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imelines/timeline1.xml" ContentType="application/vnd.ms-excel.timeline+xml"/>
  <Override PartName="/xl/drawings/drawing3.xml" ContentType="application/vnd.openxmlformats-officedocument.drawing+xml"/>
  <Override PartName="/xl/pivotTables/pivotTable2.xml" ContentType="application/vnd.openxmlformats-officedocument.spreadsheetml.pivotTable+xml"/>
  <Override PartName="/xl/drawings/drawing4.xml" ContentType="application/vnd.openxmlformats-officedocument.drawing+xml"/>
  <Override PartName="/xl/pivotTables/pivotTable3.xml" ContentType="application/vnd.openxmlformats-officedocument.spreadsheetml.pivotTable+xml"/>
  <Override PartName="/xl/drawings/drawing5.xml" ContentType="application/vnd.openxmlformats-officedocument.drawing+xml"/>
  <Override PartName="/xl/pivotTables/pivotTable4.xml" ContentType="application/vnd.openxmlformats-officedocument.spreadsheetml.pivotTable+xml"/>
  <Override PartName="/xl/drawings/drawing6.xml" ContentType="application/vnd.openxmlformats-officedocument.drawing+xml"/>
  <Override PartName="/xl/pivotTables/pivotTable5.xml" ContentType="application/vnd.openxmlformats-officedocument.spreadsheetml.pivotTable+xml"/>
  <Override PartName="/xl/drawings/drawing7.xml" ContentType="application/vnd.openxmlformats-officedocument.drawing+xml"/>
  <Override PartName="/xl/pivotTables/pivotTable6.xml" ContentType="application/vnd.openxmlformats-officedocument.spreadsheetml.pivotTable+xml"/>
  <Override PartName="/xl/drawings/drawing8.xml" ContentType="application/vnd.openxmlformats-officedocument.drawing+xml"/>
  <Override PartName="/xl/pivotTables/pivotTable7.xml" ContentType="application/vnd.openxmlformats-officedocument.spreadsheetml.pivotTable+xml"/>
  <Override PartName="/xl/drawings/drawing9.xml" ContentType="application/vnd.openxmlformats-officedocument.drawing+xml"/>
  <Override PartName="/xl/pivotTables/pivotTable8.xml" ContentType="application/vnd.openxmlformats-officedocument.spreadsheetml.pivotTable+xml"/>
  <Override PartName="/xl/drawings/drawing10.xml" ContentType="application/vnd.openxmlformats-officedocument.drawing+xml"/>
  <Override PartName="/xl/pivotTables/pivotTable9.xml" ContentType="application/vnd.openxmlformats-officedocument.spreadsheetml.pivotTable+xml"/>
  <Override PartName="/xl/drawings/drawing11.xml" ContentType="application/vnd.openxmlformats-officedocument.drawing+xml"/>
  <Override PartName="/xl/pivotTables/pivotTable10.xml" ContentType="application/vnd.openxmlformats-officedocument.spreadsheetml.pivotTable+xml"/>
  <Override PartName="/xl/drawings/drawing12.xml" ContentType="application/vnd.openxmlformats-officedocument.drawing+xml"/>
  <Override PartName="/xl/pivotTables/pivotTable11.xml" ContentType="application/vnd.openxmlformats-officedocument.spreadsheetml.pivotTable+xml"/>
  <Override PartName="/xl/drawings/drawing13.xml" ContentType="application/vnd.openxmlformats-officedocument.drawing+xml"/>
  <Override PartName="/xl/pivotTables/pivotTable12.xml" ContentType="application/vnd.openxmlformats-officedocument.spreadsheetml.pivotTable+xml"/>
  <Override PartName="/xl/drawings/drawing14.xml" ContentType="application/vnd.openxmlformats-officedocument.drawing+xml"/>
  <Override PartName="/xl/pivotTables/pivotTable13.xml" ContentType="application/vnd.openxmlformats-officedocument.spreadsheetml.pivotTable+xml"/>
  <Override PartName="/xl/drawings/drawing15.xml" ContentType="application/vnd.openxmlformats-officedocument.drawing+xml"/>
  <Override PartName="/xl/pivotTables/pivotTable14.xml" ContentType="application/vnd.openxmlformats-officedocument.spreadsheetml.pivotTable+xml"/>
  <Override PartName="/xl/drawings/drawing16.xml" ContentType="application/vnd.openxmlformats-officedocument.drawing+xml"/>
  <Override PartName="/xl/pivotTables/pivotTable15.xml" ContentType="application/vnd.openxmlformats-officedocument.spreadsheetml.pivotTable+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hidePivotFieldList="1" defaultThemeVersion="166925"/>
  <mc:AlternateContent xmlns:mc="http://schemas.openxmlformats.org/markup-compatibility/2006">
    <mc:Choice Requires="x15">
      <x15ac:absPath xmlns:x15ac="http://schemas.microsoft.com/office/spreadsheetml/2010/11/ac" url="S:\E1c Energiebesparing (AJH)\Software\Graaddagen\"/>
    </mc:Choice>
  </mc:AlternateContent>
  <xr:revisionPtr revIDLastSave="0" documentId="13_ncr:1_{12C76B68-62E1-4FD9-9A1F-B4AE0111C656}" xr6:coauthVersionLast="47" xr6:coauthVersionMax="47" xr10:uidLastSave="{00000000-0000-0000-0000-000000000000}"/>
  <workbookProtection workbookAlgorithmName="SHA-512" workbookHashValue="WfNu7oGZDZEo4yNuY7XYu2NfHgdDssRgeCus0nrwj9nSLqD9XmqipT2o2fDMKI4K0Q2uS7fsqx+llS4mIWG7Bw==" workbookSaltValue="qjA6xeN6RsNoXJdfbu/gPQ==" workbookSpinCount="100000" lockStructure="1"/>
  <bookViews>
    <workbookView showHorizontalScroll="0" showVerticalScroll="0" xWindow="-28920" yWindow="-120" windowWidth="29040" windowHeight="15840" tabRatio="749" firstSheet="1" activeTab="1" xr2:uid="{E6923312-1233-451B-816B-F32A625BCC9B}"/>
  </bookViews>
  <sheets>
    <sheet name="jaar_zip" sheetId="12" state="veryHidden" r:id="rId1"/>
    <sheet name="Hoofdmenu" sheetId="33" r:id="rId2"/>
    <sheet name="interactief" sheetId="14" r:id="rId3"/>
    <sheet name="overzicht_per_locatie" sheetId="34" r:id="rId4"/>
    <sheet name="RV_per_week" sheetId="35" r:id="rId5"/>
    <sheet name="RV_per_maand" sheetId="39" r:id="rId6"/>
    <sheet name="temp_per_dag" sheetId="53" r:id="rId7"/>
    <sheet name="temp_per_week" sheetId="40" r:id="rId8"/>
    <sheet name="temp_per_maand" sheetId="41" r:id="rId9"/>
    <sheet name="ongew_graadd_per_dag" sheetId="42" r:id="rId10"/>
    <sheet name="ongew_graadd_per_week" sheetId="43" r:id="rId11"/>
    <sheet name="ongew_graadd_per_maand" sheetId="44" r:id="rId12"/>
    <sheet name="gew_graadd_per_dag" sheetId="45" r:id="rId13"/>
    <sheet name="gew_graadd_per_week" sheetId="46" r:id="rId14"/>
    <sheet name="gew_graadd_per_maand" sheetId="47" r:id="rId15"/>
    <sheet name="koeldagen_per_dag" sheetId="48" r:id="rId16"/>
    <sheet name="koeldagen_per_week" sheetId="49" r:id="rId17"/>
    <sheet name="koeldagen_per_maand" sheetId="50" r:id="rId18"/>
    <sheet name="toelichting" sheetId="51" r:id="rId19"/>
    <sheet name="voorbeeld" sheetId="52" r:id="rId20"/>
  </sheets>
  <definedNames>
    <definedName name="_Order1" hidden="1">255</definedName>
    <definedName name="_Order2" hidden="1">255</definedName>
    <definedName name="_xlnm.Print_Area" localSheetId="3">overzicht_per_locatie!$B$3:$G$76</definedName>
    <definedName name="ExternalData_2" localSheetId="0" hidden="1">jaar_zip!$A$1:$I$4149</definedName>
    <definedName name="OorspronkelijkeTijdlijn_Datum">#N/A</definedName>
    <definedName name="Slicer_KNMI_Stations.Naam_weerstation">#N/A</definedName>
    <definedName name="stookgrens">Hoofdmenu!$K$20</definedName>
  </definedNames>
  <calcPr calcId="191029"/>
  <pivotCaches>
    <pivotCache cacheId="7" r:id="rId21"/>
  </pivotCaches>
  <extLst>
    <ext xmlns:x14="http://schemas.microsoft.com/office/spreadsheetml/2009/9/main" uri="{BBE1A952-AA13-448e-AADC-164F8A28A991}">
      <x14:slicerCaches>
        <x14:slicerCache r:id="rId22"/>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23"/>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12" l="1"/>
  <c r="J3" i="12"/>
  <c r="J4" i="12"/>
  <c r="J5" i="12"/>
  <c r="J6" i="12"/>
  <c r="J7" i="12"/>
  <c r="J8" i="12"/>
  <c r="J9" i="12"/>
  <c r="J10" i="12"/>
  <c r="J11" i="12"/>
  <c r="J12" i="12"/>
  <c r="J13" i="12"/>
  <c r="K13" i="12" s="1"/>
  <c r="J14" i="12"/>
  <c r="J15" i="12"/>
  <c r="J16" i="12"/>
  <c r="J17" i="12"/>
  <c r="J18" i="12"/>
  <c r="J19" i="12"/>
  <c r="J20" i="12"/>
  <c r="J21" i="12"/>
  <c r="J22" i="12"/>
  <c r="J23" i="12"/>
  <c r="J24" i="12"/>
  <c r="J25" i="12"/>
  <c r="K25" i="12" s="1"/>
  <c r="J26" i="12"/>
  <c r="J27" i="12"/>
  <c r="J28" i="12"/>
  <c r="J29" i="12"/>
  <c r="J30" i="12"/>
  <c r="J31" i="12"/>
  <c r="J32" i="12"/>
  <c r="J33" i="12"/>
  <c r="J34" i="12"/>
  <c r="J35" i="12"/>
  <c r="J36" i="12"/>
  <c r="J37" i="12"/>
  <c r="K37" i="12" s="1"/>
  <c r="J38" i="12"/>
  <c r="J39" i="12"/>
  <c r="J40" i="12"/>
  <c r="J41" i="12"/>
  <c r="J42" i="12"/>
  <c r="J43" i="12"/>
  <c r="J44" i="12"/>
  <c r="J45" i="12"/>
  <c r="J46" i="12"/>
  <c r="J47" i="12"/>
  <c r="J48" i="12"/>
  <c r="J49" i="12"/>
  <c r="K49" i="12" s="1"/>
  <c r="J50" i="12"/>
  <c r="J51" i="12"/>
  <c r="J52" i="12"/>
  <c r="J53" i="12"/>
  <c r="J54" i="12"/>
  <c r="J55" i="12"/>
  <c r="J56" i="12"/>
  <c r="J57" i="12"/>
  <c r="J58" i="12"/>
  <c r="J59" i="12"/>
  <c r="J60" i="12"/>
  <c r="J61" i="12"/>
  <c r="K61" i="12" s="1"/>
  <c r="J62" i="12"/>
  <c r="J63" i="12"/>
  <c r="J64" i="12"/>
  <c r="J65" i="12"/>
  <c r="J66" i="12"/>
  <c r="J67" i="12"/>
  <c r="J68" i="12"/>
  <c r="J69" i="12"/>
  <c r="J70" i="12"/>
  <c r="J71" i="12"/>
  <c r="J72" i="12"/>
  <c r="J73" i="12"/>
  <c r="K73" i="12" s="1"/>
  <c r="J74" i="12"/>
  <c r="J75" i="12"/>
  <c r="J76" i="12"/>
  <c r="J77" i="12"/>
  <c r="J78" i="12"/>
  <c r="J79" i="12"/>
  <c r="J80" i="12"/>
  <c r="J81" i="12"/>
  <c r="J82" i="12"/>
  <c r="J83" i="12"/>
  <c r="J84" i="12"/>
  <c r="J85" i="12"/>
  <c r="K85" i="12" s="1"/>
  <c r="J86" i="12"/>
  <c r="J87" i="12"/>
  <c r="J88" i="12"/>
  <c r="J89" i="12"/>
  <c r="J90" i="12"/>
  <c r="J91" i="12"/>
  <c r="J92" i="12"/>
  <c r="J93" i="12"/>
  <c r="J94" i="12"/>
  <c r="J95" i="12"/>
  <c r="J96" i="12"/>
  <c r="J97" i="12"/>
  <c r="K97" i="12" s="1"/>
  <c r="J98" i="12"/>
  <c r="J99" i="12"/>
  <c r="J100" i="12"/>
  <c r="J101" i="12"/>
  <c r="J102" i="12"/>
  <c r="J103" i="12"/>
  <c r="J104" i="12"/>
  <c r="J105" i="12"/>
  <c r="J106" i="12"/>
  <c r="J107" i="12"/>
  <c r="J108" i="12"/>
  <c r="J109" i="12"/>
  <c r="K109" i="12" s="1"/>
  <c r="J110" i="12"/>
  <c r="J111" i="12"/>
  <c r="J112" i="12"/>
  <c r="J113" i="12"/>
  <c r="J114" i="12"/>
  <c r="J115" i="12"/>
  <c r="J116" i="12"/>
  <c r="J117" i="12"/>
  <c r="J118" i="12"/>
  <c r="J119" i="12"/>
  <c r="J120" i="12"/>
  <c r="J121" i="12"/>
  <c r="K121" i="12" s="1"/>
  <c r="J122" i="12"/>
  <c r="J123" i="12"/>
  <c r="J124" i="12"/>
  <c r="J125" i="12"/>
  <c r="J126" i="12"/>
  <c r="J127" i="12"/>
  <c r="J128" i="12"/>
  <c r="J129" i="12"/>
  <c r="J130" i="12"/>
  <c r="J131" i="12"/>
  <c r="J132" i="12"/>
  <c r="J133" i="12"/>
  <c r="K133" i="12" s="1"/>
  <c r="J134" i="12"/>
  <c r="J135" i="12"/>
  <c r="J136" i="12"/>
  <c r="J137" i="12"/>
  <c r="J138" i="12"/>
  <c r="J139" i="12"/>
  <c r="J140" i="12"/>
  <c r="J141" i="12"/>
  <c r="J142" i="12"/>
  <c r="J143" i="12"/>
  <c r="J144" i="12"/>
  <c r="J145" i="12"/>
  <c r="K145" i="12" s="1"/>
  <c r="J146" i="12"/>
  <c r="J147" i="12"/>
  <c r="J148" i="12"/>
  <c r="J149" i="12"/>
  <c r="J150" i="12"/>
  <c r="J151" i="12"/>
  <c r="J152" i="12"/>
  <c r="J153" i="12"/>
  <c r="J154" i="12"/>
  <c r="J155" i="12"/>
  <c r="J156" i="12"/>
  <c r="J157" i="12"/>
  <c r="K157" i="12" s="1"/>
  <c r="J158" i="12"/>
  <c r="J159" i="12"/>
  <c r="J160" i="12"/>
  <c r="J161" i="12"/>
  <c r="J162" i="12"/>
  <c r="J163" i="12"/>
  <c r="J164" i="12"/>
  <c r="J165" i="12"/>
  <c r="J166" i="12"/>
  <c r="J167" i="12"/>
  <c r="J168" i="12"/>
  <c r="J169" i="12"/>
  <c r="K169" i="12" s="1"/>
  <c r="J170" i="12"/>
  <c r="J171" i="12"/>
  <c r="J172" i="12"/>
  <c r="J173" i="12"/>
  <c r="J174" i="12"/>
  <c r="J175" i="12"/>
  <c r="J176" i="12"/>
  <c r="J177" i="12"/>
  <c r="J178" i="12"/>
  <c r="J179" i="12"/>
  <c r="J180" i="12"/>
  <c r="J181" i="12"/>
  <c r="K181" i="12" s="1"/>
  <c r="J182" i="12"/>
  <c r="J183" i="12"/>
  <c r="J184" i="12"/>
  <c r="J185" i="12"/>
  <c r="J186" i="12"/>
  <c r="J187" i="12"/>
  <c r="J188" i="12"/>
  <c r="J189" i="12"/>
  <c r="J190" i="12"/>
  <c r="J191" i="12"/>
  <c r="J192" i="12"/>
  <c r="J193" i="12"/>
  <c r="K193" i="12" s="1"/>
  <c r="J194" i="12"/>
  <c r="J195" i="12"/>
  <c r="J196" i="12"/>
  <c r="J197" i="12"/>
  <c r="J198" i="12"/>
  <c r="J199" i="12"/>
  <c r="J200" i="12"/>
  <c r="J201" i="12"/>
  <c r="J202" i="12"/>
  <c r="J203" i="12"/>
  <c r="J204" i="12"/>
  <c r="J205" i="12"/>
  <c r="K205" i="12" s="1"/>
  <c r="J206" i="12"/>
  <c r="J207" i="12"/>
  <c r="J208" i="12"/>
  <c r="J209" i="12"/>
  <c r="J210" i="12"/>
  <c r="J211" i="12"/>
  <c r="J212" i="12"/>
  <c r="J213" i="12"/>
  <c r="J214" i="12"/>
  <c r="J215" i="12"/>
  <c r="J216" i="12"/>
  <c r="J217" i="12"/>
  <c r="K217" i="12" s="1"/>
  <c r="J218" i="12"/>
  <c r="J219" i="12"/>
  <c r="J220" i="12"/>
  <c r="J221" i="12"/>
  <c r="J222" i="12"/>
  <c r="J223" i="12"/>
  <c r="J224" i="12"/>
  <c r="J225" i="12"/>
  <c r="J226" i="12"/>
  <c r="J227" i="12"/>
  <c r="J228" i="12"/>
  <c r="J229" i="12"/>
  <c r="K229" i="12" s="1"/>
  <c r="J230" i="12"/>
  <c r="J231" i="12"/>
  <c r="J232" i="12"/>
  <c r="J233" i="12"/>
  <c r="J234" i="12"/>
  <c r="J235" i="12"/>
  <c r="J236" i="12"/>
  <c r="J237" i="12"/>
  <c r="J238" i="12"/>
  <c r="J239" i="12"/>
  <c r="J240" i="12"/>
  <c r="J241" i="12"/>
  <c r="K241" i="12" s="1"/>
  <c r="J242" i="12"/>
  <c r="J243" i="12"/>
  <c r="J244" i="12"/>
  <c r="J245" i="12"/>
  <c r="J246" i="12"/>
  <c r="J247" i="12"/>
  <c r="J248" i="12"/>
  <c r="J249" i="12"/>
  <c r="J250" i="12"/>
  <c r="J251" i="12"/>
  <c r="J252" i="12"/>
  <c r="J253" i="12"/>
  <c r="K253" i="12" s="1"/>
  <c r="J254" i="12"/>
  <c r="J255" i="12"/>
  <c r="J256" i="12"/>
  <c r="J257" i="12"/>
  <c r="J258" i="12"/>
  <c r="J259" i="12"/>
  <c r="J260" i="12"/>
  <c r="J261" i="12"/>
  <c r="J262" i="12"/>
  <c r="J263" i="12"/>
  <c r="J264" i="12"/>
  <c r="J265" i="12"/>
  <c r="K265" i="12" s="1"/>
  <c r="J266" i="12"/>
  <c r="J267" i="12"/>
  <c r="J268" i="12"/>
  <c r="J269" i="12"/>
  <c r="J270" i="12"/>
  <c r="J271" i="12"/>
  <c r="J272" i="12"/>
  <c r="J273" i="12"/>
  <c r="J274" i="12"/>
  <c r="J275" i="12"/>
  <c r="J276" i="12"/>
  <c r="J277" i="12"/>
  <c r="K277" i="12" s="1"/>
  <c r="J278" i="12"/>
  <c r="J279" i="12"/>
  <c r="J280" i="12"/>
  <c r="J281" i="12"/>
  <c r="J282" i="12"/>
  <c r="J283" i="12"/>
  <c r="J284" i="12"/>
  <c r="J285" i="12"/>
  <c r="J286" i="12"/>
  <c r="J287" i="12"/>
  <c r="J288" i="12"/>
  <c r="J289" i="12"/>
  <c r="K289" i="12" s="1"/>
  <c r="J290" i="12"/>
  <c r="J291" i="12"/>
  <c r="J292" i="12"/>
  <c r="J293" i="12"/>
  <c r="J294" i="12"/>
  <c r="J295" i="12"/>
  <c r="J296" i="12"/>
  <c r="J297" i="12"/>
  <c r="J298" i="12"/>
  <c r="J299" i="12"/>
  <c r="J300" i="12"/>
  <c r="J301" i="12"/>
  <c r="K301" i="12" s="1"/>
  <c r="J302" i="12"/>
  <c r="J303" i="12"/>
  <c r="J304" i="12"/>
  <c r="J305" i="12"/>
  <c r="J306" i="12"/>
  <c r="J307" i="12"/>
  <c r="J308" i="12"/>
  <c r="J309" i="12"/>
  <c r="J310" i="12"/>
  <c r="J311" i="12"/>
  <c r="J312" i="12"/>
  <c r="J313" i="12"/>
  <c r="K313" i="12" s="1"/>
  <c r="J314" i="12"/>
  <c r="J315" i="12"/>
  <c r="J316" i="12"/>
  <c r="J317" i="12"/>
  <c r="J318" i="12"/>
  <c r="J319" i="12"/>
  <c r="J320" i="12"/>
  <c r="J321" i="12"/>
  <c r="J322" i="12"/>
  <c r="J323" i="12"/>
  <c r="J324" i="12"/>
  <c r="J325" i="12"/>
  <c r="K325" i="12" s="1"/>
  <c r="J326" i="12"/>
  <c r="J327" i="12"/>
  <c r="J328" i="12"/>
  <c r="J329" i="12"/>
  <c r="J330" i="12"/>
  <c r="J331" i="12"/>
  <c r="J332" i="12"/>
  <c r="J333" i="12"/>
  <c r="J334" i="12"/>
  <c r="J335" i="12"/>
  <c r="J336" i="12"/>
  <c r="J337" i="12"/>
  <c r="K337" i="12" s="1"/>
  <c r="J338" i="12"/>
  <c r="J339" i="12"/>
  <c r="J340" i="12"/>
  <c r="J341" i="12"/>
  <c r="J342" i="12"/>
  <c r="J343" i="12"/>
  <c r="J344" i="12"/>
  <c r="J345" i="12"/>
  <c r="J346" i="12"/>
  <c r="J347" i="12"/>
  <c r="J348" i="12"/>
  <c r="J349" i="12"/>
  <c r="K349" i="12" s="1"/>
  <c r="J350" i="12"/>
  <c r="J351" i="12"/>
  <c r="J352" i="12"/>
  <c r="J353" i="12"/>
  <c r="J354" i="12"/>
  <c r="J355" i="12"/>
  <c r="J356" i="12"/>
  <c r="J357" i="12"/>
  <c r="J358" i="12"/>
  <c r="J359" i="12"/>
  <c r="J360" i="12"/>
  <c r="J361" i="12"/>
  <c r="K361" i="12" s="1"/>
  <c r="J362" i="12"/>
  <c r="J363" i="12"/>
  <c r="J364" i="12"/>
  <c r="J365" i="12"/>
  <c r="J366" i="12"/>
  <c r="J367" i="12"/>
  <c r="J368" i="12"/>
  <c r="J369" i="12"/>
  <c r="J370" i="12"/>
  <c r="J371" i="12"/>
  <c r="J372" i="12"/>
  <c r="J373" i="12"/>
  <c r="K373" i="12" s="1"/>
  <c r="J374" i="12"/>
  <c r="J375" i="12"/>
  <c r="J376" i="12"/>
  <c r="J377" i="12"/>
  <c r="J378" i="12"/>
  <c r="J379" i="12"/>
  <c r="J380" i="12"/>
  <c r="J381" i="12"/>
  <c r="J382" i="12"/>
  <c r="J383" i="12"/>
  <c r="J384" i="12"/>
  <c r="J385" i="12"/>
  <c r="K385" i="12" s="1"/>
  <c r="J386" i="12"/>
  <c r="J387" i="12"/>
  <c r="J388" i="12"/>
  <c r="J389" i="12"/>
  <c r="J390" i="12"/>
  <c r="J391" i="12"/>
  <c r="J392" i="12"/>
  <c r="J393" i="12"/>
  <c r="J394" i="12"/>
  <c r="J395" i="12"/>
  <c r="J396" i="12"/>
  <c r="J397" i="12"/>
  <c r="K397" i="12" s="1"/>
  <c r="J398" i="12"/>
  <c r="J399" i="12"/>
  <c r="J400" i="12"/>
  <c r="J401" i="12"/>
  <c r="J402" i="12"/>
  <c r="J403" i="12"/>
  <c r="J404" i="12"/>
  <c r="J405" i="12"/>
  <c r="J406" i="12"/>
  <c r="J407" i="12"/>
  <c r="J408" i="12"/>
  <c r="J409" i="12"/>
  <c r="K409" i="12" s="1"/>
  <c r="J410" i="12"/>
  <c r="J411" i="12"/>
  <c r="J412" i="12"/>
  <c r="J413" i="12"/>
  <c r="J414" i="12"/>
  <c r="J415" i="12"/>
  <c r="J416" i="12"/>
  <c r="J417" i="12"/>
  <c r="J418" i="12"/>
  <c r="J419" i="12"/>
  <c r="J420" i="12"/>
  <c r="J421" i="12"/>
  <c r="K421" i="12" s="1"/>
  <c r="J422" i="12"/>
  <c r="J423" i="12"/>
  <c r="J424" i="12"/>
  <c r="J425" i="12"/>
  <c r="J426" i="12"/>
  <c r="J427" i="12"/>
  <c r="J428" i="12"/>
  <c r="J429" i="12"/>
  <c r="J430" i="12"/>
  <c r="J431" i="12"/>
  <c r="J432" i="12"/>
  <c r="J433" i="12"/>
  <c r="K433" i="12" s="1"/>
  <c r="J434" i="12"/>
  <c r="J435" i="12"/>
  <c r="J436" i="12"/>
  <c r="J437" i="12"/>
  <c r="J438" i="12"/>
  <c r="J439" i="12"/>
  <c r="J440" i="12"/>
  <c r="J441" i="12"/>
  <c r="J442" i="12"/>
  <c r="J443" i="12"/>
  <c r="J444" i="12"/>
  <c r="J445" i="12"/>
  <c r="K445" i="12" s="1"/>
  <c r="J446" i="12"/>
  <c r="J447" i="12"/>
  <c r="J448" i="12"/>
  <c r="J449" i="12"/>
  <c r="J450" i="12"/>
  <c r="J451" i="12"/>
  <c r="J452" i="12"/>
  <c r="J453" i="12"/>
  <c r="J454" i="12"/>
  <c r="J455" i="12"/>
  <c r="J456" i="12"/>
  <c r="J457" i="12"/>
  <c r="K457" i="12" s="1"/>
  <c r="J458" i="12"/>
  <c r="J459" i="12"/>
  <c r="J460" i="12"/>
  <c r="J461" i="12"/>
  <c r="J462" i="12"/>
  <c r="J463" i="12"/>
  <c r="J464" i="12"/>
  <c r="J465" i="12"/>
  <c r="J466" i="12"/>
  <c r="J467" i="12"/>
  <c r="J468" i="12"/>
  <c r="J469" i="12"/>
  <c r="K469" i="12" s="1"/>
  <c r="J470" i="12"/>
  <c r="J471" i="12"/>
  <c r="J472" i="12"/>
  <c r="J473" i="12"/>
  <c r="J474" i="12"/>
  <c r="J475" i="12"/>
  <c r="J476" i="12"/>
  <c r="J477" i="12"/>
  <c r="J478" i="12"/>
  <c r="J479" i="12"/>
  <c r="J480" i="12"/>
  <c r="J481" i="12"/>
  <c r="K481" i="12" s="1"/>
  <c r="J482" i="12"/>
  <c r="J483" i="12"/>
  <c r="J484" i="12"/>
  <c r="J485" i="12"/>
  <c r="J486" i="12"/>
  <c r="J487" i="12"/>
  <c r="J488" i="12"/>
  <c r="J489" i="12"/>
  <c r="J490" i="12"/>
  <c r="J491" i="12"/>
  <c r="J492" i="12"/>
  <c r="J493" i="12"/>
  <c r="K493" i="12" s="1"/>
  <c r="J494" i="12"/>
  <c r="J495" i="12"/>
  <c r="J496" i="12"/>
  <c r="J497" i="12"/>
  <c r="J498" i="12"/>
  <c r="J499" i="12"/>
  <c r="J500" i="12"/>
  <c r="J501" i="12"/>
  <c r="J502" i="12"/>
  <c r="J503" i="12"/>
  <c r="J504" i="12"/>
  <c r="J505" i="12"/>
  <c r="K505" i="12" s="1"/>
  <c r="J506" i="12"/>
  <c r="J507" i="12"/>
  <c r="J508" i="12"/>
  <c r="J509" i="12"/>
  <c r="J510" i="12"/>
  <c r="J511" i="12"/>
  <c r="J512" i="12"/>
  <c r="J513" i="12"/>
  <c r="J514" i="12"/>
  <c r="J515" i="12"/>
  <c r="J516" i="12"/>
  <c r="J517" i="12"/>
  <c r="K517" i="12" s="1"/>
  <c r="J518" i="12"/>
  <c r="J519" i="12"/>
  <c r="J520" i="12"/>
  <c r="J521" i="12"/>
  <c r="J522" i="12"/>
  <c r="J523" i="12"/>
  <c r="J524" i="12"/>
  <c r="J525" i="12"/>
  <c r="J526" i="12"/>
  <c r="J527" i="12"/>
  <c r="J528" i="12"/>
  <c r="J529" i="12"/>
  <c r="K529" i="12" s="1"/>
  <c r="J530" i="12"/>
  <c r="J531" i="12"/>
  <c r="J532" i="12"/>
  <c r="J533" i="12"/>
  <c r="J534" i="12"/>
  <c r="J535" i="12"/>
  <c r="J536" i="12"/>
  <c r="J537" i="12"/>
  <c r="J538" i="12"/>
  <c r="J539" i="12"/>
  <c r="J540" i="12"/>
  <c r="J541" i="12"/>
  <c r="K541" i="12" s="1"/>
  <c r="J542" i="12"/>
  <c r="J543" i="12"/>
  <c r="J544" i="12"/>
  <c r="J545" i="12"/>
  <c r="J546" i="12"/>
  <c r="J547" i="12"/>
  <c r="J548" i="12"/>
  <c r="J549" i="12"/>
  <c r="J550" i="12"/>
  <c r="J551" i="12"/>
  <c r="J552" i="12"/>
  <c r="J553" i="12"/>
  <c r="K553" i="12" s="1"/>
  <c r="J554" i="12"/>
  <c r="J555" i="12"/>
  <c r="J556" i="12"/>
  <c r="J557" i="12"/>
  <c r="J558" i="12"/>
  <c r="J559" i="12"/>
  <c r="J560" i="12"/>
  <c r="J561" i="12"/>
  <c r="J562" i="12"/>
  <c r="J563" i="12"/>
  <c r="J564" i="12"/>
  <c r="J565" i="12"/>
  <c r="K565" i="12" s="1"/>
  <c r="J566" i="12"/>
  <c r="J567" i="12"/>
  <c r="J568" i="12"/>
  <c r="J569" i="12"/>
  <c r="J570" i="12"/>
  <c r="J571" i="12"/>
  <c r="J572" i="12"/>
  <c r="J573" i="12"/>
  <c r="J574" i="12"/>
  <c r="J575" i="12"/>
  <c r="J576" i="12"/>
  <c r="J577" i="12"/>
  <c r="K577" i="12" s="1"/>
  <c r="J578" i="12"/>
  <c r="J579" i="12"/>
  <c r="J580" i="12"/>
  <c r="J581" i="12"/>
  <c r="J582" i="12"/>
  <c r="J583" i="12"/>
  <c r="J584" i="12"/>
  <c r="J585" i="12"/>
  <c r="J586" i="12"/>
  <c r="J587" i="12"/>
  <c r="J588" i="12"/>
  <c r="J589" i="12"/>
  <c r="K589" i="12" s="1"/>
  <c r="J590" i="12"/>
  <c r="J591" i="12"/>
  <c r="J592" i="12"/>
  <c r="J593" i="12"/>
  <c r="J594" i="12"/>
  <c r="J595" i="12"/>
  <c r="J596" i="12"/>
  <c r="J597" i="12"/>
  <c r="J598" i="12"/>
  <c r="J599" i="12"/>
  <c r="J600" i="12"/>
  <c r="J601" i="12"/>
  <c r="K601" i="12" s="1"/>
  <c r="J602" i="12"/>
  <c r="J603" i="12"/>
  <c r="J604" i="12"/>
  <c r="J605" i="12"/>
  <c r="J606" i="12"/>
  <c r="J607" i="12"/>
  <c r="J608" i="12"/>
  <c r="J609" i="12"/>
  <c r="J610" i="12"/>
  <c r="J611" i="12"/>
  <c r="J612" i="12"/>
  <c r="J613" i="12"/>
  <c r="K613" i="12" s="1"/>
  <c r="J614" i="12"/>
  <c r="J615" i="12"/>
  <c r="J616" i="12"/>
  <c r="J617" i="12"/>
  <c r="J618" i="12"/>
  <c r="J619" i="12"/>
  <c r="J620" i="12"/>
  <c r="J621" i="12"/>
  <c r="J622" i="12"/>
  <c r="J623" i="12"/>
  <c r="J624" i="12"/>
  <c r="J625" i="12"/>
  <c r="K625" i="12" s="1"/>
  <c r="J626" i="12"/>
  <c r="J627" i="12"/>
  <c r="J628" i="12"/>
  <c r="J629" i="12"/>
  <c r="J630" i="12"/>
  <c r="J631" i="12"/>
  <c r="J632" i="12"/>
  <c r="J633" i="12"/>
  <c r="J634" i="12"/>
  <c r="J635" i="12"/>
  <c r="J636" i="12"/>
  <c r="J637" i="12"/>
  <c r="K637" i="12" s="1"/>
  <c r="J638" i="12"/>
  <c r="J639" i="12"/>
  <c r="J640" i="12"/>
  <c r="J641" i="12"/>
  <c r="J642" i="12"/>
  <c r="J643" i="12"/>
  <c r="J644" i="12"/>
  <c r="J645" i="12"/>
  <c r="J646" i="12"/>
  <c r="J647" i="12"/>
  <c r="J648" i="12"/>
  <c r="J649" i="12"/>
  <c r="K649" i="12" s="1"/>
  <c r="J650" i="12"/>
  <c r="J651" i="12"/>
  <c r="J652" i="12"/>
  <c r="J653" i="12"/>
  <c r="J654" i="12"/>
  <c r="J655" i="12"/>
  <c r="J656" i="12"/>
  <c r="J657" i="12"/>
  <c r="J658" i="12"/>
  <c r="J659" i="12"/>
  <c r="J660" i="12"/>
  <c r="J661" i="12"/>
  <c r="K661" i="12" s="1"/>
  <c r="J662" i="12"/>
  <c r="J663" i="12"/>
  <c r="J664" i="12"/>
  <c r="J665" i="12"/>
  <c r="J666" i="12"/>
  <c r="J667" i="12"/>
  <c r="J668" i="12"/>
  <c r="J669" i="12"/>
  <c r="J670" i="12"/>
  <c r="J671" i="12"/>
  <c r="J672" i="12"/>
  <c r="J673" i="12"/>
  <c r="K673" i="12" s="1"/>
  <c r="J674" i="12"/>
  <c r="J675" i="12"/>
  <c r="J676" i="12"/>
  <c r="J677" i="12"/>
  <c r="J678" i="12"/>
  <c r="J679" i="12"/>
  <c r="J680" i="12"/>
  <c r="J681" i="12"/>
  <c r="J682" i="12"/>
  <c r="J683" i="12"/>
  <c r="J684" i="12"/>
  <c r="J685" i="12"/>
  <c r="K685" i="12" s="1"/>
  <c r="J686" i="12"/>
  <c r="J687" i="12"/>
  <c r="J688" i="12"/>
  <c r="J689" i="12"/>
  <c r="J690" i="12"/>
  <c r="J691" i="12"/>
  <c r="J692" i="12"/>
  <c r="J693" i="12"/>
  <c r="J694" i="12"/>
  <c r="J695" i="12"/>
  <c r="J696" i="12"/>
  <c r="J697" i="12"/>
  <c r="K697" i="12" s="1"/>
  <c r="J698" i="12"/>
  <c r="J699" i="12"/>
  <c r="J700" i="12"/>
  <c r="J701" i="12"/>
  <c r="J702" i="12"/>
  <c r="J703" i="12"/>
  <c r="J704" i="12"/>
  <c r="J705" i="12"/>
  <c r="J706" i="12"/>
  <c r="J707" i="12"/>
  <c r="J708" i="12"/>
  <c r="J709" i="12"/>
  <c r="K709" i="12" s="1"/>
  <c r="J710" i="12"/>
  <c r="J711" i="12"/>
  <c r="J712" i="12"/>
  <c r="J713" i="12"/>
  <c r="J714" i="12"/>
  <c r="J715" i="12"/>
  <c r="J716" i="12"/>
  <c r="J717" i="12"/>
  <c r="J718" i="12"/>
  <c r="J719" i="12"/>
  <c r="J720" i="12"/>
  <c r="J721" i="12"/>
  <c r="K721" i="12" s="1"/>
  <c r="J722" i="12"/>
  <c r="J723" i="12"/>
  <c r="J724" i="12"/>
  <c r="J725" i="12"/>
  <c r="J726" i="12"/>
  <c r="J727" i="12"/>
  <c r="J728" i="12"/>
  <c r="J729" i="12"/>
  <c r="J730" i="12"/>
  <c r="J731" i="12"/>
  <c r="J732" i="12"/>
  <c r="J733" i="12"/>
  <c r="K733" i="12" s="1"/>
  <c r="J734" i="12"/>
  <c r="J735" i="12"/>
  <c r="J736" i="12"/>
  <c r="J737" i="12"/>
  <c r="J738" i="12"/>
  <c r="J739" i="12"/>
  <c r="J740" i="12"/>
  <c r="J741" i="12"/>
  <c r="J742" i="12"/>
  <c r="J743" i="12"/>
  <c r="J744" i="12"/>
  <c r="J745" i="12"/>
  <c r="K745" i="12" s="1"/>
  <c r="J746" i="12"/>
  <c r="J747" i="12"/>
  <c r="J748" i="12"/>
  <c r="J749" i="12"/>
  <c r="J750" i="12"/>
  <c r="J751" i="12"/>
  <c r="J752" i="12"/>
  <c r="J753" i="12"/>
  <c r="J754" i="12"/>
  <c r="J755" i="12"/>
  <c r="J756" i="12"/>
  <c r="J757" i="12"/>
  <c r="K757" i="12" s="1"/>
  <c r="J758" i="12"/>
  <c r="J759" i="12"/>
  <c r="J760" i="12"/>
  <c r="J761" i="12"/>
  <c r="J762" i="12"/>
  <c r="J763" i="12"/>
  <c r="J764" i="12"/>
  <c r="J765" i="12"/>
  <c r="J766" i="12"/>
  <c r="J767" i="12"/>
  <c r="J768" i="12"/>
  <c r="J769" i="12"/>
  <c r="K769" i="12" s="1"/>
  <c r="J770" i="12"/>
  <c r="J771" i="12"/>
  <c r="J772" i="12"/>
  <c r="J773" i="12"/>
  <c r="J774" i="12"/>
  <c r="J775" i="12"/>
  <c r="J776" i="12"/>
  <c r="J777" i="12"/>
  <c r="J778" i="12"/>
  <c r="J779" i="12"/>
  <c r="J780" i="12"/>
  <c r="J781" i="12"/>
  <c r="K781" i="12" s="1"/>
  <c r="J782" i="12"/>
  <c r="J783" i="12"/>
  <c r="J784" i="12"/>
  <c r="J785" i="12"/>
  <c r="J786" i="12"/>
  <c r="J787" i="12"/>
  <c r="J788" i="12"/>
  <c r="J789" i="12"/>
  <c r="J790" i="12"/>
  <c r="J791" i="12"/>
  <c r="J792" i="12"/>
  <c r="J793" i="12"/>
  <c r="K793" i="12" s="1"/>
  <c r="J794" i="12"/>
  <c r="J795" i="12"/>
  <c r="J796" i="12"/>
  <c r="J797" i="12"/>
  <c r="J798" i="12"/>
  <c r="J799" i="12"/>
  <c r="J800" i="12"/>
  <c r="J801" i="12"/>
  <c r="J802" i="12"/>
  <c r="J803" i="12"/>
  <c r="J804" i="12"/>
  <c r="J805" i="12"/>
  <c r="K805" i="12" s="1"/>
  <c r="J806" i="12"/>
  <c r="J807" i="12"/>
  <c r="J808" i="12"/>
  <c r="J809" i="12"/>
  <c r="J810" i="12"/>
  <c r="J811" i="12"/>
  <c r="J812" i="12"/>
  <c r="J813" i="12"/>
  <c r="J814" i="12"/>
  <c r="J815" i="12"/>
  <c r="J816" i="12"/>
  <c r="J817" i="12"/>
  <c r="K817" i="12" s="1"/>
  <c r="J818" i="12"/>
  <c r="J819" i="12"/>
  <c r="J820" i="12"/>
  <c r="J821" i="12"/>
  <c r="J822" i="12"/>
  <c r="J823" i="12"/>
  <c r="J824" i="12"/>
  <c r="J825" i="12"/>
  <c r="J826" i="12"/>
  <c r="J827" i="12"/>
  <c r="J828" i="12"/>
  <c r="J829" i="12"/>
  <c r="K829" i="12" s="1"/>
  <c r="J830" i="12"/>
  <c r="J831" i="12"/>
  <c r="J832" i="12"/>
  <c r="J833" i="12"/>
  <c r="J834" i="12"/>
  <c r="J835" i="12"/>
  <c r="J836" i="12"/>
  <c r="J837" i="12"/>
  <c r="J838" i="12"/>
  <c r="J839" i="12"/>
  <c r="J840" i="12"/>
  <c r="J841" i="12"/>
  <c r="K841" i="12" s="1"/>
  <c r="J842" i="12"/>
  <c r="J843" i="12"/>
  <c r="J844" i="12"/>
  <c r="J845" i="12"/>
  <c r="J846" i="12"/>
  <c r="J847" i="12"/>
  <c r="J848" i="12"/>
  <c r="J849" i="12"/>
  <c r="J850" i="12"/>
  <c r="J851" i="12"/>
  <c r="J852" i="12"/>
  <c r="J853" i="12"/>
  <c r="K853" i="12" s="1"/>
  <c r="J854" i="12"/>
  <c r="J855" i="12"/>
  <c r="J856" i="12"/>
  <c r="J857" i="12"/>
  <c r="J858" i="12"/>
  <c r="J859" i="12"/>
  <c r="J860" i="12"/>
  <c r="J861" i="12"/>
  <c r="J862" i="12"/>
  <c r="J863" i="12"/>
  <c r="J864" i="12"/>
  <c r="J865" i="12"/>
  <c r="K865" i="12" s="1"/>
  <c r="J866" i="12"/>
  <c r="J867" i="12"/>
  <c r="J868" i="12"/>
  <c r="J869" i="12"/>
  <c r="J870" i="12"/>
  <c r="J871" i="12"/>
  <c r="J872" i="12"/>
  <c r="J873" i="12"/>
  <c r="J874" i="12"/>
  <c r="J875" i="12"/>
  <c r="J876" i="12"/>
  <c r="J877" i="12"/>
  <c r="K877" i="12" s="1"/>
  <c r="J878" i="12"/>
  <c r="J879" i="12"/>
  <c r="J880" i="12"/>
  <c r="J881" i="12"/>
  <c r="J882" i="12"/>
  <c r="J883" i="12"/>
  <c r="J884" i="12"/>
  <c r="J885" i="12"/>
  <c r="J886" i="12"/>
  <c r="J887" i="12"/>
  <c r="J888" i="12"/>
  <c r="J889" i="12"/>
  <c r="K889" i="12" s="1"/>
  <c r="J890" i="12"/>
  <c r="J891" i="12"/>
  <c r="J892" i="12"/>
  <c r="J893" i="12"/>
  <c r="J894" i="12"/>
  <c r="J895" i="12"/>
  <c r="J896" i="12"/>
  <c r="J897" i="12"/>
  <c r="J898" i="12"/>
  <c r="J899" i="12"/>
  <c r="J900" i="12"/>
  <c r="J901" i="12"/>
  <c r="K901" i="12" s="1"/>
  <c r="J902" i="12"/>
  <c r="J903" i="12"/>
  <c r="J904" i="12"/>
  <c r="J905" i="12"/>
  <c r="J906" i="12"/>
  <c r="J907" i="12"/>
  <c r="J908" i="12"/>
  <c r="J909" i="12"/>
  <c r="J910" i="12"/>
  <c r="J911" i="12"/>
  <c r="J912" i="12"/>
  <c r="J913" i="12"/>
  <c r="K913" i="12" s="1"/>
  <c r="J914" i="12"/>
  <c r="J915" i="12"/>
  <c r="J916" i="12"/>
  <c r="J917" i="12"/>
  <c r="J918" i="12"/>
  <c r="J919" i="12"/>
  <c r="J920" i="12"/>
  <c r="J921" i="12"/>
  <c r="J922" i="12"/>
  <c r="J923" i="12"/>
  <c r="J924" i="12"/>
  <c r="J925" i="12"/>
  <c r="K925" i="12" s="1"/>
  <c r="J926" i="12"/>
  <c r="J927" i="12"/>
  <c r="J928" i="12"/>
  <c r="J929" i="12"/>
  <c r="J930" i="12"/>
  <c r="J931" i="12"/>
  <c r="J932" i="12"/>
  <c r="J933" i="12"/>
  <c r="J934" i="12"/>
  <c r="J935" i="12"/>
  <c r="J936" i="12"/>
  <c r="J937" i="12"/>
  <c r="K937" i="12" s="1"/>
  <c r="J938" i="12"/>
  <c r="J939" i="12"/>
  <c r="J940" i="12"/>
  <c r="J941" i="12"/>
  <c r="J942" i="12"/>
  <c r="J943" i="12"/>
  <c r="J944" i="12"/>
  <c r="J945" i="12"/>
  <c r="J946" i="12"/>
  <c r="J947" i="12"/>
  <c r="J948" i="12"/>
  <c r="J949" i="12"/>
  <c r="K949" i="12" s="1"/>
  <c r="J950" i="12"/>
  <c r="J951" i="12"/>
  <c r="J952" i="12"/>
  <c r="J953" i="12"/>
  <c r="J954" i="12"/>
  <c r="J955" i="12"/>
  <c r="J956" i="12"/>
  <c r="J957" i="12"/>
  <c r="J958" i="12"/>
  <c r="J959" i="12"/>
  <c r="J960" i="12"/>
  <c r="J961" i="12"/>
  <c r="K961" i="12" s="1"/>
  <c r="J962" i="12"/>
  <c r="J963" i="12"/>
  <c r="J964" i="12"/>
  <c r="J965" i="12"/>
  <c r="J966" i="12"/>
  <c r="J967" i="12"/>
  <c r="J968" i="12"/>
  <c r="J969" i="12"/>
  <c r="J970" i="12"/>
  <c r="J971" i="12"/>
  <c r="J972" i="12"/>
  <c r="J973" i="12"/>
  <c r="K973" i="12" s="1"/>
  <c r="J974" i="12"/>
  <c r="J975" i="12"/>
  <c r="J976" i="12"/>
  <c r="J977" i="12"/>
  <c r="J978" i="12"/>
  <c r="J979" i="12"/>
  <c r="J980" i="12"/>
  <c r="J981" i="12"/>
  <c r="J982" i="12"/>
  <c r="J983" i="12"/>
  <c r="J984" i="12"/>
  <c r="J985" i="12"/>
  <c r="K985" i="12" s="1"/>
  <c r="J986" i="12"/>
  <c r="J987" i="12"/>
  <c r="J988" i="12"/>
  <c r="J989" i="12"/>
  <c r="J990" i="12"/>
  <c r="J991" i="12"/>
  <c r="J992" i="12"/>
  <c r="J993" i="12"/>
  <c r="J994" i="12"/>
  <c r="J995" i="12"/>
  <c r="J996" i="12"/>
  <c r="J997" i="12"/>
  <c r="K997" i="12" s="1"/>
  <c r="J998" i="12"/>
  <c r="J999" i="12"/>
  <c r="J1000" i="12"/>
  <c r="J1001" i="12"/>
  <c r="J1002" i="12"/>
  <c r="J1003" i="12"/>
  <c r="J1004" i="12"/>
  <c r="J1005" i="12"/>
  <c r="J1006" i="12"/>
  <c r="J1007" i="12"/>
  <c r="J1008" i="12"/>
  <c r="J1009" i="12"/>
  <c r="K1009" i="12" s="1"/>
  <c r="J1010" i="12"/>
  <c r="J1011" i="12"/>
  <c r="J1012" i="12"/>
  <c r="J1013" i="12"/>
  <c r="J1014" i="12"/>
  <c r="J1015" i="12"/>
  <c r="J1016" i="12"/>
  <c r="J1017" i="12"/>
  <c r="J1018" i="12"/>
  <c r="J1019" i="12"/>
  <c r="J1020" i="12"/>
  <c r="J1021" i="12"/>
  <c r="K1021" i="12" s="1"/>
  <c r="J1022" i="12"/>
  <c r="J1023" i="12"/>
  <c r="J1024" i="12"/>
  <c r="J1025" i="12"/>
  <c r="J1026" i="12"/>
  <c r="J1027" i="12"/>
  <c r="J1028" i="12"/>
  <c r="J1029" i="12"/>
  <c r="J1030" i="12"/>
  <c r="J1031" i="12"/>
  <c r="J1032" i="12"/>
  <c r="J1033" i="12"/>
  <c r="K1033" i="12" s="1"/>
  <c r="J1034" i="12"/>
  <c r="J1035" i="12"/>
  <c r="J1036" i="12"/>
  <c r="J1037" i="12"/>
  <c r="J1038" i="12"/>
  <c r="J1039" i="12"/>
  <c r="J1040" i="12"/>
  <c r="J1041" i="12"/>
  <c r="J1042" i="12"/>
  <c r="J1043" i="12"/>
  <c r="J1044" i="12"/>
  <c r="J1045" i="12"/>
  <c r="K1045" i="12" s="1"/>
  <c r="J1046" i="12"/>
  <c r="J1047" i="12"/>
  <c r="J1048" i="12"/>
  <c r="J1049" i="12"/>
  <c r="J1050" i="12"/>
  <c r="J1051" i="12"/>
  <c r="J1052" i="12"/>
  <c r="J1053" i="12"/>
  <c r="J1054" i="12"/>
  <c r="J1055" i="12"/>
  <c r="J1056" i="12"/>
  <c r="J1057" i="12"/>
  <c r="K1057" i="12" s="1"/>
  <c r="J1058" i="12"/>
  <c r="J1059" i="12"/>
  <c r="J1060" i="12"/>
  <c r="J1061" i="12"/>
  <c r="J1062" i="12"/>
  <c r="J1063" i="12"/>
  <c r="J1064" i="12"/>
  <c r="J1065" i="12"/>
  <c r="J1066" i="12"/>
  <c r="J1067" i="12"/>
  <c r="J1068" i="12"/>
  <c r="J1069" i="12"/>
  <c r="K1069" i="12" s="1"/>
  <c r="J1070" i="12"/>
  <c r="J1071" i="12"/>
  <c r="J1072" i="12"/>
  <c r="J1073" i="12"/>
  <c r="J1074" i="12"/>
  <c r="J1075" i="12"/>
  <c r="J1076" i="12"/>
  <c r="J1077" i="12"/>
  <c r="J1078" i="12"/>
  <c r="J1079" i="12"/>
  <c r="J1080" i="12"/>
  <c r="J1081" i="12"/>
  <c r="K1081" i="12" s="1"/>
  <c r="J1082" i="12"/>
  <c r="J1083" i="12"/>
  <c r="J1084" i="12"/>
  <c r="J1085" i="12"/>
  <c r="J1086" i="12"/>
  <c r="J1087" i="12"/>
  <c r="J1088" i="12"/>
  <c r="J1089" i="12"/>
  <c r="J1090" i="12"/>
  <c r="J1091" i="12"/>
  <c r="J1092" i="12"/>
  <c r="J1093" i="12"/>
  <c r="K1093" i="12" s="1"/>
  <c r="J1094" i="12"/>
  <c r="J1095" i="12"/>
  <c r="J1096" i="12"/>
  <c r="J1097" i="12"/>
  <c r="J1098" i="12"/>
  <c r="J1099" i="12"/>
  <c r="J1100" i="12"/>
  <c r="J1101" i="12"/>
  <c r="J1102" i="12"/>
  <c r="J1103" i="12"/>
  <c r="J1104" i="12"/>
  <c r="J1105" i="12"/>
  <c r="K1105" i="12" s="1"/>
  <c r="J1106" i="12"/>
  <c r="J1107" i="12"/>
  <c r="J1108" i="12"/>
  <c r="J1109" i="12"/>
  <c r="J1110" i="12"/>
  <c r="J1111" i="12"/>
  <c r="J1112" i="12"/>
  <c r="J1113" i="12"/>
  <c r="J1114" i="12"/>
  <c r="J1115" i="12"/>
  <c r="J1116" i="12"/>
  <c r="J1117" i="12"/>
  <c r="K1117" i="12" s="1"/>
  <c r="J1118" i="12"/>
  <c r="J1119" i="12"/>
  <c r="J1120" i="12"/>
  <c r="J1121" i="12"/>
  <c r="J1122" i="12"/>
  <c r="J1123" i="12"/>
  <c r="J1124" i="12"/>
  <c r="J1125" i="12"/>
  <c r="J1126" i="12"/>
  <c r="J1127" i="12"/>
  <c r="J1128" i="12"/>
  <c r="J1129" i="12"/>
  <c r="K1129" i="12" s="1"/>
  <c r="J1130" i="12"/>
  <c r="J1131" i="12"/>
  <c r="J1132" i="12"/>
  <c r="J1133" i="12"/>
  <c r="J1134" i="12"/>
  <c r="J1135" i="12"/>
  <c r="J1136" i="12"/>
  <c r="J1137" i="12"/>
  <c r="J1138" i="12"/>
  <c r="J1139" i="12"/>
  <c r="J1140" i="12"/>
  <c r="J1141" i="12"/>
  <c r="K1141" i="12" s="1"/>
  <c r="J1142" i="12"/>
  <c r="J1143" i="12"/>
  <c r="J1144" i="12"/>
  <c r="J1145" i="12"/>
  <c r="J1146" i="12"/>
  <c r="J1147" i="12"/>
  <c r="J1148" i="12"/>
  <c r="J1149" i="12"/>
  <c r="J1150" i="12"/>
  <c r="J1151" i="12"/>
  <c r="J1152" i="12"/>
  <c r="J1153" i="12"/>
  <c r="K1153" i="12" s="1"/>
  <c r="J1154" i="12"/>
  <c r="J1155" i="12"/>
  <c r="J1156" i="12"/>
  <c r="J1157" i="12"/>
  <c r="J1158" i="12"/>
  <c r="J1159" i="12"/>
  <c r="J1160" i="12"/>
  <c r="J1161" i="12"/>
  <c r="J1162" i="12"/>
  <c r="J1163" i="12"/>
  <c r="J1164" i="12"/>
  <c r="J1165" i="12"/>
  <c r="K1165" i="12" s="1"/>
  <c r="J1166" i="12"/>
  <c r="J1167" i="12"/>
  <c r="J1168" i="12"/>
  <c r="J1169" i="12"/>
  <c r="J1170" i="12"/>
  <c r="J1171" i="12"/>
  <c r="J1172" i="12"/>
  <c r="J1173" i="12"/>
  <c r="J1174" i="12"/>
  <c r="J1175" i="12"/>
  <c r="J1176" i="12"/>
  <c r="J1177" i="12"/>
  <c r="K1177" i="12" s="1"/>
  <c r="J1178" i="12"/>
  <c r="J1179" i="12"/>
  <c r="J1180" i="12"/>
  <c r="J1181" i="12"/>
  <c r="J1182" i="12"/>
  <c r="J1183" i="12"/>
  <c r="J1184" i="12"/>
  <c r="J1185" i="12"/>
  <c r="J1186" i="12"/>
  <c r="J1187" i="12"/>
  <c r="J1188" i="12"/>
  <c r="J1189" i="12"/>
  <c r="K1189" i="12" s="1"/>
  <c r="J1190" i="12"/>
  <c r="J1191" i="12"/>
  <c r="J1192" i="12"/>
  <c r="J1193" i="12"/>
  <c r="J1194" i="12"/>
  <c r="J1195" i="12"/>
  <c r="J1196" i="12"/>
  <c r="J1197" i="12"/>
  <c r="J1198" i="12"/>
  <c r="J1199" i="12"/>
  <c r="J1200" i="12"/>
  <c r="J1201" i="12"/>
  <c r="K1201" i="12" s="1"/>
  <c r="J1202" i="12"/>
  <c r="J1203" i="12"/>
  <c r="J1204" i="12"/>
  <c r="J1205" i="12"/>
  <c r="J1206" i="12"/>
  <c r="J1207" i="12"/>
  <c r="J1208" i="12"/>
  <c r="J1209" i="12"/>
  <c r="J1210" i="12"/>
  <c r="J1211" i="12"/>
  <c r="J1212" i="12"/>
  <c r="J1213" i="12"/>
  <c r="K1213" i="12" s="1"/>
  <c r="J1214" i="12"/>
  <c r="J1215" i="12"/>
  <c r="J1216" i="12"/>
  <c r="J1217" i="12"/>
  <c r="J1218" i="12"/>
  <c r="J1219" i="12"/>
  <c r="J1220" i="12"/>
  <c r="J1221" i="12"/>
  <c r="J1222" i="12"/>
  <c r="J1223" i="12"/>
  <c r="J1224" i="12"/>
  <c r="J1225" i="12"/>
  <c r="K1225" i="12" s="1"/>
  <c r="J1226" i="12"/>
  <c r="J1227" i="12"/>
  <c r="J1228" i="12"/>
  <c r="J1229" i="12"/>
  <c r="J1230" i="12"/>
  <c r="J1231" i="12"/>
  <c r="J1232" i="12"/>
  <c r="J1233" i="12"/>
  <c r="J1234" i="12"/>
  <c r="J1235" i="12"/>
  <c r="J1236" i="12"/>
  <c r="J1237" i="12"/>
  <c r="K1237" i="12" s="1"/>
  <c r="J1238" i="12"/>
  <c r="J1239" i="12"/>
  <c r="J1240" i="12"/>
  <c r="J1241" i="12"/>
  <c r="J1242" i="12"/>
  <c r="J1243" i="12"/>
  <c r="J1244" i="12"/>
  <c r="J1245" i="12"/>
  <c r="J1246" i="12"/>
  <c r="J1247" i="12"/>
  <c r="J1248" i="12"/>
  <c r="J1249" i="12"/>
  <c r="K1249" i="12" s="1"/>
  <c r="J1250" i="12"/>
  <c r="J1251" i="12"/>
  <c r="J1252" i="12"/>
  <c r="J1253" i="12"/>
  <c r="J1254" i="12"/>
  <c r="J1255" i="12"/>
  <c r="J1256" i="12"/>
  <c r="J1257" i="12"/>
  <c r="J1258" i="12"/>
  <c r="J1259" i="12"/>
  <c r="J1260" i="12"/>
  <c r="J1261" i="12"/>
  <c r="K1261" i="12" s="1"/>
  <c r="J1262" i="12"/>
  <c r="J1263" i="12"/>
  <c r="J1264" i="12"/>
  <c r="J1265" i="12"/>
  <c r="J1266" i="12"/>
  <c r="J1267" i="12"/>
  <c r="J1268" i="12"/>
  <c r="J1269" i="12"/>
  <c r="J1270" i="12"/>
  <c r="J1271" i="12"/>
  <c r="J1272" i="12"/>
  <c r="J1273" i="12"/>
  <c r="K1273" i="12" s="1"/>
  <c r="J1274" i="12"/>
  <c r="J1275" i="12"/>
  <c r="J1276" i="12"/>
  <c r="J1277" i="12"/>
  <c r="J1278" i="12"/>
  <c r="J1279" i="12"/>
  <c r="J1280" i="12"/>
  <c r="J1281" i="12"/>
  <c r="J1282" i="12"/>
  <c r="J1283" i="12"/>
  <c r="J1284" i="12"/>
  <c r="J1285" i="12"/>
  <c r="K1285" i="12" s="1"/>
  <c r="J1286" i="12"/>
  <c r="J1287" i="12"/>
  <c r="J1288" i="12"/>
  <c r="J1289" i="12"/>
  <c r="J1290" i="12"/>
  <c r="J1291" i="12"/>
  <c r="J1292" i="12"/>
  <c r="J1293" i="12"/>
  <c r="J1294" i="12"/>
  <c r="J1295" i="12"/>
  <c r="J1296" i="12"/>
  <c r="J1297" i="12"/>
  <c r="K1297" i="12" s="1"/>
  <c r="J1298" i="12"/>
  <c r="J1299" i="12"/>
  <c r="J1300" i="12"/>
  <c r="J1301" i="12"/>
  <c r="J1302" i="12"/>
  <c r="J1303" i="12"/>
  <c r="J1304" i="12"/>
  <c r="J1305" i="12"/>
  <c r="J1306" i="12"/>
  <c r="J1307" i="12"/>
  <c r="J1308" i="12"/>
  <c r="J1309" i="12"/>
  <c r="K1309" i="12" s="1"/>
  <c r="J1310" i="12"/>
  <c r="J1311" i="12"/>
  <c r="J1312" i="12"/>
  <c r="J1313" i="12"/>
  <c r="J1314" i="12"/>
  <c r="J1315" i="12"/>
  <c r="J1316" i="12"/>
  <c r="J1317" i="12"/>
  <c r="J1318" i="12"/>
  <c r="J1319" i="12"/>
  <c r="J1320" i="12"/>
  <c r="J1321" i="12"/>
  <c r="K1321" i="12" s="1"/>
  <c r="J1322" i="12"/>
  <c r="J1323" i="12"/>
  <c r="J1324" i="12"/>
  <c r="J1325" i="12"/>
  <c r="J1326" i="12"/>
  <c r="J1327" i="12"/>
  <c r="J1328" i="12"/>
  <c r="J1329" i="12"/>
  <c r="J1330" i="12"/>
  <c r="J1331" i="12"/>
  <c r="J1332" i="12"/>
  <c r="J1333" i="12"/>
  <c r="K1333" i="12" s="1"/>
  <c r="J1334" i="12"/>
  <c r="J1335" i="12"/>
  <c r="J1336" i="12"/>
  <c r="J1337" i="12"/>
  <c r="J1338" i="12"/>
  <c r="J1339" i="12"/>
  <c r="J1340" i="12"/>
  <c r="J1341" i="12"/>
  <c r="J1342" i="12"/>
  <c r="J1343" i="12"/>
  <c r="J1344" i="12"/>
  <c r="J1345" i="12"/>
  <c r="K1345" i="12" s="1"/>
  <c r="J1346" i="12"/>
  <c r="J1347" i="12"/>
  <c r="J1348" i="12"/>
  <c r="J1349" i="12"/>
  <c r="J1350" i="12"/>
  <c r="J1351" i="12"/>
  <c r="J1352" i="12"/>
  <c r="J1353" i="12"/>
  <c r="J1354" i="12"/>
  <c r="J1355" i="12"/>
  <c r="J1356" i="12"/>
  <c r="J1357" i="12"/>
  <c r="K1357" i="12" s="1"/>
  <c r="J1358" i="12"/>
  <c r="J1359" i="12"/>
  <c r="J1360" i="12"/>
  <c r="J1361" i="12"/>
  <c r="J1362" i="12"/>
  <c r="J1363" i="12"/>
  <c r="J1364" i="12"/>
  <c r="J1365" i="12"/>
  <c r="J1366" i="12"/>
  <c r="J1367" i="12"/>
  <c r="J1368" i="12"/>
  <c r="J1369" i="12"/>
  <c r="K1369" i="12" s="1"/>
  <c r="J1370" i="12"/>
  <c r="J1371" i="12"/>
  <c r="J1372" i="12"/>
  <c r="J1373" i="12"/>
  <c r="J1374" i="12"/>
  <c r="J1375" i="12"/>
  <c r="J1376" i="12"/>
  <c r="J1377" i="12"/>
  <c r="J1378" i="12"/>
  <c r="J1379" i="12"/>
  <c r="J1380" i="12"/>
  <c r="J1381" i="12"/>
  <c r="K1381" i="12" s="1"/>
  <c r="J1382" i="12"/>
  <c r="J1383" i="12"/>
  <c r="J1384" i="12"/>
  <c r="J1385" i="12"/>
  <c r="J1386" i="12"/>
  <c r="J1387" i="12"/>
  <c r="J1388" i="12"/>
  <c r="J1389" i="12"/>
  <c r="J1390" i="12"/>
  <c r="J1391" i="12"/>
  <c r="J1392" i="12"/>
  <c r="J1393" i="12"/>
  <c r="K1393" i="12" s="1"/>
  <c r="J1394" i="12"/>
  <c r="J1395" i="12"/>
  <c r="J1396" i="12"/>
  <c r="J1397" i="12"/>
  <c r="J1398" i="12"/>
  <c r="J1399" i="12"/>
  <c r="J1400" i="12"/>
  <c r="J1401" i="12"/>
  <c r="J1402" i="12"/>
  <c r="J1403" i="12"/>
  <c r="J1404" i="12"/>
  <c r="J1405" i="12"/>
  <c r="K1405" i="12" s="1"/>
  <c r="J1406" i="12"/>
  <c r="J1407" i="12"/>
  <c r="J1408" i="12"/>
  <c r="J1409" i="12"/>
  <c r="J1410" i="12"/>
  <c r="J1411" i="12"/>
  <c r="J1412" i="12"/>
  <c r="J1413" i="12"/>
  <c r="J1414" i="12"/>
  <c r="J1415" i="12"/>
  <c r="J1416" i="12"/>
  <c r="J1417" i="12"/>
  <c r="K1417" i="12" s="1"/>
  <c r="J1418" i="12"/>
  <c r="J1419" i="12"/>
  <c r="J1420" i="12"/>
  <c r="J1421" i="12"/>
  <c r="J1422" i="12"/>
  <c r="J1423" i="12"/>
  <c r="J1424" i="12"/>
  <c r="J1425" i="12"/>
  <c r="J1426" i="12"/>
  <c r="J1427" i="12"/>
  <c r="J1428" i="12"/>
  <c r="J1429" i="12"/>
  <c r="K1429" i="12" s="1"/>
  <c r="J1430" i="12"/>
  <c r="J1431" i="12"/>
  <c r="J1432" i="12"/>
  <c r="J1433" i="12"/>
  <c r="J1434" i="12"/>
  <c r="J1435" i="12"/>
  <c r="J1436" i="12"/>
  <c r="J1437" i="12"/>
  <c r="J1438" i="12"/>
  <c r="J1439" i="12"/>
  <c r="J1440" i="12"/>
  <c r="J1441" i="12"/>
  <c r="K1441" i="12" s="1"/>
  <c r="J1442" i="12"/>
  <c r="J1443" i="12"/>
  <c r="J1444" i="12"/>
  <c r="J1445" i="12"/>
  <c r="J1446" i="12"/>
  <c r="J1447" i="12"/>
  <c r="J1448" i="12"/>
  <c r="J1449" i="12"/>
  <c r="J1450" i="12"/>
  <c r="J1451" i="12"/>
  <c r="J1452" i="12"/>
  <c r="J1453" i="12"/>
  <c r="K1453" i="12" s="1"/>
  <c r="J1454" i="12"/>
  <c r="J1455" i="12"/>
  <c r="J1456" i="12"/>
  <c r="J1457" i="12"/>
  <c r="J1458" i="12"/>
  <c r="J1459" i="12"/>
  <c r="J1460" i="12"/>
  <c r="J1461" i="12"/>
  <c r="J1462" i="12"/>
  <c r="J1463" i="12"/>
  <c r="J1464" i="12"/>
  <c r="J1465" i="12"/>
  <c r="K1465" i="12" s="1"/>
  <c r="J1466" i="12"/>
  <c r="J1467" i="12"/>
  <c r="J1468" i="12"/>
  <c r="J1469" i="12"/>
  <c r="J1470" i="12"/>
  <c r="J1471" i="12"/>
  <c r="J1472" i="12"/>
  <c r="J1473" i="12"/>
  <c r="J1474" i="12"/>
  <c r="J1475" i="12"/>
  <c r="J1476" i="12"/>
  <c r="J1477" i="12"/>
  <c r="K1477" i="12" s="1"/>
  <c r="J1478" i="12"/>
  <c r="J1479" i="12"/>
  <c r="J1480" i="12"/>
  <c r="J1481" i="12"/>
  <c r="J1482" i="12"/>
  <c r="J1483" i="12"/>
  <c r="J1484" i="12"/>
  <c r="J1485" i="12"/>
  <c r="J1486" i="12"/>
  <c r="J1487" i="12"/>
  <c r="J1488" i="12"/>
  <c r="J1489" i="12"/>
  <c r="K1489" i="12" s="1"/>
  <c r="J1490" i="12"/>
  <c r="J1491" i="12"/>
  <c r="J1492" i="12"/>
  <c r="J1493" i="12"/>
  <c r="J1494" i="12"/>
  <c r="J1495" i="12"/>
  <c r="J1496" i="12"/>
  <c r="J1497" i="12"/>
  <c r="J1498" i="12"/>
  <c r="J1499" i="12"/>
  <c r="J1500" i="12"/>
  <c r="J1501" i="12"/>
  <c r="K1501" i="12" s="1"/>
  <c r="J1502" i="12"/>
  <c r="J1503" i="12"/>
  <c r="J1504" i="12"/>
  <c r="J1505" i="12"/>
  <c r="J1506" i="12"/>
  <c r="J1507" i="12"/>
  <c r="J1508" i="12"/>
  <c r="J1509" i="12"/>
  <c r="J1510" i="12"/>
  <c r="J1511" i="12"/>
  <c r="J1512" i="12"/>
  <c r="J1513" i="12"/>
  <c r="K1513" i="12" s="1"/>
  <c r="J1514" i="12"/>
  <c r="J1515" i="12"/>
  <c r="J1516" i="12"/>
  <c r="J1517" i="12"/>
  <c r="J1518" i="12"/>
  <c r="J1519" i="12"/>
  <c r="J1520" i="12"/>
  <c r="J1521" i="12"/>
  <c r="J1522" i="12"/>
  <c r="J1523" i="12"/>
  <c r="J1524" i="12"/>
  <c r="J1525" i="12"/>
  <c r="K1525" i="12" s="1"/>
  <c r="J1526" i="12"/>
  <c r="J1527" i="12"/>
  <c r="J1528" i="12"/>
  <c r="J1529" i="12"/>
  <c r="J1530" i="12"/>
  <c r="J1531" i="12"/>
  <c r="J1532" i="12"/>
  <c r="J1533" i="12"/>
  <c r="J1534" i="12"/>
  <c r="J1535" i="12"/>
  <c r="J1536" i="12"/>
  <c r="J1537" i="12"/>
  <c r="K1537" i="12" s="1"/>
  <c r="J1538" i="12"/>
  <c r="J1539" i="12"/>
  <c r="J1540" i="12"/>
  <c r="J1541" i="12"/>
  <c r="J1542" i="12"/>
  <c r="J1543" i="12"/>
  <c r="J1544" i="12"/>
  <c r="J1545" i="12"/>
  <c r="J1546" i="12"/>
  <c r="J1547" i="12"/>
  <c r="J1548" i="12"/>
  <c r="J1549" i="12"/>
  <c r="K1549" i="12" s="1"/>
  <c r="J1550" i="12"/>
  <c r="J1551" i="12"/>
  <c r="J1552" i="12"/>
  <c r="J1553" i="12"/>
  <c r="J1554" i="12"/>
  <c r="J1555" i="12"/>
  <c r="J1556" i="12"/>
  <c r="J1557" i="12"/>
  <c r="J1558" i="12"/>
  <c r="J1559" i="12"/>
  <c r="J1560" i="12"/>
  <c r="J1561" i="12"/>
  <c r="K1561" i="12" s="1"/>
  <c r="J1562" i="12"/>
  <c r="J1563" i="12"/>
  <c r="J1564" i="12"/>
  <c r="J1565" i="12"/>
  <c r="J1566" i="12"/>
  <c r="J1567" i="12"/>
  <c r="J1568" i="12"/>
  <c r="J1569" i="12"/>
  <c r="J1570" i="12"/>
  <c r="J1571" i="12"/>
  <c r="J1572" i="12"/>
  <c r="J1573" i="12"/>
  <c r="K1573" i="12" s="1"/>
  <c r="J1574" i="12"/>
  <c r="J1575" i="12"/>
  <c r="J1576" i="12"/>
  <c r="J1577" i="12"/>
  <c r="J1578" i="12"/>
  <c r="J1579" i="12"/>
  <c r="J1580" i="12"/>
  <c r="J1581" i="12"/>
  <c r="J1582" i="12"/>
  <c r="J1583" i="12"/>
  <c r="J1584" i="12"/>
  <c r="J1585" i="12"/>
  <c r="K1585" i="12" s="1"/>
  <c r="J1586" i="12"/>
  <c r="J1587" i="12"/>
  <c r="J1588" i="12"/>
  <c r="J1589" i="12"/>
  <c r="J1590" i="12"/>
  <c r="J1591" i="12"/>
  <c r="J1592" i="12"/>
  <c r="J1593" i="12"/>
  <c r="J1594" i="12"/>
  <c r="J1595" i="12"/>
  <c r="J1596" i="12"/>
  <c r="J1597" i="12"/>
  <c r="K1597" i="12" s="1"/>
  <c r="J1598" i="12"/>
  <c r="J1599" i="12"/>
  <c r="J1600" i="12"/>
  <c r="J1601" i="12"/>
  <c r="J1602" i="12"/>
  <c r="J1603" i="12"/>
  <c r="J1604" i="12"/>
  <c r="J1605" i="12"/>
  <c r="J1606" i="12"/>
  <c r="J1607" i="12"/>
  <c r="J1608" i="12"/>
  <c r="J1609" i="12"/>
  <c r="K1609" i="12" s="1"/>
  <c r="J1610" i="12"/>
  <c r="J1611" i="12"/>
  <c r="J1612" i="12"/>
  <c r="J1613" i="12"/>
  <c r="J1614" i="12"/>
  <c r="J1615" i="12"/>
  <c r="J1616" i="12"/>
  <c r="J1617" i="12"/>
  <c r="J1618" i="12"/>
  <c r="J1619" i="12"/>
  <c r="J1620" i="12"/>
  <c r="J1621" i="12"/>
  <c r="K1621" i="12" s="1"/>
  <c r="J1622" i="12"/>
  <c r="J1623" i="12"/>
  <c r="J1624" i="12"/>
  <c r="J1625" i="12"/>
  <c r="J1626" i="12"/>
  <c r="J1627" i="12"/>
  <c r="J1628" i="12"/>
  <c r="J1629" i="12"/>
  <c r="J1630" i="12"/>
  <c r="J1631" i="12"/>
  <c r="J1632" i="12"/>
  <c r="J1633" i="12"/>
  <c r="K1633" i="12" s="1"/>
  <c r="J1634" i="12"/>
  <c r="J1635" i="12"/>
  <c r="J1636" i="12"/>
  <c r="J1637" i="12"/>
  <c r="J1638" i="12"/>
  <c r="J1639" i="12"/>
  <c r="J1640" i="12"/>
  <c r="J1641" i="12"/>
  <c r="J1642" i="12"/>
  <c r="J1643" i="12"/>
  <c r="J1644" i="12"/>
  <c r="J1645" i="12"/>
  <c r="K1645" i="12" s="1"/>
  <c r="J1646" i="12"/>
  <c r="J1647" i="12"/>
  <c r="J1648" i="12"/>
  <c r="J1649" i="12"/>
  <c r="J1650" i="12"/>
  <c r="J1651" i="12"/>
  <c r="J1652" i="12"/>
  <c r="J1653" i="12"/>
  <c r="J1654" i="12"/>
  <c r="J1655" i="12"/>
  <c r="J1656" i="12"/>
  <c r="J1657" i="12"/>
  <c r="K1657" i="12" s="1"/>
  <c r="J1658" i="12"/>
  <c r="J1659" i="12"/>
  <c r="J1660" i="12"/>
  <c r="J1661" i="12"/>
  <c r="J1662" i="12"/>
  <c r="J1663" i="12"/>
  <c r="J1664" i="12"/>
  <c r="J1665" i="12"/>
  <c r="J1666" i="12"/>
  <c r="J1667" i="12"/>
  <c r="J1668" i="12"/>
  <c r="J1669" i="12"/>
  <c r="K1669" i="12" s="1"/>
  <c r="J1670" i="12"/>
  <c r="J1671" i="12"/>
  <c r="J1672" i="12"/>
  <c r="J1673" i="12"/>
  <c r="J1674" i="12"/>
  <c r="J1675" i="12"/>
  <c r="J1676" i="12"/>
  <c r="J1677" i="12"/>
  <c r="J1678" i="12"/>
  <c r="J1679" i="12"/>
  <c r="J1680" i="12"/>
  <c r="J1681" i="12"/>
  <c r="K1681" i="12" s="1"/>
  <c r="J1682" i="12"/>
  <c r="J1683" i="12"/>
  <c r="J1684" i="12"/>
  <c r="J1685" i="12"/>
  <c r="J1686" i="12"/>
  <c r="J1687" i="12"/>
  <c r="J1688" i="12"/>
  <c r="J1689" i="12"/>
  <c r="J1690" i="12"/>
  <c r="J1691" i="12"/>
  <c r="J1692" i="12"/>
  <c r="J1693" i="12"/>
  <c r="K1693" i="12" s="1"/>
  <c r="J1694" i="12"/>
  <c r="J1695" i="12"/>
  <c r="J1696" i="12"/>
  <c r="J1697" i="12"/>
  <c r="J1698" i="12"/>
  <c r="J1699" i="12"/>
  <c r="J1700" i="12"/>
  <c r="J1701" i="12"/>
  <c r="J1702" i="12"/>
  <c r="J1703" i="12"/>
  <c r="J1704" i="12"/>
  <c r="J1705" i="12"/>
  <c r="K1705" i="12" s="1"/>
  <c r="J1706" i="12"/>
  <c r="J1707" i="12"/>
  <c r="J1708" i="12"/>
  <c r="J1709" i="12"/>
  <c r="J1710" i="12"/>
  <c r="J1711" i="12"/>
  <c r="J1712" i="12"/>
  <c r="J1713" i="12"/>
  <c r="J1714" i="12"/>
  <c r="J1715" i="12"/>
  <c r="J1716" i="12"/>
  <c r="J1717" i="12"/>
  <c r="K1717" i="12" s="1"/>
  <c r="J1718" i="12"/>
  <c r="J1719" i="12"/>
  <c r="J1720" i="12"/>
  <c r="J1721" i="12"/>
  <c r="J1722" i="12"/>
  <c r="J1723" i="12"/>
  <c r="J1724" i="12"/>
  <c r="J1725" i="12"/>
  <c r="J1726" i="12"/>
  <c r="J1727" i="12"/>
  <c r="J1728" i="12"/>
  <c r="J1729" i="12"/>
  <c r="K1729" i="12" s="1"/>
  <c r="J1730" i="12"/>
  <c r="J1731" i="12"/>
  <c r="J1732" i="12"/>
  <c r="J1733" i="12"/>
  <c r="J1734" i="12"/>
  <c r="J1735" i="12"/>
  <c r="J1736" i="12"/>
  <c r="J1737" i="12"/>
  <c r="J1738" i="12"/>
  <c r="J1739" i="12"/>
  <c r="J1740" i="12"/>
  <c r="J1741" i="12"/>
  <c r="K1741" i="12" s="1"/>
  <c r="J1742" i="12"/>
  <c r="J1743" i="12"/>
  <c r="J1744" i="12"/>
  <c r="J1745" i="12"/>
  <c r="J1746" i="12"/>
  <c r="J1747" i="12"/>
  <c r="J1748" i="12"/>
  <c r="J1749" i="12"/>
  <c r="J1750" i="12"/>
  <c r="J1751" i="12"/>
  <c r="J1752" i="12"/>
  <c r="J1753" i="12"/>
  <c r="K1753" i="12" s="1"/>
  <c r="J1754" i="12"/>
  <c r="J1755" i="12"/>
  <c r="J1756" i="12"/>
  <c r="J1757" i="12"/>
  <c r="J1758" i="12"/>
  <c r="J1759" i="12"/>
  <c r="J1760" i="12"/>
  <c r="J1761" i="12"/>
  <c r="J1762" i="12"/>
  <c r="J1763" i="12"/>
  <c r="J1764" i="12"/>
  <c r="J1765" i="12"/>
  <c r="K1765" i="12" s="1"/>
  <c r="J1766" i="12"/>
  <c r="J1767" i="12"/>
  <c r="J1768" i="12"/>
  <c r="J1769" i="12"/>
  <c r="J1770" i="12"/>
  <c r="J1771" i="12"/>
  <c r="J1772" i="12"/>
  <c r="J1773" i="12"/>
  <c r="J1774" i="12"/>
  <c r="J1775" i="12"/>
  <c r="J1776" i="12"/>
  <c r="J1777" i="12"/>
  <c r="K1777" i="12" s="1"/>
  <c r="J1778" i="12"/>
  <c r="J1779" i="12"/>
  <c r="J1780" i="12"/>
  <c r="J1781" i="12"/>
  <c r="J1782" i="12"/>
  <c r="J1783" i="12"/>
  <c r="J1784" i="12"/>
  <c r="J1785" i="12"/>
  <c r="J1786" i="12"/>
  <c r="J1787" i="12"/>
  <c r="J1788" i="12"/>
  <c r="J1789" i="12"/>
  <c r="K1789" i="12" s="1"/>
  <c r="J1790" i="12"/>
  <c r="J1791" i="12"/>
  <c r="J1792" i="12"/>
  <c r="J1793" i="12"/>
  <c r="J1794" i="12"/>
  <c r="J1795" i="12"/>
  <c r="J1796" i="12"/>
  <c r="J1797" i="12"/>
  <c r="J1798" i="12"/>
  <c r="J1799" i="12"/>
  <c r="J1800" i="12"/>
  <c r="J1801" i="12"/>
  <c r="K1801" i="12" s="1"/>
  <c r="J1802" i="12"/>
  <c r="J1803" i="12"/>
  <c r="J1804" i="12"/>
  <c r="J1805" i="12"/>
  <c r="J1806" i="12"/>
  <c r="J1807" i="12"/>
  <c r="J1808" i="12"/>
  <c r="J1809" i="12"/>
  <c r="J1810" i="12"/>
  <c r="J1811" i="12"/>
  <c r="J1812" i="12"/>
  <c r="J1813" i="12"/>
  <c r="K1813" i="12" s="1"/>
  <c r="J1814" i="12"/>
  <c r="J1815" i="12"/>
  <c r="J1816" i="12"/>
  <c r="J1817" i="12"/>
  <c r="J1818" i="12"/>
  <c r="J1819" i="12"/>
  <c r="J1820" i="12"/>
  <c r="J1821" i="12"/>
  <c r="J1822" i="12"/>
  <c r="J1823" i="12"/>
  <c r="J1824" i="12"/>
  <c r="J1825" i="12"/>
  <c r="K1825" i="12" s="1"/>
  <c r="J1826" i="12"/>
  <c r="J1827" i="12"/>
  <c r="J1828" i="12"/>
  <c r="J1829" i="12"/>
  <c r="J1830" i="12"/>
  <c r="J1831" i="12"/>
  <c r="J1832" i="12"/>
  <c r="J1833" i="12"/>
  <c r="J1834" i="12"/>
  <c r="J1835" i="12"/>
  <c r="J1836" i="12"/>
  <c r="J1837" i="12"/>
  <c r="K1837" i="12" s="1"/>
  <c r="J1838" i="12"/>
  <c r="J1839" i="12"/>
  <c r="J1840" i="12"/>
  <c r="J1841" i="12"/>
  <c r="J1842" i="12"/>
  <c r="J1843" i="12"/>
  <c r="J1844" i="12"/>
  <c r="J1845" i="12"/>
  <c r="J1846" i="12"/>
  <c r="J1847" i="12"/>
  <c r="J1848" i="12"/>
  <c r="J1849" i="12"/>
  <c r="K1849" i="12" s="1"/>
  <c r="J1850" i="12"/>
  <c r="J1851" i="12"/>
  <c r="J1852" i="12"/>
  <c r="J1853" i="12"/>
  <c r="J1854" i="12"/>
  <c r="J1855" i="12"/>
  <c r="J1856" i="12"/>
  <c r="J1857" i="12"/>
  <c r="J1858" i="12"/>
  <c r="J1859" i="12"/>
  <c r="J1860" i="12"/>
  <c r="J1861" i="12"/>
  <c r="K1861" i="12" s="1"/>
  <c r="J1862" i="12"/>
  <c r="J1863" i="12"/>
  <c r="J1864" i="12"/>
  <c r="J1865" i="12"/>
  <c r="J1866" i="12"/>
  <c r="J1867" i="12"/>
  <c r="J1868" i="12"/>
  <c r="J1869" i="12"/>
  <c r="J1870" i="12"/>
  <c r="J1871" i="12"/>
  <c r="J1872" i="12"/>
  <c r="J1873" i="12"/>
  <c r="K1873" i="12" s="1"/>
  <c r="J1874" i="12"/>
  <c r="J1875" i="12"/>
  <c r="J1876" i="12"/>
  <c r="J1877" i="12"/>
  <c r="J1878" i="12"/>
  <c r="J1879" i="12"/>
  <c r="J1880" i="12"/>
  <c r="J1881" i="12"/>
  <c r="J1882" i="12"/>
  <c r="J1883" i="12"/>
  <c r="J1884" i="12"/>
  <c r="J1885" i="12"/>
  <c r="K1885" i="12" s="1"/>
  <c r="J1886" i="12"/>
  <c r="J1887" i="12"/>
  <c r="J1888" i="12"/>
  <c r="J1889" i="12"/>
  <c r="J1890" i="12"/>
  <c r="J1891" i="12"/>
  <c r="J1892" i="12"/>
  <c r="J1893" i="12"/>
  <c r="J1894" i="12"/>
  <c r="J1895" i="12"/>
  <c r="J1896" i="12"/>
  <c r="J1897" i="12"/>
  <c r="K1897" i="12" s="1"/>
  <c r="J1898" i="12"/>
  <c r="J1899" i="12"/>
  <c r="J1900" i="12"/>
  <c r="J1901" i="12"/>
  <c r="J1902" i="12"/>
  <c r="J1903" i="12"/>
  <c r="J1904" i="12"/>
  <c r="J1905" i="12"/>
  <c r="J1906" i="12"/>
  <c r="J1907" i="12"/>
  <c r="J1908" i="12"/>
  <c r="J1909" i="12"/>
  <c r="K1909" i="12" s="1"/>
  <c r="J1910" i="12"/>
  <c r="J1911" i="12"/>
  <c r="J1912" i="12"/>
  <c r="J1913" i="12"/>
  <c r="J1914" i="12"/>
  <c r="J1915" i="12"/>
  <c r="J1916" i="12"/>
  <c r="J1917" i="12"/>
  <c r="J1918" i="12"/>
  <c r="J1919" i="12"/>
  <c r="J1920" i="12"/>
  <c r="J1921" i="12"/>
  <c r="K1921" i="12" s="1"/>
  <c r="J1922" i="12"/>
  <c r="J1923" i="12"/>
  <c r="J1924" i="12"/>
  <c r="J1925" i="12"/>
  <c r="J1926" i="12"/>
  <c r="J1927" i="12"/>
  <c r="J1928" i="12"/>
  <c r="J1929" i="12"/>
  <c r="J1930" i="12"/>
  <c r="J1931" i="12"/>
  <c r="J1932" i="12"/>
  <c r="J1933" i="12"/>
  <c r="K1933" i="12" s="1"/>
  <c r="J1934" i="12"/>
  <c r="J1935" i="12"/>
  <c r="J1936" i="12"/>
  <c r="J1937" i="12"/>
  <c r="J1938" i="12"/>
  <c r="J1939" i="12"/>
  <c r="J1940" i="12"/>
  <c r="J1941" i="12"/>
  <c r="J1942" i="12"/>
  <c r="J1943" i="12"/>
  <c r="J1944" i="12"/>
  <c r="J1945" i="12"/>
  <c r="K1945" i="12" s="1"/>
  <c r="J1946" i="12"/>
  <c r="J1947" i="12"/>
  <c r="J1948" i="12"/>
  <c r="J1949" i="12"/>
  <c r="J1950" i="12"/>
  <c r="J1951" i="12"/>
  <c r="J1952" i="12"/>
  <c r="J1953" i="12"/>
  <c r="J1954" i="12"/>
  <c r="J1955" i="12"/>
  <c r="J1956" i="12"/>
  <c r="J1957" i="12"/>
  <c r="K1957" i="12" s="1"/>
  <c r="J1958" i="12"/>
  <c r="J1959" i="12"/>
  <c r="J1960" i="12"/>
  <c r="J1961" i="12"/>
  <c r="J1962" i="12"/>
  <c r="J1963" i="12"/>
  <c r="J1964" i="12"/>
  <c r="J1965" i="12"/>
  <c r="J1966" i="12"/>
  <c r="J1967" i="12"/>
  <c r="J1968" i="12"/>
  <c r="J1969" i="12"/>
  <c r="K1969" i="12" s="1"/>
  <c r="J1970" i="12"/>
  <c r="J1971" i="12"/>
  <c r="J1972" i="12"/>
  <c r="J1973" i="12"/>
  <c r="J1974" i="12"/>
  <c r="J1975" i="12"/>
  <c r="J1976" i="12"/>
  <c r="J1977" i="12"/>
  <c r="J1978" i="12"/>
  <c r="J1979" i="12"/>
  <c r="J1980" i="12"/>
  <c r="J1981" i="12"/>
  <c r="K1981" i="12" s="1"/>
  <c r="J1982" i="12"/>
  <c r="J1983" i="12"/>
  <c r="J1984" i="12"/>
  <c r="J1985" i="12"/>
  <c r="J1986" i="12"/>
  <c r="J1987" i="12"/>
  <c r="J1988" i="12"/>
  <c r="J1989" i="12"/>
  <c r="J1990" i="12"/>
  <c r="J1991" i="12"/>
  <c r="J1992" i="12"/>
  <c r="J1993" i="12"/>
  <c r="K1993" i="12" s="1"/>
  <c r="J1994" i="12"/>
  <c r="J1995" i="12"/>
  <c r="J1996" i="12"/>
  <c r="J1997" i="12"/>
  <c r="J1998" i="12"/>
  <c r="J1999" i="12"/>
  <c r="J2000" i="12"/>
  <c r="J2001" i="12"/>
  <c r="J2002" i="12"/>
  <c r="J2003" i="12"/>
  <c r="J2004" i="12"/>
  <c r="J2005" i="12"/>
  <c r="K2005" i="12" s="1"/>
  <c r="J2006" i="12"/>
  <c r="J2007" i="12"/>
  <c r="J2008" i="12"/>
  <c r="J2009" i="12"/>
  <c r="J2010" i="12"/>
  <c r="J2011" i="12"/>
  <c r="J2012" i="12"/>
  <c r="J2013" i="12"/>
  <c r="J2014" i="12"/>
  <c r="J2015" i="12"/>
  <c r="J2016" i="12"/>
  <c r="J2017" i="12"/>
  <c r="K2017" i="12" s="1"/>
  <c r="J2018" i="12"/>
  <c r="J2019" i="12"/>
  <c r="J2020" i="12"/>
  <c r="J2021" i="12"/>
  <c r="J2022" i="12"/>
  <c r="J2023" i="12"/>
  <c r="J2024" i="12"/>
  <c r="J2025" i="12"/>
  <c r="J2026" i="12"/>
  <c r="J2027" i="12"/>
  <c r="J2028" i="12"/>
  <c r="J2029" i="12"/>
  <c r="K2029" i="12" s="1"/>
  <c r="J2030" i="12"/>
  <c r="J2031" i="12"/>
  <c r="J2032" i="12"/>
  <c r="J2033" i="12"/>
  <c r="J2034" i="12"/>
  <c r="J2035" i="12"/>
  <c r="J2036" i="12"/>
  <c r="J2037" i="12"/>
  <c r="J2038" i="12"/>
  <c r="J2039" i="12"/>
  <c r="J2040" i="12"/>
  <c r="J2041" i="12"/>
  <c r="K2041" i="12" s="1"/>
  <c r="J2042" i="12"/>
  <c r="J2043" i="12"/>
  <c r="J2044" i="12"/>
  <c r="J2045" i="12"/>
  <c r="J2046" i="12"/>
  <c r="J2047" i="12"/>
  <c r="J2048" i="12"/>
  <c r="J2049" i="12"/>
  <c r="J2050" i="12"/>
  <c r="J2051" i="12"/>
  <c r="J2052" i="12"/>
  <c r="J2053" i="12"/>
  <c r="K2053" i="12" s="1"/>
  <c r="J2054" i="12"/>
  <c r="J2055" i="12"/>
  <c r="J2056" i="12"/>
  <c r="J2057" i="12"/>
  <c r="J2058" i="12"/>
  <c r="J2059" i="12"/>
  <c r="J2060" i="12"/>
  <c r="J2061" i="12"/>
  <c r="J2062" i="12"/>
  <c r="J2063" i="12"/>
  <c r="J2064" i="12"/>
  <c r="J2065" i="12"/>
  <c r="K2065" i="12" s="1"/>
  <c r="J2066" i="12"/>
  <c r="J2067" i="12"/>
  <c r="J2068" i="12"/>
  <c r="J2069" i="12"/>
  <c r="J2070" i="12"/>
  <c r="J2071" i="12"/>
  <c r="J2072" i="12"/>
  <c r="J2073" i="12"/>
  <c r="J2074" i="12"/>
  <c r="J2075" i="12"/>
  <c r="J2076" i="12"/>
  <c r="J2077" i="12"/>
  <c r="K2077" i="12" s="1"/>
  <c r="J2078" i="12"/>
  <c r="J2079" i="12"/>
  <c r="J2080" i="12"/>
  <c r="J2081" i="12"/>
  <c r="J2082" i="12"/>
  <c r="J2083" i="12"/>
  <c r="J2084" i="12"/>
  <c r="J2085" i="12"/>
  <c r="J2086" i="12"/>
  <c r="J2087" i="12"/>
  <c r="J2088" i="12"/>
  <c r="J2089" i="12"/>
  <c r="K2089" i="12" s="1"/>
  <c r="J2090" i="12"/>
  <c r="J2091" i="12"/>
  <c r="J2092" i="12"/>
  <c r="J2093" i="12"/>
  <c r="J2094" i="12"/>
  <c r="J2095" i="12"/>
  <c r="J2096" i="12"/>
  <c r="J2097" i="12"/>
  <c r="J2098" i="12"/>
  <c r="J2099" i="12"/>
  <c r="J2100" i="12"/>
  <c r="J2101" i="12"/>
  <c r="K2101" i="12" s="1"/>
  <c r="J2102" i="12"/>
  <c r="J2103" i="12"/>
  <c r="J2104" i="12"/>
  <c r="J2105" i="12"/>
  <c r="J2106" i="12"/>
  <c r="J2107" i="12"/>
  <c r="J2108" i="12"/>
  <c r="J2109" i="12"/>
  <c r="J2110" i="12"/>
  <c r="J2111" i="12"/>
  <c r="J2112" i="12"/>
  <c r="J2113" i="12"/>
  <c r="K2113" i="12" s="1"/>
  <c r="J2114" i="12"/>
  <c r="J2115" i="12"/>
  <c r="J2116" i="12"/>
  <c r="J2117" i="12"/>
  <c r="J2118" i="12"/>
  <c r="J2119" i="12"/>
  <c r="J2120" i="12"/>
  <c r="J2121" i="12"/>
  <c r="J2122" i="12"/>
  <c r="J2123" i="12"/>
  <c r="J2124" i="12"/>
  <c r="J2125" i="12"/>
  <c r="K2125" i="12" s="1"/>
  <c r="J2126" i="12"/>
  <c r="J2127" i="12"/>
  <c r="J2128" i="12"/>
  <c r="J2129" i="12"/>
  <c r="J2130" i="12"/>
  <c r="J2131" i="12"/>
  <c r="J2132" i="12"/>
  <c r="J2133" i="12"/>
  <c r="J2134" i="12"/>
  <c r="J2135" i="12"/>
  <c r="J2136" i="12"/>
  <c r="J2137" i="12"/>
  <c r="K2137" i="12" s="1"/>
  <c r="J2138" i="12"/>
  <c r="J2139" i="12"/>
  <c r="J2140" i="12"/>
  <c r="J2141" i="12"/>
  <c r="J2142" i="12"/>
  <c r="J2143" i="12"/>
  <c r="J2144" i="12"/>
  <c r="J2145" i="12"/>
  <c r="J2146" i="12"/>
  <c r="J2147" i="12"/>
  <c r="J2148" i="12"/>
  <c r="J2149" i="12"/>
  <c r="K2149" i="12" s="1"/>
  <c r="J2150" i="12"/>
  <c r="J2151" i="12"/>
  <c r="J2152" i="12"/>
  <c r="J2153" i="12"/>
  <c r="J2154" i="12"/>
  <c r="J2155" i="12"/>
  <c r="J2156" i="12"/>
  <c r="J2157" i="12"/>
  <c r="J2158" i="12"/>
  <c r="J2159" i="12"/>
  <c r="J2160" i="12"/>
  <c r="J2161" i="12"/>
  <c r="K2161" i="12" s="1"/>
  <c r="J2162" i="12"/>
  <c r="J2163" i="12"/>
  <c r="J2164" i="12"/>
  <c r="J2165" i="12"/>
  <c r="J2166" i="12"/>
  <c r="J2167" i="12"/>
  <c r="J2168" i="12"/>
  <c r="J2169" i="12"/>
  <c r="J2170" i="12"/>
  <c r="J2171" i="12"/>
  <c r="J2172" i="12"/>
  <c r="J2173" i="12"/>
  <c r="K2173" i="12" s="1"/>
  <c r="J2174" i="12"/>
  <c r="J2175" i="12"/>
  <c r="J2176" i="12"/>
  <c r="J2177" i="12"/>
  <c r="J2178" i="12"/>
  <c r="J2179" i="12"/>
  <c r="J2180" i="12"/>
  <c r="J2181" i="12"/>
  <c r="J2182" i="12"/>
  <c r="J2183" i="12"/>
  <c r="J2184" i="12"/>
  <c r="J2185" i="12"/>
  <c r="K2185" i="12" s="1"/>
  <c r="J2186" i="12"/>
  <c r="J2187" i="12"/>
  <c r="J2188" i="12"/>
  <c r="J2189" i="12"/>
  <c r="J2190" i="12"/>
  <c r="J2191" i="12"/>
  <c r="J2192" i="12"/>
  <c r="J2193" i="12"/>
  <c r="J2194" i="12"/>
  <c r="J2195" i="12"/>
  <c r="J2196" i="12"/>
  <c r="J2197" i="12"/>
  <c r="K2197" i="12" s="1"/>
  <c r="J2198" i="12"/>
  <c r="J2199" i="12"/>
  <c r="J2200" i="12"/>
  <c r="J2201" i="12"/>
  <c r="J2202" i="12"/>
  <c r="J2203" i="12"/>
  <c r="J2204" i="12"/>
  <c r="J2205" i="12"/>
  <c r="J2206" i="12"/>
  <c r="J2207" i="12"/>
  <c r="J2208" i="12"/>
  <c r="J2209" i="12"/>
  <c r="K2209" i="12" s="1"/>
  <c r="J2210" i="12"/>
  <c r="J2211" i="12"/>
  <c r="J2212" i="12"/>
  <c r="J2213" i="12"/>
  <c r="J2214" i="12"/>
  <c r="J2215" i="12"/>
  <c r="J2216" i="12"/>
  <c r="J2217" i="12"/>
  <c r="J2218" i="12"/>
  <c r="J2219" i="12"/>
  <c r="J2220" i="12"/>
  <c r="J2221" i="12"/>
  <c r="K2221" i="12" s="1"/>
  <c r="J2222" i="12"/>
  <c r="J2223" i="12"/>
  <c r="J2224" i="12"/>
  <c r="J2225" i="12"/>
  <c r="J2226" i="12"/>
  <c r="J2227" i="12"/>
  <c r="J2228" i="12"/>
  <c r="J2229" i="12"/>
  <c r="J2230" i="12"/>
  <c r="J2231" i="12"/>
  <c r="J2232" i="12"/>
  <c r="J2233" i="12"/>
  <c r="K2233" i="12" s="1"/>
  <c r="J2234" i="12"/>
  <c r="J2235" i="12"/>
  <c r="J2236" i="12"/>
  <c r="J2237" i="12"/>
  <c r="J2238" i="12"/>
  <c r="J2239" i="12"/>
  <c r="J2240" i="12"/>
  <c r="J2241" i="12"/>
  <c r="J2242" i="12"/>
  <c r="J2243" i="12"/>
  <c r="J2244" i="12"/>
  <c r="J2245" i="12"/>
  <c r="K2245" i="12" s="1"/>
  <c r="J2246" i="12"/>
  <c r="J2247" i="12"/>
  <c r="J2248" i="12"/>
  <c r="J2249" i="12"/>
  <c r="J2250" i="12"/>
  <c r="J2251" i="12"/>
  <c r="J2252" i="12"/>
  <c r="J2253" i="12"/>
  <c r="J2254" i="12"/>
  <c r="J2255" i="12"/>
  <c r="J2256" i="12"/>
  <c r="J2257" i="12"/>
  <c r="K2257" i="12" s="1"/>
  <c r="J2258" i="12"/>
  <c r="J2259" i="12"/>
  <c r="J2260" i="12"/>
  <c r="J2261" i="12"/>
  <c r="J2262" i="12"/>
  <c r="J2263" i="12"/>
  <c r="J2264" i="12"/>
  <c r="J2265" i="12"/>
  <c r="J2266" i="12"/>
  <c r="J2267" i="12"/>
  <c r="J2268" i="12"/>
  <c r="J2269" i="12"/>
  <c r="K2269" i="12" s="1"/>
  <c r="J2270" i="12"/>
  <c r="J2271" i="12"/>
  <c r="J2272" i="12"/>
  <c r="J2273" i="12"/>
  <c r="J2274" i="12"/>
  <c r="J2275" i="12"/>
  <c r="J2276" i="12"/>
  <c r="J2277" i="12"/>
  <c r="J2278" i="12"/>
  <c r="J2279" i="12"/>
  <c r="J2280" i="12"/>
  <c r="J2281" i="12"/>
  <c r="K2281" i="12" s="1"/>
  <c r="J2282" i="12"/>
  <c r="J2283" i="12"/>
  <c r="J2284" i="12"/>
  <c r="J2285" i="12"/>
  <c r="J2286" i="12"/>
  <c r="J2287" i="12"/>
  <c r="J2288" i="12"/>
  <c r="J2289" i="12"/>
  <c r="J2290" i="12"/>
  <c r="J2291" i="12"/>
  <c r="J2292" i="12"/>
  <c r="J2293" i="12"/>
  <c r="K2293" i="12" s="1"/>
  <c r="J2294" i="12"/>
  <c r="J2295" i="12"/>
  <c r="J2296" i="12"/>
  <c r="J2297" i="12"/>
  <c r="J2298" i="12"/>
  <c r="J2299" i="12"/>
  <c r="J2300" i="12"/>
  <c r="J2301" i="12"/>
  <c r="J2302" i="12"/>
  <c r="J2303" i="12"/>
  <c r="J2304" i="12"/>
  <c r="J2305" i="12"/>
  <c r="K2305" i="12" s="1"/>
  <c r="J2306" i="12"/>
  <c r="J2307" i="12"/>
  <c r="J2308" i="12"/>
  <c r="J2309" i="12"/>
  <c r="J2310" i="12"/>
  <c r="J2311" i="12"/>
  <c r="J2312" i="12"/>
  <c r="J2313" i="12"/>
  <c r="J2314" i="12"/>
  <c r="J2315" i="12"/>
  <c r="J2316" i="12"/>
  <c r="J2317" i="12"/>
  <c r="K2317" i="12" s="1"/>
  <c r="J2318" i="12"/>
  <c r="J2319" i="12"/>
  <c r="J2320" i="12"/>
  <c r="J2321" i="12"/>
  <c r="J2322" i="12"/>
  <c r="J2323" i="12"/>
  <c r="J2324" i="12"/>
  <c r="J2325" i="12"/>
  <c r="J2326" i="12"/>
  <c r="J2327" i="12"/>
  <c r="J2328" i="12"/>
  <c r="J2329" i="12"/>
  <c r="K2329" i="12" s="1"/>
  <c r="J2330" i="12"/>
  <c r="J2331" i="12"/>
  <c r="J2332" i="12"/>
  <c r="J2333" i="12"/>
  <c r="J2334" i="12"/>
  <c r="J2335" i="12"/>
  <c r="J2336" i="12"/>
  <c r="J2337" i="12"/>
  <c r="J2338" i="12"/>
  <c r="J2339" i="12"/>
  <c r="J2340" i="12"/>
  <c r="J2341" i="12"/>
  <c r="K2341" i="12" s="1"/>
  <c r="J2342" i="12"/>
  <c r="J2343" i="12"/>
  <c r="J2344" i="12"/>
  <c r="J2345" i="12"/>
  <c r="J2346" i="12"/>
  <c r="J2347" i="12"/>
  <c r="J2348" i="12"/>
  <c r="J2349" i="12"/>
  <c r="J2350" i="12"/>
  <c r="J2351" i="12"/>
  <c r="J2352" i="12"/>
  <c r="J2353" i="12"/>
  <c r="K2353" i="12" s="1"/>
  <c r="J2354" i="12"/>
  <c r="J2355" i="12"/>
  <c r="J2356" i="12"/>
  <c r="J2357" i="12"/>
  <c r="J2358" i="12"/>
  <c r="J2359" i="12"/>
  <c r="J2360" i="12"/>
  <c r="J2361" i="12"/>
  <c r="J2362" i="12"/>
  <c r="J2363" i="12"/>
  <c r="J2364" i="12"/>
  <c r="J2365" i="12"/>
  <c r="K2365" i="12" s="1"/>
  <c r="J2366" i="12"/>
  <c r="J2367" i="12"/>
  <c r="J2368" i="12"/>
  <c r="J2369" i="12"/>
  <c r="J2370" i="12"/>
  <c r="J2371" i="12"/>
  <c r="J2372" i="12"/>
  <c r="J2373" i="12"/>
  <c r="J2374" i="12"/>
  <c r="J2375" i="12"/>
  <c r="J2376" i="12"/>
  <c r="J2377" i="12"/>
  <c r="K2377" i="12" s="1"/>
  <c r="J2378" i="12"/>
  <c r="J2379" i="12"/>
  <c r="J2380" i="12"/>
  <c r="J2381" i="12"/>
  <c r="J2382" i="12"/>
  <c r="J2383" i="12"/>
  <c r="J2384" i="12"/>
  <c r="J2385" i="12"/>
  <c r="J2386" i="12"/>
  <c r="J2387" i="12"/>
  <c r="J2388" i="12"/>
  <c r="J2389" i="12"/>
  <c r="K2389" i="12" s="1"/>
  <c r="J2390" i="12"/>
  <c r="J2391" i="12"/>
  <c r="J2392" i="12"/>
  <c r="J2393" i="12"/>
  <c r="J2394" i="12"/>
  <c r="J2395" i="12"/>
  <c r="J2396" i="12"/>
  <c r="J2397" i="12"/>
  <c r="J2398" i="12"/>
  <c r="J2399" i="12"/>
  <c r="J2400" i="12"/>
  <c r="J2401" i="12"/>
  <c r="K2401" i="12" s="1"/>
  <c r="J2402" i="12"/>
  <c r="J2403" i="12"/>
  <c r="J2404" i="12"/>
  <c r="J2405" i="12"/>
  <c r="J2406" i="12"/>
  <c r="J2407" i="12"/>
  <c r="J2408" i="12"/>
  <c r="J2409" i="12"/>
  <c r="J2410" i="12"/>
  <c r="J2411" i="12"/>
  <c r="J2412" i="12"/>
  <c r="J2413" i="12"/>
  <c r="K2413" i="12" s="1"/>
  <c r="J2414" i="12"/>
  <c r="J2415" i="12"/>
  <c r="J2416" i="12"/>
  <c r="J2417" i="12"/>
  <c r="J2418" i="12"/>
  <c r="J2419" i="12"/>
  <c r="J2420" i="12"/>
  <c r="J2421" i="12"/>
  <c r="J2422" i="12"/>
  <c r="J2423" i="12"/>
  <c r="J2424" i="12"/>
  <c r="J2425" i="12"/>
  <c r="K2425" i="12" s="1"/>
  <c r="J2426" i="12"/>
  <c r="J2427" i="12"/>
  <c r="J2428" i="12"/>
  <c r="J2429" i="12"/>
  <c r="J2430" i="12"/>
  <c r="J2431" i="12"/>
  <c r="J2432" i="12"/>
  <c r="J2433" i="12"/>
  <c r="J2434" i="12"/>
  <c r="J2435" i="12"/>
  <c r="J2436" i="12"/>
  <c r="J2437" i="12"/>
  <c r="K2437" i="12" s="1"/>
  <c r="J2438" i="12"/>
  <c r="J2439" i="12"/>
  <c r="J2440" i="12"/>
  <c r="J2441" i="12"/>
  <c r="J2442" i="12"/>
  <c r="J2443" i="12"/>
  <c r="J2444" i="12"/>
  <c r="J2445" i="12"/>
  <c r="J2446" i="12"/>
  <c r="J2447" i="12"/>
  <c r="J2448" i="12"/>
  <c r="J2449" i="12"/>
  <c r="K2449" i="12" s="1"/>
  <c r="J2450" i="12"/>
  <c r="J2451" i="12"/>
  <c r="J2452" i="12"/>
  <c r="J2453" i="12"/>
  <c r="J2454" i="12"/>
  <c r="J2455" i="12"/>
  <c r="J2456" i="12"/>
  <c r="J2457" i="12"/>
  <c r="J2458" i="12"/>
  <c r="J2459" i="12"/>
  <c r="J2460" i="12"/>
  <c r="J2461" i="12"/>
  <c r="K2461" i="12" s="1"/>
  <c r="J2462" i="12"/>
  <c r="J2463" i="12"/>
  <c r="J2464" i="12"/>
  <c r="J2465" i="12"/>
  <c r="J2466" i="12"/>
  <c r="J2467" i="12"/>
  <c r="J2468" i="12"/>
  <c r="J2469" i="12"/>
  <c r="J2470" i="12"/>
  <c r="J2471" i="12"/>
  <c r="J2472" i="12"/>
  <c r="J2473" i="12"/>
  <c r="K2473" i="12" s="1"/>
  <c r="J2474" i="12"/>
  <c r="J2475" i="12"/>
  <c r="J2476" i="12"/>
  <c r="J2477" i="12"/>
  <c r="J2478" i="12"/>
  <c r="J2479" i="12"/>
  <c r="J2480" i="12"/>
  <c r="J2481" i="12"/>
  <c r="J2482" i="12"/>
  <c r="J2483" i="12"/>
  <c r="J2484" i="12"/>
  <c r="J2485" i="12"/>
  <c r="K2485" i="12" s="1"/>
  <c r="J2486" i="12"/>
  <c r="J2487" i="12"/>
  <c r="J2488" i="12"/>
  <c r="J2489" i="12"/>
  <c r="J2490" i="12"/>
  <c r="J2491" i="12"/>
  <c r="J2492" i="12"/>
  <c r="J2493" i="12"/>
  <c r="J2494" i="12"/>
  <c r="J2495" i="12"/>
  <c r="J2496" i="12"/>
  <c r="J2497" i="12"/>
  <c r="K2497" i="12" s="1"/>
  <c r="J2498" i="12"/>
  <c r="J2499" i="12"/>
  <c r="J2500" i="12"/>
  <c r="J2501" i="12"/>
  <c r="J2502" i="12"/>
  <c r="J2503" i="12"/>
  <c r="J2504" i="12"/>
  <c r="J2505" i="12"/>
  <c r="J2506" i="12"/>
  <c r="J2507" i="12"/>
  <c r="J2508" i="12"/>
  <c r="J2509" i="12"/>
  <c r="K2509" i="12" s="1"/>
  <c r="J2510" i="12"/>
  <c r="J2511" i="12"/>
  <c r="J2512" i="12"/>
  <c r="J2513" i="12"/>
  <c r="J2514" i="12"/>
  <c r="J2515" i="12"/>
  <c r="J2516" i="12"/>
  <c r="J2517" i="12"/>
  <c r="J2518" i="12"/>
  <c r="J2519" i="12"/>
  <c r="J2520" i="12"/>
  <c r="J2521" i="12"/>
  <c r="K2521" i="12" s="1"/>
  <c r="J2522" i="12"/>
  <c r="J2523" i="12"/>
  <c r="J2524" i="12"/>
  <c r="J2525" i="12"/>
  <c r="J2526" i="12"/>
  <c r="J2527" i="12"/>
  <c r="J2528" i="12"/>
  <c r="J2529" i="12"/>
  <c r="J2530" i="12"/>
  <c r="J2531" i="12"/>
  <c r="J2532" i="12"/>
  <c r="J2533" i="12"/>
  <c r="K2533" i="12" s="1"/>
  <c r="J2534" i="12"/>
  <c r="J2535" i="12"/>
  <c r="J2536" i="12"/>
  <c r="J2537" i="12"/>
  <c r="J2538" i="12"/>
  <c r="J2539" i="12"/>
  <c r="J2540" i="12"/>
  <c r="J2541" i="12"/>
  <c r="J2542" i="12"/>
  <c r="J2543" i="12"/>
  <c r="J2544" i="12"/>
  <c r="J2545" i="12"/>
  <c r="K2545" i="12" s="1"/>
  <c r="J2546" i="12"/>
  <c r="J2547" i="12"/>
  <c r="J2548" i="12"/>
  <c r="J2549" i="12"/>
  <c r="J2550" i="12"/>
  <c r="J2551" i="12"/>
  <c r="J2552" i="12"/>
  <c r="J2553" i="12"/>
  <c r="J2554" i="12"/>
  <c r="J2555" i="12"/>
  <c r="J2556" i="12"/>
  <c r="J2557" i="12"/>
  <c r="K2557" i="12" s="1"/>
  <c r="J2558" i="12"/>
  <c r="J2559" i="12"/>
  <c r="J2560" i="12"/>
  <c r="J2561" i="12"/>
  <c r="J2562" i="12"/>
  <c r="J2563" i="12"/>
  <c r="J2564" i="12"/>
  <c r="J2565" i="12"/>
  <c r="J2566" i="12"/>
  <c r="J2567" i="12"/>
  <c r="J2568" i="12"/>
  <c r="J2569" i="12"/>
  <c r="K2569" i="12" s="1"/>
  <c r="J2570" i="12"/>
  <c r="J2571" i="12"/>
  <c r="J2572" i="12"/>
  <c r="J2573" i="12"/>
  <c r="J2574" i="12"/>
  <c r="J2575" i="12"/>
  <c r="J2576" i="12"/>
  <c r="J2577" i="12"/>
  <c r="J2578" i="12"/>
  <c r="J2579" i="12"/>
  <c r="J2580" i="12"/>
  <c r="J2581" i="12"/>
  <c r="K2581" i="12" s="1"/>
  <c r="J2582" i="12"/>
  <c r="J2583" i="12"/>
  <c r="J2584" i="12"/>
  <c r="J2585" i="12"/>
  <c r="J2586" i="12"/>
  <c r="J2587" i="12"/>
  <c r="J2588" i="12"/>
  <c r="J2589" i="12"/>
  <c r="J2590" i="12"/>
  <c r="J2591" i="12"/>
  <c r="J2592" i="12"/>
  <c r="J2593" i="12"/>
  <c r="K2593" i="12" s="1"/>
  <c r="J2594" i="12"/>
  <c r="J2595" i="12"/>
  <c r="J2596" i="12"/>
  <c r="J2597" i="12"/>
  <c r="J2598" i="12"/>
  <c r="J2599" i="12"/>
  <c r="J2600" i="12"/>
  <c r="J2601" i="12"/>
  <c r="J2602" i="12"/>
  <c r="J2603" i="12"/>
  <c r="J2604" i="12"/>
  <c r="J2605" i="12"/>
  <c r="K2605" i="12" s="1"/>
  <c r="J2606" i="12"/>
  <c r="J2607" i="12"/>
  <c r="J2608" i="12"/>
  <c r="J2609" i="12"/>
  <c r="J2610" i="12"/>
  <c r="J2611" i="12"/>
  <c r="J2612" i="12"/>
  <c r="J2613" i="12"/>
  <c r="J2614" i="12"/>
  <c r="J2615" i="12"/>
  <c r="J2616" i="12"/>
  <c r="J2617" i="12"/>
  <c r="K2617" i="12" s="1"/>
  <c r="J2618" i="12"/>
  <c r="J2619" i="12"/>
  <c r="J2620" i="12"/>
  <c r="J2621" i="12"/>
  <c r="J2622" i="12"/>
  <c r="J2623" i="12"/>
  <c r="J2624" i="12"/>
  <c r="J2625" i="12"/>
  <c r="J2626" i="12"/>
  <c r="J2627" i="12"/>
  <c r="J2628" i="12"/>
  <c r="J2629" i="12"/>
  <c r="K2629" i="12" s="1"/>
  <c r="J2630" i="12"/>
  <c r="J2631" i="12"/>
  <c r="J2632" i="12"/>
  <c r="J2633" i="12"/>
  <c r="J2634" i="12"/>
  <c r="J2635" i="12"/>
  <c r="J2636" i="12"/>
  <c r="J2637" i="12"/>
  <c r="J2638" i="12"/>
  <c r="J2639" i="12"/>
  <c r="J2640" i="12"/>
  <c r="J2641" i="12"/>
  <c r="K2641" i="12" s="1"/>
  <c r="J2642" i="12"/>
  <c r="J2643" i="12"/>
  <c r="J2644" i="12"/>
  <c r="J2645" i="12"/>
  <c r="J2646" i="12"/>
  <c r="J2647" i="12"/>
  <c r="J2648" i="12"/>
  <c r="J2649" i="12"/>
  <c r="J2650" i="12"/>
  <c r="J2651" i="12"/>
  <c r="J2652" i="12"/>
  <c r="J2653" i="12"/>
  <c r="K2653" i="12" s="1"/>
  <c r="J2654" i="12"/>
  <c r="J2655" i="12"/>
  <c r="J2656" i="12"/>
  <c r="J2657" i="12"/>
  <c r="J2658" i="12"/>
  <c r="J2659" i="12"/>
  <c r="J2660" i="12"/>
  <c r="J2661" i="12"/>
  <c r="J2662" i="12"/>
  <c r="J2663" i="12"/>
  <c r="J2664" i="12"/>
  <c r="J2665" i="12"/>
  <c r="K2665" i="12" s="1"/>
  <c r="J2666" i="12"/>
  <c r="J2667" i="12"/>
  <c r="J2668" i="12"/>
  <c r="J2669" i="12"/>
  <c r="J2670" i="12"/>
  <c r="J2671" i="12"/>
  <c r="J2672" i="12"/>
  <c r="J2673" i="12"/>
  <c r="J2674" i="12"/>
  <c r="J2675" i="12"/>
  <c r="J2676" i="12"/>
  <c r="J2677" i="12"/>
  <c r="K2677" i="12" s="1"/>
  <c r="J2678" i="12"/>
  <c r="J2679" i="12"/>
  <c r="J2680" i="12"/>
  <c r="J2681" i="12"/>
  <c r="J2682" i="12"/>
  <c r="J2683" i="12"/>
  <c r="J2684" i="12"/>
  <c r="J2685" i="12"/>
  <c r="J2686" i="12"/>
  <c r="J2687" i="12"/>
  <c r="J2688" i="12"/>
  <c r="J2689" i="12"/>
  <c r="K2689" i="12" s="1"/>
  <c r="J2690" i="12"/>
  <c r="J2691" i="12"/>
  <c r="J2692" i="12"/>
  <c r="J2693" i="12"/>
  <c r="J2694" i="12"/>
  <c r="J2695" i="12"/>
  <c r="J2696" i="12"/>
  <c r="J2697" i="12"/>
  <c r="J2698" i="12"/>
  <c r="J2699" i="12"/>
  <c r="J2700" i="12"/>
  <c r="J2701" i="12"/>
  <c r="K2701" i="12" s="1"/>
  <c r="J2702" i="12"/>
  <c r="J2703" i="12"/>
  <c r="J2704" i="12"/>
  <c r="J2705" i="12"/>
  <c r="J2706" i="12"/>
  <c r="J2707" i="12"/>
  <c r="J2708" i="12"/>
  <c r="J2709" i="12"/>
  <c r="J2710" i="12"/>
  <c r="J2711" i="12"/>
  <c r="J2712" i="12"/>
  <c r="J2713" i="12"/>
  <c r="K2713" i="12" s="1"/>
  <c r="J2714" i="12"/>
  <c r="J2715" i="12"/>
  <c r="J2716" i="12"/>
  <c r="J2717" i="12"/>
  <c r="J2718" i="12"/>
  <c r="J2719" i="12"/>
  <c r="J2720" i="12"/>
  <c r="J2721" i="12"/>
  <c r="J2722" i="12"/>
  <c r="J2723" i="12"/>
  <c r="J2724" i="12"/>
  <c r="J2725" i="12"/>
  <c r="K2725" i="12" s="1"/>
  <c r="J2726" i="12"/>
  <c r="J2727" i="12"/>
  <c r="J2728" i="12"/>
  <c r="J2729" i="12"/>
  <c r="J2730" i="12"/>
  <c r="J2731" i="12"/>
  <c r="J2732" i="12"/>
  <c r="J2733" i="12"/>
  <c r="J2734" i="12"/>
  <c r="J2735" i="12"/>
  <c r="J2736" i="12"/>
  <c r="J2737" i="12"/>
  <c r="K2737" i="12" s="1"/>
  <c r="J2738" i="12"/>
  <c r="J2739" i="12"/>
  <c r="J2740" i="12"/>
  <c r="J2741" i="12"/>
  <c r="J2742" i="12"/>
  <c r="J2743" i="12"/>
  <c r="J2744" i="12"/>
  <c r="J2745" i="12"/>
  <c r="J2746" i="12"/>
  <c r="J2747" i="12"/>
  <c r="J2748" i="12"/>
  <c r="J2749" i="12"/>
  <c r="K2749" i="12" s="1"/>
  <c r="J2750" i="12"/>
  <c r="J2751" i="12"/>
  <c r="J2752" i="12"/>
  <c r="J2753" i="12"/>
  <c r="J2754" i="12"/>
  <c r="J2755" i="12"/>
  <c r="J2756" i="12"/>
  <c r="J2757" i="12"/>
  <c r="J2758" i="12"/>
  <c r="J2759" i="12"/>
  <c r="J2760" i="12"/>
  <c r="J2761" i="12"/>
  <c r="K2761" i="12" s="1"/>
  <c r="J2762" i="12"/>
  <c r="J2763" i="12"/>
  <c r="J2764" i="12"/>
  <c r="J2765" i="12"/>
  <c r="J2766" i="12"/>
  <c r="J2767" i="12"/>
  <c r="J2768" i="12"/>
  <c r="J2769" i="12"/>
  <c r="J2770" i="12"/>
  <c r="J2771" i="12"/>
  <c r="J2772" i="12"/>
  <c r="J2773" i="12"/>
  <c r="K2773" i="12" s="1"/>
  <c r="J2774" i="12"/>
  <c r="J2775" i="12"/>
  <c r="J2776" i="12"/>
  <c r="J2777" i="12"/>
  <c r="J2778" i="12"/>
  <c r="J2779" i="12"/>
  <c r="J2780" i="12"/>
  <c r="J2781" i="12"/>
  <c r="J2782" i="12"/>
  <c r="J2783" i="12"/>
  <c r="J2784" i="12"/>
  <c r="J2785" i="12"/>
  <c r="K2785" i="12" s="1"/>
  <c r="J2786" i="12"/>
  <c r="J2787" i="12"/>
  <c r="J2788" i="12"/>
  <c r="J2789" i="12"/>
  <c r="J2790" i="12"/>
  <c r="J2791" i="12"/>
  <c r="J2792" i="12"/>
  <c r="J2793" i="12"/>
  <c r="J2794" i="12"/>
  <c r="J2795" i="12"/>
  <c r="J2796" i="12"/>
  <c r="J2797" i="12"/>
  <c r="K2797" i="12" s="1"/>
  <c r="J2798" i="12"/>
  <c r="J2799" i="12"/>
  <c r="J2800" i="12"/>
  <c r="J2801" i="12"/>
  <c r="J2802" i="12"/>
  <c r="J2803" i="12"/>
  <c r="J2804" i="12"/>
  <c r="J2805" i="12"/>
  <c r="J2806" i="12"/>
  <c r="J2807" i="12"/>
  <c r="J2808" i="12"/>
  <c r="J2809" i="12"/>
  <c r="K2809" i="12" s="1"/>
  <c r="J2810" i="12"/>
  <c r="J2811" i="12"/>
  <c r="J2812" i="12"/>
  <c r="J2813" i="12"/>
  <c r="J2814" i="12"/>
  <c r="J2815" i="12"/>
  <c r="J2816" i="12"/>
  <c r="J2817" i="12"/>
  <c r="J2818" i="12"/>
  <c r="J2819" i="12"/>
  <c r="J2820" i="12"/>
  <c r="J2821" i="12"/>
  <c r="K2821" i="12" s="1"/>
  <c r="J2822" i="12"/>
  <c r="J2823" i="12"/>
  <c r="J2824" i="12"/>
  <c r="J2825" i="12"/>
  <c r="J2826" i="12"/>
  <c r="J2827" i="12"/>
  <c r="J2828" i="12"/>
  <c r="J2829" i="12"/>
  <c r="J2830" i="12"/>
  <c r="J2831" i="12"/>
  <c r="J2832" i="12"/>
  <c r="J2833" i="12"/>
  <c r="K2833" i="12" s="1"/>
  <c r="J2834" i="12"/>
  <c r="J2835" i="12"/>
  <c r="J2836" i="12"/>
  <c r="J2837" i="12"/>
  <c r="J2838" i="12"/>
  <c r="J2839" i="12"/>
  <c r="J2840" i="12"/>
  <c r="J2841" i="12"/>
  <c r="J2842" i="12"/>
  <c r="J2843" i="12"/>
  <c r="J2844" i="12"/>
  <c r="J2845" i="12"/>
  <c r="K2845" i="12" s="1"/>
  <c r="J2846" i="12"/>
  <c r="J2847" i="12"/>
  <c r="J2848" i="12"/>
  <c r="J2849" i="12"/>
  <c r="J2850" i="12"/>
  <c r="J2851" i="12"/>
  <c r="J2852" i="12"/>
  <c r="J2853" i="12"/>
  <c r="J2854" i="12"/>
  <c r="J2855" i="12"/>
  <c r="J2856" i="12"/>
  <c r="J2857" i="12"/>
  <c r="K2857" i="12" s="1"/>
  <c r="J2858" i="12"/>
  <c r="J2859" i="12"/>
  <c r="J2860" i="12"/>
  <c r="J2861" i="12"/>
  <c r="J2862" i="12"/>
  <c r="J2863" i="12"/>
  <c r="J2864" i="12"/>
  <c r="J2865" i="12"/>
  <c r="J2866" i="12"/>
  <c r="J2867" i="12"/>
  <c r="J2868" i="12"/>
  <c r="J2869" i="12"/>
  <c r="K2869" i="12" s="1"/>
  <c r="J2870" i="12"/>
  <c r="J2871" i="12"/>
  <c r="J2872" i="12"/>
  <c r="J2873" i="12"/>
  <c r="J2874" i="12"/>
  <c r="J2875" i="12"/>
  <c r="J2876" i="12"/>
  <c r="J2877" i="12"/>
  <c r="J2878" i="12"/>
  <c r="J2879" i="12"/>
  <c r="J2880" i="12"/>
  <c r="J2881" i="12"/>
  <c r="K2881" i="12" s="1"/>
  <c r="J2882" i="12"/>
  <c r="J2883" i="12"/>
  <c r="J2884" i="12"/>
  <c r="J2885" i="12"/>
  <c r="J2886" i="12"/>
  <c r="J2887" i="12"/>
  <c r="J2888" i="12"/>
  <c r="J2889" i="12"/>
  <c r="J2890" i="12"/>
  <c r="J2891" i="12"/>
  <c r="J2892" i="12"/>
  <c r="J2893" i="12"/>
  <c r="K2893" i="12" s="1"/>
  <c r="J2894" i="12"/>
  <c r="J2895" i="12"/>
  <c r="J2896" i="12"/>
  <c r="J2897" i="12"/>
  <c r="J2898" i="12"/>
  <c r="J2899" i="12"/>
  <c r="J2900" i="12"/>
  <c r="J2901" i="12"/>
  <c r="J2902" i="12"/>
  <c r="J2903" i="12"/>
  <c r="J2904" i="12"/>
  <c r="J2905" i="12"/>
  <c r="K2905" i="12" s="1"/>
  <c r="J2906" i="12"/>
  <c r="J2907" i="12"/>
  <c r="J2908" i="12"/>
  <c r="J2909" i="12"/>
  <c r="J2910" i="12"/>
  <c r="J2911" i="12"/>
  <c r="J2912" i="12"/>
  <c r="J2913" i="12"/>
  <c r="J2914" i="12"/>
  <c r="J2915" i="12"/>
  <c r="J2916" i="12"/>
  <c r="J2917" i="12"/>
  <c r="K2917" i="12" s="1"/>
  <c r="J2918" i="12"/>
  <c r="J2919" i="12"/>
  <c r="J2920" i="12"/>
  <c r="J2921" i="12"/>
  <c r="J2922" i="12"/>
  <c r="J2923" i="12"/>
  <c r="J2924" i="12"/>
  <c r="J2925" i="12"/>
  <c r="J2926" i="12"/>
  <c r="J2927" i="12"/>
  <c r="J2928" i="12"/>
  <c r="J2929" i="12"/>
  <c r="K2929" i="12" s="1"/>
  <c r="J2930" i="12"/>
  <c r="J2931" i="12"/>
  <c r="J2932" i="12"/>
  <c r="J2933" i="12"/>
  <c r="J2934" i="12"/>
  <c r="J2935" i="12"/>
  <c r="J2936" i="12"/>
  <c r="J2937" i="12"/>
  <c r="J2938" i="12"/>
  <c r="J2939" i="12"/>
  <c r="J2940" i="12"/>
  <c r="J2941" i="12"/>
  <c r="K2941" i="12" s="1"/>
  <c r="J2942" i="12"/>
  <c r="J2943" i="12"/>
  <c r="J2944" i="12"/>
  <c r="J2945" i="12"/>
  <c r="J2946" i="12"/>
  <c r="J2947" i="12"/>
  <c r="J2948" i="12"/>
  <c r="J2949" i="12"/>
  <c r="J2950" i="12"/>
  <c r="J2951" i="12"/>
  <c r="J2952" i="12"/>
  <c r="J2953" i="12"/>
  <c r="K2953" i="12" s="1"/>
  <c r="J2954" i="12"/>
  <c r="J2955" i="12"/>
  <c r="J2956" i="12"/>
  <c r="J2957" i="12"/>
  <c r="J2958" i="12"/>
  <c r="J2959" i="12"/>
  <c r="J2960" i="12"/>
  <c r="J2961" i="12"/>
  <c r="J2962" i="12"/>
  <c r="J2963" i="12"/>
  <c r="J2964" i="12"/>
  <c r="J2965" i="12"/>
  <c r="K2965" i="12" s="1"/>
  <c r="J2966" i="12"/>
  <c r="J2967" i="12"/>
  <c r="J2968" i="12"/>
  <c r="J2969" i="12"/>
  <c r="J2970" i="12"/>
  <c r="J2971" i="12"/>
  <c r="J2972" i="12"/>
  <c r="J2973" i="12"/>
  <c r="J2974" i="12"/>
  <c r="J2975" i="12"/>
  <c r="J2976" i="12"/>
  <c r="J2977" i="12"/>
  <c r="K2977" i="12" s="1"/>
  <c r="J2978" i="12"/>
  <c r="J2979" i="12"/>
  <c r="J2980" i="12"/>
  <c r="J2981" i="12"/>
  <c r="J2982" i="12"/>
  <c r="J2983" i="12"/>
  <c r="J2984" i="12"/>
  <c r="J2985" i="12"/>
  <c r="J2986" i="12"/>
  <c r="J2987" i="12"/>
  <c r="J2988" i="12"/>
  <c r="J2989" i="12"/>
  <c r="K2989" i="12" s="1"/>
  <c r="J2990" i="12"/>
  <c r="J2991" i="12"/>
  <c r="J2992" i="12"/>
  <c r="J2993" i="12"/>
  <c r="J2994" i="12"/>
  <c r="J2995" i="12"/>
  <c r="J2996" i="12"/>
  <c r="J2997" i="12"/>
  <c r="J2998" i="12"/>
  <c r="J2999" i="12"/>
  <c r="J3000" i="12"/>
  <c r="J3001" i="12"/>
  <c r="K3001" i="12" s="1"/>
  <c r="J3002" i="12"/>
  <c r="J3003" i="12"/>
  <c r="J3004" i="12"/>
  <c r="J3005" i="12"/>
  <c r="J3006" i="12"/>
  <c r="J3007" i="12"/>
  <c r="J3008" i="12"/>
  <c r="J3009" i="12"/>
  <c r="J3010" i="12"/>
  <c r="J3011" i="12"/>
  <c r="J3012" i="12"/>
  <c r="J3013" i="12"/>
  <c r="K3013" i="12" s="1"/>
  <c r="J3014" i="12"/>
  <c r="J3015" i="12"/>
  <c r="J3016" i="12"/>
  <c r="J3017" i="12"/>
  <c r="J3018" i="12"/>
  <c r="J3019" i="12"/>
  <c r="J3020" i="12"/>
  <c r="J3021" i="12"/>
  <c r="J3022" i="12"/>
  <c r="J3023" i="12"/>
  <c r="J3024" i="12"/>
  <c r="J3025" i="12"/>
  <c r="K3025" i="12" s="1"/>
  <c r="J3026" i="12"/>
  <c r="J3027" i="12"/>
  <c r="J3028" i="12"/>
  <c r="J3029" i="12"/>
  <c r="J3030" i="12"/>
  <c r="J3031" i="12"/>
  <c r="J3032" i="12"/>
  <c r="J3033" i="12"/>
  <c r="J3034" i="12"/>
  <c r="J3035" i="12"/>
  <c r="J3036" i="12"/>
  <c r="J3037" i="12"/>
  <c r="K3037" i="12" s="1"/>
  <c r="J3038" i="12"/>
  <c r="J3039" i="12"/>
  <c r="J3040" i="12"/>
  <c r="J3041" i="12"/>
  <c r="J3042" i="12"/>
  <c r="J3043" i="12"/>
  <c r="J3044" i="12"/>
  <c r="J3045" i="12"/>
  <c r="J3046" i="12"/>
  <c r="J3047" i="12"/>
  <c r="J3048" i="12"/>
  <c r="J3049" i="12"/>
  <c r="K3049" i="12" s="1"/>
  <c r="J3050" i="12"/>
  <c r="J3051" i="12"/>
  <c r="J3052" i="12"/>
  <c r="J3053" i="12"/>
  <c r="J3054" i="12"/>
  <c r="J3055" i="12"/>
  <c r="J3056" i="12"/>
  <c r="J3057" i="12"/>
  <c r="J3058" i="12"/>
  <c r="J3059" i="12"/>
  <c r="J3060" i="12"/>
  <c r="J3061" i="12"/>
  <c r="K3061" i="12" s="1"/>
  <c r="J3062" i="12"/>
  <c r="J3063" i="12"/>
  <c r="J3064" i="12"/>
  <c r="J3065" i="12"/>
  <c r="J3066" i="12"/>
  <c r="J3067" i="12"/>
  <c r="J3068" i="12"/>
  <c r="J3069" i="12"/>
  <c r="J3070" i="12"/>
  <c r="J3071" i="12"/>
  <c r="J3072" i="12"/>
  <c r="J3073" i="12"/>
  <c r="K3073" i="12" s="1"/>
  <c r="J3074" i="12"/>
  <c r="J3075" i="12"/>
  <c r="J3076" i="12"/>
  <c r="J3077" i="12"/>
  <c r="J3078" i="12"/>
  <c r="J3079" i="12"/>
  <c r="J3080" i="12"/>
  <c r="J3081" i="12"/>
  <c r="J3082" i="12"/>
  <c r="J3083" i="12"/>
  <c r="J3084" i="12"/>
  <c r="J3085" i="12"/>
  <c r="K3085" i="12" s="1"/>
  <c r="J3086" i="12"/>
  <c r="J3087" i="12"/>
  <c r="J3088" i="12"/>
  <c r="J3089" i="12"/>
  <c r="J3090" i="12"/>
  <c r="J3091" i="12"/>
  <c r="J3092" i="12"/>
  <c r="J3093" i="12"/>
  <c r="J3094" i="12"/>
  <c r="J3095" i="12"/>
  <c r="J3096" i="12"/>
  <c r="J3097" i="12"/>
  <c r="K3097" i="12" s="1"/>
  <c r="J3098" i="12"/>
  <c r="J3099" i="12"/>
  <c r="J3100" i="12"/>
  <c r="J3101" i="12"/>
  <c r="J3102" i="12"/>
  <c r="J3103" i="12"/>
  <c r="J3104" i="12"/>
  <c r="J3105" i="12"/>
  <c r="J3106" i="12"/>
  <c r="J3107" i="12"/>
  <c r="J3108" i="12"/>
  <c r="J3109" i="12"/>
  <c r="K3109" i="12" s="1"/>
  <c r="J3110" i="12"/>
  <c r="J3111" i="12"/>
  <c r="J3112" i="12"/>
  <c r="J3113" i="12"/>
  <c r="J3114" i="12"/>
  <c r="J3115" i="12"/>
  <c r="J3116" i="12"/>
  <c r="J3117" i="12"/>
  <c r="J3118" i="12"/>
  <c r="J3119" i="12"/>
  <c r="J3120" i="12"/>
  <c r="J3121" i="12"/>
  <c r="K3121" i="12" s="1"/>
  <c r="J3122" i="12"/>
  <c r="J3123" i="12"/>
  <c r="J3124" i="12"/>
  <c r="J3125" i="12"/>
  <c r="J3126" i="12"/>
  <c r="J3127" i="12"/>
  <c r="J3128" i="12"/>
  <c r="J3129" i="12"/>
  <c r="J3130" i="12"/>
  <c r="J3131" i="12"/>
  <c r="J3132" i="12"/>
  <c r="J3133" i="12"/>
  <c r="K3133" i="12" s="1"/>
  <c r="J3134" i="12"/>
  <c r="J3135" i="12"/>
  <c r="J3136" i="12"/>
  <c r="J3137" i="12"/>
  <c r="J3138" i="12"/>
  <c r="J3139" i="12"/>
  <c r="J3140" i="12"/>
  <c r="J3141" i="12"/>
  <c r="J3142" i="12"/>
  <c r="J3143" i="12"/>
  <c r="J3144" i="12"/>
  <c r="J3145" i="12"/>
  <c r="K3145" i="12" s="1"/>
  <c r="J3146" i="12"/>
  <c r="J3147" i="12"/>
  <c r="J3148" i="12"/>
  <c r="J3149" i="12"/>
  <c r="J3150" i="12"/>
  <c r="J3151" i="12"/>
  <c r="J3152" i="12"/>
  <c r="J3153" i="12"/>
  <c r="J3154" i="12"/>
  <c r="J3155" i="12"/>
  <c r="J3156" i="12"/>
  <c r="J3157" i="12"/>
  <c r="K3157" i="12" s="1"/>
  <c r="J3158" i="12"/>
  <c r="J3159" i="12"/>
  <c r="J3160" i="12"/>
  <c r="J3161" i="12"/>
  <c r="J3162" i="12"/>
  <c r="J3163" i="12"/>
  <c r="J3164" i="12"/>
  <c r="J3165" i="12"/>
  <c r="J3166" i="12"/>
  <c r="J3167" i="12"/>
  <c r="J3168" i="12"/>
  <c r="J3169" i="12"/>
  <c r="K3169" i="12" s="1"/>
  <c r="J3170" i="12"/>
  <c r="J3171" i="12"/>
  <c r="J3172" i="12"/>
  <c r="J3173" i="12"/>
  <c r="J3174" i="12"/>
  <c r="J3175" i="12"/>
  <c r="J3176" i="12"/>
  <c r="J3177" i="12"/>
  <c r="J3178" i="12"/>
  <c r="J3179" i="12"/>
  <c r="J3180" i="12"/>
  <c r="J3181" i="12"/>
  <c r="K3181" i="12" s="1"/>
  <c r="J3182" i="12"/>
  <c r="J3183" i="12"/>
  <c r="J3184" i="12"/>
  <c r="J3185" i="12"/>
  <c r="J3186" i="12"/>
  <c r="J3187" i="12"/>
  <c r="J3188" i="12"/>
  <c r="J3189" i="12"/>
  <c r="J3190" i="12"/>
  <c r="J3191" i="12"/>
  <c r="J3192" i="12"/>
  <c r="J3193" i="12"/>
  <c r="K3193" i="12" s="1"/>
  <c r="J3194" i="12"/>
  <c r="J3195" i="12"/>
  <c r="J3196" i="12"/>
  <c r="J3197" i="12"/>
  <c r="J3198" i="12"/>
  <c r="J3199" i="12"/>
  <c r="J3200" i="12"/>
  <c r="J3201" i="12"/>
  <c r="J3202" i="12"/>
  <c r="J3203" i="12"/>
  <c r="J3204" i="12"/>
  <c r="J3205" i="12"/>
  <c r="K3205" i="12" s="1"/>
  <c r="J3206" i="12"/>
  <c r="J3207" i="12"/>
  <c r="J3208" i="12"/>
  <c r="J3209" i="12"/>
  <c r="J3210" i="12"/>
  <c r="J3211" i="12"/>
  <c r="J3212" i="12"/>
  <c r="J3213" i="12"/>
  <c r="J3214" i="12"/>
  <c r="J3215" i="12"/>
  <c r="J3216" i="12"/>
  <c r="J3217" i="12"/>
  <c r="K3217" i="12" s="1"/>
  <c r="J3218" i="12"/>
  <c r="J3219" i="12"/>
  <c r="J3220" i="12"/>
  <c r="J3221" i="12"/>
  <c r="J3222" i="12"/>
  <c r="J3223" i="12"/>
  <c r="J3224" i="12"/>
  <c r="J3225" i="12"/>
  <c r="J3226" i="12"/>
  <c r="J3227" i="12"/>
  <c r="J3228" i="12"/>
  <c r="J3229" i="12"/>
  <c r="K3229" i="12" s="1"/>
  <c r="J3230" i="12"/>
  <c r="J3231" i="12"/>
  <c r="J3232" i="12"/>
  <c r="J3233" i="12"/>
  <c r="J3234" i="12"/>
  <c r="J3235" i="12"/>
  <c r="J3236" i="12"/>
  <c r="J3237" i="12"/>
  <c r="J3238" i="12"/>
  <c r="J3239" i="12"/>
  <c r="J3240" i="12"/>
  <c r="J3241" i="12"/>
  <c r="K3241" i="12" s="1"/>
  <c r="J3242" i="12"/>
  <c r="J3243" i="12"/>
  <c r="J3244" i="12"/>
  <c r="J3245" i="12"/>
  <c r="J3246" i="12"/>
  <c r="J3247" i="12"/>
  <c r="J3248" i="12"/>
  <c r="J3249" i="12"/>
  <c r="J3250" i="12"/>
  <c r="J3251" i="12"/>
  <c r="J3252" i="12"/>
  <c r="J3253" i="12"/>
  <c r="K3253" i="12" s="1"/>
  <c r="J3254" i="12"/>
  <c r="J3255" i="12"/>
  <c r="J3256" i="12"/>
  <c r="J3257" i="12"/>
  <c r="J3258" i="12"/>
  <c r="J3259" i="12"/>
  <c r="J3260" i="12"/>
  <c r="J3261" i="12"/>
  <c r="J3262" i="12"/>
  <c r="J3263" i="12"/>
  <c r="J3264" i="12"/>
  <c r="J3265" i="12"/>
  <c r="K3265" i="12" s="1"/>
  <c r="J3266" i="12"/>
  <c r="J3267" i="12"/>
  <c r="J3268" i="12"/>
  <c r="J3269" i="12"/>
  <c r="J3270" i="12"/>
  <c r="J3271" i="12"/>
  <c r="J3272" i="12"/>
  <c r="J3273" i="12"/>
  <c r="J3274" i="12"/>
  <c r="J3275" i="12"/>
  <c r="J3276" i="12"/>
  <c r="J3277" i="12"/>
  <c r="K3277" i="12" s="1"/>
  <c r="J3278" i="12"/>
  <c r="J3279" i="12"/>
  <c r="J3280" i="12"/>
  <c r="J3281" i="12"/>
  <c r="J3282" i="12"/>
  <c r="J3283" i="12"/>
  <c r="J3284" i="12"/>
  <c r="J3285" i="12"/>
  <c r="J3286" i="12"/>
  <c r="J3287" i="12"/>
  <c r="J3288" i="12"/>
  <c r="J3289" i="12"/>
  <c r="K3289" i="12" s="1"/>
  <c r="J3290" i="12"/>
  <c r="J3291" i="12"/>
  <c r="J3292" i="12"/>
  <c r="J3293" i="12"/>
  <c r="J3294" i="12"/>
  <c r="J3295" i="12"/>
  <c r="J3296" i="12"/>
  <c r="J3297" i="12"/>
  <c r="J3298" i="12"/>
  <c r="J3299" i="12"/>
  <c r="J3300" i="12"/>
  <c r="J3301" i="12"/>
  <c r="K3301" i="12" s="1"/>
  <c r="J3302" i="12"/>
  <c r="J3303" i="12"/>
  <c r="J3304" i="12"/>
  <c r="J3305" i="12"/>
  <c r="J3306" i="12"/>
  <c r="J3307" i="12"/>
  <c r="J3308" i="12"/>
  <c r="J3309" i="12"/>
  <c r="J3310" i="12"/>
  <c r="J3311" i="12"/>
  <c r="J3312" i="12"/>
  <c r="J3313" i="12"/>
  <c r="K3313" i="12" s="1"/>
  <c r="J3314" i="12"/>
  <c r="J3315" i="12"/>
  <c r="J3316" i="12"/>
  <c r="J3317" i="12"/>
  <c r="J3318" i="12"/>
  <c r="J3319" i="12"/>
  <c r="J3320" i="12"/>
  <c r="J3321" i="12"/>
  <c r="J3322" i="12"/>
  <c r="J3323" i="12"/>
  <c r="J3324" i="12"/>
  <c r="J3325" i="12"/>
  <c r="K3325" i="12" s="1"/>
  <c r="J3326" i="12"/>
  <c r="J3327" i="12"/>
  <c r="J3328" i="12"/>
  <c r="J3329" i="12"/>
  <c r="J3330" i="12"/>
  <c r="J3331" i="12"/>
  <c r="J3332" i="12"/>
  <c r="J3333" i="12"/>
  <c r="J3334" i="12"/>
  <c r="J3335" i="12"/>
  <c r="J3336" i="12"/>
  <c r="J3337" i="12"/>
  <c r="K3337" i="12" s="1"/>
  <c r="J3338" i="12"/>
  <c r="J3339" i="12"/>
  <c r="J3340" i="12"/>
  <c r="J3341" i="12"/>
  <c r="J3342" i="12"/>
  <c r="J3343" i="12"/>
  <c r="J3344" i="12"/>
  <c r="J3345" i="12"/>
  <c r="J3346" i="12"/>
  <c r="J3347" i="12"/>
  <c r="J3348" i="12"/>
  <c r="J3349" i="12"/>
  <c r="K3349" i="12" s="1"/>
  <c r="J3350" i="12"/>
  <c r="J3351" i="12"/>
  <c r="J3352" i="12"/>
  <c r="J3353" i="12"/>
  <c r="J3354" i="12"/>
  <c r="J3355" i="12"/>
  <c r="J3356" i="12"/>
  <c r="J3357" i="12"/>
  <c r="J3358" i="12"/>
  <c r="J3359" i="12"/>
  <c r="J3360" i="12"/>
  <c r="J3361" i="12"/>
  <c r="K3361" i="12" s="1"/>
  <c r="J3362" i="12"/>
  <c r="J3363" i="12"/>
  <c r="J3364" i="12"/>
  <c r="J3365" i="12"/>
  <c r="J3366" i="12"/>
  <c r="J3367" i="12"/>
  <c r="J3368" i="12"/>
  <c r="J3369" i="12"/>
  <c r="J3370" i="12"/>
  <c r="J3371" i="12"/>
  <c r="J3372" i="12"/>
  <c r="J3373" i="12"/>
  <c r="K3373" i="12" s="1"/>
  <c r="J3374" i="12"/>
  <c r="J3375" i="12"/>
  <c r="J3376" i="12"/>
  <c r="J3377" i="12"/>
  <c r="J3378" i="12"/>
  <c r="J3379" i="12"/>
  <c r="J3380" i="12"/>
  <c r="J3381" i="12"/>
  <c r="J3382" i="12"/>
  <c r="J3383" i="12"/>
  <c r="J3384" i="12"/>
  <c r="J3385" i="12"/>
  <c r="K3385" i="12" s="1"/>
  <c r="J3386" i="12"/>
  <c r="J3387" i="12"/>
  <c r="J3388" i="12"/>
  <c r="J3389" i="12"/>
  <c r="J3390" i="12"/>
  <c r="J3391" i="12"/>
  <c r="J3392" i="12"/>
  <c r="J3393" i="12"/>
  <c r="J3394" i="12"/>
  <c r="J3395" i="12"/>
  <c r="J3396" i="12"/>
  <c r="J3397" i="12"/>
  <c r="K3397" i="12" s="1"/>
  <c r="J3398" i="12"/>
  <c r="J3399" i="12"/>
  <c r="J3400" i="12"/>
  <c r="J3401" i="12"/>
  <c r="J3402" i="12"/>
  <c r="J3403" i="12"/>
  <c r="J3404" i="12"/>
  <c r="J3405" i="12"/>
  <c r="J3406" i="12"/>
  <c r="J3407" i="12"/>
  <c r="J3408" i="12"/>
  <c r="J3409" i="12"/>
  <c r="K3409" i="12" s="1"/>
  <c r="J3410" i="12"/>
  <c r="J3411" i="12"/>
  <c r="J3412" i="12"/>
  <c r="J3413" i="12"/>
  <c r="J3414" i="12"/>
  <c r="J3415" i="12"/>
  <c r="J3416" i="12"/>
  <c r="J3417" i="12"/>
  <c r="J3418" i="12"/>
  <c r="J3419" i="12"/>
  <c r="J3420" i="12"/>
  <c r="J3421" i="12"/>
  <c r="K3421" i="12" s="1"/>
  <c r="J3422" i="12"/>
  <c r="J3423" i="12"/>
  <c r="J3424" i="12"/>
  <c r="J3425" i="12"/>
  <c r="J3426" i="12"/>
  <c r="J3427" i="12"/>
  <c r="J3428" i="12"/>
  <c r="J3429" i="12"/>
  <c r="J3430" i="12"/>
  <c r="J3431" i="12"/>
  <c r="J3432" i="12"/>
  <c r="J3433" i="12"/>
  <c r="K3433" i="12" s="1"/>
  <c r="J3434" i="12"/>
  <c r="J3435" i="12"/>
  <c r="J3436" i="12"/>
  <c r="J3437" i="12"/>
  <c r="J3438" i="12"/>
  <c r="J3439" i="12"/>
  <c r="J3440" i="12"/>
  <c r="J3441" i="12"/>
  <c r="J3442" i="12"/>
  <c r="J3443" i="12"/>
  <c r="J3444" i="12"/>
  <c r="J3445" i="12"/>
  <c r="K3445" i="12" s="1"/>
  <c r="J3446" i="12"/>
  <c r="J3447" i="12"/>
  <c r="J3448" i="12"/>
  <c r="J3449" i="12"/>
  <c r="J3450" i="12"/>
  <c r="J3451" i="12"/>
  <c r="J3452" i="12"/>
  <c r="J3453" i="12"/>
  <c r="J3454" i="12"/>
  <c r="J3455" i="12"/>
  <c r="J3456" i="12"/>
  <c r="J3457" i="12"/>
  <c r="K3457" i="12" s="1"/>
  <c r="J3458" i="12"/>
  <c r="J3459" i="12"/>
  <c r="J3460" i="12"/>
  <c r="J3461" i="12"/>
  <c r="J3462" i="12"/>
  <c r="J3463" i="12"/>
  <c r="J3464" i="12"/>
  <c r="J3465" i="12"/>
  <c r="J3466" i="12"/>
  <c r="J3467" i="12"/>
  <c r="J3468" i="12"/>
  <c r="J3469" i="12"/>
  <c r="K3469" i="12" s="1"/>
  <c r="J3470" i="12"/>
  <c r="J3471" i="12"/>
  <c r="J3472" i="12"/>
  <c r="J3473" i="12"/>
  <c r="J3474" i="12"/>
  <c r="J3475" i="12"/>
  <c r="J3476" i="12"/>
  <c r="J3477" i="12"/>
  <c r="J3478" i="12"/>
  <c r="J3479" i="12"/>
  <c r="J3480" i="12"/>
  <c r="J3481" i="12"/>
  <c r="K3481" i="12" s="1"/>
  <c r="J3482" i="12"/>
  <c r="J3483" i="12"/>
  <c r="J3484" i="12"/>
  <c r="J3485" i="12"/>
  <c r="J3486" i="12"/>
  <c r="J3487" i="12"/>
  <c r="J3488" i="12"/>
  <c r="J3489" i="12"/>
  <c r="J3490" i="12"/>
  <c r="J3491" i="12"/>
  <c r="J3492" i="12"/>
  <c r="J3493" i="12"/>
  <c r="K3493" i="12" s="1"/>
  <c r="J3494" i="12"/>
  <c r="J3495" i="12"/>
  <c r="J3496" i="12"/>
  <c r="J3497" i="12"/>
  <c r="J3498" i="12"/>
  <c r="J3499" i="12"/>
  <c r="J3500" i="12"/>
  <c r="J3501" i="12"/>
  <c r="J3502" i="12"/>
  <c r="J3503" i="12"/>
  <c r="J3504" i="12"/>
  <c r="J3505" i="12"/>
  <c r="K3505" i="12" s="1"/>
  <c r="J3506" i="12"/>
  <c r="J3507" i="12"/>
  <c r="J3508" i="12"/>
  <c r="J3509" i="12"/>
  <c r="J3510" i="12"/>
  <c r="J3511" i="12"/>
  <c r="J3512" i="12"/>
  <c r="J3513" i="12"/>
  <c r="J3514" i="12"/>
  <c r="J3515" i="12"/>
  <c r="J3516" i="12"/>
  <c r="J3517" i="12"/>
  <c r="K3517" i="12" s="1"/>
  <c r="J3518" i="12"/>
  <c r="J3519" i="12"/>
  <c r="J3520" i="12"/>
  <c r="J3521" i="12"/>
  <c r="J3522" i="12"/>
  <c r="J3523" i="12"/>
  <c r="J3524" i="12"/>
  <c r="J3525" i="12"/>
  <c r="J3526" i="12"/>
  <c r="J3527" i="12"/>
  <c r="J3528" i="12"/>
  <c r="J3529" i="12"/>
  <c r="K3529" i="12" s="1"/>
  <c r="J3530" i="12"/>
  <c r="J3531" i="12"/>
  <c r="J3532" i="12"/>
  <c r="J3533" i="12"/>
  <c r="J3534" i="12"/>
  <c r="J3535" i="12"/>
  <c r="J3536" i="12"/>
  <c r="J3537" i="12"/>
  <c r="J3538" i="12"/>
  <c r="J3539" i="12"/>
  <c r="J3540" i="12"/>
  <c r="J3541" i="12"/>
  <c r="K3541" i="12" s="1"/>
  <c r="J3542" i="12"/>
  <c r="J3543" i="12"/>
  <c r="J3544" i="12"/>
  <c r="J3545" i="12"/>
  <c r="J3546" i="12"/>
  <c r="J3547" i="12"/>
  <c r="J3548" i="12"/>
  <c r="J3549" i="12"/>
  <c r="J3550" i="12"/>
  <c r="J3551" i="12"/>
  <c r="J3552" i="12"/>
  <c r="J3553" i="12"/>
  <c r="K3553" i="12" s="1"/>
  <c r="J3554" i="12"/>
  <c r="J3555" i="12"/>
  <c r="J3556" i="12"/>
  <c r="J3557" i="12"/>
  <c r="J3558" i="12"/>
  <c r="J3559" i="12"/>
  <c r="J3560" i="12"/>
  <c r="J3561" i="12"/>
  <c r="J3562" i="12"/>
  <c r="J3563" i="12"/>
  <c r="J3564" i="12"/>
  <c r="J3565" i="12"/>
  <c r="K3565" i="12" s="1"/>
  <c r="J3566" i="12"/>
  <c r="J3567" i="12"/>
  <c r="J3568" i="12"/>
  <c r="J3569" i="12"/>
  <c r="J3570" i="12"/>
  <c r="J3571" i="12"/>
  <c r="J3572" i="12"/>
  <c r="J3573" i="12"/>
  <c r="J3574" i="12"/>
  <c r="J3575" i="12"/>
  <c r="J3576" i="12"/>
  <c r="J3577" i="12"/>
  <c r="K3577" i="12" s="1"/>
  <c r="J3578" i="12"/>
  <c r="J3579" i="12"/>
  <c r="J3580" i="12"/>
  <c r="J3581" i="12"/>
  <c r="J3582" i="12"/>
  <c r="J3583" i="12"/>
  <c r="J3584" i="12"/>
  <c r="J3585" i="12"/>
  <c r="J3586" i="12"/>
  <c r="J3587" i="12"/>
  <c r="J3588" i="12"/>
  <c r="J3589" i="12"/>
  <c r="K3589" i="12" s="1"/>
  <c r="J3590" i="12"/>
  <c r="J3591" i="12"/>
  <c r="J3592" i="12"/>
  <c r="J3593" i="12"/>
  <c r="J3594" i="12"/>
  <c r="J3595" i="12"/>
  <c r="J3596" i="12"/>
  <c r="J3597" i="12"/>
  <c r="J3598" i="12"/>
  <c r="J3599" i="12"/>
  <c r="J3600" i="12"/>
  <c r="J3601" i="12"/>
  <c r="K3601" i="12" s="1"/>
  <c r="J3602" i="12"/>
  <c r="J3603" i="12"/>
  <c r="J3604" i="12"/>
  <c r="J3605" i="12"/>
  <c r="J3606" i="12"/>
  <c r="J3607" i="12"/>
  <c r="J3608" i="12"/>
  <c r="J3609" i="12"/>
  <c r="J3610" i="12"/>
  <c r="J3611" i="12"/>
  <c r="J3612" i="12"/>
  <c r="J3613" i="12"/>
  <c r="K3613" i="12" s="1"/>
  <c r="J3614" i="12"/>
  <c r="J3615" i="12"/>
  <c r="J3616" i="12"/>
  <c r="J3617" i="12"/>
  <c r="J3618" i="12"/>
  <c r="J3619" i="12"/>
  <c r="J3620" i="12"/>
  <c r="J3621" i="12"/>
  <c r="J3622" i="12"/>
  <c r="J3623" i="12"/>
  <c r="J3624" i="12"/>
  <c r="J3625" i="12"/>
  <c r="K3625" i="12" s="1"/>
  <c r="J3626" i="12"/>
  <c r="J3627" i="12"/>
  <c r="J3628" i="12"/>
  <c r="J3629" i="12"/>
  <c r="J3630" i="12"/>
  <c r="J3631" i="12"/>
  <c r="J3632" i="12"/>
  <c r="J3633" i="12"/>
  <c r="J3634" i="12"/>
  <c r="J3635" i="12"/>
  <c r="J3636" i="12"/>
  <c r="J3637" i="12"/>
  <c r="K3637" i="12" s="1"/>
  <c r="J3638" i="12"/>
  <c r="J3639" i="12"/>
  <c r="J3640" i="12"/>
  <c r="J3641" i="12"/>
  <c r="J3642" i="12"/>
  <c r="J3643" i="12"/>
  <c r="J3644" i="12"/>
  <c r="J3645" i="12"/>
  <c r="J3646" i="12"/>
  <c r="J3647" i="12"/>
  <c r="J3648" i="12"/>
  <c r="J3649" i="12"/>
  <c r="K3649" i="12" s="1"/>
  <c r="J3650" i="12"/>
  <c r="J3651" i="12"/>
  <c r="J3652" i="12"/>
  <c r="J3653" i="12"/>
  <c r="J3654" i="12"/>
  <c r="J3655" i="12"/>
  <c r="J3656" i="12"/>
  <c r="J3657" i="12"/>
  <c r="J3658" i="12"/>
  <c r="J3659" i="12"/>
  <c r="J3660" i="12"/>
  <c r="J3661" i="12"/>
  <c r="K3661" i="12" s="1"/>
  <c r="J3662" i="12"/>
  <c r="J3663" i="12"/>
  <c r="J3664" i="12"/>
  <c r="J3665" i="12"/>
  <c r="J3666" i="12"/>
  <c r="J3667" i="12"/>
  <c r="J3668" i="12"/>
  <c r="J3669" i="12"/>
  <c r="J3670" i="12"/>
  <c r="J3671" i="12"/>
  <c r="J3672" i="12"/>
  <c r="J3673" i="12"/>
  <c r="K3673" i="12" s="1"/>
  <c r="J3674" i="12"/>
  <c r="J3675" i="12"/>
  <c r="J3676" i="12"/>
  <c r="J3677" i="12"/>
  <c r="J3678" i="12"/>
  <c r="J3679" i="12"/>
  <c r="J3680" i="12"/>
  <c r="J3681" i="12"/>
  <c r="J3682" i="12"/>
  <c r="J3683" i="12"/>
  <c r="J3684" i="12"/>
  <c r="J3685" i="12"/>
  <c r="K3685" i="12" s="1"/>
  <c r="J3686" i="12"/>
  <c r="J3687" i="12"/>
  <c r="J3688" i="12"/>
  <c r="J3689" i="12"/>
  <c r="J3690" i="12"/>
  <c r="J3691" i="12"/>
  <c r="J3692" i="12"/>
  <c r="J3693" i="12"/>
  <c r="J3694" i="12"/>
  <c r="J3695" i="12"/>
  <c r="J3696" i="12"/>
  <c r="J3697" i="12"/>
  <c r="K3697" i="12" s="1"/>
  <c r="J3698" i="12"/>
  <c r="J3699" i="12"/>
  <c r="J3700" i="12"/>
  <c r="J3701" i="12"/>
  <c r="J3702" i="12"/>
  <c r="J3703" i="12"/>
  <c r="J3704" i="12"/>
  <c r="J3705" i="12"/>
  <c r="J3706" i="12"/>
  <c r="J3707" i="12"/>
  <c r="J3708" i="12"/>
  <c r="J3709" i="12"/>
  <c r="K3709" i="12" s="1"/>
  <c r="J3710" i="12"/>
  <c r="J3711" i="12"/>
  <c r="J3712" i="12"/>
  <c r="J3713" i="12"/>
  <c r="J3714" i="12"/>
  <c r="J3715" i="12"/>
  <c r="J3716" i="12"/>
  <c r="J3717" i="12"/>
  <c r="J3718" i="12"/>
  <c r="J3719" i="12"/>
  <c r="J3720" i="12"/>
  <c r="J3721" i="12"/>
  <c r="K3721" i="12" s="1"/>
  <c r="J3722" i="12"/>
  <c r="J3723" i="12"/>
  <c r="J3724" i="12"/>
  <c r="J3725" i="12"/>
  <c r="J3726" i="12"/>
  <c r="J3727" i="12"/>
  <c r="J3728" i="12"/>
  <c r="J3729" i="12"/>
  <c r="J3730" i="12"/>
  <c r="J3731" i="12"/>
  <c r="J3732" i="12"/>
  <c r="J3733" i="12"/>
  <c r="K3733" i="12" s="1"/>
  <c r="J3734" i="12"/>
  <c r="J3735" i="12"/>
  <c r="J3736" i="12"/>
  <c r="J3737" i="12"/>
  <c r="J3738" i="12"/>
  <c r="J3739" i="12"/>
  <c r="J3740" i="12"/>
  <c r="J3741" i="12"/>
  <c r="J3742" i="12"/>
  <c r="J3743" i="12"/>
  <c r="J3744" i="12"/>
  <c r="J3745" i="12"/>
  <c r="K3745" i="12" s="1"/>
  <c r="J3746" i="12"/>
  <c r="J3747" i="12"/>
  <c r="J3748" i="12"/>
  <c r="J3749" i="12"/>
  <c r="J3750" i="12"/>
  <c r="J3751" i="12"/>
  <c r="J3752" i="12"/>
  <c r="J3753" i="12"/>
  <c r="J3754" i="12"/>
  <c r="J3755" i="12"/>
  <c r="J3756" i="12"/>
  <c r="J3757" i="12"/>
  <c r="K3757" i="12" s="1"/>
  <c r="J3758" i="12"/>
  <c r="J3759" i="12"/>
  <c r="J3760" i="12"/>
  <c r="J3761" i="12"/>
  <c r="J3762" i="12"/>
  <c r="J3763" i="12"/>
  <c r="J3764" i="12"/>
  <c r="J3765" i="12"/>
  <c r="J3766" i="12"/>
  <c r="J3767" i="12"/>
  <c r="J3768" i="12"/>
  <c r="J3769" i="12"/>
  <c r="K3769" i="12" s="1"/>
  <c r="J3770" i="12"/>
  <c r="J3771" i="12"/>
  <c r="J3772" i="12"/>
  <c r="J3773" i="12"/>
  <c r="J3774" i="12"/>
  <c r="J3775" i="12"/>
  <c r="J3776" i="12"/>
  <c r="J3777" i="12"/>
  <c r="J3778" i="12"/>
  <c r="J3779" i="12"/>
  <c r="J3780" i="12"/>
  <c r="J3781" i="12"/>
  <c r="K3781" i="12" s="1"/>
  <c r="J3782" i="12"/>
  <c r="J3783" i="12"/>
  <c r="J3784" i="12"/>
  <c r="J3785" i="12"/>
  <c r="J3786" i="12"/>
  <c r="J3787" i="12"/>
  <c r="J3788" i="12"/>
  <c r="J3789" i="12"/>
  <c r="J3790" i="12"/>
  <c r="J3791" i="12"/>
  <c r="J3792" i="12"/>
  <c r="J3793" i="12"/>
  <c r="K3793" i="12" s="1"/>
  <c r="J3794" i="12"/>
  <c r="J3795" i="12"/>
  <c r="J3796" i="12"/>
  <c r="J3797" i="12"/>
  <c r="J3798" i="12"/>
  <c r="J3799" i="12"/>
  <c r="J3800" i="12"/>
  <c r="J3801" i="12"/>
  <c r="J3802" i="12"/>
  <c r="J3803" i="12"/>
  <c r="J3804" i="12"/>
  <c r="J3805" i="12"/>
  <c r="K3805" i="12" s="1"/>
  <c r="J3806" i="12"/>
  <c r="J3807" i="12"/>
  <c r="J3808" i="12"/>
  <c r="J3809" i="12"/>
  <c r="J3810" i="12"/>
  <c r="J3811" i="12"/>
  <c r="J3812" i="12"/>
  <c r="J3813" i="12"/>
  <c r="J3814" i="12"/>
  <c r="J3815" i="12"/>
  <c r="J3816" i="12"/>
  <c r="J3817" i="12"/>
  <c r="K3817" i="12" s="1"/>
  <c r="J3818" i="12"/>
  <c r="J3819" i="12"/>
  <c r="J3820" i="12"/>
  <c r="J3821" i="12"/>
  <c r="J3822" i="12"/>
  <c r="J3823" i="12"/>
  <c r="J3824" i="12"/>
  <c r="J3825" i="12"/>
  <c r="J3826" i="12"/>
  <c r="J3827" i="12"/>
  <c r="J3828" i="12"/>
  <c r="J3829" i="12"/>
  <c r="K3829" i="12" s="1"/>
  <c r="J3830" i="12"/>
  <c r="J3831" i="12"/>
  <c r="J3832" i="12"/>
  <c r="J3833" i="12"/>
  <c r="J3834" i="12"/>
  <c r="J3835" i="12"/>
  <c r="J3836" i="12"/>
  <c r="J3837" i="12"/>
  <c r="J3838" i="12"/>
  <c r="J3839" i="12"/>
  <c r="J3840" i="12"/>
  <c r="J3841" i="12"/>
  <c r="K3841" i="12" s="1"/>
  <c r="J3842" i="12"/>
  <c r="J3843" i="12"/>
  <c r="J3844" i="12"/>
  <c r="J3845" i="12"/>
  <c r="J3846" i="12"/>
  <c r="J3847" i="12"/>
  <c r="J3848" i="12"/>
  <c r="J3849" i="12"/>
  <c r="J3850" i="12"/>
  <c r="J3851" i="12"/>
  <c r="J3852" i="12"/>
  <c r="J3853" i="12"/>
  <c r="K3853" i="12" s="1"/>
  <c r="J3854" i="12"/>
  <c r="J3855" i="12"/>
  <c r="J3856" i="12"/>
  <c r="J3857" i="12"/>
  <c r="J3858" i="12"/>
  <c r="J3859" i="12"/>
  <c r="J3860" i="12"/>
  <c r="J3861" i="12"/>
  <c r="J3862" i="12"/>
  <c r="J3863" i="12"/>
  <c r="J3864" i="12"/>
  <c r="J3865" i="12"/>
  <c r="K3865" i="12" s="1"/>
  <c r="J3866" i="12"/>
  <c r="J3867" i="12"/>
  <c r="J3868" i="12"/>
  <c r="J3869" i="12"/>
  <c r="J3870" i="12"/>
  <c r="J3871" i="12"/>
  <c r="J3872" i="12"/>
  <c r="J3873" i="12"/>
  <c r="J3874" i="12"/>
  <c r="J3875" i="12"/>
  <c r="J3876" i="12"/>
  <c r="J3877" i="12"/>
  <c r="K3877" i="12" s="1"/>
  <c r="J3878" i="12"/>
  <c r="J3879" i="12"/>
  <c r="J3880" i="12"/>
  <c r="J3881" i="12"/>
  <c r="J3882" i="12"/>
  <c r="J3883" i="12"/>
  <c r="J3884" i="12"/>
  <c r="J3885" i="12"/>
  <c r="J3886" i="12"/>
  <c r="J3887" i="12"/>
  <c r="J3888" i="12"/>
  <c r="J3889" i="12"/>
  <c r="K3889" i="12" s="1"/>
  <c r="J3890" i="12"/>
  <c r="J3891" i="12"/>
  <c r="J3892" i="12"/>
  <c r="J3893" i="12"/>
  <c r="J3894" i="12"/>
  <c r="J3895" i="12"/>
  <c r="J3896" i="12"/>
  <c r="J3897" i="12"/>
  <c r="J3898" i="12"/>
  <c r="J3899" i="12"/>
  <c r="J3900" i="12"/>
  <c r="J3901" i="12"/>
  <c r="K3901" i="12" s="1"/>
  <c r="J3902" i="12"/>
  <c r="J3903" i="12"/>
  <c r="J3904" i="12"/>
  <c r="J3905" i="12"/>
  <c r="J3906" i="12"/>
  <c r="J3907" i="12"/>
  <c r="J3908" i="12"/>
  <c r="J3909" i="12"/>
  <c r="J3910" i="12"/>
  <c r="J3911" i="12"/>
  <c r="J3912" i="12"/>
  <c r="J3913" i="12"/>
  <c r="K3913" i="12" s="1"/>
  <c r="J3914" i="12"/>
  <c r="J3915" i="12"/>
  <c r="J3916" i="12"/>
  <c r="J3917" i="12"/>
  <c r="J3918" i="12"/>
  <c r="J3919" i="12"/>
  <c r="J3920" i="12"/>
  <c r="J3921" i="12"/>
  <c r="J3922" i="12"/>
  <c r="J3923" i="12"/>
  <c r="J3924" i="12"/>
  <c r="J3925" i="12"/>
  <c r="K3925" i="12" s="1"/>
  <c r="J3926" i="12"/>
  <c r="J3927" i="12"/>
  <c r="J3928" i="12"/>
  <c r="J3929" i="12"/>
  <c r="J3930" i="12"/>
  <c r="J3931" i="12"/>
  <c r="J3932" i="12"/>
  <c r="J3933" i="12"/>
  <c r="J3934" i="12"/>
  <c r="J3935" i="12"/>
  <c r="J3936" i="12"/>
  <c r="J3937" i="12"/>
  <c r="K3937" i="12" s="1"/>
  <c r="J3938" i="12"/>
  <c r="J3939" i="12"/>
  <c r="J3940" i="12"/>
  <c r="J3941" i="12"/>
  <c r="J3942" i="12"/>
  <c r="J3943" i="12"/>
  <c r="J3944" i="12"/>
  <c r="J3945" i="12"/>
  <c r="J3946" i="12"/>
  <c r="J3947" i="12"/>
  <c r="J3948" i="12"/>
  <c r="J3949" i="12"/>
  <c r="K3949" i="12" s="1"/>
  <c r="J3950" i="12"/>
  <c r="J3951" i="12"/>
  <c r="J3952" i="12"/>
  <c r="J3953" i="12"/>
  <c r="J3954" i="12"/>
  <c r="J3955" i="12"/>
  <c r="J3956" i="12"/>
  <c r="J3957" i="12"/>
  <c r="J3958" i="12"/>
  <c r="J3959" i="12"/>
  <c r="J3960" i="12"/>
  <c r="J3961" i="12"/>
  <c r="K3961" i="12" s="1"/>
  <c r="J3962" i="12"/>
  <c r="J3963" i="12"/>
  <c r="J3964" i="12"/>
  <c r="J3965" i="12"/>
  <c r="J3966" i="12"/>
  <c r="J3967" i="12"/>
  <c r="J3968" i="12"/>
  <c r="J3969" i="12"/>
  <c r="J3970" i="12"/>
  <c r="J3971" i="12"/>
  <c r="J3972" i="12"/>
  <c r="J3973" i="12"/>
  <c r="K3973" i="12" s="1"/>
  <c r="J3974" i="12"/>
  <c r="J3975" i="12"/>
  <c r="J3976" i="12"/>
  <c r="J3977" i="12"/>
  <c r="J3978" i="12"/>
  <c r="J3979" i="12"/>
  <c r="J3980" i="12"/>
  <c r="J3981" i="12"/>
  <c r="J3982" i="12"/>
  <c r="J3983" i="12"/>
  <c r="J3984" i="12"/>
  <c r="J3985" i="12"/>
  <c r="K3985" i="12" s="1"/>
  <c r="J3986" i="12"/>
  <c r="J3987" i="12"/>
  <c r="J3988" i="12"/>
  <c r="J3989" i="12"/>
  <c r="J3990" i="12"/>
  <c r="J3991" i="12"/>
  <c r="J3992" i="12"/>
  <c r="J3993" i="12"/>
  <c r="J3994" i="12"/>
  <c r="J3995" i="12"/>
  <c r="J3996" i="12"/>
  <c r="J3997" i="12"/>
  <c r="K3997" i="12" s="1"/>
  <c r="J3998" i="12"/>
  <c r="J3999" i="12"/>
  <c r="J4000" i="12"/>
  <c r="J4001" i="12"/>
  <c r="J4002" i="12"/>
  <c r="J4003" i="12"/>
  <c r="J4004" i="12"/>
  <c r="J4005" i="12"/>
  <c r="J4006" i="12"/>
  <c r="J4007" i="12"/>
  <c r="J4008" i="12"/>
  <c r="J4009" i="12"/>
  <c r="K4009" i="12" s="1"/>
  <c r="J4010" i="12"/>
  <c r="J4011" i="12"/>
  <c r="J4012" i="12"/>
  <c r="J4013" i="12"/>
  <c r="J4014" i="12"/>
  <c r="J4015" i="12"/>
  <c r="J4016" i="12"/>
  <c r="J4017" i="12"/>
  <c r="J4018" i="12"/>
  <c r="J4019" i="12"/>
  <c r="J4020" i="12"/>
  <c r="J4021" i="12"/>
  <c r="K4021" i="12" s="1"/>
  <c r="J4022" i="12"/>
  <c r="J4023" i="12"/>
  <c r="J4024" i="12"/>
  <c r="J4025" i="12"/>
  <c r="J4026" i="12"/>
  <c r="J4027" i="12"/>
  <c r="J4028" i="12"/>
  <c r="J4029" i="12"/>
  <c r="J4030" i="12"/>
  <c r="J4031" i="12"/>
  <c r="J4032" i="12"/>
  <c r="J4033" i="12"/>
  <c r="K4033" i="12" s="1"/>
  <c r="J4034" i="12"/>
  <c r="J4035" i="12"/>
  <c r="J4036" i="12"/>
  <c r="J4037" i="12"/>
  <c r="J4038" i="12"/>
  <c r="J4039" i="12"/>
  <c r="J4040" i="12"/>
  <c r="J4041" i="12"/>
  <c r="J4042" i="12"/>
  <c r="J4043" i="12"/>
  <c r="J4044" i="12"/>
  <c r="J4045" i="12"/>
  <c r="K4045" i="12" s="1"/>
  <c r="J4046" i="12"/>
  <c r="J4047" i="12"/>
  <c r="J4048" i="12"/>
  <c r="J4049" i="12"/>
  <c r="J4050" i="12"/>
  <c r="J4051" i="12"/>
  <c r="J4052" i="12"/>
  <c r="J4053" i="12"/>
  <c r="J4054" i="12"/>
  <c r="J4055" i="12"/>
  <c r="J4056" i="12"/>
  <c r="J4057" i="12"/>
  <c r="K4057" i="12" s="1"/>
  <c r="J4058" i="12"/>
  <c r="J4059" i="12"/>
  <c r="J4060" i="12"/>
  <c r="J4061" i="12"/>
  <c r="J4062" i="12"/>
  <c r="J4063" i="12"/>
  <c r="J4064" i="12"/>
  <c r="J4065" i="12"/>
  <c r="J4066" i="12"/>
  <c r="J4067" i="12"/>
  <c r="J4068" i="12"/>
  <c r="J4069" i="12"/>
  <c r="K4069" i="12" s="1"/>
  <c r="J4070" i="12"/>
  <c r="J4071" i="12"/>
  <c r="J4072" i="12"/>
  <c r="J4073" i="12"/>
  <c r="J4074" i="12"/>
  <c r="J4075" i="12"/>
  <c r="J4076" i="12"/>
  <c r="J4077" i="12"/>
  <c r="J4078" i="12"/>
  <c r="J4079" i="12"/>
  <c r="J4080" i="12"/>
  <c r="J4081" i="12"/>
  <c r="K4081" i="12" s="1"/>
  <c r="J4082" i="12"/>
  <c r="J4083" i="12"/>
  <c r="J4084" i="12"/>
  <c r="J4085" i="12"/>
  <c r="J4086" i="12"/>
  <c r="J4087" i="12"/>
  <c r="J4088" i="12"/>
  <c r="J4089" i="12"/>
  <c r="J4090" i="12"/>
  <c r="J4091" i="12"/>
  <c r="J4092" i="12"/>
  <c r="J4093" i="12"/>
  <c r="K4093" i="12" s="1"/>
  <c r="J4094" i="12"/>
  <c r="J4095" i="12"/>
  <c r="J4096" i="12"/>
  <c r="J4097" i="12"/>
  <c r="J4098" i="12"/>
  <c r="J4099" i="12"/>
  <c r="J4100" i="12"/>
  <c r="J4101" i="12"/>
  <c r="J4102" i="12"/>
  <c r="J4103" i="12"/>
  <c r="J4104" i="12"/>
  <c r="J4105" i="12"/>
  <c r="K4105" i="12" s="1"/>
  <c r="J4106" i="12"/>
  <c r="J4107" i="12"/>
  <c r="J4108" i="12"/>
  <c r="J4109" i="12"/>
  <c r="J4110" i="12"/>
  <c r="J4111" i="12"/>
  <c r="J4112" i="12"/>
  <c r="J4113" i="12"/>
  <c r="J4114" i="12"/>
  <c r="J4115" i="12"/>
  <c r="J4116" i="12"/>
  <c r="J4117" i="12"/>
  <c r="K4117" i="12" s="1"/>
  <c r="J4118" i="12"/>
  <c r="J4119" i="12"/>
  <c r="J4120" i="12"/>
  <c r="J4121" i="12"/>
  <c r="J4122" i="12"/>
  <c r="J4123" i="12"/>
  <c r="J4124" i="12"/>
  <c r="J4125" i="12"/>
  <c r="J4126" i="12"/>
  <c r="J4127" i="12"/>
  <c r="J4128" i="12"/>
  <c r="J4129" i="12"/>
  <c r="K4129" i="12" s="1"/>
  <c r="J4130" i="12"/>
  <c r="J4131" i="12"/>
  <c r="J4132" i="12"/>
  <c r="J4133" i="12"/>
  <c r="J4134" i="12"/>
  <c r="J4135" i="12"/>
  <c r="J4136" i="12"/>
  <c r="J4137" i="12"/>
  <c r="J4138" i="12"/>
  <c r="J4139" i="12"/>
  <c r="J4140" i="12"/>
  <c r="J4141" i="12"/>
  <c r="K4141" i="12" s="1"/>
  <c r="J4142" i="12"/>
  <c r="J4143" i="12"/>
  <c r="J4144" i="12"/>
  <c r="J4145" i="12"/>
  <c r="J4146" i="12"/>
  <c r="J4147" i="12"/>
  <c r="J4148" i="12"/>
  <c r="J4149" i="12"/>
  <c r="K2" i="12"/>
  <c r="K3" i="12"/>
  <c r="K4" i="12"/>
  <c r="K5" i="12"/>
  <c r="K6" i="12"/>
  <c r="K7" i="12"/>
  <c r="K8" i="12"/>
  <c r="K9" i="12"/>
  <c r="K10" i="12"/>
  <c r="K11" i="12"/>
  <c r="K12" i="12"/>
  <c r="K14" i="12"/>
  <c r="K15" i="12"/>
  <c r="K16" i="12"/>
  <c r="K17" i="12"/>
  <c r="K18" i="12"/>
  <c r="K19" i="12"/>
  <c r="K20" i="12"/>
  <c r="K21" i="12"/>
  <c r="K22" i="12"/>
  <c r="K23" i="12"/>
  <c r="K24" i="12"/>
  <c r="K26" i="12"/>
  <c r="K27" i="12"/>
  <c r="K28" i="12"/>
  <c r="K29" i="12"/>
  <c r="K30" i="12"/>
  <c r="K31" i="12"/>
  <c r="K32" i="12"/>
  <c r="K33" i="12"/>
  <c r="K34" i="12"/>
  <c r="K35" i="12"/>
  <c r="K36" i="12"/>
  <c r="K38" i="12"/>
  <c r="K39" i="12"/>
  <c r="K40" i="12"/>
  <c r="K41" i="12"/>
  <c r="K42" i="12"/>
  <c r="K43" i="12"/>
  <c r="K44" i="12"/>
  <c r="K45" i="12"/>
  <c r="K46" i="12"/>
  <c r="K47" i="12"/>
  <c r="K48" i="12"/>
  <c r="K50" i="12"/>
  <c r="K51" i="12"/>
  <c r="K52" i="12"/>
  <c r="K53" i="12"/>
  <c r="K54" i="12"/>
  <c r="K55" i="12"/>
  <c r="K56" i="12"/>
  <c r="K57" i="12"/>
  <c r="K58" i="12"/>
  <c r="K59" i="12"/>
  <c r="K60" i="12"/>
  <c r="K62" i="12"/>
  <c r="K63" i="12"/>
  <c r="K64" i="12"/>
  <c r="K65" i="12"/>
  <c r="K66" i="12"/>
  <c r="K67" i="12"/>
  <c r="K68" i="12"/>
  <c r="K69" i="12"/>
  <c r="K70" i="12"/>
  <c r="K71" i="12"/>
  <c r="K72" i="12"/>
  <c r="K74" i="12"/>
  <c r="K75" i="12"/>
  <c r="K76" i="12"/>
  <c r="K77" i="12"/>
  <c r="K78" i="12"/>
  <c r="K79" i="12"/>
  <c r="K80" i="12"/>
  <c r="K81" i="12"/>
  <c r="K82" i="12"/>
  <c r="K83" i="12"/>
  <c r="K84" i="12"/>
  <c r="K86" i="12"/>
  <c r="K87" i="12"/>
  <c r="K88" i="12"/>
  <c r="K89" i="12"/>
  <c r="K90" i="12"/>
  <c r="K91" i="12"/>
  <c r="K92" i="12"/>
  <c r="K93" i="12"/>
  <c r="K94" i="12"/>
  <c r="K95" i="12"/>
  <c r="K96" i="12"/>
  <c r="K98" i="12"/>
  <c r="K99" i="12"/>
  <c r="K100" i="12"/>
  <c r="K101" i="12"/>
  <c r="K102" i="12"/>
  <c r="K103" i="12"/>
  <c r="K104" i="12"/>
  <c r="K105" i="12"/>
  <c r="K106" i="12"/>
  <c r="K107" i="12"/>
  <c r="K108" i="12"/>
  <c r="K110" i="12"/>
  <c r="K111" i="12"/>
  <c r="K112" i="12"/>
  <c r="K113" i="12"/>
  <c r="K114" i="12"/>
  <c r="K115" i="12"/>
  <c r="K116" i="12"/>
  <c r="K117" i="12"/>
  <c r="K118" i="12"/>
  <c r="K119" i="12"/>
  <c r="K120" i="12"/>
  <c r="K122" i="12"/>
  <c r="K123" i="12"/>
  <c r="K124" i="12"/>
  <c r="K125" i="12"/>
  <c r="K126" i="12"/>
  <c r="K127" i="12"/>
  <c r="K128" i="12"/>
  <c r="K129" i="12"/>
  <c r="K130" i="12"/>
  <c r="K131" i="12"/>
  <c r="K132" i="12"/>
  <c r="K134" i="12"/>
  <c r="K135" i="12"/>
  <c r="K136" i="12"/>
  <c r="K137" i="12"/>
  <c r="K138" i="12"/>
  <c r="K139" i="12"/>
  <c r="K140" i="12"/>
  <c r="K141" i="12"/>
  <c r="K142" i="12"/>
  <c r="K143" i="12"/>
  <c r="K144" i="12"/>
  <c r="K146" i="12"/>
  <c r="K147" i="12"/>
  <c r="K148" i="12"/>
  <c r="K149" i="12"/>
  <c r="K150" i="12"/>
  <c r="K151" i="12"/>
  <c r="K152" i="12"/>
  <c r="K153" i="12"/>
  <c r="K154" i="12"/>
  <c r="K155" i="12"/>
  <c r="K156" i="12"/>
  <c r="K158" i="12"/>
  <c r="K159" i="12"/>
  <c r="K160" i="12"/>
  <c r="K161" i="12"/>
  <c r="K162" i="12"/>
  <c r="K163" i="12"/>
  <c r="K164" i="12"/>
  <c r="K165" i="12"/>
  <c r="K166" i="12"/>
  <c r="K167" i="12"/>
  <c r="K168" i="12"/>
  <c r="K170" i="12"/>
  <c r="K171" i="12"/>
  <c r="K172" i="12"/>
  <c r="K173" i="12"/>
  <c r="K174" i="12"/>
  <c r="K175" i="12"/>
  <c r="K176" i="12"/>
  <c r="K177" i="12"/>
  <c r="K178" i="12"/>
  <c r="K179" i="12"/>
  <c r="K180" i="12"/>
  <c r="K182" i="12"/>
  <c r="K183" i="12"/>
  <c r="K184" i="12"/>
  <c r="K185" i="12"/>
  <c r="K186" i="12"/>
  <c r="K187" i="12"/>
  <c r="K188" i="12"/>
  <c r="K189" i="12"/>
  <c r="K190" i="12"/>
  <c r="K191" i="12"/>
  <c r="K192" i="12"/>
  <c r="K194" i="12"/>
  <c r="K195" i="12"/>
  <c r="K196" i="12"/>
  <c r="K197" i="12"/>
  <c r="K198" i="12"/>
  <c r="K199" i="12"/>
  <c r="K200" i="12"/>
  <c r="K201" i="12"/>
  <c r="K202" i="12"/>
  <c r="K203" i="12"/>
  <c r="K204" i="12"/>
  <c r="K206" i="12"/>
  <c r="K207" i="12"/>
  <c r="K208" i="12"/>
  <c r="K209" i="12"/>
  <c r="K210" i="12"/>
  <c r="K211" i="12"/>
  <c r="K212" i="12"/>
  <c r="K213" i="12"/>
  <c r="K214" i="12"/>
  <c r="K215" i="12"/>
  <c r="K216" i="12"/>
  <c r="K218" i="12"/>
  <c r="K219" i="12"/>
  <c r="K220" i="12"/>
  <c r="K221" i="12"/>
  <c r="K222" i="12"/>
  <c r="K223" i="12"/>
  <c r="K224" i="12"/>
  <c r="K225" i="12"/>
  <c r="K226" i="12"/>
  <c r="K227" i="12"/>
  <c r="K228" i="12"/>
  <c r="K230" i="12"/>
  <c r="K231" i="12"/>
  <c r="K232" i="12"/>
  <c r="K233" i="12"/>
  <c r="K234" i="12"/>
  <c r="K235" i="12"/>
  <c r="K236" i="12"/>
  <c r="K237" i="12"/>
  <c r="K238" i="12"/>
  <c r="K239" i="12"/>
  <c r="K240" i="12"/>
  <c r="K242" i="12"/>
  <c r="K243" i="12"/>
  <c r="K244" i="12"/>
  <c r="K245" i="12"/>
  <c r="K246" i="12"/>
  <c r="K247" i="12"/>
  <c r="K248" i="12"/>
  <c r="K249" i="12"/>
  <c r="K250" i="12"/>
  <c r="K251" i="12"/>
  <c r="K252" i="12"/>
  <c r="K254" i="12"/>
  <c r="K255" i="12"/>
  <c r="K256" i="12"/>
  <c r="K257" i="12"/>
  <c r="K258" i="12"/>
  <c r="K259" i="12"/>
  <c r="K260" i="12"/>
  <c r="K261" i="12"/>
  <c r="K262" i="12"/>
  <c r="K263" i="12"/>
  <c r="K264" i="12"/>
  <c r="K266" i="12"/>
  <c r="K267" i="12"/>
  <c r="K268" i="12"/>
  <c r="K269" i="12"/>
  <c r="K270" i="12"/>
  <c r="K271" i="12"/>
  <c r="K272" i="12"/>
  <c r="K273" i="12"/>
  <c r="K274" i="12"/>
  <c r="K275" i="12"/>
  <c r="K276" i="12"/>
  <c r="K278" i="12"/>
  <c r="K279" i="12"/>
  <c r="K280" i="12"/>
  <c r="K281" i="12"/>
  <c r="K282" i="12"/>
  <c r="K283" i="12"/>
  <c r="K284" i="12"/>
  <c r="K285" i="12"/>
  <c r="K286" i="12"/>
  <c r="K287" i="12"/>
  <c r="K288" i="12"/>
  <c r="K290" i="12"/>
  <c r="K291" i="12"/>
  <c r="K292" i="12"/>
  <c r="K293" i="12"/>
  <c r="K294" i="12"/>
  <c r="K295" i="12"/>
  <c r="K296" i="12"/>
  <c r="K297" i="12"/>
  <c r="K298" i="12"/>
  <c r="K299" i="12"/>
  <c r="K300" i="12"/>
  <c r="K302" i="12"/>
  <c r="K303" i="12"/>
  <c r="K304" i="12"/>
  <c r="K305" i="12"/>
  <c r="K306" i="12"/>
  <c r="K307" i="12"/>
  <c r="K308" i="12"/>
  <c r="K309" i="12"/>
  <c r="K310" i="12"/>
  <c r="K311" i="12"/>
  <c r="K312" i="12"/>
  <c r="K314" i="12"/>
  <c r="K315" i="12"/>
  <c r="K316" i="12"/>
  <c r="K317" i="12"/>
  <c r="K318" i="12"/>
  <c r="K319" i="12"/>
  <c r="K320" i="12"/>
  <c r="K321" i="12"/>
  <c r="K322" i="12"/>
  <c r="K323" i="12"/>
  <c r="K324" i="12"/>
  <c r="K326" i="12"/>
  <c r="K327" i="12"/>
  <c r="K328" i="12"/>
  <c r="K329" i="12"/>
  <c r="K330" i="12"/>
  <c r="K331" i="12"/>
  <c r="K332" i="12"/>
  <c r="K333" i="12"/>
  <c r="K334" i="12"/>
  <c r="K335" i="12"/>
  <c r="K336" i="12"/>
  <c r="K338" i="12"/>
  <c r="K339" i="12"/>
  <c r="K340" i="12"/>
  <c r="K341" i="12"/>
  <c r="K342" i="12"/>
  <c r="K343" i="12"/>
  <c r="K344" i="12"/>
  <c r="K345" i="12"/>
  <c r="K346" i="12"/>
  <c r="K347" i="12"/>
  <c r="K348" i="12"/>
  <c r="K350" i="12"/>
  <c r="K351" i="12"/>
  <c r="K352" i="12"/>
  <c r="K353" i="12"/>
  <c r="K354" i="12"/>
  <c r="K355" i="12"/>
  <c r="K356" i="12"/>
  <c r="K357" i="12"/>
  <c r="K358" i="12"/>
  <c r="K359" i="12"/>
  <c r="K360" i="12"/>
  <c r="K362" i="12"/>
  <c r="K363" i="12"/>
  <c r="K364" i="12"/>
  <c r="K365" i="12"/>
  <c r="K366" i="12"/>
  <c r="K367" i="12"/>
  <c r="K368" i="12"/>
  <c r="K369" i="12"/>
  <c r="K370" i="12"/>
  <c r="K371" i="12"/>
  <c r="K372" i="12"/>
  <c r="K374" i="12"/>
  <c r="K375" i="12"/>
  <c r="K376" i="12"/>
  <c r="K377" i="12"/>
  <c r="K378" i="12"/>
  <c r="K379" i="12"/>
  <c r="K380" i="12"/>
  <c r="K381" i="12"/>
  <c r="K382" i="12"/>
  <c r="K383" i="12"/>
  <c r="K384" i="12"/>
  <c r="K386" i="12"/>
  <c r="K387" i="12"/>
  <c r="K388" i="12"/>
  <c r="K389" i="12"/>
  <c r="K390" i="12"/>
  <c r="K391" i="12"/>
  <c r="K392" i="12"/>
  <c r="K393" i="12"/>
  <c r="K394" i="12"/>
  <c r="K395" i="12"/>
  <c r="K396" i="12"/>
  <c r="K398" i="12"/>
  <c r="K399" i="12"/>
  <c r="K400" i="12"/>
  <c r="K401" i="12"/>
  <c r="K402" i="12"/>
  <c r="K403" i="12"/>
  <c r="K404" i="12"/>
  <c r="K405" i="12"/>
  <c r="K406" i="12"/>
  <c r="K407" i="12"/>
  <c r="K408" i="12"/>
  <c r="K410" i="12"/>
  <c r="K411" i="12"/>
  <c r="K412" i="12"/>
  <c r="K413" i="12"/>
  <c r="K414" i="12"/>
  <c r="K415" i="12"/>
  <c r="K416" i="12"/>
  <c r="K417" i="12"/>
  <c r="K418" i="12"/>
  <c r="K419" i="12"/>
  <c r="K420" i="12"/>
  <c r="K422" i="12"/>
  <c r="K423" i="12"/>
  <c r="K424" i="12"/>
  <c r="K425" i="12"/>
  <c r="K426" i="12"/>
  <c r="K427" i="12"/>
  <c r="K428" i="12"/>
  <c r="K429" i="12"/>
  <c r="K430" i="12"/>
  <c r="K431" i="12"/>
  <c r="K432" i="12"/>
  <c r="K434" i="12"/>
  <c r="K435" i="12"/>
  <c r="K436" i="12"/>
  <c r="K437" i="12"/>
  <c r="K438" i="12"/>
  <c r="K439" i="12"/>
  <c r="K440" i="12"/>
  <c r="K441" i="12"/>
  <c r="K442" i="12"/>
  <c r="K443" i="12"/>
  <c r="K444" i="12"/>
  <c r="K446" i="12"/>
  <c r="K447" i="12"/>
  <c r="K448" i="12"/>
  <c r="K449" i="12"/>
  <c r="K450" i="12"/>
  <c r="K451" i="12"/>
  <c r="K452" i="12"/>
  <c r="K453" i="12"/>
  <c r="K454" i="12"/>
  <c r="K455" i="12"/>
  <c r="K456" i="12"/>
  <c r="K458" i="12"/>
  <c r="K459" i="12"/>
  <c r="K460" i="12"/>
  <c r="K461" i="12"/>
  <c r="K462" i="12"/>
  <c r="K463" i="12"/>
  <c r="K464" i="12"/>
  <c r="K465" i="12"/>
  <c r="K466" i="12"/>
  <c r="K467" i="12"/>
  <c r="K468" i="12"/>
  <c r="K470" i="12"/>
  <c r="K471" i="12"/>
  <c r="K472" i="12"/>
  <c r="K473" i="12"/>
  <c r="K474" i="12"/>
  <c r="K475" i="12"/>
  <c r="K476" i="12"/>
  <c r="K477" i="12"/>
  <c r="K478" i="12"/>
  <c r="K479" i="12"/>
  <c r="K480" i="12"/>
  <c r="K482" i="12"/>
  <c r="K483" i="12"/>
  <c r="K484" i="12"/>
  <c r="K485" i="12"/>
  <c r="K486" i="12"/>
  <c r="K487" i="12"/>
  <c r="K488" i="12"/>
  <c r="K489" i="12"/>
  <c r="K490" i="12"/>
  <c r="K491" i="12"/>
  <c r="K492" i="12"/>
  <c r="K494" i="12"/>
  <c r="K495" i="12"/>
  <c r="K496" i="12"/>
  <c r="K497" i="12"/>
  <c r="K498" i="12"/>
  <c r="K499" i="12"/>
  <c r="K500" i="12"/>
  <c r="K501" i="12"/>
  <c r="K502" i="12"/>
  <c r="K503" i="12"/>
  <c r="K504" i="12"/>
  <c r="K506" i="12"/>
  <c r="K507" i="12"/>
  <c r="K508" i="12"/>
  <c r="K509" i="12"/>
  <c r="K510" i="12"/>
  <c r="K511" i="12"/>
  <c r="K512" i="12"/>
  <c r="K513" i="12"/>
  <c r="K514" i="12"/>
  <c r="K515" i="12"/>
  <c r="K516" i="12"/>
  <c r="K518" i="12"/>
  <c r="K519" i="12"/>
  <c r="K520" i="12"/>
  <c r="K521" i="12"/>
  <c r="K522" i="12"/>
  <c r="K523" i="12"/>
  <c r="K524" i="12"/>
  <c r="K525" i="12"/>
  <c r="K526" i="12"/>
  <c r="K527" i="12"/>
  <c r="K528" i="12"/>
  <c r="K530" i="12"/>
  <c r="K531" i="12"/>
  <c r="K532" i="12"/>
  <c r="K533" i="12"/>
  <c r="K534" i="12"/>
  <c r="K535" i="12"/>
  <c r="K536" i="12"/>
  <c r="K537" i="12"/>
  <c r="K538" i="12"/>
  <c r="K539" i="12"/>
  <c r="K540" i="12"/>
  <c r="K542" i="12"/>
  <c r="K543" i="12"/>
  <c r="K544" i="12"/>
  <c r="K545" i="12"/>
  <c r="K546" i="12"/>
  <c r="K547" i="12"/>
  <c r="K548" i="12"/>
  <c r="K549" i="12"/>
  <c r="K550" i="12"/>
  <c r="K551" i="12"/>
  <c r="K552" i="12"/>
  <c r="K554" i="12"/>
  <c r="K555" i="12"/>
  <c r="K556" i="12"/>
  <c r="K557" i="12"/>
  <c r="K558" i="12"/>
  <c r="K559" i="12"/>
  <c r="K560" i="12"/>
  <c r="K561" i="12"/>
  <c r="K562" i="12"/>
  <c r="K563" i="12"/>
  <c r="K564" i="12"/>
  <c r="K566" i="12"/>
  <c r="K567" i="12"/>
  <c r="K568" i="12"/>
  <c r="K569" i="12"/>
  <c r="K570" i="12"/>
  <c r="K571" i="12"/>
  <c r="K572" i="12"/>
  <c r="K573" i="12"/>
  <c r="K574" i="12"/>
  <c r="K575" i="12"/>
  <c r="K576" i="12"/>
  <c r="K578" i="12"/>
  <c r="K579" i="12"/>
  <c r="K580" i="12"/>
  <c r="K581" i="12"/>
  <c r="K582" i="12"/>
  <c r="K583" i="12"/>
  <c r="K584" i="12"/>
  <c r="K585" i="12"/>
  <c r="K586" i="12"/>
  <c r="K587" i="12"/>
  <c r="K588" i="12"/>
  <c r="K590" i="12"/>
  <c r="K591" i="12"/>
  <c r="K592" i="12"/>
  <c r="K593" i="12"/>
  <c r="K594" i="12"/>
  <c r="K595" i="12"/>
  <c r="K596" i="12"/>
  <c r="K597" i="12"/>
  <c r="K598" i="12"/>
  <c r="K599" i="12"/>
  <c r="K600" i="12"/>
  <c r="K602" i="12"/>
  <c r="K603" i="12"/>
  <c r="K604" i="12"/>
  <c r="K605" i="12"/>
  <c r="K606" i="12"/>
  <c r="K607" i="12"/>
  <c r="K608" i="12"/>
  <c r="K609" i="12"/>
  <c r="K610" i="12"/>
  <c r="K611" i="12"/>
  <c r="K612" i="12"/>
  <c r="K614" i="12"/>
  <c r="K615" i="12"/>
  <c r="K616" i="12"/>
  <c r="K617" i="12"/>
  <c r="K618" i="12"/>
  <c r="K619" i="12"/>
  <c r="K620" i="12"/>
  <c r="K621" i="12"/>
  <c r="K622" i="12"/>
  <c r="K623" i="12"/>
  <c r="K624" i="12"/>
  <c r="K626" i="12"/>
  <c r="K627" i="12"/>
  <c r="K628" i="12"/>
  <c r="K629" i="12"/>
  <c r="K630" i="12"/>
  <c r="K631" i="12"/>
  <c r="K632" i="12"/>
  <c r="K633" i="12"/>
  <c r="K634" i="12"/>
  <c r="K635" i="12"/>
  <c r="K636" i="12"/>
  <c r="K638" i="12"/>
  <c r="K639" i="12"/>
  <c r="K640" i="12"/>
  <c r="K641" i="12"/>
  <c r="K642" i="12"/>
  <c r="K643" i="12"/>
  <c r="K644" i="12"/>
  <c r="K645" i="12"/>
  <c r="K646" i="12"/>
  <c r="K647" i="12"/>
  <c r="K648" i="12"/>
  <c r="K650" i="12"/>
  <c r="K651" i="12"/>
  <c r="K652" i="12"/>
  <c r="K653" i="12"/>
  <c r="K654" i="12"/>
  <c r="K655" i="12"/>
  <c r="K656" i="12"/>
  <c r="K657" i="12"/>
  <c r="K658" i="12"/>
  <c r="K659" i="12"/>
  <c r="K660" i="12"/>
  <c r="K662" i="12"/>
  <c r="K663" i="12"/>
  <c r="K664" i="12"/>
  <c r="K665" i="12"/>
  <c r="K666" i="12"/>
  <c r="K667" i="12"/>
  <c r="K668" i="12"/>
  <c r="K669" i="12"/>
  <c r="K670" i="12"/>
  <c r="K671" i="12"/>
  <c r="K672" i="12"/>
  <c r="K674" i="12"/>
  <c r="K675" i="12"/>
  <c r="K676" i="12"/>
  <c r="K677" i="12"/>
  <c r="K678" i="12"/>
  <c r="K679" i="12"/>
  <c r="K680" i="12"/>
  <c r="K681" i="12"/>
  <c r="K682" i="12"/>
  <c r="K683" i="12"/>
  <c r="K684" i="12"/>
  <c r="K686" i="12"/>
  <c r="K687" i="12"/>
  <c r="K688" i="12"/>
  <c r="K689" i="12"/>
  <c r="K690" i="12"/>
  <c r="K691" i="12"/>
  <c r="K692" i="12"/>
  <c r="K693" i="12"/>
  <c r="K694" i="12"/>
  <c r="K695" i="12"/>
  <c r="K696" i="12"/>
  <c r="K698" i="12"/>
  <c r="K699" i="12"/>
  <c r="K700" i="12"/>
  <c r="K701" i="12"/>
  <c r="K702" i="12"/>
  <c r="K703" i="12"/>
  <c r="K704" i="12"/>
  <c r="K705" i="12"/>
  <c r="K706" i="12"/>
  <c r="K707" i="12"/>
  <c r="K708" i="12"/>
  <c r="K710" i="12"/>
  <c r="K711" i="12"/>
  <c r="K712" i="12"/>
  <c r="K713" i="12"/>
  <c r="K714" i="12"/>
  <c r="K715" i="12"/>
  <c r="K716" i="12"/>
  <c r="K717" i="12"/>
  <c r="K718" i="12"/>
  <c r="K719" i="12"/>
  <c r="K720" i="12"/>
  <c r="K722" i="12"/>
  <c r="K723" i="12"/>
  <c r="K724" i="12"/>
  <c r="K725" i="12"/>
  <c r="K726" i="12"/>
  <c r="K727" i="12"/>
  <c r="K728" i="12"/>
  <c r="K729" i="12"/>
  <c r="K730" i="12"/>
  <c r="K731" i="12"/>
  <c r="K732" i="12"/>
  <c r="K734" i="12"/>
  <c r="K735" i="12"/>
  <c r="K736" i="12"/>
  <c r="K737" i="12"/>
  <c r="K738" i="12"/>
  <c r="K739" i="12"/>
  <c r="K740" i="12"/>
  <c r="K741" i="12"/>
  <c r="K742" i="12"/>
  <c r="K743" i="12"/>
  <c r="K744" i="12"/>
  <c r="K746" i="12"/>
  <c r="K747" i="12"/>
  <c r="K748" i="12"/>
  <c r="K749" i="12"/>
  <c r="K750" i="12"/>
  <c r="K751" i="12"/>
  <c r="K752" i="12"/>
  <c r="K753" i="12"/>
  <c r="K754" i="12"/>
  <c r="K755" i="12"/>
  <c r="K756" i="12"/>
  <c r="K758" i="12"/>
  <c r="K759" i="12"/>
  <c r="K760" i="12"/>
  <c r="K761" i="12"/>
  <c r="K762" i="12"/>
  <c r="K763" i="12"/>
  <c r="K764" i="12"/>
  <c r="K765" i="12"/>
  <c r="K766" i="12"/>
  <c r="K767" i="12"/>
  <c r="K768" i="12"/>
  <c r="K770" i="12"/>
  <c r="K771" i="12"/>
  <c r="K772" i="12"/>
  <c r="K773" i="12"/>
  <c r="K774" i="12"/>
  <c r="K775" i="12"/>
  <c r="K776" i="12"/>
  <c r="K777" i="12"/>
  <c r="K778" i="12"/>
  <c r="K779" i="12"/>
  <c r="K780" i="12"/>
  <c r="K782" i="12"/>
  <c r="K783" i="12"/>
  <c r="K784" i="12"/>
  <c r="K785" i="12"/>
  <c r="K786" i="12"/>
  <c r="K787" i="12"/>
  <c r="K788" i="12"/>
  <c r="K789" i="12"/>
  <c r="K790" i="12"/>
  <c r="K791" i="12"/>
  <c r="K792" i="12"/>
  <c r="K794" i="12"/>
  <c r="K795" i="12"/>
  <c r="K796" i="12"/>
  <c r="K797" i="12"/>
  <c r="K798" i="12"/>
  <c r="K799" i="12"/>
  <c r="K800" i="12"/>
  <c r="K801" i="12"/>
  <c r="K802" i="12"/>
  <c r="K803" i="12"/>
  <c r="K804" i="12"/>
  <c r="K806" i="12"/>
  <c r="K807" i="12"/>
  <c r="K808" i="12"/>
  <c r="K809" i="12"/>
  <c r="K810" i="12"/>
  <c r="K811" i="12"/>
  <c r="K812" i="12"/>
  <c r="K813" i="12"/>
  <c r="K814" i="12"/>
  <c r="K815" i="12"/>
  <c r="K816" i="12"/>
  <c r="K818" i="12"/>
  <c r="K819" i="12"/>
  <c r="K820" i="12"/>
  <c r="K821" i="12"/>
  <c r="K822" i="12"/>
  <c r="K823" i="12"/>
  <c r="K824" i="12"/>
  <c r="K825" i="12"/>
  <c r="K826" i="12"/>
  <c r="K827" i="12"/>
  <c r="K828" i="12"/>
  <c r="K830" i="12"/>
  <c r="K831" i="12"/>
  <c r="K832" i="12"/>
  <c r="K833" i="12"/>
  <c r="K834" i="12"/>
  <c r="K835" i="12"/>
  <c r="K836" i="12"/>
  <c r="K837" i="12"/>
  <c r="K838" i="12"/>
  <c r="K839" i="12"/>
  <c r="K840" i="12"/>
  <c r="K842" i="12"/>
  <c r="K843" i="12"/>
  <c r="K844" i="12"/>
  <c r="K845" i="12"/>
  <c r="K846" i="12"/>
  <c r="K847" i="12"/>
  <c r="K848" i="12"/>
  <c r="K849" i="12"/>
  <c r="K850" i="12"/>
  <c r="K851" i="12"/>
  <c r="K852" i="12"/>
  <c r="K854" i="12"/>
  <c r="K855" i="12"/>
  <c r="K856" i="12"/>
  <c r="K857" i="12"/>
  <c r="K858" i="12"/>
  <c r="K859" i="12"/>
  <c r="K860" i="12"/>
  <c r="K861" i="12"/>
  <c r="K862" i="12"/>
  <c r="K863" i="12"/>
  <c r="K864" i="12"/>
  <c r="K866" i="12"/>
  <c r="K867" i="12"/>
  <c r="K868" i="12"/>
  <c r="K869" i="12"/>
  <c r="K870" i="12"/>
  <c r="K871" i="12"/>
  <c r="K872" i="12"/>
  <c r="K873" i="12"/>
  <c r="K874" i="12"/>
  <c r="K875" i="12"/>
  <c r="K876" i="12"/>
  <c r="K878" i="12"/>
  <c r="K879" i="12"/>
  <c r="K880" i="12"/>
  <c r="K881" i="12"/>
  <c r="K882" i="12"/>
  <c r="K883" i="12"/>
  <c r="K884" i="12"/>
  <c r="K885" i="12"/>
  <c r="K886" i="12"/>
  <c r="K887" i="12"/>
  <c r="K888" i="12"/>
  <c r="K890" i="12"/>
  <c r="K891" i="12"/>
  <c r="K892" i="12"/>
  <c r="K893" i="12"/>
  <c r="K894" i="12"/>
  <c r="K895" i="12"/>
  <c r="K896" i="12"/>
  <c r="K897" i="12"/>
  <c r="K898" i="12"/>
  <c r="K899" i="12"/>
  <c r="K900" i="12"/>
  <c r="K902" i="12"/>
  <c r="K903" i="12"/>
  <c r="K904" i="12"/>
  <c r="K905" i="12"/>
  <c r="K906" i="12"/>
  <c r="K907" i="12"/>
  <c r="K908" i="12"/>
  <c r="K909" i="12"/>
  <c r="K910" i="12"/>
  <c r="K911" i="12"/>
  <c r="K912" i="12"/>
  <c r="K914" i="12"/>
  <c r="K915" i="12"/>
  <c r="K916" i="12"/>
  <c r="K917" i="12"/>
  <c r="K918" i="12"/>
  <c r="K919" i="12"/>
  <c r="K920" i="12"/>
  <c r="K921" i="12"/>
  <c r="K922" i="12"/>
  <c r="K923" i="12"/>
  <c r="K924" i="12"/>
  <c r="K926" i="12"/>
  <c r="K927" i="12"/>
  <c r="K928" i="12"/>
  <c r="K929" i="12"/>
  <c r="K930" i="12"/>
  <c r="K931" i="12"/>
  <c r="K932" i="12"/>
  <c r="K933" i="12"/>
  <c r="K934" i="12"/>
  <c r="K935" i="12"/>
  <c r="K936" i="12"/>
  <c r="K938" i="12"/>
  <c r="K939" i="12"/>
  <c r="K940" i="12"/>
  <c r="K941" i="12"/>
  <c r="K942" i="12"/>
  <c r="K943" i="12"/>
  <c r="K944" i="12"/>
  <c r="K945" i="12"/>
  <c r="K946" i="12"/>
  <c r="K947" i="12"/>
  <c r="K948" i="12"/>
  <c r="K950" i="12"/>
  <c r="K951" i="12"/>
  <c r="K952" i="12"/>
  <c r="K953" i="12"/>
  <c r="K954" i="12"/>
  <c r="K955" i="12"/>
  <c r="K956" i="12"/>
  <c r="K957" i="12"/>
  <c r="K958" i="12"/>
  <c r="K959" i="12"/>
  <c r="K960" i="12"/>
  <c r="K962" i="12"/>
  <c r="K963" i="12"/>
  <c r="K964" i="12"/>
  <c r="K965" i="12"/>
  <c r="K966" i="12"/>
  <c r="K967" i="12"/>
  <c r="K968" i="12"/>
  <c r="K969" i="12"/>
  <c r="K970" i="12"/>
  <c r="K971" i="12"/>
  <c r="K972" i="12"/>
  <c r="K974" i="12"/>
  <c r="K975" i="12"/>
  <c r="K976" i="12"/>
  <c r="K977" i="12"/>
  <c r="K978" i="12"/>
  <c r="K979" i="12"/>
  <c r="K980" i="12"/>
  <c r="K981" i="12"/>
  <c r="K982" i="12"/>
  <c r="K983" i="12"/>
  <c r="K984" i="12"/>
  <c r="K986" i="12"/>
  <c r="K987" i="12"/>
  <c r="K988" i="12"/>
  <c r="K989" i="12"/>
  <c r="K990" i="12"/>
  <c r="K991" i="12"/>
  <c r="K992" i="12"/>
  <c r="K993" i="12"/>
  <c r="K994" i="12"/>
  <c r="K995" i="12"/>
  <c r="K996" i="12"/>
  <c r="K998" i="12"/>
  <c r="K999" i="12"/>
  <c r="K1000" i="12"/>
  <c r="K1001" i="12"/>
  <c r="K1002" i="12"/>
  <c r="K1003" i="12"/>
  <c r="K1004" i="12"/>
  <c r="K1005" i="12"/>
  <c r="K1006" i="12"/>
  <c r="K1007" i="12"/>
  <c r="K1008" i="12"/>
  <c r="K1010" i="12"/>
  <c r="K1011" i="12"/>
  <c r="K1012" i="12"/>
  <c r="K1013" i="12"/>
  <c r="K1014" i="12"/>
  <c r="K1015" i="12"/>
  <c r="K1016" i="12"/>
  <c r="K1017" i="12"/>
  <c r="K1018" i="12"/>
  <c r="K1019" i="12"/>
  <c r="K1020" i="12"/>
  <c r="K1022" i="12"/>
  <c r="K1023" i="12"/>
  <c r="K1024" i="12"/>
  <c r="K1025" i="12"/>
  <c r="K1026" i="12"/>
  <c r="K1027" i="12"/>
  <c r="K1028" i="12"/>
  <c r="K1029" i="12"/>
  <c r="K1030" i="12"/>
  <c r="K1031" i="12"/>
  <c r="K1032" i="12"/>
  <c r="K1034" i="12"/>
  <c r="K1035" i="12"/>
  <c r="K1036" i="12"/>
  <c r="K1037" i="12"/>
  <c r="K1038" i="12"/>
  <c r="K1039" i="12"/>
  <c r="K1040" i="12"/>
  <c r="K1041" i="12"/>
  <c r="K1042" i="12"/>
  <c r="K1043" i="12"/>
  <c r="K1044" i="12"/>
  <c r="K1046" i="12"/>
  <c r="K1047" i="12"/>
  <c r="K1048" i="12"/>
  <c r="K1049" i="12"/>
  <c r="K1050" i="12"/>
  <c r="K1051" i="12"/>
  <c r="K1052" i="12"/>
  <c r="K1053" i="12"/>
  <c r="K1054" i="12"/>
  <c r="K1055" i="12"/>
  <c r="K1056" i="12"/>
  <c r="K1058" i="12"/>
  <c r="K1059" i="12"/>
  <c r="K1060" i="12"/>
  <c r="K1061" i="12"/>
  <c r="K1062" i="12"/>
  <c r="K1063" i="12"/>
  <c r="K1064" i="12"/>
  <c r="K1065" i="12"/>
  <c r="K1066" i="12"/>
  <c r="K1067" i="12"/>
  <c r="K1068" i="12"/>
  <c r="K1070" i="12"/>
  <c r="K1071" i="12"/>
  <c r="K1072" i="12"/>
  <c r="K1073" i="12"/>
  <c r="K1074" i="12"/>
  <c r="K1075" i="12"/>
  <c r="K1076" i="12"/>
  <c r="K1077" i="12"/>
  <c r="K1078" i="12"/>
  <c r="K1079" i="12"/>
  <c r="K1080" i="12"/>
  <c r="K1082" i="12"/>
  <c r="K1083" i="12"/>
  <c r="K1084" i="12"/>
  <c r="K1085" i="12"/>
  <c r="K1086" i="12"/>
  <c r="K1087" i="12"/>
  <c r="K1088" i="12"/>
  <c r="K1089" i="12"/>
  <c r="K1090" i="12"/>
  <c r="K1091" i="12"/>
  <c r="K1092" i="12"/>
  <c r="K1094" i="12"/>
  <c r="K1095" i="12"/>
  <c r="K1096" i="12"/>
  <c r="K1097" i="12"/>
  <c r="K1098" i="12"/>
  <c r="K1099" i="12"/>
  <c r="K1100" i="12"/>
  <c r="K1101" i="12"/>
  <c r="K1102" i="12"/>
  <c r="K1103" i="12"/>
  <c r="K1104" i="12"/>
  <c r="K1106" i="12"/>
  <c r="K1107" i="12"/>
  <c r="K1108" i="12"/>
  <c r="K1109" i="12"/>
  <c r="K1110" i="12"/>
  <c r="K1111" i="12"/>
  <c r="K1112" i="12"/>
  <c r="K1113" i="12"/>
  <c r="K1114" i="12"/>
  <c r="K1115" i="12"/>
  <c r="K1116" i="12"/>
  <c r="K1118" i="12"/>
  <c r="K1119" i="12"/>
  <c r="K1120" i="12"/>
  <c r="K1121" i="12"/>
  <c r="K1122" i="12"/>
  <c r="K1123" i="12"/>
  <c r="K1124" i="12"/>
  <c r="K1125" i="12"/>
  <c r="K1126" i="12"/>
  <c r="K1127" i="12"/>
  <c r="K1128" i="12"/>
  <c r="K1130" i="12"/>
  <c r="K1131" i="12"/>
  <c r="K1132" i="12"/>
  <c r="K1133" i="12"/>
  <c r="K1134" i="12"/>
  <c r="K1135" i="12"/>
  <c r="K1136" i="12"/>
  <c r="K1137" i="12"/>
  <c r="K1138" i="12"/>
  <c r="K1139" i="12"/>
  <c r="K1140" i="12"/>
  <c r="K1142" i="12"/>
  <c r="K1143" i="12"/>
  <c r="K1144" i="12"/>
  <c r="K1145" i="12"/>
  <c r="K1146" i="12"/>
  <c r="K1147" i="12"/>
  <c r="K1148" i="12"/>
  <c r="K1149" i="12"/>
  <c r="K1150" i="12"/>
  <c r="K1151" i="12"/>
  <c r="K1152" i="12"/>
  <c r="K1154" i="12"/>
  <c r="K1155" i="12"/>
  <c r="K1156" i="12"/>
  <c r="K1157" i="12"/>
  <c r="K1158" i="12"/>
  <c r="K1159" i="12"/>
  <c r="K1160" i="12"/>
  <c r="K1161" i="12"/>
  <c r="K1162" i="12"/>
  <c r="K1163" i="12"/>
  <c r="K1164" i="12"/>
  <c r="K1166" i="12"/>
  <c r="K1167" i="12"/>
  <c r="K1168" i="12"/>
  <c r="K1169" i="12"/>
  <c r="K1170" i="12"/>
  <c r="K1171" i="12"/>
  <c r="K1172" i="12"/>
  <c r="K1173" i="12"/>
  <c r="K1174" i="12"/>
  <c r="K1175" i="12"/>
  <c r="K1176" i="12"/>
  <c r="K1178" i="12"/>
  <c r="K1179" i="12"/>
  <c r="K1180" i="12"/>
  <c r="K1181" i="12"/>
  <c r="K1182" i="12"/>
  <c r="K1183" i="12"/>
  <c r="K1184" i="12"/>
  <c r="K1185" i="12"/>
  <c r="K1186" i="12"/>
  <c r="K1187" i="12"/>
  <c r="K1188" i="12"/>
  <c r="K1190" i="12"/>
  <c r="K1191" i="12"/>
  <c r="K1192" i="12"/>
  <c r="K1193" i="12"/>
  <c r="K1194" i="12"/>
  <c r="K1195" i="12"/>
  <c r="K1196" i="12"/>
  <c r="K1197" i="12"/>
  <c r="K1198" i="12"/>
  <c r="K1199" i="12"/>
  <c r="K1200" i="12"/>
  <c r="K1202" i="12"/>
  <c r="K1203" i="12"/>
  <c r="K1204" i="12"/>
  <c r="K1205" i="12"/>
  <c r="K1206" i="12"/>
  <c r="K1207" i="12"/>
  <c r="K1208" i="12"/>
  <c r="K1209" i="12"/>
  <c r="K1210" i="12"/>
  <c r="K1211" i="12"/>
  <c r="K1212" i="12"/>
  <c r="K1214" i="12"/>
  <c r="K1215" i="12"/>
  <c r="K1216" i="12"/>
  <c r="K1217" i="12"/>
  <c r="K1218" i="12"/>
  <c r="K1219" i="12"/>
  <c r="K1220" i="12"/>
  <c r="K1221" i="12"/>
  <c r="K1222" i="12"/>
  <c r="K1223" i="12"/>
  <c r="K1224" i="12"/>
  <c r="K1226" i="12"/>
  <c r="K1227" i="12"/>
  <c r="K1228" i="12"/>
  <c r="K1229" i="12"/>
  <c r="K1230" i="12"/>
  <c r="K1231" i="12"/>
  <c r="K1232" i="12"/>
  <c r="K1233" i="12"/>
  <c r="K1234" i="12"/>
  <c r="K1235" i="12"/>
  <c r="K1236" i="12"/>
  <c r="K1238" i="12"/>
  <c r="K1239" i="12"/>
  <c r="K1240" i="12"/>
  <c r="K1241" i="12"/>
  <c r="K1242" i="12"/>
  <c r="K1243" i="12"/>
  <c r="K1244" i="12"/>
  <c r="K1245" i="12"/>
  <c r="K1246" i="12"/>
  <c r="K1247" i="12"/>
  <c r="K1248" i="12"/>
  <c r="K1250" i="12"/>
  <c r="K1251" i="12"/>
  <c r="K1252" i="12"/>
  <c r="K1253" i="12"/>
  <c r="K1254" i="12"/>
  <c r="K1255" i="12"/>
  <c r="K1256" i="12"/>
  <c r="K1257" i="12"/>
  <c r="K1258" i="12"/>
  <c r="K1259" i="12"/>
  <c r="K1260" i="12"/>
  <c r="K1262" i="12"/>
  <c r="K1263" i="12"/>
  <c r="K1264" i="12"/>
  <c r="K1265" i="12"/>
  <c r="K1266" i="12"/>
  <c r="K1267" i="12"/>
  <c r="K1268" i="12"/>
  <c r="K1269" i="12"/>
  <c r="K1270" i="12"/>
  <c r="K1271" i="12"/>
  <c r="K1272" i="12"/>
  <c r="K1274" i="12"/>
  <c r="K1275" i="12"/>
  <c r="K1276" i="12"/>
  <c r="K1277" i="12"/>
  <c r="K1278" i="12"/>
  <c r="K1279" i="12"/>
  <c r="K1280" i="12"/>
  <c r="K1281" i="12"/>
  <c r="K1282" i="12"/>
  <c r="K1283" i="12"/>
  <c r="K1284" i="12"/>
  <c r="K1286" i="12"/>
  <c r="K1287" i="12"/>
  <c r="K1288" i="12"/>
  <c r="K1289" i="12"/>
  <c r="K1290" i="12"/>
  <c r="K1291" i="12"/>
  <c r="K1292" i="12"/>
  <c r="K1293" i="12"/>
  <c r="K1294" i="12"/>
  <c r="K1295" i="12"/>
  <c r="K1296" i="12"/>
  <c r="K1298" i="12"/>
  <c r="K1299" i="12"/>
  <c r="K1300" i="12"/>
  <c r="K1301" i="12"/>
  <c r="K1302" i="12"/>
  <c r="K1303" i="12"/>
  <c r="K1304" i="12"/>
  <c r="K1305" i="12"/>
  <c r="K1306" i="12"/>
  <c r="K1307" i="12"/>
  <c r="K1308" i="12"/>
  <c r="K1310" i="12"/>
  <c r="K1311" i="12"/>
  <c r="K1312" i="12"/>
  <c r="K1313" i="12"/>
  <c r="K1314" i="12"/>
  <c r="K1315" i="12"/>
  <c r="K1316" i="12"/>
  <c r="K1317" i="12"/>
  <c r="K1318" i="12"/>
  <c r="K1319" i="12"/>
  <c r="K1320" i="12"/>
  <c r="K1322" i="12"/>
  <c r="K1323" i="12"/>
  <c r="K1324" i="12"/>
  <c r="K1325" i="12"/>
  <c r="K1326" i="12"/>
  <c r="K1327" i="12"/>
  <c r="K1328" i="12"/>
  <c r="K1329" i="12"/>
  <c r="K1330" i="12"/>
  <c r="K1331" i="12"/>
  <c r="K1332" i="12"/>
  <c r="K1334" i="12"/>
  <c r="K1335" i="12"/>
  <c r="K1336" i="12"/>
  <c r="K1337" i="12"/>
  <c r="K1338" i="12"/>
  <c r="K1339" i="12"/>
  <c r="K1340" i="12"/>
  <c r="K1341" i="12"/>
  <c r="K1342" i="12"/>
  <c r="K1343" i="12"/>
  <c r="K1344" i="12"/>
  <c r="K1346" i="12"/>
  <c r="K1347" i="12"/>
  <c r="K1348" i="12"/>
  <c r="K1349" i="12"/>
  <c r="K1350" i="12"/>
  <c r="K1351" i="12"/>
  <c r="K1352" i="12"/>
  <c r="K1353" i="12"/>
  <c r="K1354" i="12"/>
  <c r="K1355" i="12"/>
  <c r="K1356" i="12"/>
  <c r="K1358" i="12"/>
  <c r="K1359" i="12"/>
  <c r="K1360" i="12"/>
  <c r="K1361" i="12"/>
  <c r="K1362" i="12"/>
  <c r="K1363" i="12"/>
  <c r="K1364" i="12"/>
  <c r="K1365" i="12"/>
  <c r="K1366" i="12"/>
  <c r="K1367" i="12"/>
  <c r="K1368" i="12"/>
  <c r="K1370" i="12"/>
  <c r="K1371" i="12"/>
  <c r="K1372" i="12"/>
  <c r="K1373" i="12"/>
  <c r="K1374" i="12"/>
  <c r="K1375" i="12"/>
  <c r="K1376" i="12"/>
  <c r="K1377" i="12"/>
  <c r="K1378" i="12"/>
  <c r="K1379" i="12"/>
  <c r="K1380" i="12"/>
  <c r="K1382" i="12"/>
  <c r="K1383" i="12"/>
  <c r="K1384" i="12"/>
  <c r="K1385" i="12"/>
  <c r="K1386" i="12"/>
  <c r="K1387" i="12"/>
  <c r="K1388" i="12"/>
  <c r="K1389" i="12"/>
  <c r="K1390" i="12"/>
  <c r="K1391" i="12"/>
  <c r="K1392" i="12"/>
  <c r="K1394" i="12"/>
  <c r="K1395" i="12"/>
  <c r="K1396" i="12"/>
  <c r="K1397" i="12"/>
  <c r="K1398" i="12"/>
  <c r="K1399" i="12"/>
  <c r="K1400" i="12"/>
  <c r="K1401" i="12"/>
  <c r="K1402" i="12"/>
  <c r="K1403" i="12"/>
  <c r="K1404" i="12"/>
  <c r="K1406" i="12"/>
  <c r="K1407" i="12"/>
  <c r="K1408" i="12"/>
  <c r="K1409" i="12"/>
  <c r="K1410" i="12"/>
  <c r="K1411" i="12"/>
  <c r="K1412" i="12"/>
  <c r="K1413" i="12"/>
  <c r="K1414" i="12"/>
  <c r="K1415" i="12"/>
  <c r="K1416" i="12"/>
  <c r="K1418" i="12"/>
  <c r="K1419" i="12"/>
  <c r="K1420" i="12"/>
  <c r="K1421" i="12"/>
  <c r="K1422" i="12"/>
  <c r="K1423" i="12"/>
  <c r="K1424" i="12"/>
  <c r="K1425" i="12"/>
  <c r="K1426" i="12"/>
  <c r="K1427" i="12"/>
  <c r="K1428" i="12"/>
  <c r="K1430" i="12"/>
  <c r="K1431" i="12"/>
  <c r="K1432" i="12"/>
  <c r="K1433" i="12"/>
  <c r="K1434" i="12"/>
  <c r="K1435" i="12"/>
  <c r="K1436" i="12"/>
  <c r="K1437" i="12"/>
  <c r="K1438" i="12"/>
  <c r="K1439" i="12"/>
  <c r="K1440" i="12"/>
  <c r="K1442" i="12"/>
  <c r="K1443" i="12"/>
  <c r="K1444" i="12"/>
  <c r="K1445" i="12"/>
  <c r="K1446" i="12"/>
  <c r="K1447" i="12"/>
  <c r="K1448" i="12"/>
  <c r="K1449" i="12"/>
  <c r="K1450" i="12"/>
  <c r="K1451" i="12"/>
  <c r="K1452" i="12"/>
  <c r="K1454" i="12"/>
  <c r="K1455" i="12"/>
  <c r="K1456" i="12"/>
  <c r="K1457" i="12"/>
  <c r="K1458" i="12"/>
  <c r="K1459" i="12"/>
  <c r="K1460" i="12"/>
  <c r="K1461" i="12"/>
  <c r="K1462" i="12"/>
  <c r="K1463" i="12"/>
  <c r="K1464" i="12"/>
  <c r="K1466" i="12"/>
  <c r="K1467" i="12"/>
  <c r="K1468" i="12"/>
  <c r="K1469" i="12"/>
  <c r="K1470" i="12"/>
  <c r="K1471" i="12"/>
  <c r="K1472" i="12"/>
  <c r="K1473" i="12"/>
  <c r="K1474" i="12"/>
  <c r="K1475" i="12"/>
  <c r="K1476" i="12"/>
  <c r="K1478" i="12"/>
  <c r="K1479" i="12"/>
  <c r="K1480" i="12"/>
  <c r="K1481" i="12"/>
  <c r="K1482" i="12"/>
  <c r="K1483" i="12"/>
  <c r="K1484" i="12"/>
  <c r="K1485" i="12"/>
  <c r="K1486" i="12"/>
  <c r="K1487" i="12"/>
  <c r="K1488" i="12"/>
  <c r="K1490" i="12"/>
  <c r="K1491" i="12"/>
  <c r="K1492" i="12"/>
  <c r="K1493" i="12"/>
  <c r="K1494" i="12"/>
  <c r="K1495" i="12"/>
  <c r="K1496" i="12"/>
  <c r="K1497" i="12"/>
  <c r="K1498" i="12"/>
  <c r="K1499" i="12"/>
  <c r="K1500" i="12"/>
  <c r="K1502" i="12"/>
  <c r="K1503" i="12"/>
  <c r="K1504" i="12"/>
  <c r="K1505" i="12"/>
  <c r="K1506" i="12"/>
  <c r="K1507" i="12"/>
  <c r="K1508" i="12"/>
  <c r="K1509" i="12"/>
  <c r="K1510" i="12"/>
  <c r="K1511" i="12"/>
  <c r="K1512" i="12"/>
  <c r="K1514" i="12"/>
  <c r="K1515" i="12"/>
  <c r="K1516" i="12"/>
  <c r="K1517" i="12"/>
  <c r="K1518" i="12"/>
  <c r="K1519" i="12"/>
  <c r="K1520" i="12"/>
  <c r="K1521" i="12"/>
  <c r="K1522" i="12"/>
  <c r="K1523" i="12"/>
  <c r="K1524" i="12"/>
  <c r="K1526" i="12"/>
  <c r="K1527" i="12"/>
  <c r="K1528" i="12"/>
  <c r="K1529" i="12"/>
  <c r="K1530" i="12"/>
  <c r="K1531" i="12"/>
  <c r="K1532" i="12"/>
  <c r="K1533" i="12"/>
  <c r="K1534" i="12"/>
  <c r="K1535" i="12"/>
  <c r="K1536" i="12"/>
  <c r="K1538" i="12"/>
  <c r="K1539" i="12"/>
  <c r="K1540" i="12"/>
  <c r="K1541" i="12"/>
  <c r="K1542" i="12"/>
  <c r="K1543" i="12"/>
  <c r="K1544" i="12"/>
  <c r="K1545" i="12"/>
  <c r="K1546" i="12"/>
  <c r="K1547" i="12"/>
  <c r="K1548" i="12"/>
  <c r="K1550" i="12"/>
  <c r="K1551" i="12"/>
  <c r="K1552" i="12"/>
  <c r="K1553" i="12"/>
  <c r="K1554" i="12"/>
  <c r="K1555" i="12"/>
  <c r="K1556" i="12"/>
  <c r="K1557" i="12"/>
  <c r="K1558" i="12"/>
  <c r="K1559" i="12"/>
  <c r="K1560" i="12"/>
  <c r="K1562" i="12"/>
  <c r="K1563" i="12"/>
  <c r="K1564" i="12"/>
  <c r="K1565" i="12"/>
  <c r="K1566" i="12"/>
  <c r="K1567" i="12"/>
  <c r="K1568" i="12"/>
  <c r="K1569" i="12"/>
  <c r="K1570" i="12"/>
  <c r="K1571" i="12"/>
  <c r="K1572" i="12"/>
  <c r="K1574" i="12"/>
  <c r="K1575" i="12"/>
  <c r="K1576" i="12"/>
  <c r="K1577" i="12"/>
  <c r="K1578" i="12"/>
  <c r="K1579" i="12"/>
  <c r="K1580" i="12"/>
  <c r="K1581" i="12"/>
  <c r="K1582" i="12"/>
  <c r="K1583" i="12"/>
  <c r="K1584" i="12"/>
  <c r="K1586" i="12"/>
  <c r="K1587" i="12"/>
  <c r="K1588" i="12"/>
  <c r="K1589" i="12"/>
  <c r="K1590" i="12"/>
  <c r="K1591" i="12"/>
  <c r="K1592" i="12"/>
  <c r="K1593" i="12"/>
  <c r="K1594" i="12"/>
  <c r="K1595" i="12"/>
  <c r="K1596" i="12"/>
  <c r="K1598" i="12"/>
  <c r="K1599" i="12"/>
  <c r="K1600" i="12"/>
  <c r="K1601" i="12"/>
  <c r="K1602" i="12"/>
  <c r="K1603" i="12"/>
  <c r="K1604" i="12"/>
  <c r="K1605" i="12"/>
  <c r="K1606" i="12"/>
  <c r="K1607" i="12"/>
  <c r="K1608" i="12"/>
  <c r="K1610" i="12"/>
  <c r="K1611" i="12"/>
  <c r="K1612" i="12"/>
  <c r="K1613" i="12"/>
  <c r="K1614" i="12"/>
  <c r="K1615" i="12"/>
  <c r="K1616" i="12"/>
  <c r="K1617" i="12"/>
  <c r="K1618" i="12"/>
  <c r="K1619" i="12"/>
  <c r="K1620" i="12"/>
  <c r="K1622" i="12"/>
  <c r="K1623" i="12"/>
  <c r="K1624" i="12"/>
  <c r="K1625" i="12"/>
  <c r="K1626" i="12"/>
  <c r="K1627" i="12"/>
  <c r="K1628" i="12"/>
  <c r="K1629" i="12"/>
  <c r="K1630" i="12"/>
  <c r="K1631" i="12"/>
  <c r="K1632" i="12"/>
  <c r="K1634" i="12"/>
  <c r="K1635" i="12"/>
  <c r="K1636" i="12"/>
  <c r="K1637" i="12"/>
  <c r="K1638" i="12"/>
  <c r="K1639" i="12"/>
  <c r="K1640" i="12"/>
  <c r="K1641" i="12"/>
  <c r="K1642" i="12"/>
  <c r="K1643" i="12"/>
  <c r="K1644" i="12"/>
  <c r="K1646" i="12"/>
  <c r="K1647" i="12"/>
  <c r="K1648" i="12"/>
  <c r="K1649" i="12"/>
  <c r="K1650" i="12"/>
  <c r="K1651" i="12"/>
  <c r="K1652" i="12"/>
  <c r="K1653" i="12"/>
  <c r="K1654" i="12"/>
  <c r="K1655" i="12"/>
  <c r="K1656" i="12"/>
  <c r="K1658" i="12"/>
  <c r="K1659" i="12"/>
  <c r="K1660" i="12"/>
  <c r="K1661" i="12"/>
  <c r="K1662" i="12"/>
  <c r="K1663" i="12"/>
  <c r="K1664" i="12"/>
  <c r="K1665" i="12"/>
  <c r="K1666" i="12"/>
  <c r="K1667" i="12"/>
  <c r="K1668" i="12"/>
  <c r="K1670" i="12"/>
  <c r="K1671" i="12"/>
  <c r="K1672" i="12"/>
  <c r="K1673" i="12"/>
  <c r="K1674" i="12"/>
  <c r="K1675" i="12"/>
  <c r="K1676" i="12"/>
  <c r="K1677" i="12"/>
  <c r="K1678" i="12"/>
  <c r="K1679" i="12"/>
  <c r="K1680" i="12"/>
  <c r="K1682" i="12"/>
  <c r="K1683" i="12"/>
  <c r="K1684" i="12"/>
  <c r="K1685" i="12"/>
  <c r="K1686" i="12"/>
  <c r="K1687" i="12"/>
  <c r="K1688" i="12"/>
  <c r="K1689" i="12"/>
  <c r="K1690" i="12"/>
  <c r="K1691" i="12"/>
  <c r="K1692" i="12"/>
  <c r="K1694" i="12"/>
  <c r="K1695" i="12"/>
  <c r="K1696" i="12"/>
  <c r="K1697" i="12"/>
  <c r="K1698" i="12"/>
  <c r="K1699" i="12"/>
  <c r="K1700" i="12"/>
  <c r="K1701" i="12"/>
  <c r="K1702" i="12"/>
  <c r="K1703" i="12"/>
  <c r="K1704" i="12"/>
  <c r="K1706" i="12"/>
  <c r="K1707" i="12"/>
  <c r="K1708" i="12"/>
  <c r="K1709" i="12"/>
  <c r="K1710" i="12"/>
  <c r="K1711" i="12"/>
  <c r="K1712" i="12"/>
  <c r="K1713" i="12"/>
  <c r="K1714" i="12"/>
  <c r="K1715" i="12"/>
  <c r="K1716" i="12"/>
  <c r="K1718" i="12"/>
  <c r="K1719" i="12"/>
  <c r="K1720" i="12"/>
  <c r="K1721" i="12"/>
  <c r="K1722" i="12"/>
  <c r="K1723" i="12"/>
  <c r="K1724" i="12"/>
  <c r="K1725" i="12"/>
  <c r="K1726" i="12"/>
  <c r="K1727" i="12"/>
  <c r="K1728" i="12"/>
  <c r="K1730" i="12"/>
  <c r="K1731" i="12"/>
  <c r="K1732" i="12"/>
  <c r="K1733" i="12"/>
  <c r="K1734" i="12"/>
  <c r="K1735" i="12"/>
  <c r="K1736" i="12"/>
  <c r="K1737" i="12"/>
  <c r="K1738" i="12"/>
  <c r="K1739" i="12"/>
  <c r="K1740" i="12"/>
  <c r="K1742" i="12"/>
  <c r="K1743" i="12"/>
  <c r="K1744" i="12"/>
  <c r="K1745" i="12"/>
  <c r="K1746" i="12"/>
  <c r="K1747" i="12"/>
  <c r="K1748" i="12"/>
  <c r="K1749" i="12"/>
  <c r="K1750" i="12"/>
  <c r="K1751" i="12"/>
  <c r="K1752" i="12"/>
  <c r="K1754" i="12"/>
  <c r="K1755" i="12"/>
  <c r="K1756" i="12"/>
  <c r="K1757" i="12"/>
  <c r="K1758" i="12"/>
  <c r="K1759" i="12"/>
  <c r="K1760" i="12"/>
  <c r="K1761" i="12"/>
  <c r="K1762" i="12"/>
  <c r="K1763" i="12"/>
  <c r="K1764" i="12"/>
  <c r="K1766" i="12"/>
  <c r="K1767" i="12"/>
  <c r="K1768" i="12"/>
  <c r="K1769" i="12"/>
  <c r="K1770" i="12"/>
  <c r="K1771" i="12"/>
  <c r="K1772" i="12"/>
  <c r="K1773" i="12"/>
  <c r="K1774" i="12"/>
  <c r="K1775" i="12"/>
  <c r="K1776" i="12"/>
  <c r="K1778" i="12"/>
  <c r="K1779" i="12"/>
  <c r="K1780" i="12"/>
  <c r="K1781" i="12"/>
  <c r="K1782" i="12"/>
  <c r="K1783" i="12"/>
  <c r="K1784" i="12"/>
  <c r="K1785" i="12"/>
  <c r="K1786" i="12"/>
  <c r="K1787" i="12"/>
  <c r="K1788" i="12"/>
  <c r="K1790" i="12"/>
  <c r="K1791" i="12"/>
  <c r="K1792" i="12"/>
  <c r="K1793" i="12"/>
  <c r="K1794" i="12"/>
  <c r="K1795" i="12"/>
  <c r="K1796" i="12"/>
  <c r="K1797" i="12"/>
  <c r="K1798" i="12"/>
  <c r="K1799" i="12"/>
  <c r="K1800" i="12"/>
  <c r="K1802" i="12"/>
  <c r="K1803" i="12"/>
  <c r="K1804" i="12"/>
  <c r="K1805" i="12"/>
  <c r="K1806" i="12"/>
  <c r="K1807" i="12"/>
  <c r="K1808" i="12"/>
  <c r="K1809" i="12"/>
  <c r="K1810" i="12"/>
  <c r="K1811" i="12"/>
  <c r="K1812" i="12"/>
  <c r="K1814" i="12"/>
  <c r="K1815" i="12"/>
  <c r="K1816" i="12"/>
  <c r="K1817" i="12"/>
  <c r="K1818" i="12"/>
  <c r="K1819" i="12"/>
  <c r="K1820" i="12"/>
  <c r="K1821" i="12"/>
  <c r="K1822" i="12"/>
  <c r="K1823" i="12"/>
  <c r="K1824" i="12"/>
  <c r="K1826" i="12"/>
  <c r="K1827" i="12"/>
  <c r="K1828" i="12"/>
  <c r="K1829" i="12"/>
  <c r="K1830" i="12"/>
  <c r="K1831" i="12"/>
  <c r="K1832" i="12"/>
  <c r="K1833" i="12"/>
  <c r="K1834" i="12"/>
  <c r="K1835" i="12"/>
  <c r="K1836" i="12"/>
  <c r="K1838" i="12"/>
  <c r="K1839" i="12"/>
  <c r="K1840" i="12"/>
  <c r="K1841" i="12"/>
  <c r="K1842" i="12"/>
  <c r="K1843" i="12"/>
  <c r="K1844" i="12"/>
  <c r="K1845" i="12"/>
  <c r="K1846" i="12"/>
  <c r="K1847" i="12"/>
  <c r="K1848" i="12"/>
  <c r="K1850" i="12"/>
  <c r="K1851" i="12"/>
  <c r="K1852" i="12"/>
  <c r="K1853" i="12"/>
  <c r="K1854" i="12"/>
  <c r="K1855" i="12"/>
  <c r="K1856" i="12"/>
  <c r="K1857" i="12"/>
  <c r="K1858" i="12"/>
  <c r="K1859" i="12"/>
  <c r="K1860" i="12"/>
  <c r="K1862" i="12"/>
  <c r="K1863" i="12"/>
  <c r="K1864" i="12"/>
  <c r="K1865" i="12"/>
  <c r="K1866" i="12"/>
  <c r="K1867" i="12"/>
  <c r="K1868" i="12"/>
  <c r="K1869" i="12"/>
  <c r="K1870" i="12"/>
  <c r="K1871" i="12"/>
  <c r="K1872" i="12"/>
  <c r="K1874" i="12"/>
  <c r="K1875" i="12"/>
  <c r="K1876" i="12"/>
  <c r="K1877" i="12"/>
  <c r="K1878" i="12"/>
  <c r="K1879" i="12"/>
  <c r="K1880" i="12"/>
  <c r="K1881" i="12"/>
  <c r="K1882" i="12"/>
  <c r="K1883" i="12"/>
  <c r="K1884" i="12"/>
  <c r="K1886" i="12"/>
  <c r="K1887" i="12"/>
  <c r="K1888" i="12"/>
  <c r="K1889" i="12"/>
  <c r="K1890" i="12"/>
  <c r="K1891" i="12"/>
  <c r="K1892" i="12"/>
  <c r="K1893" i="12"/>
  <c r="K1894" i="12"/>
  <c r="K1895" i="12"/>
  <c r="K1896" i="12"/>
  <c r="K1898" i="12"/>
  <c r="K1899" i="12"/>
  <c r="K1900" i="12"/>
  <c r="K1901" i="12"/>
  <c r="K1902" i="12"/>
  <c r="K1903" i="12"/>
  <c r="K1904" i="12"/>
  <c r="K1905" i="12"/>
  <c r="K1906" i="12"/>
  <c r="K1907" i="12"/>
  <c r="K1908" i="12"/>
  <c r="K1910" i="12"/>
  <c r="K1911" i="12"/>
  <c r="K1912" i="12"/>
  <c r="K1913" i="12"/>
  <c r="K1914" i="12"/>
  <c r="K1915" i="12"/>
  <c r="K1916" i="12"/>
  <c r="K1917" i="12"/>
  <c r="K1918" i="12"/>
  <c r="K1919" i="12"/>
  <c r="K1920" i="12"/>
  <c r="K1922" i="12"/>
  <c r="K1923" i="12"/>
  <c r="K1924" i="12"/>
  <c r="K1925" i="12"/>
  <c r="K1926" i="12"/>
  <c r="K1927" i="12"/>
  <c r="K1928" i="12"/>
  <c r="K1929" i="12"/>
  <c r="K1930" i="12"/>
  <c r="K1931" i="12"/>
  <c r="K1932" i="12"/>
  <c r="K1934" i="12"/>
  <c r="K1935" i="12"/>
  <c r="K1936" i="12"/>
  <c r="K1937" i="12"/>
  <c r="K1938" i="12"/>
  <c r="K1939" i="12"/>
  <c r="K1940" i="12"/>
  <c r="K1941" i="12"/>
  <c r="K1942" i="12"/>
  <c r="K1943" i="12"/>
  <c r="K1944" i="12"/>
  <c r="K1946" i="12"/>
  <c r="K1947" i="12"/>
  <c r="K1948" i="12"/>
  <c r="K1949" i="12"/>
  <c r="K1950" i="12"/>
  <c r="K1951" i="12"/>
  <c r="K1952" i="12"/>
  <c r="K1953" i="12"/>
  <c r="K1954" i="12"/>
  <c r="K1955" i="12"/>
  <c r="K1956" i="12"/>
  <c r="K1958" i="12"/>
  <c r="K1959" i="12"/>
  <c r="K1960" i="12"/>
  <c r="K1961" i="12"/>
  <c r="K1962" i="12"/>
  <c r="K1963" i="12"/>
  <c r="K1964" i="12"/>
  <c r="K1965" i="12"/>
  <c r="K1966" i="12"/>
  <c r="K1967" i="12"/>
  <c r="K1968" i="12"/>
  <c r="K1970" i="12"/>
  <c r="K1971" i="12"/>
  <c r="K1972" i="12"/>
  <c r="K1973" i="12"/>
  <c r="K1974" i="12"/>
  <c r="K1975" i="12"/>
  <c r="K1976" i="12"/>
  <c r="K1977" i="12"/>
  <c r="K1978" i="12"/>
  <c r="K1979" i="12"/>
  <c r="K1980" i="12"/>
  <c r="K1982" i="12"/>
  <c r="K1983" i="12"/>
  <c r="K1984" i="12"/>
  <c r="K1985" i="12"/>
  <c r="K1986" i="12"/>
  <c r="K1987" i="12"/>
  <c r="K1988" i="12"/>
  <c r="K1989" i="12"/>
  <c r="K1990" i="12"/>
  <c r="K1991" i="12"/>
  <c r="K1992" i="12"/>
  <c r="K1994" i="12"/>
  <c r="K1995" i="12"/>
  <c r="K1996" i="12"/>
  <c r="K1997" i="12"/>
  <c r="K1998" i="12"/>
  <c r="K1999" i="12"/>
  <c r="K2000" i="12"/>
  <c r="K2001" i="12"/>
  <c r="K2002" i="12"/>
  <c r="K2003" i="12"/>
  <c r="K2004" i="12"/>
  <c r="K2006" i="12"/>
  <c r="K2007" i="12"/>
  <c r="K2008" i="12"/>
  <c r="K2009" i="12"/>
  <c r="K2010" i="12"/>
  <c r="K2011" i="12"/>
  <c r="K2012" i="12"/>
  <c r="K2013" i="12"/>
  <c r="K2014" i="12"/>
  <c r="K2015" i="12"/>
  <c r="K2016" i="12"/>
  <c r="K2018" i="12"/>
  <c r="K2019" i="12"/>
  <c r="K2020" i="12"/>
  <c r="K2021" i="12"/>
  <c r="K2022" i="12"/>
  <c r="K2023" i="12"/>
  <c r="K2024" i="12"/>
  <c r="K2025" i="12"/>
  <c r="K2026" i="12"/>
  <c r="K2027" i="12"/>
  <c r="K2028" i="12"/>
  <c r="K2030" i="12"/>
  <c r="K2031" i="12"/>
  <c r="K2032" i="12"/>
  <c r="K2033" i="12"/>
  <c r="K2034" i="12"/>
  <c r="K2035" i="12"/>
  <c r="K2036" i="12"/>
  <c r="K2037" i="12"/>
  <c r="K2038" i="12"/>
  <c r="K2039" i="12"/>
  <c r="K2040" i="12"/>
  <c r="K2042" i="12"/>
  <c r="K2043" i="12"/>
  <c r="K2044" i="12"/>
  <c r="K2045" i="12"/>
  <c r="K2046" i="12"/>
  <c r="K2047" i="12"/>
  <c r="K2048" i="12"/>
  <c r="K2049" i="12"/>
  <c r="K2050" i="12"/>
  <c r="K2051" i="12"/>
  <c r="K2052" i="12"/>
  <c r="K2054" i="12"/>
  <c r="K2055" i="12"/>
  <c r="K2056" i="12"/>
  <c r="K2057" i="12"/>
  <c r="K2058" i="12"/>
  <c r="K2059" i="12"/>
  <c r="K2060" i="12"/>
  <c r="K2061" i="12"/>
  <c r="K2062" i="12"/>
  <c r="K2063" i="12"/>
  <c r="K2064" i="12"/>
  <c r="K2066" i="12"/>
  <c r="K2067" i="12"/>
  <c r="K2068" i="12"/>
  <c r="K2069" i="12"/>
  <c r="K2070" i="12"/>
  <c r="K2071" i="12"/>
  <c r="K2072" i="12"/>
  <c r="K2073" i="12"/>
  <c r="K2074" i="12"/>
  <c r="K2075" i="12"/>
  <c r="K2076" i="12"/>
  <c r="K2078" i="12"/>
  <c r="K2079" i="12"/>
  <c r="K2080" i="12"/>
  <c r="K2081" i="12"/>
  <c r="K2082" i="12"/>
  <c r="K2083" i="12"/>
  <c r="K2084" i="12"/>
  <c r="K2085" i="12"/>
  <c r="K2086" i="12"/>
  <c r="K2087" i="12"/>
  <c r="K2088" i="12"/>
  <c r="K2090" i="12"/>
  <c r="K2091" i="12"/>
  <c r="K2092" i="12"/>
  <c r="K2093" i="12"/>
  <c r="K2094" i="12"/>
  <c r="K2095" i="12"/>
  <c r="K2096" i="12"/>
  <c r="K2097" i="12"/>
  <c r="K2098" i="12"/>
  <c r="K2099" i="12"/>
  <c r="K2100" i="12"/>
  <c r="K2102" i="12"/>
  <c r="K2103" i="12"/>
  <c r="K2104" i="12"/>
  <c r="K2105" i="12"/>
  <c r="K2106" i="12"/>
  <c r="K2107" i="12"/>
  <c r="K2108" i="12"/>
  <c r="K2109" i="12"/>
  <c r="K2110" i="12"/>
  <c r="K2111" i="12"/>
  <c r="K2112" i="12"/>
  <c r="K2114" i="12"/>
  <c r="K2115" i="12"/>
  <c r="K2116" i="12"/>
  <c r="K2117" i="12"/>
  <c r="K2118" i="12"/>
  <c r="K2119" i="12"/>
  <c r="K2120" i="12"/>
  <c r="K2121" i="12"/>
  <c r="K2122" i="12"/>
  <c r="K2123" i="12"/>
  <c r="K2124" i="12"/>
  <c r="K2126" i="12"/>
  <c r="K2127" i="12"/>
  <c r="K2128" i="12"/>
  <c r="K2129" i="12"/>
  <c r="K2130" i="12"/>
  <c r="K2131" i="12"/>
  <c r="K2132" i="12"/>
  <c r="K2133" i="12"/>
  <c r="K2134" i="12"/>
  <c r="K2135" i="12"/>
  <c r="K2136" i="12"/>
  <c r="K2138" i="12"/>
  <c r="K2139" i="12"/>
  <c r="K2140" i="12"/>
  <c r="K2141" i="12"/>
  <c r="K2142" i="12"/>
  <c r="K2143" i="12"/>
  <c r="K2144" i="12"/>
  <c r="K2145" i="12"/>
  <c r="K2146" i="12"/>
  <c r="K2147" i="12"/>
  <c r="K2148" i="12"/>
  <c r="K2150" i="12"/>
  <c r="K2151" i="12"/>
  <c r="K2152" i="12"/>
  <c r="K2153" i="12"/>
  <c r="K2154" i="12"/>
  <c r="K2155" i="12"/>
  <c r="K2156" i="12"/>
  <c r="K2157" i="12"/>
  <c r="K2158" i="12"/>
  <c r="K2159" i="12"/>
  <c r="K2160" i="12"/>
  <c r="K2162" i="12"/>
  <c r="K2163" i="12"/>
  <c r="K2164" i="12"/>
  <c r="K2165" i="12"/>
  <c r="K2166" i="12"/>
  <c r="K2167" i="12"/>
  <c r="K2168" i="12"/>
  <c r="K2169" i="12"/>
  <c r="K2170" i="12"/>
  <c r="K2171" i="12"/>
  <c r="K2172" i="12"/>
  <c r="K2174" i="12"/>
  <c r="K2175" i="12"/>
  <c r="K2176" i="12"/>
  <c r="K2177" i="12"/>
  <c r="K2178" i="12"/>
  <c r="K2179" i="12"/>
  <c r="K2180" i="12"/>
  <c r="K2181" i="12"/>
  <c r="K2182" i="12"/>
  <c r="K2183" i="12"/>
  <c r="K2184" i="12"/>
  <c r="K2186" i="12"/>
  <c r="K2187" i="12"/>
  <c r="K2188" i="12"/>
  <c r="K2189" i="12"/>
  <c r="K2190" i="12"/>
  <c r="K2191" i="12"/>
  <c r="K2192" i="12"/>
  <c r="K2193" i="12"/>
  <c r="K2194" i="12"/>
  <c r="K2195" i="12"/>
  <c r="K2196" i="12"/>
  <c r="K2198" i="12"/>
  <c r="K2199" i="12"/>
  <c r="K2200" i="12"/>
  <c r="K2201" i="12"/>
  <c r="K2202" i="12"/>
  <c r="K2203" i="12"/>
  <c r="K2204" i="12"/>
  <c r="K2205" i="12"/>
  <c r="K2206" i="12"/>
  <c r="K2207" i="12"/>
  <c r="K2208" i="12"/>
  <c r="K2210" i="12"/>
  <c r="K2211" i="12"/>
  <c r="K2212" i="12"/>
  <c r="K2213" i="12"/>
  <c r="K2214" i="12"/>
  <c r="K2215" i="12"/>
  <c r="K2216" i="12"/>
  <c r="K2217" i="12"/>
  <c r="K2218" i="12"/>
  <c r="K2219" i="12"/>
  <c r="K2220" i="12"/>
  <c r="K2222" i="12"/>
  <c r="K2223" i="12"/>
  <c r="K2224" i="12"/>
  <c r="K2225" i="12"/>
  <c r="K2226" i="12"/>
  <c r="K2227" i="12"/>
  <c r="K2228" i="12"/>
  <c r="K2229" i="12"/>
  <c r="K2230" i="12"/>
  <c r="K2231" i="12"/>
  <c r="K2232" i="12"/>
  <c r="K2234" i="12"/>
  <c r="K2235" i="12"/>
  <c r="K2236" i="12"/>
  <c r="K2237" i="12"/>
  <c r="K2238" i="12"/>
  <c r="K2239" i="12"/>
  <c r="K2240" i="12"/>
  <c r="K2241" i="12"/>
  <c r="K2242" i="12"/>
  <c r="K2243" i="12"/>
  <c r="K2244" i="12"/>
  <c r="K2246" i="12"/>
  <c r="K2247" i="12"/>
  <c r="K2248" i="12"/>
  <c r="K2249" i="12"/>
  <c r="K2250" i="12"/>
  <c r="K2251" i="12"/>
  <c r="K2252" i="12"/>
  <c r="K2253" i="12"/>
  <c r="K2254" i="12"/>
  <c r="K2255" i="12"/>
  <c r="K2256" i="12"/>
  <c r="K2258" i="12"/>
  <c r="K2259" i="12"/>
  <c r="K2260" i="12"/>
  <c r="K2261" i="12"/>
  <c r="K2262" i="12"/>
  <c r="K2263" i="12"/>
  <c r="K2264" i="12"/>
  <c r="K2265" i="12"/>
  <c r="K2266" i="12"/>
  <c r="K2267" i="12"/>
  <c r="K2268" i="12"/>
  <c r="K2270" i="12"/>
  <c r="K2271" i="12"/>
  <c r="K2272" i="12"/>
  <c r="K2273" i="12"/>
  <c r="K2274" i="12"/>
  <c r="K2275" i="12"/>
  <c r="K2276" i="12"/>
  <c r="K2277" i="12"/>
  <c r="K2278" i="12"/>
  <c r="K2279" i="12"/>
  <c r="K2280" i="12"/>
  <c r="K2282" i="12"/>
  <c r="K2283" i="12"/>
  <c r="K2284" i="12"/>
  <c r="K2285" i="12"/>
  <c r="K2286" i="12"/>
  <c r="K2287" i="12"/>
  <c r="K2288" i="12"/>
  <c r="K2289" i="12"/>
  <c r="K2290" i="12"/>
  <c r="K2291" i="12"/>
  <c r="K2292" i="12"/>
  <c r="K2294" i="12"/>
  <c r="K2295" i="12"/>
  <c r="K2296" i="12"/>
  <c r="K2297" i="12"/>
  <c r="K2298" i="12"/>
  <c r="K2299" i="12"/>
  <c r="K2300" i="12"/>
  <c r="K2301" i="12"/>
  <c r="K2302" i="12"/>
  <c r="K2303" i="12"/>
  <c r="K2304" i="12"/>
  <c r="K2306" i="12"/>
  <c r="K2307" i="12"/>
  <c r="K2308" i="12"/>
  <c r="K2309" i="12"/>
  <c r="K2310" i="12"/>
  <c r="K2311" i="12"/>
  <c r="K2312" i="12"/>
  <c r="K2313" i="12"/>
  <c r="K2314" i="12"/>
  <c r="K2315" i="12"/>
  <c r="K2316" i="12"/>
  <c r="K2318" i="12"/>
  <c r="K2319" i="12"/>
  <c r="K2320" i="12"/>
  <c r="K2321" i="12"/>
  <c r="K2322" i="12"/>
  <c r="K2323" i="12"/>
  <c r="K2324" i="12"/>
  <c r="K2325" i="12"/>
  <c r="K2326" i="12"/>
  <c r="K2327" i="12"/>
  <c r="K2328" i="12"/>
  <c r="K2330" i="12"/>
  <c r="K2331" i="12"/>
  <c r="K2332" i="12"/>
  <c r="K2333" i="12"/>
  <c r="K2334" i="12"/>
  <c r="K2335" i="12"/>
  <c r="K2336" i="12"/>
  <c r="K2337" i="12"/>
  <c r="K2338" i="12"/>
  <c r="K2339" i="12"/>
  <c r="K2340" i="12"/>
  <c r="K2342" i="12"/>
  <c r="K2343" i="12"/>
  <c r="K2344" i="12"/>
  <c r="K2345" i="12"/>
  <c r="K2346" i="12"/>
  <c r="K2347" i="12"/>
  <c r="K2348" i="12"/>
  <c r="K2349" i="12"/>
  <c r="K2350" i="12"/>
  <c r="K2351" i="12"/>
  <c r="K2352" i="12"/>
  <c r="K2354" i="12"/>
  <c r="K2355" i="12"/>
  <c r="K2356" i="12"/>
  <c r="K2357" i="12"/>
  <c r="K2358" i="12"/>
  <c r="K2359" i="12"/>
  <c r="K2360" i="12"/>
  <c r="K2361" i="12"/>
  <c r="K2362" i="12"/>
  <c r="K2363" i="12"/>
  <c r="K2364" i="12"/>
  <c r="K2366" i="12"/>
  <c r="K2367" i="12"/>
  <c r="K2368" i="12"/>
  <c r="K2369" i="12"/>
  <c r="K2370" i="12"/>
  <c r="K2371" i="12"/>
  <c r="K2372" i="12"/>
  <c r="K2373" i="12"/>
  <c r="K2374" i="12"/>
  <c r="K2375" i="12"/>
  <c r="K2376" i="12"/>
  <c r="K2378" i="12"/>
  <c r="K2379" i="12"/>
  <c r="K2380" i="12"/>
  <c r="K2381" i="12"/>
  <c r="K2382" i="12"/>
  <c r="K2383" i="12"/>
  <c r="K2384" i="12"/>
  <c r="K2385" i="12"/>
  <c r="K2386" i="12"/>
  <c r="K2387" i="12"/>
  <c r="K2388" i="12"/>
  <c r="K2390" i="12"/>
  <c r="K2391" i="12"/>
  <c r="K2392" i="12"/>
  <c r="K2393" i="12"/>
  <c r="K2394" i="12"/>
  <c r="K2395" i="12"/>
  <c r="K2396" i="12"/>
  <c r="K2397" i="12"/>
  <c r="K2398" i="12"/>
  <c r="K2399" i="12"/>
  <c r="K2400" i="12"/>
  <c r="K2402" i="12"/>
  <c r="K2403" i="12"/>
  <c r="K2404" i="12"/>
  <c r="K2405" i="12"/>
  <c r="K2406" i="12"/>
  <c r="K2407" i="12"/>
  <c r="K2408" i="12"/>
  <c r="K2409" i="12"/>
  <c r="K2410" i="12"/>
  <c r="K2411" i="12"/>
  <c r="K2412" i="12"/>
  <c r="K2414" i="12"/>
  <c r="K2415" i="12"/>
  <c r="K2416" i="12"/>
  <c r="K2417" i="12"/>
  <c r="K2418" i="12"/>
  <c r="K2419" i="12"/>
  <c r="K2420" i="12"/>
  <c r="K2421" i="12"/>
  <c r="K2422" i="12"/>
  <c r="K2423" i="12"/>
  <c r="K2424" i="12"/>
  <c r="K2426" i="12"/>
  <c r="K2427" i="12"/>
  <c r="K2428" i="12"/>
  <c r="K2429" i="12"/>
  <c r="K2430" i="12"/>
  <c r="K2431" i="12"/>
  <c r="K2432" i="12"/>
  <c r="K2433" i="12"/>
  <c r="K2434" i="12"/>
  <c r="K2435" i="12"/>
  <c r="K2436" i="12"/>
  <c r="K2438" i="12"/>
  <c r="K2439" i="12"/>
  <c r="K2440" i="12"/>
  <c r="K2441" i="12"/>
  <c r="K2442" i="12"/>
  <c r="K2443" i="12"/>
  <c r="K2444" i="12"/>
  <c r="K2445" i="12"/>
  <c r="K2446" i="12"/>
  <c r="K2447" i="12"/>
  <c r="K2448" i="12"/>
  <c r="K2450" i="12"/>
  <c r="K2451" i="12"/>
  <c r="K2452" i="12"/>
  <c r="K2453" i="12"/>
  <c r="K2454" i="12"/>
  <c r="K2455" i="12"/>
  <c r="K2456" i="12"/>
  <c r="K2457" i="12"/>
  <c r="K2458" i="12"/>
  <c r="K2459" i="12"/>
  <c r="K2460" i="12"/>
  <c r="K2462" i="12"/>
  <c r="K2463" i="12"/>
  <c r="K2464" i="12"/>
  <c r="K2465" i="12"/>
  <c r="K2466" i="12"/>
  <c r="K2467" i="12"/>
  <c r="K2468" i="12"/>
  <c r="K2469" i="12"/>
  <c r="K2470" i="12"/>
  <c r="K2471" i="12"/>
  <c r="K2472" i="12"/>
  <c r="K2474" i="12"/>
  <c r="K2475" i="12"/>
  <c r="K2476" i="12"/>
  <c r="K2477" i="12"/>
  <c r="K2478" i="12"/>
  <c r="K2479" i="12"/>
  <c r="K2480" i="12"/>
  <c r="K2481" i="12"/>
  <c r="K2482" i="12"/>
  <c r="K2483" i="12"/>
  <c r="K2484" i="12"/>
  <c r="K2486" i="12"/>
  <c r="K2487" i="12"/>
  <c r="K2488" i="12"/>
  <c r="K2489" i="12"/>
  <c r="K2490" i="12"/>
  <c r="K2491" i="12"/>
  <c r="K2492" i="12"/>
  <c r="K2493" i="12"/>
  <c r="K2494" i="12"/>
  <c r="K2495" i="12"/>
  <c r="K2496" i="12"/>
  <c r="K2498" i="12"/>
  <c r="K2499" i="12"/>
  <c r="K2500" i="12"/>
  <c r="K2501" i="12"/>
  <c r="K2502" i="12"/>
  <c r="K2503" i="12"/>
  <c r="K2504" i="12"/>
  <c r="K2505" i="12"/>
  <c r="K2506" i="12"/>
  <c r="K2507" i="12"/>
  <c r="K2508" i="12"/>
  <c r="K2510" i="12"/>
  <c r="K2511" i="12"/>
  <c r="K2512" i="12"/>
  <c r="K2513" i="12"/>
  <c r="K2514" i="12"/>
  <c r="K2515" i="12"/>
  <c r="K2516" i="12"/>
  <c r="K2517" i="12"/>
  <c r="K2518" i="12"/>
  <c r="K2519" i="12"/>
  <c r="K2520" i="12"/>
  <c r="K2522" i="12"/>
  <c r="K2523" i="12"/>
  <c r="K2524" i="12"/>
  <c r="K2525" i="12"/>
  <c r="K2526" i="12"/>
  <c r="K2527" i="12"/>
  <c r="K2528" i="12"/>
  <c r="K2529" i="12"/>
  <c r="K2530" i="12"/>
  <c r="K2531" i="12"/>
  <c r="K2532" i="12"/>
  <c r="K2534" i="12"/>
  <c r="K2535" i="12"/>
  <c r="K2536" i="12"/>
  <c r="K2537" i="12"/>
  <c r="K2538" i="12"/>
  <c r="K2539" i="12"/>
  <c r="K2540" i="12"/>
  <c r="K2541" i="12"/>
  <c r="K2542" i="12"/>
  <c r="K2543" i="12"/>
  <c r="K2544" i="12"/>
  <c r="K2546" i="12"/>
  <c r="K2547" i="12"/>
  <c r="K2548" i="12"/>
  <c r="K2549" i="12"/>
  <c r="K2550" i="12"/>
  <c r="K2551" i="12"/>
  <c r="K2552" i="12"/>
  <c r="K2553" i="12"/>
  <c r="K2554" i="12"/>
  <c r="K2555" i="12"/>
  <c r="K2556" i="12"/>
  <c r="K2558" i="12"/>
  <c r="K2559" i="12"/>
  <c r="K2560" i="12"/>
  <c r="K2561" i="12"/>
  <c r="K2562" i="12"/>
  <c r="K2563" i="12"/>
  <c r="K2564" i="12"/>
  <c r="K2565" i="12"/>
  <c r="K2566" i="12"/>
  <c r="K2567" i="12"/>
  <c r="K2568" i="12"/>
  <c r="K2570" i="12"/>
  <c r="K2571" i="12"/>
  <c r="K2572" i="12"/>
  <c r="K2573" i="12"/>
  <c r="K2574" i="12"/>
  <c r="K2575" i="12"/>
  <c r="K2576" i="12"/>
  <c r="K2577" i="12"/>
  <c r="K2578" i="12"/>
  <c r="K2579" i="12"/>
  <c r="K2580" i="12"/>
  <c r="K2582" i="12"/>
  <c r="K2583" i="12"/>
  <c r="K2584" i="12"/>
  <c r="K2585" i="12"/>
  <c r="K2586" i="12"/>
  <c r="K2587" i="12"/>
  <c r="K2588" i="12"/>
  <c r="K2589" i="12"/>
  <c r="K2590" i="12"/>
  <c r="K2591" i="12"/>
  <c r="K2592" i="12"/>
  <c r="K2594" i="12"/>
  <c r="K2595" i="12"/>
  <c r="K2596" i="12"/>
  <c r="K2597" i="12"/>
  <c r="K2598" i="12"/>
  <c r="K2599" i="12"/>
  <c r="K2600" i="12"/>
  <c r="K2601" i="12"/>
  <c r="K2602" i="12"/>
  <c r="K2603" i="12"/>
  <c r="K2604" i="12"/>
  <c r="K2606" i="12"/>
  <c r="K2607" i="12"/>
  <c r="K2608" i="12"/>
  <c r="K2609" i="12"/>
  <c r="K2610" i="12"/>
  <c r="K2611" i="12"/>
  <c r="K2612" i="12"/>
  <c r="K2613" i="12"/>
  <c r="K2614" i="12"/>
  <c r="K2615" i="12"/>
  <c r="K2616" i="12"/>
  <c r="K2618" i="12"/>
  <c r="K2619" i="12"/>
  <c r="K2620" i="12"/>
  <c r="K2621" i="12"/>
  <c r="K2622" i="12"/>
  <c r="K2623" i="12"/>
  <c r="K2624" i="12"/>
  <c r="K2625" i="12"/>
  <c r="K2626" i="12"/>
  <c r="K2627" i="12"/>
  <c r="K2628" i="12"/>
  <c r="K2630" i="12"/>
  <c r="K2631" i="12"/>
  <c r="K2632" i="12"/>
  <c r="K2633" i="12"/>
  <c r="K2634" i="12"/>
  <c r="K2635" i="12"/>
  <c r="K2636" i="12"/>
  <c r="K2637" i="12"/>
  <c r="K2638" i="12"/>
  <c r="K2639" i="12"/>
  <c r="K2640" i="12"/>
  <c r="K2642" i="12"/>
  <c r="K2643" i="12"/>
  <c r="K2644" i="12"/>
  <c r="K2645" i="12"/>
  <c r="K2646" i="12"/>
  <c r="K2647" i="12"/>
  <c r="K2648" i="12"/>
  <c r="K2649" i="12"/>
  <c r="K2650" i="12"/>
  <c r="K2651" i="12"/>
  <c r="K2652" i="12"/>
  <c r="K2654" i="12"/>
  <c r="K2655" i="12"/>
  <c r="K2656" i="12"/>
  <c r="K2657" i="12"/>
  <c r="K2658" i="12"/>
  <c r="K2659" i="12"/>
  <c r="K2660" i="12"/>
  <c r="K2661" i="12"/>
  <c r="K2662" i="12"/>
  <c r="K2663" i="12"/>
  <c r="K2664" i="12"/>
  <c r="K2666" i="12"/>
  <c r="K2667" i="12"/>
  <c r="K2668" i="12"/>
  <c r="K2669" i="12"/>
  <c r="K2670" i="12"/>
  <c r="K2671" i="12"/>
  <c r="K2672" i="12"/>
  <c r="K2673" i="12"/>
  <c r="K2674" i="12"/>
  <c r="K2675" i="12"/>
  <c r="K2676" i="12"/>
  <c r="K2678" i="12"/>
  <c r="K2679" i="12"/>
  <c r="K2680" i="12"/>
  <c r="K2681" i="12"/>
  <c r="K2682" i="12"/>
  <c r="K2683" i="12"/>
  <c r="K2684" i="12"/>
  <c r="K2685" i="12"/>
  <c r="K2686" i="12"/>
  <c r="K2687" i="12"/>
  <c r="K2688" i="12"/>
  <c r="K2690" i="12"/>
  <c r="K2691" i="12"/>
  <c r="K2692" i="12"/>
  <c r="K2693" i="12"/>
  <c r="K2694" i="12"/>
  <c r="K2695" i="12"/>
  <c r="K2696" i="12"/>
  <c r="K2697" i="12"/>
  <c r="K2698" i="12"/>
  <c r="K2699" i="12"/>
  <c r="K2700" i="12"/>
  <c r="K2702" i="12"/>
  <c r="K2703" i="12"/>
  <c r="K2704" i="12"/>
  <c r="K2705" i="12"/>
  <c r="K2706" i="12"/>
  <c r="K2707" i="12"/>
  <c r="K2708" i="12"/>
  <c r="K2709" i="12"/>
  <c r="K2710" i="12"/>
  <c r="K2711" i="12"/>
  <c r="K2712" i="12"/>
  <c r="K2714" i="12"/>
  <c r="K2715" i="12"/>
  <c r="K2716" i="12"/>
  <c r="K2717" i="12"/>
  <c r="K2718" i="12"/>
  <c r="K2719" i="12"/>
  <c r="K2720" i="12"/>
  <c r="K2721" i="12"/>
  <c r="K2722" i="12"/>
  <c r="K2723" i="12"/>
  <c r="K2724" i="12"/>
  <c r="K2726" i="12"/>
  <c r="K2727" i="12"/>
  <c r="K2728" i="12"/>
  <c r="K2729" i="12"/>
  <c r="K2730" i="12"/>
  <c r="K2731" i="12"/>
  <c r="K2732" i="12"/>
  <c r="K2733" i="12"/>
  <c r="K2734" i="12"/>
  <c r="K2735" i="12"/>
  <c r="K2736" i="12"/>
  <c r="K2738" i="12"/>
  <c r="K2739" i="12"/>
  <c r="K2740" i="12"/>
  <c r="K2741" i="12"/>
  <c r="K2742" i="12"/>
  <c r="K2743" i="12"/>
  <c r="K2744" i="12"/>
  <c r="K2745" i="12"/>
  <c r="K2746" i="12"/>
  <c r="K2747" i="12"/>
  <c r="K2748" i="12"/>
  <c r="K2750" i="12"/>
  <c r="K2751" i="12"/>
  <c r="K2752" i="12"/>
  <c r="K2753" i="12"/>
  <c r="K2754" i="12"/>
  <c r="K2755" i="12"/>
  <c r="K2756" i="12"/>
  <c r="K2757" i="12"/>
  <c r="K2758" i="12"/>
  <c r="K2759" i="12"/>
  <c r="K2760" i="12"/>
  <c r="K2762" i="12"/>
  <c r="K2763" i="12"/>
  <c r="K2764" i="12"/>
  <c r="K2765" i="12"/>
  <c r="K2766" i="12"/>
  <c r="K2767" i="12"/>
  <c r="K2768" i="12"/>
  <c r="K2769" i="12"/>
  <c r="K2770" i="12"/>
  <c r="K2771" i="12"/>
  <c r="K2772" i="12"/>
  <c r="K2774" i="12"/>
  <c r="K2775" i="12"/>
  <c r="K2776" i="12"/>
  <c r="K2777" i="12"/>
  <c r="K2778" i="12"/>
  <c r="K2779" i="12"/>
  <c r="K2780" i="12"/>
  <c r="K2781" i="12"/>
  <c r="K2782" i="12"/>
  <c r="K2783" i="12"/>
  <c r="K2784" i="12"/>
  <c r="K2786" i="12"/>
  <c r="K2787" i="12"/>
  <c r="K2788" i="12"/>
  <c r="K2789" i="12"/>
  <c r="K2790" i="12"/>
  <c r="K2791" i="12"/>
  <c r="K2792" i="12"/>
  <c r="K2793" i="12"/>
  <c r="K2794" i="12"/>
  <c r="K2795" i="12"/>
  <c r="K2796" i="12"/>
  <c r="K2798" i="12"/>
  <c r="K2799" i="12"/>
  <c r="K2800" i="12"/>
  <c r="K2801" i="12"/>
  <c r="K2802" i="12"/>
  <c r="K2803" i="12"/>
  <c r="K2804" i="12"/>
  <c r="K2805" i="12"/>
  <c r="K2806" i="12"/>
  <c r="K2807" i="12"/>
  <c r="K2808" i="12"/>
  <c r="K2810" i="12"/>
  <c r="K2811" i="12"/>
  <c r="K2812" i="12"/>
  <c r="K2813" i="12"/>
  <c r="K2814" i="12"/>
  <c r="K2815" i="12"/>
  <c r="K2816" i="12"/>
  <c r="K2817" i="12"/>
  <c r="K2818" i="12"/>
  <c r="K2819" i="12"/>
  <c r="K2820" i="12"/>
  <c r="K2822" i="12"/>
  <c r="K2823" i="12"/>
  <c r="K2824" i="12"/>
  <c r="K2825" i="12"/>
  <c r="K2826" i="12"/>
  <c r="K2827" i="12"/>
  <c r="K2828" i="12"/>
  <c r="K2829" i="12"/>
  <c r="K2830" i="12"/>
  <c r="K2831" i="12"/>
  <c r="K2832" i="12"/>
  <c r="K2834" i="12"/>
  <c r="K2835" i="12"/>
  <c r="K2836" i="12"/>
  <c r="K2837" i="12"/>
  <c r="K2838" i="12"/>
  <c r="K2839" i="12"/>
  <c r="K2840" i="12"/>
  <c r="K2841" i="12"/>
  <c r="K2842" i="12"/>
  <c r="K2843" i="12"/>
  <c r="K2844" i="12"/>
  <c r="K2846" i="12"/>
  <c r="K2847" i="12"/>
  <c r="K2848" i="12"/>
  <c r="K2849" i="12"/>
  <c r="K2850" i="12"/>
  <c r="K2851" i="12"/>
  <c r="K2852" i="12"/>
  <c r="K2853" i="12"/>
  <c r="K2854" i="12"/>
  <c r="K2855" i="12"/>
  <c r="K2856" i="12"/>
  <c r="K2858" i="12"/>
  <c r="K2859" i="12"/>
  <c r="K2860" i="12"/>
  <c r="K2861" i="12"/>
  <c r="K2862" i="12"/>
  <c r="K2863" i="12"/>
  <c r="K2864" i="12"/>
  <c r="K2865" i="12"/>
  <c r="K2866" i="12"/>
  <c r="K2867" i="12"/>
  <c r="K2868" i="12"/>
  <c r="K2870" i="12"/>
  <c r="K2871" i="12"/>
  <c r="K2872" i="12"/>
  <c r="K2873" i="12"/>
  <c r="K2874" i="12"/>
  <c r="K2875" i="12"/>
  <c r="K2876" i="12"/>
  <c r="K2877" i="12"/>
  <c r="K2878" i="12"/>
  <c r="K2879" i="12"/>
  <c r="K2880" i="12"/>
  <c r="K2882" i="12"/>
  <c r="K2883" i="12"/>
  <c r="K2884" i="12"/>
  <c r="K2885" i="12"/>
  <c r="K2886" i="12"/>
  <c r="K2887" i="12"/>
  <c r="K2888" i="12"/>
  <c r="K2889" i="12"/>
  <c r="K2890" i="12"/>
  <c r="K2891" i="12"/>
  <c r="K2892" i="12"/>
  <c r="K2894" i="12"/>
  <c r="K2895" i="12"/>
  <c r="K2896" i="12"/>
  <c r="K2897" i="12"/>
  <c r="K2898" i="12"/>
  <c r="K2899" i="12"/>
  <c r="K2900" i="12"/>
  <c r="K2901" i="12"/>
  <c r="K2902" i="12"/>
  <c r="K2903" i="12"/>
  <c r="K2904" i="12"/>
  <c r="K2906" i="12"/>
  <c r="K2907" i="12"/>
  <c r="K2908" i="12"/>
  <c r="K2909" i="12"/>
  <c r="K2910" i="12"/>
  <c r="K2911" i="12"/>
  <c r="K2912" i="12"/>
  <c r="K2913" i="12"/>
  <c r="K2914" i="12"/>
  <c r="K2915" i="12"/>
  <c r="K2916" i="12"/>
  <c r="K2918" i="12"/>
  <c r="K2919" i="12"/>
  <c r="K2920" i="12"/>
  <c r="K2921" i="12"/>
  <c r="K2922" i="12"/>
  <c r="K2923" i="12"/>
  <c r="K2924" i="12"/>
  <c r="K2925" i="12"/>
  <c r="K2926" i="12"/>
  <c r="K2927" i="12"/>
  <c r="K2928" i="12"/>
  <c r="K2930" i="12"/>
  <c r="K2931" i="12"/>
  <c r="K2932" i="12"/>
  <c r="K2933" i="12"/>
  <c r="K2934" i="12"/>
  <c r="K2935" i="12"/>
  <c r="K2936" i="12"/>
  <c r="K2937" i="12"/>
  <c r="K2938" i="12"/>
  <c r="K2939" i="12"/>
  <c r="K2940" i="12"/>
  <c r="K2942" i="12"/>
  <c r="K2943" i="12"/>
  <c r="K2944" i="12"/>
  <c r="K2945" i="12"/>
  <c r="K2946" i="12"/>
  <c r="K2947" i="12"/>
  <c r="K2948" i="12"/>
  <c r="K2949" i="12"/>
  <c r="K2950" i="12"/>
  <c r="K2951" i="12"/>
  <c r="K2952" i="12"/>
  <c r="K2954" i="12"/>
  <c r="K2955" i="12"/>
  <c r="K2956" i="12"/>
  <c r="K2957" i="12"/>
  <c r="K2958" i="12"/>
  <c r="K2959" i="12"/>
  <c r="K2960" i="12"/>
  <c r="K2961" i="12"/>
  <c r="K2962" i="12"/>
  <c r="K2963" i="12"/>
  <c r="K2964" i="12"/>
  <c r="K2966" i="12"/>
  <c r="K2967" i="12"/>
  <c r="K2968" i="12"/>
  <c r="K2969" i="12"/>
  <c r="K2970" i="12"/>
  <c r="K2971" i="12"/>
  <c r="K2972" i="12"/>
  <c r="K2973" i="12"/>
  <c r="K2974" i="12"/>
  <c r="K2975" i="12"/>
  <c r="K2976" i="12"/>
  <c r="K2978" i="12"/>
  <c r="K2979" i="12"/>
  <c r="K2980" i="12"/>
  <c r="K2981" i="12"/>
  <c r="K2982" i="12"/>
  <c r="K2983" i="12"/>
  <c r="K2984" i="12"/>
  <c r="K2985" i="12"/>
  <c r="K2986" i="12"/>
  <c r="K2987" i="12"/>
  <c r="K2988" i="12"/>
  <c r="K2990" i="12"/>
  <c r="K2991" i="12"/>
  <c r="K2992" i="12"/>
  <c r="K2993" i="12"/>
  <c r="K2994" i="12"/>
  <c r="K2995" i="12"/>
  <c r="K2996" i="12"/>
  <c r="K2997" i="12"/>
  <c r="K2998" i="12"/>
  <c r="K2999" i="12"/>
  <c r="K3000" i="12"/>
  <c r="K3002" i="12"/>
  <c r="K3003" i="12"/>
  <c r="K3004" i="12"/>
  <c r="K3005" i="12"/>
  <c r="K3006" i="12"/>
  <c r="K3007" i="12"/>
  <c r="K3008" i="12"/>
  <c r="K3009" i="12"/>
  <c r="K3010" i="12"/>
  <c r="K3011" i="12"/>
  <c r="K3012" i="12"/>
  <c r="K3014" i="12"/>
  <c r="K3015" i="12"/>
  <c r="K3016" i="12"/>
  <c r="K3017" i="12"/>
  <c r="K3018" i="12"/>
  <c r="K3019" i="12"/>
  <c r="K3020" i="12"/>
  <c r="K3021" i="12"/>
  <c r="K3022" i="12"/>
  <c r="K3023" i="12"/>
  <c r="K3024" i="12"/>
  <c r="K3026" i="12"/>
  <c r="K3027" i="12"/>
  <c r="K3028" i="12"/>
  <c r="K3029" i="12"/>
  <c r="K3030" i="12"/>
  <c r="K3031" i="12"/>
  <c r="K3032" i="12"/>
  <c r="K3033" i="12"/>
  <c r="K3034" i="12"/>
  <c r="K3035" i="12"/>
  <c r="K3036" i="12"/>
  <c r="K3038" i="12"/>
  <c r="K3039" i="12"/>
  <c r="K3040" i="12"/>
  <c r="K3041" i="12"/>
  <c r="K3042" i="12"/>
  <c r="K3043" i="12"/>
  <c r="K3044" i="12"/>
  <c r="K3045" i="12"/>
  <c r="K3046" i="12"/>
  <c r="K3047" i="12"/>
  <c r="K3048" i="12"/>
  <c r="K3050" i="12"/>
  <c r="K3051" i="12"/>
  <c r="K3052" i="12"/>
  <c r="K3053" i="12"/>
  <c r="K3054" i="12"/>
  <c r="K3055" i="12"/>
  <c r="K3056" i="12"/>
  <c r="K3057" i="12"/>
  <c r="K3058" i="12"/>
  <c r="K3059" i="12"/>
  <c r="K3060" i="12"/>
  <c r="K3062" i="12"/>
  <c r="K3063" i="12"/>
  <c r="K3064" i="12"/>
  <c r="K3065" i="12"/>
  <c r="K3066" i="12"/>
  <c r="K3067" i="12"/>
  <c r="K3068" i="12"/>
  <c r="K3069" i="12"/>
  <c r="K3070" i="12"/>
  <c r="K3071" i="12"/>
  <c r="K3072" i="12"/>
  <c r="K3074" i="12"/>
  <c r="K3075" i="12"/>
  <c r="K3076" i="12"/>
  <c r="K3077" i="12"/>
  <c r="K3078" i="12"/>
  <c r="K3079" i="12"/>
  <c r="K3080" i="12"/>
  <c r="K3081" i="12"/>
  <c r="K3082" i="12"/>
  <c r="K3083" i="12"/>
  <c r="K3084" i="12"/>
  <c r="K3086" i="12"/>
  <c r="K3087" i="12"/>
  <c r="K3088" i="12"/>
  <c r="K3089" i="12"/>
  <c r="K3090" i="12"/>
  <c r="K3091" i="12"/>
  <c r="K3092" i="12"/>
  <c r="K3093" i="12"/>
  <c r="K3094" i="12"/>
  <c r="K3095" i="12"/>
  <c r="K3096" i="12"/>
  <c r="K3098" i="12"/>
  <c r="K3099" i="12"/>
  <c r="K3100" i="12"/>
  <c r="K3101" i="12"/>
  <c r="K3102" i="12"/>
  <c r="K3103" i="12"/>
  <c r="K3104" i="12"/>
  <c r="K3105" i="12"/>
  <c r="K3106" i="12"/>
  <c r="K3107" i="12"/>
  <c r="K3108" i="12"/>
  <c r="K3110" i="12"/>
  <c r="K3111" i="12"/>
  <c r="K3112" i="12"/>
  <c r="K3113" i="12"/>
  <c r="K3114" i="12"/>
  <c r="K3115" i="12"/>
  <c r="K3116" i="12"/>
  <c r="K3117" i="12"/>
  <c r="K3118" i="12"/>
  <c r="K3119" i="12"/>
  <c r="K3120" i="12"/>
  <c r="K3122" i="12"/>
  <c r="K3123" i="12"/>
  <c r="K3124" i="12"/>
  <c r="K3125" i="12"/>
  <c r="K3126" i="12"/>
  <c r="K3127" i="12"/>
  <c r="K3128" i="12"/>
  <c r="K3129" i="12"/>
  <c r="K3130" i="12"/>
  <c r="K3131" i="12"/>
  <c r="K3132" i="12"/>
  <c r="K3134" i="12"/>
  <c r="K3135" i="12"/>
  <c r="K3136" i="12"/>
  <c r="K3137" i="12"/>
  <c r="K3138" i="12"/>
  <c r="K3139" i="12"/>
  <c r="K3140" i="12"/>
  <c r="K3141" i="12"/>
  <c r="K3142" i="12"/>
  <c r="K3143" i="12"/>
  <c r="K3144" i="12"/>
  <c r="K3146" i="12"/>
  <c r="K3147" i="12"/>
  <c r="K3148" i="12"/>
  <c r="K3149" i="12"/>
  <c r="K3150" i="12"/>
  <c r="K3151" i="12"/>
  <c r="K3152" i="12"/>
  <c r="K3153" i="12"/>
  <c r="K3154" i="12"/>
  <c r="K3155" i="12"/>
  <c r="K3156" i="12"/>
  <c r="K3158" i="12"/>
  <c r="K3159" i="12"/>
  <c r="K3160" i="12"/>
  <c r="K3161" i="12"/>
  <c r="K3162" i="12"/>
  <c r="K3163" i="12"/>
  <c r="K3164" i="12"/>
  <c r="K3165" i="12"/>
  <c r="K3166" i="12"/>
  <c r="K3167" i="12"/>
  <c r="K3168" i="12"/>
  <c r="K3170" i="12"/>
  <c r="K3171" i="12"/>
  <c r="K3172" i="12"/>
  <c r="K3173" i="12"/>
  <c r="K3174" i="12"/>
  <c r="K3175" i="12"/>
  <c r="K3176" i="12"/>
  <c r="K3177" i="12"/>
  <c r="K3178" i="12"/>
  <c r="K3179" i="12"/>
  <c r="K3180" i="12"/>
  <c r="K3182" i="12"/>
  <c r="K3183" i="12"/>
  <c r="K3184" i="12"/>
  <c r="K3185" i="12"/>
  <c r="K3186" i="12"/>
  <c r="K3187" i="12"/>
  <c r="K3188" i="12"/>
  <c r="K3189" i="12"/>
  <c r="K3190" i="12"/>
  <c r="K3191" i="12"/>
  <c r="K3192" i="12"/>
  <c r="K3194" i="12"/>
  <c r="K3195" i="12"/>
  <c r="K3196" i="12"/>
  <c r="K3197" i="12"/>
  <c r="K3198" i="12"/>
  <c r="K3199" i="12"/>
  <c r="K3200" i="12"/>
  <c r="K3201" i="12"/>
  <c r="K3202" i="12"/>
  <c r="K3203" i="12"/>
  <c r="K3204" i="12"/>
  <c r="K3206" i="12"/>
  <c r="K3207" i="12"/>
  <c r="K3208" i="12"/>
  <c r="K3209" i="12"/>
  <c r="K3210" i="12"/>
  <c r="K3211" i="12"/>
  <c r="K3212" i="12"/>
  <c r="K3213" i="12"/>
  <c r="K3214" i="12"/>
  <c r="K3215" i="12"/>
  <c r="K3216" i="12"/>
  <c r="K3218" i="12"/>
  <c r="K3219" i="12"/>
  <c r="K3220" i="12"/>
  <c r="K3221" i="12"/>
  <c r="K3222" i="12"/>
  <c r="K3223" i="12"/>
  <c r="K3224" i="12"/>
  <c r="K3225" i="12"/>
  <c r="K3226" i="12"/>
  <c r="K3227" i="12"/>
  <c r="K3228" i="12"/>
  <c r="K3230" i="12"/>
  <c r="K3231" i="12"/>
  <c r="K3232" i="12"/>
  <c r="K3233" i="12"/>
  <c r="K3234" i="12"/>
  <c r="K3235" i="12"/>
  <c r="K3236" i="12"/>
  <c r="K3237" i="12"/>
  <c r="K3238" i="12"/>
  <c r="K3239" i="12"/>
  <c r="K3240" i="12"/>
  <c r="K3242" i="12"/>
  <c r="K3243" i="12"/>
  <c r="K3244" i="12"/>
  <c r="K3245" i="12"/>
  <c r="K3246" i="12"/>
  <c r="K3247" i="12"/>
  <c r="K3248" i="12"/>
  <c r="K3249" i="12"/>
  <c r="K3250" i="12"/>
  <c r="K3251" i="12"/>
  <c r="K3252" i="12"/>
  <c r="K3254" i="12"/>
  <c r="K3255" i="12"/>
  <c r="K3256" i="12"/>
  <c r="K3257" i="12"/>
  <c r="K3258" i="12"/>
  <c r="K3259" i="12"/>
  <c r="K3260" i="12"/>
  <c r="K3261" i="12"/>
  <c r="K3262" i="12"/>
  <c r="K3263" i="12"/>
  <c r="K3264" i="12"/>
  <c r="K3266" i="12"/>
  <c r="K3267" i="12"/>
  <c r="K3268" i="12"/>
  <c r="K3269" i="12"/>
  <c r="K3270" i="12"/>
  <c r="K3271" i="12"/>
  <c r="K3272" i="12"/>
  <c r="K3273" i="12"/>
  <c r="K3274" i="12"/>
  <c r="K3275" i="12"/>
  <c r="K3276" i="12"/>
  <c r="K3278" i="12"/>
  <c r="K3279" i="12"/>
  <c r="K3280" i="12"/>
  <c r="K3281" i="12"/>
  <c r="K3282" i="12"/>
  <c r="K3283" i="12"/>
  <c r="K3284" i="12"/>
  <c r="K3285" i="12"/>
  <c r="K3286" i="12"/>
  <c r="K3287" i="12"/>
  <c r="K3288" i="12"/>
  <c r="K3290" i="12"/>
  <c r="K3291" i="12"/>
  <c r="K3292" i="12"/>
  <c r="K3293" i="12"/>
  <c r="K3294" i="12"/>
  <c r="K3295" i="12"/>
  <c r="K3296" i="12"/>
  <c r="K3297" i="12"/>
  <c r="K3298" i="12"/>
  <c r="K3299" i="12"/>
  <c r="K3300" i="12"/>
  <c r="K3302" i="12"/>
  <c r="K3303" i="12"/>
  <c r="K3304" i="12"/>
  <c r="K3305" i="12"/>
  <c r="K3306" i="12"/>
  <c r="K3307" i="12"/>
  <c r="K3308" i="12"/>
  <c r="K3309" i="12"/>
  <c r="K3310" i="12"/>
  <c r="K3311" i="12"/>
  <c r="K3312" i="12"/>
  <c r="K3314" i="12"/>
  <c r="K3315" i="12"/>
  <c r="K3316" i="12"/>
  <c r="K3317" i="12"/>
  <c r="K3318" i="12"/>
  <c r="K3319" i="12"/>
  <c r="K3320" i="12"/>
  <c r="K3321" i="12"/>
  <c r="K3322" i="12"/>
  <c r="K3323" i="12"/>
  <c r="K3324" i="12"/>
  <c r="K3326" i="12"/>
  <c r="K3327" i="12"/>
  <c r="K3328" i="12"/>
  <c r="K3329" i="12"/>
  <c r="K3330" i="12"/>
  <c r="K3331" i="12"/>
  <c r="K3332" i="12"/>
  <c r="K3333" i="12"/>
  <c r="K3334" i="12"/>
  <c r="K3335" i="12"/>
  <c r="K3336" i="12"/>
  <c r="K3338" i="12"/>
  <c r="K3339" i="12"/>
  <c r="K3340" i="12"/>
  <c r="K3341" i="12"/>
  <c r="K3342" i="12"/>
  <c r="K3343" i="12"/>
  <c r="K3344" i="12"/>
  <c r="K3345" i="12"/>
  <c r="K3346" i="12"/>
  <c r="K3347" i="12"/>
  <c r="K3348" i="12"/>
  <c r="K3350" i="12"/>
  <c r="K3351" i="12"/>
  <c r="K3352" i="12"/>
  <c r="K3353" i="12"/>
  <c r="K3354" i="12"/>
  <c r="K3355" i="12"/>
  <c r="K3356" i="12"/>
  <c r="K3357" i="12"/>
  <c r="K3358" i="12"/>
  <c r="K3359" i="12"/>
  <c r="K3360" i="12"/>
  <c r="K3362" i="12"/>
  <c r="K3363" i="12"/>
  <c r="K3364" i="12"/>
  <c r="K3365" i="12"/>
  <c r="K3366" i="12"/>
  <c r="K3367" i="12"/>
  <c r="K3368" i="12"/>
  <c r="K3369" i="12"/>
  <c r="K3370" i="12"/>
  <c r="K3371" i="12"/>
  <c r="K3372" i="12"/>
  <c r="K3374" i="12"/>
  <c r="K3375" i="12"/>
  <c r="K3376" i="12"/>
  <c r="K3377" i="12"/>
  <c r="K3378" i="12"/>
  <c r="K3379" i="12"/>
  <c r="K3380" i="12"/>
  <c r="K3381" i="12"/>
  <c r="K3382" i="12"/>
  <c r="K3383" i="12"/>
  <c r="K3384" i="12"/>
  <c r="K3386" i="12"/>
  <c r="K3387" i="12"/>
  <c r="K3388" i="12"/>
  <c r="K3389" i="12"/>
  <c r="K3390" i="12"/>
  <c r="K3391" i="12"/>
  <c r="K3392" i="12"/>
  <c r="K3393" i="12"/>
  <c r="K3394" i="12"/>
  <c r="K3395" i="12"/>
  <c r="K3396" i="12"/>
  <c r="K3398" i="12"/>
  <c r="K3399" i="12"/>
  <c r="K3400" i="12"/>
  <c r="K3401" i="12"/>
  <c r="K3402" i="12"/>
  <c r="K3403" i="12"/>
  <c r="K3404" i="12"/>
  <c r="K3405" i="12"/>
  <c r="K3406" i="12"/>
  <c r="K3407" i="12"/>
  <c r="K3408" i="12"/>
  <c r="K3410" i="12"/>
  <c r="K3411" i="12"/>
  <c r="K3412" i="12"/>
  <c r="K3413" i="12"/>
  <c r="K3414" i="12"/>
  <c r="K3415" i="12"/>
  <c r="K3416" i="12"/>
  <c r="K3417" i="12"/>
  <c r="K3418" i="12"/>
  <c r="K3419" i="12"/>
  <c r="K3420" i="12"/>
  <c r="K3422" i="12"/>
  <c r="K3423" i="12"/>
  <c r="K3424" i="12"/>
  <c r="K3425" i="12"/>
  <c r="K3426" i="12"/>
  <c r="K3427" i="12"/>
  <c r="K3428" i="12"/>
  <c r="K3429" i="12"/>
  <c r="K3430" i="12"/>
  <c r="K3431" i="12"/>
  <c r="K3432" i="12"/>
  <c r="K3434" i="12"/>
  <c r="K3435" i="12"/>
  <c r="K3436" i="12"/>
  <c r="K3437" i="12"/>
  <c r="K3438" i="12"/>
  <c r="K3439" i="12"/>
  <c r="K3440" i="12"/>
  <c r="K3441" i="12"/>
  <c r="K3442" i="12"/>
  <c r="K3443" i="12"/>
  <c r="K3444" i="12"/>
  <c r="K3446" i="12"/>
  <c r="K3447" i="12"/>
  <c r="K3448" i="12"/>
  <c r="K3449" i="12"/>
  <c r="K3450" i="12"/>
  <c r="K3451" i="12"/>
  <c r="K3452" i="12"/>
  <c r="K3453" i="12"/>
  <c r="K3454" i="12"/>
  <c r="K3455" i="12"/>
  <c r="K3456" i="12"/>
  <c r="K3458" i="12"/>
  <c r="K3459" i="12"/>
  <c r="K3460" i="12"/>
  <c r="K3461" i="12"/>
  <c r="K3462" i="12"/>
  <c r="K3463" i="12"/>
  <c r="K3464" i="12"/>
  <c r="K3465" i="12"/>
  <c r="K3466" i="12"/>
  <c r="K3467" i="12"/>
  <c r="K3468" i="12"/>
  <c r="K3470" i="12"/>
  <c r="K3471" i="12"/>
  <c r="K3472" i="12"/>
  <c r="K3473" i="12"/>
  <c r="K3474" i="12"/>
  <c r="K3475" i="12"/>
  <c r="K3476" i="12"/>
  <c r="K3477" i="12"/>
  <c r="K3478" i="12"/>
  <c r="K3479" i="12"/>
  <c r="K3480" i="12"/>
  <c r="K3482" i="12"/>
  <c r="K3483" i="12"/>
  <c r="K3484" i="12"/>
  <c r="K3485" i="12"/>
  <c r="K3486" i="12"/>
  <c r="K3487" i="12"/>
  <c r="K3488" i="12"/>
  <c r="K3489" i="12"/>
  <c r="K3490" i="12"/>
  <c r="K3491" i="12"/>
  <c r="K3492" i="12"/>
  <c r="K3494" i="12"/>
  <c r="K3495" i="12"/>
  <c r="K3496" i="12"/>
  <c r="K3497" i="12"/>
  <c r="K3498" i="12"/>
  <c r="K3499" i="12"/>
  <c r="K3500" i="12"/>
  <c r="K3501" i="12"/>
  <c r="K3502" i="12"/>
  <c r="K3503" i="12"/>
  <c r="K3504" i="12"/>
  <c r="K3506" i="12"/>
  <c r="K3507" i="12"/>
  <c r="K3508" i="12"/>
  <c r="K3509" i="12"/>
  <c r="K3510" i="12"/>
  <c r="K3511" i="12"/>
  <c r="K3512" i="12"/>
  <c r="K3513" i="12"/>
  <c r="K3514" i="12"/>
  <c r="K3515" i="12"/>
  <c r="K3516" i="12"/>
  <c r="K3518" i="12"/>
  <c r="K3519" i="12"/>
  <c r="K3520" i="12"/>
  <c r="K3521" i="12"/>
  <c r="K3522" i="12"/>
  <c r="K3523" i="12"/>
  <c r="K3524" i="12"/>
  <c r="K3525" i="12"/>
  <c r="K3526" i="12"/>
  <c r="K3527" i="12"/>
  <c r="K3528" i="12"/>
  <c r="K3530" i="12"/>
  <c r="K3531" i="12"/>
  <c r="K3532" i="12"/>
  <c r="K3533" i="12"/>
  <c r="K3534" i="12"/>
  <c r="K3535" i="12"/>
  <c r="K3536" i="12"/>
  <c r="K3537" i="12"/>
  <c r="K3538" i="12"/>
  <c r="K3539" i="12"/>
  <c r="K3540" i="12"/>
  <c r="K3542" i="12"/>
  <c r="K3543" i="12"/>
  <c r="K3544" i="12"/>
  <c r="K3545" i="12"/>
  <c r="K3546" i="12"/>
  <c r="K3547" i="12"/>
  <c r="K3548" i="12"/>
  <c r="K3549" i="12"/>
  <c r="K3550" i="12"/>
  <c r="K3551" i="12"/>
  <c r="K3552" i="12"/>
  <c r="K3554" i="12"/>
  <c r="K3555" i="12"/>
  <c r="K3556" i="12"/>
  <c r="K3557" i="12"/>
  <c r="K3558" i="12"/>
  <c r="K3559" i="12"/>
  <c r="K3560" i="12"/>
  <c r="K3561" i="12"/>
  <c r="K3562" i="12"/>
  <c r="K3563" i="12"/>
  <c r="K3564" i="12"/>
  <c r="K3566" i="12"/>
  <c r="K3567" i="12"/>
  <c r="K3568" i="12"/>
  <c r="K3569" i="12"/>
  <c r="K3570" i="12"/>
  <c r="K3571" i="12"/>
  <c r="K3572" i="12"/>
  <c r="K3573" i="12"/>
  <c r="K3574" i="12"/>
  <c r="K3575" i="12"/>
  <c r="K3576" i="12"/>
  <c r="K3578" i="12"/>
  <c r="K3579" i="12"/>
  <c r="K3580" i="12"/>
  <c r="K3581" i="12"/>
  <c r="K3582" i="12"/>
  <c r="K3583" i="12"/>
  <c r="K3584" i="12"/>
  <c r="K3585" i="12"/>
  <c r="K3586" i="12"/>
  <c r="K3587" i="12"/>
  <c r="K3588" i="12"/>
  <c r="K3590" i="12"/>
  <c r="K3591" i="12"/>
  <c r="K3592" i="12"/>
  <c r="K3593" i="12"/>
  <c r="K3594" i="12"/>
  <c r="K3595" i="12"/>
  <c r="K3596" i="12"/>
  <c r="K3597" i="12"/>
  <c r="K3598" i="12"/>
  <c r="K3599" i="12"/>
  <c r="K3600" i="12"/>
  <c r="K3602" i="12"/>
  <c r="K3603" i="12"/>
  <c r="K3604" i="12"/>
  <c r="K3605" i="12"/>
  <c r="K3606" i="12"/>
  <c r="K3607" i="12"/>
  <c r="K3608" i="12"/>
  <c r="K3609" i="12"/>
  <c r="K3610" i="12"/>
  <c r="K3611" i="12"/>
  <c r="K3612" i="12"/>
  <c r="K3614" i="12"/>
  <c r="K3615" i="12"/>
  <c r="K3616" i="12"/>
  <c r="K3617" i="12"/>
  <c r="K3618" i="12"/>
  <c r="K3619" i="12"/>
  <c r="K3620" i="12"/>
  <c r="K3621" i="12"/>
  <c r="K3622" i="12"/>
  <c r="K3623" i="12"/>
  <c r="K3624" i="12"/>
  <c r="K3626" i="12"/>
  <c r="K3627" i="12"/>
  <c r="K3628" i="12"/>
  <c r="K3629" i="12"/>
  <c r="K3630" i="12"/>
  <c r="K3631" i="12"/>
  <c r="K3632" i="12"/>
  <c r="K3633" i="12"/>
  <c r="K3634" i="12"/>
  <c r="K3635" i="12"/>
  <c r="K3636" i="12"/>
  <c r="K3638" i="12"/>
  <c r="K3639" i="12"/>
  <c r="K3640" i="12"/>
  <c r="K3641" i="12"/>
  <c r="K3642" i="12"/>
  <c r="K3643" i="12"/>
  <c r="K3644" i="12"/>
  <c r="K3645" i="12"/>
  <c r="K3646" i="12"/>
  <c r="K3647" i="12"/>
  <c r="K3648" i="12"/>
  <c r="K3650" i="12"/>
  <c r="K3651" i="12"/>
  <c r="K3652" i="12"/>
  <c r="K3653" i="12"/>
  <c r="K3654" i="12"/>
  <c r="K3655" i="12"/>
  <c r="K3656" i="12"/>
  <c r="K3657" i="12"/>
  <c r="K3658" i="12"/>
  <c r="K3659" i="12"/>
  <c r="K3660" i="12"/>
  <c r="K3662" i="12"/>
  <c r="K3663" i="12"/>
  <c r="K3664" i="12"/>
  <c r="K3665" i="12"/>
  <c r="K3666" i="12"/>
  <c r="K3667" i="12"/>
  <c r="K3668" i="12"/>
  <c r="K3669" i="12"/>
  <c r="K3670" i="12"/>
  <c r="K3671" i="12"/>
  <c r="K3672" i="12"/>
  <c r="K3674" i="12"/>
  <c r="K3675" i="12"/>
  <c r="K3676" i="12"/>
  <c r="K3677" i="12"/>
  <c r="K3678" i="12"/>
  <c r="K3679" i="12"/>
  <c r="K3680" i="12"/>
  <c r="K3681" i="12"/>
  <c r="K3682" i="12"/>
  <c r="K3683" i="12"/>
  <c r="K3684" i="12"/>
  <c r="K3686" i="12"/>
  <c r="K3687" i="12"/>
  <c r="K3688" i="12"/>
  <c r="K3689" i="12"/>
  <c r="K3690" i="12"/>
  <c r="K3691" i="12"/>
  <c r="K3692" i="12"/>
  <c r="K3693" i="12"/>
  <c r="K3694" i="12"/>
  <c r="K3695" i="12"/>
  <c r="K3696" i="12"/>
  <c r="K3698" i="12"/>
  <c r="K3699" i="12"/>
  <c r="K3700" i="12"/>
  <c r="K3701" i="12"/>
  <c r="K3702" i="12"/>
  <c r="K3703" i="12"/>
  <c r="K3704" i="12"/>
  <c r="K3705" i="12"/>
  <c r="K3706" i="12"/>
  <c r="K3707" i="12"/>
  <c r="K3708" i="12"/>
  <c r="K3710" i="12"/>
  <c r="K3711" i="12"/>
  <c r="K3712" i="12"/>
  <c r="K3713" i="12"/>
  <c r="K3714" i="12"/>
  <c r="K3715" i="12"/>
  <c r="K3716" i="12"/>
  <c r="K3717" i="12"/>
  <c r="K3718" i="12"/>
  <c r="K3719" i="12"/>
  <c r="K3720" i="12"/>
  <c r="K3722" i="12"/>
  <c r="K3723" i="12"/>
  <c r="K3724" i="12"/>
  <c r="K3725" i="12"/>
  <c r="K3726" i="12"/>
  <c r="K3727" i="12"/>
  <c r="K3728" i="12"/>
  <c r="K3729" i="12"/>
  <c r="K3730" i="12"/>
  <c r="K3731" i="12"/>
  <c r="K3732" i="12"/>
  <c r="K3734" i="12"/>
  <c r="K3735" i="12"/>
  <c r="K3736" i="12"/>
  <c r="K3737" i="12"/>
  <c r="K3738" i="12"/>
  <c r="K3739" i="12"/>
  <c r="K3740" i="12"/>
  <c r="K3741" i="12"/>
  <c r="K3742" i="12"/>
  <c r="K3743" i="12"/>
  <c r="K3744" i="12"/>
  <c r="K3746" i="12"/>
  <c r="K3747" i="12"/>
  <c r="K3748" i="12"/>
  <c r="K3749" i="12"/>
  <c r="K3750" i="12"/>
  <c r="K3751" i="12"/>
  <c r="K3752" i="12"/>
  <c r="K3753" i="12"/>
  <c r="K3754" i="12"/>
  <c r="K3755" i="12"/>
  <c r="K3756" i="12"/>
  <c r="K3758" i="12"/>
  <c r="K3759" i="12"/>
  <c r="K3760" i="12"/>
  <c r="K3761" i="12"/>
  <c r="K3762" i="12"/>
  <c r="K3763" i="12"/>
  <c r="K3764" i="12"/>
  <c r="K3765" i="12"/>
  <c r="K3766" i="12"/>
  <c r="K3767" i="12"/>
  <c r="K3768" i="12"/>
  <c r="K3770" i="12"/>
  <c r="K3771" i="12"/>
  <c r="K3772" i="12"/>
  <c r="K3773" i="12"/>
  <c r="K3774" i="12"/>
  <c r="K3775" i="12"/>
  <c r="K3776" i="12"/>
  <c r="K3777" i="12"/>
  <c r="K3778" i="12"/>
  <c r="K3779" i="12"/>
  <c r="K3780" i="12"/>
  <c r="K3782" i="12"/>
  <c r="K3783" i="12"/>
  <c r="K3784" i="12"/>
  <c r="K3785" i="12"/>
  <c r="K3786" i="12"/>
  <c r="K3787" i="12"/>
  <c r="K3788" i="12"/>
  <c r="K3789" i="12"/>
  <c r="K3790" i="12"/>
  <c r="K3791" i="12"/>
  <c r="K3792" i="12"/>
  <c r="K3794" i="12"/>
  <c r="K3795" i="12"/>
  <c r="K3796" i="12"/>
  <c r="K3797" i="12"/>
  <c r="K3798" i="12"/>
  <c r="K3799" i="12"/>
  <c r="K3800" i="12"/>
  <c r="K3801" i="12"/>
  <c r="K3802" i="12"/>
  <c r="K3803" i="12"/>
  <c r="K3804" i="12"/>
  <c r="K3806" i="12"/>
  <c r="K3807" i="12"/>
  <c r="K3808" i="12"/>
  <c r="K3809" i="12"/>
  <c r="K3810" i="12"/>
  <c r="K3811" i="12"/>
  <c r="K3812" i="12"/>
  <c r="K3813" i="12"/>
  <c r="K3814" i="12"/>
  <c r="K3815" i="12"/>
  <c r="K3816" i="12"/>
  <c r="K3818" i="12"/>
  <c r="K3819" i="12"/>
  <c r="K3820" i="12"/>
  <c r="K3821" i="12"/>
  <c r="K3822" i="12"/>
  <c r="K3823" i="12"/>
  <c r="K3824" i="12"/>
  <c r="K3825" i="12"/>
  <c r="K3826" i="12"/>
  <c r="K3827" i="12"/>
  <c r="K3828" i="12"/>
  <c r="K3830" i="12"/>
  <c r="K3831" i="12"/>
  <c r="K3832" i="12"/>
  <c r="K3833" i="12"/>
  <c r="K3834" i="12"/>
  <c r="K3835" i="12"/>
  <c r="K3836" i="12"/>
  <c r="K3837" i="12"/>
  <c r="K3838" i="12"/>
  <c r="K3839" i="12"/>
  <c r="K3840" i="12"/>
  <c r="K3842" i="12"/>
  <c r="K3843" i="12"/>
  <c r="K3844" i="12"/>
  <c r="K3845" i="12"/>
  <c r="K3846" i="12"/>
  <c r="K3847" i="12"/>
  <c r="K3848" i="12"/>
  <c r="K3849" i="12"/>
  <c r="K3850" i="12"/>
  <c r="K3851" i="12"/>
  <c r="K3852" i="12"/>
  <c r="K3854" i="12"/>
  <c r="K3855" i="12"/>
  <c r="K3856" i="12"/>
  <c r="K3857" i="12"/>
  <c r="K3858" i="12"/>
  <c r="K3859" i="12"/>
  <c r="K3860" i="12"/>
  <c r="K3861" i="12"/>
  <c r="K3862" i="12"/>
  <c r="K3863" i="12"/>
  <c r="K3864" i="12"/>
  <c r="K3866" i="12"/>
  <c r="K3867" i="12"/>
  <c r="K3868" i="12"/>
  <c r="K3869" i="12"/>
  <c r="K3870" i="12"/>
  <c r="K3871" i="12"/>
  <c r="K3872" i="12"/>
  <c r="K3873" i="12"/>
  <c r="K3874" i="12"/>
  <c r="K3875" i="12"/>
  <c r="K3876" i="12"/>
  <c r="K3878" i="12"/>
  <c r="K3879" i="12"/>
  <c r="K3880" i="12"/>
  <c r="K3881" i="12"/>
  <c r="K3882" i="12"/>
  <c r="K3883" i="12"/>
  <c r="K3884" i="12"/>
  <c r="K3885" i="12"/>
  <c r="K3886" i="12"/>
  <c r="K3887" i="12"/>
  <c r="K3888" i="12"/>
  <c r="K3890" i="12"/>
  <c r="K3891" i="12"/>
  <c r="K3892" i="12"/>
  <c r="K3893" i="12"/>
  <c r="K3894" i="12"/>
  <c r="K3895" i="12"/>
  <c r="K3896" i="12"/>
  <c r="K3897" i="12"/>
  <c r="K3898" i="12"/>
  <c r="K3899" i="12"/>
  <c r="K3900" i="12"/>
  <c r="K3902" i="12"/>
  <c r="K3903" i="12"/>
  <c r="K3904" i="12"/>
  <c r="K3905" i="12"/>
  <c r="K3906" i="12"/>
  <c r="K3907" i="12"/>
  <c r="K3908" i="12"/>
  <c r="K3909" i="12"/>
  <c r="K3910" i="12"/>
  <c r="K3911" i="12"/>
  <c r="K3912" i="12"/>
  <c r="K3914" i="12"/>
  <c r="K3915" i="12"/>
  <c r="K3916" i="12"/>
  <c r="K3917" i="12"/>
  <c r="K3918" i="12"/>
  <c r="K3919" i="12"/>
  <c r="K3920" i="12"/>
  <c r="K3921" i="12"/>
  <c r="K3922" i="12"/>
  <c r="K3923" i="12"/>
  <c r="K3924" i="12"/>
  <c r="K3926" i="12"/>
  <c r="K3927" i="12"/>
  <c r="K3928" i="12"/>
  <c r="K3929" i="12"/>
  <c r="K3930" i="12"/>
  <c r="K3931" i="12"/>
  <c r="K3932" i="12"/>
  <c r="K3933" i="12"/>
  <c r="K3934" i="12"/>
  <c r="K3935" i="12"/>
  <c r="K3936" i="12"/>
  <c r="K3938" i="12"/>
  <c r="K3939" i="12"/>
  <c r="K3940" i="12"/>
  <c r="K3941" i="12"/>
  <c r="K3942" i="12"/>
  <c r="K3943" i="12"/>
  <c r="K3944" i="12"/>
  <c r="K3945" i="12"/>
  <c r="K3946" i="12"/>
  <c r="K3947" i="12"/>
  <c r="K3948" i="12"/>
  <c r="K3950" i="12"/>
  <c r="K3951" i="12"/>
  <c r="K3952" i="12"/>
  <c r="K3953" i="12"/>
  <c r="K3954" i="12"/>
  <c r="K3955" i="12"/>
  <c r="K3956" i="12"/>
  <c r="K3957" i="12"/>
  <c r="K3958" i="12"/>
  <c r="K3959" i="12"/>
  <c r="K3960" i="12"/>
  <c r="K3962" i="12"/>
  <c r="K3963" i="12"/>
  <c r="K3964" i="12"/>
  <c r="K3965" i="12"/>
  <c r="K3966" i="12"/>
  <c r="K3967" i="12"/>
  <c r="K3968" i="12"/>
  <c r="K3969" i="12"/>
  <c r="K3970" i="12"/>
  <c r="K3971" i="12"/>
  <c r="K3972" i="12"/>
  <c r="K3974" i="12"/>
  <c r="K3975" i="12"/>
  <c r="K3976" i="12"/>
  <c r="K3977" i="12"/>
  <c r="K3978" i="12"/>
  <c r="K3979" i="12"/>
  <c r="K3980" i="12"/>
  <c r="K3981" i="12"/>
  <c r="K3982" i="12"/>
  <c r="K3983" i="12"/>
  <c r="K3984" i="12"/>
  <c r="K3986" i="12"/>
  <c r="K3987" i="12"/>
  <c r="K3988" i="12"/>
  <c r="K3989" i="12"/>
  <c r="K3990" i="12"/>
  <c r="K3991" i="12"/>
  <c r="K3992" i="12"/>
  <c r="K3993" i="12"/>
  <c r="K3994" i="12"/>
  <c r="K3995" i="12"/>
  <c r="K3996" i="12"/>
  <c r="K3998" i="12"/>
  <c r="K3999" i="12"/>
  <c r="K4000" i="12"/>
  <c r="K4001" i="12"/>
  <c r="K4002" i="12"/>
  <c r="K4003" i="12"/>
  <c r="K4004" i="12"/>
  <c r="K4005" i="12"/>
  <c r="K4006" i="12"/>
  <c r="K4007" i="12"/>
  <c r="K4008" i="12"/>
  <c r="K4010" i="12"/>
  <c r="K4011" i="12"/>
  <c r="K4012" i="12"/>
  <c r="K4013" i="12"/>
  <c r="K4014" i="12"/>
  <c r="K4015" i="12"/>
  <c r="K4016" i="12"/>
  <c r="K4017" i="12"/>
  <c r="K4018" i="12"/>
  <c r="K4019" i="12"/>
  <c r="K4020" i="12"/>
  <c r="K4022" i="12"/>
  <c r="K4023" i="12"/>
  <c r="K4024" i="12"/>
  <c r="K4025" i="12"/>
  <c r="K4026" i="12"/>
  <c r="K4027" i="12"/>
  <c r="K4028" i="12"/>
  <c r="K4029" i="12"/>
  <c r="K4030" i="12"/>
  <c r="K4031" i="12"/>
  <c r="K4032" i="12"/>
  <c r="K4034" i="12"/>
  <c r="K4035" i="12"/>
  <c r="K4036" i="12"/>
  <c r="K4037" i="12"/>
  <c r="K4038" i="12"/>
  <c r="K4039" i="12"/>
  <c r="K4040" i="12"/>
  <c r="K4041" i="12"/>
  <c r="K4042" i="12"/>
  <c r="K4043" i="12"/>
  <c r="K4044" i="12"/>
  <c r="K4046" i="12"/>
  <c r="K4047" i="12"/>
  <c r="K4048" i="12"/>
  <c r="K4049" i="12"/>
  <c r="K4050" i="12"/>
  <c r="K4051" i="12"/>
  <c r="K4052" i="12"/>
  <c r="K4053" i="12"/>
  <c r="K4054" i="12"/>
  <c r="K4055" i="12"/>
  <c r="K4056" i="12"/>
  <c r="K4058" i="12"/>
  <c r="K4059" i="12"/>
  <c r="K4060" i="12"/>
  <c r="K4061" i="12"/>
  <c r="K4062" i="12"/>
  <c r="K4063" i="12"/>
  <c r="K4064" i="12"/>
  <c r="K4065" i="12"/>
  <c r="K4066" i="12"/>
  <c r="K4067" i="12"/>
  <c r="K4068" i="12"/>
  <c r="K4070" i="12"/>
  <c r="K4071" i="12"/>
  <c r="K4072" i="12"/>
  <c r="K4073" i="12"/>
  <c r="K4074" i="12"/>
  <c r="K4075" i="12"/>
  <c r="K4076" i="12"/>
  <c r="K4077" i="12"/>
  <c r="K4078" i="12"/>
  <c r="K4079" i="12"/>
  <c r="K4080" i="12"/>
  <c r="K4082" i="12"/>
  <c r="K4083" i="12"/>
  <c r="K4084" i="12"/>
  <c r="K4085" i="12"/>
  <c r="K4086" i="12"/>
  <c r="K4087" i="12"/>
  <c r="K4088" i="12"/>
  <c r="K4089" i="12"/>
  <c r="K4090" i="12"/>
  <c r="K4091" i="12"/>
  <c r="K4092" i="12"/>
  <c r="K4094" i="12"/>
  <c r="K4095" i="12"/>
  <c r="K4096" i="12"/>
  <c r="K4097" i="12"/>
  <c r="K4098" i="12"/>
  <c r="K4099" i="12"/>
  <c r="K4100" i="12"/>
  <c r="K4101" i="12"/>
  <c r="K4102" i="12"/>
  <c r="K4103" i="12"/>
  <c r="K4104" i="12"/>
  <c r="K4106" i="12"/>
  <c r="K4107" i="12"/>
  <c r="K4108" i="12"/>
  <c r="K4109" i="12"/>
  <c r="K4110" i="12"/>
  <c r="K4111" i="12"/>
  <c r="K4112" i="12"/>
  <c r="K4113" i="12"/>
  <c r="K4114" i="12"/>
  <c r="K4115" i="12"/>
  <c r="K4116" i="12"/>
  <c r="K4118" i="12"/>
  <c r="K4119" i="12"/>
  <c r="K4120" i="12"/>
  <c r="K4121" i="12"/>
  <c r="K4122" i="12"/>
  <c r="K4123" i="12"/>
  <c r="K4124" i="12"/>
  <c r="K4125" i="12"/>
  <c r="K4126" i="12"/>
  <c r="K4127" i="12"/>
  <c r="K4128" i="12"/>
  <c r="K4130" i="12"/>
  <c r="K4131" i="12"/>
  <c r="K4132" i="12"/>
  <c r="K4133" i="12"/>
  <c r="K4134" i="12"/>
  <c r="K4135" i="12"/>
  <c r="K4136" i="12"/>
  <c r="K4137" i="12"/>
  <c r="K4138" i="12"/>
  <c r="K4139" i="12"/>
  <c r="K4140" i="12"/>
  <c r="K4142" i="12"/>
  <c r="K4143" i="12"/>
  <c r="K4144" i="12"/>
  <c r="K4145" i="12"/>
  <c r="K4146" i="12"/>
  <c r="K4147" i="12"/>
  <c r="K4148" i="12"/>
  <c r="K4149" i="12"/>
  <c r="L2" i="12"/>
  <c r="L3" i="12"/>
  <c r="L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L502" i="12"/>
  <c r="L503" i="12"/>
  <c r="L504" i="12"/>
  <c r="L505" i="12"/>
  <c r="L506" i="12"/>
  <c r="L507" i="12"/>
  <c r="L508" i="12"/>
  <c r="L509" i="12"/>
  <c r="L510" i="12"/>
  <c r="L511" i="12"/>
  <c r="L512" i="12"/>
  <c r="L513" i="12"/>
  <c r="L514" i="12"/>
  <c r="L515" i="12"/>
  <c r="L516" i="12"/>
  <c r="L517" i="12"/>
  <c r="L518" i="12"/>
  <c r="L519" i="12"/>
  <c r="L520" i="12"/>
  <c r="L521" i="12"/>
  <c r="L522" i="12"/>
  <c r="L523" i="12"/>
  <c r="L524" i="12"/>
  <c r="L525" i="12"/>
  <c r="L526" i="12"/>
  <c r="L527" i="12"/>
  <c r="L528" i="12"/>
  <c r="L529" i="12"/>
  <c r="L530" i="12"/>
  <c r="L531" i="12"/>
  <c r="L532" i="12"/>
  <c r="L533" i="12"/>
  <c r="L534" i="12"/>
  <c r="L535" i="12"/>
  <c r="L536" i="12"/>
  <c r="L537" i="12"/>
  <c r="L538" i="12"/>
  <c r="L539" i="12"/>
  <c r="L540" i="12"/>
  <c r="L541" i="12"/>
  <c r="L542" i="12"/>
  <c r="L543" i="12"/>
  <c r="L544" i="12"/>
  <c r="L545" i="12"/>
  <c r="L546" i="12"/>
  <c r="L547" i="12"/>
  <c r="L548" i="12"/>
  <c r="L549" i="12"/>
  <c r="L550" i="12"/>
  <c r="L551" i="12"/>
  <c r="L552" i="12"/>
  <c r="L553" i="12"/>
  <c r="L554" i="12"/>
  <c r="L555" i="12"/>
  <c r="L556" i="12"/>
  <c r="L557" i="12"/>
  <c r="L558" i="12"/>
  <c r="L559" i="12"/>
  <c r="L560" i="12"/>
  <c r="L561" i="12"/>
  <c r="L562" i="12"/>
  <c r="L563" i="12"/>
  <c r="L564" i="12"/>
  <c r="L565" i="12"/>
  <c r="L566" i="12"/>
  <c r="L567" i="12"/>
  <c r="L568" i="12"/>
  <c r="L569" i="12"/>
  <c r="L570" i="12"/>
  <c r="L571" i="12"/>
  <c r="L572" i="12"/>
  <c r="L573" i="12"/>
  <c r="L574" i="12"/>
  <c r="L575" i="12"/>
  <c r="L576" i="12"/>
  <c r="L577" i="12"/>
  <c r="L578" i="12"/>
  <c r="L579" i="12"/>
  <c r="L580" i="12"/>
  <c r="L581" i="12"/>
  <c r="L582" i="12"/>
  <c r="L583" i="12"/>
  <c r="L584" i="12"/>
  <c r="L585" i="12"/>
  <c r="L586" i="12"/>
  <c r="L587" i="12"/>
  <c r="L588" i="12"/>
  <c r="L589" i="12"/>
  <c r="L590" i="12"/>
  <c r="L591" i="12"/>
  <c r="L592" i="12"/>
  <c r="L593" i="12"/>
  <c r="L594" i="12"/>
  <c r="L595" i="12"/>
  <c r="L596" i="12"/>
  <c r="L597" i="12"/>
  <c r="L598" i="12"/>
  <c r="L599" i="12"/>
  <c r="L600" i="12"/>
  <c r="L601" i="12"/>
  <c r="L602" i="12"/>
  <c r="L603" i="12"/>
  <c r="L604" i="12"/>
  <c r="L605" i="12"/>
  <c r="L606" i="12"/>
  <c r="L607" i="12"/>
  <c r="L608" i="12"/>
  <c r="L609" i="12"/>
  <c r="L610" i="12"/>
  <c r="L611" i="12"/>
  <c r="L612" i="12"/>
  <c r="L613" i="12"/>
  <c r="L614" i="12"/>
  <c r="L615" i="12"/>
  <c r="L616" i="12"/>
  <c r="L617" i="12"/>
  <c r="L618" i="12"/>
  <c r="L619" i="12"/>
  <c r="L620" i="12"/>
  <c r="L621" i="12"/>
  <c r="L622" i="12"/>
  <c r="L623" i="12"/>
  <c r="L624" i="12"/>
  <c r="L625" i="12"/>
  <c r="L626" i="12"/>
  <c r="L627" i="12"/>
  <c r="L628" i="12"/>
  <c r="L629" i="12"/>
  <c r="L630" i="12"/>
  <c r="L631" i="12"/>
  <c r="L632" i="12"/>
  <c r="L633" i="12"/>
  <c r="L634" i="12"/>
  <c r="L635" i="12"/>
  <c r="L636" i="12"/>
  <c r="L637" i="12"/>
  <c r="L638" i="12"/>
  <c r="L639" i="12"/>
  <c r="L640" i="12"/>
  <c r="L641" i="12"/>
  <c r="L642" i="12"/>
  <c r="L643" i="12"/>
  <c r="L644" i="12"/>
  <c r="L645" i="12"/>
  <c r="L646" i="12"/>
  <c r="L647" i="12"/>
  <c r="L648" i="12"/>
  <c r="L649" i="12"/>
  <c r="L650" i="12"/>
  <c r="L651" i="12"/>
  <c r="L652" i="12"/>
  <c r="L653" i="12"/>
  <c r="L654" i="12"/>
  <c r="L655" i="12"/>
  <c r="L656" i="12"/>
  <c r="L657" i="12"/>
  <c r="L658" i="12"/>
  <c r="L659" i="12"/>
  <c r="L660" i="12"/>
  <c r="L661" i="12"/>
  <c r="L662" i="12"/>
  <c r="L663" i="12"/>
  <c r="L664" i="12"/>
  <c r="L665" i="12"/>
  <c r="L666" i="12"/>
  <c r="L667" i="12"/>
  <c r="L668" i="12"/>
  <c r="L669" i="12"/>
  <c r="L670" i="12"/>
  <c r="L671" i="12"/>
  <c r="L672" i="12"/>
  <c r="L673" i="12"/>
  <c r="L674" i="12"/>
  <c r="L675" i="12"/>
  <c r="L676" i="12"/>
  <c r="L677" i="12"/>
  <c r="L678" i="12"/>
  <c r="L679" i="12"/>
  <c r="L680" i="12"/>
  <c r="L681" i="12"/>
  <c r="L682" i="12"/>
  <c r="L683" i="12"/>
  <c r="L684" i="12"/>
  <c r="L685" i="12"/>
  <c r="L686" i="12"/>
  <c r="L687" i="12"/>
  <c r="L688" i="12"/>
  <c r="L689" i="12"/>
  <c r="L690" i="12"/>
  <c r="L691" i="12"/>
  <c r="L692" i="12"/>
  <c r="L693" i="12"/>
  <c r="L694" i="12"/>
  <c r="L695" i="12"/>
  <c r="L696" i="12"/>
  <c r="L697" i="12"/>
  <c r="L698" i="12"/>
  <c r="L699" i="12"/>
  <c r="L700" i="12"/>
  <c r="L701" i="12"/>
  <c r="L702" i="12"/>
  <c r="L703" i="12"/>
  <c r="L704" i="12"/>
  <c r="L705" i="12"/>
  <c r="L706" i="12"/>
  <c r="L707" i="12"/>
  <c r="L708" i="12"/>
  <c r="L709" i="12"/>
  <c r="L710" i="12"/>
  <c r="L711" i="12"/>
  <c r="L712" i="12"/>
  <c r="L713" i="12"/>
  <c r="L714" i="12"/>
  <c r="L715" i="12"/>
  <c r="L716" i="12"/>
  <c r="L717" i="12"/>
  <c r="L718" i="12"/>
  <c r="L719" i="12"/>
  <c r="L720" i="12"/>
  <c r="L721" i="12"/>
  <c r="L722" i="12"/>
  <c r="L723" i="12"/>
  <c r="L724" i="12"/>
  <c r="L725" i="12"/>
  <c r="L726" i="12"/>
  <c r="L727" i="12"/>
  <c r="L728" i="12"/>
  <c r="L729" i="12"/>
  <c r="L730" i="12"/>
  <c r="L731" i="12"/>
  <c r="L732" i="12"/>
  <c r="L733" i="12"/>
  <c r="L734" i="12"/>
  <c r="L735" i="12"/>
  <c r="L736" i="12"/>
  <c r="L737" i="12"/>
  <c r="L738" i="12"/>
  <c r="L739" i="12"/>
  <c r="L740" i="12"/>
  <c r="L741" i="12"/>
  <c r="L742" i="12"/>
  <c r="L743" i="12"/>
  <c r="L744" i="12"/>
  <c r="L745" i="12"/>
  <c r="L746" i="12"/>
  <c r="L747" i="12"/>
  <c r="L748" i="12"/>
  <c r="L749" i="12"/>
  <c r="L750" i="12"/>
  <c r="L751" i="12"/>
  <c r="L752" i="12"/>
  <c r="L753" i="12"/>
  <c r="L754" i="12"/>
  <c r="L755" i="12"/>
  <c r="L756" i="12"/>
  <c r="L757" i="12"/>
  <c r="L758" i="12"/>
  <c r="L759" i="12"/>
  <c r="L760" i="12"/>
  <c r="L761" i="12"/>
  <c r="L762" i="12"/>
  <c r="L763" i="12"/>
  <c r="L764" i="12"/>
  <c r="L765" i="12"/>
  <c r="L766" i="12"/>
  <c r="L767" i="12"/>
  <c r="L768" i="12"/>
  <c r="L769" i="12"/>
  <c r="L770" i="12"/>
  <c r="L771" i="12"/>
  <c r="L772" i="12"/>
  <c r="L773" i="12"/>
  <c r="L774" i="12"/>
  <c r="L775" i="12"/>
  <c r="L776" i="12"/>
  <c r="L777" i="12"/>
  <c r="L778" i="12"/>
  <c r="L779" i="12"/>
  <c r="L780" i="12"/>
  <c r="L781" i="12"/>
  <c r="L782" i="12"/>
  <c r="L783" i="12"/>
  <c r="L784" i="12"/>
  <c r="L785" i="12"/>
  <c r="L786" i="12"/>
  <c r="L787" i="12"/>
  <c r="L788" i="12"/>
  <c r="L789" i="12"/>
  <c r="L790" i="12"/>
  <c r="L791" i="12"/>
  <c r="L792" i="12"/>
  <c r="L793" i="12"/>
  <c r="L794" i="12"/>
  <c r="L795" i="12"/>
  <c r="L796" i="12"/>
  <c r="L797" i="12"/>
  <c r="L798" i="12"/>
  <c r="L799" i="12"/>
  <c r="L800" i="12"/>
  <c r="L801" i="12"/>
  <c r="L802" i="12"/>
  <c r="L803" i="12"/>
  <c r="L804" i="12"/>
  <c r="L805" i="12"/>
  <c r="L806" i="12"/>
  <c r="L807" i="12"/>
  <c r="L808" i="12"/>
  <c r="L809" i="12"/>
  <c r="L810" i="12"/>
  <c r="L811" i="12"/>
  <c r="L812" i="12"/>
  <c r="L813" i="12"/>
  <c r="L814" i="12"/>
  <c r="L815" i="12"/>
  <c r="L816" i="12"/>
  <c r="L817" i="12"/>
  <c r="L818" i="12"/>
  <c r="L819" i="12"/>
  <c r="L820" i="12"/>
  <c r="L821" i="12"/>
  <c r="L822" i="12"/>
  <c r="L823" i="12"/>
  <c r="L824" i="12"/>
  <c r="L825" i="12"/>
  <c r="L826" i="12"/>
  <c r="L827" i="12"/>
  <c r="L828" i="12"/>
  <c r="L829" i="12"/>
  <c r="L830" i="12"/>
  <c r="L831" i="12"/>
  <c r="L832" i="12"/>
  <c r="L833" i="12"/>
  <c r="L834" i="12"/>
  <c r="L835" i="12"/>
  <c r="L836" i="12"/>
  <c r="L837" i="12"/>
  <c r="L838" i="12"/>
  <c r="L839" i="12"/>
  <c r="L840" i="12"/>
  <c r="L841" i="12"/>
  <c r="L842" i="12"/>
  <c r="L843" i="12"/>
  <c r="L844" i="12"/>
  <c r="L845" i="12"/>
  <c r="L846" i="12"/>
  <c r="L847" i="12"/>
  <c r="L848" i="12"/>
  <c r="L849" i="12"/>
  <c r="L850" i="12"/>
  <c r="L851" i="12"/>
  <c r="L852" i="12"/>
  <c r="L853" i="12"/>
  <c r="L854" i="12"/>
  <c r="L855" i="12"/>
  <c r="L856" i="12"/>
  <c r="L857" i="12"/>
  <c r="L858" i="12"/>
  <c r="L859" i="12"/>
  <c r="L860" i="12"/>
  <c r="L861" i="12"/>
  <c r="L862" i="12"/>
  <c r="L863" i="12"/>
  <c r="L864" i="12"/>
  <c r="L865" i="12"/>
  <c r="L866" i="12"/>
  <c r="L867" i="12"/>
  <c r="L868" i="12"/>
  <c r="L869" i="12"/>
  <c r="L870" i="12"/>
  <c r="L871" i="12"/>
  <c r="L872" i="12"/>
  <c r="L873" i="12"/>
  <c r="L874" i="12"/>
  <c r="L875" i="12"/>
  <c r="L876" i="12"/>
  <c r="L877" i="12"/>
  <c r="L878" i="12"/>
  <c r="L879" i="12"/>
  <c r="L880" i="12"/>
  <c r="L881" i="12"/>
  <c r="L882" i="12"/>
  <c r="L883" i="12"/>
  <c r="L884" i="12"/>
  <c r="L885" i="12"/>
  <c r="L886" i="12"/>
  <c r="L887" i="12"/>
  <c r="L888" i="12"/>
  <c r="L889" i="12"/>
  <c r="L890" i="12"/>
  <c r="L891" i="12"/>
  <c r="L892" i="12"/>
  <c r="L893" i="12"/>
  <c r="L894" i="12"/>
  <c r="L895" i="12"/>
  <c r="L896" i="12"/>
  <c r="L897" i="12"/>
  <c r="L898" i="12"/>
  <c r="L899" i="12"/>
  <c r="L900" i="12"/>
  <c r="L901" i="12"/>
  <c r="L902" i="12"/>
  <c r="L903" i="12"/>
  <c r="L904" i="12"/>
  <c r="L905" i="12"/>
  <c r="L906" i="12"/>
  <c r="L907" i="12"/>
  <c r="L908" i="12"/>
  <c r="L909" i="12"/>
  <c r="L910" i="12"/>
  <c r="L911" i="12"/>
  <c r="L912" i="12"/>
  <c r="L913" i="12"/>
  <c r="L914" i="12"/>
  <c r="L915" i="12"/>
  <c r="L916" i="12"/>
  <c r="L917" i="12"/>
  <c r="L918" i="12"/>
  <c r="L919" i="12"/>
  <c r="L920" i="12"/>
  <c r="L921" i="12"/>
  <c r="L922" i="12"/>
  <c r="L923" i="12"/>
  <c r="L924" i="12"/>
  <c r="L925" i="12"/>
  <c r="L926" i="12"/>
  <c r="L927" i="12"/>
  <c r="L928" i="12"/>
  <c r="L929" i="12"/>
  <c r="L930" i="12"/>
  <c r="L931" i="12"/>
  <c r="L932" i="12"/>
  <c r="L933" i="12"/>
  <c r="L934" i="12"/>
  <c r="L935" i="12"/>
  <c r="L936" i="12"/>
  <c r="L937" i="12"/>
  <c r="L938" i="12"/>
  <c r="L939" i="12"/>
  <c r="L940" i="12"/>
  <c r="L941" i="12"/>
  <c r="L942" i="12"/>
  <c r="L943" i="12"/>
  <c r="L944" i="12"/>
  <c r="L945" i="12"/>
  <c r="L946" i="12"/>
  <c r="L947" i="12"/>
  <c r="L948" i="12"/>
  <c r="L949" i="12"/>
  <c r="L950" i="12"/>
  <c r="L951" i="12"/>
  <c r="L952" i="12"/>
  <c r="L953" i="12"/>
  <c r="L954" i="12"/>
  <c r="L955" i="12"/>
  <c r="L956" i="12"/>
  <c r="L957" i="12"/>
  <c r="L958" i="12"/>
  <c r="L959" i="12"/>
  <c r="L960" i="12"/>
  <c r="L961" i="12"/>
  <c r="L962" i="12"/>
  <c r="L963" i="12"/>
  <c r="L964" i="12"/>
  <c r="L965" i="12"/>
  <c r="L966" i="12"/>
  <c r="L967" i="12"/>
  <c r="L968" i="12"/>
  <c r="L969" i="12"/>
  <c r="L970" i="12"/>
  <c r="L971" i="12"/>
  <c r="L972" i="12"/>
  <c r="L973" i="12"/>
  <c r="L974" i="12"/>
  <c r="L975" i="12"/>
  <c r="L976" i="12"/>
  <c r="L977" i="12"/>
  <c r="L978" i="12"/>
  <c r="L979" i="12"/>
  <c r="L980" i="12"/>
  <c r="L981" i="12"/>
  <c r="L982" i="12"/>
  <c r="L983" i="12"/>
  <c r="L984" i="12"/>
  <c r="L985" i="12"/>
  <c r="L986" i="12"/>
  <c r="L987" i="12"/>
  <c r="L988" i="12"/>
  <c r="L989" i="12"/>
  <c r="L990" i="12"/>
  <c r="L991" i="12"/>
  <c r="L992" i="12"/>
  <c r="L993" i="12"/>
  <c r="L994" i="12"/>
  <c r="L995" i="12"/>
  <c r="L996" i="12"/>
  <c r="L997" i="12"/>
  <c r="L998" i="12"/>
  <c r="L999" i="12"/>
  <c r="L1000" i="12"/>
  <c r="L1001" i="12"/>
  <c r="L1002" i="12"/>
  <c r="L1003" i="12"/>
  <c r="L1004" i="12"/>
  <c r="L1005" i="12"/>
  <c r="L1006" i="12"/>
  <c r="L1007" i="12"/>
  <c r="L1008" i="12"/>
  <c r="L1009" i="12"/>
  <c r="L1010" i="12"/>
  <c r="L1011" i="12"/>
  <c r="L1012" i="12"/>
  <c r="L1013" i="12"/>
  <c r="L1014" i="12"/>
  <c r="L1015" i="12"/>
  <c r="L1016" i="12"/>
  <c r="L1017" i="12"/>
  <c r="L1018" i="12"/>
  <c r="L1019" i="12"/>
  <c r="L1020" i="12"/>
  <c r="L1021" i="12"/>
  <c r="L1022" i="12"/>
  <c r="L1023" i="12"/>
  <c r="L1024" i="12"/>
  <c r="L1025" i="12"/>
  <c r="L1026" i="12"/>
  <c r="L1027" i="12"/>
  <c r="L1028" i="12"/>
  <c r="L1029" i="12"/>
  <c r="L1030" i="12"/>
  <c r="L1031" i="12"/>
  <c r="L1032" i="12"/>
  <c r="L1033" i="12"/>
  <c r="L1034" i="12"/>
  <c r="L1035" i="12"/>
  <c r="L1036" i="12"/>
  <c r="L1037" i="12"/>
  <c r="L1038" i="12"/>
  <c r="L1039" i="12"/>
  <c r="L1040" i="12"/>
  <c r="L1041" i="12"/>
  <c r="L1042" i="12"/>
  <c r="L1043" i="12"/>
  <c r="L1044" i="12"/>
  <c r="L1045" i="12"/>
  <c r="L1046" i="12"/>
  <c r="L1047" i="12"/>
  <c r="L1048" i="12"/>
  <c r="L1049" i="12"/>
  <c r="L1050" i="12"/>
  <c r="L1051" i="12"/>
  <c r="L1052" i="12"/>
  <c r="L1053" i="12"/>
  <c r="L1054" i="12"/>
  <c r="L1055" i="12"/>
  <c r="L1056" i="12"/>
  <c r="L1057" i="12"/>
  <c r="L1058" i="12"/>
  <c r="L1059" i="12"/>
  <c r="L1060" i="12"/>
  <c r="L1061" i="12"/>
  <c r="L1062" i="12"/>
  <c r="L1063" i="12"/>
  <c r="L1064" i="12"/>
  <c r="L1065" i="12"/>
  <c r="L1066" i="12"/>
  <c r="L1067" i="12"/>
  <c r="L1068" i="12"/>
  <c r="L1069" i="12"/>
  <c r="L1070" i="12"/>
  <c r="L1071" i="12"/>
  <c r="L1072" i="12"/>
  <c r="L1073" i="12"/>
  <c r="L1074" i="12"/>
  <c r="L1075" i="12"/>
  <c r="L1076" i="12"/>
  <c r="L1077" i="12"/>
  <c r="L1078" i="12"/>
  <c r="L1079" i="12"/>
  <c r="L1080" i="12"/>
  <c r="L1081" i="12"/>
  <c r="L1082" i="12"/>
  <c r="L1083" i="12"/>
  <c r="L1084" i="12"/>
  <c r="L1085" i="12"/>
  <c r="L1086" i="12"/>
  <c r="L1087" i="12"/>
  <c r="L1088" i="12"/>
  <c r="L1089" i="12"/>
  <c r="L1090" i="12"/>
  <c r="L1091" i="12"/>
  <c r="L1092" i="12"/>
  <c r="L1093" i="12"/>
  <c r="L1094" i="12"/>
  <c r="L1095" i="12"/>
  <c r="L1096" i="12"/>
  <c r="L1097" i="12"/>
  <c r="L1098" i="12"/>
  <c r="L1099" i="12"/>
  <c r="L1100" i="12"/>
  <c r="L1101" i="12"/>
  <c r="L1102" i="12"/>
  <c r="L1103" i="12"/>
  <c r="L1104" i="12"/>
  <c r="L1105" i="12"/>
  <c r="L1106" i="12"/>
  <c r="L1107" i="12"/>
  <c r="L1108" i="12"/>
  <c r="L1109" i="12"/>
  <c r="L1110" i="12"/>
  <c r="L1111" i="12"/>
  <c r="L1112" i="12"/>
  <c r="L1113" i="12"/>
  <c r="L1114" i="12"/>
  <c r="L1115" i="12"/>
  <c r="L1116" i="12"/>
  <c r="L1117" i="12"/>
  <c r="L1118" i="12"/>
  <c r="L1119" i="12"/>
  <c r="L1120" i="12"/>
  <c r="L1121" i="12"/>
  <c r="L1122" i="12"/>
  <c r="L1123" i="12"/>
  <c r="L1124" i="12"/>
  <c r="L1125" i="12"/>
  <c r="L1126" i="12"/>
  <c r="L1127" i="12"/>
  <c r="L1128" i="12"/>
  <c r="L1129" i="12"/>
  <c r="L1130" i="12"/>
  <c r="L1131" i="12"/>
  <c r="L1132" i="12"/>
  <c r="L1133" i="12"/>
  <c r="L1134" i="12"/>
  <c r="L1135" i="12"/>
  <c r="L1136" i="12"/>
  <c r="L1137" i="12"/>
  <c r="L1138" i="12"/>
  <c r="L1139" i="12"/>
  <c r="L1140" i="12"/>
  <c r="L1141" i="12"/>
  <c r="L1142" i="12"/>
  <c r="L1143" i="12"/>
  <c r="L1144" i="12"/>
  <c r="L1145" i="12"/>
  <c r="L1146" i="12"/>
  <c r="L1147" i="12"/>
  <c r="L1148" i="12"/>
  <c r="L1149" i="12"/>
  <c r="L1150" i="12"/>
  <c r="L1151" i="12"/>
  <c r="L1152" i="12"/>
  <c r="L1153" i="12"/>
  <c r="L1154" i="12"/>
  <c r="L1155" i="12"/>
  <c r="L1156" i="12"/>
  <c r="L1157" i="12"/>
  <c r="L1158" i="12"/>
  <c r="L1159" i="12"/>
  <c r="L1160" i="12"/>
  <c r="L1161" i="12"/>
  <c r="L1162" i="12"/>
  <c r="L1163" i="12"/>
  <c r="L1164" i="12"/>
  <c r="L1165" i="12"/>
  <c r="L1166" i="12"/>
  <c r="L1167" i="12"/>
  <c r="L1168" i="12"/>
  <c r="L1169" i="12"/>
  <c r="L1170" i="12"/>
  <c r="L1171" i="12"/>
  <c r="L1172" i="12"/>
  <c r="L1173" i="12"/>
  <c r="L1174" i="12"/>
  <c r="L1175" i="12"/>
  <c r="L1176" i="12"/>
  <c r="L1177" i="12"/>
  <c r="L1178" i="12"/>
  <c r="L1179" i="12"/>
  <c r="L1180" i="12"/>
  <c r="L1181" i="12"/>
  <c r="L1182" i="12"/>
  <c r="L1183" i="12"/>
  <c r="L1184" i="12"/>
  <c r="L1185" i="12"/>
  <c r="L1186" i="12"/>
  <c r="L1187" i="12"/>
  <c r="L1188" i="12"/>
  <c r="L1189" i="12"/>
  <c r="L1190" i="12"/>
  <c r="L1191" i="12"/>
  <c r="L1192" i="12"/>
  <c r="L1193" i="12"/>
  <c r="L1194" i="12"/>
  <c r="L1195" i="12"/>
  <c r="L1196" i="12"/>
  <c r="L1197" i="12"/>
  <c r="L1198" i="12"/>
  <c r="L1199" i="12"/>
  <c r="L1200" i="12"/>
  <c r="L1201" i="12"/>
  <c r="L1202" i="12"/>
  <c r="L1203" i="12"/>
  <c r="L1204" i="12"/>
  <c r="L1205" i="12"/>
  <c r="L1206" i="12"/>
  <c r="L1207" i="12"/>
  <c r="L1208" i="12"/>
  <c r="L1209" i="12"/>
  <c r="L1210" i="12"/>
  <c r="L1211" i="12"/>
  <c r="L1212" i="12"/>
  <c r="L1213" i="12"/>
  <c r="L1214" i="12"/>
  <c r="L1215" i="12"/>
  <c r="L1216" i="12"/>
  <c r="L1217" i="12"/>
  <c r="L1218" i="12"/>
  <c r="L1219" i="12"/>
  <c r="L1220" i="12"/>
  <c r="L1221" i="12"/>
  <c r="L1222" i="12"/>
  <c r="L1223" i="12"/>
  <c r="L1224" i="12"/>
  <c r="L1225" i="12"/>
  <c r="L1226" i="12"/>
  <c r="L1227" i="12"/>
  <c r="L1228" i="12"/>
  <c r="L1229" i="12"/>
  <c r="L1230" i="12"/>
  <c r="L1231" i="12"/>
  <c r="L1232" i="12"/>
  <c r="L1233" i="12"/>
  <c r="L1234" i="12"/>
  <c r="L1235" i="12"/>
  <c r="L1236" i="12"/>
  <c r="L1237" i="12"/>
  <c r="L1238" i="12"/>
  <c r="L1239" i="12"/>
  <c r="L1240" i="12"/>
  <c r="L1241" i="12"/>
  <c r="L1242" i="12"/>
  <c r="L1243" i="12"/>
  <c r="L1244" i="12"/>
  <c r="L1245" i="12"/>
  <c r="L1246" i="12"/>
  <c r="L1247" i="12"/>
  <c r="L1248" i="12"/>
  <c r="L1249" i="12"/>
  <c r="L1250" i="12"/>
  <c r="L1251" i="12"/>
  <c r="L1252" i="12"/>
  <c r="L1253" i="12"/>
  <c r="L1254" i="12"/>
  <c r="L1255" i="12"/>
  <c r="L1256" i="12"/>
  <c r="L1257" i="12"/>
  <c r="L1258" i="12"/>
  <c r="L1259" i="12"/>
  <c r="L1260" i="12"/>
  <c r="L1261" i="12"/>
  <c r="L1262" i="12"/>
  <c r="L1263" i="12"/>
  <c r="L1264" i="12"/>
  <c r="L1265" i="12"/>
  <c r="L1266" i="12"/>
  <c r="L1267" i="12"/>
  <c r="L1268" i="12"/>
  <c r="L1269" i="12"/>
  <c r="L1270" i="12"/>
  <c r="L1271" i="12"/>
  <c r="L1272" i="12"/>
  <c r="L1273" i="12"/>
  <c r="L1274" i="12"/>
  <c r="L1275" i="12"/>
  <c r="L1276" i="12"/>
  <c r="L1277" i="12"/>
  <c r="L1278" i="12"/>
  <c r="L1279" i="12"/>
  <c r="L1280" i="12"/>
  <c r="L1281" i="12"/>
  <c r="L1282" i="12"/>
  <c r="L1283" i="12"/>
  <c r="L1284" i="12"/>
  <c r="L1285" i="12"/>
  <c r="L1286" i="12"/>
  <c r="L1287" i="12"/>
  <c r="L1288" i="12"/>
  <c r="L1289" i="12"/>
  <c r="L1290" i="12"/>
  <c r="L1291" i="12"/>
  <c r="L1292" i="12"/>
  <c r="L1293" i="12"/>
  <c r="L1294" i="12"/>
  <c r="L1295" i="12"/>
  <c r="L1296" i="12"/>
  <c r="L1297" i="12"/>
  <c r="L1298" i="12"/>
  <c r="L1299" i="12"/>
  <c r="L1300" i="12"/>
  <c r="L1301" i="12"/>
  <c r="L1302" i="12"/>
  <c r="L1303" i="12"/>
  <c r="L1304" i="12"/>
  <c r="L1305" i="12"/>
  <c r="L1306" i="12"/>
  <c r="L1307" i="12"/>
  <c r="L1308" i="12"/>
  <c r="L1309" i="12"/>
  <c r="L1310" i="12"/>
  <c r="L1311" i="12"/>
  <c r="L1312" i="12"/>
  <c r="L1313" i="12"/>
  <c r="L1314" i="12"/>
  <c r="L1315" i="12"/>
  <c r="L1316" i="12"/>
  <c r="L1317" i="12"/>
  <c r="L1318" i="12"/>
  <c r="L1319" i="12"/>
  <c r="L1320" i="12"/>
  <c r="L1321" i="12"/>
  <c r="L1322" i="12"/>
  <c r="L1323" i="12"/>
  <c r="L1324" i="12"/>
  <c r="L1325" i="12"/>
  <c r="L1326" i="12"/>
  <c r="L1327" i="12"/>
  <c r="L1328" i="12"/>
  <c r="L1329" i="12"/>
  <c r="L1330" i="12"/>
  <c r="L1331" i="12"/>
  <c r="L1332" i="12"/>
  <c r="L1333" i="12"/>
  <c r="L1334" i="12"/>
  <c r="L1335" i="12"/>
  <c r="L1336" i="12"/>
  <c r="L1337" i="12"/>
  <c r="L1338" i="12"/>
  <c r="L1339" i="12"/>
  <c r="L1340" i="12"/>
  <c r="L1341" i="12"/>
  <c r="L1342" i="12"/>
  <c r="L1343" i="12"/>
  <c r="L1344" i="12"/>
  <c r="L1345" i="12"/>
  <c r="L1346" i="12"/>
  <c r="L1347" i="12"/>
  <c r="L1348" i="12"/>
  <c r="L1349" i="12"/>
  <c r="L1350" i="12"/>
  <c r="L1351" i="12"/>
  <c r="L1352" i="12"/>
  <c r="L1353" i="12"/>
  <c r="L1354" i="12"/>
  <c r="L1355" i="12"/>
  <c r="L1356" i="12"/>
  <c r="L1357" i="12"/>
  <c r="L1358" i="12"/>
  <c r="L1359" i="12"/>
  <c r="L1360" i="12"/>
  <c r="L1361" i="12"/>
  <c r="L1362" i="12"/>
  <c r="L1363" i="12"/>
  <c r="L1364" i="12"/>
  <c r="L1365" i="12"/>
  <c r="L1366" i="12"/>
  <c r="L1367" i="12"/>
  <c r="L1368" i="12"/>
  <c r="L1369" i="12"/>
  <c r="L1370" i="12"/>
  <c r="L1371" i="12"/>
  <c r="L1372" i="12"/>
  <c r="L1373" i="12"/>
  <c r="L1374" i="12"/>
  <c r="L1375" i="12"/>
  <c r="L1376" i="12"/>
  <c r="L1377" i="12"/>
  <c r="L1378" i="12"/>
  <c r="L1379" i="12"/>
  <c r="L1380" i="12"/>
  <c r="L1381" i="12"/>
  <c r="L1382" i="12"/>
  <c r="L1383" i="12"/>
  <c r="L1384" i="12"/>
  <c r="L1385" i="12"/>
  <c r="L1386" i="12"/>
  <c r="L1387" i="12"/>
  <c r="L1388" i="12"/>
  <c r="L1389" i="12"/>
  <c r="L1390" i="12"/>
  <c r="L1391" i="12"/>
  <c r="L1392" i="12"/>
  <c r="L1393" i="12"/>
  <c r="L1394" i="12"/>
  <c r="L1395" i="12"/>
  <c r="L1396" i="12"/>
  <c r="L1397" i="12"/>
  <c r="L1398" i="12"/>
  <c r="L1399" i="12"/>
  <c r="L1400" i="12"/>
  <c r="L1401" i="12"/>
  <c r="L1402" i="12"/>
  <c r="L1403" i="12"/>
  <c r="L1404" i="12"/>
  <c r="L1405" i="12"/>
  <c r="L1406" i="12"/>
  <c r="L1407" i="12"/>
  <c r="L1408" i="12"/>
  <c r="L1409" i="12"/>
  <c r="L1410" i="12"/>
  <c r="L1411" i="12"/>
  <c r="L1412" i="12"/>
  <c r="L1413" i="12"/>
  <c r="L1414" i="12"/>
  <c r="L1415" i="12"/>
  <c r="L1416" i="12"/>
  <c r="L1417" i="12"/>
  <c r="L1418" i="12"/>
  <c r="L1419" i="12"/>
  <c r="L1420" i="12"/>
  <c r="L1421" i="12"/>
  <c r="L1422" i="12"/>
  <c r="L1423" i="12"/>
  <c r="L1424" i="12"/>
  <c r="L1425" i="12"/>
  <c r="L1426" i="12"/>
  <c r="L1427" i="12"/>
  <c r="L1428" i="12"/>
  <c r="L1429" i="12"/>
  <c r="L1430" i="12"/>
  <c r="L1431" i="12"/>
  <c r="L1432" i="12"/>
  <c r="L1433" i="12"/>
  <c r="L1434" i="12"/>
  <c r="L1435" i="12"/>
  <c r="L1436" i="12"/>
  <c r="L1437" i="12"/>
  <c r="L1438" i="12"/>
  <c r="L1439" i="12"/>
  <c r="L1440" i="12"/>
  <c r="L1441" i="12"/>
  <c r="L1442" i="12"/>
  <c r="L1443" i="12"/>
  <c r="L1444" i="12"/>
  <c r="L1445" i="12"/>
  <c r="L1446" i="12"/>
  <c r="L1447" i="12"/>
  <c r="L1448" i="12"/>
  <c r="L1449" i="12"/>
  <c r="L1450" i="12"/>
  <c r="L1451" i="12"/>
  <c r="L1452" i="12"/>
  <c r="L1453" i="12"/>
  <c r="L1454" i="12"/>
  <c r="L1455" i="12"/>
  <c r="L1456" i="12"/>
  <c r="L1457" i="12"/>
  <c r="L1458" i="12"/>
  <c r="L1459" i="12"/>
  <c r="L1460" i="12"/>
  <c r="L1461" i="12"/>
  <c r="L1462" i="12"/>
  <c r="L1463" i="12"/>
  <c r="L1464" i="12"/>
  <c r="L1465" i="12"/>
  <c r="L1466" i="12"/>
  <c r="L1467" i="12"/>
  <c r="L1468" i="12"/>
  <c r="L1469" i="12"/>
  <c r="L1470" i="12"/>
  <c r="L1471" i="12"/>
  <c r="L1472" i="12"/>
  <c r="L1473" i="12"/>
  <c r="L1474" i="12"/>
  <c r="L1475" i="12"/>
  <c r="L1476" i="12"/>
  <c r="L1477" i="12"/>
  <c r="L1478" i="12"/>
  <c r="L1479" i="12"/>
  <c r="L1480" i="12"/>
  <c r="L1481" i="12"/>
  <c r="L1482" i="12"/>
  <c r="L1483" i="12"/>
  <c r="L1484" i="12"/>
  <c r="L1485" i="12"/>
  <c r="L1486" i="12"/>
  <c r="L1487" i="12"/>
  <c r="L1488" i="12"/>
  <c r="L1489" i="12"/>
  <c r="L1490" i="12"/>
  <c r="L1491" i="12"/>
  <c r="L1492" i="12"/>
  <c r="L1493" i="12"/>
  <c r="L1494" i="12"/>
  <c r="L1495" i="12"/>
  <c r="L1496" i="12"/>
  <c r="L1497" i="12"/>
  <c r="L1498" i="12"/>
  <c r="L1499" i="12"/>
  <c r="L1500" i="12"/>
  <c r="L1501" i="12"/>
  <c r="L1502" i="12"/>
  <c r="L1503" i="12"/>
  <c r="L1504" i="12"/>
  <c r="L1505" i="12"/>
  <c r="L1506" i="12"/>
  <c r="L1507" i="12"/>
  <c r="L1508" i="12"/>
  <c r="L1509" i="12"/>
  <c r="L1510" i="12"/>
  <c r="L1511" i="12"/>
  <c r="L1512" i="12"/>
  <c r="L1513" i="12"/>
  <c r="L1514" i="12"/>
  <c r="L1515" i="12"/>
  <c r="L1516" i="12"/>
  <c r="L1517" i="12"/>
  <c r="L1518" i="12"/>
  <c r="L1519" i="12"/>
  <c r="L1520" i="12"/>
  <c r="L1521" i="12"/>
  <c r="L1522" i="12"/>
  <c r="L1523" i="12"/>
  <c r="L1524" i="12"/>
  <c r="L1525" i="12"/>
  <c r="L1526" i="12"/>
  <c r="L1527" i="12"/>
  <c r="L1528" i="12"/>
  <c r="L1529" i="12"/>
  <c r="L1530" i="12"/>
  <c r="L1531" i="12"/>
  <c r="L1532" i="12"/>
  <c r="L1533" i="12"/>
  <c r="L1534" i="12"/>
  <c r="L1535" i="12"/>
  <c r="L1536" i="12"/>
  <c r="L1537" i="12"/>
  <c r="L1538" i="12"/>
  <c r="L1539" i="12"/>
  <c r="L1540" i="12"/>
  <c r="L1541" i="12"/>
  <c r="L1542" i="12"/>
  <c r="L1543" i="12"/>
  <c r="L1544" i="12"/>
  <c r="L1545" i="12"/>
  <c r="L1546" i="12"/>
  <c r="L1547" i="12"/>
  <c r="L1548" i="12"/>
  <c r="L1549" i="12"/>
  <c r="L1550" i="12"/>
  <c r="L1551" i="12"/>
  <c r="L1552" i="12"/>
  <c r="L1553" i="12"/>
  <c r="L1554" i="12"/>
  <c r="L1555" i="12"/>
  <c r="L1556" i="12"/>
  <c r="L1557" i="12"/>
  <c r="L1558" i="12"/>
  <c r="L1559" i="12"/>
  <c r="L1560" i="12"/>
  <c r="L1561" i="12"/>
  <c r="L1562" i="12"/>
  <c r="L1563" i="12"/>
  <c r="L1564" i="12"/>
  <c r="L1565" i="12"/>
  <c r="L1566" i="12"/>
  <c r="L1567" i="12"/>
  <c r="L1568" i="12"/>
  <c r="L1569" i="12"/>
  <c r="L1570" i="12"/>
  <c r="L1571" i="12"/>
  <c r="L1572" i="12"/>
  <c r="L1573" i="12"/>
  <c r="L1574" i="12"/>
  <c r="L1575" i="12"/>
  <c r="L1576" i="12"/>
  <c r="L1577" i="12"/>
  <c r="L1578" i="12"/>
  <c r="L1579" i="12"/>
  <c r="L1580" i="12"/>
  <c r="L1581" i="12"/>
  <c r="L1582" i="12"/>
  <c r="L1583" i="12"/>
  <c r="L1584" i="12"/>
  <c r="L1585" i="12"/>
  <c r="L1586" i="12"/>
  <c r="L1587" i="12"/>
  <c r="L1588" i="12"/>
  <c r="L1589" i="12"/>
  <c r="L1590" i="12"/>
  <c r="L1591" i="12"/>
  <c r="L1592" i="12"/>
  <c r="L1593" i="12"/>
  <c r="L1594" i="12"/>
  <c r="L1595" i="12"/>
  <c r="L1596" i="12"/>
  <c r="L1597" i="12"/>
  <c r="L1598" i="12"/>
  <c r="L1599" i="12"/>
  <c r="L1600" i="12"/>
  <c r="L1601" i="12"/>
  <c r="L1602" i="12"/>
  <c r="L1603" i="12"/>
  <c r="L1604" i="12"/>
  <c r="L1605" i="12"/>
  <c r="L1606" i="12"/>
  <c r="L1607" i="12"/>
  <c r="L1608" i="12"/>
  <c r="L1609" i="12"/>
  <c r="L1610" i="12"/>
  <c r="L1611" i="12"/>
  <c r="L1612" i="12"/>
  <c r="L1613" i="12"/>
  <c r="L1614" i="12"/>
  <c r="L1615" i="12"/>
  <c r="L1616" i="12"/>
  <c r="L1617" i="12"/>
  <c r="L1618" i="12"/>
  <c r="L1619" i="12"/>
  <c r="L1620" i="12"/>
  <c r="L1621" i="12"/>
  <c r="L1622" i="12"/>
  <c r="L1623" i="12"/>
  <c r="L1624" i="12"/>
  <c r="L1625" i="12"/>
  <c r="L1626" i="12"/>
  <c r="L1627" i="12"/>
  <c r="L1628" i="12"/>
  <c r="L1629" i="12"/>
  <c r="L1630" i="12"/>
  <c r="L1631" i="12"/>
  <c r="L1632" i="12"/>
  <c r="L1633" i="12"/>
  <c r="L1634" i="12"/>
  <c r="L1635" i="12"/>
  <c r="L1636" i="12"/>
  <c r="L1637" i="12"/>
  <c r="L1638" i="12"/>
  <c r="L1639" i="12"/>
  <c r="L1640" i="12"/>
  <c r="L1641" i="12"/>
  <c r="L1642" i="12"/>
  <c r="L1643" i="12"/>
  <c r="L1644" i="12"/>
  <c r="L1645" i="12"/>
  <c r="L1646" i="12"/>
  <c r="L1647" i="12"/>
  <c r="L1648" i="12"/>
  <c r="L1649" i="12"/>
  <c r="L1650" i="12"/>
  <c r="L1651" i="12"/>
  <c r="L1652" i="12"/>
  <c r="L1653" i="12"/>
  <c r="L1654" i="12"/>
  <c r="L1655" i="12"/>
  <c r="L1656" i="12"/>
  <c r="L1657" i="12"/>
  <c r="L1658" i="12"/>
  <c r="L1659" i="12"/>
  <c r="L1660" i="12"/>
  <c r="L1661" i="12"/>
  <c r="L1662" i="12"/>
  <c r="L1663" i="12"/>
  <c r="L1664" i="12"/>
  <c r="L1665" i="12"/>
  <c r="L1666" i="12"/>
  <c r="L1667" i="12"/>
  <c r="L1668" i="12"/>
  <c r="L1669" i="12"/>
  <c r="L1670" i="12"/>
  <c r="L1671" i="12"/>
  <c r="L1672" i="12"/>
  <c r="L1673" i="12"/>
  <c r="L1674" i="12"/>
  <c r="L1675" i="12"/>
  <c r="L1676" i="12"/>
  <c r="L1677" i="12"/>
  <c r="L1678" i="12"/>
  <c r="L1679" i="12"/>
  <c r="L1680" i="12"/>
  <c r="L1681" i="12"/>
  <c r="L1682" i="12"/>
  <c r="L1683" i="12"/>
  <c r="L1684" i="12"/>
  <c r="L1685" i="12"/>
  <c r="L1686" i="12"/>
  <c r="L1687" i="12"/>
  <c r="L1688" i="12"/>
  <c r="L1689" i="12"/>
  <c r="L1690" i="12"/>
  <c r="L1691" i="12"/>
  <c r="L1692" i="12"/>
  <c r="L1693" i="12"/>
  <c r="L1694" i="12"/>
  <c r="L1695" i="12"/>
  <c r="L1696" i="12"/>
  <c r="L1697" i="12"/>
  <c r="L1698" i="12"/>
  <c r="L1699" i="12"/>
  <c r="L1700" i="12"/>
  <c r="L1701" i="12"/>
  <c r="L1702" i="12"/>
  <c r="L1703" i="12"/>
  <c r="L1704" i="12"/>
  <c r="L1705" i="12"/>
  <c r="L1706" i="12"/>
  <c r="L1707" i="12"/>
  <c r="L1708" i="12"/>
  <c r="L1709" i="12"/>
  <c r="L1710" i="12"/>
  <c r="L1711" i="12"/>
  <c r="L1712" i="12"/>
  <c r="L1713" i="12"/>
  <c r="L1714" i="12"/>
  <c r="L1715" i="12"/>
  <c r="L1716" i="12"/>
  <c r="L1717" i="12"/>
  <c r="L1718" i="12"/>
  <c r="L1719" i="12"/>
  <c r="L1720" i="12"/>
  <c r="L1721" i="12"/>
  <c r="L1722" i="12"/>
  <c r="L1723" i="12"/>
  <c r="L1724" i="12"/>
  <c r="L1725" i="12"/>
  <c r="L1726" i="12"/>
  <c r="L1727" i="12"/>
  <c r="L1728" i="12"/>
  <c r="L1729" i="12"/>
  <c r="L1730" i="12"/>
  <c r="L1731" i="12"/>
  <c r="L1732" i="12"/>
  <c r="L1733" i="12"/>
  <c r="L1734" i="12"/>
  <c r="L1735" i="12"/>
  <c r="L1736" i="12"/>
  <c r="L1737" i="12"/>
  <c r="L1738" i="12"/>
  <c r="L1739" i="12"/>
  <c r="L1740" i="12"/>
  <c r="L1741" i="12"/>
  <c r="L1742" i="12"/>
  <c r="L1743" i="12"/>
  <c r="L1744" i="12"/>
  <c r="L1745" i="12"/>
  <c r="L1746" i="12"/>
  <c r="L1747" i="12"/>
  <c r="L1748" i="12"/>
  <c r="L1749" i="12"/>
  <c r="L1750" i="12"/>
  <c r="L1751" i="12"/>
  <c r="L1752" i="12"/>
  <c r="L1753" i="12"/>
  <c r="L1754" i="12"/>
  <c r="L1755" i="12"/>
  <c r="L1756" i="12"/>
  <c r="L1757" i="12"/>
  <c r="L1758" i="12"/>
  <c r="L1759" i="12"/>
  <c r="L1760" i="12"/>
  <c r="L1761" i="12"/>
  <c r="L1762" i="12"/>
  <c r="L1763" i="12"/>
  <c r="L1764" i="12"/>
  <c r="L1765" i="12"/>
  <c r="L1766" i="12"/>
  <c r="L1767" i="12"/>
  <c r="L1768" i="12"/>
  <c r="L1769" i="12"/>
  <c r="L1770" i="12"/>
  <c r="L1771" i="12"/>
  <c r="L1772" i="12"/>
  <c r="L1773" i="12"/>
  <c r="L1774" i="12"/>
  <c r="L1775" i="12"/>
  <c r="L1776" i="12"/>
  <c r="L1777" i="12"/>
  <c r="L1778" i="12"/>
  <c r="L1779" i="12"/>
  <c r="L1780" i="12"/>
  <c r="L1781" i="12"/>
  <c r="L1782" i="12"/>
  <c r="L1783" i="12"/>
  <c r="L1784" i="12"/>
  <c r="L1785" i="12"/>
  <c r="L1786" i="12"/>
  <c r="L1787" i="12"/>
  <c r="L1788" i="12"/>
  <c r="L1789" i="12"/>
  <c r="L1790" i="12"/>
  <c r="L1791" i="12"/>
  <c r="L1792" i="12"/>
  <c r="L1793" i="12"/>
  <c r="L1794" i="12"/>
  <c r="L1795" i="12"/>
  <c r="L1796" i="12"/>
  <c r="L1797" i="12"/>
  <c r="L1798" i="12"/>
  <c r="L1799" i="12"/>
  <c r="L1800" i="12"/>
  <c r="L1801" i="12"/>
  <c r="L1802" i="12"/>
  <c r="L1803" i="12"/>
  <c r="L1804" i="12"/>
  <c r="L1805" i="12"/>
  <c r="L1806" i="12"/>
  <c r="L1807" i="12"/>
  <c r="L1808" i="12"/>
  <c r="L1809" i="12"/>
  <c r="L1810" i="12"/>
  <c r="L1811" i="12"/>
  <c r="L1812" i="12"/>
  <c r="L1813" i="12"/>
  <c r="L1814" i="12"/>
  <c r="L1815" i="12"/>
  <c r="L1816" i="12"/>
  <c r="L1817" i="12"/>
  <c r="L1818" i="12"/>
  <c r="L1819" i="12"/>
  <c r="L1820" i="12"/>
  <c r="L1821" i="12"/>
  <c r="L1822" i="12"/>
  <c r="L1823" i="12"/>
  <c r="L1824" i="12"/>
  <c r="L1825" i="12"/>
  <c r="L1826" i="12"/>
  <c r="L1827" i="12"/>
  <c r="L1828" i="12"/>
  <c r="L1829" i="12"/>
  <c r="L1830" i="12"/>
  <c r="L1831" i="12"/>
  <c r="L1832" i="12"/>
  <c r="L1833" i="12"/>
  <c r="L1834" i="12"/>
  <c r="L1835" i="12"/>
  <c r="L1836" i="12"/>
  <c r="L1837" i="12"/>
  <c r="L1838" i="12"/>
  <c r="L1839" i="12"/>
  <c r="L1840" i="12"/>
  <c r="L1841" i="12"/>
  <c r="L1842" i="12"/>
  <c r="L1843" i="12"/>
  <c r="L1844" i="12"/>
  <c r="L1845" i="12"/>
  <c r="L1846" i="12"/>
  <c r="L1847" i="12"/>
  <c r="L1848" i="12"/>
  <c r="L1849" i="12"/>
  <c r="L1850" i="12"/>
  <c r="L1851" i="12"/>
  <c r="L1852" i="12"/>
  <c r="L1853" i="12"/>
  <c r="L1854" i="12"/>
  <c r="L1855" i="12"/>
  <c r="L1856" i="12"/>
  <c r="L1857" i="12"/>
  <c r="L1858" i="12"/>
  <c r="L1859" i="12"/>
  <c r="L1860" i="12"/>
  <c r="L1861" i="12"/>
  <c r="L1862" i="12"/>
  <c r="L1863" i="12"/>
  <c r="L1864" i="12"/>
  <c r="L1865" i="12"/>
  <c r="L1866" i="12"/>
  <c r="L1867" i="12"/>
  <c r="L1868" i="12"/>
  <c r="L1869" i="12"/>
  <c r="L1870" i="12"/>
  <c r="L1871" i="12"/>
  <c r="L1872" i="12"/>
  <c r="L1873" i="12"/>
  <c r="L1874" i="12"/>
  <c r="L1875" i="12"/>
  <c r="L1876" i="12"/>
  <c r="L1877" i="12"/>
  <c r="L1878" i="12"/>
  <c r="L1879" i="12"/>
  <c r="L1880" i="12"/>
  <c r="L1881" i="12"/>
  <c r="L1882" i="12"/>
  <c r="L1883" i="12"/>
  <c r="L1884" i="12"/>
  <c r="L1885" i="12"/>
  <c r="L1886" i="12"/>
  <c r="L1887" i="12"/>
  <c r="L1888" i="12"/>
  <c r="L1889" i="12"/>
  <c r="L1890" i="12"/>
  <c r="L1891" i="12"/>
  <c r="L1892" i="12"/>
  <c r="L1893" i="12"/>
  <c r="L1894" i="12"/>
  <c r="L1895" i="12"/>
  <c r="L1896" i="12"/>
  <c r="L1897" i="12"/>
  <c r="L1898" i="12"/>
  <c r="L1899" i="12"/>
  <c r="L1900" i="12"/>
  <c r="L1901" i="12"/>
  <c r="L1902" i="12"/>
  <c r="L1903" i="12"/>
  <c r="L1904" i="12"/>
  <c r="L1905" i="12"/>
  <c r="L1906" i="12"/>
  <c r="L1907" i="12"/>
  <c r="L1908" i="12"/>
  <c r="L1909" i="12"/>
  <c r="L1910" i="12"/>
  <c r="L1911" i="12"/>
  <c r="L1912" i="12"/>
  <c r="L1913" i="12"/>
  <c r="L1914" i="12"/>
  <c r="L1915" i="12"/>
  <c r="L1916" i="12"/>
  <c r="L1917" i="12"/>
  <c r="L1918" i="12"/>
  <c r="L1919" i="12"/>
  <c r="L1920" i="12"/>
  <c r="L1921" i="12"/>
  <c r="L1922" i="12"/>
  <c r="L1923" i="12"/>
  <c r="L1924" i="12"/>
  <c r="L1925" i="12"/>
  <c r="L1926" i="12"/>
  <c r="L1927" i="12"/>
  <c r="L1928" i="12"/>
  <c r="L1929" i="12"/>
  <c r="L1930" i="12"/>
  <c r="L1931" i="12"/>
  <c r="L1932" i="12"/>
  <c r="L1933" i="12"/>
  <c r="L1934" i="12"/>
  <c r="L1935" i="12"/>
  <c r="L1936" i="12"/>
  <c r="L1937" i="12"/>
  <c r="L1938" i="12"/>
  <c r="L1939" i="12"/>
  <c r="L1940" i="12"/>
  <c r="L1941" i="12"/>
  <c r="L1942" i="12"/>
  <c r="L1943" i="12"/>
  <c r="L1944" i="12"/>
  <c r="L1945" i="12"/>
  <c r="L1946" i="12"/>
  <c r="L1947" i="12"/>
  <c r="L1948" i="12"/>
  <c r="L1949" i="12"/>
  <c r="L1950" i="12"/>
  <c r="L1951" i="12"/>
  <c r="L1952" i="12"/>
  <c r="L1953" i="12"/>
  <c r="L1954" i="12"/>
  <c r="L1955" i="12"/>
  <c r="L1956" i="12"/>
  <c r="L1957" i="12"/>
  <c r="L1958" i="12"/>
  <c r="L1959" i="12"/>
  <c r="L1960" i="12"/>
  <c r="L1961" i="12"/>
  <c r="L1962" i="12"/>
  <c r="L1963" i="12"/>
  <c r="L1964" i="12"/>
  <c r="L1965" i="12"/>
  <c r="L1966" i="12"/>
  <c r="L1967" i="12"/>
  <c r="L1968" i="12"/>
  <c r="L1969" i="12"/>
  <c r="L1970" i="12"/>
  <c r="L1971" i="12"/>
  <c r="L1972" i="12"/>
  <c r="L1973" i="12"/>
  <c r="L1974" i="12"/>
  <c r="L1975" i="12"/>
  <c r="L1976" i="12"/>
  <c r="L1977" i="12"/>
  <c r="L1978" i="12"/>
  <c r="L1979" i="12"/>
  <c r="L1980" i="12"/>
  <c r="L1981" i="12"/>
  <c r="L1982" i="12"/>
  <c r="L1983" i="12"/>
  <c r="L1984" i="12"/>
  <c r="L1985" i="12"/>
  <c r="L1986" i="12"/>
  <c r="L1987" i="12"/>
  <c r="L1988" i="12"/>
  <c r="L1989" i="12"/>
  <c r="L1990" i="12"/>
  <c r="L1991" i="12"/>
  <c r="L1992" i="12"/>
  <c r="L1993" i="12"/>
  <c r="L1994" i="12"/>
  <c r="L1995" i="12"/>
  <c r="L1996" i="12"/>
  <c r="L1997" i="12"/>
  <c r="L1998" i="12"/>
  <c r="L1999" i="12"/>
  <c r="L2000" i="12"/>
  <c r="L2001" i="12"/>
  <c r="L2002" i="12"/>
  <c r="L2003" i="12"/>
  <c r="L2004" i="12"/>
  <c r="L2005" i="12"/>
  <c r="L2006" i="12"/>
  <c r="L2007" i="12"/>
  <c r="L2008" i="12"/>
  <c r="L2009" i="12"/>
  <c r="L2010" i="12"/>
  <c r="L2011" i="12"/>
  <c r="L2012" i="12"/>
  <c r="L2013" i="12"/>
  <c r="L2014" i="12"/>
  <c r="L2015" i="12"/>
  <c r="L2016" i="12"/>
  <c r="L2017" i="12"/>
  <c r="L2018" i="12"/>
  <c r="L2019" i="12"/>
  <c r="L2020" i="12"/>
  <c r="L2021" i="12"/>
  <c r="L2022" i="12"/>
  <c r="L2023" i="12"/>
  <c r="L2024" i="12"/>
  <c r="L2025" i="12"/>
  <c r="L2026" i="12"/>
  <c r="L2027" i="12"/>
  <c r="L2028" i="12"/>
  <c r="L2029" i="12"/>
  <c r="L2030" i="12"/>
  <c r="L2031" i="12"/>
  <c r="L2032" i="12"/>
  <c r="L2033" i="12"/>
  <c r="L2034" i="12"/>
  <c r="L2035" i="12"/>
  <c r="L2036" i="12"/>
  <c r="L2037" i="12"/>
  <c r="L2038" i="12"/>
  <c r="L2039" i="12"/>
  <c r="L2040" i="12"/>
  <c r="L2041" i="12"/>
  <c r="L2042" i="12"/>
  <c r="L2043" i="12"/>
  <c r="L2044" i="12"/>
  <c r="L2045" i="12"/>
  <c r="L2046" i="12"/>
  <c r="L2047" i="12"/>
  <c r="L2048" i="12"/>
  <c r="L2049" i="12"/>
  <c r="L2050" i="12"/>
  <c r="L2051" i="12"/>
  <c r="L2052" i="12"/>
  <c r="L2053" i="12"/>
  <c r="L2054" i="12"/>
  <c r="L2055" i="12"/>
  <c r="L2056" i="12"/>
  <c r="L2057" i="12"/>
  <c r="L2058" i="12"/>
  <c r="L2059" i="12"/>
  <c r="L2060" i="12"/>
  <c r="L2061" i="12"/>
  <c r="L2062" i="12"/>
  <c r="L2063" i="12"/>
  <c r="L2064" i="12"/>
  <c r="L2065" i="12"/>
  <c r="L2066" i="12"/>
  <c r="L2067" i="12"/>
  <c r="L2068" i="12"/>
  <c r="L2069" i="12"/>
  <c r="L2070" i="12"/>
  <c r="L2071" i="12"/>
  <c r="L2072" i="12"/>
  <c r="L2073" i="12"/>
  <c r="L2074" i="12"/>
  <c r="L2075" i="12"/>
  <c r="L2076" i="12"/>
  <c r="L2077" i="12"/>
  <c r="L2078" i="12"/>
  <c r="L2079" i="12"/>
  <c r="L2080" i="12"/>
  <c r="L2081" i="12"/>
  <c r="L2082" i="12"/>
  <c r="L2083" i="12"/>
  <c r="L2084" i="12"/>
  <c r="L2085" i="12"/>
  <c r="L2086" i="12"/>
  <c r="L2087" i="12"/>
  <c r="L2088" i="12"/>
  <c r="L2089" i="12"/>
  <c r="L2090" i="12"/>
  <c r="L2091" i="12"/>
  <c r="L2092" i="12"/>
  <c r="L2093" i="12"/>
  <c r="L2094" i="12"/>
  <c r="L2095" i="12"/>
  <c r="L2096" i="12"/>
  <c r="L2097" i="12"/>
  <c r="L2098" i="12"/>
  <c r="L2099" i="12"/>
  <c r="L2100" i="12"/>
  <c r="L2101" i="12"/>
  <c r="L2102" i="12"/>
  <c r="L2103" i="12"/>
  <c r="L2104" i="12"/>
  <c r="L2105" i="12"/>
  <c r="L2106" i="12"/>
  <c r="L2107" i="12"/>
  <c r="L2108" i="12"/>
  <c r="L2109" i="12"/>
  <c r="L2110" i="12"/>
  <c r="L2111" i="12"/>
  <c r="L2112" i="12"/>
  <c r="L2113" i="12"/>
  <c r="L2114" i="12"/>
  <c r="L2115" i="12"/>
  <c r="L2116" i="12"/>
  <c r="L2117" i="12"/>
  <c r="L2118" i="12"/>
  <c r="L2119" i="12"/>
  <c r="L2120" i="12"/>
  <c r="L2121" i="12"/>
  <c r="L2122" i="12"/>
  <c r="L2123" i="12"/>
  <c r="L2124" i="12"/>
  <c r="L2125" i="12"/>
  <c r="L2126" i="12"/>
  <c r="L2127" i="12"/>
  <c r="L2128" i="12"/>
  <c r="L2129" i="12"/>
  <c r="L2130" i="12"/>
  <c r="L2131" i="12"/>
  <c r="L2132" i="12"/>
  <c r="L2133" i="12"/>
  <c r="L2134" i="12"/>
  <c r="L2135" i="12"/>
  <c r="L2136" i="12"/>
  <c r="L2137" i="12"/>
  <c r="L2138" i="12"/>
  <c r="L2139" i="12"/>
  <c r="L2140" i="12"/>
  <c r="L2141" i="12"/>
  <c r="L2142" i="12"/>
  <c r="L2143" i="12"/>
  <c r="L2144" i="12"/>
  <c r="L2145" i="12"/>
  <c r="L2146" i="12"/>
  <c r="L2147" i="12"/>
  <c r="L2148" i="12"/>
  <c r="L2149" i="12"/>
  <c r="L2150" i="12"/>
  <c r="L2151" i="12"/>
  <c r="L2152" i="12"/>
  <c r="L2153" i="12"/>
  <c r="L2154" i="12"/>
  <c r="L2155" i="12"/>
  <c r="L2156" i="12"/>
  <c r="L2157" i="12"/>
  <c r="L2158" i="12"/>
  <c r="L2159" i="12"/>
  <c r="L2160" i="12"/>
  <c r="L2161" i="12"/>
  <c r="L2162" i="12"/>
  <c r="L2163" i="12"/>
  <c r="L2164" i="12"/>
  <c r="L2165" i="12"/>
  <c r="L2166" i="12"/>
  <c r="L2167" i="12"/>
  <c r="L2168" i="12"/>
  <c r="L2169" i="12"/>
  <c r="L2170" i="12"/>
  <c r="L2171" i="12"/>
  <c r="L2172" i="12"/>
  <c r="L2173" i="12"/>
  <c r="L2174" i="12"/>
  <c r="L2175" i="12"/>
  <c r="L2176" i="12"/>
  <c r="L2177" i="12"/>
  <c r="L2178" i="12"/>
  <c r="L2179" i="12"/>
  <c r="L2180" i="12"/>
  <c r="L2181" i="12"/>
  <c r="L2182" i="12"/>
  <c r="L2183" i="12"/>
  <c r="L2184" i="12"/>
  <c r="L2185" i="12"/>
  <c r="L2186" i="12"/>
  <c r="L2187" i="12"/>
  <c r="L2188" i="12"/>
  <c r="L2189" i="12"/>
  <c r="L2190" i="12"/>
  <c r="L2191" i="12"/>
  <c r="L2192" i="12"/>
  <c r="L2193" i="12"/>
  <c r="L2194" i="12"/>
  <c r="L2195" i="12"/>
  <c r="L2196" i="12"/>
  <c r="L2197" i="12"/>
  <c r="L2198" i="12"/>
  <c r="L2199" i="12"/>
  <c r="L2200" i="12"/>
  <c r="L2201" i="12"/>
  <c r="L2202" i="12"/>
  <c r="L2203" i="12"/>
  <c r="L2204" i="12"/>
  <c r="L2205" i="12"/>
  <c r="L2206" i="12"/>
  <c r="L2207" i="12"/>
  <c r="L2208" i="12"/>
  <c r="L2209" i="12"/>
  <c r="L2210" i="12"/>
  <c r="L2211" i="12"/>
  <c r="L2212" i="12"/>
  <c r="L2213" i="12"/>
  <c r="L2214" i="12"/>
  <c r="L2215" i="12"/>
  <c r="L2216" i="12"/>
  <c r="L2217" i="12"/>
  <c r="L2218" i="12"/>
  <c r="L2219" i="12"/>
  <c r="L2220" i="12"/>
  <c r="L2221" i="12"/>
  <c r="L2222" i="12"/>
  <c r="L2223" i="12"/>
  <c r="L2224" i="12"/>
  <c r="L2225" i="12"/>
  <c r="L2226" i="12"/>
  <c r="L2227" i="12"/>
  <c r="L2228" i="12"/>
  <c r="L2229" i="12"/>
  <c r="L2230" i="12"/>
  <c r="L2231" i="12"/>
  <c r="L2232" i="12"/>
  <c r="L2233" i="12"/>
  <c r="L2234" i="12"/>
  <c r="L2235" i="12"/>
  <c r="L2236" i="12"/>
  <c r="L2237" i="12"/>
  <c r="L2238" i="12"/>
  <c r="L2239" i="12"/>
  <c r="L2240" i="12"/>
  <c r="L2241" i="12"/>
  <c r="L2242" i="12"/>
  <c r="L2243" i="12"/>
  <c r="L2244" i="12"/>
  <c r="L2245" i="12"/>
  <c r="L2246" i="12"/>
  <c r="L2247" i="12"/>
  <c r="L2248" i="12"/>
  <c r="L2249" i="12"/>
  <c r="L2250" i="12"/>
  <c r="L2251" i="12"/>
  <c r="L2252" i="12"/>
  <c r="L2253" i="12"/>
  <c r="L2254" i="12"/>
  <c r="L2255" i="12"/>
  <c r="L2256" i="12"/>
  <c r="L2257" i="12"/>
  <c r="L2258" i="12"/>
  <c r="L2259" i="12"/>
  <c r="L2260" i="12"/>
  <c r="L2261" i="12"/>
  <c r="L2262" i="12"/>
  <c r="L2263" i="12"/>
  <c r="L2264" i="12"/>
  <c r="L2265" i="12"/>
  <c r="L2266" i="12"/>
  <c r="L2267" i="12"/>
  <c r="L2268" i="12"/>
  <c r="L2269" i="12"/>
  <c r="L2270" i="12"/>
  <c r="L2271" i="12"/>
  <c r="L2272" i="12"/>
  <c r="L2273" i="12"/>
  <c r="L2274" i="12"/>
  <c r="L2275" i="12"/>
  <c r="L2276" i="12"/>
  <c r="L2277" i="12"/>
  <c r="L2278" i="12"/>
  <c r="L2279" i="12"/>
  <c r="L2280" i="12"/>
  <c r="L2281" i="12"/>
  <c r="L2282" i="12"/>
  <c r="L2283" i="12"/>
  <c r="L2284" i="12"/>
  <c r="L2285" i="12"/>
  <c r="L2286" i="12"/>
  <c r="L2287" i="12"/>
  <c r="L2288" i="12"/>
  <c r="L2289" i="12"/>
  <c r="L2290" i="12"/>
  <c r="L2291" i="12"/>
  <c r="L2292" i="12"/>
  <c r="L2293" i="12"/>
  <c r="L2294" i="12"/>
  <c r="L2295" i="12"/>
  <c r="L2296" i="12"/>
  <c r="L2297" i="12"/>
  <c r="L2298" i="12"/>
  <c r="L2299" i="12"/>
  <c r="L2300" i="12"/>
  <c r="L2301" i="12"/>
  <c r="L2302" i="12"/>
  <c r="L2303" i="12"/>
  <c r="L2304" i="12"/>
  <c r="L2305" i="12"/>
  <c r="L2306" i="12"/>
  <c r="L2307" i="12"/>
  <c r="L2308" i="12"/>
  <c r="L2309" i="12"/>
  <c r="L2310" i="12"/>
  <c r="L2311" i="12"/>
  <c r="L2312" i="12"/>
  <c r="L2313" i="12"/>
  <c r="L2314" i="12"/>
  <c r="L2315" i="12"/>
  <c r="L2316" i="12"/>
  <c r="L2317" i="12"/>
  <c r="L2318" i="12"/>
  <c r="L2319" i="12"/>
  <c r="L2320" i="12"/>
  <c r="L2321" i="12"/>
  <c r="L2322" i="12"/>
  <c r="L2323" i="12"/>
  <c r="L2324" i="12"/>
  <c r="L2325" i="12"/>
  <c r="L2326" i="12"/>
  <c r="L2327" i="12"/>
  <c r="L2328" i="12"/>
  <c r="L2329" i="12"/>
  <c r="L2330" i="12"/>
  <c r="L2331" i="12"/>
  <c r="L2332" i="12"/>
  <c r="L2333" i="12"/>
  <c r="L2334" i="12"/>
  <c r="L2335" i="12"/>
  <c r="L2336" i="12"/>
  <c r="L2337" i="12"/>
  <c r="L2338" i="12"/>
  <c r="L2339" i="12"/>
  <c r="L2340" i="12"/>
  <c r="L2341" i="12"/>
  <c r="L2342" i="12"/>
  <c r="L2343" i="12"/>
  <c r="L2344" i="12"/>
  <c r="L2345" i="12"/>
  <c r="L2346" i="12"/>
  <c r="L2347" i="12"/>
  <c r="L2348" i="12"/>
  <c r="L2349" i="12"/>
  <c r="L2350" i="12"/>
  <c r="L2351" i="12"/>
  <c r="L2352" i="12"/>
  <c r="L2353" i="12"/>
  <c r="L2354" i="12"/>
  <c r="L2355" i="12"/>
  <c r="L2356" i="12"/>
  <c r="L2357" i="12"/>
  <c r="L2358" i="12"/>
  <c r="L2359" i="12"/>
  <c r="L2360" i="12"/>
  <c r="L2361" i="12"/>
  <c r="L2362" i="12"/>
  <c r="L2363" i="12"/>
  <c r="L2364" i="12"/>
  <c r="L2365" i="12"/>
  <c r="L2366" i="12"/>
  <c r="L2367" i="12"/>
  <c r="L2368" i="12"/>
  <c r="L2369" i="12"/>
  <c r="L2370" i="12"/>
  <c r="L2371" i="12"/>
  <c r="L2372" i="12"/>
  <c r="L2373" i="12"/>
  <c r="L2374" i="12"/>
  <c r="L2375" i="12"/>
  <c r="L2376" i="12"/>
  <c r="L2377" i="12"/>
  <c r="L2378" i="12"/>
  <c r="L2379" i="12"/>
  <c r="L2380" i="12"/>
  <c r="L2381" i="12"/>
  <c r="L2382" i="12"/>
  <c r="L2383" i="12"/>
  <c r="L2384" i="12"/>
  <c r="L2385" i="12"/>
  <c r="L2386" i="12"/>
  <c r="L2387" i="12"/>
  <c r="L2388" i="12"/>
  <c r="L2389" i="12"/>
  <c r="L2390" i="12"/>
  <c r="L2391" i="12"/>
  <c r="L2392" i="12"/>
  <c r="L2393" i="12"/>
  <c r="L2394" i="12"/>
  <c r="L2395" i="12"/>
  <c r="L2396" i="12"/>
  <c r="L2397" i="12"/>
  <c r="L2398" i="12"/>
  <c r="L2399" i="12"/>
  <c r="L2400" i="12"/>
  <c r="L2401" i="12"/>
  <c r="L2402" i="12"/>
  <c r="L2403" i="12"/>
  <c r="L2404" i="12"/>
  <c r="L2405" i="12"/>
  <c r="L2406" i="12"/>
  <c r="L2407" i="12"/>
  <c r="L2408" i="12"/>
  <c r="L2409" i="12"/>
  <c r="L2410" i="12"/>
  <c r="L2411" i="12"/>
  <c r="L2412" i="12"/>
  <c r="L2413" i="12"/>
  <c r="L2414" i="12"/>
  <c r="L2415" i="12"/>
  <c r="L2416" i="12"/>
  <c r="L2417" i="12"/>
  <c r="L2418" i="12"/>
  <c r="L2419" i="12"/>
  <c r="L2420" i="12"/>
  <c r="L2421" i="12"/>
  <c r="L2422" i="12"/>
  <c r="L2423" i="12"/>
  <c r="L2424" i="12"/>
  <c r="L2425" i="12"/>
  <c r="L2426" i="12"/>
  <c r="L2427" i="12"/>
  <c r="L2428" i="12"/>
  <c r="L2429" i="12"/>
  <c r="L2430" i="12"/>
  <c r="L2431" i="12"/>
  <c r="L2432" i="12"/>
  <c r="L2433" i="12"/>
  <c r="L2434" i="12"/>
  <c r="L2435" i="12"/>
  <c r="L2436" i="12"/>
  <c r="L2437" i="12"/>
  <c r="L2438" i="12"/>
  <c r="L2439" i="12"/>
  <c r="L2440" i="12"/>
  <c r="L2441" i="12"/>
  <c r="L2442" i="12"/>
  <c r="L2443" i="12"/>
  <c r="L2444" i="12"/>
  <c r="L2445" i="12"/>
  <c r="L2446" i="12"/>
  <c r="L2447" i="12"/>
  <c r="L2448" i="12"/>
  <c r="L2449" i="12"/>
  <c r="L2450" i="12"/>
  <c r="L2451" i="12"/>
  <c r="L2452" i="12"/>
  <c r="L2453" i="12"/>
  <c r="L2454" i="12"/>
  <c r="L2455" i="12"/>
  <c r="L2456" i="12"/>
  <c r="L2457" i="12"/>
  <c r="L2458" i="12"/>
  <c r="L2459" i="12"/>
  <c r="L2460" i="12"/>
  <c r="L2461" i="12"/>
  <c r="L2462" i="12"/>
  <c r="L2463" i="12"/>
  <c r="L2464" i="12"/>
  <c r="L2465" i="12"/>
  <c r="L2466" i="12"/>
  <c r="L2467" i="12"/>
  <c r="L2468" i="12"/>
  <c r="L2469" i="12"/>
  <c r="L2470" i="12"/>
  <c r="L2471" i="12"/>
  <c r="L2472" i="12"/>
  <c r="L2473" i="12"/>
  <c r="L2474" i="12"/>
  <c r="L2475" i="12"/>
  <c r="L2476" i="12"/>
  <c r="L2477" i="12"/>
  <c r="L2478" i="12"/>
  <c r="L2479" i="12"/>
  <c r="L2480" i="12"/>
  <c r="L2481" i="12"/>
  <c r="L2482" i="12"/>
  <c r="L2483" i="12"/>
  <c r="L2484" i="12"/>
  <c r="L2485" i="12"/>
  <c r="L2486" i="12"/>
  <c r="L2487" i="12"/>
  <c r="L2488" i="12"/>
  <c r="L2489" i="12"/>
  <c r="L2490" i="12"/>
  <c r="L2491" i="12"/>
  <c r="L2492" i="12"/>
  <c r="L2493" i="12"/>
  <c r="L2494" i="12"/>
  <c r="L2495" i="12"/>
  <c r="L2496" i="12"/>
  <c r="L2497" i="12"/>
  <c r="L2498" i="12"/>
  <c r="L2499" i="12"/>
  <c r="L2500" i="12"/>
  <c r="L2501" i="12"/>
  <c r="L2502" i="12"/>
  <c r="L2503" i="12"/>
  <c r="L2504" i="12"/>
  <c r="L2505" i="12"/>
  <c r="L2506" i="12"/>
  <c r="L2507" i="12"/>
  <c r="L2508" i="12"/>
  <c r="L2509" i="12"/>
  <c r="L2510" i="12"/>
  <c r="L2511" i="12"/>
  <c r="L2512" i="12"/>
  <c r="L2513" i="12"/>
  <c r="L2514" i="12"/>
  <c r="L2515" i="12"/>
  <c r="L2516" i="12"/>
  <c r="L2517" i="12"/>
  <c r="L2518" i="12"/>
  <c r="L2519" i="12"/>
  <c r="L2520" i="12"/>
  <c r="L2521" i="12"/>
  <c r="L2522" i="12"/>
  <c r="L2523" i="12"/>
  <c r="L2524" i="12"/>
  <c r="L2525" i="12"/>
  <c r="L2526" i="12"/>
  <c r="L2527" i="12"/>
  <c r="L2528" i="12"/>
  <c r="L2529" i="12"/>
  <c r="L2530" i="12"/>
  <c r="L2531" i="12"/>
  <c r="L2532" i="12"/>
  <c r="L2533" i="12"/>
  <c r="L2534" i="12"/>
  <c r="L2535" i="12"/>
  <c r="L2536" i="12"/>
  <c r="L2537" i="12"/>
  <c r="L2538" i="12"/>
  <c r="L2539" i="12"/>
  <c r="L2540" i="12"/>
  <c r="L2541" i="12"/>
  <c r="L2542" i="12"/>
  <c r="L2543" i="12"/>
  <c r="L2544" i="12"/>
  <c r="L2545" i="12"/>
  <c r="L2546" i="12"/>
  <c r="L2547" i="12"/>
  <c r="L2548" i="12"/>
  <c r="L2549" i="12"/>
  <c r="L2550" i="12"/>
  <c r="L2551" i="12"/>
  <c r="L2552" i="12"/>
  <c r="L2553" i="12"/>
  <c r="L2554" i="12"/>
  <c r="L2555" i="12"/>
  <c r="L2556" i="12"/>
  <c r="L2557" i="12"/>
  <c r="L2558" i="12"/>
  <c r="L2559" i="12"/>
  <c r="L2560" i="12"/>
  <c r="L2561" i="12"/>
  <c r="L2562" i="12"/>
  <c r="L2563" i="12"/>
  <c r="L2564" i="12"/>
  <c r="L2565" i="12"/>
  <c r="L2566" i="12"/>
  <c r="L2567" i="12"/>
  <c r="L2568" i="12"/>
  <c r="L2569" i="12"/>
  <c r="L2570" i="12"/>
  <c r="L2571" i="12"/>
  <c r="L2572" i="12"/>
  <c r="L2573" i="12"/>
  <c r="L2574" i="12"/>
  <c r="L2575" i="12"/>
  <c r="L2576" i="12"/>
  <c r="L2577" i="12"/>
  <c r="L2578" i="12"/>
  <c r="L2579" i="12"/>
  <c r="L2580" i="12"/>
  <c r="L2581" i="12"/>
  <c r="L2582" i="12"/>
  <c r="L2583" i="12"/>
  <c r="L2584" i="12"/>
  <c r="L2585" i="12"/>
  <c r="L2586" i="12"/>
  <c r="L2587" i="12"/>
  <c r="L2588" i="12"/>
  <c r="L2589" i="12"/>
  <c r="L2590" i="12"/>
  <c r="L2591" i="12"/>
  <c r="L2592" i="12"/>
  <c r="L2593" i="12"/>
  <c r="L2594" i="12"/>
  <c r="L2595" i="12"/>
  <c r="L2596" i="12"/>
  <c r="L2597" i="12"/>
  <c r="L2598" i="12"/>
  <c r="L2599" i="12"/>
  <c r="L2600" i="12"/>
  <c r="L2601" i="12"/>
  <c r="L2602" i="12"/>
  <c r="L2603" i="12"/>
  <c r="L2604" i="12"/>
  <c r="L2605" i="12"/>
  <c r="L2606" i="12"/>
  <c r="L2607" i="12"/>
  <c r="L2608" i="12"/>
  <c r="L2609" i="12"/>
  <c r="L2610" i="12"/>
  <c r="L2611" i="12"/>
  <c r="L2612" i="12"/>
  <c r="L2613" i="12"/>
  <c r="L2614" i="12"/>
  <c r="L2615" i="12"/>
  <c r="L2616" i="12"/>
  <c r="L2617" i="12"/>
  <c r="L2618" i="12"/>
  <c r="L2619" i="12"/>
  <c r="L2620" i="12"/>
  <c r="L2621" i="12"/>
  <c r="L2622" i="12"/>
  <c r="L2623" i="12"/>
  <c r="L2624" i="12"/>
  <c r="L2625" i="12"/>
  <c r="L2626" i="12"/>
  <c r="L2627" i="12"/>
  <c r="L2628" i="12"/>
  <c r="L2629" i="12"/>
  <c r="L2630" i="12"/>
  <c r="L2631" i="12"/>
  <c r="L2632" i="12"/>
  <c r="L2633" i="12"/>
  <c r="L2634" i="12"/>
  <c r="L2635" i="12"/>
  <c r="L2636" i="12"/>
  <c r="L2637" i="12"/>
  <c r="L2638" i="12"/>
  <c r="L2639" i="12"/>
  <c r="L2640" i="12"/>
  <c r="L2641" i="12"/>
  <c r="L2642" i="12"/>
  <c r="L2643" i="12"/>
  <c r="L2644" i="12"/>
  <c r="L2645" i="12"/>
  <c r="L2646" i="12"/>
  <c r="L2647" i="12"/>
  <c r="L2648" i="12"/>
  <c r="L2649" i="12"/>
  <c r="L2650" i="12"/>
  <c r="L2651" i="12"/>
  <c r="L2652" i="12"/>
  <c r="L2653" i="12"/>
  <c r="L2654" i="12"/>
  <c r="L2655" i="12"/>
  <c r="L2656" i="12"/>
  <c r="L2657" i="12"/>
  <c r="L2658" i="12"/>
  <c r="L2659" i="12"/>
  <c r="L2660" i="12"/>
  <c r="L2661" i="12"/>
  <c r="L2662" i="12"/>
  <c r="L2663" i="12"/>
  <c r="L2664" i="12"/>
  <c r="L2665" i="12"/>
  <c r="L2666" i="12"/>
  <c r="L2667" i="12"/>
  <c r="L2668" i="12"/>
  <c r="L2669" i="12"/>
  <c r="L2670" i="12"/>
  <c r="L2671" i="12"/>
  <c r="L2672" i="12"/>
  <c r="L2673" i="12"/>
  <c r="L2674" i="12"/>
  <c r="L2675" i="12"/>
  <c r="L2676" i="12"/>
  <c r="L2677" i="12"/>
  <c r="L2678" i="12"/>
  <c r="L2679" i="12"/>
  <c r="L2680" i="12"/>
  <c r="L2681" i="12"/>
  <c r="L2682" i="12"/>
  <c r="L2683" i="12"/>
  <c r="L2684" i="12"/>
  <c r="L2685" i="12"/>
  <c r="L2686" i="12"/>
  <c r="L2687" i="12"/>
  <c r="L2688" i="12"/>
  <c r="L2689" i="12"/>
  <c r="L2690" i="12"/>
  <c r="L2691" i="12"/>
  <c r="L2692" i="12"/>
  <c r="L2693" i="12"/>
  <c r="L2694" i="12"/>
  <c r="L2695" i="12"/>
  <c r="L2696" i="12"/>
  <c r="L2697" i="12"/>
  <c r="L2698" i="12"/>
  <c r="L2699" i="12"/>
  <c r="L2700" i="12"/>
  <c r="L2701" i="12"/>
  <c r="L2702" i="12"/>
  <c r="L2703" i="12"/>
  <c r="L2704" i="12"/>
  <c r="L2705" i="12"/>
  <c r="L2706" i="12"/>
  <c r="L2707" i="12"/>
  <c r="L2708" i="12"/>
  <c r="L2709" i="12"/>
  <c r="L2710" i="12"/>
  <c r="L2711" i="12"/>
  <c r="L2712" i="12"/>
  <c r="L2713" i="12"/>
  <c r="L2714" i="12"/>
  <c r="L2715" i="12"/>
  <c r="L2716" i="12"/>
  <c r="L2717" i="12"/>
  <c r="L2718" i="12"/>
  <c r="L2719" i="12"/>
  <c r="L2720" i="12"/>
  <c r="L2721" i="12"/>
  <c r="L2722" i="12"/>
  <c r="L2723" i="12"/>
  <c r="L2724" i="12"/>
  <c r="L2725" i="12"/>
  <c r="L2726" i="12"/>
  <c r="L2727" i="12"/>
  <c r="L2728" i="12"/>
  <c r="L2729" i="12"/>
  <c r="L2730" i="12"/>
  <c r="L2731" i="12"/>
  <c r="L2732" i="12"/>
  <c r="L2733" i="12"/>
  <c r="L2734" i="12"/>
  <c r="L2735" i="12"/>
  <c r="L2736" i="12"/>
  <c r="L2737" i="12"/>
  <c r="L2738" i="12"/>
  <c r="L2739" i="12"/>
  <c r="L2740" i="12"/>
  <c r="L2741" i="12"/>
  <c r="L2742" i="12"/>
  <c r="L2743" i="12"/>
  <c r="L2744" i="12"/>
  <c r="L2745" i="12"/>
  <c r="L2746" i="12"/>
  <c r="L2747" i="12"/>
  <c r="L2748" i="12"/>
  <c r="L2749" i="12"/>
  <c r="L2750" i="12"/>
  <c r="L2751" i="12"/>
  <c r="L2752" i="12"/>
  <c r="L2753" i="12"/>
  <c r="L2754" i="12"/>
  <c r="L2755" i="12"/>
  <c r="L2756" i="12"/>
  <c r="L2757" i="12"/>
  <c r="L2758" i="12"/>
  <c r="L2759" i="12"/>
  <c r="L2760" i="12"/>
  <c r="L2761" i="12"/>
  <c r="L2762" i="12"/>
  <c r="L2763" i="12"/>
  <c r="L2764" i="12"/>
  <c r="L2765" i="12"/>
  <c r="L2766" i="12"/>
  <c r="L2767" i="12"/>
  <c r="L2768" i="12"/>
  <c r="L2769" i="12"/>
  <c r="L2770" i="12"/>
  <c r="L2771" i="12"/>
  <c r="L2772" i="12"/>
  <c r="L2773" i="12"/>
  <c r="L2774" i="12"/>
  <c r="L2775" i="12"/>
  <c r="L2776" i="12"/>
  <c r="L2777" i="12"/>
  <c r="L2778" i="12"/>
  <c r="L2779" i="12"/>
  <c r="L2780" i="12"/>
  <c r="L2781" i="12"/>
  <c r="L2782" i="12"/>
  <c r="L2783" i="12"/>
  <c r="L2784" i="12"/>
  <c r="L2785" i="12"/>
  <c r="L2786" i="12"/>
  <c r="L2787" i="12"/>
  <c r="L2788" i="12"/>
  <c r="L2789" i="12"/>
  <c r="L2790" i="12"/>
  <c r="L2791" i="12"/>
  <c r="L2792" i="12"/>
  <c r="L2793" i="12"/>
  <c r="L2794" i="12"/>
  <c r="L2795" i="12"/>
  <c r="L2796" i="12"/>
  <c r="L2797" i="12"/>
  <c r="L2798" i="12"/>
  <c r="L2799" i="12"/>
  <c r="L2800" i="12"/>
  <c r="L2801" i="12"/>
  <c r="L2802" i="12"/>
  <c r="L2803" i="12"/>
  <c r="L2804" i="12"/>
  <c r="L2805" i="12"/>
  <c r="L2806" i="12"/>
  <c r="L2807" i="12"/>
  <c r="L2808" i="12"/>
  <c r="L2809" i="12"/>
  <c r="L2810" i="12"/>
  <c r="L2811" i="12"/>
  <c r="L2812" i="12"/>
  <c r="L2813" i="12"/>
  <c r="L2814" i="12"/>
  <c r="L2815" i="12"/>
  <c r="L2816" i="12"/>
  <c r="L2817" i="12"/>
  <c r="L2818" i="12"/>
  <c r="L2819" i="12"/>
  <c r="L2820" i="12"/>
  <c r="L2821" i="12"/>
  <c r="L2822" i="12"/>
  <c r="L2823" i="12"/>
  <c r="L2824" i="12"/>
  <c r="L2825" i="12"/>
  <c r="L2826" i="12"/>
  <c r="L2827" i="12"/>
  <c r="L2828" i="12"/>
  <c r="L2829" i="12"/>
  <c r="L2830" i="12"/>
  <c r="L2831" i="12"/>
  <c r="L2832" i="12"/>
  <c r="L2833" i="12"/>
  <c r="L2834" i="12"/>
  <c r="L2835" i="12"/>
  <c r="L2836" i="12"/>
  <c r="L2837" i="12"/>
  <c r="L2838" i="12"/>
  <c r="L2839" i="12"/>
  <c r="L2840" i="12"/>
  <c r="L2841" i="12"/>
  <c r="L2842" i="12"/>
  <c r="L2843" i="12"/>
  <c r="L2844" i="12"/>
  <c r="L2845" i="12"/>
  <c r="L2846" i="12"/>
  <c r="L2847" i="12"/>
  <c r="L2848" i="12"/>
  <c r="L2849" i="12"/>
  <c r="L2850" i="12"/>
  <c r="L2851" i="12"/>
  <c r="L2852" i="12"/>
  <c r="L2853" i="12"/>
  <c r="L2854" i="12"/>
  <c r="L2855" i="12"/>
  <c r="L2856" i="12"/>
  <c r="L2857" i="12"/>
  <c r="L2858" i="12"/>
  <c r="L2859" i="12"/>
  <c r="L2860" i="12"/>
  <c r="L2861" i="12"/>
  <c r="L2862" i="12"/>
  <c r="L2863" i="12"/>
  <c r="L2864" i="12"/>
  <c r="L2865" i="12"/>
  <c r="L2866" i="12"/>
  <c r="L2867" i="12"/>
  <c r="L2868" i="12"/>
  <c r="L2869" i="12"/>
  <c r="L2870" i="12"/>
  <c r="L2871" i="12"/>
  <c r="L2872" i="12"/>
  <c r="L2873" i="12"/>
  <c r="L2874" i="12"/>
  <c r="L2875" i="12"/>
  <c r="L2876" i="12"/>
  <c r="L2877" i="12"/>
  <c r="L2878" i="12"/>
  <c r="L2879" i="12"/>
  <c r="L2880" i="12"/>
  <c r="L2881" i="12"/>
  <c r="L2882" i="12"/>
  <c r="L2883" i="12"/>
  <c r="L2884" i="12"/>
  <c r="L2885" i="12"/>
  <c r="L2886" i="12"/>
  <c r="L2887" i="12"/>
  <c r="L2888" i="12"/>
  <c r="L2889" i="12"/>
  <c r="L2890" i="12"/>
  <c r="L2891" i="12"/>
  <c r="L2892" i="12"/>
  <c r="L2893" i="12"/>
  <c r="L2894" i="12"/>
  <c r="L2895" i="12"/>
  <c r="L2896" i="12"/>
  <c r="L2897" i="12"/>
  <c r="L2898" i="12"/>
  <c r="L2899" i="12"/>
  <c r="L2900" i="12"/>
  <c r="L2901" i="12"/>
  <c r="L2902" i="12"/>
  <c r="L2903" i="12"/>
  <c r="L2904" i="12"/>
  <c r="L2905" i="12"/>
  <c r="L2906" i="12"/>
  <c r="L2907" i="12"/>
  <c r="L2908" i="12"/>
  <c r="L2909" i="12"/>
  <c r="L2910" i="12"/>
  <c r="L2911" i="12"/>
  <c r="L2912" i="12"/>
  <c r="L2913" i="12"/>
  <c r="L2914" i="12"/>
  <c r="L2915" i="12"/>
  <c r="L2916" i="12"/>
  <c r="L2917" i="12"/>
  <c r="L2918" i="12"/>
  <c r="L2919" i="12"/>
  <c r="L2920" i="12"/>
  <c r="L2921" i="12"/>
  <c r="L2922" i="12"/>
  <c r="L2923" i="12"/>
  <c r="L2924" i="12"/>
  <c r="L2925" i="12"/>
  <c r="L2926" i="12"/>
  <c r="L2927" i="12"/>
  <c r="L2928" i="12"/>
  <c r="L2929" i="12"/>
  <c r="L2930" i="12"/>
  <c r="L2931" i="12"/>
  <c r="L2932" i="12"/>
  <c r="L2933" i="12"/>
  <c r="L2934" i="12"/>
  <c r="L2935" i="12"/>
  <c r="L2936" i="12"/>
  <c r="L2937" i="12"/>
  <c r="L2938" i="12"/>
  <c r="L2939" i="12"/>
  <c r="L2940" i="12"/>
  <c r="L2941" i="12"/>
  <c r="L2942" i="12"/>
  <c r="L2943" i="12"/>
  <c r="L2944" i="12"/>
  <c r="L2945" i="12"/>
  <c r="L2946" i="12"/>
  <c r="L2947" i="12"/>
  <c r="L2948" i="12"/>
  <c r="L2949" i="12"/>
  <c r="L2950" i="12"/>
  <c r="L2951" i="12"/>
  <c r="L2952" i="12"/>
  <c r="L2953" i="12"/>
  <c r="L2954" i="12"/>
  <c r="L2955" i="12"/>
  <c r="L2956" i="12"/>
  <c r="L2957" i="12"/>
  <c r="L2958" i="12"/>
  <c r="L2959" i="12"/>
  <c r="L2960" i="12"/>
  <c r="L2961" i="12"/>
  <c r="L2962" i="12"/>
  <c r="L2963" i="12"/>
  <c r="L2964" i="12"/>
  <c r="L2965" i="12"/>
  <c r="L2966" i="12"/>
  <c r="L2967" i="12"/>
  <c r="L2968" i="12"/>
  <c r="L2969" i="12"/>
  <c r="L2970" i="12"/>
  <c r="L2971" i="12"/>
  <c r="L2972" i="12"/>
  <c r="L2973" i="12"/>
  <c r="L2974" i="12"/>
  <c r="L2975" i="12"/>
  <c r="L2976" i="12"/>
  <c r="L2977" i="12"/>
  <c r="L2978" i="12"/>
  <c r="L2979" i="12"/>
  <c r="L2980" i="12"/>
  <c r="L2981" i="12"/>
  <c r="L2982" i="12"/>
  <c r="L2983" i="12"/>
  <c r="L2984" i="12"/>
  <c r="L2985" i="12"/>
  <c r="L2986" i="12"/>
  <c r="L2987" i="12"/>
  <c r="L2988" i="12"/>
  <c r="L2989" i="12"/>
  <c r="L2990" i="12"/>
  <c r="L2991" i="12"/>
  <c r="L2992" i="12"/>
  <c r="L2993" i="12"/>
  <c r="L2994" i="12"/>
  <c r="L2995" i="12"/>
  <c r="L2996" i="12"/>
  <c r="L2997" i="12"/>
  <c r="L2998" i="12"/>
  <c r="L2999" i="12"/>
  <c r="L3000" i="12"/>
  <c r="L3001" i="12"/>
  <c r="L3002" i="12"/>
  <c r="L3003" i="12"/>
  <c r="L3004" i="12"/>
  <c r="L3005" i="12"/>
  <c r="L3006" i="12"/>
  <c r="L3007" i="12"/>
  <c r="L3008" i="12"/>
  <c r="L3009" i="12"/>
  <c r="L3010" i="12"/>
  <c r="L3011" i="12"/>
  <c r="L3012" i="12"/>
  <c r="L3013" i="12"/>
  <c r="L3014" i="12"/>
  <c r="L3015" i="12"/>
  <c r="L3016" i="12"/>
  <c r="L3017" i="12"/>
  <c r="L3018" i="12"/>
  <c r="L3019" i="12"/>
  <c r="L3020" i="12"/>
  <c r="L3021" i="12"/>
  <c r="L3022" i="12"/>
  <c r="L3023" i="12"/>
  <c r="L3024" i="12"/>
  <c r="L3025" i="12"/>
  <c r="L3026" i="12"/>
  <c r="L3027" i="12"/>
  <c r="L3028" i="12"/>
  <c r="L3029" i="12"/>
  <c r="L3030" i="12"/>
  <c r="L3031" i="12"/>
  <c r="L3032" i="12"/>
  <c r="L3033" i="12"/>
  <c r="L3034" i="12"/>
  <c r="L3035" i="12"/>
  <c r="L3036" i="12"/>
  <c r="L3037" i="12"/>
  <c r="L3038" i="12"/>
  <c r="L3039" i="12"/>
  <c r="L3040" i="12"/>
  <c r="L3041" i="12"/>
  <c r="L3042" i="12"/>
  <c r="L3043" i="12"/>
  <c r="L3044" i="12"/>
  <c r="L3045" i="12"/>
  <c r="L3046" i="12"/>
  <c r="L3047" i="12"/>
  <c r="L3048" i="12"/>
  <c r="L3049" i="12"/>
  <c r="L3050" i="12"/>
  <c r="L3051" i="12"/>
  <c r="L3052" i="12"/>
  <c r="L3053" i="12"/>
  <c r="L3054" i="12"/>
  <c r="L3055" i="12"/>
  <c r="L3056" i="12"/>
  <c r="L3057" i="12"/>
  <c r="L3058" i="12"/>
  <c r="L3059" i="12"/>
  <c r="L3060" i="12"/>
  <c r="L3061" i="12"/>
  <c r="L3062" i="12"/>
  <c r="L3063" i="12"/>
  <c r="L3064" i="12"/>
  <c r="L3065" i="12"/>
  <c r="L3066" i="12"/>
  <c r="L3067" i="12"/>
  <c r="L3068" i="12"/>
  <c r="L3069" i="12"/>
  <c r="L3070" i="12"/>
  <c r="L3071" i="12"/>
  <c r="L3072" i="12"/>
  <c r="L3073" i="12"/>
  <c r="L3074" i="12"/>
  <c r="L3075" i="12"/>
  <c r="L3076" i="12"/>
  <c r="L3077" i="12"/>
  <c r="L3078" i="12"/>
  <c r="L3079" i="12"/>
  <c r="L3080" i="12"/>
  <c r="L3081" i="12"/>
  <c r="L3082" i="12"/>
  <c r="L3083" i="12"/>
  <c r="L3084" i="12"/>
  <c r="L3085" i="12"/>
  <c r="L3086" i="12"/>
  <c r="L3087" i="12"/>
  <c r="L3088" i="12"/>
  <c r="L3089" i="12"/>
  <c r="L3090" i="12"/>
  <c r="L3091" i="12"/>
  <c r="L3092" i="12"/>
  <c r="L3093" i="12"/>
  <c r="L3094" i="12"/>
  <c r="L3095" i="12"/>
  <c r="L3096" i="12"/>
  <c r="L3097" i="12"/>
  <c r="L3098" i="12"/>
  <c r="L3099" i="12"/>
  <c r="L3100" i="12"/>
  <c r="L3101" i="12"/>
  <c r="L3102" i="12"/>
  <c r="L3103" i="12"/>
  <c r="L3104" i="12"/>
  <c r="L3105" i="12"/>
  <c r="L3106" i="12"/>
  <c r="L3107" i="12"/>
  <c r="L3108" i="12"/>
  <c r="L3109" i="12"/>
  <c r="L3110" i="12"/>
  <c r="L3111" i="12"/>
  <c r="L3112" i="12"/>
  <c r="L3113" i="12"/>
  <c r="L3114" i="12"/>
  <c r="L3115" i="12"/>
  <c r="L3116" i="12"/>
  <c r="L3117" i="12"/>
  <c r="L3118" i="12"/>
  <c r="L3119" i="12"/>
  <c r="L3120" i="12"/>
  <c r="L3121" i="12"/>
  <c r="L3122" i="12"/>
  <c r="L3123" i="12"/>
  <c r="L3124" i="12"/>
  <c r="L3125" i="12"/>
  <c r="L3126" i="12"/>
  <c r="L3127" i="12"/>
  <c r="L3128" i="12"/>
  <c r="L3129" i="12"/>
  <c r="L3130" i="12"/>
  <c r="L3131" i="12"/>
  <c r="L3132" i="12"/>
  <c r="L3133" i="12"/>
  <c r="L3134" i="12"/>
  <c r="L3135" i="12"/>
  <c r="L3136" i="12"/>
  <c r="L3137" i="12"/>
  <c r="L3138" i="12"/>
  <c r="L3139" i="12"/>
  <c r="L3140" i="12"/>
  <c r="L3141" i="12"/>
  <c r="L3142" i="12"/>
  <c r="L3143" i="12"/>
  <c r="L3144" i="12"/>
  <c r="L3145" i="12"/>
  <c r="L3146" i="12"/>
  <c r="L3147" i="12"/>
  <c r="L3148" i="12"/>
  <c r="L3149" i="12"/>
  <c r="L3150" i="12"/>
  <c r="L3151" i="12"/>
  <c r="L3152" i="12"/>
  <c r="L3153" i="12"/>
  <c r="L3154" i="12"/>
  <c r="L3155" i="12"/>
  <c r="L3156" i="12"/>
  <c r="L3157" i="12"/>
  <c r="L3158" i="12"/>
  <c r="L3159" i="12"/>
  <c r="L3160" i="12"/>
  <c r="L3161" i="12"/>
  <c r="L3162" i="12"/>
  <c r="L3163" i="12"/>
  <c r="L3164" i="12"/>
  <c r="L3165" i="12"/>
  <c r="L3166" i="12"/>
  <c r="L3167" i="12"/>
  <c r="L3168" i="12"/>
  <c r="L3169" i="12"/>
  <c r="L3170" i="12"/>
  <c r="L3171" i="12"/>
  <c r="L3172" i="12"/>
  <c r="L3173" i="12"/>
  <c r="L3174" i="12"/>
  <c r="L3175" i="12"/>
  <c r="L3176" i="12"/>
  <c r="L3177" i="12"/>
  <c r="L3178" i="12"/>
  <c r="L3179" i="12"/>
  <c r="L3180" i="12"/>
  <c r="L3181" i="12"/>
  <c r="L3182" i="12"/>
  <c r="L3183" i="12"/>
  <c r="L3184" i="12"/>
  <c r="L3185" i="12"/>
  <c r="L3186" i="12"/>
  <c r="L3187" i="12"/>
  <c r="L3188" i="12"/>
  <c r="L3189" i="12"/>
  <c r="L3190" i="12"/>
  <c r="L3191" i="12"/>
  <c r="L3192" i="12"/>
  <c r="L3193" i="12"/>
  <c r="L3194" i="12"/>
  <c r="L3195" i="12"/>
  <c r="L3196" i="12"/>
  <c r="L3197" i="12"/>
  <c r="L3198" i="12"/>
  <c r="L3199" i="12"/>
  <c r="L3200" i="12"/>
  <c r="L3201" i="12"/>
  <c r="L3202" i="12"/>
  <c r="L3203" i="12"/>
  <c r="L3204" i="12"/>
  <c r="L3205" i="12"/>
  <c r="L3206" i="12"/>
  <c r="L3207" i="12"/>
  <c r="L3208" i="12"/>
  <c r="L3209" i="12"/>
  <c r="L3210" i="12"/>
  <c r="L3211" i="12"/>
  <c r="L3212" i="12"/>
  <c r="L3213" i="12"/>
  <c r="L3214" i="12"/>
  <c r="L3215" i="12"/>
  <c r="L3216" i="12"/>
  <c r="L3217" i="12"/>
  <c r="L3218" i="12"/>
  <c r="L3219" i="12"/>
  <c r="L3220" i="12"/>
  <c r="L3221" i="12"/>
  <c r="L3222" i="12"/>
  <c r="L3223" i="12"/>
  <c r="L3224" i="12"/>
  <c r="L3225" i="12"/>
  <c r="L3226" i="12"/>
  <c r="L3227" i="12"/>
  <c r="L3228" i="12"/>
  <c r="L3229" i="12"/>
  <c r="L3230" i="12"/>
  <c r="L3231" i="12"/>
  <c r="L3232" i="12"/>
  <c r="L3233" i="12"/>
  <c r="L3234" i="12"/>
  <c r="L3235" i="12"/>
  <c r="L3236" i="12"/>
  <c r="L3237" i="12"/>
  <c r="L3238" i="12"/>
  <c r="L3239" i="12"/>
  <c r="L3240" i="12"/>
  <c r="L3241" i="12"/>
  <c r="L3242" i="12"/>
  <c r="L3243" i="12"/>
  <c r="L3244" i="12"/>
  <c r="L3245" i="12"/>
  <c r="L3246" i="12"/>
  <c r="L3247" i="12"/>
  <c r="L3248" i="12"/>
  <c r="L3249" i="12"/>
  <c r="L3250" i="12"/>
  <c r="L3251" i="12"/>
  <c r="L3252" i="12"/>
  <c r="L3253" i="12"/>
  <c r="L3254" i="12"/>
  <c r="L3255" i="12"/>
  <c r="L3256" i="12"/>
  <c r="L3257" i="12"/>
  <c r="L3258" i="12"/>
  <c r="L3259" i="12"/>
  <c r="L3260" i="12"/>
  <c r="L3261" i="12"/>
  <c r="L3262" i="12"/>
  <c r="L3263" i="12"/>
  <c r="L3264" i="12"/>
  <c r="L3265" i="12"/>
  <c r="L3266" i="12"/>
  <c r="L3267" i="12"/>
  <c r="L3268" i="12"/>
  <c r="L3269" i="12"/>
  <c r="L3270" i="12"/>
  <c r="L3271" i="12"/>
  <c r="L3272" i="12"/>
  <c r="L3273" i="12"/>
  <c r="L3274" i="12"/>
  <c r="L3275" i="12"/>
  <c r="L3276" i="12"/>
  <c r="L3277" i="12"/>
  <c r="L3278" i="12"/>
  <c r="L3279" i="12"/>
  <c r="L3280" i="12"/>
  <c r="L3281" i="12"/>
  <c r="L3282" i="12"/>
  <c r="L3283" i="12"/>
  <c r="L3284" i="12"/>
  <c r="L3285" i="12"/>
  <c r="L3286" i="12"/>
  <c r="L3287" i="12"/>
  <c r="L3288" i="12"/>
  <c r="L3289" i="12"/>
  <c r="L3290" i="12"/>
  <c r="L3291" i="12"/>
  <c r="L3292" i="12"/>
  <c r="L3293" i="12"/>
  <c r="L3294" i="12"/>
  <c r="L3295" i="12"/>
  <c r="L3296" i="12"/>
  <c r="L3297" i="12"/>
  <c r="L3298" i="12"/>
  <c r="L3299" i="12"/>
  <c r="L3300" i="12"/>
  <c r="L3301" i="12"/>
  <c r="L3302" i="12"/>
  <c r="L3303" i="12"/>
  <c r="L3304" i="12"/>
  <c r="L3305" i="12"/>
  <c r="L3306" i="12"/>
  <c r="L3307" i="12"/>
  <c r="L3308" i="12"/>
  <c r="L3309" i="12"/>
  <c r="L3310" i="12"/>
  <c r="L3311" i="12"/>
  <c r="L3312" i="12"/>
  <c r="L3313" i="12"/>
  <c r="L3314" i="12"/>
  <c r="L3315" i="12"/>
  <c r="L3316" i="12"/>
  <c r="L3317" i="12"/>
  <c r="L3318" i="12"/>
  <c r="L3319" i="12"/>
  <c r="L3320" i="12"/>
  <c r="L3321" i="12"/>
  <c r="L3322" i="12"/>
  <c r="L3323" i="12"/>
  <c r="L3324" i="12"/>
  <c r="L3325" i="12"/>
  <c r="L3326" i="12"/>
  <c r="L3327" i="12"/>
  <c r="L3328" i="12"/>
  <c r="L3329" i="12"/>
  <c r="L3330" i="12"/>
  <c r="L3331" i="12"/>
  <c r="L3332" i="12"/>
  <c r="L3333" i="12"/>
  <c r="L3334" i="12"/>
  <c r="L3335" i="12"/>
  <c r="L3336" i="12"/>
  <c r="L3337" i="12"/>
  <c r="L3338" i="12"/>
  <c r="L3339" i="12"/>
  <c r="L3340" i="12"/>
  <c r="L3341" i="12"/>
  <c r="L3342" i="12"/>
  <c r="L3343" i="12"/>
  <c r="L3344" i="12"/>
  <c r="L3345" i="12"/>
  <c r="L3346" i="12"/>
  <c r="L3347" i="12"/>
  <c r="L3348" i="12"/>
  <c r="L3349" i="12"/>
  <c r="L3350" i="12"/>
  <c r="L3351" i="12"/>
  <c r="L3352" i="12"/>
  <c r="L3353" i="12"/>
  <c r="L3354" i="12"/>
  <c r="L3355" i="12"/>
  <c r="L3356" i="12"/>
  <c r="L3357" i="12"/>
  <c r="L3358" i="12"/>
  <c r="L3359" i="12"/>
  <c r="L3360" i="12"/>
  <c r="L3361" i="12"/>
  <c r="L3362" i="12"/>
  <c r="L3363" i="12"/>
  <c r="L3364" i="12"/>
  <c r="L3365" i="12"/>
  <c r="L3366" i="12"/>
  <c r="L3367" i="12"/>
  <c r="L3368" i="12"/>
  <c r="L3369" i="12"/>
  <c r="L3370" i="12"/>
  <c r="L3371" i="12"/>
  <c r="L3372" i="12"/>
  <c r="L3373" i="12"/>
  <c r="L3374" i="12"/>
  <c r="L3375" i="12"/>
  <c r="L3376" i="12"/>
  <c r="L3377" i="12"/>
  <c r="L3378" i="12"/>
  <c r="L3379" i="12"/>
  <c r="L3380" i="12"/>
  <c r="L3381" i="12"/>
  <c r="L3382" i="12"/>
  <c r="L3383" i="12"/>
  <c r="L3384" i="12"/>
  <c r="L3385" i="12"/>
  <c r="L3386" i="12"/>
  <c r="L3387" i="12"/>
  <c r="L3388" i="12"/>
  <c r="L3389" i="12"/>
  <c r="L3390" i="12"/>
  <c r="L3391" i="12"/>
  <c r="L3392" i="12"/>
  <c r="L3393" i="12"/>
  <c r="L3394" i="12"/>
  <c r="L3395" i="12"/>
  <c r="L3396" i="12"/>
  <c r="L3397" i="12"/>
  <c r="L3398" i="12"/>
  <c r="L3399" i="12"/>
  <c r="L3400" i="12"/>
  <c r="L3401" i="12"/>
  <c r="L3402" i="12"/>
  <c r="L3403" i="12"/>
  <c r="L3404" i="12"/>
  <c r="L3405" i="12"/>
  <c r="L3406" i="12"/>
  <c r="L3407" i="12"/>
  <c r="L3408" i="12"/>
  <c r="L3409" i="12"/>
  <c r="L3410" i="12"/>
  <c r="L3411" i="12"/>
  <c r="L3412" i="12"/>
  <c r="L3413" i="12"/>
  <c r="L3414" i="12"/>
  <c r="L3415" i="12"/>
  <c r="L3416" i="12"/>
  <c r="L3417" i="12"/>
  <c r="L3418" i="12"/>
  <c r="L3419" i="12"/>
  <c r="L3420" i="12"/>
  <c r="L3421" i="12"/>
  <c r="L3422" i="12"/>
  <c r="L3423" i="12"/>
  <c r="L3424" i="12"/>
  <c r="L3425" i="12"/>
  <c r="L3426" i="12"/>
  <c r="L3427" i="12"/>
  <c r="L3428" i="12"/>
  <c r="L3429" i="12"/>
  <c r="L3430" i="12"/>
  <c r="L3431" i="12"/>
  <c r="L3432" i="12"/>
  <c r="L3433" i="12"/>
  <c r="L3434" i="12"/>
  <c r="L3435" i="12"/>
  <c r="L3436" i="12"/>
  <c r="L3437" i="12"/>
  <c r="L3438" i="12"/>
  <c r="L3439" i="12"/>
  <c r="L3440" i="12"/>
  <c r="L3441" i="12"/>
  <c r="L3442" i="12"/>
  <c r="L3443" i="12"/>
  <c r="L3444" i="12"/>
  <c r="L3445" i="12"/>
  <c r="L3446" i="12"/>
  <c r="L3447" i="12"/>
  <c r="L3448" i="12"/>
  <c r="L3449" i="12"/>
  <c r="L3450" i="12"/>
  <c r="L3451" i="12"/>
  <c r="L3452" i="12"/>
  <c r="L3453" i="12"/>
  <c r="L3454" i="12"/>
  <c r="L3455" i="12"/>
  <c r="L3456" i="12"/>
  <c r="L3457" i="12"/>
  <c r="L3458" i="12"/>
  <c r="L3459" i="12"/>
  <c r="L3460" i="12"/>
  <c r="L3461" i="12"/>
  <c r="L3462" i="12"/>
  <c r="L3463" i="12"/>
  <c r="L3464" i="12"/>
  <c r="L3465" i="12"/>
  <c r="L3466" i="12"/>
  <c r="L3467" i="12"/>
  <c r="L3468" i="12"/>
  <c r="L3469" i="12"/>
  <c r="L3470" i="12"/>
  <c r="L3471" i="12"/>
  <c r="L3472" i="12"/>
  <c r="L3473" i="12"/>
  <c r="L3474" i="12"/>
  <c r="L3475" i="12"/>
  <c r="L3476" i="12"/>
  <c r="L3477" i="12"/>
  <c r="L3478" i="12"/>
  <c r="L3479" i="12"/>
  <c r="L3480" i="12"/>
  <c r="L3481" i="12"/>
  <c r="L3482" i="12"/>
  <c r="L3483" i="12"/>
  <c r="L3484" i="12"/>
  <c r="L3485" i="12"/>
  <c r="L3486" i="12"/>
  <c r="L3487" i="12"/>
  <c r="L3488" i="12"/>
  <c r="L3489" i="12"/>
  <c r="L3490" i="12"/>
  <c r="L3491" i="12"/>
  <c r="L3492" i="12"/>
  <c r="L3493" i="12"/>
  <c r="L3494" i="12"/>
  <c r="L3495" i="12"/>
  <c r="L3496" i="12"/>
  <c r="L3497" i="12"/>
  <c r="L3498" i="12"/>
  <c r="L3499" i="12"/>
  <c r="L3500" i="12"/>
  <c r="L3501" i="12"/>
  <c r="L3502" i="12"/>
  <c r="L3503" i="12"/>
  <c r="L3504" i="12"/>
  <c r="L3505" i="12"/>
  <c r="L3506" i="12"/>
  <c r="L3507" i="12"/>
  <c r="L3508" i="12"/>
  <c r="L3509" i="12"/>
  <c r="L3510" i="12"/>
  <c r="L3511" i="12"/>
  <c r="L3512" i="12"/>
  <c r="L3513" i="12"/>
  <c r="L3514" i="12"/>
  <c r="L3515" i="12"/>
  <c r="L3516" i="12"/>
  <c r="L3517" i="12"/>
  <c r="L3518" i="12"/>
  <c r="L3519" i="12"/>
  <c r="L3520" i="12"/>
  <c r="L3521" i="12"/>
  <c r="L3522" i="12"/>
  <c r="L3523" i="12"/>
  <c r="L3524" i="12"/>
  <c r="L3525" i="12"/>
  <c r="L3526" i="12"/>
  <c r="L3527" i="12"/>
  <c r="L3528" i="12"/>
  <c r="L3529" i="12"/>
  <c r="L3530" i="12"/>
  <c r="L3531" i="12"/>
  <c r="L3532" i="12"/>
  <c r="L3533" i="12"/>
  <c r="L3534" i="12"/>
  <c r="L3535" i="12"/>
  <c r="L3536" i="12"/>
  <c r="L3537" i="12"/>
  <c r="L3538" i="12"/>
  <c r="L3539" i="12"/>
  <c r="L3540" i="12"/>
  <c r="L3541" i="12"/>
  <c r="L3542" i="12"/>
  <c r="L3543" i="12"/>
  <c r="L3544" i="12"/>
  <c r="L3545" i="12"/>
  <c r="L3546" i="12"/>
  <c r="L3547" i="12"/>
  <c r="L3548" i="12"/>
  <c r="L3549" i="12"/>
  <c r="L3550" i="12"/>
  <c r="L3551" i="12"/>
  <c r="L3552" i="12"/>
  <c r="L3553" i="12"/>
  <c r="L3554" i="12"/>
  <c r="L3555" i="12"/>
  <c r="L3556" i="12"/>
  <c r="L3557" i="12"/>
  <c r="L3558" i="12"/>
  <c r="L3559" i="12"/>
  <c r="L3560" i="12"/>
  <c r="L3561" i="12"/>
  <c r="L3562" i="12"/>
  <c r="L3563" i="12"/>
  <c r="L3564" i="12"/>
  <c r="L3565" i="12"/>
  <c r="L3566" i="12"/>
  <c r="L3567" i="12"/>
  <c r="L3568" i="12"/>
  <c r="L3569" i="12"/>
  <c r="L3570" i="12"/>
  <c r="L3571" i="12"/>
  <c r="L3572" i="12"/>
  <c r="L3573" i="12"/>
  <c r="L3574" i="12"/>
  <c r="L3575" i="12"/>
  <c r="L3576" i="12"/>
  <c r="L3577" i="12"/>
  <c r="L3578" i="12"/>
  <c r="L3579" i="12"/>
  <c r="L3580" i="12"/>
  <c r="L3581" i="12"/>
  <c r="L3582" i="12"/>
  <c r="L3583" i="12"/>
  <c r="L3584" i="12"/>
  <c r="L3585" i="12"/>
  <c r="L3586" i="12"/>
  <c r="L3587" i="12"/>
  <c r="L3588" i="12"/>
  <c r="L3589" i="12"/>
  <c r="L3590" i="12"/>
  <c r="L3591" i="12"/>
  <c r="L3592" i="12"/>
  <c r="L3593" i="12"/>
  <c r="L3594" i="12"/>
  <c r="L3595" i="12"/>
  <c r="L3596" i="12"/>
  <c r="L3597" i="12"/>
  <c r="L3598" i="12"/>
  <c r="L3599" i="12"/>
  <c r="L3600" i="12"/>
  <c r="L3601" i="12"/>
  <c r="L3602" i="12"/>
  <c r="L3603" i="12"/>
  <c r="L3604" i="12"/>
  <c r="L3605" i="12"/>
  <c r="L3606" i="12"/>
  <c r="L3607" i="12"/>
  <c r="L3608" i="12"/>
  <c r="L3609" i="12"/>
  <c r="L3610" i="12"/>
  <c r="L3611" i="12"/>
  <c r="L3612" i="12"/>
  <c r="L3613" i="12"/>
  <c r="L3614" i="12"/>
  <c r="L3615" i="12"/>
  <c r="L3616" i="12"/>
  <c r="L3617" i="12"/>
  <c r="L3618" i="12"/>
  <c r="L3619" i="12"/>
  <c r="L3620" i="12"/>
  <c r="L3621" i="12"/>
  <c r="L3622" i="12"/>
  <c r="L3623" i="12"/>
  <c r="L3624" i="12"/>
  <c r="L3625" i="12"/>
  <c r="L3626" i="12"/>
  <c r="L3627" i="12"/>
  <c r="L3628" i="12"/>
  <c r="L3629" i="12"/>
  <c r="L3630" i="12"/>
  <c r="L3631" i="12"/>
  <c r="L3632" i="12"/>
  <c r="L3633" i="12"/>
  <c r="L3634" i="12"/>
  <c r="L3635" i="12"/>
  <c r="L3636" i="12"/>
  <c r="L3637" i="12"/>
  <c r="L3638" i="12"/>
  <c r="L3639" i="12"/>
  <c r="L3640" i="12"/>
  <c r="L3641" i="12"/>
  <c r="L3642" i="12"/>
  <c r="L3643" i="12"/>
  <c r="L3644" i="12"/>
  <c r="L3645" i="12"/>
  <c r="L3646" i="12"/>
  <c r="L3647" i="12"/>
  <c r="L3648" i="12"/>
  <c r="L3649" i="12"/>
  <c r="L3650" i="12"/>
  <c r="L3651" i="12"/>
  <c r="L3652" i="12"/>
  <c r="L3653" i="12"/>
  <c r="L3654" i="12"/>
  <c r="L3655" i="12"/>
  <c r="L3656" i="12"/>
  <c r="L3657" i="12"/>
  <c r="L3658" i="12"/>
  <c r="L3659" i="12"/>
  <c r="L3660" i="12"/>
  <c r="L3661" i="12"/>
  <c r="L3662" i="12"/>
  <c r="L3663" i="12"/>
  <c r="L3664" i="12"/>
  <c r="L3665" i="12"/>
  <c r="L3666" i="12"/>
  <c r="L3667" i="12"/>
  <c r="L3668" i="12"/>
  <c r="L3669" i="12"/>
  <c r="L3670" i="12"/>
  <c r="L3671" i="12"/>
  <c r="L3672" i="12"/>
  <c r="L3673" i="12"/>
  <c r="L3674" i="12"/>
  <c r="L3675" i="12"/>
  <c r="L3676" i="12"/>
  <c r="L3677" i="12"/>
  <c r="L3678" i="12"/>
  <c r="L3679" i="12"/>
  <c r="L3680" i="12"/>
  <c r="L3681" i="12"/>
  <c r="L3682" i="12"/>
  <c r="L3683" i="12"/>
  <c r="L3684" i="12"/>
  <c r="L3685" i="12"/>
  <c r="L3686" i="12"/>
  <c r="L3687" i="12"/>
  <c r="L3688" i="12"/>
  <c r="L3689" i="12"/>
  <c r="L3690" i="12"/>
  <c r="L3691" i="12"/>
  <c r="L3692" i="12"/>
  <c r="L3693" i="12"/>
  <c r="L3694" i="12"/>
  <c r="L3695" i="12"/>
  <c r="L3696" i="12"/>
  <c r="L3697" i="12"/>
  <c r="L3698" i="12"/>
  <c r="L3699" i="12"/>
  <c r="L3700" i="12"/>
  <c r="L3701" i="12"/>
  <c r="L3702" i="12"/>
  <c r="L3703" i="12"/>
  <c r="L3704" i="12"/>
  <c r="L3705" i="12"/>
  <c r="L3706" i="12"/>
  <c r="L3707" i="12"/>
  <c r="L3708" i="12"/>
  <c r="L3709" i="12"/>
  <c r="L3710" i="12"/>
  <c r="L3711" i="12"/>
  <c r="L3712" i="12"/>
  <c r="L3713" i="12"/>
  <c r="L3714" i="12"/>
  <c r="L3715" i="12"/>
  <c r="L3716" i="12"/>
  <c r="L3717" i="12"/>
  <c r="L3718" i="12"/>
  <c r="L3719" i="12"/>
  <c r="L3720" i="12"/>
  <c r="L3721" i="12"/>
  <c r="L3722" i="12"/>
  <c r="L3723" i="12"/>
  <c r="L3724" i="12"/>
  <c r="L3725" i="12"/>
  <c r="L3726" i="12"/>
  <c r="L3727" i="12"/>
  <c r="L3728" i="12"/>
  <c r="L3729" i="12"/>
  <c r="L3730" i="12"/>
  <c r="L3731" i="12"/>
  <c r="L3732" i="12"/>
  <c r="L3733" i="12"/>
  <c r="L3734" i="12"/>
  <c r="L3735" i="12"/>
  <c r="L3736" i="12"/>
  <c r="L3737" i="12"/>
  <c r="L3738" i="12"/>
  <c r="L3739" i="12"/>
  <c r="L3740" i="12"/>
  <c r="L3741" i="12"/>
  <c r="L3742" i="12"/>
  <c r="L3743" i="12"/>
  <c r="L3744" i="12"/>
  <c r="L3745" i="12"/>
  <c r="L3746" i="12"/>
  <c r="L3747" i="12"/>
  <c r="L3748" i="12"/>
  <c r="L3749" i="12"/>
  <c r="L3750" i="12"/>
  <c r="L3751" i="12"/>
  <c r="L3752" i="12"/>
  <c r="L3753" i="12"/>
  <c r="L3754" i="12"/>
  <c r="L3755" i="12"/>
  <c r="L3756" i="12"/>
  <c r="L3757" i="12"/>
  <c r="L3758" i="12"/>
  <c r="L3759" i="12"/>
  <c r="L3760" i="12"/>
  <c r="L3761" i="12"/>
  <c r="L3762" i="12"/>
  <c r="L3763" i="12"/>
  <c r="L3764" i="12"/>
  <c r="L3765" i="12"/>
  <c r="L3766" i="12"/>
  <c r="L3767" i="12"/>
  <c r="L3768" i="12"/>
  <c r="L3769" i="12"/>
  <c r="L3770" i="12"/>
  <c r="L3771" i="12"/>
  <c r="L3772" i="12"/>
  <c r="L3773" i="12"/>
  <c r="L3774" i="12"/>
  <c r="L3775" i="12"/>
  <c r="L3776" i="12"/>
  <c r="L3777" i="12"/>
  <c r="L3778" i="12"/>
  <c r="L3779" i="12"/>
  <c r="L3780" i="12"/>
  <c r="L3781" i="12"/>
  <c r="L3782" i="12"/>
  <c r="L3783" i="12"/>
  <c r="L3784" i="12"/>
  <c r="L3785" i="12"/>
  <c r="L3786" i="12"/>
  <c r="L3787" i="12"/>
  <c r="L3788" i="12"/>
  <c r="L3789" i="12"/>
  <c r="L3790" i="12"/>
  <c r="L3791" i="12"/>
  <c r="L3792" i="12"/>
  <c r="L3793" i="12"/>
  <c r="L3794" i="12"/>
  <c r="L3795" i="12"/>
  <c r="L3796" i="12"/>
  <c r="L3797" i="12"/>
  <c r="L3798" i="12"/>
  <c r="L3799" i="12"/>
  <c r="L3800" i="12"/>
  <c r="L3801" i="12"/>
  <c r="L3802" i="12"/>
  <c r="L3803" i="12"/>
  <c r="L3804" i="12"/>
  <c r="L3805" i="12"/>
  <c r="L3806" i="12"/>
  <c r="L3807" i="12"/>
  <c r="L3808" i="12"/>
  <c r="L3809" i="12"/>
  <c r="L3810" i="12"/>
  <c r="L3811" i="12"/>
  <c r="L3812" i="12"/>
  <c r="L3813" i="12"/>
  <c r="L3814" i="12"/>
  <c r="L3815" i="12"/>
  <c r="L3816" i="12"/>
  <c r="L3817" i="12"/>
  <c r="L3818" i="12"/>
  <c r="L3819" i="12"/>
  <c r="L3820" i="12"/>
  <c r="L3821" i="12"/>
  <c r="L3822" i="12"/>
  <c r="L3823" i="12"/>
  <c r="L3824" i="12"/>
  <c r="L3825" i="12"/>
  <c r="L3826" i="12"/>
  <c r="L3827" i="12"/>
  <c r="L3828" i="12"/>
  <c r="L3829" i="12"/>
  <c r="L3830" i="12"/>
  <c r="L3831" i="12"/>
  <c r="L3832" i="12"/>
  <c r="L3833" i="12"/>
  <c r="L3834" i="12"/>
  <c r="L3835" i="12"/>
  <c r="L3836" i="12"/>
  <c r="L3837" i="12"/>
  <c r="L3838" i="12"/>
  <c r="L3839" i="12"/>
  <c r="L3840" i="12"/>
  <c r="L3841" i="12"/>
  <c r="L3842" i="12"/>
  <c r="L3843" i="12"/>
  <c r="L3844" i="12"/>
  <c r="L3845" i="12"/>
  <c r="L3846" i="12"/>
  <c r="L3847" i="12"/>
  <c r="L3848" i="12"/>
  <c r="L3849" i="12"/>
  <c r="L3850" i="12"/>
  <c r="L3851" i="12"/>
  <c r="L3852" i="12"/>
  <c r="L3853" i="12"/>
  <c r="L3854" i="12"/>
  <c r="L3855" i="12"/>
  <c r="L3856" i="12"/>
  <c r="L3857" i="12"/>
  <c r="L3858" i="12"/>
  <c r="L3859" i="12"/>
  <c r="L3860" i="12"/>
  <c r="L3861" i="12"/>
  <c r="L3862" i="12"/>
  <c r="L3863" i="12"/>
  <c r="L3864" i="12"/>
  <c r="L3865" i="12"/>
  <c r="L3866" i="12"/>
  <c r="L3867" i="12"/>
  <c r="L3868" i="12"/>
  <c r="L3869" i="12"/>
  <c r="L3870" i="12"/>
  <c r="L3871" i="12"/>
  <c r="L3872" i="12"/>
  <c r="L3873" i="12"/>
  <c r="L3874" i="12"/>
  <c r="L3875" i="12"/>
  <c r="L3876" i="12"/>
  <c r="L3877" i="12"/>
  <c r="L3878" i="12"/>
  <c r="L3879" i="12"/>
  <c r="L3880" i="12"/>
  <c r="L3881" i="12"/>
  <c r="L3882" i="12"/>
  <c r="L3883" i="12"/>
  <c r="L3884" i="12"/>
  <c r="L3885" i="12"/>
  <c r="L3886" i="12"/>
  <c r="L3887" i="12"/>
  <c r="L3888" i="12"/>
  <c r="L3889" i="12"/>
  <c r="L3890" i="12"/>
  <c r="L3891" i="12"/>
  <c r="L3892" i="12"/>
  <c r="L3893" i="12"/>
  <c r="L3894" i="12"/>
  <c r="L3895" i="12"/>
  <c r="L3896" i="12"/>
  <c r="L3897" i="12"/>
  <c r="L3898" i="12"/>
  <c r="L3899" i="12"/>
  <c r="L3900" i="12"/>
  <c r="L3901" i="12"/>
  <c r="L3902" i="12"/>
  <c r="L3903" i="12"/>
  <c r="L3904" i="12"/>
  <c r="L3905" i="12"/>
  <c r="L3906" i="12"/>
  <c r="L3907" i="12"/>
  <c r="L3908" i="12"/>
  <c r="L3909" i="12"/>
  <c r="L3910" i="12"/>
  <c r="L3911" i="12"/>
  <c r="L3912" i="12"/>
  <c r="L3913" i="12"/>
  <c r="L3914" i="12"/>
  <c r="L3915" i="12"/>
  <c r="L3916" i="12"/>
  <c r="L3917" i="12"/>
  <c r="L3918" i="12"/>
  <c r="L3919" i="12"/>
  <c r="L3920" i="12"/>
  <c r="L3921" i="12"/>
  <c r="L3922" i="12"/>
  <c r="L3923" i="12"/>
  <c r="L3924" i="12"/>
  <c r="L3925" i="12"/>
  <c r="L3926" i="12"/>
  <c r="L3927" i="12"/>
  <c r="L3928" i="12"/>
  <c r="L3929" i="12"/>
  <c r="L3930" i="12"/>
  <c r="L3931" i="12"/>
  <c r="L3932" i="12"/>
  <c r="L3933" i="12"/>
  <c r="L3934" i="12"/>
  <c r="L3935" i="12"/>
  <c r="L3936" i="12"/>
  <c r="L3937" i="12"/>
  <c r="L3938" i="12"/>
  <c r="L3939" i="12"/>
  <c r="L3940" i="12"/>
  <c r="L3941" i="12"/>
  <c r="L3942" i="12"/>
  <c r="L3943" i="12"/>
  <c r="L3944" i="12"/>
  <c r="L3945" i="12"/>
  <c r="L3946" i="12"/>
  <c r="L3947" i="12"/>
  <c r="L3948" i="12"/>
  <c r="L3949" i="12"/>
  <c r="L3950" i="12"/>
  <c r="L3951" i="12"/>
  <c r="L3952" i="12"/>
  <c r="L3953" i="12"/>
  <c r="L3954" i="12"/>
  <c r="L3955" i="12"/>
  <c r="L3956" i="12"/>
  <c r="L3957" i="12"/>
  <c r="L3958" i="12"/>
  <c r="L3959" i="12"/>
  <c r="L3960" i="12"/>
  <c r="L3961" i="12"/>
  <c r="L3962" i="12"/>
  <c r="L3963" i="12"/>
  <c r="L3964" i="12"/>
  <c r="L3965" i="12"/>
  <c r="L3966" i="12"/>
  <c r="L3967" i="12"/>
  <c r="L3968" i="12"/>
  <c r="L3969" i="12"/>
  <c r="L3970" i="12"/>
  <c r="L3971" i="12"/>
  <c r="L3972" i="12"/>
  <c r="L3973" i="12"/>
  <c r="L3974" i="12"/>
  <c r="L3975" i="12"/>
  <c r="L3976" i="12"/>
  <c r="L3977" i="12"/>
  <c r="L3978" i="12"/>
  <c r="L3979" i="12"/>
  <c r="L3980" i="12"/>
  <c r="L3981" i="12"/>
  <c r="L3982" i="12"/>
  <c r="L3983" i="12"/>
  <c r="L3984" i="12"/>
  <c r="L3985" i="12"/>
  <c r="L3986" i="12"/>
  <c r="L3987" i="12"/>
  <c r="L3988" i="12"/>
  <c r="L3989" i="12"/>
  <c r="L3990" i="12"/>
  <c r="L3991" i="12"/>
  <c r="L3992" i="12"/>
  <c r="L3993" i="12"/>
  <c r="L3994" i="12"/>
  <c r="L3995" i="12"/>
  <c r="L3996" i="12"/>
  <c r="L3997" i="12"/>
  <c r="L3998" i="12"/>
  <c r="L3999" i="12"/>
  <c r="L4000" i="12"/>
  <c r="L4001" i="12"/>
  <c r="L4002" i="12"/>
  <c r="L4003" i="12"/>
  <c r="L4004" i="12"/>
  <c r="L4005" i="12"/>
  <c r="L4006" i="12"/>
  <c r="L4007" i="12"/>
  <c r="L4008" i="12"/>
  <c r="L4009" i="12"/>
  <c r="L4010" i="12"/>
  <c r="L4011" i="12"/>
  <c r="L4012" i="12"/>
  <c r="L4013" i="12"/>
  <c r="L4014" i="12"/>
  <c r="L4015" i="12"/>
  <c r="L4016" i="12"/>
  <c r="L4017" i="12"/>
  <c r="L4018" i="12"/>
  <c r="L4019" i="12"/>
  <c r="L4020" i="12"/>
  <c r="L4021" i="12"/>
  <c r="L4022" i="12"/>
  <c r="L4023" i="12"/>
  <c r="L4024" i="12"/>
  <c r="L4025" i="12"/>
  <c r="L4026" i="12"/>
  <c r="L4027" i="12"/>
  <c r="L4028" i="12"/>
  <c r="L4029" i="12"/>
  <c r="L4030" i="12"/>
  <c r="L4031" i="12"/>
  <c r="L4032" i="12"/>
  <c r="L4033" i="12"/>
  <c r="L4034" i="12"/>
  <c r="L4035" i="12"/>
  <c r="L4036" i="12"/>
  <c r="L4037" i="12"/>
  <c r="L4038" i="12"/>
  <c r="L4039" i="12"/>
  <c r="L4040" i="12"/>
  <c r="L4041" i="12"/>
  <c r="L4042" i="12"/>
  <c r="L4043" i="12"/>
  <c r="L4044" i="12"/>
  <c r="L4045" i="12"/>
  <c r="L4046" i="12"/>
  <c r="L4047" i="12"/>
  <c r="L4048" i="12"/>
  <c r="L4049" i="12"/>
  <c r="L4050" i="12"/>
  <c r="L4051" i="12"/>
  <c r="L4052" i="12"/>
  <c r="L4053" i="12"/>
  <c r="L4054" i="12"/>
  <c r="L4055" i="12"/>
  <c r="L4056" i="12"/>
  <c r="L4057" i="12"/>
  <c r="L4058" i="12"/>
  <c r="L4059" i="12"/>
  <c r="L4060" i="12"/>
  <c r="L4061" i="12"/>
  <c r="L4062" i="12"/>
  <c r="L4063" i="12"/>
  <c r="L4064" i="12"/>
  <c r="L4065" i="12"/>
  <c r="L4066" i="12"/>
  <c r="L4067" i="12"/>
  <c r="L4068" i="12"/>
  <c r="L4069" i="12"/>
  <c r="L4070" i="12"/>
  <c r="L4071" i="12"/>
  <c r="L4072" i="12"/>
  <c r="L4073" i="12"/>
  <c r="L4074" i="12"/>
  <c r="L4075" i="12"/>
  <c r="L4076" i="12"/>
  <c r="L4077" i="12"/>
  <c r="L4078" i="12"/>
  <c r="L4079" i="12"/>
  <c r="L4080" i="12"/>
  <c r="L4081" i="12"/>
  <c r="L4082" i="12"/>
  <c r="L4083" i="12"/>
  <c r="L4084" i="12"/>
  <c r="L4085" i="12"/>
  <c r="L4086" i="12"/>
  <c r="L4087" i="12"/>
  <c r="L4088" i="12"/>
  <c r="L4089" i="12"/>
  <c r="L4090" i="12"/>
  <c r="L4091" i="12"/>
  <c r="L4092" i="12"/>
  <c r="L4093" i="12"/>
  <c r="L4094" i="12"/>
  <c r="L4095" i="12"/>
  <c r="L4096" i="12"/>
  <c r="L4097" i="12"/>
  <c r="L4098" i="12"/>
  <c r="L4099" i="12"/>
  <c r="L4100" i="12"/>
  <c r="L4101" i="12"/>
  <c r="L4102" i="12"/>
  <c r="L4103" i="12"/>
  <c r="L4104" i="12"/>
  <c r="L4105" i="12"/>
  <c r="L4106" i="12"/>
  <c r="L4107" i="12"/>
  <c r="L4108" i="12"/>
  <c r="L4109" i="12"/>
  <c r="L4110" i="12"/>
  <c r="L4111" i="12"/>
  <c r="L4112" i="12"/>
  <c r="L4113" i="12"/>
  <c r="L4114" i="12"/>
  <c r="L4115" i="12"/>
  <c r="L4116" i="12"/>
  <c r="L4117" i="12"/>
  <c r="L4118" i="12"/>
  <c r="L4119" i="12"/>
  <c r="L4120" i="12"/>
  <c r="L4121" i="12"/>
  <c r="L4122" i="12"/>
  <c r="L4123" i="12"/>
  <c r="L4124" i="12"/>
  <c r="L4125" i="12"/>
  <c r="L4126" i="12"/>
  <c r="L4127" i="12"/>
  <c r="L4128" i="12"/>
  <c r="L4129" i="12"/>
  <c r="L4130" i="12"/>
  <c r="L4131" i="12"/>
  <c r="L4132" i="12"/>
  <c r="L4133" i="12"/>
  <c r="L4134" i="12"/>
  <c r="L4135" i="12"/>
  <c r="L4136" i="12"/>
  <c r="L4137" i="12"/>
  <c r="L4138" i="12"/>
  <c r="L4139" i="12"/>
  <c r="L4140" i="12"/>
  <c r="L4141" i="12"/>
  <c r="L4142" i="12"/>
  <c r="L4143" i="12"/>
  <c r="L4144" i="12"/>
  <c r="L4145" i="12"/>
  <c r="L4146" i="12"/>
  <c r="L4147" i="12"/>
  <c r="L4148" i="12"/>
  <c r="L4149" i="12"/>
  <c r="M2" i="12"/>
  <c r="N2" i="12" s="1"/>
  <c r="M3" i="12"/>
  <c r="N3" i="12" s="1"/>
  <c r="M4" i="12"/>
  <c r="N4" i="12" s="1"/>
  <c r="M5" i="12"/>
  <c r="N5" i="12" s="1"/>
  <c r="M6" i="12"/>
  <c r="M7" i="12"/>
  <c r="M8" i="12"/>
  <c r="M9" i="12"/>
  <c r="N9" i="12" s="1"/>
  <c r="M10" i="12"/>
  <c r="M11" i="12"/>
  <c r="N11" i="12" s="1"/>
  <c r="M12" i="12"/>
  <c r="N12" i="12" s="1"/>
  <c r="M13" i="12"/>
  <c r="N13" i="12" s="1"/>
  <c r="M14" i="12"/>
  <c r="N14" i="12" s="1"/>
  <c r="M15" i="12"/>
  <c r="M16" i="12"/>
  <c r="N16" i="12" s="1"/>
  <c r="M17" i="12"/>
  <c r="N17" i="12" s="1"/>
  <c r="M18" i="12"/>
  <c r="M19" i="12"/>
  <c r="M20" i="12"/>
  <c r="M21" i="12"/>
  <c r="N21" i="12" s="1"/>
  <c r="M22" i="12"/>
  <c r="N22" i="12" s="1"/>
  <c r="M23" i="12"/>
  <c r="N23" i="12" s="1"/>
  <c r="M24" i="12"/>
  <c r="N24" i="12" s="1"/>
  <c r="M25" i="12"/>
  <c r="N25" i="12" s="1"/>
  <c r="M26" i="12"/>
  <c r="N26" i="12" s="1"/>
  <c r="M27" i="12"/>
  <c r="N27" i="12" s="1"/>
  <c r="M28" i="12"/>
  <c r="N28" i="12" s="1"/>
  <c r="M29" i="12"/>
  <c r="M30" i="12"/>
  <c r="M31" i="12"/>
  <c r="M32" i="12"/>
  <c r="M33" i="12"/>
  <c r="N33" i="12" s="1"/>
  <c r="M34" i="12"/>
  <c r="M35" i="12"/>
  <c r="N35" i="12" s="1"/>
  <c r="M36" i="12"/>
  <c r="M37" i="12"/>
  <c r="M38" i="12"/>
  <c r="N38" i="12" s="1"/>
  <c r="M39" i="12"/>
  <c r="N39" i="12" s="1"/>
  <c r="M40" i="12"/>
  <c r="N40" i="12" s="1"/>
  <c r="M41" i="12"/>
  <c r="N41" i="12" s="1"/>
  <c r="M42" i="12"/>
  <c r="M43" i="12"/>
  <c r="M44" i="12"/>
  <c r="M45" i="12"/>
  <c r="N45" i="12" s="1"/>
  <c r="M46" i="12"/>
  <c r="N46" i="12" s="1"/>
  <c r="M47" i="12"/>
  <c r="N47" i="12" s="1"/>
  <c r="M48" i="12"/>
  <c r="M49" i="12"/>
  <c r="N49" i="12" s="1"/>
  <c r="M50" i="12"/>
  <c r="N50" i="12" s="1"/>
  <c r="M51" i="12"/>
  <c r="N51" i="12" s="1"/>
  <c r="M52" i="12"/>
  <c r="N52" i="12" s="1"/>
  <c r="M53" i="12"/>
  <c r="N53" i="12" s="1"/>
  <c r="M54" i="12"/>
  <c r="M55" i="12"/>
  <c r="M56" i="12"/>
  <c r="N56" i="12" s="1"/>
  <c r="M57" i="12"/>
  <c r="N57" i="12" s="1"/>
  <c r="M58" i="12"/>
  <c r="N58" i="12" s="1"/>
  <c r="M59" i="12"/>
  <c r="N59" i="12" s="1"/>
  <c r="M60" i="12"/>
  <c r="N60" i="12" s="1"/>
  <c r="M61" i="12"/>
  <c r="N61" i="12" s="1"/>
  <c r="M62" i="12"/>
  <c r="N62" i="12" s="1"/>
  <c r="M63" i="12"/>
  <c r="N63" i="12" s="1"/>
  <c r="M64" i="12"/>
  <c r="M65" i="12"/>
  <c r="M66" i="12"/>
  <c r="M67" i="12"/>
  <c r="M68" i="12"/>
  <c r="N68" i="12" s="1"/>
  <c r="M69" i="12"/>
  <c r="N69" i="12" s="1"/>
  <c r="M70" i="12"/>
  <c r="N70" i="12" s="1"/>
  <c r="M71" i="12"/>
  <c r="N71" i="12" s="1"/>
  <c r="M72" i="12"/>
  <c r="M73" i="12"/>
  <c r="N73" i="12" s="1"/>
  <c r="M74" i="12"/>
  <c r="N74" i="12" s="1"/>
  <c r="M75" i="12"/>
  <c r="N75" i="12" s="1"/>
  <c r="M76" i="12"/>
  <c r="N76" i="12" s="1"/>
  <c r="M77" i="12"/>
  <c r="N77" i="12" s="1"/>
  <c r="M78" i="12"/>
  <c r="M79" i="12"/>
  <c r="M80" i="12"/>
  <c r="N80" i="12" s="1"/>
  <c r="M81" i="12"/>
  <c r="N81" i="12" s="1"/>
  <c r="M82" i="12"/>
  <c r="N82" i="12" s="1"/>
  <c r="M83" i="12"/>
  <c r="N83" i="12" s="1"/>
  <c r="M84" i="12"/>
  <c r="N84" i="12" s="1"/>
  <c r="M85" i="12"/>
  <c r="N85" i="12" s="1"/>
  <c r="M86" i="12"/>
  <c r="N86" i="12" s="1"/>
  <c r="M87" i="12"/>
  <c r="N87" i="12" s="1"/>
  <c r="M88" i="12"/>
  <c r="N88" i="12" s="1"/>
  <c r="M89" i="12"/>
  <c r="N89" i="12" s="1"/>
  <c r="M90" i="12"/>
  <c r="M91" i="12"/>
  <c r="M92" i="12"/>
  <c r="N92" i="12" s="1"/>
  <c r="M93" i="12"/>
  <c r="N93" i="12" s="1"/>
  <c r="M94" i="12"/>
  <c r="M95" i="12"/>
  <c r="N95" i="12" s="1"/>
  <c r="M96" i="12"/>
  <c r="M97" i="12"/>
  <c r="M98" i="12"/>
  <c r="N98" i="12" s="1"/>
  <c r="M99" i="12"/>
  <c r="N99" i="12" s="1"/>
  <c r="M100" i="12"/>
  <c r="N100" i="12" s="1"/>
  <c r="M101" i="12"/>
  <c r="M102" i="12"/>
  <c r="M103" i="12"/>
  <c r="N103" i="12" s="1"/>
  <c r="M104" i="12"/>
  <c r="N104" i="12" s="1"/>
  <c r="M105" i="12"/>
  <c r="N105" i="12" s="1"/>
  <c r="M106" i="12"/>
  <c r="M107" i="12"/>
  <c r="N107" i="12" s="1"/>
  <c r="M108" i="12"/>
  <c r="N108" i="12" s="1"/>
  <c r="M109" i="12"/>
  <c r="N109" i="12" s="1"/>
  <c r="M110" i="12"/>
  <c r="N110" i="12" s="1"/>
  <c r="M111" i="12"/>
  <c r="N111" i="12" s="1"/>
  <c r="M112" i="12"/>
  <c r="N112" i="12" s="1"/>
  <c r="M113" i="12"/>
  <c r="N113" i="12" s="1"/>
  <c r="M114" i="12"/>
  <c r="M115" i="12"/>
  <c r="M116" i="12"/>
  <c r="N116" i="12" s="1"/>
  <c r="M117" i="12"/>
  <c r="N117" i="12" s="1"/>
  <c r="M118" i="12"/>
  <c r="N118" i="12" s="1"/>
  <c r="M119" i="12"/>
  <c r="N119" i="12" s="1"/>
  <c r="M120" i="12"/>
  <c r="M121" i="12"/>
  <c r="N121" i="12" s="1"/>
  <c r="M122" i="12"/>
  <c r="N122" i="12" s="1"/>
  <c r="M123" i="12"/>
  <c r="N123" i="12" s="1"/>
  <c r="M124" i="12"/>
  <c r="N124" i="12" s="1"/>
  <c r="M125" i="12"/>
  <c r="M126" i="12"/>
  <c r="M127" i="12"/>
  <c r="M128" i="12"/>
  <c r="N128" i="12" s="1"/>
  <c r="M129" i="12"/>
  <c r="N129" i="12" s="1"/>
  <c r="M130" i="12"/>
  <c r="M131" i="12"/>
  <c r="N131" i="12" s="1"/>
  <c r="M132" i="12"/>
  <c r="N132" i="12" s="1"/>
  <c r="M133" i="12"/>
  <c r="M134" i="12"/>
  <c r="N134" i="12" s="1"/>
  <c r="M135" i="12"/>
  <c r="N135" i="12" s="1"/>
  <c r="M136" i="12"/>
  <c r="N136" i="12" s="1"/>
  <c r="M137" i="12"/>
  <c r="N137" i="12" s="1"/>
  <c r="M138" i="12"/>
  <c r="M139" i="12"/>
  <c r="M140" i="12"/>
  <c r="M141" i="12"/>
  <c r="N141" i="12" s="1"/>
  <c r="M142" i="12"/>
  <c r="M143" i="12"/>
  <c r="N143" i="12" s="1"/>
  <c r="M144" i="12"/>
  <c r="N144" i="12" s="1"/>
  <c r="M145" i="12"/>
  <c r="N145" i="12" s="1"/>
  <c r="M146" i="12"/>
  <c r="N146" i="12" s="1"/>
  <c r="M147" i="12"/>
  <c r="N147" i="12" s="1"/>
  <c r="M148" i="12"/>
  <c r="N148" i="12" s="1"/>
  <c r="M149" i="12"/>
  <c r="N149" i="12" s="1"/>
  <c r="M150" i="12"/>
  <c r="M151" i="12"/>
  <c r="M152" i="12"/>
  <c r="M153" i="12"/>
  <c r="N153" i="12" s="1"/>
  <c r="M154" i="12"/>
  <c r="N154" i="12" s="1"/>
  <c r="M155" i="12"/>
  <c r="N155" i="12" s="1"/>
  <c r="M156" i="12"/>
  <c r="N156" i="12" s="1"/>
  <c r="M157" i="12"/>
  <c r="N157" i="12" s="1"/>
  <c r="M158" i="12"/>
  <c r="N158" i="12" s="1"/>
  <c r="M159" i="12"/>
  <c r="N159" i="12" s="1"/>
  <c r="M160" i="12"/>
  <c r="N160" i="12" s="1"/>
  <c r="M161" i="12"/>
  <c r="N161" i="12" s="1"/>
  <c r="M162" i="12"/>
  <c r="M163" i="12"/>
  <c r="M164" i="12"/>
  <c r="N164" i="12" s="1"/>
  <c r="M165" i="12"/>
  <c r="N165" i="12" s="1"/>
  <c r="M166" i="12"/>
  <c r="M167" i="12"/>
  <c r="N167" i="12" s="1"/>
  <c r="M168" i="12"/>
  <c r="N168" i="12" s="1"/>
  <c r="M169" i="12"/>
  <c r="M170" i="12"/>
  <c r="N170" i="12" s="1"/>
  <c r="M171" i="12"/>
  <c r="N171" i="12" s="1"/>
  <c r="M172" i="12"/>
  <c r="N172" i="12" s="1"/>
  <c r="M173" i="12"/>
  <c r="M174" i="12"/>
  <c r="M175" i="12"/>
  <c r="M176" i="12"/>
  <c r="N176" i="12" s="1"/>
  <c r="M177" i="12"/>
  <c r="N177" i="12" s="1"/>
  <c r="M178" i="12"/>
  <c r="N178" i="12" s="1"/>
  <c r="M179" i="12"/>
  <c r="N179" i="12" s="1"/>
  <c r="M180" i="12"/>
  <c r="N180" i="12" s="1"/>
  <c r="M181" i="12"/>
  <c r="M182" i="12"/>
  <c r="N182" i="12" s="1"/>
  <c r="M183" i="12"/>
  <c r="M184" i="12"/>
  <c r="M185" i="12"/>
  <c r="N185" i="12" s="1"/>
  <c r="M186" i="12"/>
  <c r="M187" i="12"/>
  <c r="M188" i="12"/>
  <c r="N188" i="12" s="1"/>
  <c r="M189" i="12"/>
  <c r="N189" i="12" s="1"/>
  <c r="M190" i="12"/>
  <c r="N190" i="12" s="1"/>
  <c r="M191" i="12"/>
  <c r="N191" i="12" s="1"/>
  <c r="M192" i="12"/>
  <c r="N192" i="12" s="1"/>
  <c r="M193" i="12"/>
  <c r="N193" i="12" s="1"/>
  <c r="M194" i="12"/>
  <c r="N194" i="12" s="1"/>
  <c r="M195" i="12"/>
  <c r="M196" i="12"/>
  <c r="N196" i="12" s="1"/>
  <c r="M197" i="12"/>
  <c r="N197" i="12" s="1"/>
  <c r="M198" i="12"/>
  <c r="M199" i="12"/>
  <c r="M200" i="12"/>
  <c r="N200" i="12" s="1"/>
  <c r="M201" i="12"/>
  <c r="N201" i="12" s="1"/>
  <c r="M202" i="12"/>
  <c r="N202" i="12" s="1"/>
  <c r="M203" i="12"/>
  <c r="N203" i="12" s="1"/>
  <c r="M204" i="12"/>
  <c r="N204" i="12" s="1"/>
  <c r="M205" i="12"/>
  <c r="M206" i="12"/>
  <c r="N206" i="12" s="1"/>
  <c r="M207" i="12"/>
  <c r="M208" i="12"/>
  <c r="M209" i="12"/>
  <c r="N209" i="12" s="1"/>
  <c r="M210" i="12"/>
  <c r="M211" i="12"/>
  <c r="M212" i="12"/>
  <c r="M213" i="12"/>
  <c r="N213" i="12" s="1"/>
  <c r="M214" i="12"/>
  <c r="N214" i="12" s="1"/>
  <c r="M215" i="12"/>
  <c r="N215" i="12" s="1"/>
  <c r="M216" i="12"/>
  <c r="N216" i="12" s="1"/>
  <c r="M217" i="12"/>
  <c r="M218" i="12"/>
  <c r="N218" i="12" s="1"/>
  <c r="M219" i="12"/>
  <c r="N219" i="12" s="1"/>
  <c r="M220" i="12"/>
  <c r="N220" i="12" s="1"/>
  <c r="M221" i="12"/>
  <c r="N221" i="12" s="1"/>
  <c r="M222" i="12"/>
  <c r="M223" i="12"/>
  <c r="M224" i="12"/>
  <c r="M225" i="12"/>
  <c r="N225" i="12" s="1"/>
  <c r="M226" i="12"/>
  <c r="N226" i="12" s="1"/>
  <c r="M227" i="12"/>
  <c r="N227" i="12" s="1"/>
  <c r="M228" i="12"/>
  <c r="N228" i="12" s="1"/>
  <c r="M229" i="12"/>
  <c r="N229" i="12" s="1"/>
  <c r="M230" i="12"/>
  <c r="N230" i="12" s="1"/>
  <c r="M231" i="12"/>
  <c r="N231" i="12" s="1"/>
  <c r="M232" i="12"/>
  <c r="N232" i="12" s="1"/>
  <c r="M233" i="12"/>
  <c r="N233" i="12" s="1"/>
  <c r="M234" i="12"/>
  <c r="M235" i="12"/>
  <c r="M236" i="12"/>
  <c r="N236" i="12" s="1"/>
  <c r="M237" i="12"/>
  <c r="N237" i="12" s="1"/>
  <c r="M238" i="12"/>
  <c r="N238" i="12" s="1"/>
  <c r="M239" i="12"/>
  <c r="N239" i="12" s="1"/>
  <c r="M240" i="12"/>
  <c r="M241" i="12"/>
  <c r="M242" i="12"/>
  <c r="N242" i="12" s="1"/>
  <c r="M243" i="12"/>
  <c r="N243" i="12" s="1"/>
  <c r="M244" i="12"/>
  <c r="N244" i="12" s="1"/>
  <c r="M245" i="12"/>
  <c r="N245" i="12" s="1"/>
  <c r="M246" i="12"/>
  <c r="M247" i="12"/>
  <c r="M248" i="12"/>
  <c r="M249" i="12"/>
  <c r="N249" i="12" s="1"/>
  <c r="M250" i="12"/>
  <c r="N250" i="12" s="1"/>
  <c r="M251" i="12"/>
  <c r="N251" i="12" s="1"/>
  <c r="M252" i="12"/>
  <c r="M253" i="12"/>
  <c r="N253" i="12" s="1"/>
  <c r="M254" i="12"/>
  <c r="N254" i="12" s="1"/>
  <c r="M255" i="12"/>
  <c r="M256" i="12"/>
  <c r="N256" i="12" s="1"/>
  <c r="M257" i="12"/>
  <c r="N257" i="12" s="1"/>
  <c r="M258" i="12"/>
  <c r="M259" i="12"/>
  <c r="M260" i="12"/>
  <c r="N260" i="12" s="1"/>
  <c r="M261" i="12"/>
  <c r="N261" i="12" s="1"/>
  <c r="M262" i="12"/>
  <c r="N262" i="12" s="1"/>
  <c r="M263" i="12"/>
  <c r="N263" i="12" s="1"/>
  <c r="M264" i="12"/>
  <c r="N264" i="12" s="1"/>
  <c r="M265" i="12"/>
  <c r="M266" i="12"/>
  <c r="N266" i="12" s="1"/>
  <c r="M267" i="12"/>
  <c r="N267" i="12" s="1"/>
  <c r="M268" i="12"/>
  <c r="N268" i="12" s="1"/>
  <c r="M269" i="12"/>
  <c r="N269" i="12" s="1"/>
  <c r="M270" i="12"/>
  <c r="M271" i="12"/>
  <c r="N271" i="12" s="1"/>
  <c r="M272" i="12"/>
  <c r="N272" i="12" s="1"/>
  <c r="M273" i="12"/>
  <c r="N273" i="12" s="1"/>
  <c r="M274" i="12"/>
  <c r="N274" i="12" s="1"/>
  <c r="M275" i="12"/>
  <c r="N275" i="12" s="1"/>
  <c r="M276" i="12"/>
  <c r="N276" i="12" s="1"/>
  <c r="M277" i="12"/>
  <c r="M278" i="12"/>
  <c r="N278" i="12" s="1"/>
  <c r="M279" i="12"/>
  <c r="M280" i="12"/>
  <c r="N280" i="12" s="1"/>
  <c r="M281" i="12"/>
  <c r="N281" i="12" s="1"/>
  <c r="M282" i="12"/>
  <c r="M283" i="12"/>
  <c r="M284" i="12"/>
  <c r="N284" i="12" s="1"/>
  <c r="M285" i="12"/>
  <c r="N285" i="12" s="1"/>
  <c r="M286" i="12"/>
  <c r="N286" i="12" s="1"/>
  <c r="M287" i="12"/>
  <c r="N287" i="12" s="1"/>
  <c r="M288" i="12"/>
  <c r="M289" i="12"/>
  <c r="N289" i="12" s="1"/>
  <c r="M290" i="12"/>
  <c r="N290" i="12" s="1"/>
  <c r="M291" i="12"/>
  <c r="N291" i="12" s="1"/>
  <c r="M292" i="12"/>
  <c r="N292" i="12" s="1"/>
  <c r="M293" i="12"/>
  <c r="M294" i="12"/>
  <c r="M295" i="12"/>
  <c r="M296" i="12"/>
  <c r="N296" i="12" s="1"/>
  <c r="M297" i="12"/>
  <c r="N297" i="12" s="1"/>
  <c r="M298" i="12"/>
  <c r="N298" i="12" s="1"/>
  <c r="M299" i="12"/>
  <c r="N299" i="12" s="1"/>
  <c r="M300" i="12"/>
  <c r="N300" i="12" s="1"/>
  <c r="M301" i="12"/>
  <c r="N301" i="12" s="1"/>
  <c r="M302" i="12"/>
  <c r="N302" i="12" s="1"/>
  <c r="M303" i="12"/>
  <c r="N303" i="12" s="1"/>
  <c r="M304" i="12"/>
  <c r="N304" i="12" s="1"/>
  <c r="M305" i="12"/>
  <c r="N305" i="12" s="1"/>
  <c r="M306" i="12"/>
  <c r="M307" i="12"/>
  <c r="M308" i="12"/>
  <c r="M309" i="12"/>
  <c r="N309" i="12" s="1"/>
  <c r="M310" i="12"/>
  <c r="N310" i="12" s="1"/>
  <c r="M311" i="12"/>
  <c r="N311" i="12" s="1"/>
  <c r="M312" i="12"/>
  <c r="N312" i="12" s="1"/>
  <c r="M313" i="12"/>
  <c r="N313" i="12" s="1"/>
  <c r="M314" i="12"/>
  <c r="N314" i="12" s="1"/>
  <c r="M315" i="12"/>
  <c r="N315" i="12" s="1"/>
  <c r="M316" i="12"/>
  <c r="N316" i="12" s="1"/>
  <c r="M317" i="12"/>
  <c r="N317" i="12" s="1"/>
  <c r="M318" i="12"/>
  <c r="M319" i="12"/>
  <c r="M320" i="12"/>
  <c r="M321" i="12"/>
  <c r="N321" i="12" s="1"/>
  <c r="M322" i="12"/>
  <c r="N322" i="12" s="1"/>
  <c r="M323" i="12"/>
  <c r="N323" i="12" s="1"/>
  <c r="M324" i="12"/>
  <c r="M325" i="12"/>
  <c r="N325" i="12" s="1"/>
  <c r="M326" i="12"/>
  <c r="N326" i="12" s="1"/>
  <c r="M327" i="12"/>
  <c r="N327" i="12" s="1"/>
  <c r="M328" i="12"/>
  <c r="N328" i="12" s="1"/>
  <c r="M329" i="12"/>
  <c r="N329" i="12" s="1"/>
  <c r="M330" i="12"/>
  <c r="M331" i="12"/>
  <c r="M332" i="12"/>
  <c r="N332" i="12" s="1"/>
  <c r="M333" i="12"/>
  <c r="N333" i="12" s="1"/>
  <c r="M334" i="12"/>
  <c r="N334" i="12" s="1"/>
  <c r="M335" i="12"/>
  <c r="N335" i="12" s="1"/>
  <c r="M336" i="12"/>
  <c r="N336" i="12" s="1"/>
  <c r="M337" i="12"/>
  <c r="N337" i="12" s="1"/>
  <c r="M338" i="12"/>
  <c r="N338" i="12" s="1"/>
  <c r="M339" i="12"/>
  <c r="N339" i="12" s="1"/>
  <c r="M340" i="12"/>
  <c r="N340" i="12" s="1"/>
  <c r="M341" i="12"/>
  <c r="N341" i="12" s="1"/>
  <c r="M342" i="12"/>
  <c r="M343" i="12"/>
  <c r="M344" i="12"/>
  <c r="N344" i="12" s="1"/>
  <c r="M345" i="12"/>
  <c r="N345" i="12" s="1"/>
  <c r="M346" i="12"/>
  <c r="N346" i="12" s="1"/>
  <c r="M347" i="12"/>
  <c r="N347" i="12" s="1"/>
  <c r="M348" i="12"/>
  <c r="N348" i="12" s="1"/>
  <c r="M349" i="12"/>
  <c r="M350" i="12"/>
  <c r="N350" i="12" s="1"/>
  <c r="M351" i="12"/>
  <c r="N351" i="12" s="1"/>
  <c r="M352" i="12"/>
  <c r="N352" i="12" s="1"/>
  <c r="M353" i="12"/>
  <c r="N353" i="12" s="1"/>
  <c r="M354" i="12"/>
  <c r="M355" i="12"/>
  <c r="M356" i="12"/>
  <c r="M357" i="12"/>
  <c r="N357" i="12" s="1"/>
  <c r="M358" i="12"/>
  <c r="N358" i="12" s="1"/>
  <c r="M359" i="12"/>
  <c r="N359" i="12" s="1"/>
  <c r="M360" i="12"/>
  <c r="N360" i="12" s="1"/>
  <c r="M361" i="12"/>
  <c r="N361" i="12" s="1"/>
  <c r="M362" i="12"/>
  <c r="N362" i="12" s="1"/>
  <c r="M363" i="12"/>
  <c r="N363" i="12" s="1"/>
  <c r="M364" i="12"/>
  <c r="N364" i="12" s="1"/>
  <c r="M365" i="12"/>
  <c r="N365" i="12" s="1"/>
  <c r="M366" i="12"/>
  <c r="M367" i="12"/>
  <c r="N367" i="12" s="1"/>
  <c r="M368" i="12"/>
  <c r="N368" i="12" s="1"/>
  <c r="M369" i="12"/>
  <c r="N369" i="12" s="1"/>
  <c r="M370" i="12"/>
  <c r="N370" i="12" s="1"/>
  <c r="M371" i="12"/>
  <c r="N371" i="12" s="1"/>
  <c r="M372" i="12"/>
  <c r="N372" i="12" s="1"/>
  <c r="M373" i="12"/>
  <c r="N373" i="12" s="1"/>
  <c r="M374" i="12"/>
  <c r="N374" i="12" s="1"/>
  <c r="M375" i="12"/>
  <c r="N375" i="12" s="1"/>
  <c r="M376" i="12"/>
  <c r="N376" i="12" s="1"/>
  <c r="M377" i="12"/>
  <c r="N377" i="12" s="1"/>
  <c r="M378" i="12"/>
  <c r="M379" i="12"/>
  <c r="M380" i="12"/>
  <c r="M381" i="12"/>
  <c r="N381" i="12" s="1"/>
  <c r="M382" i="12"/>
  <c r="N382" i="12" s="1"/>
  <c r="M383" i="12"/>
  <c r="N383" i="12" s="1"/>
  <c r="M384" i="12"/>
  <c r="N384" i="12" s="1"/>
  <c r="M385" i="12"/>
  <c r="N385" i="12" s="1"/>
  <c r="M386" i="12"/>
  <c r="N386" i="12" s="1"/>
  <c r="M387" i="12"/>
  <c r="N387" i="12" s="1"/>
  <c r="M388" i="12"/>
  <c r="N388" i="12" s="1"/>
  <c r="M389" i="12"/>
  <c r="N389" i="12" s="1"/>
  <c r="M390" i="12"/>
  <c r="M391" i="12"/>
  <c r="M392" i="12"/>
  <c r="N392" i="12" s="1"/>
  <c r="M393" i="12"/>
  <c r="N393" i="12" s="1"/>
  <c r="M394" i="12"/>
  <c r="N394" i="12" s="1"/>
  <c r="M395" i="12"/>
  <c r="N395" i="12" s="1"/>
  <c r="M396" i="12"/>
  <c r="M397" i="12"/>
  <c r="M398" i="12"/>
  <c r="N398" i="12" s="1"/>
  <c r="M399" i="12"/>
  <c r="N399" i="12" s="1"/>
  <c r="M400" i="12"/>
  <c r="N400" i="12" s="1"/>
  <c r="M401" i="12"/>
  <c r="N401" i="12" s="1"/>
  <c r="M402" i="12"/>
  <c r="M403" i="12"/>
  <c r="N403" i="12" s="1"/>
  <c r="M404" i="12"/>
  <c r="N404" i="12" s="1"/>
  <c r="M405" i="12"/>
  <c r="N405" i="12" s="1"/>
  <c r="M406" i="12"/>
  <c r="N406" i="12" s="1"/>
  <c r="M407" i="12"/>
  <c r="N407" i="12" s="1"/>
  <c r="M408" i="12"/>
  <c r="N408" i="12" s="1"/>
  <c r="M409" i="12"/>
  <c r="N409" i="12" s="1"/>
  <c r="M410" i="12"/>
  <c r="N410" i="12" s="1"/>
  <c r="M411" i="12"/>
  <c r="N411" i="12" s="1"/>
  <c r="M412" i="12"/>
  <c r="N412" i="12" s="1"/>
  <c r="M413" i="12"/>
  <c r="N413" i="12" s="1"/>
  <c r="M414" i="12"/>
  <c r="M415" i="12"/>
  <c r="M416" i="12"/>
  <c r="N416" i="12" s="1"/>
  <c r="M417" i="12"/>
  <c r="N417" i="12" s="1"/>
  <c r="M418" i="12"/>
  <c r="N418" i="12" s="1"/>
  <c r="M419" i="12"/>
  <c r="N419" i="12" s="1"/>
  <c r="M420" i="12"/>
  <c r="N420" i="12" s="1"/>
  <c r="M421" i="12"/>
  <c r="N421" i="12" s="1"/>
  <c r="M422" i="12"/>
  <c r="N422" i="12" s="1"/>
  <c r="M423" i="12"/>
  <c r="N423" i="12" s="1"/>
  <c r="M424" i="12"/>
  <c r="N424" i="12" s="1"/>
  <c r="M425" i="12"/>
  <c r="N425" i="12" s="1"/>
  <c r="M426" i="12"/>
  <c r="M427" i="12"/>
  <c r="M428" i="12"/>
  <c r="M429" i="12"/>
  <c r="N429" i="12" s="1"/>
  <c r="M430" i="12"/>
  <c r="N430" i="12" s="1"/>
  <c r="M431" i="12"/>
  <c r="N431" i="12" s="1"/>
  <c r="M432" i="12"/>
  <c r="N432" i="12" s="1"/>
  <c r="M433" i="12"/>
  <c r="N433" i="12" s="1"/>
  <c r="M434" i="12"/>
  <c r="N434" i="12" s="1"/>
  <c r="M435" i="12"/>
  <c r="N435" i="12" s="1"/>
  <c r="M436" i="12"/>
  <c r="N436" i="12" s="1"/>
  <c r="M437" i="12"/>
  <c r="M438" i="12"/>
  <c r="M439" i="12"/>
  <c r="M440" i="12"/>
  <c r="N440" i="12" s="1"/>
  <c r="M441" i="12"/>
  <c r="N441" i="12" s="1"/>
  <c r="M442" i="12"/>
  <c r="N442" i="12" s="1"/>
  <c r="M443" i="12"/>
  <c r="N443" i="12" s="1"/>
  <c r="M444" i="12"/>
  <c r="N444" i="12" s="1"/>
  <c r="M445" i="12"/>
  <c r="N445" i="12" s="1"/>
  <c r="M446" i="12"/>
  <c r="N446" i="12" s="1"/>
  <c r="M447" i="12"/>
  <c r="N447" i="12" s="1"/>
  <c r="M448" i="12"/>
  <c r="M449" i="12"/>
  <c r="N449" i="12" s="1"/>
  <c r="M450" i="12"/>
  <c r="M451" i="12"/>
  <c r="M452" i="12"/>
  <c r="M453" i="12"/>
  <c r="N453" i="12" s="1"/>
  <c r="M454" i="12"/>
  <c r="N454" i="12" s="1"/>
  <c r="M455" i="12"/>
  <c r="N455" i="12" s="1"/>
  <c r="M456" i="12"/>
  <c r="N456" i="12" s="1"/>
  <c r="M457" i="12"/>
  <c r="N457" i="12" s="1"/>
  <c r="M458" i="12"/>
  <c r="N458" i="12" s="1"/>
  <c r="M459" i="12"/>
  <c r="N459" i="12" s="1"/>
  <c r="M460" i="12"/>
  <c r="N460" i="12" s="1"/>
  <c r="M461" i="12"/>
  <c r="M462" i="12"/>
  <c r="M463" i="12"/>
  <c r="M464" i="12"/>
  <c r="M465" i="12"/>
  <c r="N465" i="12" s="1"/>
  <c r="M466" i="12"/>
  <c r="N466" i="12" s="1"/>
  <c r="M467" i="12"/>
  <c r="N467" i="12" s="1"/>
  <c r="M468" i="12"/>
  <c r="M469" i="12"/>
  <c r="N469" i="12" s="1"/>
  <c r="M470" i="12"/>
  <c r="N470" i="12" s="1"/>
  <c r="M471" i="12"/>
  <c r="M472" i="12"/>
  <c r="N472" i="12" s="1"/>
  <c r="M473" i="12"/>
  <c r="N473" i="12" s="1"/>
  <c r="M474" i="12"/>
  <c r="M475" i="12"/>
  <c r="M476" i="12"/>
  <c r="M477" i="12"/>
  <c r="N477" i="12" s="1"/>
  <c r="M478" i="12"/>
  <c r="M479" i="12"/>
  <c r="N479" i="12" s="1"/>
  <c r="M480" i="12"/>
  <c r="N480" i="12" s="1"/>
  <c r="M481" i="12"/>
  <c r="N481" i="12" s="1"/>
  <c r="M482" i="12"/>
  <c r="N482" i="12" s="1"/>
  <c r="M483" i="12"/>
  <c r="N483" i="12" s="1"/>
  <c r="M484" i="12"/>
  <c r="N484" i="12" s="1"/>
  <c r="M485" i="12"/>
  <c r="N485" i="12" s="1"/>
  <c r="M486" i="12"/>
  <c r="M487" i="12"/>
  <c r="M488" i="12"/>
  <c r="N488" i="12" s="1"/>
  <c r="M489" i="12"/>
  <c r="M490" i="12"/>
  <c r="N490" i="12" s="1"/>
  <c r="M491" i="12"/>
  <c r="N491" i="12" s="1"/>
  <c r="M492" i="12"/>
  <c r="N492" i="12" s="1"/>
  <c r="M493" i="12"/>
  <c r="N493" i="12" s="1"/>
  <c r="M494" i="12"/>
  <c r="N494" i="12" s="1"/>
  <c r="M495" i="12"/>
  <c r="M496" i="12"/>
  <c r="N496" i="12" s="1"/>
  <c r="M497" i="12"/>
  <c r="N497" i="12" s="1"/>
  <c r="M498" i="12"/>
  <c r="M499" i="12"/>
  <c r="N499" i="12" s="1"/>
  <c r="M500" i="12"/>
  <c r="M501" i="12"/>
  <c r="N501" i="12" s="1"/>
  <c r="M502" i="12"/>
  <c r="N502" i="12" s="1"/>
  <c r="M503" i="12"/>
  <c r="N503" i="12" s="1"/>
  <c r="M504" i="12"/>
  <c r="M505" i="12"/>
  <c r="N505" i="12" s="1"/>
  <c r="M506" i="12"/>
  <c r="N506" i="12" s="1"/>
  <c r="M507" i="12"/>
  <c r="N507" i="12" s="1"/>
  <c r="M508" i="12"/>
  <c r="N508" i="12" s="1"/>
  <c r="M509" i="12"/>
  <c r="N509" i="12" s="1"/>
  <c r="M510" i="12"/>
  <c r="M511" i="12"/>
  <c r="M512" i="12"/>
  <c r="M513" i="12"/>
  <c r="N513" i="12" s="1"/>
  <c r="M514" i="12"/>
  <c r="M515" i="12"/>
  <c r="N515" i="12" s="1"/>
  <c r="M516" i="12"/>
  <c r="N516" i="12" s="1"/>
  <c r="M517" i="12"/>
  <c r="N517" i="12" s="1"/>
  <c r="M518" i="12"/>
  <c r="N518" i="12" s="1"/>
  <c r="M519" i="12"/>
  <c r="M520" i="12"/>
  <c r="N520" i="12" s="1"/>
  <c r="M521" i="12"/>
  <c r="N521" i="12" s="1"/>
  <c r="M522" i="12"/>
  <c r="M523" i="12"/>
  <c r="M524" i="12"/>
  <c r="M525" i="12"/>
  <c r="N525" i="12" s="1"/>
  <c r="M526" i="12"/>
  <c r="N526" i="12" s="1"/>
  <c r="M527" i="12"/>
  <c r="N527" i="12" s="1"/>
  <c r="M528" i="12"/>
  <c r="N528" i="12" s="1"/>
  <c r="M529" i="12"/>
  <c r="M530" i="12"/>
  <c r="N530" i="12" s="1"/>
  <c r="M531" i="12"/>
  <c r="N531" i="12" s="1"/>
  <c r="M532" i="12"/>
  <c r="N532" i="12" s="1"/>
  <c r="M533" i="12"/>
  <c r="N533" i="12" s="1"/>
  <c r="M534" i="12"/>
  <c r="M535" i="12"/>
  <c r="N535" i="12" s="1"/>
  <c r="M536" i="12"/>
  <c r="M537" i="12"/>
  <c r="N537" i="12" s="1"/>
  <c r="M538" i="12"/>
  <c r="N538" i="12" s="1"/>
  <c r="M539" i="12"/>
  <c r="N539" i="12" s="1"/>
  <c r="M540" i="12"/>
  <c r="N540" i="12" s="1"/>
  <c r="M541" i="12"/>
  <c r="N541" i="12" s="1"/>
  <c r="M542" i="12"/>
  <c r="N542" i="12" s="1"/>
  <c r="M543" i="12"/>
  <c r="N543" i="12" s="1"/>
  <c r="M544" i="12"/>
  <c r="N544" i="12" s="1"/>
  <c r="M545" i="12"/>
  <c r="N545" i="12" s="1"/>
  <c r="M546" i="12"/>
  <c r="M547" i="12"/>
  <c r="M548" i="12"/>
  <c r="M549" i="12"/>
  <c r="N549" i="12" s="1"/>
  <c r="M550" i="12"/>
  <c r="M551" i="12"/>
  <c r="N551" i="12" s="1"/>
  <c r="M552" i="12"/>
  <c r="M553" i="12"/>
  <c r="N553" i="12" s="1"/>
  <c r="M554" i="12"/>
  <c r="N554" i="12" s="1"/>
  <c r="M555" i="12"/>
  <c r="N555" i="12" s="1"/>
  <c r="M556" i="12"/>
  <c r="N556" i="12" s="1"/>
  <c r="M557" i="12"/>
  <c r="M558" i="12"/>
  <c r="M559" i="12"/>
  <c r="M560" i="12"/>
  <c r="N560" i="12" s="1"/>
  <c r="M561" i="12"/>
  <c r="N561" i="12" s="1"/>
  <c r="M562" i="12"/>
  <c r="N562" i="12" s="1"/>
  <c r="M563" i="12"/>
  <c r="N563" i="12" s="1"/>
  <c r="M564" i="12"/>
  <c r="N564" i="12" s="1"/>
  <c r="M565" i="12"/>
  <c r="M566" i="12"/>
  <c r="N566" i="12" s="1"/>
  <c r="M567" i="12"/>
  <c r="N567" i="12" s="1"/>
  <c r="M568" i="12"/>
  <c r="N568" i="12" s="1"/>
  <c r="M569" i="12"/>
  <c r="M570" i="12"/>
  <c r="M571" i="12"/>
  <c r="M572" i="12"/>
  <c r="M573" i="12"/>
  <c r="N573" i="12" s="1"/>
  <c r="M574" i="12"/>
  <c r="M575" i="12"/>
  <c r="N575" i="12" s="1"/>
  <c r="M576" i="12"/>
  <c r="M577" i="12"/>
  <c r="N577" i="12" s="1"/>
  <c r="M578" i="12"/>
  <c r="N578" i="12" s="1"/>
  <c r="M579" i="12"/>
  <c r="N579" i="12" s="1"/>
  <c r="M580" i="12"/>
  <c r="N580" i="12" s="1"/>
  <c r="M581" i="12"/>
  <c r="N581" i="12" s="1"/>
  <c r="M582" i="12"/>
  <c r="M583" i="12"/>
  <c r="M584" i="12"/>
  <c r="N584" i="12" s="1"/>
  <c r="M585" i="12"/>
  <c r="N585" i="12" s="1"/>
  <c r="M586" i="12"/>
  <c r="N586" i="12" s="1"/>
  <c r="M587" i="12"/>
  <c r="N587" i="12" s="1"/>
  <c r="M588" i="12"/>
  <c r="N588" i="12" s="1"/>
  <c r="M589" i="12"/>
  <c r="N589" i="12" s="1"/>
  <c r="M590" i="12"/>
  <c r="N590" i="12" s="1"/>
  <c r="M591" i="12"/>
  <c r="N591" i="12" s="1"/>
  <c r="M592" i="12"/>
  <c r="N592" i="12" s="1"/>
  <c r="M593" i="12"/>
  <c r="N593" i="12" s="1"/>
  <c r="M594" i="12"/>
  <c r="M595" i="12"/>
  <c r="N595" i="12" s="1"/>
  <c r="M596" i="12"/>
  <c r="M597" i="12"/>
  <c r="N597" i="12" s="1"/>
  <c r="M598" i="12"/>
  <c r="M599" i="12"/>
  <c r="N599" i="12" s="1"/>
  <c r="M600" i="12"/>
  <c r="M601" i="12"/>
  <c r="M602" i="12"/>
  <c r="N602" i="12" s="1"/>
  <c r="M603" i="12"/>
  <c r="N603" i="12" s="1"/>
  <c r="M604" i="12"/>
  <c r="N604" i="12" s="1"/>
  <c r="M605" i="12"/>
  <c r="N605" i="12" s="1"/>
  <c r="M606" i="12"/>
  <c r="M607" i="12"/>
  <c r="M608" i="12"/>
  <c r="N608" i="12" s="1"/>
  <c r="M609" i="12"/>
  <c r="N609" i="12" s="1"/>
  <c r="M610" i="12"/>
  <c r="M611" i="12"/>
  <c r="N611" i="12" s="1"/>
  <c r="M612" i="12"/>
  <c r="N612" i="12" s="1"/>
  <c r="M613" i="12"/>
  <c r="M614" i="12"/>
  <c r="N614" i="12" s="1"/>
  <c r="M615" i="12"/>
  <c r="N615" i="12" s="1"/>
  <c r="M616" i="12"/>
  <c r="N616" i="12" s="1"/>
  <c r="M617" i="12"/>
  <c r="N617" i="12" s="1"/>
  <c r="M618" i="12"/>
  <c r="M619" i="12"/>
  <c r="M620" i="12"/>
  <c r="N620" i="12" s="1"/>
  <c r="M621" i="12"/>
  <c r="N621" i="12" s="1"/>
  <c r="M622" i="12"/>
  <c r="N622" i="12" s="1"/>
  <c r="M623" i="12"/>
  <c r="N623" i="12" s="1"/>
  <c r="M624" i="12"/>
  <c r="M625" i="12"/>
  <c r="M626" i="12"/>
  <c r="N626" i="12" s="1"/>
  <c r="M627" i="12"/>
  <c r="N627" i="12" s="1"/>
  <c r="M628" i="12"/>
  <c r="N628" i="12" s="1"/>
  <c r="M629" i="12"/>
  <c r="M630" i="12"/>
  <c r="M631" i="12"/>
  <c r="M632" i="12"/>
  <c r="N632" i="12" s="1"/>
  <c r="M633" i="12"/>
  <c r="N633" i="12" s="1"/>
  <c r="M634" i="12"/>
  <c r="N634" i="12" s="1"/>
  <c r="M635" i="12"/>
  <c r="N635" i="12" s="1"/>
  <c r="M636" i="12"/>
  <c r="N636" i="12" s="1"/>
  <c r="M637" i="12"/>
  <c r="N637" i="12" s="1"/>
  <c r="M638" i="12"/>
  <c r="N638" i="12" s="1"/>
  <c r="M639" i="12"/>
  <c r="N639" i="12" s="1"/>
  <c r="M640" i="12"/>
  <c r="N640" i="12" s="1"/>
  <c r="M641" i="12"/>
  <c r="M642" i="12"/>
  <c r="M643" i="12"/>
  <c r="M644" i="12"/>
  <c r="M645" i="12"/>
  <c r="N645" i="12" s="1"/>
  <c r="M646" i="12"/>
  <c r="N646" i="12" s="1"/>
  <c r="M647" i="12"/>
  <c r="N647" i="12" s="1"/>
  <c r="M648" i="12"/>
  <c r="N648" i="12" s="1"/>
  <c r="M649" i="12"/>
  <c r="N649" i="12" s="1"/>
  <c r="M650" i="12"/>
  <c r="N650" i="12" s="1"/>
  <c r="M651" i="12"/>
  <c r="N651" i="12" s="1"/>
  <c r="M652" i="12"/>
  <c r="N652" i="12" s="1"/>
  <c r="M653" i="12"/>
  <c r="N653" i="12" s="1"/>
  <c r="M654" i="12"/>
  <c r="M655" i="12"/>
  <c r="N655" i="12" s="1"/>
  <c r="M656" i="12"/>
  <c r="M657" i="12"/>
  <c r="N657" i="12" s="1"/>
  <c r="M658" i="12"/>
  <c r="N658" i="12" s="1"/>
  <c r="M659" i="12"/>
  <c r="N659" i="12" s="1"/>
  <c r="M660" i="12"/>
  <c r="N660" i="12" s="1"/>
  <c r="M661" i="12"/>
  <c r="N661" i="12" s="1"/>
  <c r="M662" i="12"/>
  <c r="N662" i="12" s="1"/>
  <c r="M663" i="12"/>
  <c r="N663" i="12" s="1"/>
  <c r="M664" i="12"/>
  <c r="M665" i="12"/>
  <c r="N665" i="12" s="1"/>
  <c r="M666" i="12"/>
  <c r="M667" i="12"/>
  <c r="N667" i="12" s="1"/>
  <c r="M668" i="12"/>
  <c r="N668" i="12" s="1"/>
  <c r="M669" i="12"/>
  <c r="N669" i="12" s="1"/>
  <c r="M670" i="12"/>
  <c r="M671" i="12"/>
  <c r="N671" i="12" s="1"/>
  <c r="M672" i="12"/>
  <c r="N672" i="12" s="1"/>
  <c r="M673" i="12"/>
  <c r="N673" i="12" s="1"/>
  <c r="M674" i="12"/>
  <c r="N674" i="12" s="1"/>
  <c r="M675" i="12"/>
  <c r="N675" i="12" s="1"/>
  <c r="M676" i="12"/>
  <c r="N676" i="12" s="1"/>
  <c r="M677" i="12"/>
  <c r="N677" i="12" s="1"/>
  <c r="M678" i="12"/>
  <c r="M679" i="12"/>
  <c r="M680" i="12"/>
  <c r="M681" i="12"/>
  <c r="M682" i="12"/>
  <c r="M683" i="12"/>
  <c r="N683" i="12" s="1"/>
  <c r="M684" i="12"/>
  <c r="N684" i="12" s="1"/>
  <c r="M685" i="12"/>
  <c r="N685" i="12" s="1"/>
  <c r="M686" i="12"/>
  <c r="N686" i="12" s="1"/>
  <c r="M687" i="12"/>
  <c r="N687" i="12" s="1"/>
  <c r="M688" i="12"/>
  <c r="N688" i="12" s="1"/>
  <c r="M689" i="12"/>
  <c r="N689" i="12" s="1"/>
  <c r="M690" i="12"/>
  <c r="M691" i="12"/>
  <c r="N691" i="12" s="1"/>
  <c r="M692" i="12"/>
  <c r="M693" i="12"/>
  <c r="N693" i="12" s="1"/>
  <c r="M694" i="12"/>
  <c r="M695" i="12"/>
  <c r="N695" i="12" s="1"/>
  <c r="M696" i="12"/>
  <c r="M697" i="12"/>
  <c r="N697" i="12" s="1"/>
  <c r="M698" i="12"/>
  <c r="N698" i="12" s="1"/>
  <c r="M699" i="12"/>
  <c r="N699" i="12" s="1"/>
  <c r="M700" i="12"/>
  <c r="M701" i="12"/>
  <c r="M702" i="12"/>
  <c r="M703" i="12"/>
  <c r="M704" i="12"/>
  <c r="N704" i="12" s="1"/>
  <c r="M705" i="12"/>
  <c r="N705" i="12" s="1"/>
  <c r="M706" i="12"/>
  <c r="N706" i="12" s="1"/>
  <c r="M707" i="12"/>
  <c r="N707" i="12" s="1"/>
  <c r="M708" i="12"/>
  <c r="N708" i="12" s="1"/>
  <c r="M709" i="12"/>
  <c r="N709" i="12" s="1"/>
  <c r="M710" i="12"/>
  <c r="N710" i="12" s="1"/>
  <c r="M711" i="12"/>
  <c r="M712" i="12"/>
  <c r="N712" i="12" s="1"/>
  <c r="M713" i="12"/>
  <c r="N713" i="12" s="1"/>
  <c r="M714" i="12"/>
  <c r="M715" i="12"/>
  <c r="M716" i="12"/>
  <c r="N716" i="12" s="1"/>
  <c r="M717" i="12"/>
  <c r="N717" i="12" s="1"/>
  <c r="M718" i="12"/>
  <c r="N718" i="12" s="1"/>
  <c r="M719" i="12"/>
  <c r="N719" i="12" s="1"/>
  <c r="M720" i="12"/>
  <c r="N720" i="12" s="1"/>
  <c r="M721" i="12"/>
  <c r="N721" i="12" s="1"/>
  <c r="M722" i="12"/>
  <c r="N722" i="12" s="1"/>
  <c r="M723" i="12"/>
  <c r="N723" i="12" s="1"/>
  <c r="M724" i="12"/>
  <c r="N724" i="12" s="1"/>
  <c r="M725" i="12"/>
  <c r="M726" i="12"/>
  <c r="M727" i="12"/>
  <c r="M728" i="12"/>
  <c r="M729" i="12"/>
  <c r="N729" i="12" s="1"/>
  <c r="M730" i="12"/>
  <c r="N730" i="12" s="1"/>
  <c r="M731" i="12"/>
  <c r="N731" i="12" s="1"/>
  <c r="M732" i="12"/>
  <c r="N732" i="12" s="1"/>
  <c r="M733" i="12"/>
  <c r="N733" i="12" s="1"/>
  <c r="M734" i="12"/>
  <c r="N734" i="12" s="1"/>
  <c r="M735" i="12"/>
  <c r="N735" i="12" s="1"/>
  <c r="M736" i="12"/>
  <c r="M737" i="12"/>
  <c r="N737" i="12" s="1"/>
  <c r="M738" i="12"/>
  <c r="M739" i="12"/>
  <c r="M740" i="12"/>
  <c r="N740" i="12" s="1"/>
  <c r="M741" i="12"/>
  <c r="N741" i="12" s="1"/>
  <c r="M742" i="12"/>
  <c r="N742" i="12" s="1"/>
  <c r="M743" i="12"/>
  <c r="N743" i="12" s="1"/>
  <c r="M744" i="12"/>
  <c r="N744" i="12" s="1"/>
  <c r="M745" i="12"/>
  <c r="M746" i="12"/>
  <c r="N746" i="12" s="1"/>
  <c r="M747" i="12"/>
  <c r="N747" i="12" s="1"/>
  <c r="M748" i="12"/>
  <c r="N748" i="12" s="1"/>
  <c r="M749" i="12"/>
  <c r="N749" i="12" s="1"/>
  <c r="M750" i="12"/>
  <c r="M751" i="12"/>
  <c r="M752" i="12"/>
  <c r="N752" i="12" s="1"/>
  <c r="M753" i="12"/>
  <c r="N753" i="12" s="1"/>
  <c r="M754" i="12"/>
  <c r="M755" i="12"/>
  <c r="N755" i="12" s="1"/>
  <c r="M756" i="12"/>
  <c r="N756" i="12" s="1"/>
  <c r="M757" i="12"/>
  <c r="N757" i="12" s="1"/>
  <c r="M758" i="12"/>
  <c r="N758" i="12" s="1"/>
  <c r="M759" i="12"/>
  <c r="N759" i="12" s="1"/>
  <c r="M760" i="12"/>
  <c r="M761" i="12"/>
  <c r="N761" i="12" s="1"/>
  <c r="M762" i="12"/>
  <c r="M763" i="12"/>
  <c r="M764" i="12"/>
  <c r="M765" i="12"/>
  <c r="N765" i="12" s="1"/>
  <c r="M766" i="12"/>
  <c r="N766" i="12" s="1"/>
  <c r="M767" i="12"/>
  <c r="N767" i="12" s="1"/>
  <c r="M768" i="12"/>
  <c r="M769" i="12"/>
  <c r="M770" i="12"/>
  <c r="N770" i="12" s="1"/>
  <c r="M771" i="12"/>
  <c r="N771" i="12" s="1"/>
  <c r="M772" i="12"/>
  <c r="M773" i="12"/>
  <c r="N773" i="12" s="1"/>
  <c r="M774" i="12"/>
  <c r="M775" i="12"/>
  <c r="M776" i="12"/>
  <c r="N776" i="12" s="1"/>
  <c r="M777" i="12"/>
  <c r="N777" i="12" s="1"/>
  <c r="M778" i="12"/>
  <c r="N778" i="12" s="1"/>
  <c r="M779" i="12"/>
  <c r="N779" i="12" s="1"/>
  <c r="M780" i="12"/>
  <c r="N780" i="12" s="1"/>
  <c r="M781" i="12"/>
  <c r="N781" i="12" s="1"/>
  <c r="M782" i="12"/>
  <c r="N782" i="12" s="1"/>
  <c r="M783" i="12"/>
  <c r="N783" i="12" s="1"/>
  <c r="M784" i="12"/>
  <c r="N784" i="12" s="1"/>
  <c r="M785" i="12"/>
  <c r="N785" i="12" s="1"/>
  <c r="M786" i="12"/>
  <c r="M787" i="12"/>
  <c r="M788" i="12"/>
  <c r="M789" i="12"/>
  <c r="N789" i="12" s="1"/>
  <c r="M790" i="12"/>
  <c r="N790" i="12" s="1"/>
  <c r="M791" i="12"/>
  <c r="N791" i="12" s="1"/>
  <c r="M792" i="12"/>
  <c r="N792" i="12" s="1"/>
  <c r="M793" i="12"/>
  <c r="N793" i="12" s="1"/>
  <c r="M794" i="12"/>
  <c r="N794" i="12" s="1"/>
  <c r="M795" i="12"/>
  <c r="N795" i="12" s="1"/>
  <c r="M796" i="12"/>
  <c r="N796" i="12" s="1"/>
  <c r="M797" i="12"/>
  <c r="N797" i="12" s="1"/>
  <c r="M798" i="12"/>
  <c r="M799" i="12"/>
  <c r="M800" i="12"/>
  <c r="N800" i="12" s="1"/>
  <c r="M801" i="12"/>
  <c r="N801" i="12" s="1"/>
  <c r="M802" i="12"/>
  <c r="N802" i="12" s="1"/>
  <c r="M803" i="12"/>
  <c r="N803" i="12" s="1"/>
  <c r="M804" i="12"/>
  <c r="N804" i="12" s="1"/>
  <c r="M805" i="12"/>
  <c r="N805" i="12" s="1"/>
  <c r="M806" i="12"/>
  <c r="N806" i="12" s="1"/>
  <c r="M807" i="12"/>
  <c r="N807" i="12" s="1"/>
  <c r="M808" i="12"/>
  <c r="N808" i="12" s="1"/>
  <c r="M809" i="12"/>
  <c r="N809" i="12" s="1"/>
  <c r="M810" i="12"/>
  <c r="M811" i="12"/>
  <c r="M812" i="12"/>
  <c r="M813" i="12"/>
  <c r="N813" i="12" s="1"/>
  <c r="M814" i="12"/>
  <c r="N814" i="12" s="1"/>
  <c r="M815" i="12"/>
  <c r="N815" i="12" s="1"/>
  <c r="M816" i="12"/>
  <c r="N816" i="12" s="1"/>
  <c r="M817" i="12"/>
  <c r="M818" i="12"/>
  <c r="N818" i="12" s="1"/>
  <c r="M819" i="12"/>
  <c r="N819" i="12" s="1"/>
  <c r="M820" i="12"/>
  <c r="N820" i="12" s="1"/>
  <c r="M821" i="12"/>
  <c r="N821" i="12" s="1"/>
  <c r="M822" i="12"/>
  <c r="M823" i="12"/>
  <c r="M824" i="12"/>
  <c r="M825" i="12"/>
  <c r="N825" i="12" s="1"/>
  <c r="M826" i="12"/>
  <c r="N826" i="12" s="1"/>
  <c r="M827" i="12"/>
  <c r="N827" i="12" s="1"/>
  <c r="M828" i="12"/>
  <c r="N828" i="12" s="1"/>
  <c r="M829" i="12"/>
  <c r="N829" i="12" s="1"/>
  <c r="M830" i="12"/>
  <c r="N830" i="12" s="1"/>
  <c r="M831" i="12"/>
  <c r="N831" i="12" s="1"/>
  <c r="M832" i="12"/>
  <c r="N832" i="12" s="1"/>
  <c r="M833" i="12"/>
  <c r="N833" i="12" s="1"/>
  <c r="M834" i="12"/>
  <c r="M835" i="12"/>
  <c r="M836" i="12"/>
  <c r="M837" i="12"/>
  <c r="M838" i="12"/>
  <c r="N838" i="12" s="1"/>
  <c r="M839" i="12"/>
  <c r="N839" i="12" s="1"/>
  <c r="M840" i="12"/>
  <c r="M841" i="12"/>
  <c r="N841" i="12" s="1"/>
  <c r="M842" i="12"/>
  <c r="N842" i="12" s="1"/>
  <c r="M843" i="12"/>
  <c r="N843" i="12" s="1"/>
  <c r="M844" i="12"/>
  <c r="N844" i="12" s="1"/>
  <c r="M845" i="12"/>
  <c r="N845" i="12" s="1"/>
  <c r="M846" i="12"/>
  <c r="M847" i="12"/>
  <c r="M848" i="12"/>
  <c r="N848" i="12" s="1"/>
  <c r="M849" i="12"/>
  <c r="N849" i="12" s="1"/>
  <c r="M850" i="12"/>
  <c r="N850" i="12" s="1"/>
  <c r="M851" i="12"/>
  <c r="N851" i="12" s="1"/>
  <c r="M852" i="12"/>
  <c r="N852" i="12" s="1"/>
  <c r="M853" i="12"/>
  <c r="N853" i="12" s="1"/>
  <c r="M854" i="12"/>
  <c r="N854" i="12" s="1"/>
  <c r="M855" i="12"/>
  <c r="N855" i="12" s="1"/>
  <c r="M856" i="12"/>
  <c r="N856" i="12" s="1"/>
  <c r="M857" i="12"/>
  <c r="N857" i="12" s="1"/>
  <c r="M858" i="12"/>
  <c r="M859" i="12"/>
  <c r="M860" i="12"/>
  <c r="M861" i="12"/>
  <c r="N861" i="12" s="1"/>
  <c r="M862" i="12"/>
  <c r="M863" i="12"/>
  <c r="N863" i="12" s="1"/>
  <c r="M864" i="12"/>
  <c r="N864" i="12" s="1"/>
  <c r="M865" i="12"/>
  <c r="N865" i="12" s="1"/>
  <c r="M866" i="12"/>
  <c r="N866" i="12" s="1"/>
  <c r="M867" i="12"/>
  <c r="N867" i="12" s="1"/>
  <c r="M868" i="12"/>
  <c r="N868" i="12" s="1"/>
  <c r="M869" i="12"/>
  <c r="N869" i="12" s="1"/>
  <c r="M870" i="12"/>
  <c r="M871" i="12"/>
  <c r="M872" i="12"/>
  <c r="M873" i="12"/>
  <c r="N873" i="12" s="1"/>
  <c r="M874" i="12"/>
  <c r="N874" i="12" s="1"/>
  <c r="M875" i="12"/>
  <c r="N875" i="12" s="1"/>
  <c r="M876" i="12"/>
  <c r="N876" i="12" s="1"/>
  <c r="M877" i="12"/>
  <c r="N877" i="12" s="1"/>
  <c r="M878" i="12"/>
  <c r="N878" i="12" s="1"/>
  <c r="M879" i="12"/>
  <c r="N879" i="12" s="1"/>
  <c r="M880" i="12"/>
  <c r="N880" i="12" s="1"/>
  <c r="M881" i="12"/>
  <c r="N881" i="12" s="1"/>
  <c r="M882" i="12"/>
  <c r="M883" i="12"/>
  <c r="N883" i="12" s="1"/>
  <c r="M884" i="12"/>
  <c r="N884" i="12" s="1"/>
  <c r="M885" i="12"/>
  <c r="N885" i="12" s="1"/>
  <c r="M886" i="12"/>
  <c r="N886" i="12" s="1"/>
  <c r="M887" i="12"/>
  <c r="N887" i="12" s="1"/>
  <c r="M888" i="12"/>
  <c r="N888" i="12" s="1"/>
  <c r="M889" i="12"/>
  <c r="N889" i="12" s="1"/>
  <c r="M890" i="12"/>
  <c r="N890" i="12" s="1"/>
  <c r="M891" i="12"/>
  <c r="N891" i="12" s="1"/>
  <c r="M892" i="12"/>
  <c r="N892" i="12" s="1"/>
  <c r="M893" i="12"/>
  <c r="N893" i="12" s="1"/>
  <c r="M894" i="12"/>
  <c r="M895" i="12"/>
  <c r="M896" i="12"/>
  <c r="N896" i="12" s="1"/>
  <c r="M897" i="12"/>
  <c r="N897" i="12" s="1"/>
  <c r="M898" i="12"/>
  <c r="N898" i="12" s="1"/>
  <c r="M899" i="12"/>
  <c r="N899" i="12" s="1"/>
  <c r="M900" i="12"/>
  <c r="M901" i="12"/>
  <c r="M902" i="12"/>
  <c r="N902" i="12" s="1"/>
  <c r="M903" i="12"/>
  <c r="N903" i="12" s="1"/>
  <c r="M904" i="12"/>
  <c r="N904" i="12" s="1"/>
  <c r="M905" i="12"/>
  <c r="N905" i="12" s="1"/>
  <c r="M906" i="12"/>
  <c r="M907" i="12"/>
  <c r="M908" i="12"/>
  <c r="N908" i="12" s="1"/>
  <c r="M909" i="12"/>
  <c r="N909" i="12" s="1"/>
  <c r="M910" i="12"/>
  <c r="N910" i="12" s="1"/>
  <c r="M911" i="12"/>
  <c r="N911" i="12" s="1"/>
  <c r="M912" i="12"/>
  <c r="N912" i="12" s="1"/>
  <c r="M913" i="12"/>
  <c r="N913" i="12" s="1"/>
  <c r="M914" i="12"/>
  <c r="N914" i="12" s="1"/>
  <c r="M915" i="12"/>
  <c r="N915" i="12" s="1"/>
  <c r="M916" i="12"/>
  <c r="N916" i="12" s="1"/>
  <c r="M917" i="12"/>
  <c r="N917" i="12" s="1"/>
  <c r="M918" i="12"/>
  <c r="M919" i="12"/>
  <c r="N919" i="12" s="1"/>
  <c r="M920" i="12"/>
  <c r="N920" i="12" s="1"/>
  <c r="M921" i="12"/>
  <c r="N921" i="12" s="1"/>
  <c r="M922" i="12"/>
  <c r="M923" i="12"/>
  <c r="N923" i="12" s="1"/>
  <c r="M924" i="12"/>
  <c r="N924" i="12" s="1"/>
  <c r="M925" i="12"/>
  <c r="N925" i="12" s="1"/>
  <c r="M926" i="12"/>
  <c r="N926" i="12" s="1"/>
  <c r="M927" i="12"/>
  <c r="N927" i="12" s="1"/>
  <c r="M928" i="12"/>
  <c r="N928" i="12" s="1"/>
  <c r="M929" i="12"/>
  <c r="N929" i="12" s="1"/>
  <c r="M930" i="12"/>
  <c r="M931" i="12"/>
  <c r="M932" i="12"/>
  <c r="N932" i="12" s="1"/>
  <c r="M933" i="12"/>
  <c r="N933" i="12" s="1"/>
  <c r="M934" i="12"/>
  <c r="M935" i="12"/>
  <c r="N935" i="12" s="1"/>
  <c r="M936" i="12"/>
  <c r="M937" i="12"/>
  <c r="N937" i="12" s="1"/>
  <c r="M938" i="12"/>
  <c r="N938" i="12" s="1"/>
  <c r="M939" i="12"/>
  <c r="N939" i="12" s="1"/>
  <c r="M940" i="12"/>
  <c r="N940" i="12" s="1"/>
  <c r="M941" i="12"/>
  <c r="N941" i="12" s="1"/>
  <c r="M942" i="12"/>
  <c r="M943" i="12"/>
  <c r="M944" i="12"/>
  <c r="N944" i="12" s="1"/>
  <c r="M945" i="12"/>
  <c r="N945" i="12" s="1"/>
  <c r="M946" i="12"/>
  <c r="N946" i="12" s="1"/>
  <c r="M947" i="12"/>
  <c r="N947" i="12" s="1"/>
  <c r="M948" i="12"/>
  <c r="N948" i="12" s="1"/>
  <c r="M949" i="12"/>
  <c r="N949" i="12" s="1"/>
  <c r="M950" i="12"/>
  <c r="N950" i="12" s="1"/>
  <c r="M951" i="12"/>
  <c r="N951" i="12" s="1"/>
  <c r="M952" i="12"/>
  <c r="N952" i="12" s="1"/>
  <c r="M953" i="12"/>
  <c r="N953" i="12" s="1"/>
  <c r="M954" i="12"/>
  <c r="M955" i="12"/>
  <c r="M956" i="12"/>
  <c r="N956" i="12" s="1"/>
  <c r="M957" i="12"/>
  <c r="N957" i="12" s="1"/>
  <c r="M958" i="12"/>
  <c r="N958" i="12" s="1"/>
  <c r="M959" i="12"/>
  <c r="N959" i="12" s="1"/>
  <c r="M960" i="12"/>
  <c r="N960" i="12" s="1"/>
  <c r="M961" i="12"/>
  <c r="N961" i="12" s="1"/>
  <c r="M962" i="12"/>
  <c r="N962" i="12" s="1"/>
  <c r="M963" i="12"/>
  <c r="N963" i="12" s="1"/>
  <c r="M964" i="12"/>
  <c r="N964" i="12" s="1"/>
  <c r="M965" i="12"/>
  <c r="N965" i="12" s="1"/>
  <c r="M966" i="12"/>
  <c r="M967" i="12"/>
  <c r="M968" i="12"/>
  <c r="N968" i="12" s="1"/>
  <c r="M969" i="12"/>
  <c r="N969" i="12" s="1"/>
  <c r="M970" i="12"/>
  <c r="N970" i="12" s="1"/>
  <c r="M971" i="12"/>
  <c r="N971" i="12" s="1"/>
  <c r="M972" i="12"/>
  <c r="N972" i="12" s="1"/>
  <c r="M973" i="12"/>
  <c r="N973" i="12" s="1"/>
  <c r="M974" i="12"/>
  <c r="N974" i="12" s="1"/>
  <c r="M975" i="12"/>
  <c r="N975" i="12" s="1"/>
  <c r="M976" i="12"/>
  <c r="N976" i="12" s="1"/>
  <c r="M977" i="12"/>
  <c r="N977" i="12" s="1"/>
  <c r="M978" i="12"/>
  <c r="M979" i="12"/>
  <c r="M980" i="12"/>
  <c r="M981" i="12"/>
  <c r="N981" i="12" s="1"/>
  <c r="M982" i="12"/>
  <c r="M983" i="12"/>
  <c r="N983" i="12" s="1"/>
  <c r="M984" i="12"/>
  <c r="M985" i="12"/>
  <c r="M986" i="12"/>
  <c r="N986" i="12" s="1"/>
  <c r="M987" i="12"/>
  <c r="N987" i="12" s="1"/>
  <c r="M988" i="12"/>
  <c r="N988" i="12" s="1"/>
  <c r="M989" i="12"/>
  <c r="N989" i="12" s="1"/>
  <c r="M990" i="12"/>
  <c r="M991" i="12"/>
  <c r="M992" i="12"/>
  <c r="N992" i="12" s="1"/>
  <c r="M993" i="12"/>
  <c r="N993" i="12" s="1"/>
  <c r="M994" i="12"/>
  <c r="N994" i="12" s="1"/>
  <c r="M995" i="12"/>
  <c r="N995" i="12" s="1"/>
  <c r="M996" i="12"/>
  <c r="N996" i="12" s="1"/>
  <c r="M997" i="12"/>
  <c r="M998" i="12"/>
  <c r="N998" i="12" s="1"/>
  <c r="M999" i="12"/>
  <c r="N999" i="12" s="1"/>
  <c r="M1000" i="12"/>
  <c r="N1000" i="12" s="1"/>
  <c r="M1001" i="12"/>
  <c r="N1001" i="12" s="1"/>
  <c r="M1002" i="12"/>
  <c r="M1003" i="12"/>
  <c r="N1003" i="12" s="1"/>
  <c r="M1004" i="12"/>
  <c r="N1004" i="12" s="1"/>
  <c r="M1005" i="12"/>
  <c r="N1005" i="12" s="1"/>
  <c r="M1006" i="12"/>
  <c r="N1006" i="12" s="1"/>
  <c r="M1007" i="12"/>
  <c r="N1007" i="12" s="1"/>
  <c r="M1008" i="12"/>
  <c r="M1009" i="12"/>
  <c r="N1009" i="12" s="1"/>
  <c r="M1010" i="12"/>
  <c r="N1010" i="12" s="1"/>
  <c r="M1011" i="12"/>
  <c r="N1011" i="12" s="1"/>
  <c r="M1012" i="12"/>
  <c r="N1012" i="12" s="1"/>
  <c r="M1013" i="12"/>
  <c r="N1013" i="12" s="1"/>
  <c r="M1014" i="12"/>
  <c r="M1015" i="12"/>
  <c r="M1016" i="12"/>
  <c r="N1016" i="12" s="1"/>
  <c r="M1017" i="12"/>
  <c r="N1017" i="12" s="1"/>
  <c r="M1018" i="12"/>
  <c r="N1018" i="12" s="1"/>
  <c r="M1019" i="12"/>
  <c r="N1019" i="12" s="1"/>
  <c r="M1020" i="12"/>
  <c r="N1020" i="12" s="1"/>
  <c r="M1021" i="12"/>
  <c r="N1021" i="12" s="1"/>
  <c r="M1022" i="12"/>
  <c r="N1022" i="12" s="1"/>
  <c r="M1023" i="12"/>
  <c r="N1023" i="12" s="1"/>
  <c r="M1024" i="12"/>
  <c r="N1024" i="12" s="1"/>
  <c r="M1025" i="12"/>
  <c r="N1025" i="12" s="1"/>
  <c r="M1026" i="12"/>
  <c r="M1027" i="12"/>
  <c r="M1028" i="12"/>
  <c r="M1029" i="12"/>
  <c r="N1029" i="12" s="1"/>
  <c r="M1030" i="12"/>
  <c r="N1030" i="12" s="1"/>
  <c r="M1031" i="12"/>
  <c r="M1032" i="12"/>
  <c r="N1032" i="12" s="1"/>
  <c r="M1033" i="12"/>
  <c r="N1033" i="12" s="1"/>
  <c r="M1034" i="12"/>
  <c r="M1035" i="12"/>
  <c r="N1035" i="12" s="1"/>
  <c r="M1036" i="12"/>
  <c r="N1036" i="12" s="1"/>
  <c r="M1037" i="12"/>
  <c r="N1037" i="12" s="1"/>
  <c r="M1038" i="12"/>
  <c r="M1039" i="12"/>
  <c r="N1039" i="12" s="1"/>
  <c r="M1040" i="12"/>
  <c r="N1040" i="12" s="1"/>
  <c r="M1041" i="12"/>
  <c r="M1042" i="12"/>
  <c r="N1042" i="12" s="1"/>
  <c r="M1043" i="12"/>
  <c r="M1044" i="12"/>
  <c r="N1044" i="12" s="1"/>
  <c r="M1045" i="12"/>
  <c r="N1045" i="12" s="1"/>
  <c r="M1046" i="12"/>
  <c r="M1047" i="12"/>
  <c r="N1047" i="12" s="1"/>
  <c r="M1048" i="12"/>
  <c r="N1048" i="12" s="1"/>
  <c r="M1049" i="12"/>
  <c r="N1049" i="12" s="1"/>
  <c r="M1050" i="12"/>
  <c r="M1051" i="12"/>
  <c r="M1052" i="12"/>
  <c r="N1052" i="12" s="1"/>
  <c r="M1053" i="12"/>
  <c r="M1054" i="12"/>
  <c r="N1054" i="12" s="1"/>
  <c r="M1055" i="12"/>
  <c r="N1055" i="12" s="1"/>
  <c r="M1056" i="12"/>
  <c r="N1056" i="12" s="1"/>
  <c r="M1057" i="12"/>
  <c r="N1057" i="12" s="1"/>
  <c r="M1058" i="12"/>
  <c r="M1059" i="12"/>
  <c r="N1059" i="12" s="1"/>
  <c r="M1060" i="12"/>
  <c r="N1060" i="12" s="1"/>
  <c r="M1061" i="12"/>
  <c r="N1061" i="12" s="1"/>
  <c r="M1062" i="12"/>
  <c r="M1063" i="12"/>
  <c r="M1064" i="12"/>
  <c r="N1064" i="12" s="1"/>
  <c r="M1065" i="12"/>
  <c r="N1065" i="12" s="1"/>
  <c r="M1066" i="12"/>
  <c r="N1066" i="12" s="1"/>
  <c r="M1067" i="12"/>
  <c r="N1067" i="12" s="1"/>
  <c r="M1068" i="12"/>
  <c r="N1068" i="12" s="1"/>
  <c r="M1069" i="12"/>
  <c r="N1069" i="12" s="1"/>
  <c r="M1070" i="12"/>
  <c r="N1070" i="12" s="1"/>
  <c r="M1071" i="12"/>
  <c r="N1071" i="12" s="1"/>
  <c r="M1072" i="12"/>
  <c r="N1072" i="12" s="1"/>
  <c r="M1073" i="12"/>
  <c r="N1073" i="12" s="1"/>
  <c r="M1074" i="12"/>
  <c r="M1075" i="12"/>
  <c r="M1076" i="12"/>
  <c r="M1077" i="12"/>
  <c r="N1077" i="12" s="1"/>
  <c r="M1078" i="12"/>
  <c r="M1079" i="12"/>
  <c r="N1079" i="12" s="1"/>
  <c r="M1080" i="12"/>
  <c r="N1080" i="12" s="1"/>
  <c r="M1081" i="12"/>
  <c r="N1081" i="12" s="1"/>
  <c r="M1082" i="12"/>
  <c r="N1082" i="12" s="1"/>
  <c r="M1083" i="12"/>
  <c r="N1083" i="12" s="1"/>
  <c r="M1084" i="12"/>
  <c r="N1084" i="12" s="1"/>
  <c r="M1085" i="12"/>
  <c r="N1085" i="12" s="1"/>
  <c r="M1086" i="12"/>
  <c r="M1087" i="12"/>
  <c r="M1088" i="12"/>
  <c r="N1088" i="12" s="1"/>
  <c r="M1089" i="12"/>
  <c r="N1089" i="12" s="1"/>
  <c r="M1090" i="12"/>
  <c r="N1090" i="12" s="1"/>
  <c r="M1091" i="12"/>
  <c r="N1091" i="12" s="1"/>
  <c r="M1092" i="12"/>
  <c r="N1092" i="12" s="1"/>
  <c r="M1093" i="12"/>
  <c r="N1093" i="12" s="1"/>
  <c r="M1094" i="12"/>
  <c r="N1094" i="12" s="1"/>
  <c r="M1095" i="12"/>
  <c r="N1095" i="12" s="1"/>
  <c r="M1096" i="12"/>
  <c r="N1096" i="12" s="1"/>
  <c r="M1097" i="12"/>
  <c r="N1097" i="12" s="1"/>
  <c r="M1098" i="12"/>
  <c r="M1099" i="12"/>
  <c r="M1100" i="12"/>
  <c r="N1100" i="12" s="1"/>
  <c r="M1101" i="12"/>
  <c r="N1101" i="12" s="1"/>
  <c r="M1102" i="12"/>
  <c r="N1102" i="12" s="1"/>
  <c r="M1103" i="12"/>
  <c r="N1103" i="12" s="1"/>
  <c r="M1104" i="12"/>
  <c r="N1104" i="12" s="1"/>
  <c r="M1105" i="12"/>
  <c r="N1105" i="12" s="1"/>
  <c r="M1106" i="12"/>
  <c r="M1107" i="12"/>
  <c r="N1107" i="12" s="1"/>
  <c r="M1108" i="12"/>
  <c r="N1108" i="12" s="1"/>
  <c r="M1109" i="12"/>
  <c r="N1109" i="12" s="1"/>
  <c r="M1110" i="12"/>
  <c r="M1111" i="12"/>
  <c r="M1112" i="12"/>
  <c r="N1112" i="12" s="1"/>
  <c r="M1113" i="12"/>
  <c r="N1113" i="12" s="1"/>
  <c r="M1114" i="12"/>
  <c r="M1115" i="12"/>
  <c r="M1116" i="12"/>
  <c r="N1116" i="12" s="1"/>
  <c r="M1117" i="12"/>
  <c r="N1117" i="12" s="1"/>
  <c r="M1118" i="12"/>
  <c r="N1118" i="12" s="1"/>
  <c r="M1119" i="12"/>
  <c r="N1119" i="12" s="1"/>
  <c r="M1120" i="12"/>
  <c r="N1120" i="12" s="1"/>
  <c r="M1121" i="12"/>
  <c r="N1121" i="12" s="1"/>
  <c r="M1122" i="12"/>
  <c r="M1123" i="12"/>
  <c r="N1123" i="12" s="1"/>
  <c r="M1124" i="12"/>
  <c r="M1125" i="12"/>
  <c r="N1125" i="12" s="1"/>
  <c r="M1126" i="12"/>
  <c r="N1126" i="12" s="1"/>
  <c r="M1127" i="12"/>
  <c r="N1127" i="12" s="1"/>
  <c r="M1128" i="12"/>
  <c r="N1128" i="12" s="1"/>
  <c r="M1129" i="12"/>
  <c r="N1129" i="12" s="1"/>
  <c r="M1130" i="12"/>
  <c r="M1131" i="12"/>
  <c r="M1132" i="12"/>
  <c r="N1132" i="12" s="1"/>
  <c r="M1133" i="12"/>
  <c r="N1133" i="12" s="1"/>
  <c r="M1134" i="12"/>
  <c r="M1135" i="12"/>
  <c r="N1135" i="12" s="1"/>
  <c r="M1136" i="12"/>
  <c r="N1136" i="12" s="1"/>
  <c r="M1137" i="12"/>
  <c r="N1137" i="12" s="1"/>
  <c r="M1138" i="12"/>
  <c r="N1138" i="12" s="1"/>
  <c r="M1139" i="12"/>
  <c r="N1139" i="12" s="1"/>
  <c r="M1140" i="12"/>
  <c r="N1140" i="12" s="1"/>
  <c r="M1141" i="12"/>
  <c r="N1141" i="12" s="1"/>
  <c r="M1142" i="12"/>
  <c r="N1142" i="12" s="1"/>
  <c r="M1143" i="12"/>
  <c r="N1143" i="12" s="1"/>
  <c r="M1144" i="12"/>
  <c r="N1144" i="12" s="1"/>
  <c r="M1145" i="12"/>
  <c r="N1145" i="12" s="1"/>
  <c r="M1146" i="12"/>
  <c r="M1147" i="12"/>
  <c r="M1148" i="12"/>
  <c r="M1149" i="12"/>
  <c r="N1149" i="12" s="1"/>
  <c r="M1150" i="12"/>
  <c r="N1150" i="12" s="1"/>
  <c r="M1151" i="12"/>
  <c r="N1151" i="12" s="1"/>
  <c r="M1152" i="12"/>
  <c r="N1152" i="12" s="1"/>
  <c r="M1153" i="12"/>
  <c r="N1153" i="12" s="1"/>
  <c r="M1154" i="12"/>
  <c r="M1155" i="12"/>
  <c r="N1155" i="12" s="1"/>
  <c r="M1156" i="12"/>
  <c r="N1156" i="12" s="1"/>
  <c r="M1157" i="12"/>
  <c r="N1157" i="12" s="1"/>
  <c r="M1158" i="12"/>
  <c r="M1159" i="12"/>
  <c r="M1160" i="12"/>
  <c r="M1161" i="12"/>
  <c r="N1161" i="12" s="1"/>
  <c r="M1162" i="12"/>
  <c r="M1163" i="12"/>
  <c r="N1163" i="12" s="1"/>
  <c r="M1164" i="12"/>
  <c r="N1164" i="12" s="1"/>
  <c r="M1165" i="12"/>
  <c r="N1165" i="12" s="1"/>
  <c r="M1166" i="12"/>
  <c r="N1166" i="12" s="1"/>
  <c r="M1167" i="12"/>
  <c r="N1167" i="12" s="1"/>
  <c r="M1168" i="12"/>
  <c r="N1168" i="12" s="1"/>
  <c r="M1169" i="12"/>
  <c r="N1169" i="12" s="1"/>
  <c r="M1170" i="12"/>
  <c r="M1171" i="12"/>
  <c r="M1172" i="12"/>
  <c r="N1172" i="12" s="1"/>
  <c r="M1173" i="12"/>
  <c r="N1173" i="12" s="1"/>
  <c r="M1174" i="12"/>
  <c r="N1174" i="12" s="1"/>
  <c r="M1175" i="12"/>
  <c r="M1176" i="12"/>
  <c r="N1176" i="12" s="1"/>
  <c r="M1177" i="12"/>
  <c r="N1177" i="12" s="1"/>
  <c r="M1178" i="12"/>
  <c r="M1179" i="12"/>
  <c r="N1179" i="12" s="1"/>
  <c r="M1180" i="12"/>
  <c r="N1180" i="12" s="1"/>
  <c r="M1181" i="12"/>
  <c r="N1181" i="12" s="1"/>
  <c r="M1182" i="12"/>
  <c r="M1183" i="12"/>
  <c r="M1184" i="12"/>
  <c r="N1184" i="12" s="1"/>
  <c r="M1185" i="12"/>
  <c r="N1185" i="12" s="1"/>
  <c r="M1186" i="12"/>
  <c r="N1186" i="12" s="1"/>
  <c r="M1187" i="12"/>
  <c r="N1187" i="12" s="1"/>
  <c r="M1188" i="12"/>
  <c r="N1188" i="12" s="1"/>
  <c r="M1189" i="12"/>
  <c r="N1189" i="12" s="1"/>
  <c r="M1190" i="12"/>
  <c r="M1191" i="12"/>
  <c r="N1191" i="12" s="1"/>
  <c r="M1192" i="12"/>
  <c r="N1192" i="12" s="1"/>
  <c r="M1193" i="12"/>
  <c r="N1193" i="12" s="1"/>
  <c r="M1194" i="12"/>
  <c r="M1195" i="12"/>
  <c r="M1196" i="12"/>
  <c r="M1197" i="12"/>
  <c r="N1197" i="12" s="1"/>
  <c r="M1198" i="12"/>
  <c r="M1199" i="12"/>
  <c r="N1199" i="12" s="1"/>
  <c r="M1200" i="12"/>
  <c r="N1200" i="12" s="1"/>
  <c r="M1201" i="12"/>
  <c r="N1201" i="12" s="1"/>
  <c r="M1202" i="12"/>
  <c r="N1202" i="12" s="1"/>
  <c r="M1203" i="12"/>
  <c r="N1203" i="12" s="1"/>
  <c r="M1204" i="12"/>
  <c r="N1204" i="12" s="1"/>
  <c r="M1205" i="12"/>
  <c r="N1205" i="12" s="1"/>
  <c r="M1206" i="12"/>
  <c r="M1207" i="12"/>
  <c r="M1208" i="12"/>
  <c r="N1208" i="12" s="1"/>
  <c r="M1209" i="12"/>
  <c r="N1209" i="12" s="1"/>
  <c r="M1210" i="12"/>
  <c r="M1211" i="12"/>
  <c r="M1212" i="12"/>
  <c r="N1212" i="12" s="1"/>
  <c r="M1213" i="12"/>
  <c r="N1213" i="12" s="1"/>
  <c r="M1214" i="12"/>
  <c r="N1214" i="12" s="1"/>
  <c r="M1215" i="12"/>
  <c r="N1215" i="12" s="1"/>
  <c r="M1216" i="12"/>
  <c r="N1216" i="12" s="1"/>
  <c r="M1217" i="12"/>
  <c r="N1217" i="12" s="1"/>
  <c r="M1218" i="12"/>
  <c r="M1219" i="12"/>
  <c r="M1220" i="12"/>
  <c r="N1220" i="12" s="1"/>
  <c r="M1221" i="12"/>
  <c r="N1221" i="12" s="1"/>
  <c r="M1222" i="12"/>
  <c r="N1222" i="12" s="1"/>
  <c r="M1223" i="12"/>
  <c r="N1223" i="12" s="1"/>
  <c r="M1224" i="12"/>
  <c r="N1224" i="12" s="1"/>
  <c r="M1225" i="12"/>
  <c r="N1225" i="12" s="1"/>
  <c r="M1226" i="12"/>
  <c r="N1226" i="12" s="1"/>
  <c r="M1227" i="12"/>
  <c r="N1227" i="12" s="1"/>
  <c r="M1228" i="12"/>
  <c r="N1228" i="12" s="1"/>
  <c r="M1229" i="12"/>
  <c r="N1229" i="12" s="1"/>
  <c r="M1230" i="12"/>
  <c r="M1231" i="12"/>
  <c r="M1232" i="12"/>
  <c r="M1233" i="12"/>
  <c r="N1233" i="12" s="1"/>
  <c r="M1234" i="12"/>
  <c r="M1235" i="12"/>
  <c r="N1235" i="12" s="1"/>
  <c r="M1236" i="12"/>
  <c r="N1236" i="12" s="1"/>
  <c r="M1237" i="12"/>
  <c r="N1237" i="12" s="1"/>
  <c r="M1238" i="12"/>
  <c r="N1238" i="12" s="1"/>
  <c r="M1239" i="12"/>
  <c r="N1239" i="12" s="1"/>
  <c r="M1240" i="12"/>
  <c r="N1240" i="12" s="1"/>
  <c r="M1241" i="12"/>
  <c r="N1241" i="12" s="1"/>
  <c r="M1242" i="12"/>
  <c r="M1243" i="12"/>
  <c r="M1244" i="12"/>
  <c r="M1245" i="12"/>
  <c r="N1245" i="12" s="1"/>
  <c r="M1246" i="12"/>
  <c r="N1246" i="12" s="1"/>
  <c r="M1247" i="12"/>
  <c r="N1247" i="12" s="1"/>
  <c r="M1248" i="12"/>
  <c r="N1248" i="12" s="1"/>
  <c r="M1249" i="12"/>
  <c r="N1249" i="12" s="1"/>
  <c r="M1250" i="12"/>
  <c r="M1251" i="12"/>
  <c r="N1251" i="12" s="1"/>
  <c r="M1252" i="12"/>
  <c r="N1252" i="12" s="1"/>
  <c r="M1253" i="12"/>
  <c r="N1253" i="12" s="1"/>
  <c r="M1254" i="12"/>
  <c r="M1255" i="12"/>
  <c r="M1256" i="12"/>
  <c r="N1256" i="12" s="1"/>
  <c r="M1257" i="12"/>
  <c r="N1257" i="12" s="1"/>
  <c r="M1258" i="12"/>
  <c r="N1258" i="12" s="1"/>
  <c r="M1259" i="12"/>
  <c r="M1260" i="12"/>
  <c r="N1260" i="12" s="1"/>
  <c r="M1261" i="12"/>
  <c r="N1261" i="12" s="1"/>
  <c r="M1262" i="12"/>
  <c r="N1262" i="12" s="1"/>
  <c r="M1263" i="12"/>
  <c r="N1263" i="12" s="1"/>
  <c r="M1264" i="12"/>
  <c r="N1264" i="12" s="1"/>
  <c r="M1265" i="12"/>
  <c r="N1265" i="12" s="1"/>
  <c r="M1266" i="12"/>
  <c r="M1267" i="12"/>
  <c r="M1268" i="12"/>
  <c r="M1269" i="12"/>
  <c r="N1269" i="12" s="1"/>
  <c r="M1270" i="12"/>
  <c r="M1271" i="12"/>
  <c r="N1271" i="12" s="1"/>
  <c r="M1272" i="12"/>
  <c r="N1272" i="12" s="1"/>
  <c r="M1273" i="12"/>
  <c r="N1273" i="12" s="1"/>
  <c r="M1274" i="12"/>
  <c r="M1275" i="12"/>
  <c r="N1275" i="12" s="1"/>
  <c r="M1276" i="12"/>
  <c r="N1276" i="12" s="1"/>
  <c r="M1277" i="12"/>
  <c r="N1277" i="12" s="1"/>
  <c r="M1278" i="12"/>
  <c r="M1279" i="12"/>
  <c r="M1280" i="12"/>
  <c r="N1280" i="12" s="1"/>
  <c r="M1281" i="12"/>
  <c r="N1281" i="12" s="1"/>
  <c r="M1282" i="12"/>
  <c r="M1283" i="12"/>
  <c r="N1283" i="12" s="1"/>
  <c r="M1284" i="12"/>
  <c r="N1284" i="12" s="1"/>
  <c r="M1285" i="12"/>
  <c r="N1285" i="12" s="1"/>
  <c r="M1286" i="12"/>
  <c r="N1286" i="12" s="1"/>
  <c r="M1287" i="12"/>
  <c r="N1287" i="12" s="1"/>
  <c r="M1288" i="12"/>
  <c r="N1288" i="12" s="1"/>
  <c r="M1289" i="12"/>
  <c r="N1289" i="12" s="1"/>
  <c r="M1290" i="12"/>
  <c r="M1291" i="12"/>
  <c r="M1292" i="12"/>
  <c r="M1293" i="12"/>
  <c r="N1293" i="12" s="1"/>
  <c r="M1294" i="12"/>
  <c r="M1295" i="12"/>
  <c r="N1295" i="12" s="1"/>
  <c r="M1296" i="12"/>
  <c r="N1296" i="12" s="1"/>
  <c r="M1297" i="12"/>
  <c r="N1297" i="12" s="1"/>
  <c r="M1298" i="12"/>
  <c r="M1299" i="12"/>
  <c r="M1300" i="12"/>
  <c r="N1300" i="12" s="1"/>
  <c r="M1301" i="12"/>
  <c r="N1301" i="12" s="1"/>
  <c r="M1302" i="12"/>
  <c r="M1303" i="12"/>
  <c r="N1303" i="12" s="1"/>
  <c r="M1304" i="12"/>
  <c r="M1305" i="12"/>
  <c r="N1305" i="12" s="1"/>
  <c r="M1306" i="12"/>
  <c r="N1306" i="12" s="1"/>
  <c r="M1307" i="12"/>
  <c r="M1308" i="12"/>
  <c r="N1308" i="12" s="1"/>
  <c r="M1309" i="12"/>
  <c r="N1309" i="12" s="1"/>
  <c r="M1310" i="12"/>
  <c r="N1310" i="12" s="1"/>
  <c r="M1311" i="12"/>
  <c r="N1311" i="12" s="1"/>
  <c r="M1312" i="12"/>
  <c r="N1312" i="12" s="1"/>
  <c r="M1313" i="12"/>
  <c r="N1313" i="12" s="1"/>
  <c r="M1314" i="12"/>
  <c r="M1315" i="12"/>
  <c r="M1316" i="12"/>
  <c r="M1317" i="12"/>
  <c r="N1317" i="12" s="1"/>
  <c r="M1318" i="12"/>
  <c r="N1318" i="12" s="1"/>
  <c r="M1319" i="12"/>
  <c r="M1320" i="12"/>
  <c r="N1320" i="12" s="1"/>
  <c r="M1321" i="12"/>
  <c r="N1321" i="12" s="1"/>
  <c r="M1322" i="12"/>
  <c r="M1323" i="12"/>
  <c r="N1323" i="12" s="1"/>
  <c r="M1324" i="12"/>
  <c r="N1324" i="12" s="1"/>
  <c r="M1325" i="12"/>
  <c r="N1325" i="12" s="1"/>
  <c r="M1326" i="12"/>
  <c r="M1327" i="12"/>
  <c r="N1327" i="12" s="1"/>
  <c r="M1328" i="12"/>
  <c r="N1328" i="12" s="1"/>
  <c r="M1329" i="12"/>
  <c r="N1329" i="12" s="1"/>
  <c r="M1330" i="12"/>
  <c r="N1330" i="12" s="1"/>
  <c r="M1331" i="12"/>
  <c r="N1331" i="12" s="1"/>
  <c r="M1332" i="12"/>
  <c r="N1332" i="12" s="1"/>
  <c r="M1333" i="12"/>
  <c r="N1333" i="12" s="1"/>
  <c r="M1334" i="12"/>
  <c r="M1335" i="12"/>
  <c r="N1335" i="12" s="1"/>
  <c r="M1336" i="12"/>
  <c r="N1336" i="12" s="1"/>
  <c r="M1337" i="12"/>
  <c r="N1337" i="12" s="1"/>
  <c r="M1338" i="12"/>
  <c r="M1339" i="12"/>
  <c r="M1340" i="12"/>
  <c r="N1340" i="12" s="1"/>
  <c r="M1341" i="12"/>
  <c r="N1341" i="12" s="1"/>
  <c r="M1342" i="12"/>
  <c r="N1342" i="12" s="1"/>
  <c r="M1343" i="12"/>
  <c r="N1343" i="12" s="1"/>
  <c r="M1344" i="12"/>
  <c r="N1344" i="12" s="1"/>
  <c r="M1345" i="12"/>
  <c r="N1345" i="12" s="1"/>
  <c r="M1346" i="12"/>
  <c r="N1346" i="12" s="1"/>
  <c r="M1347" i="12"/>
  <c r="N1347" i="12" s="1"/>
  <c r="M1348" i="12"/>
  <c r="N1348" i="12" s="1"/>
  <c r="M1349" i="12"/>
  <c r="N1349" i="12" s="1"/>
  <c r="M1350" i="12"/>
  <c r="M1351" i="12"/>
  <c r="M1352" i="12"/>
  <c r="N1352" i="12" s="1"/>
  <c r="M1353" i="12"/>
  <c r="N1353" i="12" s="1"/>
  <c r="M1354" i="12"/>
  <c r="M1355" i="12"/>
  <c r="N1355" i="12" s="1"/>
  <c r="M1356" i="12"/>
  <c r="N1356" i="12" s="1"/>
  <c r="M1357" i="12"/>
  <c r="N1357" i="12" s="1"/>
  <c r="M1358" i="12"/>
  <c r="N1358" i="12" s="1"/>
  <c r="M1359" i="12"/>
  <c r="N1359" i="12" s="1"/>
  <c r="M1360" i="12"/>
  <c r="N1360" i="12" s="1"/>
  <c r="M1361" i="12"/>
  <c r="N1361" i="12" s="1"/>
  <c r="M1362" i="12"/>
  <c r="M1363" i="12"/>
  <c r="M1364" i="12"/>
  <c r="M1365" i="12"/>
  <c r="N1365" i="12" s="1"/>
  <c r="M1366" i="12"/>
  <c r="N1366" i="12" s="1"/>
  <c r="M1367" i="12"/>
  <c r="N1367" i="12" s="1"/>
  <c r="M1368" i="12"/>
  <c r="N1368" i="12" s="1"/>
  <c r="M1369" i="12"/>
  <c r="N1369" i="12" s="1"/>
  <c r="M1370" i="12"/>
  <c r="M1371" i="12"/>
  <c r="N1371" i="12" s="1"/>
  <c r="M1372" i="12"/>
  <c r="N1372" i="12" s="1"/>
  <c r="M1373" i="12"/>
  <c r="N1373" i="12" s="1"/>
  <c r="M1374" i="12"/>
  <c r="M1375" i="12"/>
  <c r="M1376" i="12"/>
  <c r="M1377" i="12"/>
  <c r="N1377" i="12" s="1"/>
  <c r="M1378" i="12"/>
  <c r="M1379" i="12"/>
  <c r="N1379" i="12" s="1"/>
  <c r="M1380" i="12"/>
  <c r="N1380" i="12" s="1"/>
  <c r="M1381" i="12"/>
  <c r="N1381" i="12" s="1"/>
  <c r="M1382" i="12"/>
  <c r="M1383" i="12"/>
  <c r="N1383" i="12" s="1"/>
  <c r="M1384" i="12"/>
  <c r="N1384" i="12" s="1"/>
  <c r="M1385" i="12"/>
  <c r="N1385" i="12" s="1"/>
  <c r="M1386" i="12"/>
  <c r="M1387" i="12"/>
  <c r="M1388" i="12"/>
  <c r="M1389" i="12"/>
  <c r="N1389" i="12" s="1"/>
  <c r="M1390" i="12"/>
  <c r="N1390" i="12" s="1"/>
  <c r="M1391" i="12"/>
  <c r="N1391" i="12" s="1"/>
  <c r="M1392" i="12"/>
  <c r="N1392" i="12" s="1"/>
  <c r="M1393" i="12"/>
  <c r="N1393" i="12" s="1"/>
  <c r="M1394" i="12"/>
  <c r="N1394" i="12" s="1"/>
  <c r="M1395" i="12"/>
  <c r="N1395" i="12" s="1"/>
  <c r="M1396" i="12"/>
  <c r="N1396" i="12" s="1"/>
  <c r="M1397" i="12"/>
  <c r="N1397" i="12" s="1"/>
  <c r="M1398" i="12"/>
  <c r="M1399" i="12"/>
  <c r="N1399" i="12" s="1"/>
  <c r="M1400" i="12"/>
  <c r="M1401" i="12"/>
  <c r="N1401" i="12" s="1"/>
  <c r="M1402" i="12"/>
  <c r="N1402" i="12" s="1"/>
  <c r="M1403" i="12"/>
  <c r="M1404" i="12"/>
  <c r="M1405" i="12"/>
  <c r="N1405" i="12" s="1"/>
  <c r="M1406" i="12"/>
  <c r="N1406" i="12" s="1"/>
  <c r="M1407" i="12"/>
  <c r="N1407" i="12" s="1"/>
  <c r="M1408" i="12"/>
  <c r="N1408" i="12" s="1"/>
  <c r="M1409" i="12"/>
  <c r="N1409" i="12" s="1"/>
  <c r="M1410" i="12"/>
  <c r="M1411" i="12"/>
  <c r="M1412" i="12"/>
  <c r="M1413" i="12"/>
  <c r="N1413" i="12" s="1"/>
  <c r="M1414" i="12"/>
  <c r="N1414" i="12" s="1"/>
  <c r="M1415" i="12"/>
  <c r="M1416" i="12"/>
  <c r="M1417" i="12"/>
  <c r="N1417" i="12" s="1"/>
  <c r="M1418" i="12"/>
  <c r="M1419" i="12"/>
  <c r="N1419" i="12" s="1"/>
  <c r="M1420" i="12"/>
  <c r="N1420" i="12" s="1"/>
  <c r="M1421" i="12"/>
  <c r="N1421" i="12" s="1"/>
  <c r="M1422" i="12"/>
  <c r="M1423" i="12"/>
  <c r="M1424" i="12"/>
  <c r="N1424" i="12" s="1"/>
  <c r="M1425" i="12"/>
  <c r="N1425" i="12" s="1"/>
  <c r="M1426" i="12"/>
  <c r="N1426" i="12" s="1"/>
  <c r="M1427" i="12"/>
  <c r="N1427" i="12" s="1"/>
  <c r="M1428" i="12"/>
  <c r="N1428" i="12" s="1"/>
  <c r="M1429" i="12"/>
  <c r="N1429" i="12" s="1"/>
  <c r="M1430" i="12"/>
  <c r="M1431" i="12"/>
  <c r="N1431" i="12" s="1"/>
  <c r="M1432" i="12"/>
  <c r="N1432" i="12" s="1"/>
  <c r="M1433" i="12"/>
  <c r="N1433" i="12" s="1"/>
  <c r="M1434" i="12"/>
  <c r="M1435" i="12"/>
  <c r="M1436" i="12"/>
  <c r="N1436" i="12" s="1"/>
  <c r="M1437" i="12"/>
  <c r="N1437" i="12" s="1"/>
  <c r="M1438" i="12"/>
  <c r="M1439" i="12"/>
  <c r="M1440" i="12"/>
  <c r="N1440" i="12" s="1"/>
  <c r="M1441" i="12"/>
  <c r="N1441" i="12" s="1"/>
  <c r="M1442" i="12"/>
  <c r="N1442" i="12" s="1"/>
  <c r="M1443" i="12"/>
  <c r="N1443" i="12" s="1"/>
  <c r="M1444" i="12"/>
  <c r="N1444" i="12" s="1"/>
  <c r="M1445" i="12"/>
  <c r="N1445" i="12" s="1"/>
  <c r="M1446" i="12"/>
  <c r="M1447" i="12"/>
  <c r="M1448" i="12"/>
  <c r="M1449" i="12"/>
  <c r="N1449" i="12" s="1"/>
  <c r="M1450" i="12"/>
  <c r="N1450" i="12" s="1"/>
  <c r="M1451" i="12"/>
  <c r="M1452" i="12"/>
  <c r="N1452" i="12" s="1"/>
  <c r="M1453" i="12"/>
  <c r="N1453" i="12" s="1"/>
  <c r="M1454" i="12"/>
  <c r="M1455" i="12"/>
  <c r="N1455" i="12" s="1"/>
  <c r="M1456" i="12"/>
  <c r="N1456" i="12" s="1"/>
  <c r="M1457" i="12"/>
  <c r="N1457" i="12" s="1"/>
  <c r="M1458" i="12"/>
  <c r="M1459" i="12"/>
  <c r="M1460" i="12"/>
  <c r="N1460" i="12" s="1"/>
  <c r="M1461" i="12"/>
  <c r="N1461" i="12" s="1"/>
  <c r="M1462" i="12"/>
  <c r="N1462" i="12" s="1"/>
  <c r="M1463" i="12"/>
  <c r="N1463" i="12" s="1"/>
  <c r="M1464" i="12"/>
  <c r="M1465" i="12"/>
  <c r="M1466" i="12"/>
  <c r="M1467" i="12"/>
  <c r="N1467" i="12" s="1"/>
  <c r="M1468" i="12"/>
  <c r="N1468" i="12" s="1"/>
  <c r="M1469" i="12"/>
  <c r="N1469" i="12" s="1"/>
  <c r="M1470" i="12"/>
  <c r="M1471" i="12"/>
  <c r="N1471" i="12" s="1"/>
  <c r="M1472" i="12"/>
  <c r="M1473" i="12"/>
  <c r="N1473" i="12" s="1"/>
  <c r="M1474" i="12"/>
  <c r="N1474" i="12" s="1"/>
  <c r="M1475" i="12"/>
  <c r="N1475" i="12" s="1"/>
  <c r="M1476" i="12"/>
  <c r="N1476" i="12" s="1"/>
  <c r="M1477" i="12"/>
  <c r="N1477" i="12" s="1"/>
  <c r="M1478" i="12"/>
  <c r="N1478" i="12" s="1"/>
  <c r="M1479" i="12"/>
  <c r="N1479" i="12" s="1"/>
  <c r="M1480" i="12"/>
  <c r="N1480" i="12" s="1"/>
  <c r="M1481" i="12"/>
  <c r="N1481" i="12" s="1"/>
  <c r="M1482" i="12"/>
  <c r="M1483" i="12"/>
  <c r="M1484" i="12"/>
  <c r="N1484" i="12" s="1"/>
  <c r="M1485" i="12"/>
  <c r="N1485" i="12" s="1"/>
  <c r="M1486" i="12"/>
  <c r="N1486" i="12" s="1"/>
  <c r="M1487" i="12"/>
  <c r="M1488" i="12"/>
  <c r="N1488" i="12" s="1"/>
  <c r="M1489" i="12"/>
  <c r="N1489" i="12" s="1"/>
  <c r="M1490" i="12"/>
  <c r="M1491" i="12"/>
  <c r="N1491" i="12" s="1"/>
  <c r="M1492" i="12"/>
  <c r="M1493" i="12"/>
  <c r="N1493" i="12" s="1"/>
  <c r="M1494" i="12"/>
  <c r="M1495" i="12"/>
  <c r="N1495" i="12" s="1"/>
  <c r="M1496" i="12"/>
  <c r="M1497" i="12"/>
  <c r="N1497" i="12" s="1"/>
  <c r="M1498" i="12"/>
  <c r="M1499" i="12"/>
  <c r="N1499" i="12" s="1"/>
  <c r="M1500" i="12"/>
  <c r="N1500" i="12" s="1"/>
  <c r="M1501" i="12"/>
  <c r="N1501" i="12" s="1"/>
  <c r="M1502" i="12"/>
  <c r="M1503" i="12"/>
  <c r="N1503" i="12" s="1"/>
  <c r="M1504" i="12"/>
  <c r="N1504" i="12" s="1"/>
  <c r="M1505" i="12"/>
  <c r="N1505" i="12" s="1"/>
  <c r="M1506" i="12"/>
  <c r="M1507" i="12"/>
  <c r="M1508" i="12"/>
  <c r="M1509" i="12"/>
  <c r="N1509" i="12" s="1"/>
  <c r="M1510" i="12"/>
  <c r="N1510" i="12" s="1"/>
  <c r="M1511" i="12"/>
  <c r="M1512" i="12"/>
  <c r="N1512" i="12" s="1"/>
  <c r="M1513" i="12"/>
  <c r="N1513" i="12" s="1"/>
  <c r="M1514" i="12"/>
  <c r="N1514" i="12" s="1"/>
  <c r="M1515" i="12"/>
  <c r="N1515" i="12" s="1"/>
  <c r="M1516" i="12"/>
  <c r="N1516" i="12" s="1"/>
  <c r="M1517" i="12"/>
  <c r="N1517" i="12" s="1"/>
  <c r="M1518" i="12"/>
  <c r="M1519" i="12"/>
  <c r="M1520" i="12"/>
  <c r="M1521" i="12"/>
  <c r="N1521" i="12" s="1"/>
  <c r="M1522" i="12"/>
  <c r="N1522" i="12" s="1"/>
  <c r="M1523" i="12"/>
  <c r="N1523" i="12" s="1"/>
  <c r="M1524" i="12"/>
  <c r="M1525" i="12"/>
  <c r="M1526" i="12"/>
  <c r="M1527" i="12"/>
  <c r="N1527" i="12" s="1"/>
  <c r="M1528" i="12"/>
  <c r="N1528" i="12" s="1"/>
  <c r="M1529" i="12"/>
  <c r="N1529" i="12" s="1"/>
  <c r="M1530" i="12"/>
  <c r="M1531" i="12"/>
  <c r="M1532" i="12"/>
  <c r="N1532" i="12" s="1"/>
  <c r="M1533" i="12"/>
  <c r="N1533" i="12" s="1"/>
  <c r="M1534" i="12"/>
  <c r="M1535" i="12"/>
  <c r="M1536" i="12"/>
  <c r="N1536" i="12" s="1"/>
  <c r="M1537" i="12"/>
  <c r="N1537" i="12" s="1"/>
  <c r="M1538" i="12"/>
  <c r="M1539" i="12"/>
  <c r="N1539" i="12" s="1"/>
  <c r="M1540" i="12"/>
  <c r="N1540" i="12" s="1"/>
  <c r="M1541" i="12"/>
  <c r="N1541" i="12" s="1"/>
  <c r="M1542" i="12"/>
  <c r="M1543" i="12"/>
  <c r="N1543" i="12" s="1"/>
  <c r="M1544" i="12"/>
  <c r="M1545" i="12"/>
  <c r="N1545" i="12" s="1"/>
  <c r="M1546" i="12"/>
  <c r="N1546" i="12" s="1"/>
  <c r="M1547" i="12"/>
  <c r="N1547" i="12" s="1"/>
  <c r="M1548" i="12"/>
  <c r="N1548" i="12" s="1"/>
  <c r="M1549" i="12"/>
  <c r="N1549" i="12" s="1"/>
  <c r="M1550" i="12"/>
  <c r="M1551" i="12"/>
  <c r="M1552" i="12"/>
  <c r="N1552" i="12" s="1"/>
  <c r="M1553" i="12"/>
  <c r="N1553" i="12" s="1"/>
  <c r="M1554" i="12"/>
  <c r="M1555" i="12"/>
  <c r="N1555" i="12" s="1"/>
  <c r="M1556" i="12"/>
  <c r="N1556" i="12" s="1"/>
  <c r="M1557" i="12"/>
  <c r="N1557" i="12" s="1"/>
  <c r="M1558" i="12"/>
  <c r="N1558" i="12" s="1"/>
  <c r="M1559" i="12"/>
  <c r="M1560" i="12"/>
  <c r="N1560" i="12" s="1"/>
  <c r="M1561" i="12"/>
  <c r="N1561" i="12" s="1"/>
  <c r="M1562" i="12"/>
  <c r="M1563" i="12"/>
  <c r="N1563" i="12" s="1"/>
  <c r="M1564" i="12"/>
  <c r="N1564" i="12" s="1"/>
  <c r="M1565" i="12"/>
  <c r="N1565" i="12" s="1"/>
  <c r="M1566" i="12"/>
  <c r="M1567" i="12"/>
  <c r="N1567" i="12" s="1"/>
  <c r="M1568" i="12"/>
  <c r="M1569" i="12"/>
  <c r="N1569" i="12" s="1"/>
  <c r="M1570" i="12"/>
  <c r="N1570" i="12" s="1"/>
  <c r="M1571" i="12"/>
  <c r="N1571" i="12" s="1"/>
  <c r="M1572" i="12"/>
  <c r="N1572" i="12" s="1"/>
  <c r="M1573" i="12"/>
  <c r="N1573" i="12" s="1"/>
  <c r="M1574" i="12"/>
  <c r="M1575" i="12"/>
  <c r="N1575" i="12" s="1"/>
  <c r="M1576" i="12"/>
  <c r="N1576" i="12" s="1"/>
  <c r="M1577" i="12"/>
  <c r="N1577" i="12" s="1"/>
  <c r="M1578" i="12"/>
  <c r="M1579" i="12"/>
  <c r="M1580" i="12"/>
  <c r="N1580" i="12" s="1"/>
  <c r="M1581" i="12"/>
  <c r="N1581" i="12" s="1"/>
  <c r="M1582" i="12"/>
  <c r="N1582" i="12" s="1"/>
  <c r="M1583" i="12"/>
  <c r="N1583" i="12" s="1"/>
  <c r="M1584" i="12"/>
  <c r="N1584" i="12" s="1"/>
  <c r="M1585" i="12"/>
  <c r="N1585" i="12" s="1"/>
  <c r="M1586" i="12"/>
  <c r="N1586" i="12" s="1"/>
  <c r="M1587" i="12"/>
  <c r="N1587" i="12" s="1"/>
  <c r="M1588" i="12"/>
  <c r="M1589" i="12"/>
  <c r="N1589" i="12" s="1"/>
  <c r="M1590" i="12"/>
  <c r="M1591" i="12"/>
  <c r="M1592" i="12"/>
  <c r="N1592" i="12" s="1"/>
  <c r="M1593" i="12"/>
  <c r="N1593" i="12" s="1"/>
  <c r="M1594" i="12"/>
  <c r="M1595" i="12"/>
  <c r="M1596" i="12"/>
  <c r="M1597" i="12"/>
  <c r="N1597" i="12" s="1"/>
  <c r="M1598" i="12"/>
  <c r="M1599" i="12"/>
  <c r="N1599" i="12" s="1"/>
  <c r="M1600" i="12"/>
  <c r="N1600" i="12" s="1"/>
  <c r="M1601" i="12"/>
  <c r="N1601" i="12" s="1"/>
  <c r="M1602" i="12"/>
  <c r="M1603" i="12"/>
  <c r="M1604" i="12"/>
  <c r="N1604" i="12" s="1"/>
  <c r="M1605" i="12"/>
  <c r="N1605" i="12" s="1"/>
  <c r="M1606" i="12"/>
  <c r="N1606" i="12" s="1"/>
  <c r="M1607" i="12"/>
  <c r="N1607" i="12" s="1"/>
  <c r="M1608" i="12"/>
  <c r="N1608" i="12" s="1"/>
  <c r="M1609" i="12"/>
  <c r="M1610" i="12"/>
  <c r="M1611" i="12"/>
  <c r="N1611" i="12" s="1"/>
  <c r="M1612" i="12"/>
  <c r="N1612" i="12" s="1"/>
  <c r="M1613" i="12"/>
  <c r="N1613" i="12" s="1"/>
  <c r="M1614" i="12"/>
  <c r="M1615" i="12"/>
  <c r="M1616" i="12"/>
  <c r="M1617" i="12"/>
  <c r="N1617" i="12" s="1"/>
  <c r="M1618" i="12"/>
  <c r="M1619" i="12"/>
  <c r="N1619" i="12" s="1"/>
  <c r="M1620" i="12"/>
  <c r="N1620" i="12" s="1"/>
  <c r="M1621" i="12"/>
  <c r="N1621" i="12" s="1"/>
  <c r="M1622" i="12"/>
  <c r="M1623" i="12"/>
  <c r="N1623" i="12" s="1"/>
  <c r="M1624" i="12"/>
  <c r="N1624" i="12" s="1"/>
  <c r="M1625" i="12"/>
  <c r="N1625" i="12" s="1"/>
  <c r="M1626" i="12"/>
  <c r="M1627" i="12"/>
  <c r="M1628" i="12"/>
  <c r="N1628" i="12" s="1"/>
  <c r="M1629" i="12"/>
  <c r="N1629" i="12" s="1"/>
  <c r="M1630" i="12"/>
  <c r="N1630" i="12" s="1"/>
  <c r="M1631" i="12"/>
  <c r="N1631" i="12" s="1"/>
  <c r="M1632" i="12"/>
  <c r="M1633" i="12"/>
  <c r="N1633" i="12" s="1"/>
  <c r="M1634" i="12"/>
  <c r="M1635" i="12"/>
  <c r="N1635" i="12" s="1"/>
  <c r="M1636" i="12"/>
  <c r="N1636" i="12" s="1"/>
  <c r="M1637" i="12"/>
  <c r="N1637" i="12" s="1"/>
  <c r="M1638" i="12"/>
  <c r="M1639" i="12"/>
  <c r="M1640" i="12"/>
  <c r="M1641" i="12"/>
  <c r="N1641" i="12" s="1"/>
  <c r="M1642" i="12"/>
  <c r="N1642" i="12" s="1"/>
  <c r="M1643" i="12"/>
  <c r="N1643" i="12" s="1"/>
  <c r="M1644" i="12"/>
  <c r="N1644" i="12" s="1"/>
  <c r="M1645" i="12"/>
  <c r="N1645" i="12" s="1"/>
  <c r="M1646" i="12"/>
  <c r="M1647" i="12"/>
  <c r="N1647" i="12" s="1"/>
  <c r="M1648" i="12"/>
  <c r="N1648" i="12" s="1"/>
  <c r="M1649" i="12"/>
  <c r="N1649" i="12" s="1"/>
  <c r="M1650" i="12"/>
  <c r="M1651" i="12"/>
  <c r="M1652" i="12"/>
  <c r="N1652" i="12" s="1"/>
  <c r="M1653" i="12"/>
  <c r="N1653" i="12" s="1"/>
  <c r="M1654" i="12"/>
  <c r="N1654" i="12" s="1"/>
  <c r="M1655" i="12"/>
  <c r="N1655" i="12" s="1"/>
  <c r="M1656" i="12"/>
  <c r="M1657" i="12"/>
  <c r="N1657" i="12" s="1"/>
  <c r="M1658" i="12"/>
  <c r="N1658" i="12" s="1"/>
  <c r="M1659" i="12"/>
  <c r="N1659" i="12" s="1"/>
  <c r="M1660" i="12"/>
  <c r="N1660" i="12" s="1"/>
  <c r="M1661" i="12"/>
  <c r="N1661" i="12" s="1"/>
  <c r="M1662" i="12"/>
  <c r="M1663" i="12"/>
  <c r="N1663" i="12" s="1"/>
  <c r="M1664" i="12"/>
  <c r="M1665" i="12"/>
  <c r="N1665" i="12" s="1"/>
  <c r="M1666" i="12"/>
  <c r="M1667" i="12"/>
  <c r="M1668" i="12"/>
  <c r="N1668" i="12" s="1"/>
  <c r="M1669" i="12"/>
  <c r="N1669" i="12" s="1"/>
  <c r="M1670" i="12"/>
  <c r="N1670" i="12" s="1"/>
  <c r="M1671" i="12"/>
  <c r="N1671" i="12" s="1"/>
  <c r="M1672" i="12"/>
  <c r="N1672" i="12" s="1"/>
  <c r="M1673" i="12"/>
  <c r="N1673" i="12" s="1"/>
  <c r="M1674" i="12"/>
  <c r="M1675" i="12"/>
  <c r="M1676" i="12"/>
  <c r="N1676" i="12" s="1"/>
  <c r="M1677" i="12"/>
  <c r="N1677" i="12" s="1"/>
  <c r="M1678" i="12"/>
  <c r="N1678" i="12" s="1"/>
  <c r="M1679" i="12"/>
  <c r="N1679" i="12" s="1"/>
  <c r="M1680" i="12"/>
  <c r="N1680" i="12" s="1"/>
  <c r="M1681" i="12"/>
  <c r="N1681" i="12" s="1"/>
  <c r="M1682" i="12"/>
  <c r="M1683" i="12"/>
  <c r="N1683" i="12" s="1"/>
  <c r="M1684" i="12"/>
  <c r="N1684" i="12" s="1"/>
  <c r="M1685" i="12"/>
  <c r="N1685" i="12" s="1"/>
  <c r="M1686" i="12"/>
  <c r="M1687" i="12"/>
  <c r="M1688" i="12"/>
  <c r="M1689" i="12"/>
  <c r="N1689" i="12" s="1"/>
  <c r="M1690" i="12"/>
  <c r="N1690" i="12" s="1"/>
  <c r="M1691" i="12"/>
  <c r="N1691" i="12" s="1"/>
  <c r="M1692" i="12"/>
  <c r="M1693" i="12"/>
  <c r="N1693" i="12" s="1"/>
  <c r="M1694" i="12"/>
  <c r="N1694" i="12" s="1"/>
  <c r="M1695" i="12"/>
  <c r="N1695" i="12" s="1"/>
  <c r="M1696" i="12"/>
  <c r="N1696" i="12" s="1"/>
  <c r="M1697" i="12"/>
  <c r="N1697" i="12" s="1"/>
  <c r="M1698" i="12"/>
  <c r="M1699" i="12"/>
  <c r="M1700" i="12"/>
  <c r="N1700" i="12" s="1"/>
  <c r="M1701" i="12"/>
  <c r="N1701" i="12" s="1"/>
  <c r="M1702" i="12"/>
  <c r="N1702" i="12" s="1"/>
  <c r="M1703" i="12"/>
  <c r="N1703" i="12" s="1"/>
  <c r="M1704" i="12"/>
  <c r="N1704" i="12" s="1"/>
  <c r="M1705" i="12"/>
  <c r="N1705" i="12" s="1"/>
  <c r="M1706" i="12"/>
  <c r="N1706" i="12" s="1"/>
  <c r="M1707" i="12"/>
  <c r="N1707" i="12" s="1"/>
  <c r="M1708" i="12"/>
  <c r="N1708" i="12" s="1"/>
  <c r="M1709" i="12"/>
  <c r="N1709" i="12" s="1"/>
  <c r="M1710" i="12"/>
  <c r="M1711" i="12"/>
  <c r="N1711" i="12" s="1"/>
  <c r="M1712" i="12"/>
  <c r="M1713" i="12"/>
  <c r="N1713" i="12" s="1"/>
  <c r="M1714" i="12"/>
  <c r="N1714" i="12" s="1"/>
  <c r="M1715" i="12"/>
  <c r="N1715" i="12" s="1"/>
  <c r="M1716" i="12"/>
  <c r="N1716" i="12" s="1"/>
  <c r="M1717" i="12"/>
  <c r="M1718" i="12"/>
  <c r="M1719" i="12"/>
  <c r="N1719" i="12" s="1"/>
  <c r="M1720" i="12"/>
  <c r="N1720" i="12" s="1"/>
  <c r="M1721" i="12"/>
  <c r="N1721" i="12" s="1"/>
  <c r="M1722" i="12"/>
  <c r="M1723" i="12"/>
  <c r="M1724" i="12"/>
  <c r="M1725" i="12"/>
  <c r="N1725" i="12" s="1"/>
  <c r="M1726" i="12"/>
  <c r="N1726" i="12" s="1"/>
  <c r="M1727" i="12"/>
  <c r="M1728" i="12"/>
  <c r="N1728" i="12" s="1"/>
  <c r="M1729" i="12"/>
  <c r="N1729" i="12" s="1"/>
  <c r="M1730" i="12"/>
  <c r="N1730" i="12" s="1"/>
  <c r="M1731" i="12"/>
  <c r="N1731" i="12" s="1"/>
  <c r="M1732" i="12"/>
  <c r="N1732" i="12" s="1"/>
  <c r="M1733" i="12"/>
  <c r="N1733" i="12" s="1"/>
  <c r="M1734" i="12"/>
  <c r="M1735" i="12"/>
  <c r="N1735" i="12" s="1"/>
  <c r="M1736" i="12"/>
  <c r="M1737" i="12"/>
  <c r="N1737" i="12" s="1"/>
  <c r="M1738" i="12"/>
  <c r="N1738" i="12" s="1"/>
  <c r="M1739" i="12"/>
  <c r="M1740" i="12"/>
  <c r="M1741" i="12"/>
  <c r="N1741" i="12" s="1"/>
  <c r="M1742" i="12"/>
  <c r="N1742" i="12" s="1"/>
  <c r="M1743" i="12"/>
  <c r="N1743" i="12" s="1"/>
  <c r="M1744" i="12"/>
  <c r="N1744" i="12" s="1"/>
  <c r="M1745" i="12"/>
  <c r="N1745" i="12" s="1"/>
  <c r="M1746" i="12"/>
  <c r="M1747" i="12"/>
  <c r="M1748" i="12"/>
  <c r="N1748" i="12" s="1"/>
  <c r="M1749" i="12"/>
  <c r="N1749" i="12" s="1"/>
  <c r="M1750" i="12"/>
  <c r="N1750" i="12" s="1"/>
  <c r="M1751" i="12"/>
  <c r="M1752" i="12"/>
  <c r="M1753" i="12"/>
  <c r="N1753" i="12" s="1"/>
  <c r="M1754" i="12"/>
  <c r="M1755" i="12"/>
  <c r="N1755" i="12" s="1"/>
  <c r="M1756" i="12"/>
  <c r="N1756" i="12" s="1"/>
  <c r="M1757" i="12"/>
  <c r="N1757" i="12" s="1"/>
  <c r="M1758" i="12"/>
  <c r="M1759" i="12"/>
  <c r="M1760" i="12"/>
  <c r="M1761" i="12"/>
  <c r="N1761" i="12" s="1"/>
  <c r="M1762" i="12"/>
  <c r="N1762" i="12" s="1"/>
  <c r="M1763" i="12"/>
  <c r="N1763" i="12" s="1"/>
  <c r="M1764" i="12"/>
  <c r="N1764" i="12" s="1"/>
  <c r="M1765" i="12"/>
  <c r="N1765" i="12" s="1"/>
  <c r="M1766" i="12"/>
  <c r="M1767" i="12"/>
  <c r="N1767" i="12" s="1"/>
  <c r="M1768" i="12"/>
  <c r="N1768" i="12" s="1"/>
  <c r="M1769" i="12"/>
  <c r="N1769" i="12" s="1"/>
  <c r="M1770" i="12"/>
  <c r="M1771" i="12"/>
  <c r="M1772" i="12"/>
  <c r="N1772" i="12" s="1"/>
  <c r="M1773" i="12"/>
  <c r="N1773" i="12" s="1"/>
  <c r="M1774" i="12"/>
  <c r="M1775" i="12"/>
  <c r="M1776" i="12"/>
  <c r="N1776" i="12" s="1"/>
  <c r="M1777" i="12"/>
  <c r="N1777" i="12" s="1"/>
  <c r="M1778" i="12"/>
  <c r="N1778" i="12" s="1"/>
  <c r="M1779" i="12"/>
  <c r="N1779" i="12" s="1"/>
  <c r="M1780" i="12"/>
  <c r="N1780" i="12" s="1"/>
  <c r="M1781" i="12"/>
  <c r="N1781" i="12" s="1"/>
  <c r="M1782" i="12"/>
  <c r="M1783" i="12"/>
  <c r="M1784" i="12"/>
  <c r="M1785" i="12"/>
  <c r="N1785" i="12" s="1"/>
  <c r="M1786" i="12"/>
  <c r="M1787" i="12"/>
  <c r="N1787" i="12" s="1"/>
  <c r="M1788" i="12"/>
  <c r="N1788" i="12" s="1"/>
  <c r="M1789" i="12"/>
  <c r="N1789" i="12" s="1"/>
  <c r="M1790" i="12"/>
  <c r="M1791" i="12"/>
  <c r="N1791" i="12" s="1"/>
  <c r="M1792" i="12"/>
  <c r="N1792" i="12" s="1"/>
  <c r="M1793" i="12"/>
  <c r="N1793" i="12" s="1"/>
  <c r="M1794" i="12"/>
  <c r="M1795" i="12"/>
  <c r="M1796" i="12"/>
  <c r="M1797" i="12"/>
  <c r="N1797" i="12" s="1"/>
  <c r="M1798" i="12"/>
  <c r="N1798" i="12" s="1"/>
  <c r="M1799" i="12"/>
  <c r="M1800" i="12"/>
  <c r="N1800" i="12" s="1"/>
  <c r="M1801" i="12"/>
  <c r="N1801" i="12" s="1"/>
  <c r="M1802" i="12"/>
  <c r="N1802" i="12" s="1"/>
  <c r="M1803" i="12"/>
  <c r="N1803" i="12" s="1"/>
  <c r="M1804" i="12"/>
  <c r="N1804" i="12" s="1"/>
  <c r="M1805" i="12"/>
  <c r="N1805" i="12" s="1"/>
  <c r="M1806" i="12"/>
  <c r="M1807" i="12"/>
  <c r="N1807" i="12" s="1"/>
  <c r="M1808" i="12"/>
  <c r="M1809" i="12"/>
  <c r="N1809" i="12" s="1"/>
  <c r="M1810" i="12"/>
  <c r="N1810" i="12" s="1"/>
  <c r="M1811" i="12"/>
  <c r="M1812" i="12"/>
  <c r="N1812" i="12" s="1"/>
  <c r="M1813" i="12"/>
  <c r="N1813" i="12" s="1"/>
  <c r="M1814" i="12"/>
  <c r="M1815" i="12"/>
  <c r="N1815" i="12" s="1"/>
  <c r="M1816" i="12"/>
  <c r="N1816" i="12" s="1"/>
  <c r="M1817" i="12"/>
  <c r="N1817" i="12" s="1"/>
  <c r="M1818" i="12"/>
  <c r="M1819" i="12"/>
  <c r="M1820" i="12"/>
  <c r="N1820" i="12" s="1"/>
  <c r="M1821" i="12"/>
  <c r="N1821" i="12" s="1"/>
  <c r="M1822" i="12"/>
  <c r="N1822" i="12" s="1"/>
  <c r="M1823" i="12"/>
  <c r="N1823" i="12" s="1"/>
  <c r="M1824" i="12"/>
  <c r="M1825" i="12"/>
  <c r="M1826" i="12"/>
  <c r="N1826" i="12" s="1"/>
  <c r="M1827" i="12"/>
  <c r="M1828" i="12"/>
  <c r="N1828" i="12" s="1"/>
  <c r="M1829" i="12"/>
  <c r="N1829" i="12" s="1"/>
  <c r="M1830" i="12"/>
  <c r="M1831" i="12"/>
  <c r="M1832" i="12"/>
  <c r="M1833" i="12"/>
  <c r="N1833" i="12" s="1"/>
  <c r="M1834" i="12"/>
  <c r="N1834" i="12" s="1"/>
  <c r="M1835" i="12"/>
  <c r="N1835" i="12" s="1"/>
  <c r="M1836" i="12"/>
  <c r="N1836" i="12" s="1"/>
  <c r="M1837" i="12"/>
  <c r="M1838" i="12"/>
  <c r="M1839" i="12"/>
  <c r="N1839" i="12" s="1"/>
  <c r="M1840" i="12"/>
  <c r="N1840" i="12" s="1"/>
  <c r="M1841" i="12"/>
  <c r="N1841" i="12" s="1"/>
  <c r="M1842" i="12"/>
  <c r="M1843" i="12"/>
  <c r="M1844" i="12"/>
  <c r="N1844" i="12" s="1"/>
  <c r="M1845" i="12"/>
  <c r="N1845" i="12" s="1"/>
  <c r="M1846" i="12"/>
  <c r="N1846" i="12" s="1"/>
  <c r="M1847" i="12"/>
  <c r="N1847" i="12" s="1"/>
  <c r="M1848" i="12"/>
  <c r="N1848" i="12" s="1"/>
  <c r="M1849" i="12"/>
  <c r="N1849" i="12" s="1"/>
  <c r="M1850" i="12"/>
  <c r="M1851" i="12"/>
  <c r="N1851" i="12" s="1"/>
  <c r="M1852" i="12"/>
  <c r="N1852" i="12" s="1"/>
  <c r="M1853" i="12"/>
  <c r="N1853" i="12" s="1"/>
  <c r="M1854" i="12"/>
  <c r="M1855" i="12"/>
  <c r="M1856" i="12"/>
  <c r="N1856" i="12" s="1"/>
  <c r="M1857" i="12"/>
  <c r="N1857" i="12" s="1"/>
  <c r="M1858" i="12"/>
  <c r="N1858" i="12" s="1"/>
  <c r="M1859" i="12"/>
  <c r="N1859" i="12" s="1"/>
  <c r="M1860" i="12"/>
  <c r="N1860" i="12" s="1"/>
  <c r="M1861" i="12"/>
  <c r="M1862" i="12"/>
  <c r="M1863" i="12"/>
  <c r="N1863" i="12" s="1"/>
  <c r="M1864" i="12"/>
  <c r="N1864" i="12" s="1"/>
  <c r="M1865" i="12"/>
  <c r="N1865" i="12" s="1"/>
  <c r="M1866" i="12"/>
  <c r="M1867" i="12"/>
  <c r="M1868" i="12"/>
  <c r="M1869" i="12"/>
  <c r="N1869" i="12" s="1"/>
  <c r="M1870" i="12"/>
  <c r="M1871" i="12"/>
  <c r="N1871" i="12" s="1"/>
  <c r="M1872" i="12"/>
  <c r="N1872" i="12" s="1"/>
  <c r="M1873" i="12"/>
  <c r="N1873" i="12" s="1"/>
  <c r="M1874" i="12"/>
  <c r="N1874" i="12" s="1"/>
  <c r="M1875" i="12"/>
  <c r="N1875" i="12" s="1"/>
  <c r="M1876" i="12"/>
  <c r="N1876" i="12" s="1"/>
  <c r="M1877" i="12"/>
  <c r="N1877" i="12" s="1"/>
  <c r="M1878" i="12"/>
  <c r="M1879" i="12"/>
  <c r="M1880" i="12"/>
  <c r="M1881" i="12"/>
  <c r="N1881" i="12" s="1"/>
  <c r="M1882" i="12"/>
  <c r="N1882" i="12" s="1"/>
  <c r="M1883" i="12"/>
  <c r="N1883" i="12" s="1"/>
  <c r="M1884" i="12"/>
  <c r="N1884" i="12" s="1"/>
  <c r="M1885" i="12"/>
  <c r="N1885" i="12" s="1"/>
  <c r="M1886" i="12"/>
  <c r="M1887" i="12"/>
  <c r="N1887" i="12" s="1"/>
  <c r="M1888" i="12"/>
  <c r="N1888" i="12" s="1"/>
  <c r="M1889" i="12"/>
  <c r="N1889" i="12" s="1"/>
  <c r="M1890" i="12"/>
  <c r="M1891" i="12"/>
  <c r="M1892" i="12"/>
  <c r="N1892" i="12" s="1"/>
  <c r="M1893" i="12"/>
  <c r="N1893" i="12" s="1"/>
  <c r="M1894" i="12"/>
  <c r="N1894" i="12" s="1"/>
  <c r="M1895" i="12"/>
  <c r="M1896" i="12"/>
  <c r="M1897" i="12"/>
  <c r="N1897" i="12" s="1"/>
  <c r="M1898" i="12"/>
  <c r="N1898" i="12" s="1"/>
  <c r="M1899" i="12"/>
  <c r="N1899" i="12" s="1"/>
  <c r="M1900" i="12"/>
  <c r="N1900" i="12" s="1"/>
  <c r="M1901" i="12"/>
  <c r="N1901" i="12" s="1"/>
  <c r="M1902" i="12"/>
  <c r="M1903" i="12"/>
  <c r="M1904" i="12"/>
  <c r="M1905" i="12"/>
  <c r="N1905" i="12" s="1"/>
  <c r="M1906" i="12"/>
  <c r="N1906" i="12" s="1"/>
  <c r="M1907" i="12"/>
  <c r="N1907" i="12" s="1"/>
  <c r="M1908" i="12"/>
  <c r="N1908" i="12" s="1"/>
  <c r="M1909" i="12"/>
  <c r="M1910" i="12"/>
  <c r="M1911" i="12"/>
  <c r="N1911" i="12" s="1"/>
  <c r="M1912" i="12"/>
  <c r="N1912" i="12" s="1"/>
  <c r="M1913" i="12"/>
  <c r="N1913" i="12" s="1"/>
  <c r="M1914" i="12"/>
  <c r="M1915" i="12"/>
  <c r="M1916" i="12"/>
  <c r="N1916" i="12" s="1"/>
  <c r="M1917" i="12"/>
  <c r="N1917" i="12" s="1"/>
  <c r="M1918" i="12"/>
  <c r="N1918" i="12" s="1"/>
  <c r="M1919" i="12"/>
  <c r="N1919" i="12" s="1"/>
  <c r="M1920" i="12"/>
  <c r="M1921" i="12"/>
  <c r="N1921" i="12" s="1"/>
  <c r="M1922" i="12"/>
  <c r="N1922" i="12" s="1"/>
  <c r="M1923" i="12"/>
  <c r="N1923" i="12" s="1"/>
  <c r="M1924" i="12"/>
  <c r="N1924" i="12" s="1"/>
  <c r="M1925" i="12"/>
  <c r="N1925" i="12" s="1"/>
  <c r="M1926" i="12"/>
  <c r="M1927" i="12"/>
  <c r="M1928" i="12"/>
  <c r="M1929" i="12"/>
  <c r="N1929" i="12" s="1"/>
  <c r="M1930" i="12"/>
  <c r="N1930" i="12" s="1"/>
  <c r="M1931" i="12"/>
  <c r="N1931" i="12" s="1"/>
  <c r="M1932" i="12"/>
  <c r="N1932" i="12" s="1"/>
  <c r="M1933" i="12"/>
  <c r="N1933" i="12" s="1"/>
  <c r="M1934" i="12"/>
  <c r="M1935" i="12"/>
  <c r="N1935" i="12" s="1"/>
  <c r="M1936" i="12"/>
  <c r="N1936" i="12" s="1"/>
  <c r="M1937" i="12"/>
  <c r="N1937" i="12" s="1"/>
  <c r="M1938" i="12"/>
  <c r="M1939" i="12"/>
  <c r="M1940" i="12"/>
  <c r="M1941" i="12"/>
  <c r="N1941" i="12" s="1"/>
  <c r="M1942" i="12"/>
  <c r="N1942" i="12" s="1"/>
  <c r="M1943" i="12"/>
  <c r="M1944" i="12"/>
  <c r="N1944" i="12" s="1"/>
  <c r="M1945" i="12"/>
  <c r="N1945" i="12" s="1"/>
  <c r="M1946" i="12"/>
  <c r="N1946" i="12" s="1"/>
  <c r="M1947" i="12"/>
  <c r="N1947" i="12" s="1"/>
  <c r="M1948" i="12"/>
  <c r="N1948" i="12" s="1"/>
  <c r="M1949" i="12"/>
  <c r="N1949" i="12" s="1"/>
  <c r="M1950" i="12"/>
  <c r="M1951" i="12"/>
  <c r="M1952" i="12"/>
  <c r="M1953" i="12"/>
  <c r="N1953" i="12" s="1"/>
  <c r="M1954" i="12"/>
  <c r="M1955" i="12"/>
  <c r="N1955" i="12" s="1"/>
  <c r="M1956" i="12"/>
  <c r="M1957" i="12"/>
  <c r="N1957" i="12" s="1"/>
  <c r="M1958" i="12"/>
  <c r="M1959" i="12"/>
  <c r="N1959" i="12" s="1"/>
  <c r="M1960" i="12"/>
  <c r="N1960" i="12" s="1"/>
  <c r="M1961" i="12"/>
  <c r="N1961" i="12" s="1"/>
  <c r="M1962" i="12"/>
  <c r="M1963" i="12"/>
  <c r="M1964" i="12"/>
  <c r="N1964" i="12" s="1"/>
  <c r="M1965" i="12"/>
  <c r="N1965" i="12" s="1"/>
  <c r="M1966" i="12"/>
  <c r="M1967" i="12"/>
  <c r="M1968" i="12"/>
  <c r="N1968" i="12" s="1"/>
  <c r="M1969" i="12"/>
  <c r="N1969" i="12" s="1"/>
  <c r="M1970" i="12"/>
  <c r="M1971" i="12"/>
  <c r="N1971" i="12" s="1"/>
  <c r="M1972" i="12"/>
  <c r="N1972" i="12" s="1"/>
  <c r="M1973" i="12"/>
  <c r="N1973" i="12" s="1"/>
  <c r="M1974" i="12"/>
  <c r="M1975" i="12"/>
  <c r="M1976" i="12"/>
  <c r="M1977" i="12"/>
  <c r="N1977" i="12" s="1"/>
  <c r="M1978" i="12"/>
  <c r="M1979" i="12"/>
  <c r="N1979" i="12" s="1"/>
  <c r="M1980" i="12"/>
  <c r="N1980" i="12" s="1"/>
  <c r="M1981" i="12"/>
  <c r="N1981" i="12" s="1"/>
  <c r="M1982" i="12"/>
  <c r="M1983" i="12"/>
  <c r="N1983" i="12" s="1"/>
  <c r="M1984" i="12"/>
  <c r="N1984" i="12" s="1"/>
  <c r="M1985" i="12"/>
  <c r="N1985" i="12" s="1"/>
  <c r="M1986" i="12"/>
  <c r="M1987" i="12"/>
  <c r="M1988" i="12"/>
  <c r="N1988" i="12" s="1"/>
  <c r="M1989" i="12"/>
  <c r="N1989" i="12" s="1"/>
  <c r="M1990" i="12"/>
  <c r="N1990" i="12" s="1"/>
  <c r="M1991" i="12"/>
  <c r="M1992" i="12"/>
  <c r="M1993" i="12"/>
  <c r="N1993" i="12" s="1"/>
  <c r="M1994" i="12"/>
  <c r="M1995" i="12"/>
  <c r="N1995" i="12" s="1"/>
  <c r="M1996" i="12"/>
  <c r="N1996" i="12" s="1"/>
  <c r="M1997" i="12"/>
  <c r="N1997" i="12" s="1"/>
  <c r="M1998" i="12"/>
  <c r="M1999" i="12"/>
  <c r="M2000" i="12"/>
  <c r="M2001" i="12"/>
  <c r="N2001" i="12" s="1"/>
  <c r="M2002" i="12"/>
  <c r="M2003" i="12"/>
  <c r="N2003" i="12" s="1"/>
  <c r="M2004" i="12"/>
  <c r="N2004" i="12" s="1"/>
  <c r="M2005" i="12"/>
  <c r="N2005" i="12" s="1"/>
  <c r="M2006" i="12"/>
  <c r="N2006" i="12" s="1"/>
  <c r="M2007" i="12"/>
  <c r="N2007" i="12" s="1"/>
  <c r="M2008" i="12"/>
  <c r="N2008" i="12" s="1"/>
  <c r="M2009" i="12"/>
  <c r="N2009" i="12" s="1"/>
  <c r="M2010" i="12"/>
  <c r="M2011" i="12"/>
  <c r="M2012" i="12"/>
  <c r="M2013" i="12"/>
  <c r="N2013" i="12" s="1"/>
  <c r="M2014" i="12"/>
  <c r="N2014" i="12" s="1"/>
  <c r="M2015" i="12"/>
  <c r="M2016" i="12"/>
  <c r="M2017" i="12"/>
  <c r="N2017" i="12" s="1"/>
  <c r="M2018" i="12"/>
  <c r="N2018" i="12" s="1"/>
  <c r="M2019" i="12"/>
  <c r="N2019" i="12" s="1"/>
  <c r="M2020" i="12"/>
  <c r="N2020" i="12" s="1"/>
  <c r="M2021" i="12"/>
  <c r="N2021" i="12" s="1"/>
  <c r="M2022" i="12"/>
  <c r="M2023" i="12"/>
  <c r="M2024" i="12"/>
  <c r="M2025" i="12"/>
  <c r="N2025" i="12" s="1"/>
  <c r="M2026" i="12"/>
  <c r="N2026" i="12" s="1"/>
  <c r="M2027" i="12"/>
  <c r="M2028" i="12"/>
  <c r="M2029" i="12"/>
  <c r="N2029" i="12" s="1"/>
  <c r="M2030" i="12"/>
  <c r="M2031" i="12"/>
  <c r="N2031" i="12" s="1"/>
  <c r="M2032" i="12"/>
  <c r="N2032" i="12" s="1"/>
  <c r="M2033" i="12"/>
  <c r="N2033" i="12" s="1"/>
  <c r="M2034" i="12"/>
  <c r="M2035" i="12"/>
  <c r="M2036" i="12"/>
  <c r="N2036" i="12" s="1"/>
  <c r="M2037" i="12"/>
  <c r="N2037" i="12" s="1"/>
  <c r="M2038" i="12"/>
  <c r="N2038" i="12" s="1"/>
  <c r="M2039" i="12"/>
  <c r="M2040" i="12"/>
  <c r="N2040" i="12" s="1"/>
  <c r="M2041" i="12"/>
  <c r="M2042" i="12"/>
  <c r="N2042" i="12" s="1"/>
  <c r="M2043" i="12"/>
  <c r="N2043" i="12" s="1"/>
  <c r="M2044" i="12"/>
  <c r="N2044" i="12" s="1"/>
  <c r="M2045" i="12"/>
  <c r="N2045" i="12" s="1"/>
  <c r="M2046" i="12"/>
  <c r="M2047" i="12"/>
  <c r="M2048" i="12"/>
  <c r="M2049" i="12"/>
  <c r="N2049" i="12" s="1"/>
  <c r="M2050" i="12"/>
  <c r="N2050" i="12" s="1"/>
  <c r="M2051" i="12"/>
  <c r="N2051" i="12" s="1"/>
  <c r="M2052" i="12"/>
  <c r="N2052" i="12" s="1"/>
  <c r="M2053" i="12"/>
  <c r="N2053" i="12" s="1"/>
  <c r="M2054" i="12"/>
  <c r="M2055" i="12"/>
  <c r="N2055" i="12" s="1"/>
  <c r="M2056" i="12"/>
  <c r="N2056" i="12" s="1"/>
  <c r="M2057" i="12"/>
  <c r="N2057" i="12" s="1"/>
  <c r="M2058" i="12"/>
  <c r="M2059" i="12"/>
  <c r="N2059" i="12" s="1"/>
  <c r="M2060" i="12"/>
  <c r="N2060" i="12" s="1"/>
  <c r="M2061" i="12"/>
  <c r="N2061" i="12" s="1"/>
  <c r="M2062" i="12"/>
  <c r="M2063" i="12"/>
  <c r="M2064" i="12"/>
  <c r="N2064" i="12" s="1"/>
  <c r="M2065" i="12"/>
  <c r="N2065" i="12" s="1"/>
  <c r="M2066" i="12"/>
  <c r="M2067" i="12"/>
  <c r="N2067" i="12" s="1"/>
  <c r="M2068" i="12"/>
  <c r="N2068" i="12" s="1"/>
  <c r="M2069" i="12"/>
  <c r="N2069" i="12" s="1"/>
  <c r="M2070" i="12"/>
  <c r="M2071" i="12"/>
  <c r="M2072" i="12"/>
  <c r="M2073" i="12"/>
  <c r="N2073" i="12" s="1"/>
  <c r="M2074" i="12"/>
  <c r="N2074" i="12" s="1"/>
  <c r="M2075" i="12"/>
  <c r="N2075" i="12" s="1"/>
  <c r="M2076" i="12"/>
  <c r="N2076" i="12" s="1"/>
  <c r="M2077" i="12"/>
  <c r="N2077" i="12" s="1"/>
  <c r="M2078" i="12"/>
  <c r="N2078" i="12" s="1"/>
  <c r="M2079" i="12"/>
  <c r="N2079" i="12" s="1"/>
  <c r="M2080" i="12"/>
  <c r="N2080" i="12" s="1"/>
  <c r="M2081" i="12"/>
  <c r="N2081" i="12" s="1"/>
  <c r="M2082" i="12"/>
  <c r="M2083" i="12"/>
  <c r="M2084" i="12"/>
  <c r="M2085" i="12"/>
  <c r="N2085" i="12" s="1"/>
  <c r="M2086" i="12"/>
  <c r="N2086" i="12" s="1"/>
  <c r="M2087" i="12"/>
  <c r="N2087" i="12" s="1"/>
  <c r="M2088" i="12"/>
  <c r="N2088" i="12" s="1"/>
  <c r="M2089" i="12"/>
  <c r="N2089" i="12" s="1"/>
  <c r="M2090" i="12"/>
  <c r="N2090" i="12" s="1"/>
  <c r="M2091" i="12"/>
  <c r="M2092" i="12"/>
  <c r="M2093" i="12"/>
  <c r="N2093" i="12" s="1"/>
  <c r="M2094" i="12"/>
  <c r="M2095" i="12"/>
  <c r="M2096" i="12"/>
  <c r="M2097" i="12"/>
  <c r="N2097" i="12" s="1"/>
  <c r="M2098" i="12"/>
  <c r="N2098" i="12" s="1"/>
  <c r="M2099" i="12"/>
  <c r="N2099" i="12" s="1"/>
  <c r="M2100" i="12"/>
  <c r="N2100" i="12" s="1"/>
  <c r="M2101" i="12"/>
  <c r="M2102" i="12"/>
  <c r="M2103" i="12"/>
  <c r="N2103" i="12" s="1"/>
  <c r="M2104" i="12"/>
  <c r="N2104" i="12" s="1"/>
  <c r="M2105" i="12"/>
  <c r="N2105" i="12" s="1"/>
  <c r="M2106" i="12"/>
  <c r="M2107" i="12"/>
  <c r="N2107" i="12" s="1"/>
  <c r="M2108" i="12"/>
  <c r="N2108" i="12" s="1"/>
  <c r="M2109" i="12"/>
  <c r="N2109" i="12" s="1"/>
  <c r="M2110" i="12"/>
  <c r="N2110" i="12" s="1"/>
  <c r="M2111" i="12"/>
  <c r="N2111" i="12" s="1"/>
  <c r="M2112" i="12"/>
  <c r="N2112" i="12" s="1"/>
  <c r="M2113" i="12"/>
  <c r="N2113" i="12" s="1"/>
  <c r="M2114" i="12"/>
  <c r="N2114" i="12" s="1"/>
  <c r="M2115" i="12"/>
  <c r="N2115" i="12" s="1"/>
  <c r="M2116" i="12"/>
  <c r="N2116" i="12" s="1"/>
  <c r="M2117" i="12"/>
  <c r="N2117" i="12" s="1"/>
  <c r="M2118" i="12"/>
  <c r="M2119" i="12"/>
  <c r="M2120" i="12"/>
  <c r="M2121" i="12"/>
  <c r="N2121" i="12" s="1"/>
  <c r="M2122" i="12"/>
  <c r="N2122" i="12" s="1"/>
  <c r="M2123" i="12"/>
  <c r="N2123" i="12" s="1"/>
  <c r="M2124" i="12"/>
  <c r="N2124" i="12" s="1"/>
  <c r="M2125" i="12"/>
  <c r="M2126" i="12"/>
  <c r="M2127" i="12"/>
  <c r="N2127" i="12" s="1"/>
  <c r="M2128" i="12"/>
  <c r="N2128" i="12" s="1"/>
  <c r="M2129" i="12"/>
  <c r="N2129" i="12" s="1"/>
  <c r="M2130" i="12"/>
  <c r="M2131" i="12"/>
  <c r="N2131" i="12" s="1"/>
  <c r="M2132" i="12"/>
  <c r="N2132" i="12" s="1"/>
  <c r="M2133" i="12"/>
  <c r="N2133" i="12" s="1"/>
  <c r="M2134" i="12"/>
  <c r="N2134" i="12" s="1"/>
  <c r="M2135" i="12"/>
  <c r="N2135" i="12" s="1"/>
  <c r="M2136" i="12"/>
  <c r="M2137" i="12"/>
  <c r="N2137" i="12" s="1"/>
  <c r="M2138" i="12"/>
  <c r="M2139" i="12"/>
  <c r="N2139" i="12" s="1"/>
  <c r="M2140" i="12"/>
  <c r="N2140" i="12" s="1"/>
  <c r="M2141" i="12"/>
  <c r="N2141" i="12" s="1"/>
  <c r="M2142" i="12"/>
  <c r="M2143" i="12"/>
  <c r="M2144" i="12"/>
  <c r="M2145" i="12"/>
  <c r="N2145" i="12" s="1"/>
  <c r="M2146" i="12"/>
  <c r="N2146" i="12" s="1"/>
  <c r="M2147" i="12"/>
  <c r="N2147" i="12" s="1"/>
  <c r="M2148" i="12"/>
  <c r="N2148" i="12" s="1"/>
  <c r="M2149" i="12"/>
  <c r="N2149" i="12" s="1"/>
  <c r="M2150" i="12"/>
  <c r="M2151" i="12"/>
  <c r="N2151" i="12" s="1"/>
  <c r="M2152" i="12"/>
  <c r="N2152" i="12" s="1"/>
  <c r="M2153" i="12"/>
  <c r="N2153" i="12" s="1"/>
  <c r="M2154" i="12"/>
  <c r="M2155" i="12"/>
  <c r="M2156" i="12"/>
  <c r="N2156" i="12" s="1"/>
  <c r="M2157" i="12"/>
  <c r="N2157" i="12" s="1"/>
  <c r="M2158" i="12"/>
  <c r="M2159" i="12"/>
  <c r="N2159" i="12" s="1"/>
  <c r="M2160" i="12"/>
  <c r="N2160" i="12" s="1"/>
  <c r="M2161" i="12"/>
  <c r="N2161" i="12" s="1"/>
  <c r="M2162" i="12"/>
  <c r="N2162" i="12" s="1"/>
  <c r="M2163" i="12"/>
  <c r="N2163" i="12" s="1"/>
  <c r="M2164" i="12"/>
  <c r="N2164" i="12" s="1"/>
  <c r="M2165" i="12"/>
  <c r="N2165" i="12" s="1"/>
  <c r="M2166" i="12"/>
  <c r="M2167" i="12"/>
  <c r="M2168" i="12"/>
  <c r="M2169" i="12"/>
  <c r="N2169" i="12" s="1"/>
  <c r="M2170" i="12"/>
  <c r="M2171" i="12"/>
  <c r="N2171" i="12" s="1"/>
  <c r="M2172" i="12"/>
  <c r="M2173" i="12"/>
  <c r="N2173" i="12" s="1"/>
  <c r="M2174" i="12"/>
  <c r="M2175" i="12"/>
  <c r="N2175" i="12" s="1"/>
  <c r="M2176" i="12"/>
  <c r="N2176" i="12" s="1"/>
  <c r="M2177" i="12"/>
  <c r="N2177" i="12" s="1"/>
  <c r="M2178" i="12"/>
  <c r="M2179" i="12"/>
  <c r="N2179" i="12" s="1"/>
  <c r="M2180" i="12"/>
  <c r="N2180" i="12" s="1"/>
  <c r="M2181" i="12"/>
  <c r="N2181" i="12" s="1"/>
  <c r="M2182" i="12"/>
  <c r="N2182" i="12" s="1"/>
  <c r="M2183" i="12"/>
  <c r="M2184" i="12"/>
  <c r="N2184" i="12" s="1"/>
  <c r="M2185" i="12"/>
  <c r="N2185" i="12" s="1"/>
  <c r="M2186" i="12"/>
  <c r="M2187" i="12"/>
  <c r="M2188" i="12"/>
  <c r="N2188" i="12" s="1"/>
  <c r="M2189" i="12"/>
  <c r="N2189" i="12" s="1"/>
  <c r="M2190" i="12"/>
  <c r="M2191" i="12"/>
  <c r="M2192" i="12"/>
  <c r="M2193" i="12"/>
  <c r="N2193" i="12" s="1"/>
  <c r="M2194" i="12"/>
  <c r="M2195" i="12"/>
  <c r="N2195" i="12" s="1"/>
  <c r="M2196" i="12"/>
  <c r="M2197" i="12"/>
  <c r="N2197" i="12" s="1"/>
  <c r="M2198" i="12"/>
  <c r="M2199" i="12"/>
  <c r="N2199" i="12" s="1"/>
  <c r="M2200" i="12"/>
  <c r="N2200" i="12" s="1"/>
  <c r="M2201" i="12"/>
  <c r="N2201" i="12" s="1"/>
  <c r="M2202" i="12"/>
  <c r="M2203" i="12"/>
  <c r="M2204" i="12"/>
  <c r="N2204" i="12" s="1"/>
  <c r="M2205" i="12"/>
  <c r="N2205" i="12" s="1"/>
  <c r="M2206" i="12"/>
  <c r="M2207" i="12"/>
  <c r="N2207" i="12" s="1"/>
  <c r="M2208" i="12"/>
  <c r="N2208" i="12" s="1"/>
  <c r="M2209" i="12"/>
  <c r="N2209" i="12" s="1"/>
  <c r="M2210" i="12"/>
  <c r="M2211" i="12"/>
  <c r="N2211" i="12" s="1"/>
  <c r="M2212" i="12"/>
  <c r="N2212" i="12" s="1"/>
  <c r="M2213" i="12"/>
  <c r="N2213" i="12" s="1"/>
  <c r="M2214" i="12"/>
  <c r="M2215" i="12"/>
  <c r="M2216" i="12"/>
  <c r="N2216" i="12" s="1"/>
  <c r="M2217" i="12"/>
  <c r="N2217" i="12" s="1"/>
  <c r="M2218" i="12"/>
  <c r="N2218" i="12" s="1"/>
  <c r="M2219" i="12"/>
  <c r="N2219" i="12" s="1"/>
  <c r="M2220" i="12"/>
  <c r="N2220" i="12" s="1"/>
  <c r="M2221" i="12"/>
  <c r="M2222" i="12"/>
  <c r="M2223" i="12"/>
  <c r="N2223" i="12" s="1"/>
  <c r="M2224" i="12"/>
  <c r="N2224" i="12" s="1"/>
  <c r="M2225" i="12"/>
  <c r="N2225" i="12" s="1"/>
  <c r="M2226" i="12"/>
  <c r="M2227" i="12"/>
  <c r="N2227" i="12" s="1"/>
  <c r="M2228" i="12"/>
  <c r="M2229" i="12"/>
  <c r="N2229" i="12" s="1"/>
  <c r="M2230" i="12"/>
  <c r="N2230" i="12" s="1"/>
  <c r="M2231" i="12"/>
  <c r="N2231" i="12" s="1"/>
  <c r="M2232" i="12"/>
  <c r="N2232" i="12" s="1"/>
  <c r="M2233" i="12"/>
  <c r="N2233" i="12" s="1"/>
  <c r="M2234" i="12"/>
  <c r="N2234" i="12" s="1"/>
  <c r="M2235" i="12"/>
  <c r="N2235" i="12" s="1"/>
  <c r="M2236" i="12"/>
  <c r="N2236" i="12" s="1"/>
  <c r="M2237" i="12"/>
  <c r="N2237" i="12" s="1"/>
  <c r="M2238" i="12"/>
  <c r="M2239" i="12"/>
  <c r="M2240" i="12"/>
  <c r="M2241" i="12"/>
  <c r="N2241" i="12" s="1"/>
  <c r="M2242" i="12"/>
  <c r="M2243" i="12"/>
  <c r="M2244" i="12"/>
  <c r="N2244" i="12" s="1"/>
  <c r="M2245" i="12"/>
  <c r="M2246" i="12"/>
  <c r="N2246" i="12" s="1"/>
  <c r="M2247" i="12"/>
  <c r="N2247" i="12" s="1"/>
  <c r="M2248" i="12"/>
  <c r="N2248" i="12" s="1"/>
  <c r="M2249" i="12"/>
  <c r="N2249" i="12" s="1"/>
  <c r="M2250" i="12"/>
  <c r="M2251" i="12"/>
  <c r="M2252" i="12"/>
  <c r="N2252" i="12" s="1"/>
  <c r="M2253" i="12"/>
  <c r="N2253" i="12" s="1"/>
  <c r="M2254" i="12"/>
  <c r="N2254" i="12" s="1"/>
  <c r="M2255" i="12"/>
  <c r="N2255" i="12" s="1"/>
  <c r="M2256" i="12"/>
  <c r="N2256" i="12" s="1"/>
  <c r="M2257" i="12"/>
  <c r="N2257" i="12" s="1"/>
  <c r="M2258" i="12"/>
  <c r="N2258" i="12" s="1"/>
  <c r="M2259" i="12"/>
  <c r="N2259" i="12" s="1"/>
  <c r="M2260" i="12"/>
  <c r="N2260" i="12" s="1"/>
  <c r="M2261" i="12"/>
  <c r="N2261" i="12" s="1"/>
  <c r="M2262" i="12"/>
  <c r="M2263" i="12"/>
  <c r="M2264" i="12"/>
  <c r="M2265" i="12"/>
  <c r="N2265" i="12" s="1"/>
  <c r="M2266" i="12"/>
  <c r="N2266" i="12" s="1"/>
  <c r="M2267" i="12"/>
  <c r="N2267" i="12" s="1"/>
  <c r="M2268" i="12"/>
  <c r="M2269" i="12"/>
  <c r="M2270" i="12"/>
  <c r="N2270" i="12" s="1"/>
  <c r="M2271" i="12"/>
  <c r="N2271" i="12" s="1"/>
  <c r="M2272" i="12"/>
  <c r="N2272" i="12" s="1"/>
  <c r="M2273" i="12"/>
  <c r="N2273" i="12" s="1"/>
  <c r="M2274" i="12"/>
  <c r="M2275" i="12"/>
  <c r="M2276" i="12"/>
  <c r="N2276" i="12" s="1"/>
  <c r="M2277" i="12"/>
  <c r="N2277" i="12" s="1"/>
  <c r="M2278" i="12"/>
  <c r="M2279" i="12"/>
  <c r="M2280" i="12"/>
  <c r="N2280" i="12" s="1"/>
  <c r="M2281" i="12"/>
  <c r="N2281" i="12" s="1"/>
  <c r="M2282" i="12"/>
  <c r="N2282" i="12" s="1"/>
  <c r="M2283" i="12"/>
  <c r="N2283" i="12" s="1"/>
  <c r="M2284" i="12"/>
  <c r="N2284" i="12" s="1"/>
  <c r="M2285" i="12"/>
  <c r="N2285" i="12" s="1"/>
  <c r="M2286" i="12"/>
  <c r="M2287" i="12"/>
  <c r="M2288" i="12"/>
  <c r="M2289" i="12"/>
  <c r="N2289" i="12" s="1"/>
  <c r="M2290" i="12"/>
  <c r="M2291" i="12"/>
  <c r="N2291" i="12" s="1"/>
  <c r="M2292" i="12"/>
  <c r="N2292" i="12" s="1"/>
  <c r="M2293" i="12"/>
  <c r="N2293" i="12" s="1"/>
  <c r="M2294" i="12"/>
  <c r="M2295" i="12"/>
  <c r="N2295" i="12" s="1"/>
  <c r="M2296" i="12"/>
  <c r="N2296" i="12" s="1"/>
  <c r="M2297" i="12"/>
  <c r="N2297" i="12" s="1"/>
  <c r="M2298" i="12"/>
  <c r="M2299" i="12"/>
  <c r="M2300" i="12"/>
  <c r="M2301" i="12"/>
  <c r="N2301" i="12" s="1"/>
  <c r="M2302" i="12"/>
  <c r="M2303" i="12"/>
  <c r="M2304" i="12"/>
  <c r="N2304" i="12" s="1"/>
  <c r="M2305" i="12"/>
  <c r="N2305" i="12" s="1"/>
  <c r="M2306" i="12"/>
  <c r="N2306" i="12" s="1"/>
  <c r="M2307" i="12"/>
  <c r="N2307" i="12" s="1"/>
  <c r="M2308" i="12"/>
  <c r="N2308" i="12" s="1"/>
  <c r="M2309" i="12"/>
  <c r="N2309" i="12" s="1"/>
  <c r="M2310" i="12"/>
  <c r="M2311" i="12"/>
  <c r="M2312" i="12"/>
  <c r="M2313" i="12"/>
  <c r="N2313" i="12" s="1"/>
  <c r="M2314" i="12"/>
  <c r="N2314" i="12" s="1"/>
  <c r="M2315" i="12"/>
  <c r="M2316" i="12"/>
  <c r="M2317" i="12"/>
  <c r="N2317" i="12" s="1"/>
  <c r="M2318" i="12"/>
  <c r="M2319" i="12"/>
  <c r="N2319" i="12" s="1"/>
  <c r="M2320" i="12"/>
  <c r="N2320" i="12" s="1"/>
  <c r="M2321" i="12"/>
  <c r="N2321" i="12" s="1"/>
  <c r="M2322" i="12"/>
  <c r="M2323" i="12"/>
  <c r="M2324" i="12"/>
  <c r="N2324" i="12" s="1"/>
  <c r="M2325" i="12"/>
  <c r="N2325" i="12" s="1"/>
  <c r="M2326" i="12"/>
  <c r="N2326" i="12" s="1"/>
  <c r="M2327" i="12"/>
  <c r="N2327" i="12" s="1"/>
  <c r="M2328" i="12"/>
  <c r="M2329" i="12"/>
  <c r="N2329" i="12" s="1"/>
  <c r="M2330" i="12"/>
  <c r="M2331" i="12"/>
  <c r="N2331" i="12" s="1"/>
  <c r="M2332" i="12"/>
  <c r="N2332" i="12" s="1"/>
  <c r="M2333" i="12"/>
  <c r="N2333" i="12" s="1"/>
  <c r="M2334" i="12"/>
  <c r="M2335" i="12"/>
  <c r="M2336" i="12"/>
  <c r="M2337" i="12"/>
  <c r="N2337" i="12" s="1"/>
  <c r="M2338" i="12"/>
  <c r="N2338" i="12" s="1"/>
  <c r="M2339" i="12"/>
  <c r="N2339" i="12" s="1"/>
  <c r="M2340" i="12"/>
  <c r="N2340" i="12" s="1"/>
  <c r="M2341" i="12"/>
  <c r="N2341" i="12" s="1"/>
  <c r="M2342" i="12"/>
  <c r="N2342" i="12" s="1"/>
  <c r="M2343" i="12"/>
  <c r="N2343" i="12" s="1"/>
  <c r="M2344" i="12"/>
  <c r="N2344" i="12" s="1"/>
  <c r="M2345" i="12"/>
  <c r="N2345" i="12" s="1"/>
  <c r="M2346" i="12"/>
  <c r="M2347" i="12"/>
  <c r="M2348" i="12"/>
  <c r="N2348" i="12" s="1"/>
  <c r="M2349" i="12"/>
  <c r="N2349" i="12" s="1"/>
  <c r="M2350" i="12"/>
  <c r="N2350" i="12" s="1"/>
  <c r="M2351" i="12"/>
  <c r="M2352" i="12"/>
  <c r="M2353" i="12"/>
  <c r="N2353" i="12" s="1"/>
  <c r="M2354" i="12"/>
  <c r="M2355" i="12"/>
  <c r="N2355" i="12" s="1"/>
  <c r="M2356" i="12"/>
  <c r="N2356" i="12" s="1"/>
  <c r="M2357" i="12"/>
  <c r="N2357" i="12" s="1"/>
  <c r="M2358" i="12"/>
  <c r="M2359" i="12"/>
  <c r="M2360" i="12"/>
  <c r="M2361" i="12"/>
  <c r="N2361" i="12" s="1"/>
  <c r="M2362" i="12"/>
  <c r="N2362" i="12" s="1"/>
  <c r="M2363" i="12"/>
  <c r="N2363" i="12" s="1"/>
  <c r="M2364" i="12"/>
  <c r="N2364" i="12" s="1"/>
  <c r="M2365" i="12"/>
  <c r="N2365" i="12" s="1"/>
  <c r="M2366" i="12"/>
  <c r="N2366" i="12" s="1"/>
  <c r="M2367" i="12"/>
  <c r="N2367" i="12" s="1"/>
  <c r="M2368" i="12"/>
  <c r="N2368" i="12" s="1"/>
  <c r="M2369" i="12"/>
  <c r="N2369" i="12" s="1"/>
  <c r="M2370" i="12"/>
  <c r="M2371" i="12"/>
  <c r="M2372" i="12"/>
  <c r="M2373" i="12"/>
  <c r="N2373" i="12" s="1"/>
  <c r="M2374" i="12"/>
  <c r="N2374" i="12" s="1"/>
  <c r="M2375" i="12"/>
  <c r="M2376" i="12"/>
  <c r="N2376" i="12" s="1"/>
  <c r="M2377" i="12"/>
  <c r="N2377" i="12" s="1"/>
  <c r="M2378" i="12"/>
  <c r="N2378" i="12" s="1"/>
  <c r="M2379" i="12"/>
  <c r="N2379" i="12" s="1"/>
  <c r="M2380" i="12"/>
  <c r="N2380" i="12" s="1"/>
  <c r="M2381" i="12"/>
  <c r="N2381" i="12" s="1"/>
  <c r="M2382" i="12"/>
  <c r="M2383" i="12"/>
  <c r="M2384" i="12"/>
  <c r="N2384" i="12" s="1"/>
  <c r="M2385" i="12"/>
  <c r="N2385" i="12" s="1"/>
  <c r="M2386" i="12"/>
  <c r="N2386" i="12" s="1"/>
  <c r="M2387" i="12"/>
  <c r="M2388" i="12"/>
  <c r="N2388" i="12" s="1"/>
  <c r="M2389" i="12"/>
  <c r="N2389" i="12" s="1"/>
  <c r="M2390" i="12"/>
  <c r="M2391" i="12"/>
  <c r="N2391" i="12" s="1"/>
  <c r="M2392" i="12"/>
  <c r="N2392" i="12" s="1"/>
  <c r="M2393" i="12"/>
  <c r="N2393" i="12" s="1"/>
  <c r="M2394" i="12"/>
  <c r="M2395" i="12"/>
  <c r="M2396" i="12"/>
  <c r="N2396" i="12" s="1"/>
  <c r="M2397" i="12"/>
  <c r="N2397" i="12" s="1"/>
  <c r="M2398" i="12"/>
  <c r="N2398" i="12" s="1"/>
  <c r="M2399" i="12"/>
  <c r="N2399" i="12" s="1"/>
  <c r="M2400" i="12"/>
  <c r="N2400" i="12" s="1"/>
  <c r="M2401" i="12"/>
  <c r="N2401" i="12" s="1"/>
  <c r="M2402" i="12"/>
  <c r="M2403" i="12"/>
  <c r="N2403" i="12" s="1"/>
  <c r="M2404" i="12"/>
  <c r="N2404" i="12" s="1"/>
  <c r="M2405" i="12"/>
  <c r="N2405" i="12" s="1"/>
  <c r="M2406" i="12"/>
  <c r="M2407" i="12"/>
  <c r="N2407" i="12" s="1"/>
  <c r="M2408" i="12"/>
  <c r="M2409" i="12"/>
  <c r="N2409" i="12" s="1"/>
  <c r="M2410" i="12"/>
  <c r="N2410" i="12" s="1"/>
  <c r="M2411" i="12"/>
  <c r="N2411" i="12" s="1"/>
  <c r="M2412" i="12"/>
  <c r="N2412" i="12" s="1"/>
  <c r="M2413" i="12"/>
  <c r="N2413" i="12" s="1"/>
  <c r="M2414" i="12"/>
  <c r="N2414" i="12" s="1"/>
  <c r="M2415" i="12"/>
  <c r="N2415" i="12" s="1"/>
  <c r="M2416" i="12"/>
  <c r="N2416" i="12" s="1"/>
  <c r="M2417" i="12"/>
  <c r="N2417" i="12" s="1"/>
  <c r="M2418" i="12"/>
  <c r="M2419" i="12"/>
  <c r="M2420" i="12"/>
  <c r="N2420" i="12" s="1"/>
  <c r="M2421" i="12"/>
  <c r="N2421" i="12" s="1"/>
  <c r="M2422" i="12"/>
  <c r="N2422" i="12" s="1"/>
  <c r="M2423" i="12"/>
  <c r="M2424" i="12"/>
  <c r="M2425" i="12"/>
  <c r="N2425" i="12" s="1"/>
  <c r="M2426" i="12"/>
  <c r="M2427" i="12"/>
  <c r="N2427" i="12" s="1"/>
  <c r="M2428" i="12"/>
  <c r="N2428" i="12" s="1"/>
  <c r="M2429" i="12"/>
  <c r="N2429" i="12" s="1"/>
  <c r="M2430" i="12"/>
  <c r="M2431" i="12"/>
  <c r="M2432" i="12"/>
  <c r="M2433" i="12"/>
  <c r="N2433" i="12" s="1"/>
  <c r="M2434" i="12"/>
  <c r="N2434" i="12" s="1"/>
  <c r="M2435" i="12"/>
  <c r="N2435" i="12" s="1"/>
  <c r="M2436" i="12"/>
  <c r="N2436" i="12" s="1"/>
  <c r="M2437" i="12"/>
  <c r="N2437" i="12" s="1"/>
  <c r="M2438" i="12"/>
  <c r="N2438" i="12" s="1"/>
  <c r="M2439" i="12"/>
  <c r="N2439" i="12" s="1"/>
  <c r="M2440" i="12"/>
  <c r="N2440" i="12" s="1"/>
  <c r="M2441" i="12"/>
  <c r="N2441" i="12" s="1"/>
  <c r="M2442" i="12"/>
  <c r="M2443" i="12"/>
  <c r="M2444" i="12"/>
  <c r="M2445" i="12"/>
  <c r="N2445" i="12" s="1"/>
  <c r="M2446" i="12"/>
  <c r="M2447" i="12"/>
  <c r="N2447" i="12" s="1"/>
  <c r="M2448" i="12"/>
  <c r="N2448" i="12" s="1"/>
  <c r="M2449" i="12"/>
  <c r="N2449" i="12" s="1"/>
  <c r="M2450" i="12"/>
  <c r="N2450" i="12" s="1"/>
  <c r="M2451" i="12"/>
  <c r="N2451" i="12" s="1"/>
  <c r="M2452" i="12"/>
  <c r="N2452" i="12" s="1"/>
  <c r="M2453" i="12"/>
  <c r="N2453" i="12" s="1"/>
  <c r="M2454" i="12"/>
  <c r="M2455" i="12"/>
  <c r="M2456" i="12"/>
  <c r="M2457" i="12"/>
  <c r="N2457" i="12" s="1"/>
  <c r="M2458" i="12"/>
  <c r="M2459" i="12"/>
  <c r="M2460" i="12"/>
  <c r="N2460" i="12" s="1"/>
  <c r="M2461" i="12"/>
  <c r="N2461" i="12" s="1"/>
  <c r="M2462" i="12"/>
  <c r="N2462" i="12" s="1"/>
  <c r="M2463" i="12"/>
  <c r="N2463" i="12" s="1"/>
  <c r="M2464" i="12"/>
  <c r="N2464" i="12" s="1"/>
  <c r="M2465" i="12"/>
  <c r="N2465" i="12" s="1"/>
  <c r="M2466" i="12"/>
  <c r="M2467" i="12"/>
  <c r="M2468" i="12"/>
  <c r="N2468" i="12" s="1"/>
  <c r="M2469" i="12"/>
  <c r="N2469" i="12" s="1"/>
  <c r="M2470" i="12"/>
  <c r="N2470" i="12" s="1"/>
  <c r="M2471" i="12"/>
  <c r="M2472" i="12"/>
  <c r="N2472" i="12" s="1"/>
  <c r="M2473" i="12"/>
  <c r="N2473" i="12" s="1"/>
  <c r="M2474" i="12"/>
  <c r="M2475" i="12"/>
  <c r="N2475" i="12" s="1"/>
  <c r="M2476" i="12"/>
  <c r="N2476" i="12" s="1"/>
  <c r="M2477" i="12"/>
  <c r="N2477" i="12" s="1"/>
  <c r="M2478" i="12"/>
  <c r="M2479" i="12"/>
  <c r="M2480" i="12"/>
  <c r="M2481" i="12"/>
  <c r="N2481" i="12" s="1"/>
  <c r="M2482" i="12"/>
  <c r="M2483" i="12"/>
  <c r="N2483" i="12" s="1"/>
  <c r="M2484" i="12"/>
  <c r="N2484" i="12" s="1"/>
  <c r="M2485" i="12"/>
  <c r="M2486" i="12"/>
  <c r="N2486" i="12" s="1"/>
  <c r="M2487" i="12"/>
  <c r="N2487" i="12" s="1"/>
  <c r="M2488" i="12"/>
  <c r="N2488" i="12" s="1"/>
  <c r="M2489" i="12"/>
  <c r="N2489" i="12" s="1"/>
  <c r="M2490" i="12"/>
  <c r="M2491" i="12"/>
  <c r="M2492" i="12"/>
  <c r="N2492" i="12" s="1"/>
  <c r="M2493" i="12"/>
  <c r="N2493" i="12" s="1"/>
  <c r="M2494" i="12"/>
  <c r="N2494" i="12" s="1"/>
  <c r="M2495" i="12"/>
  <c r="M2496" i="12"/>
  <c r="M2497" i="12"/>
  <c r="N2497" i="12" s="1"/>
  <c r="M2498" i="12"/>
  <c r="M2499" i="12"/>
  <c r="N2499" i="12" s="1"/>
  <c r="M2500" i="12"/>
  <c r="N2500" i="12" s="1"/>
  <c r="M2501" i="12"/>
  <c r="N2501" i="12" s="1"/>
  <c r="M2502" i="12"/>
  <c r="M2503" i="12"/>
  <c r="M2504" i="12"/>
  <c r="M2505" i="12"/>
  <c r="N2505" i="12" s="1"/>
  <c r="M2506" i="12"/>
  <c r="N2506" i="12" s="1"/>
  <c r="M2507" i="12"/>
  <c r="N2507" i="12" s="1"/>
  <c r="M2508" i="12"/>
  <c r="M2509" i="12"/>
  <c r="N2509" i="12" s="1"/>
  <c r="M2510" i="12"/>
  <c r="M2511" i="12"/>
  <c r="N2511" i="12" s="1"/>
  <c r="M2512" i="12"/>
  <c r="N2512" i="12" s="1"/>
  <c r="M2513" i="12"/>
  <c r="N2513" i="12" s="1"/>
  <c r="M2514" i="12"/>
  <c r="M2515" i="12"/>
  <c r="M2516" i="12"/>
  <c r="N2516" i="12" s="1"/>
  <c r="M2517" i="12"/>
  <c r="N2517" i="12" s="1"/>
  <c r="M2518" i="12"/>
  <c r="N2518" i="12" s="1"/>
  <c r="M2519" i="12"/>
  <c r="M2520" i="12"/>
  <c r="M2521" i="12"/>
  <c r="N2521" i="12" s="1"/>
  <c r="M2522" i="12"/>
  <c r="M2523" i="12"/>
  <c r="N2523" i="12" s="1"/>
  <c r="M2524" i="12"/>
  <c r="N2524" i="12" s="1"/>
  <c r="M2525" i="12"/>
  <c r="N2525" i="12" s="1"/>
  <c r="M2526" i="12"/>
  <c r="M2527" i="12"/>
  <c r="M2528" i="12"/>
  <c r="M2529" i="12"/>
  <c r="N2529" i="12" s="1"/>
  <c r="M2530" i="12"/>
  <c r="N2530" i="12" s="1"/>
  <c r="M2531" i="12"/>
  <c r="M2532" i="12"/>
  <c r="N2532" i="12" s="1"/>
  <c r="M2533" i="12"/>
  <c r="N2533" i="12" s="1"/>
  <c r="M2534" i="12"/>
  <c r="M2535" i="12"/>
  <c r="N2535" i="12" s="1"/>
  <c r="M2536" i="12"/>
  <c r="N2536" i="12" s="1"/>
  <c r="M2537" i="12"/>
  <c r="N2537" i="12" s="1"/>
  <c r="M2538" i="12"/>
  <c r="M2539" i="12"/>
  <c r="M2540" i="12"/>
  <c r="N2540" i="12" s="1"/>
  <c r="M2541" i="12"/>
  <c r="N2541" i="12" s="1"/>
  <c r="M2542" i="12"/>
  <c r="N2542" i="12" s="1"/>
  <c r="M2543" i="12"/>
  <c r="N2543" i="12" s="1"/>
  <c r="M2544" i="12"/>
  <c r="N2544" i="12" s="1"/>
  <c r="M2545" i="12"/>
  <c r="M2546" i="12"/>
  <c r="M2547" i="12"/>
  <c r="N2547" i="12" s="1"/>
  <c r="M2548" i="12"/>
  <c r="N2548" i="12" s="1"/>
  <c r="M2549" i="12"/>
  <c r="N2549" i="12" s="1"/>
  <c r="M2550" i="12"/>
  <c r="M2551" i="12"/>
  <c r="N2551" i="12" s="1"/>
  <c r="M2552" i="12"/>
  <c r="M2553" i="12"/>
  <c r="N2553" i="12" s="1"/>
  <c r="M2554" i="12"/>
  <c r="N2554" i="12" s="1"/>
  <c r="M2555" i="12"/>
  <c r="N2555" i="12" s="1"/>
  <c r="M2556" i="12"/>
  <c r="M2557" i="12"/>
  <c r="N2557" i="12" s="1"/>
  <c r="M2558" i="12"/>
  <c r="M2559" i="12"/>
  <c r="N2559" i="12" s="1"/>
  <c r="M2560" i="12"/>
  <c r="M2561" i="12"/>
  <c r="N2561" i="12" s="1"/>
  <c r="M2562" i="12"/>
  <c r="M2563" i="12"/>
  <c r="M2564" i="12"/>
  <c r="N2564" i="12" s="1"/>
  <c r="M2565" i="12"/>
  <c r="N2565" i="12" s="1"/>
  <c r="M2566" i="12"/>
  <c r="N2566" i="12" s="1"/>
  <c r="M2567" i="12"/>
  <c r="N2567" i="12" s="1"/>
  <c r="M2568" i="12"/>
  <c r="N2568" i="12" s="1"/>
  <c r="M2569" i="12"/>
  <c r="N2569" i="12" s="1"/>
  <c r="M2570" i="12"/>
  <c r="M2571" i="12"/>
  <c r="N2571" i="12" s="1"/>
  <c r="M2572" i="12"/>
  <c r="N2572" i="12" s="1"/>
  <c r="M2573" i="12"/>
  <c r="N2573" i="12" s="1"/>
  <c r="M2574" i="12"/>
  <c r="M2575" i="12"/>
  <c r="M2576" i="12"/>
  <c r="M2577" i="12"/>
  <c r="N2577" i="12" s="1"/>
  <c r="M2578" i="12"/>
  <c r="N2578" i="12" s="1"/>
  <c r="M2579" i="12"/>
  <c r="N2579" i="12" s="1"/>
  <c r="M2580" i="12"/>
  <c r="N2580" i="12" s="1"/>
  <c r="M2581" i="12"/>
  <c r="N2581" i="12" s="1"/>
  <c r="M2582" i="12"/>
  <c r="N2582" i="12" s="1"/>
  <c r="M2583" i="12"/>
  <c r="N2583" i="12" s="1"/>
  <c r="M2584" i="12"/>
  <c r="N2584" i="12" s="1"/>
  <c r="M2585" i="12"/>
  <c r="N2585" i="12" s="1"/>
  <c r="M2586" i="12"/>
  <c r="M2587" i="12"/>
  <c r="M2588" i="12"/>
  <c r="M2589" i="12"/>
  <c r="N2589" i="12" s="1"/>
  <c r="M2590" i="12"/>
  <c r="N2590" i="12" s="1"/>
  <c r="M2591" i="12"/>
  <c r="M2592" i="12"/>
  <c r="N2592" i="12" s="1"/>
  <c r="M2593" i="12"/>
  <c r="N2593" i="12" s="1"/>
  <c r="M2594" i="12"/>
  <c r="N2594" i="12" s="1"/>
  <c r="M2595" i="12"/>
  <c r="M2596" i="12"/>
  <c r="M2597" i="12"/>
  <c r="N2597" i="12" s="1"/>
  <c r="M2598" i="12"/>
  <c r="M2599" i="12"/>
  <c r="M2600" i="12"/>
  <c r="N2600" i="12" s="1"/>
  <c r="M2601" i="12"/>
  <c r="N2601" i="12" s="1"/>
  <c r="M2602" i="12"/>
  <c r="N2602" i="12" s="1"/>
  <c r="M2603" i="12"/>
  <c r="N2603" i="12" s="1"/>
  <c r="M2604" i="12"/>
  <c r="N2604" i="12" s="1"/>
  <c r="M2605" i="12"/>
  <c r="M2606" i="12"/>
  <c r="M2607" i="12"/>
  <c r="N2607" i="12" s="1"/>
  <c r="M2608" i="12"/>
  <c r="N2608" i="12" s="1"/>
  <c r="M2609" i="12"/>
  <c r="N2609" i="12" s="1"/>
  <c r="M2610" i="12"/>
  <c r="M2611" i="12"/>
  <c r="M2612" i="12"/>
  <c r="N2612" i="12" s="1"/>
  <c r="M2613" i="12"/>
  <c r="N2613" i="12" s="1"/>
  <c r="M2614" i="12"/>
  <c r="M2615" i="12"/>
  <c r="N2615" i="12" s="1"/>
  <c r="M2616" i="12"/>
  <c r="N2616" i="12" s="1"/>
  <c r="M2617" i="12"/>
  <c r="N2617" i="12" s="1"/>
  <c r="M2618" i="12"/>
  <c r="M2619" i="12"/>
  <c r="M2620" i="12"/>
  <c r="N2620" i="12" s="1"/>
  <c r="M2621" i="12"/>
  <c r="N2621" i="12" s="1"/>
  <c r="M2622" i="12"/>
  <c r="M2623" i="12"/>
  <c r="M2624" i="12"/>
  <c r="M2625" i="12"/>
  <c r="N2625" i="12" s="1"/>
  <c r="M2626" i="12"/>
  <c r="N2626" i="12" s="1"/>
  <c r="M2627" i="12"/>
  <c r="N2627" i="12" s="1"/>
  <c r="M2628" i="12"/>
  <c r="N2628" i="12" s="1"/>
  <c r="M2629" i="12"/>
  <c r="N2629" i="12" s="1"/>
  <c r="M2630" i="12"/>
  <c r="M2631" i="12"/>
  <c r="N2631" i="12" s="1"/>
  <c r="M2632" i="12"/>
  <c r="N2632" i="12" s="1"/>
  <c r="M2633" i="12"/>
  <c r="N2633" i="12" s="1"/>
  <c r="M2634" i="12"/>
  <c r="M2635" i="12"/>
  <c r="M2636" i="12"/>
  <c r="N2636" i="12" s="1"/>
  <c r="M2637" i="12"/>
  <c r="N2637" i="12" s="1"/>
  <c r="M2638" i="12"/>
  <c r="N2638" i="12" s="1"/>
  <c r="M2639" i="12"/>
  <c r="M2640" i="12"/>
  <c r="M2641" i="12"/>
  <c r="N2641" i="12" s="1"/>
  <c r="M2642" i="12"/>
  <c r="M2643" i="12"/>
  <c r="N2643" i="12" s="1"/>
  <c r="M2644" i="12"/>
  <c r="N2644" i="12" s="1"/>
  <c r="M2645" i="12"/>
  <c r="N2645" i="12" s="1"/>
  <c r="M2646" i="12"/>
  <c r="M2647" i="12"/>
  <c r="M2648" i="12"/>
  <c r="N2648" i="12" s="1"/>
  <c r="M2649" i="12"/>
  <c r="N2649" i="12" s="1"/>
  <c r="M2650" i="12"/>
  <c r="N2650" i="12" s="1"/>
  <c r="M2651" i="12"/>
  <c r="N2651" i="12" s="1"/>
  <c r="M2652" i="12"/>
  <c r="N2652" i="12" s="1"/>
  <c r="M2653" i="12"/>
  <c r="N2653" i="12" s="1"/>
  <c r="M2654" i="12"/>
  <c r="M2655" i="12"/>
  <c r="N2655" i="12" s="1"/>
  <c r="M2656" i="12"/>
  <c r="N2656" i="12" s="1"/>
  <c r="M2657" i="12"/>
  <c r="N2657" i="12" s="1"/>
  <c r="M2658" i="12"/>
  <c r="M2659" i="12"/>
  <c r="M2660" i="12"/>
  <c r="N2660" i="12" s="1"/>
  <c r="M2661" i="12"/>
  <c r="N2661" i="12" s="1"/>
  <c r="M2662" i="12"/>
  <c r="M2663" i="12"/>
  <c r="M2664" i="12"/>
  <c r="N2664" i="12" s="1"/>
  <c r="M2665" i="12"/>
  <c r="N2665" i="12" s="1"/>
  <c r="M2666" i="12"/>
  <c r="N2666" i="12" s="1"/>
  <c r="M2667" i="12"/>
  <c r="N2667" i="12" s="1"/>
  <c r="M2668" i="12"/>
  <c r="N2668" i="12" s="1"/>
  <c r="M2669" i="12"/>
  <c r="N2669" i="12" s="1"/>
  <c r="M2670" i="12"/>
  <c r="M2671" i="12"/>
  <c r="M2672" i="12"/>
  <c r="M2673" i="12"/>
  <c r="N2673" i="12" s="1"/>
  <c r="M2674" i="12"/>
  <c r="N2674" i="12" s="1"/>
  <c r="M2675" i="12"/>
  <c r="N2675" i="12" s="1"/>
  <c r="M2676" i="12"/>
  <c r="N2676" i="12" s="1"/>
  <c r="M2677" i="12"/>
  <c r="N2677" i="12" s="1"/>
  <c r="M2678" i="12"/>
  <c r="M2679" i="12"/>
  <c r="N2679" i="12" s="1"/>
  <c r="M2680" i="12"/>
  <c r="N2680" i="12" s="1"/>
  <c r="M2681" i="12"/>
  <c r="N2681" i="12" s="1"/>
  <c r="M2682" i="12"/>
  <c r="M2683" i="12"/>
  <c r="M2684" i="12"/>
  <c r="N2684" i="12" s="1"/>
  <c r="M2685" i="12"/>
  <c r="N2685" i="12" s="1"/>
  <c r="M2686" i="12"/>
  <c r="N2686" i="12" s="1"/>
  <c r="M2687" i="12"/>
  <c r="M2688" i="12"/>
  <c r="N2688" i="12" s="1"/>
  <c r="M2689" i="12"/>
  <c r="N2689" i="12" s="1"/>
  <c r="M2690" i="12"/>
  <c r="M2691" i="12"/>
  <c r="N2691" i="12" s="1"/>
  <c r="M2692" i="12"/>
  <c r="N2692" i="12" s="1"/>
  <c r="M2693" i="12"/>
  <c r="N2693" i="12" s="1"/>
  <c r="M2694" i="12"/>
  <c r="M2695" i="12"/>
  <c r="M2696" i="12"/>
  <c r="N2696" i="12" s="1"/>
  <c r="M2697" i="12"/>
  <c r="N2697" i="12" s="1"/>
  <c r="M2698" i="12"/>
  <c r="N2698" i="12" s="1"/>
  <c r="M2699" i="12"/>
  <c r="N2699" i="12" s="1"/>
  <c r="M2700" i="12"/>
  <c r="N2700" i="12" s="1"/>
  <c r="M2701" i="12"/>
  <c r="M2702" i="12"/>
  <c r="N2702" i="12" s="1"/>
  <c r="M2703" i="12"/>
  <c r="N2703" i="12" s="1"/>
  <c r="M2704" i="12"/>
  <c r="N2704" i="12" s="1"/>
  <c r="M2705" i="12"/>
  <c r="N2705" i="12" s="1"/>
  <c r="M2706" i="12"/>
  <c r="M2707" i="12"/>
  <c r="M2708" i="12"/>
  <c r="N2708" i="12" s="1"/>
  <c r="M2709" i="12"/>
  <c r="N2709" i="12" s="1"/>
  <c r="M2710" i="12"/>
  <c r="N2710" i="12" s="1"/>
  <c r="M2711" i="12"/>
  <c r="N2711" i="12" s="1"/>
  <c r="M2712" i="12"/>
  <c r="N2712" i="12" s="1"/>
  <c r="M2713" i="12"/>
  <c r="N2713" i="12" s="1"/>
  <c r="M2714" i="12"/>
  <c r="M2715" i="12"/>
  <c r="N2715" i="12" s="1"/>
  <c r="M2716" i="12"/>
  <c r="N2716" i="12" s="1"/>
  <c r="M2717" i="12"/>
  <c r="N2717" i="12" s="1"/>
  <c r="M2718" i="12"/>
  <c r="M2719" i="12"/>
  <c r="M2720" i="12"/>
  <c r="M2721" i="12"/>
  <c r="N2721" i="12" s="1"/>
  <c r="M2722" i="12"/>
  <c r="N2722" i="12" s="1"/>
  <c r="M2723" i="12"/>
  <c r="N2723" i="12" s="1"/>
  <c r="M2724" i="12"/>
  <c r="N2724" i="12" s="1"/>
  <c r="M2725" i="12"/>
  <c r="N2725" i="12" s="1"/>
  <c r="M2726" i="12"/>
  <c r="M2727" i="12"/>
  <c r="N2727" i="12" s="1"/>
  <c r="M2728" i="12"/>
  <c r="N2728" i="12" s="1"/>
  <c r="M2729" i="12"/>
  <c r="N2729" i="12" s="1"/>
  <c r="M2730" i="12"/>
  <c r="M2731" i="12"/>
  <c r="M2732" i="12"/>
  <c r="N2732" i="12" s="1"/>
  <c r="M2733" i="12"/>
  <c r="N2733" i="12" s="1"/>
  <c r="M2734" i="12"/>
  <c r="M2735" i="12"/>
  <c r="M2736" i="12"/>
  <c r="N2736" i="12" s="1"/>
  <c r="M2737" i="12"/>
  <c r="N2737" i="12" s="1"/>
  <c r="M2738" i="12"/>
  <c r="M2739" i="12"/>
  <c r="N2739" i="12" s="1"/>
  <c r="M2740" i="12"/>
  <c r="N2740" i="12" s="1"/>
  <c r="M2741" i="12"/>
  <c r="N2741" i="12" s="1"/>
  <c r="M2742" i="12"/>
  <c r="M2743" i="12"/>
  <c r="M2744" i="12"/>
  <c r="M2745" i="12"/>
  <c r="N2745" i="12" s="1"/>
  <c r="M2746" i="12"/>
  <c r="N2746" i="12" s="1"/>
  <c r="M2747" i="12"/>
  <c r="N2747" i="12" s="1"/>
  <c r="M2748" i="12"/>
  <c r="N2748" i="12" s="1"/>
  <c r="M2749" i="12"/>
  <c r="N2749" i="12" s="1"/>
  <c r="M2750" i="12"/>
  <c r="N2750" i="12" s="1"/>
  <c r="M2751" i="12"/>
  <c r="N2751" i="12" s="1"/>
  <c r="M2752" i="12"/>
  <c r="N2752" i="12" s="1"/>
  <c r="M2753" i="12"/>
  <c r="N2753" i="12" s="1"/>
  <c r="M2754" i="12"/>
  <c r="M2755" i="12"/>
  <c r="M2756" i="12"/>
  <c r="M2757" i="12"/>
  <c r="N2757" i="12" s="1"/>
  <c r="M2758" i="12"/>
  <c r="N2758" i="12" s="1"/>
  <c r="M2759" i="12"/>
  <c r="M2760" i="12"/>
  <c r="M2761" i="12"/>
  <c r="N2761" i="12" s="1"/>
  <c r="M2762" i="12"/>
  <c r="N2762" i="12" s="1"/>
  <c r="M2763" i="12"/>
  <c r="N2763" i="12" s="1"/>
  <c r="M2764" i="12"/>
  <c r="N2764" i="12" s="1"/>
  <c r="M2765" i="12"/>
  <c r="N2765" i="12" s="1"/>
  <c r="M2766" i="12"/>
  <c r="M2767" i="12"/>
  <c r="M2768" i="12"/>
  <c r="N2768" i="12" s="1"/>
  <c r="M2769" i="12"/>
  <c r="N2769" i="12" s="1"/>
  <c r="M2770" i="12"/>
  <c r="N2770" i="12" s="1"/>
  <c r="M2771" i="12"/>
  <c r="M2772" i="12"/>
  <c r="N2772" i="12" s="1"/>
  <c r="M2773" i="12"/>
  <c r="N2773" i="12" s="1"/>
  <c r="M2774" i="12"/>
  <c r="M2775" i="12"/>
  <c r="M2776" i="12"/>
  <c r="N2776" i="12" s="1"/>
  <c r="M2777" i="12"/>
  <c r="N2777" i="12" s="1"/>
  <c r="M2778" i="12"/>
  <c r="M2779" i="12"/>
  <c r="M2780" i="12"/>
  <c r="N2780" i="12" s="1"/>
  <c r="M2781" i="12"/>
  <c r="N2781" i="12" s="1"/>
  <c r="M2782" i="12"/>
  <c r="N2782" i="12" s="1"/>
  <c r="M2783" i="12"/>
  <c r="M2784" i="12"/>
  <c r="M2785" i="12"/>
  <c r="N2785" i="12" s="1"/>
  <c r="M2786" i="12"/>
  <c r="M2787" i="12"/>
  <c r="N2787" i="12" s="1"/>
  <c r="M2788" i="12"/>
  <c r="N2788" i="12" s="1"/>
  <c r="M2789" i="12"/>
  <c r="N2789" i="12" s="1"/>
  <c r="M2790" i="12"/>
  <c r="M2791" i="12"/>
  <c r="M2792" i="12"/>
  <c r="N2792" i="12" s="1"/>
  <c r="M2793" i="12"/>
  <c r="N2793" i="12" s="1"/>
  <c r="M2794" i="12"/>
  <c r="N2794" i="12" s="1"/>
  <c r="M2795" i="12"/>
  <c r="N2795" i="12" s="1"/>
  <c r="M2796" i="12"/>
  <c r="N2796" i="12" s="1"/>
  <c r="M2797" i="12"/>
  <c r="N2797" i="12" s="1"/>
  <c r="M2798" i="12"/>
  <c r="M2799" i="12"/>
  <c r="N2799" i="12" s="1"/>
  <c r="M2800" i="12"/>
  <c r="N2800" i="12" s="1"/>
  <c r="M2801" i="12"/>
  <c r="N2801" i="12" s="1"/>
  <c r="M2802" i="12"/>
  <c r="M2803" i="12"/>
  <c r="M2804" i="12"/>
  <c r="N2804" i="12" s="1"/>
  <c r="M2805" i="12"/>
  <c r="M2806" i="12"/>
  <c r="M2807" i="12"/>
  <c r="N2807" i="12" s="1"/>
  <c r="M2808" i="12"/>
  <c r="N2808" i="12" s="1"/>
  <c r="M2809" i="12"/>
  <c r="N2809" i="12" s="1"/>
  <c r="M2810" i="12"/>
  <c r="M2811" i="12"/>
  <c r="N2811" i="12" s="1"/>
  <c r="M2812" i="12"/>
  <c r="N2812" i="12" s="1"/>
  <c r="M2813" i="12"/>
  <c r="N2813" i="12" s="1"/>
  <c r="M2814" i="12"/>
  <c r="M2815" i="12"/>
  <c r="N2815" i="12" s="1"/>
  <c r="M2816" i="12"/>
  <c r="N2816" i="12" s="1"/>
  <c r="M2817" i="12"/>
  <c r="N2817" i="12" s="1"/>
  <c r="M2818" i="12"/>
  <c r="N2818" i="12" s="1"/>
  <c r="M2819" i="12"/>
  <c r="M2820" i="12"/>
  <c r="N2820" i="12" s="1"/>
  <c r="M2821" i="12"/>
  <c r="N2821" i="12" s="1"/>
  <c r="M2822" i="12"/>
  <c r="M2823" i="12"/>
  <c r="M2824" i="12"/>
  <c r="N2824" i="12" s="1"/>
  <c r="M2825" i="12"/>
  <c r="N2825" i="12" s="1"/>
  <c r="M2826" i="12"/>
  <c r="M2827" i="12"/>
  <c r="M2828" i="12"/>
  <c r="N2828" i="12" s="1"/>
  <c r="M2829" i="12"/>
  <c r="N2829" i="12" s="1"/>
  <c r="M2830" i="12"/>
  <c r="M2831" i="12"/>
  <c r="N2831" i="12" s="1"/>
  <c r="M2832" i="12"/>
  <c r="N2832" i="12" s="1"/>
  <c r="M2833" i="12"/>
  <c r="M2834" i="12"/>
  <c r="N2834" i="12" s="1"/>
  <c r="M2835" i="12"/>
  <c r="N2835" i="12" s="1"/>
  <c r="M2836" i="12"/>
  <c r="N2836" i="12" s="1"/>
  <c r="M2837" i="12"/>
  <c r="N2837" i="12" s="1"/>
  <c r="M2838" i="12"/>
  <c r="M2839" i="12"/>
  <c r="N2839" i="12" s="1"/>
  <c r="M2840" i="12"/>
  <c r="N2840" i="12" s="1"/>
  <c r="M2841" i="12"/>
  <c r="N2841" i="12" s="1"/>
  <c r="M2842" i="12"/>
  <c r="N2842" i="12" s="1"/>
  <c r="M2843" i="12"/>
  <c r="M2844" i="12"/>
  <c r="M2845" i="12"/>
  <c r="M2846" i="12"/>
  <c r="M2847" i="12"/>
  <c r="M2848" i="12"/>
  <c r="N2848" i="12" s="1"/>
  <c r="M2849" i="12"/>
  <c r="N2849" i="12" s="1"/>
  <c r="M2850" i="12"/>
  <c r="M2851" i="12"/>
  <c r="M2852" i="12"/>
  <c r="N2852" i="12" s="1"/>
  <c r="M2853" i="12"/>
  <c r="N2853" i="12" s="1"/>
  <c r="M2854" i="12"/>
  <c r="N2854" i="12" s="1"/>
  <c r="M2855" i="12"/>
  <c r="M2856" i="12"/>
  <c r="N2856" i="12" s="1"/>
  <c r="M2857" i="12"/>
  <c r="N2857" i="12" s="1"/>
  <c r="M2858" i="12"/>
  <c r="M2859" i="12"/>
  <c r="N2859" i="12" s="1"/>
  <c r="M2860" i="12"/>
  <c r="N2860" i="12" s="1"/>
  <c r="M2861" i="12"/>
  <c r="N2861" i="12" s="1"/>
  <c r="M2862" i="12"/>
  <c r="M2863" i="12"/>
  <c r="M2864" i="12"/>
  <c r="N2864" i="12" s="1"/>
  <c r="M2865" i="12"/>
  <c r="N2865" i="12" s="1"/>
  <c r="M2866" i="12"/>
  <c r="N2866" i="12" s="1"/>
  <c r="M2867" i="12"/>
  <c r="M2868" i="12"/>
  <c r="N2868" i="12" s="1"/>
  <c r="M2869" i="12"/>
  <c r="M2870" i="12"/>
  <c r="M2871" i="12"/>
  <c r="N2871" i="12" s="1"/>
  <c r="M2872" i="12"/>
  <c r="N2872" i="12" s="1"/>
  <c r="M2873" i="12"/>
  <c r="N2873" i="12" s="1"/>
  <c r="M2874" i="12"/>
  <c r="M2875" i="12"/>
  <c r="M2876" i="12"/>
  <c r="N2876" i="12" s="1"/>
  <c r="M2877" i="12"/>
  <c r="N2877" i="12" s="1"/>
  <c r="M2878" i="12"/>
  <c r="N2878" i="12" s="1"/>
  <c r="M2879" i="12"/>
  <c r="N2879" i="12" s="1"/>
  <c r="M2880" i="12"/>
  <c r="M2881" i="12"/>
  <c r="N2881" i="12" s="1"/>
  <c r="M2882" i="12"/>
  <c r="M2883" i="12"/>
  <c r="N2883" i="12" s="1"/>
  <c r="M2884" i="12"/>
  <c r="N2884" i="12" s="1"/>
  <c r="M2885" i="12"/>
  <c r="N2885" i="12" s="1"/>
  <c r="M2886" i="12"/>
  <c r="M2887" i="12"/>
  <c r="M2888" i="12"/>
  <c r="N2888" i="12" s="1"/>
  <c r="M2889" i="12"/>
  <c r="N2889" i="12" s="1"/>
  <c r="M2890" i="12"/>
  <c r="N2890" i="12" s="1"/>
  <c r="M2891" i="12"/>
  <c r="M2892" i="12"/>
  <c r="N2892" i="12" s="1"/>
  <c r="M2893" i="12"/>
  <c r="N2893" i="12" s="1"/>
  <c r="M2894" i="12"/>
  <c r="M2895" i="12"/>
  <c r="N2895" i="12" s="1"/>
  <c r="M2896" i="12"/>
  <c r="N2896" i="12" s="1"/>
  <c r="M2897" i="12"/>
  <c r="N2897" i="12" s="1"/>
  <c r="M2898" i="12"/>
  <c r="M2899" i="12"/>
  <c r="M2900" i="12"/>
  <c r="N2900" i="12" s="1"/>
  <c r="M2901" i="12"/>
  <c r="N2901" i="12" s="1"/>
  <c r="M2902" i="12"/>
  <c r="N2902" i="12" s="1"/>
  <c r="M2903" i="12"/>
  <c r="N2903" i="12" s="1"/>
  <c r="M2904" i="12"/>
  <c r="N2904" i="12" s="1"/>
  <c r="M2905" i="12"/>
  <c r="N2905" i="12" s="1"/>
  <c r="M2906" i="12"/>
  <c r="N2906" i="12" s="1"/>
  <c r="M2907" i="12"/>
  <c r="N2907" i="12" s="1"/>
  <c r="M2908" i="12"/>
  <c r="N2908" i="12" s="1"/>
  <c r="M2909" i="12"/>
  <c r="N2909" i="12" s="1"/>
  <c r="M2910" i="12"/>
  <c r="M2911" i="12"/>
  <c r="M2912" i="12"/>
  <c r="N2912" i="12" s="1"/>
  <c r="M2913" i="12"/>
  <c r="N2913" i="12" s="1"/>
  <c r="M2914" i="12"/>
  <c r="M2915" i="12"/>
  <c r="M2916" i="12"/>
  <c r="N2916" i="12" s="1"/>
  <c r="M2917" i="12"/>
  <c r="M2918" i="12"/>
  <c r="M2919" i="12"/>
  <c r="N2919" i="12" s="1"/>
  <c r="M2920" i="12"/>
  <c r="N2920" i="12" s="1"/>
  <c r="M2921" i="12"/>
  <c r="N2921" i="12" s="1"/>
  <c r="M2922" i="12"/>
  <c r="M2923" i="12"/>
  <c r="M2924" i="12"/>
  <c r="N2924" i="12" s="1"/>
  <c r="M2925" i="12"/>
  <c r="N2925" i="12" s="1"/>
  <c r="M2926" i="12"/>
  <c r="N2926" i="12" s="1"/>
  <c r="M2927" i="12"/>
  <c r="N2927" i="12" s="1"/>
  <c r="M2928" i="12"/>
  <c r="N2928" i="12" s="1"/>
  <c r="M2929" i="12"/>
  <c r="N2929" i="12" s="1"/>
  <c r="M2930" i="12"/>
  <c r="M2931" i="12"/>
  <c r="N2931" i="12" s="1"/>
  <c r="M2932" i="12"/>
  <c r="N2932" i="12" s="1"/>
  <c r="M2933" i="12"/>
  <c r="N2933" i="12" s="1"/>
  <c r="M2934" i="12"/>
  <c r="M2935" i="12"/>
  <c r="M2936" i="12"/>
  <c r="N2936" i="12" s="1"/>
  <c r="M2937" i="12"/>
  <c r="N2937" i="12" s="1"/>
  <c r="M2938" i="12"/>
  <c r="M2939" i="12"/>
  <c r="M2940" i="12"/>
  <c r="N2940" i="12" s="1"/>
  <c r="M2941" i="12"/>
  <c r="N2941" i="12" s="1"/>
  <c r="M2942" i="12"/>
  <c r="M2943" i="12"/>
  <c r="N2943" i="12" s="1"/>
  <c r="M2944" i="12"/>
  <c r="N2944" i="12" s="1"/>
  <c r="M2945" i="12"/>
  <c r="N2945" i="12" s="1"/>
  <c r="M2946" i="12"/>
  <c r="M2947" i="12"/>
  <c r="M2948" i="12"/>
  <c r="N2948" i="12" s="1"/>
  <c r="M2949" i="12"/>
  <c r="N2949" i="12" s="1"/>
  <c r="M2950" i="12"/>
  <c r="N2950" i="12" s="1"/>
  <c r="M2951" i="12"/>
  <c r="N2951" i="12" s="1"/>
  <c r="M2952" i="12"/>
  <c r="N2952" i="12" s="1"/>
  <c r="M2953" i="12"/>
  <c r="N2953" i="12" s="1"/>
  <c r="M2954" i="12"/>
  <c r="M2955" i="12"/>
  <c r="N2955" i="12" s="1"/>
  <c r="M2956" i="12"/>
  <c r="N2956" i="12" s="1"/>
  <c r="M2957" i="12"/>
  <c r="N2957" i="12" s="1"/>
  <c r="M2958" i="12"/>
  <c r="M2959" i="12"/>
  <c r="M2960" i="12"/>
  <c r="N2960" i="12" s="1"/>
  <c r="M2961" i="12"/>
  <c r="N2961" i="12" s="1"/>
  <c r="M2962" i="12"/>
  <c r="M2963" i="12"/>
  <c r="M2964" i="12"/>
  <c r="N2964" i="12" s="1"/>
  <c r="M2965" i="12"/>
  <c r="N2965" i="12" s="1"/>
  <c r="M2966" i="12"/>
  <c r="M2967" i="12"/>
  <c r="N2967" i="12" s="1"/>
  <c r="M2968" i="12"/>
  <c r="N2968" i="12" s="1"/>
  <c r="M2969" i="12"/>
  <c r="N2969" i="12" s="1"/>
  <c r="M2970" i="12"/>
  <c r="M2971" i="12"/>
  <c r="M2972" i="12"/>
  <c r="N2972" i="12" s="1"/>
  <c r="M2973" i="12"/>
  <c r="N2973" i="12" s="1"/>
  <c r="M2974" i="12"/>
  <c r="N2974" i="12" s="1"/>
  <c r="M2975" i="12"/>
  <c r="M2976" i="12"/>
  <c r="N2976" i="12" s="1"/>
  <c r="M2977" i="12"/>
  <c r="N2977" i="12" s="1"/>
  <c r="M2978" i="12"/>
  <c r="N2978" i="12" s="1"/>
  <c r="M2979" i="12"/>
  <c r="N2979" i="12" s="1"/>
  <c r="M2980" i="12"/>
  <c r="N2980" i="12" s="1"/>
  <c r="M2981" i="12"/>
  <c r="N2981" i="12" s="1"/>
  <c r="M2982" i="12"/>
  <c r="M2983" i="12"/>
  <c r="M2984" i="12"/>
  <c r="N2984" i="12" s="1"/>
  <c r="M2985" i="12"/>
  <c r="N2985" i="12" s="1"/>
  <c r="M2986" i="12"/>
  <c r="N2986" i="12" s="1"/>
  <c r="M2987" i="12"/>
  <c r="N2987" i="12" s="1"/>
  <c r="M2988" i="12"/>
  <c r="N2988" i="12" s="1"/>
  <c r="M2989" i="12"/>
  <c r="M2990" i="12"/>
  <c r="M2991" i="12"/>
  <c r="M2992" i="12"/>
  <c r="N2992" i="12" s="1"/>
  <c r="M2993" i="12"/>
  <c r="N2993" i="12" s="1"/>
  <c r="M2994" i="12"/>
  <c r="M2995" i="12"/>
  <c r="M2996" i="12"/>
  <c r="N2996" i="12" s="1"/>
  <c r="M2997" i="12"/>
  <c r="N2997" i="12" s="1"/>
  <c r="M2998" i="12"/>
  <c r="N2998" i="12" s="1"/>
  <c r="M2999" i="12"/>
  <c r="N2999" i="12" s="1"/>
  <c r="M3000" i="12"/>
  <c r="M3001" i="12"/>
  <c r="M3002" i="12"/>
  <c r="M3003" i="12"/>
  <c r="N3003" i="12" s="1"/>
  <c r="M3004" i="12"/>
  <c r="N3004" i="12" s="1"/>
  <c r="M3005" i="12"/>
  <c r="N3005" i="12" s="1"/>
  <c r="M3006" i="12"/>
  <c r="M3007" i="12"/>
  <c r="M3008" i="12"/>
  <c r="N3008" i="12" s="1"/>
  <c r="M3009" i="12"/>
  <c r="N3009" i="12" s="1"/>
  <c r="M3010" i="12"/>
  <c r="N3010" i="12" s="1"/>
  <c r="M3011" i="12"/>
  <c r="M3012" i="12"/>
  <c r="N3012" i="12" s="1"/>
  <c r="M3013" i="12"/>
  <c r="M3014" i="12"/>
  <c r="M3015" i="12"/>
  <c r="N3015" i="12" s="1"/>
  <c r="M3016" i="12"/>
  <c r="N3016" i="12" s="1"/>
  <c r="M3017" i="12"/>
  <c r="N3017" i="12" s="1"/>
  <c r="M3018" i="12"/>
  <c r="M3019" i="12"/>
  <c r="N3019" i="12" s="1"/>
  <c r="M3020" i="12"/>
  <c r="N3020" i="12" s="1"/>
  <c r="M3021" i="12"/>
  <c r="N3021" i="12" s="1"/>
  <c r="M3022" i="12"/>
  <c r="N3022" i="12" s="1"/>
  <c r="M3023" i="12"/>
  <c r="N3023" i="12" s="1"/>
  <c r="M3024" i="12"/>
  <c r="M3025" i="12"/>
  <c r="N3025" i="12" s="1"/>
  <c r="M3026" i="12"/>
  <c r="M3027" i="12"/>
  <c r="N3027" i="12" s="1"/>
  <c r="M3028" i="12"/>
  <c r="N3028" i="12" s="1"/>
  <c r="M3029" i="12"/>
  <c r="N3029" i="12" s="1"/>
  <c r="M3030" i="12"/>
  <c r="M3031" i="12"/>
  <c r="M3032" i="12"/>
  <c r="N3032" i="12" s="1"/>
  <c r="M3033" i="12"/>
  <c r="N3033" i="12" s="1"/>
  <c r="M3034" i="12"/>
  <c r="N3034" i="12" s="1"/>
  <c r="M3035" i="12"/>
  <c r="M3036" i="12"/>
  <c r="N3036" i="12" s="1"/>
  <c r="M3037" i="12"/>
  <c r="N3037" i="12" s="1"/>
  <c r="M3038" i="12"/>
  <c r="M3039" i="12"/>
  <c r="M3040" i="12"/>
  <c r="N3040" i="12" s="1"/>
  <c r="M3041" i="12"/>
  <c r="N3041" i="12" s="1"/>
  <c r="M3042" i="12"/>
  <c r="M3043" i="12"/>
  <c r="N3043" i="12" s="1"/>
  <c r="M3044" i="12"/>
  <c r="N3044" i="12" s="1"/>
  <c r="M3045" i="12"/>
  <c r="N3045" i="12" s="1"/>
  <c r="M3046" i="12"/>
  <c r="N3046" i="12" s="1"/>
  <c r="M3047" i="12"/>
  <c r="M3048" i="12"/>
  <c r="M3049" i="12"/>
  <c r="M3050" i="12"/>
  <c r="N3050" i="12" s="1"/>
  <c r="M3051" i="12"/>
  <c r="N3051" i="12" s="1"/>
  <c r="M3052" i="12"/>
  <c r="N3052" i="12" s="1"/>
  <c r="M3053" i="12"/>
  <c r="N3053" i="12" s="1"/>
  <c r="M3054" i="12"/>
  <c r="M3055" i="12"/>
  <c r="M3056" i="12"/>
  <c r="N3056" i="12" s="1"/>
  <c r="M3057" i="12"/>
  <c r="N3057" i="12" s="1"/>
  <c r="M3058" i="12"/>
  <c r="M3059" i="12"/>
  <c r="M3060" i="12"/>
  <c r="N3060" i="12" s="1"/>
  <c r="M3061" i="12"/>
  <c r="N3061" i="12" s="1"/>
  <c r="M3062" i="12"/>
  <c r="M3063" i="12"/>
  <c r="N3063" i="12" s="1"/>
  <c r="M3064" i="12"/>
  <c r="N3064" i="12" s="1"/>
  <c r="M3065" i="12"/>
  <c r="N3065" i="12" s="1"/>
  <c r="M3066" i="12"/>
  <c r="M3067" i="12"/>
  <c r="M3068" i="12"/>
  <c r="N3068" i="12" s="1"/>
  <c r="M3069" i="12"/>
  <c r="N3069" i="12" s="1"/>
  <c r="M3070" i="12"/>
  <c r="N3070" i="12" s="1"/>
  <c r="M3071" i="12"/>
  <c r="M3072" i="12"/>
  <c r="M3073" i="12"/>
  <c r="N3073" i="12" s="1"/>
  <c r="M3074" i="12"/>
  <c r="M3075" i="12"/>
  <c r="N3075" i="12" s="1"/>
  <c r="M3076" i="12"/>
  <c r="N3076" i="12" s="1"/>
  <c r="M3077" i="12"/>
  <c r="N3077" i="12" s="1"/>
  <c r="M3078" i="12"/>
  <c r="M3079" i="12"/>
  <c r="M3080" i="12"/>
  <c r="N3080" i="12" s="1"/>
  <c r="M3081" i="12"/>
  <c r="N3081" i="12" s="1"/>
  <c r="M3082" i="12"/>
  <c r="N3082" i="12" s="1"/>
  <c r="M3083" i="12"/>
  <c r="M3084" i="12"/>
  <c r="N3084" i="12" s="1"/>
  <c r="M3085" i="12"/>
  <c r="N3085" i="12" s="1"/>
  <c r="M3086" i="12"/>
  <c r="M3087" i="12"/>
  <c r="N3087" i="12" s="1"/>
  <c r="M3088" i="12"/>
  <c r="N3088" i="12" s="1"/>
  <c r="M3089" i="12"/>
  <c r="N3089" i="12" s="1"/>
  <c r="M3090" i="12"/>
  <c r="M3091" i="12"/>
  <c r="M3092" i="12"/>
  <c r="N3092" i="12" s="1"/>
  <c r="M3093" i="12"/>
  <c r="N3093" i="12" s="1"/>
  <c r="M3094" i="12"/>
  <c r="N3094" i="12" s="1"/>
  <c r="M3095" i="12"/>
  <c r="N3095" i="12" s="1"/>
  <c r="M3096" i="12"/>
  <c r="M3097" i="12"/>
  <c r="M3098" i="12"/>
  <c r="M3099" i="12"/>
  <c r="N3099" i="12" s="1"/>
  <c r="M3100" i="12"/>
  <c r="N3100" i="12" s="1"/>
  <c r="M3101" i="12"/>
  <c r="N3101" i="12" s="1"/>
  <c r="M3102" i="12"/>
  <c r="M3103" i="12"/>
  <c r="M3104" i="12"/>
  <c r="N3104" i="12" s="1"/>
  <c r="M3105" i="12"/>
  <c r="N3105" i="12" s="1"/>
  <c r="M3106" i="12"/>
  <c r="M3107" i="12"/>
  <c r="M3108" i="12"/>
  <c r="N3108" i="12" s="1"/>
  <c r="M3109" i="12"/>
  <c r="N3109" i="12" s="1"/>
  <c r="M3110" i="12"/>
  <c r="N3110" i="12" s="1"/>
  <c r="M3111" i="12"/>
  <c r="N3111" i="12" s="1"/>
  <c r="M3112" i="12"/>
  <c r="N3112" i="12" s="1"/>
  <c r="M3113" i="12"/>
  <c r="N3113" i="12" s="1"/>
  <c r="M3114" i="12"/>
  <c r="M3115" i="12"/>
  <c r="M3116" i="12"/>
  <c r="N3116" i="12" s="1"/>
  <c r="M3117" i="12"/>
  <c r="N3117" i="12" s="1"/>
  <c r="M3118" i="12"/>
  <c r="N3118" i="12" s="1"/>
  <c r="M3119" i="12"/>
  <c r="M3120" i="12"/>
  <c r="N3120" i="12" s="1"/>
  <c r="M3121" i="12"/>
  <c r="M3122" i="12"/>
  <c r="N3122" i="12" s="1"/>
  <c r="M3123" i="12"/>
  <c r="N3123" i="12" s="1"/>
  <c r="M3124" i="12"/>
  <c r="N3124" i="12" s="1"/>
  <c r="M3125" i="12"/>
  <c r="N3125" i="12" s="1"/>
  <c r="M3126" i="12"/>
  <c r="M3127" i="12"/>
  <c r="M3128" i="12"/>
  <c r="N3128" i="12" s="1"/>
  <c r="M3129" i="12"/>
  <c r="N3129" i="12" s="1"/>
  <c r="M3130" i="12"/>
  <c r="N3130" i="12" s="1"/>
  <c r="M3131" i="12"/>
  <c r="M3132" i="12"/>
  <c r="M3133" i="12"/>
  <c r="N3133" i="12" s="1"/>
  <c r="M3134" i="12"/>
  <c r="M3135" i="12"/>
  <c r="N3135" i="12" s="1"/>
  <c r="M3136" i="12"/>
  <c r="N3136" i="12" s="1"/>
  <c r="M3137" i="12"/>
  <c r="N3137" i="12" s="1"/>
  <c r="M3138" i="12"/>
  <c r="M3139" i="12"/>
  <c r="M3140" i="12"/>
  <c r="N3140" i="12" s="1"/>
  <c r="M3141" i="12"/>
  <c r="N3141" i="12" s="1"/>
  <c r="M3142" i="12"/>
  <c r="N3142" i="12" s="1"/>
  <c r="M3143" i="12"/>
  <c r="M3144" i="12"/>
  <c r="N3144" i="12" s="1"/>
  <c r="M3145" i="12"/>
  <c r="M3146" i="12"/>
  <c r="M3147" i="12"/>
  <c r="N3147" i="12" s="1"/>
  <c r="M3148" i="12"/>
  <c r="N3148" i="12" s="1"/>
  <c r="M3149" i="12"/>
  <c r="N3149" i="12" s="1"/>
  <c r="M3150" i="12"/>
  <c r="M3151" i="12"/>
  <c r="M3152" i="12"/>
  <c r="N3152" i="12" s="1"/>
  <c r="M3153" i="12"/>
  <c r="N3153" i="12" s="1"/>
  <c r="M3154" i="12"/>
  <c r="M3155" i="12"/>
  <c r="N3155" i="12" s="1"/>
  <c r="M3156" i="12"/>
  <c r="N3156" i="12" s="1"/>
  <c r="M3157" i="12"/>
  <c r="N3157" i="12" s="1"/>
  <c r="M3158" i="12"/>
  <c r="M3159" i="12"/>
  <c r="N3159" i="12" s="1"/>
  <c r="M3160" i="12"/>
  <c r="N3160" i="12" s="1"/>
  <c r="M3161" i="12"/>
  <c r="N3161" i="12" s="1"/>
  <c r="M3162" i="12"/>
  <c r="M3163" i="12"/>
  <c r="M3164" i="12"/>
  <c r="N3164" i="12" s="1"/>
  <c r="M3165" i="12"/>
  <c r="N3165" i="12" s="1"/>
  <c r="M3166" i="12"/>
  <c r="N3166" i="12" s="1"/>
  <c r="M3167" i="12"/>
  <c r="N3167" i="12" s="1"/>
  <c r="M3168" i="12"/>
  <c r="N3168" i="12" s="1"/>
  <c r="M3169" i="12"/>
  <c r="M3170" i="12"/>
  <c r="M3171" i="12"/>
  <c r="N3171" i="12" s="1"/>
  <c r="M3172" i="12"/>
  <c r="N3172" i="12" s="1"/>
  <c r="M3173" i="12"/>
  <c r="N3173" i="12" s="1"/>
  <c r="M3174" i="12"/>
  <c r="M3175" i="12"/>
  <c r="M3176" i="12"/>
  <c r="N3176" i="12" s="1"/>
  <c r="M3177" i="12"/>
  <c r="N3177" i="12" s="1"/>
  <c r="M3178" i="12"/>
  <c r="N3178" i="12" s="1"/>
  <c r="M3179" i="12"/>
  <c r="N3179" i="12" s="1"/>
  <c r="M3180" i="12"/>
  <c r="N3180" i="12" s="1"/>
  <c r="M3181" i="12"/>
  <c r="N3181" i="12" s="1"/>
  <c r="M3182" i="12"/>
  <c r="M3183" i="12"/>
  <c r="N3183" i="12" s="1"/>
  <c r="M3184" i="12"/>
  <c r="N3184" i="12" s="1"/>
  <c r="M3185" i="12"/>
  <c r="N3185" i="12" s="1"/>
  <c r="M3186" i="12"/>
  <c r="M3187" i="12"/>
  <c r="M3188" i="12"/>
  <c r="N3188" i="12" s="1"/>
  <c r="M3189" i="12"/>
  <c r="N3189" i="12" s="1"/>
  <c r="M3190" i="12"/>
  <c r="N3190" i="12" s="1"/>
  <c r="M3191" i="12"/>
  <c r="M3192" i="12"/>
  <c r="N3192" i="12" s="1"/>
  <c r="M3193" i="12"/>
  <c r="N3193" i="12" s="1"/>
  <c r="M3194" i="12"/>
  <c r="M3195" i="12"/>
  <c r="N3195" i="12" s="1"/>
  <c r="M3196" i="12"/>
  <c r="N3196" i="12" s="1"/>
  <c r="M3197" i="12"/>
  <c r="N3197" i="12" s="1"/>
  <c r="M3198" i="12"/>
  <c r="M3199" i="12"/>
  <c r="M3200" i="12"/>
  <c r="N3200" i="12" s="1"/>
  <c r="M3201" i="12"/>
  <c r="N3201" i="12" s="1"/>
  <c r="M3202" i="12"/>
  <c r="M3203" i="12"/>
  <c r="N3203" i="12" s="1"/>
  <c r="M3204" i="12"/>
  <c r="N3204" i="12" s="1"/>
  <c r="M3205" i="12"/>
  <c r="N3205" i="12" s="1"/>
  <c r="M3206" i="12"/>
  <c r="M3207" i="12"/>
  <c r="N3207" i="12" s="1"/>
  <c r="M3208" i="12"/>
  <c r="N3208" i="12" s="1"/>
  <c r="M3209" i="12"/>
  <c r="N3209" i="12" s="1"/>
  <c r="M3210" i="12"/>
  <c r="M3211" i="12"/>
  <c r="M3212" i="12"/>
  <c r="N3212" i="12" s="1"/>
  <c r="M3213" i="12"/>
  <c r="N3213" i="12" s="1"/>
  <c r="M3214" i="12"/>
  <c r="N3214" i="12" s="1"/>
  <c r="M3215" i="12"/>
  <c r="M3216" i="12"/>
  <c r="N3216" i="12" s="1"/>
  <c r="M3217" i="12"/>
  <c r="N3217" i="12" s="1"/>
  <c r="M3218" i="12"/>
  <c r="M3219" i="12"/>
  <c r="N3219" i="12" s="1"/>
  <c r="M3220" i="12"/>
  <c r="N3220" i="12" s="1"/>
  <c r="M3221" i="12"/>
  <c r="N3221" i="12" s="1"/>
  <c r="M3222" i="12"/>
  <c r="M3223" i="12"/>
  <c r="N3223" i="12" s="1"/>
  <c r="M3224" i="12"/>
  <c r="N3224" i="12" s="1"/>
  <c r="M3225" i="12"/>
  <c r="N3225" i="12" s="1"/>
  <c r="M3226" i="12"/>
  <c r="N3226" i="12" s="1"/>
  <c r="M3227" i="12"/>
  <c r="M3228" i="12"/>
  <c r="N3228" i="12" s="1"/>
  <c r="M3229" i="12"/>
  <c r="M3230" i="12"/>
  <c r="M3231" i="12"/>
  <c r="N3231" i="12" s="1"/>
  <c r="M3232" i="12"/>
  <c r="N3232" i="12" s="1"/>
  <c r="M3233" i="12"/>
  <c r="N3233" i="12" s="1"/>
  <c r="M3234" i="12"/>
  <c r="M3235" i="12"/>
  <c r="M3236" i="12"/>
  <c r="N3236" i="12" s="1"/>
  <c r="M3237" i="12"/>
  <c r="M3238" i="12"/>
  <c r="N3238" i="12" s="1"/>
  <c r="M3239" i="12"/>
  <c r="N3239" i="12" s="1"/>
  <c r="M3240" i="12"/>
  <c r="N3240" i="12" s="1"/>
  <c r="M3241" i="12"/>
  <c r="N3241" i="12" s="1"/>
  <c r="M3242" i="12"/>
  <c r="M3243" i="12"/>
  <c r="N3243" i="12" s="1"/>
  <c r="M3244" i="12"/>
  <c r="N3244" i="12" s="1"/>
  <c r="M3245" i="12"/>
  <c r="N3245" i="12" s="1"/>
  <c r="M3246" i="12"/>
  <c r="M3247" i="12"/>
  <c r="M3248" i="12"/>
  <c r="N3248" i="12" s="1"/>
  <c r="M3249" i="12"/>
  <c r="N3249" i="12" s="1"/>
  <c r="M3250" i="12"/>
  <c r="M3251" i="12"/>
  <c r="M3252" i="12"/>
  <c r="N3252" i="12" s="1"/>
  <c r="M3253" i="12"/>
  <c r="N3253" i="12" s="1"/>
  <c r="M3254" i="12"/>
  <c r="M3255" i="12"/>
  <c r="M3256" i="12"/>
  <c r="N3256" i="12" s="1"/>
  <c r="M3257" i="12"/>
  <c r="N3257" i="12" s="1"/>
  <c r="M3258" i="12"/>
  <c r="M3259" i="12"/>
  <c r="M3260" i="12"/>
  <c r="N3260" i="12" s="1"/>
  <c r="M3261" i="12"/>
  <c r="N3261" i="12" s="1"/>
  <c r="M3262" i="12"/>
  <c r="N3262" i="12" s="1"/>
  <c r="M3263" i="12"/>
  <c r="M3264" i="12"/>
  <c r="N3264" i="12" s="1"/>
  <c r="M3265" i="12"/>
  <c r="N3265" i="12" s="1"/>
  <c r="M3266" i="12"/>
  <c r="N3266" i="12" s="1"/>
  <c r="M3267" i="12"/>
  <c r="N3267" i="12" s="1"/>
  <c r="M3268" i="12"/>
  <c r="N3268" i="12" s="1"/>
  <c r="M3269" i="12"/>
  <c r="N3269" i="12" s="1"/>
  <c r="M3270" i="12"/>
  <c r="M3271" i="12"/>
  <c r="M3272" i="12"/>
  <c r="N3272" i="12" s="1"/>
  <c r="M3273" i="12"/>
  <c r="N3273" i="12" s="1"/>
  <c r="M3274" i="12"/>
  <c r="M3275" i="12"/>
  <c r="M3276" i="12"/>
  <c r="N3276" i="12" s="1"/>
  <c r="M3277" i="12"/>
  <c r="N3277" i="12" s="1"/>
  <c r="M3278" i="12"/>
  <c r="M3279" i="12"/>
  <c r="N3279" i="12" s="1"/>
  <c r="M3280" i="12"/>
  <c r="N3280" i="12" s="1"/>
  <c r="M3281" i="12"/>
  <c r="N3281" i="12" s="1"/>
  <c r="M3282" i="12"/>
  <c r="M3283" i="12"/>
  <c r="M3284" i="12"/>
  <c r="N3284" i="12" s="1"/>
  <c r="M3285" i="12"/>
  <c r="N3285" i="12" s="1"/>
  <c r="M3286" i="12"/>
  <c r="N3286" i="12" s="1"/>
  <c r="M3287" i="12"/>
  <c r="N3287" i="12" s="1"/>
  <c r="M3288" i="12"/>
  <c r="N3288" i="12" s="1"/>
  <c r="M3289" i="12"/>
  <c r="N3289" i="12" s="1"/>
  <c r="M3290" i="12"/>
  <c r="M3291" i="12"/>
  <c r="M3292" i="12"/>
  <c r="N3292" i="12" s="1"/>
  <c r="M3293" i="12"/>
  <c r="N3293" i="12" s="1"/>
  <c r="M3294" i="12"/>
  <c r="M3295" i="12"/>
  <c r="M3296" i="12"/>
  <c r="N3296" i="12" s="1"/>
  <c r="M3297" i="12"/>
  <c r="N3297" i="12" s="1"/>
  <c r="M3298" i="12"/>
  <c r="N3298" i="12" s="1"/>
  <c r="M3299" i="12"/>
  <c r="M3300" i="12"/>
  <c r="N3300" i="12" s="1"/>
  <c r="M3301" i="12"/>
  <c r="M3302" i="12"/>
  <c r="M3303" i="12"/>
  <c r="N3303" i="12" s="1"/>
  <c r="M3304" i="12"/>
  <c r="N3304" i="12" s="1"/>
  <c r="M3305" i="12"/>
  <c r="N3305" i="12" s="1"/>
  <c r="M3306" i="12"/>
  <c r="M3307" i="12"/>
  <c r="N3307" i="12" s="1"/>
  <c r="M3308" i="12"/>
  <c r="N3308" i="12" s="1"/>
  <c r="M3309" i="12"/>
  <c r="N3309" i="12" s="1"/>
  <c r="M3310" i="12"/>
  <c r="N3310" i="12" s="1"/>
  <c r="M3311" i="12"/>
  <c r="N3311" i="12" s="1"/>
  <c r="M3312" i="12"/>
  <c r="N3312" i="12" s="1"/>
  <c r="M3313" i="12"/>
  <c r="N3313" i="12" s="1"/>
  <c r="M3314" i="12"/>
  <c r="M3315" i="12"/>
  <c r="N3315" i="12" s="1"/>
  <c r="M3316" i="12"/>
  <c r="N3316" i="12" s="1"/>
  <c r="M3317" i="12"/>
  <c r="N3317" i="12" s="1"/>
  <c r="M3318" i="12"/>
  <c r="M3319" i="12"/>
  <c r="M3320" i="12"/>
  <c r="N3320" i="12" s="1"/>
  <c r="M3321" i="12"/>
  <c r="M3322" i="12"/>
  <c r="N3322" i="12" s="1"/>
  <c r="M3323" i="12"/>
  <c r="M3324" i="12"/>
  <c r="N3324" i="12" s="1"/>
  <c r="M3325" i="12"/>
  <c r="N3325" i="12" s="1"/>
  <c r="M3326" i="12"/>
  <c r="M3327" i="12"/>
  <c r="N3327" i="12" s="1"/>
  <c r="M3328" i="12"/>
  <c r="N3328" i="12" s="1"/>
  <c r="M3329" i="12"/>
  <c r="N3329" i="12" s="1"/>
  <c r="M3330" i="12"/>
  <c r="M3331" i="12"/>
  <c r="N3331" i="12" s="1"/>
  <c r="M3332" i="12"/>
  <c r="N3332" i="12" s="1"/>
  <c r="M3333" i="12"/>
  <c r="N3333" i="12" s="1"/>
  <c r="M3334" i="12"/>
  <c r="N3334" i="12" s="1"/>
  <c r="M3335" i="12"/>
  <c r="M3336" i="12"/>
  <c r="N3336" i="12" s="1"/>
  <c r="M3337" i="12"/>
  <c r="N3337" i="12" s="1"/>
  <c r="M3338" i="12"/>
  <c r="M3339" i="12"/>
  <c r="N3339" i="12" s="1"/>
  <c r="M3340" i="12"/>
  <c r="N3340" i="12" s="1"/>
  <c r="M3341" i="12"/>
  <c r="N3341" i="12" s="1"/>
  <c r="M3342" i="12"/>
  <c r="M3343" i="12"/>
  <c r="M3344" i="12"/>
  <c r="N3344" i="12" s="1"/>
  <c r="M3345" i="12"/>
  <c r="N3345" i="12" s="1"/>
  <c r="M3346" i="12"/>
  <c r="M3347" i="12"/>
  <c r="M3348" i="12"/>
  <c r="M3349" i="12"/>
  <c r="M3350" i="12"/>
  <c r="N3350" i="12" s="1"/>
  <c r="M3351" i="12"/>
  <c r="M3352" i="12"/>
  <c r="N3352" i="12" s="1"/>
  <c r="M3353" i="12"/>
  <c r="N3353" i="12" s="1"/>
  <c r="M3354" i="12"/>
  <c r="M3355" i="12"/>
  <c r="M3356" i="12"/>
  <c r="N3356" i="12" s="1"/>
  <c r="M3357" i="12"/>
  <c r="N3357" i="12" s="1"/>
  <c r="M3358" i="12"/>
  <c r="N3358" i="12" s="1"/>
  <c r="M3359" i="12"/>
  <c r="M3360" i="12"/>
  <c r="M3361" i="12"/>
  <c r="N3361" i="12" s="1"/>
  <c r="M3362" i="12"/>
  <c r="M3363" i="12"/>
  <c r="N3363" i="12" s="1"/>
  <c r="M3364" i="12"/>
  <c r="N3364" i="12" s="1"/>
  <c r="M3365" i="12"/>
  <c r="N3365" i="12" s="1"/>
  <c r="M3366" i="12"/>
  <c r="M3367" i="12"/>
  <c r="M3368" i="12"/>
  <c r="N3368" i="12" s="1"/>
  <c r="M3369" i="12"/>
  <c r="N3369" i="12" s="1"/>
  <c r="M3370" i="12"/>
  <c r="N3370" i="12" s="1"/>
  <c r="M3371" i="12"/>
  <c r="N3371" i="12" s="1"/>
  <c r="M3372" i="12"/>
  <c r="N3372" i="12" s="1"/>
  <c r="M3373" i="12"/>
  <c r="M3374" i="12"/>
  <c r="M3375" i="12"/>
  <c r="N3375" i="12" s="1"/>
  <c r="M3376" i="12"/>
  <c r="N3376" i="12" s="1"/>
  <c r="M3377" i="12"/>
  <c r="N3377" i="12" s="1"/>
  <c r="M3378" i="12"/>
  <c r="M3379" i="12"/>
  <c r="M3380" i="12"/>
  <c r="N3380" i="12" s="1"/>
  <c r="M3381" i="12"/>
  <c r="N3381" i="12" s="1"/>
  <c r="M3382" i="12"/>
  <c r="N3382" i="12" s="1"/>
  <c r="M3383" i="12"/>
  <c r="N3383" i="12" s="1"/>
  <c r="M3384" i="12"/>
  <c r="N3384" i="12" s="1"/>
  <c r="M3385" i="12"/>
  <c r="M3386" i="12"/>
  <c r="M3387" i="12"/>
  <c r="N3387" i="12" s="1"/>
  <c r="M3388" i="12"/>
  <c r="N3388" i="12" s="1"/>
  <c r="M3389" i="12"/>
  <c r="N3389" i="12" s="1"/>
  <c r="M3390" i="12"/>
  <c r="M3391" i="12"/>
  <c r="M3392" i="12"/>
  <c r="N3392" i="12" s="1"/>
  <c r="M3393" i="12"/>
  <c r="N3393" i="12" s="1"/>
  <c r="M3394" i="12"/>
  <c r="N3394" i="12" s="1"/>
  <c r="M3395" i="12"/>
  <c r="N3395" i="12" s="1"/>
  <c r="M3396" i="12"/>
  <c r="N3396" i="12" s="1"/>
  <c r="M3397" i="12"/>
  <c r="N3397" i="12" s="1"/>
  <c r="M3398" i="12"/>
  <c r="M3399" i="12"/>
  <c r="N3399" i="12" s="1"/>
  <c r="M3400" i="12"/>
  <c r="N3400" i="12" s="1"/>
  <c r="M3401" i="12"/>
  <c r="N3401" i="12" s="1"/>
  <c r="M3402" i="12"/>
  <c r="M3403" i="12"/>
  <c r="M3404" i="12"/>
  <c r="N3404" i="12" s="1"/>
  <c r="M3405" i="12"/>
  <c r="N3405" i="12" s="1"/>
  <c r="M3406" i="12"/>
  <c r="N3406" i="12" s="1"/>
  <c r="M3407" i="12"/>
  <c r="M3408" i="12"/>
  <c r="N3408" i="12" s="1"/>
  <c r="M3409" i="12"/>
  <c r="N3409" i="12" s="1"/>
  <c r="M3410" i="12"/>
  <c r="M3411" i="12"/>
  <c r="N3411" i="12" s="1"/>
  <c r="M3412" i="12"/>
  <c r="N3412" i="12" s="1"/>
  <c r="M3413" i="12"/>
  <c r="N3413" i="12" s="1"/>
  <c r="M3414" i="12"/>
  <c r="M3415" i="12"/>
  <c r="M3416" i="12"/>
  <c r="N3416" i="12" s="1"/>
  <c r="M3417" i="12"/>
  <c r="N3417" i="12" s="1"/>
  <c r="M3418" i="12"/>
  <c r="M3419" i="12"/>
  <c r="N3419" i="12" s="1"/>
  <c r="M3420" i="12"/>
  <c r="N3420" i="12" s="1"/>
  <c r="M3421" i="12"/>
  <c r="N3421" i="12" s="1"/>
  <c r="M3422" i="12"/>
  <c r="M3423" i="12"/>
  <c r="N3423" i="12" s="1"/>
  <c r="M3424" i="12"/>
  <c r="N3424" i="12" s="1"/>
  <c r="M3425" i="12"/>
  <c r="N3425" i="12" s="1"/>
  <c r="M3426" i="12"/>
  <c r="M3427" i="12"/>
  <c r="M3428" i="12"/>
  <c r="N3428" i="12" s="1"/>
  <c r="M3429" i="12"/>
  <c r="N3429" i="12" s="1"/>
  <c r="M3430" i="12"/>
  <c r="N3430" i="12" s="1"/>
  <c r="M3431" i="12"/>
  <c r="N3431" i="12" s="1"/>
  <c r="M3432" i="12"/>
  <c r="N3432" i="12" s="1"/>
  <c r="M3433" i="12"/>
  <c r="M3434" i="12"/>
  <c r="M3435" i="12"/>
  <c r="N3435" i="12" s="1"/>
  <c r="M3436" i="12"/>
  <c r="N3436" i="12" s="1"/>
  <c r="M3437" i="12"/>
  <c r="N3437" i="12" s="1"/>
  <c r="M3438" i="12"/>
  <c r="M3439" i="12"/>
  <c r="N3439" i="12" s="1"/>
  <c r="M3440" i="12"/>
  <c r="N3440" i="12" s="1"/>
  <c r="M3441" i="12"/>
  <c r="N3441" i="12" s="1"/>
  <c r="M3442" i="12"/>
  <c r="M3443" i="12"/>
  <c r="M3444" i="12"/>
  <c r="N3444" i="12" s="1"/>
  <c r="M3445" i="12"/>
  <c r="N3445" i="12" s="1"/>
  <c r="M3446" i="12"/>
  <c r="M3447" i="12"/>
  <c r="N3447" i="12" s="1"/>
  <c r="M3448" i="12"/>
  <c r="N3448" i="12" s="1"/>
  <c r="M3449" i="12"/>
  <c r="N3449" i="12" s="1"/>
  <c r="M3450" i="12"/>
  <c r="M3451" i="12"/>
  <c r="M3452" i="12"/>
  <c r="M3453" i="12"/>
  <c r="N3453" i="12" s="1"/>
  <c r="M3454" i="12"/>
  <c r="N3454" i="12" s="1"/>
  <c r="M3455" i="12"/>
  <c r="M3456" i="12"/>
  <c r="M3457" i="12"/>
  <c r="N3457" i="12" s="1"/>
  <c r="M3458" i="12"/>
  <c r="M3459" i="12"/>
  <c r="N3459" i="12" s="1"/>
  <c r="M3460" i="12"/>
  <c r="N3460" i="12" s="1"/>
  <c r="M3461" i="12"/>
  <c r="N3461" i="12" s="1"/>
  <c r="M3462" i="12"/>
  <c r="M3463" i="12"/>
  <c r="M3464" i="12"/>
  <c r="M3465" i="12"/>
  <c r="N3465" i="12" s="1"/>
  <c r="M3466" i="12"/>
  <c r="N3466" i="12" s="1"/>
  <c r="M3467" i="12"/>
  <c r="N3467" i="12" s="1"/>
  <c r="M3468" i="12"/>
  <c r="M3469" i="12"/>
  <c r="M3470" i="12"/>
  <c r="M3471" i="12"/>
  <c r="N3471" i="12" s="1"/>
  <c r="M3472" i="12"/>
  <c r="N3472" i="12" s="1"/>
  <c r="M3473" i="12"/>
  <c r="N3473" i="12" s="1"/>
  <c r="M3474" i="12"/>
  <c r="M3475" i="12"/>
  <c r="M3476" i="12"/>
  <c r="M3477" i="12"/>
  <c r="N3477" i="12" s="1"/>
  <c r="M3478" i="12"/>
  <c r="M3479" i="12"/>
  <c r="N3479" i="12" s="1"/>
  <c r="M3480" i="12"/>
  <c r="N3480" i="12" s="1"/>
  <c r="M3481" i="12"/>
  <c r="N3481" i="12" s="1"/>
  <c r="M3482" i="12"/>
  <c r="N3482" i="12" s="1"/>
  <c r="M3483" i="12"/>
  <c r="N3483" i="12" s="1"/>
  <c r="M3484" i="12"/>
  <c r="N3484" i="12" s="1"/>
  <c r="M3485" i="12"/>
  <c r="N3485" i="12" s="1"/>
  <c r="M3486" i="12"/>
  <c r="M3487" i="12"/>
  <c r="M3488" i="12"/>
  <c r="M3489" i="12"/>
  <c r="N3489" i="12" s="1"/>
  <c r="M3490" i="12"/>
  <c r="N3490" i="12" s="1"/>
  <c r="M3491" i="12"/>
  <c r="M3492" i="12"/>
  <c r="N3492" i="12" s="1"/>
  <c r="M3493" i="12"/>
  <c r="N3493" i="12" s="1"/>
  <c r="M3494" i="12"/>
  <c r="M3495" i="12"/>
  <c r="N3495" i="12" s="1"/>
  <c r="M3496" i="12"/>
  <c r="N3496" i="12" s="1"/>
  <c r="M3497" i="12"/>
  <c r="N3497" i="12" s="1"/>
  <c r="M3498" i="12"/>
  <c r="M3499" i="12"/>
  <c r="M3500" i="12"/>
  <c r="M3501" i="12"/>
  <c r="N3501" i="12" s="1"/>
  <c r="M3502" i="12"/>
  <c r="N3502" i="12" s="1"/>
  <c r="M3503" i="12"/>
  <c r="M3504" i="12"/>
  <c r="N3504" i="12" s="1"/>
  <c r="M3505" i="12"/>
  <c r="N3505" i="12" s="1"/>
  <c r="M3506" i="12"/>
  <c r="M3507" i="12"/>
  <c r="N3507" i="12" s="1"/>
  <c r="M3508" i="12"/>
  <c r="N3508" i="12" s="1"/>
  <c r="M3509" i="12"/>
  <c r="N3509" i="12" s="1"/>
  <c r="M3510" i="12"/>
  <c r="M3511" i="12"/>
  <c r="M3512" i="12"/>
  <c r="M3513" i="12"/>
  <c r="N3513" i="12" s="1"/>
  <c r="M3514" i="12"/>
  <c r="N3514" i="12" s="1"/>
  <c r="M3515" i="12"/>
  <c r="M3516" i="12"/>
  <c r="M3517" i="12"/>
  <c r="N3517" i="12" s="1"/>
  <c r="M3518" i="12"/>
  <c r="M3519" i="12"/>
  <c r="N3519" i="12" s="1"/>
  <c r="M3520" i="12"/>
  <c r="N3520" i="12" s="1"/>
  <c r="M3521" i="12"/>
  <c r="N3521" i="12" s="1"/>
  <c r="M3522" i="12"/>
  <c r="M3523" i="12"/>
  <c r="M3524" i="12"/>
  <c r="N3524" i="12" s="1"/>
  <c r="M3525" i="12"/>
  <c r="N3525" i="12" s="1"/>
  <c r="M3526" i="12"/>
  <c r="M3527" i="12"/>
  <c r="M3528" i="12"/>
  <c r="M3529" i="12"/>
  <c r="M3530" i="12"/>
  <c r="M3531" i="12"/>
  <c r="N3531" i="12" s="1"/>
  <c r="M3532" i="12"/>
  <c r="N3532" i="12" s="1"/>
  <c r="M3533" i="12"/>
  <c r="N3533" i="12" s="1"/>
  <c r="M3534" i="12"/>
  <c r="M3535" i="12"/>
  <c r="M3536" i="12"/>
  <c r="N3536" i="12" s="1"/>
  <c r="M3537" i="12"/>
  <c r="N3537" i="12" s="1"/>
  <c r="M3538" i="12"/>
  <c r="M3539" i="12"/>
  <c r="M3540" i="12"/>
  <c r="N3540" i="12" s="1"/>
  <c r="M3541" i="12"/>
  <c r="N3541" i="12" s="1"/>
  <c r="M3542" i="12"/>
  <c r="N3542" i="12" s="1"/>
  <c r="M3543" i="12"/>
  <c r="N3543" i="12" s="1"/>
  <c r="M3544" i="12"/>
  <c r="N3544" i="12" s="1"/>
  <c r="M3545" i="12"/>
  <c r="N3545" i="12" s="1"/>
  <c r="M3546" i="12"/>
  <c r="M3547" i="12"/>
  <c r="M3548" i="12"/>
  <c r="M3549" i="12"/>
  <c r="N3549" i="12" s="1"/>
  <c r="M3550" i="12"/>
  <c r="M3551" i="12"/>
  <c r="M3552" i="12"/>
  <c r="N3552" i="12" s="1"/>
  <c r="M3553" i="12"/>
  <c r="N3553" i="12" s="1"/>
  <c r="M3554" i="12"/>
  <c r="M3555" i="12"/>
  <c r="M3556" i="12"/>
  <c r="N3556" i="12" s="1"/>
  <c r="M3557" i="12"/>
  <c r="N3557" i="12" s="1"/>
  <c r="M3558" i="12"/>
  <c r="M3559" i="12"/>
  <c r="N3559" i="12" s="1"/>
  <c r="M3560" i="12"/>
  <c r="M3561" i="12"/>
  <c r="M3562" i="12"/>
  <c r="M3563" i="12"/>
  <c r="M3564" i="12"/>
  <c r="M3565" i="12"/>
  <c r="M3566" i="12"/>
  <c r="M3567" i="12"/>
  <c r="M3568" i="12"/>
  <c r="N3568" i="12" s="1"/>
  <c r="M3569" i="12"/>
  <c r="N3569" i="12" s="1"/>
  <c r="M3570" i="12"/>
  <c r="M3571" i="12"/>
  <c r="M3572" i="12"/>
  <c r="N3572" i="12" s="1"/>
  <c r="M3573" i="12"/>
  <c r="N3573" i="12" s="1"/>
  <c r="M3574" i="12"/>
  <c r="N3574" i="12" s="1"/>
  <c r="M3575" i="12"/>
  <c r="N3575" i="12" s="1"/>
  <c r="M3576" i="12"/>
  <c r="N3576" i="12" s="1"/>
  <c r="M3577" i="12"/>
  <c r="N3577" i="12" s="1"/>
  <c r="M3578" i="12"/>
  <c r="M3579" i="12"/>
  <c r="N3579" i="12" s="1"/>
  <c r="M3580" i="12"/>
  <c r="N3580" i="12" s="1"/>
  <c r="M3581" i="12"/>
  <c r="N3581" i="12" s="1"/>
  <c r="M3582" i="12"/>
  <c r="M3583" i="12"/>
  <c r="M3584" i="12"/>
  <c r="N3584" i="12" s="1"/>
  <c r="M3585" i="12"/>
  <c r="N3585" i="12" s="1"/>
  <c r="M3586" i="12"/>
  <c r="N3586" i="12" s="1"/>
  <c r="M3587" i="12"/>
  <c r="M3588" i="12"/>
  <c r="M3589" i="12"/>
  <c r="N3589" i="12" s="1"/>
  <c r="M3590" i="12"/>
  <c r="M3591" i="12"/>
  <c r="N3591" i="12" s="1"/>
  <c r="M3592" i="12"/>
  <c r="N3592" i="12" s="1"/>
  <c r="M3593" i="12"/>
  <c r="N3593" i="12" s="1"/>
  <c r="M3594" i="12"/>
  <c r="M3595" i="12"/>
  <c r="M3596" i="12"/>
  <c r="N3596" i="12" s="1"/>
  <c r="M3597" i="12"/>
  <c r="N3597" i="12" s="1"/>
  <c r="M3598" i="12"/>
  <c r="N3598" i="12" s="1"/>
  <c r="M3599" i="12"/>
  <c r="M3600" i="12"/>
  <c r="N3600" i="12" s="1"/>
  <c r="M3601" i="12"/>
  <c r="N3601" i="12" s="1"/>
  <c r="M3602" i="12"/>
  <c r="M3603" i="12"/>
  <c r="N3603" i="12" s="1"/>
  <c r="M3604" i="12"/>
  <c r="N3604" i="12" s="1"/>
  <c r="M3605" i="12"/>
  <c r="N3605" i="12" s="1"/>
  <c r="M3606" i="12"/>
  <c r="M3607" i="12"/>
  <c r="M3608" i="12"/>
  <c r="M3609" i="12"/>
  <c r="M3610" i="12"/>
  <c r="N3610" i="12" s="1"/>
  <c r="M3611" i="12"/>
  <c r="N3611" i="12" s="1"/>
  <c r="M3612" i="12"/>
  <c r="M3613" i="12"/>
  <c r="M3614" i="12"/>
  <c r="N3614" i="12" s="1"/>
  <c r="M3615" i="12"/>
  <c r="N3615" i="12" s="1"/>
  <c r="M3616" i="12"/>
  <c r="N3616" i="12" s="1"/>
  <c r="M3617" i="12"/>
  <c r="N3617" i="12" s="1"/>
  <c r="M3618" i="12"/>
  <c r="M3619" i="12"/>
  <c r="M3620" i="12"/>
  <c r="M3621" i="12"/>
  <c r="N3621" i="12" s="1"/>
  <c r="M3622" i="12"/>
  <c r="N3622" i="12" s="1"/>
  <c r="M3623" i="12"/>
  <c r="N3623" i="12" s="1"/>
  <c r="M3624" i="12"/>
  <c r="N3624" i="12" s="1"/>
  <c r="M3625" i="12"/>
  <c r="N3625" i="12" s="1"/>
  <c r="M3626" i="12"/>
  <c r="M3627" i="12"/>
  <c r="N3627" i="12" s="1"/>
  <c r="M3628" i="12"/>
  <c r="N3628" i="12" s="1"/>
  <c r="M3629" i="12"/>
  <c r="N3629" i="12" s="1"/>
  <c r="M3630" i="12"/>
  <c r="M3631" i="12"/>
  <c r="M3632" i="12"/>
  <c r="M3633" i="12"/>
  <c r="N3633" i="12" s="1"/>
  <c r="M3634" i="12"/>
  <c r="N3634" i="12" s="1"/>
  <c r="M3635" i="12"/>
  <c r="M3636" i="12"/>
  <c r="N3636" i="12" s="1"/>
  <c r="M3637" i="12"/>
  <c r="N3637" i="12" s="1"/>
  <c r="M3638" i="12"/>
  <c r="N3638" i="12" s="1"/>
  <c r="M3639" i="12"/>
  <c r="N3639" i="12" s="1"/>
  <c r="M3640" i="12"/>
  <c r="N3640" i="12" s="1"/>
  <c r="M3641" i="12"/>
  <c r="N3641" i="12" s="1"/>
  <c r="M3642" i="12"/>
  <c r="M3643" i="12"/>
  <c r="M3644" i="12"/>
  <c r="M3645" i="12"/>
  <c r="N3645" i="12" s="1"/>
  <c r="M3646" i="12"/>
  <c r="N3646" i="12" s="1"/>
  <c r="M3647" i="12"/>
  <c r="N3647" i="12" s="1"/>
  <c r="M3648" i="12"/>
  <c r="N3648" i="12" s="1"/>
  <c r="M3649" i="12"/>
  <c r="N3649" i="12" s="1"/>
  <c r="M3650" i="12"/>
  <c r="M3651" i="12"/>
  <c r="N3651" i="12" s="1"/>
  <c r="M3652" i="12"/>
  <c r="N3652" i="12" s="1"/>
  <c r="M3653" i="12"/>
  <c r="N3653" i="12" s="1"/>
  <c r="M3654" i="12"/>
  <c r="M3655" i="12"/>
  <c r="M3656" i="12"/>
  <c r="M3657" i="12"/>
  <c r="N3657" i="12" s="1"/>
  <c r="M3658" i="12"/>
  <c r="N3658" i="12" s="1"/>
  <c r="M3659" i="12"/>
  <c r="N3659" i="12" s="1"/>
  <c r="M3660" i="12"/>
  <c r="M3661" i="12"/>
  <c r="M3662" i="12"/>
  <c r="M3663" i="12"/>
  <c r="N3663" i="12" s="1"/>
  <c r="M3664" i="12"/>
  <c r="N3664" i="12" s="1"/>
  <c r="M3665" i="12"/>
  <c r="N3665" i="12" s="1"/>
  <c r="M3666" i="12"/>
  <c r="M3667" i="12"/>
  <c r="M3668" i="12"/>
  <c r="M3669" i="12"/>
  <c r="N3669" i="12" s="1"/>
  <c r="M3670" i="12"/>
  <c r="N3670" i="12" s="1"/>
  <c r="M3671" i="12"/>
  <c r="M3672" i="12"/>
  <c r="N3672" i="12" s="1"/>
  <c r="M3673" i="12"/>
  <c r="M3674" i="12"/>
  <c r="M3675" i="12"/>
  <c r="N3675" i="12" s="1"/>
  <c r="M3676" i="12"/>
  <c r="N3676" i="12" s="1"/>
  <c r="M3677" i="12"/>
  <c r="N3677" i="12" s="1"/>
  <c r="M3678" i="12"/>
  <c r="M3679" i="12"/>
  <c r="M3680" i="12"/>
  <c r="N3680" i="12" s="1"/>
  <c r="M3681" i="12"/>
  <c r="N3681" i="12" s="1"/>
  <c r="M3682" i="12"/>
  <c r="M3683" i="12"/>
  <c r="M3684" i="12"/>
  <c r="N3684" i="12" s="1"/>
  <c r="M3685" i="12"/>
  <c r="N3685" i="12" s="1"/>
  <c r="M3686" i="12"/>
  <c r="M3687" i="12"/>
  <c r="N3687" i="12" s="1"/>
  <c r="M3688" i="12"/>
  <c r="N3688" i="12" s="1"/>
  <c r="M3689" i="12"/>
  <c r="N3689" i="12" s="1"/>
  <c r="M3690" i="12"/>
  <c r="M3691" i="12"/>
  <c r="M3692" i="12"/>
  <c r="M3693" i="12"/>
  <c r="N3693" i="12" s="1"/>
  <c r="M3694" i="12"/>
  <c r="M3695" i="12"/>
  <c r="M3696" i="12"/>
  <c r="N3696" i="12" s="1"/>
  <c r="M3697" i="12"/>
  <c r="N3697" i="12" s="1"/>
  <c r="M3698" i="12"/>
  <c r="M3699" i="12"/>
  <c r="M3700" i="12"/>
  <c r="N3700" i="12" s="1"/>
  <c r="M3701" i="12"/>
  <c r="N3701" i="12" s="1"/>
  <c r="M3702" i="12"/>
  <c r="M3703" i="12"/>
  <c r="M3704" i="12"/>
  <c r="M3705" i="12"/>
  <c r="N3705" i="12" s="1"/>
  <c r="M3706" i="12"/>
  <c r="N3706" i="12" s="1"/>
  <c r="M3707" i="12"/>
  <c r="M3708" i="12"/>
  <c r="M3709" i="12"/>
  <c r="N3709" i="12" s="1"/>
  <c r="M3710" i="12"/>
  <c r="M3711" i="12"/>
  <c r="N3711" i="12" s="1"/>
  <c r="M3712" i="12"/>
  <c r="N3712" i="12" s="1"/>
  <c r="M3713" i="12"/>
  <c r="N3713" i="12" s="1"/>
  <c r="M3714" i="12"/>
  <c r="M3715" i="12"/>
  <c r="M3716" i="12"/>
  <c r="N3716" i="12" s="1"/>
  <c r="M3717" i="12"/>
  <c r="N3717" i="12" s="1"/>
  <c r="M3718" i="12"/>
  <c r="M3719" i="12"/>
  <c r="N3719" i="12" s="1"/>
  <c r="M3720" i="12"/>
  <c r="M3721" i="12"/>
  <c r="N3721" i="12" s="1"/>
  <c r="M3722" i="12"/>
  <c r="M3723" i="12"/>
  <c r="N3723" i="12" s="1"/>
  <c r="M3724" i="12"/>
  <c r="N3724" i="12" s="1"/>
  <c r="M3725" i="12"/>
  <c r="N3725" i="12" s="1"/>
  <c r="M3726" i="12"/>
  <c r="M3727" i="12"/>
  <c r="M3728" i="12"/>
  <c r="N3728" i="12" s="1"/>
  <c r="M3729" i="12"/>
  <c r="N3729" i="12" s="1"/>
  <c r="M3730" i="12"/>
  <c r="M3731" i="12"/>
  <c r="M3732" i="12"/>
  <c r="N3732" i="12" s="1"/>
  <c r="M3733" i="12"/>
  <c r="M3734" i="12"/>
  <c r="M3735" i="12"/>
  <c r="N3735" i="12" s="1"/>
  <c r="M3736" i="12"/>
  <c r="N3736" i="12" s="1"/>
  <c r="M3737" i="12"/>
  <c r="N3737" i="12" s="1"/>
  <c r="M3738" i="12"/>
  <c r="M3739" i="12"/>
  <c r="M3740" i="12"/>
  <c r="M3741" i="12"/>
  <c r="N3741" i="12" s="1"/>
  <c r="M3742" i="12"/>
  <c r="M3743" i="12"/>
  <c r="M3744" i="12"/>
  <c r="N3744" i="12" s="1"/>
  <c r="M3745" i="12"/>
  <c r="N3745" i="12" s="1"/>
  <c r="M3746" i="12"/>
  <c r="M3747" i="12"/>
  <c r="N3747" i="12" s="1"/>
  <c r="M3748" i="12"/>
  <c r="N3748" i="12" s="1"/>
  <c r="M3749" i="12"/>
  <c r="N3749" i="12" s="1"/>
  <c r="M3750" i="12"/>
  <c r="M3751" i="12"/>
  <c r="M3752" i="12"/>
  <c r="N3752" i="12" s="1"/>
  <c r="M3753" i="12"/>
  <c r="N3753" i="12" s="1"/>
  <c r="M3754" i="12"/>
  <c r="N3754" i="12" s="1"/>
  <c r="M3755" i="12"/>
  <c r="N3755" i="12" s="1"/>
  <c r="M3756" i="12"/>
  <c r="M3757" i="12"/>
  <c r="M3758" i="12"/>
  <c r="M3759" i="12"/>
  <c r="N3759" i="12" s="1"/>
  <c r="M3760" i="12"/>
  <c r="N3760" i="12" s="1"/>
  <c r="M3761" i="12"/>
  <c r="N3761" i="12" s="1"/>
  <c r="M3762" i="12"/>
  <c r="M3763" i="12"/>
  <c r="M3764" i="12"/>
  <c r="M3765" i="12"/>
  <c r="N3765" i="12" s="1"/>
  <c r="M3766" i="12"/>
  <c r="N3766" i="12" s="1"/>
  <c r="M3767" i="12"/>
  <c r="N3767" i="12" s="1"/>
  <c r="M3768" i="12"/>
  <c r="N3768" i="12" s="1"/>
  <c r="M3769" i="12"/>
  <c r="N3769" i="12" s="1"/>
  <c r="M3770" i="12"/>
  <c r="M3771" i="12"/>
  <c r="N3771" i="12" s="1"/>
  <c r="M3772" i="12"/>
  <c r="N3772" i="12" s="1"/>
  <c r="M3773" i="12"/>
  <c r="N3773" i="12" s="1"/>
  <c r="M3774" i="12"/>
  <c r="M3775" i="12"/>
  <c r="N3775" i="12" s="1"/>
  <c r="M3776" i="12"/>
  <c r="M3777" i="12"/>
  <c r="M3778" i="12"/>
  <c r="M3779" i="12"/>
  <c r="M3780" i="12"/>
  <c r="N3780" i="12" s="1"/>
  <c r="M3781" i="12"/>
  <c r="N3781" i="12" s="1"/>
  <c r="M3782" i="12"/>
  <c r="M3783" i="12"/>
  <c r="N3783" i="12" s="1"/>
  <c r="M3784" i="12"/>
  <c r="N3784" i="12" s="1"/>
  <c r="M3785" i="12"/>
  <c r="N3785" i="12" s="1"/>
  <c r="M3786" i="12"/>
  <c r="M3787" i="12"/>
  <c r="M3788" i="12"/>
  <c r="M3789" i="12"/>
  <c r="N3789" i="12" s="1"/>
  <c r="M3790" i="12"/>
  <c r="N3790" i="12" s="1"/>
  <c r="M3791" i="12"/>
  <c r="M3792" i="12"/>
  <c r="N3792" i="12" s="1"/>
  <c r="M3793" i="12"/>
  <c r="N3793" i="12" s="1"/>
  <c r="M3794" i="12"/>
  <c r="N3794" i="12" s="1"/>
  <c r="M3795" i="12"/>
  <c r="M3796" i="12"/>
  <c r="N3796" i="12" s="1"/>
  <c r="M3797" i="12"/>
  <c r="N3797" i="12" s="1"/>
  <c r="M3798" i="12"/>
  <c r="M3799" i="12"/>
  <c r="M3800" i="12"/>
  <c r="M3801" i="12"/>
  <c r="N3801" i="12" s="1"/>
  <c r="M3802" i="12"/>
  <c r="M3803" i="12"/>
  <c r="M3804" i="12"/>
  <c r="N3804" i="12" s="1"/>
  <c r="M3805" i="12"/>
  <c r="M3806" i="12"/>
  <c r="M3807" i="12"/>
  <c r="N3807" i="12" s="1"/>
  <c r="M3808" i="12"/>
  <c r="N3808" i="12" s="1"/>
  <c r="M3809" i="12"/>
  <c r="N3809" i="12" s="1"/>
  <c r="M3810" i="12"/>
  <c r="M3811" i="12"/>
  <c r="M3812" i="12"/>
  <c r="N3812" i="12" s="1"/>
  <c r="M3813" i="12"/>
  <c r="N3813" i="12" s="1"/>
  <c r="M3814" i="12"/>
  <c r="N3814" i="12" s="1"/>
  <c r="M3815" i="12"/>
  <c r="M3816" i="12"/>
  <c r="M3817" i="12"/>
  <c r="N3817" i="12" s="1"/>
  <c r="M3818" i="12"/>
  <c r="M3819" i="12"/>
  <c r="N3819" i="12" s="1"/>
  <c r="M3820" i="12"/>
  <c r="N3820" i="12" s="1"/>
  <c r="M3821" i="12"/>
  <c r="N3821" i="12" s="1"/>
  <c r="M3822" i="12"/>
  <c r="M3823" i="12"/>
  <c r="M3824" i="12"/>
  <c r="N3824" i="12" s="1"/>
  <c r="M3825" i="12"/>
  <c r="N3825" i="12" s="1"/>
  <c r="M3826" i="12"/>
  <c r="N3826" i="12" s="1"/>
  <c r="M3827" i="12"/>
  <c r="M3828" i="12"/>
  <c r="M3829" i="12"/>
  <c r="N3829" i="12" s="1"/>
  <c r="M3830" i="12"/>
  <c r="N3830" i="12" s="1"/>
  <c r="M3831" i="12"/>
  <c r="N3831" i="12" s="1"/>
  <c r="M3832" i="12"/>
  <c r="N3832" i="12" s="1"/>
  <c r="M3833" i="12"/>
  <c r="N3833" i="12" s="1"/>
  <c r="M3834" i="12"/>
  <c r="M3835" i="12"/>
  <c r="M3836" i="12"/>
  <c r="M3837" i="12"/>
  <c r="N3837" i="12" s="1"/>
  <c r="M3838" i="12"/>
  <c r="M3839" i="12"/>
  <c r="M3840" i="12"/>
  <c r="M3841" i="12"/>
  <c r="M3842" i="12"/>
  <c r="M3843" i="12"/>
  <c r="N3843" i="12" s="1"/>
  <c r="M3844" i="12"/>
  <c r="N3844" i="12" s="1"/>
  <c r="M3845" i="12"/>
  <c r="N3845" i="12" s="1"/>
  <c r="M3846" i="12"/>
  <c r="M3847" i="12"/>
  <c r="M3848" i="12"/>
  <c r="N3848" i="12" s="1"/>
  <c r="M3849" i="12"/>
  <c r="N3849" i="12" s="1"/>
  <c r="M3850" i="12"/>
  <c r="N3850" i="12" s="1"/>
  <c r="M3851" i="12"/>
  <c r="M3852" i="12"/>
  <c r="N3852" i="12" s="1"/>
  <c r="M3853" i="12"/>
  <c r="N3853" i="12" s="1"/>
  <c r="M3854" i="12"/>
  <c r="M3855" i="12"/>
  <c r="N3855" i="12" s="1"/>
  <c r="M3856" i="12"/>
  <c r="N3856" i="12" s="1"/>
  <c r="M3857" i="12"/>
  <c r="N3857" i="12" s="1"/>
  <c r="M3858" i="12"/>
  <c r="M3859" i="12"/>
  <c r="M3860" i="12"/>
  <c r="N3860" i="12" s="1"/>
  <c r="M3861" i="12"/>
  <c r="N3861" i="12" s="1"/>
  <c r="M3862" i="12"/>
  <c r="M3863" i="12"/>
  <c r="N3863" i="12" s="1"/>
  <c r="M3864" i="12"/>
  <c r="N3864" i="12" s="1"/>
  <c r="M3865" i="12"/>
  <c r="N3865" i="12" s="1"/>
  <c r="M3866" i="12"/>
  <c r="M3867" i="12"/>
  <c r="N3867" i="12" s="1"/>
  <c r="M3868" i="12"/>
  <c r="N3868" i="12" s="1"/>
  <c r="M3869" i="12"/>
  <c r="N3869" i="12" s="1"/>
  <c r="M3870" i="12"/>
  <c r="M3871" i="12"/>
  <c r="M3872" i="12"/>
  <c r="N3872" i="12" s="1"/>
  <c r="M3873" i="12"/>
  <c r="N3873" i="12" s="1"/>
  <c r="M3874" i="12"/>
  <c r="N3874" i="12" s="1"/>
  <c r="M3875" i="12"/>
  <c r="N3875" i="12" s="1"/>
  <c r="M3876" i="12"/>
  <c r="N3876" i="12" s="1"/>
  <c r="M3877" i="12"/>
  <c r="N3877" i="12" s="1"/>
  <c r="M3878" i="12"/>
  <c r="M3879" i="12"/>
  <c r="N3879" i="12" s="1"/>
  <c r="M3880" i="12"/>
  <c r="N3880" i="12" s="1"/>
  <c r="M3881" i="12"/>
  <c r="N3881" i="12" s="1"/>
  <c r="M3882" i="12"/>
  <c r="M3883" i="12"/>
  <c r="M3884" i="12"/>
  <c r="M3885" i="12"/>
  <c r="N3885" i="12" s="1"/>
  <c r="M3886" i="12"/>
  <c r="N3886" i="12" s="1"/>
  <c r="M3887" i="12"/>
  <c r="M3888" i="12"/>
  <c r="N3888" i="12" s="1"/>
  <c r="M3889" i="12"/>
  <c r="N3889" i="12" s="1"/>
  <c r="M3890" i="12"/>
  <c r="M3891" i="12"/>
  <c r="N3891" i="12" s="1"/>
  <c r="M3892" i="12"/>
  <c r="N3892" i="12" s="1"/>
  <c r="M3893" i="12"/>
  <c r="N3893" i="12" s="1"/>
  <c r="M3894" i="12"/>
  <c r="M3895" i="12"/>
  <c r="M3896" i="12"/>
  <c r="M3897" i="12"/>
  <c r="N3897" i="12" s="1"/>
  <c r="M3898" i="12"/>
  <c r="N3898" i="12" s="1"/>
  <c r="M3899" i="12"/>
  <c r="N3899" i="12" s="1"/>
  <c r="M3900" i="12"/>
  <c r="M3901" i="12"/>
  <c r="N3901" i="12" s="1"/>
  <c r="M3902" i="12"/>
  <c r="M3903" i="12"/>
  <c r="N3903" i="12" s="1"/>
  <c r="M3904" i="12"/>
  <c r="N3904" i="12" s="1"/>
  <c r="M3905" i="12"/>
  <c r="N3905" i="12" s="1"/>
  <c r="M3906" i="12"/>
  <c r="M3907" i="12"/>
  <c r="M3908" i="12"/>
  <c r="M3909" i="12"/>
  <c r="N3909" i="12" s="1"/>
  <c r="M3910" i="12"/>
  <c r="N3910" i="12" s="1"/>
  <c r="M3911" i="12"/>
  <c r="N3911" i="12" s="1"/>
  <c r="M3912" i="12"/>
  <c r="N3912" i="12" s="1"/>
  <c r="M3913" i="12"/>
  <c r="M3914" i="12"/>
  <c r="M3915" i="12"/>
  <c r="N3915" i="12" s="1"/>
  <c r="M3916" i="12"/>
  <c r="N3916" i="12" s="1"/>
  <c r="M3917" i="12"/>
  <c r="N3917" i="12" s="1"/>
  <c r="M3918" i="12"/>
  <c r="M3919" i="12"/>
  <c r="M3920" i="12"/>
  <c r="M3921" i="12"/>
  <c r="N3921" i="12" s="1"/>
  <c r="M3922" i="12"/>
  <c r="N3922" i="12" s="1"/>
  <c r="M3923" i="12"/>
  <c r="M3924" i="12"/>
  <c r="N3924" i="12" s="1"/>
  <c r="M3925" i="12"/>
  <c r="N3925" i="12" s="1"/>
  <c r="M3926" i="12"/>
  <c r="M3927" i="12"/>
  <c r="M3928" i="12"/>
  <c r="N3928" i="12" s="1"/>
  <c r="M3929" i="12"/>
  <c r="N3929" i="12" s="1"/>
  <c r="M3930" i="12"/>
  <c r="M3931" i="12"/>
  <c r="M3932" i="12"/>
  <c r="N3932" i="12" s="1"/>
  <c r="M3933" i="12"/>
  <c r="N3933" i="12" s="1"/>
  <c r="M3934" i="12"/>
  <c r="N3934" i="12" s="1"/>
  <c r="M3935" i="12"/>
  <c r="M3936" i="12"/>
  <c r="M3937" i="12"/>
  <c r="N3937" i="12" s="1"/>
  <c r="M3938" i="12"/>
  <c r="M3939" i="12"/>
  <c r="N3939" i="12" s="1"/>
  <c r="M3940" i="12"/>
  <c r="N3940" i="12" s="1"/>
  <c r="M3941" i="12"/>
  <c r="N3941" i="12" s="1"/>
  <c r="M3942" i="12"/>
  <c r="M3943" i="12"/>
  <c r="M3944" i="12"/>
  <c r="M3945" i="12"/>
  <c r="N3945" i="12" s="1"/>
  <c r="M3946" i="12"/>
  <c r="M3947" i="12"/>
  <c r="M3948" i="12"/>
  <c r="M3949" i="12"/>
  <c r="M3950" i="12"/>
  <c r="N3950" i="12" s="1"/>
  <c r="M3951" i="12"/>
  <c r="N3951" i="12" s="1"/>
  <c r="M3952" i="12"/>
  <c r="N3952" i="12" s="1"/>
  <c r="M3953" i="12"/>
  <c r="N3953" i="12" s="1"/>
  <c r="M3954" i="12"/>
  <c r="M3955" i="12"/>
  <c r="M3956" i="12"/>
  <c r="M3957" i="12"/>
  <c r="N3957" i="12" s="1"/>
  <c r="M3958" i="12"/>
  <c r="M3959" i="12"/>
  <c r="M3960" i="12"/>
  <c r="N3960" i="12" s="1"/>
  <c r="M3961" i="12"/>
  <c r="N3961" i="12" s="1"/>
  <c r="M3962" i="12"/>
  <c r="M3963" i="12"/>
  <c r="N3963" i="12" s="1"/>
  <c r="M3964" i="12"/>
  <c r="N3964" i="12" s="1"/>
  <c r="M3965" i="12"/>
  <c r="N3965" i="12" s="1"/>
  <c r="M3966" i="12"/>
  <c r="M3967" i="12"/>
  <c r="M3968" i="12"/>
  <c r="N3968" i="12" s="1"/>
  <c r="M3969" i="12"/>
  <c r="N3969" i="12" s="1"/>
  <c r="M3970" i="12"/>
  <c r="M3971" i="12"/>
  <c r="M3972" i="12"/>
  <c r="N3972" i="12" s="1"/>
  <c r="M3973" i="12"/>
  <c r="M3974" i="12"/>
  <c r="M3975" i="12"/>
  <c r="N3975" i="12" s="1"/>
  <c r="M3976" i="12"/>
  <c r="N3976" i="12" s="1"/>
  <c r="M3977" i="12"/>
  <c r="N3977" i="12" s="1"/>
  <c r="M3978" i="12"/>
  <c r="M3979" i="12"/>
  <c r="M3980" i="12"/>
  <c r="M3981" i="12"/>
  <c r="N3981" i="12" s="1"/>
  <c r="M3982" i="12"/>
  <c r="N3982" i="12" s="1"/>
  <c r="M3983" i="12"/>
  <c r="M3984" i="12"/>
  <c r="N3984" i="12" s="1"/>
  <c r="M3985" i="12"/>
  <c r="N3985" i="12" s="1"/>
  <c r="M3986" i="12"/>
  <c r="M3987" i="12"/>
  <c r="N3987" i="12" s="1"/>
  <c r="M3988" i="12"/>
  <c r="M3989" i="12"/>
  <c r="N3989" i="12" s="1"/>
  <c r="M3990" i="12"/>
  <c r="M3991" i="12"/>
  <c r="M3992" i="12"/>
  <c r="M3993" i="12"/>
  <c r="N3993" i="12" s="1"/>
  <c r="M3994" i="12"/>
  <c r="M3995" i="12"/>
  <c r="M3996" i="12"/>
  <c r="N3996" i="12" s="1"/>
  <c r="M3997" i="12"/>
  <c r="N3997" i="12" s="1"/>
  <c r="M3998" i="12"/>
  <c r="M3999" i="12"/>
  <c r="N3999" i="12" s="1"/>
  <c r="M4000" i="12"/>
  <c r="N4000" i="12" s="1"/>
  <c r="M4001" i="12"/>
  <c r="N4001" i="12" s="1"/>
  <c r="M4002" i="12"/>
  <c r="M4003" i="12"/>
  <c r="N4003" i="12" s="1"/>
  <c r="M4004" i="12"/>
  <c r="M4005" i="12"/>
  <c r="N4005" i="12" s="1"/>
  <c r="M4006" i="12"/>
  <c r="M4007" i="12"/>
  <c r="M4008" i="12"/>
  <c r="N4008" i="12" s="1"/>
  <c r="M4009" i="12"/>
  <c r="N4009" i="12" s="1"/>
  <c r="M4010" i="12"/>
  <c r="M4011" i="12"/>
  <c r="N4011" i="12" s="1"/>
  <c r="M4012" i="12"/>
  <c r="N4012" i="12" s="1"/>
  <c r="M4013" i="12"/>
  <c r="N4013" i="12" s="1"/>
  <c r="M4014" i="12"/>
  <c r="M4015" i="12"/>
  <c r="M4016" i="12"/>
  <c r="M4017" i="12"/>
  <c r="N4017" i="12" s="1"/>
  <c r="M4018" i="12"/>
  <c r="N4018" i="12" s="1"/>
  <c r="M4019" i="12"/>
  <c r="M4020" i="12"/>
  <c r="N4020" i="12" s="1"/>
  <c r="M4021" i="12"/>
  <c r="N4021" i="12" s="1"/>
  <c r="M4022" i="12"/>
  <c r="M4023" i="12"/>
  <c r="N4023" i="12" s="1"/>
  <c r="M4024" i="12"/>
  <c r="N4024" i="12" s="1"/>
  <c r="M4025" i="12"/>
  <c r="N4025" i="12" s="1"/>
  <c r="M4026" i="12"/>
  <c r="M4027" i="12"/>
  <c r="M4028" i="12"/>
  <c r="M4029" i="12"/>
  <c r="N4029" i="12" s="1"/>
  <c r="M4030" i="12"/>
  <c r="N4030" i="12" s="1"/>
  <c r="M4031" i="12"/>
  <c r="M4032" i="12"/>
  <c r="M4033" i="12"/>
  <c r="N4033" i="12" s="1"/>
  <c r="M4034" i="12"/>
  <c r="M4035" i="12"/>
  <c r="N4035" i="12" s="1"/>
  <c r="M4036" i="12"/>
  <c r="N4036" i="12" s="1"/>
  <c r="M4037" i="12"/>
  <c r="N4037" i="12" s="1"/>
  <c r="M4038" i="12"/>
  <c r="M4039" i="12"/>
  <c r="M4040" i="12"/>
  <c r="M4041" i="12"/>
  <c r="N4041" i="12" s="1"/>
  <c r="M4042" i="12"/>
  <c r="M4043" i="12"/>
  <c r="M4044" i="12"/>
  <c r="N4044" i="12" s="1"/>
  <c r="M4045" i="12"/>
  <c r="N4045" i="12" s="1"/>
  <c r="M4046" i="12"/>
  <c r="M4047" i="12"/>
  <c r="N4047" i="12" s="1"/>
  <c r="M4048" i="12"/>
  <c r="N4048" i="12" s="1"/>
  <c r="M4049" i="12"/>
  <c r="N4049" i="12" s="1"/>
  <c r="M4050" i="12"/>
  <c r="M4051" i="12"/>
  <c r="M4052" i="12"/>
  <c r="M4053" i="12"/>
  <c r="N4053" i="12" s="1"/>
  <c r="M4054" i="12"/>
  <c r="N4054" i="12" s="1"/>
  <c r="M4055" i="12"/>
  <c r="N4055" i="12" s="1"/>
  <c r="M4056" i="12"/>
  <c r="N4056" i="12" s="1"/>
  <c r="M4057" i="12"/>
  <c r="N4057" i="12" s="1"/>
  <c r="M4058" i="12"/>
  <c r="M4059" i="12"/>
  <c r="N4059" i="12" s="1"/>
  <c r="M4060" i="12"/>
  <c r="N4060" i="12" s="1"/>
  <c r="M4061" i="12"/>
  <c r="N4061" i="12" s="1"/>
  <c r="M4062" i="12"/>
  <c r="M4063" i="12"/>
  <c r="M4064" i="12"/>
  <c r="M4065" i="12"/>
  <c r="N4065" i="12" s="1"/>
  <c r="M4066" i="12"/>
  <c r="M4067" i="12"/>
  <c r="M4068" i="12"/>
  <c r="N4068" i="12" s="1"/>
  <c r="M4069" i="12"/>
  <c r="N4069" i="12" s="1"/>
  <c r="M4070" i="12"/>
  <c r="N4070" i="12" s="1"/>
  <c r="M4071" i="12"/>
  <c r="N4071" i="12" s="1"/>
  <c r="M4072" i="12"/>
  <c r="N4072" i="12" s="1"/>
  <c r="M4073" i="12"/>
  <c r="N4073" i="12" s="1"/>
  <c r="M4074" i="12"/>
  <c r="M4075" i="12"/>
  <c r="M4076" i="12"/>
  <c r="M4077" i="12"/>
  <c r="N4077" i="12" s="1"/>
  <c r="M4078" i="12"/>
  <c r="N4078" i="12" s="1"/>
  <c r="M4079" i="12"/>
  <c r="M4080" i="12"/>
  <c r="M4081" i="12"/>
  <c r="N4081" i="12" s="1"/>
  <c r="M4082" i="12"/>
  <c r="M4083" i="12"/>
  <c r="N4083" i="12" s="1"/>
  <c r="M4084" i="12"/>
  <c r="N4084" i="12" s="1"/>
  <c r="M4085" i="12"/>
  <c r="N4085" i="12" s="1"/>
  <c r="M4086" i="12"/>
  <c r="M4087" i="12"/>
  <c r="M4088" i="12"/>
  <c r="M4089" i="12"/>
  <c r="N4089" i="12" s="1"/>
  <c r="M4090" i="12"/>
  <c r="N4090" i="12" s="1"/>
  <c r="M4091" i="12"/>
  <c r="M4092" i="12"/>
  <c r="N4092" i="12" s="1"/>
  <c r="M4093" i="12"/>
  <c r="N4093" i="12" s="1"/>
  <c r="M4094" i="12"/>
  <c r="M4095" i="12"/>
  <c r="N4095" i="12" s="1"/>
  <c r="M4096" i="12"/>
  <c r="N4096" i="12" s="1"/>
  <c r="M4097" i="12"/>
  <c r="N4097" i="12" s="1"/>
  <c r="M4098" i="12"/>
  <c r="M4099" i="12"/>
  <c r="M4100" i="12"/>
  <c r="M4101" i="12"/>
  <c r="N4101" i="12" s="1"/>
  <c r="M4102" i="12"/>
  <c r="N4102" i="12" s="1"/>
  <c r="M4103" i="12"/>
  <c r="M4104" i="12"/>
  <c r="M4105" i="12"/>
  <c r="M4106" i="12"/>
  <c r="N4106" i="12" s="1"/>
  <c r="M4107" i="12"/>
  <c r="N4107" i="12" s="1"/>
  <c r="M4108" i="12"/>
  <c r="N4108" i="12" s="1"/>
  <c r="M4109" i="12"/>
  <c r="N4109" i="12" s="1"/>
  <c r="M4110" i="12"/>
  <c r="M4111" i="12"/>
  <c r="M4112" i="12"/>
  <c r="M4113" i="12"/>
  <c r="N4113" i="12" s="1"/>
  <c r="M4114" i="12"/>
  <c r="M4115" i="12"/>
  <c r="M4116" i="12"/>
  <c r="M4117" i="12"/>
  <c r="M4118" i="12"/>
  <c r="M4119" i="12"/>
  <c r="N4119" i="12" s="1"/>
  <c r="M4120" i="12"/>
  <c r="N4120" i="12" s="1"/>
  <c r="M4121" i="12"/>
  <c r="N4121" i="12" s="1"/>
  <c r="M4122" i="12"/>
  <c r="M4123" i="12"/>
  <c r="M4124" i="12"/>
  <c r="N4124" i="12" s="1"/>
  <c r="M4125" i="12"/>
  <c r="N4125" i="12" s="1"/>
  <c r="M4126" i="12"/>
  <c r="M4127" i="12"/>
  <c r="M4128" i="12"/>
  <c r="N4128" i="12" s="1"/>
  <c r="M4129" i="12"/>
  <c r="N4129" i="12" s="1"/>
  <c r="M4130" i="12"/>
  <c r="M4131" i="12"/>
  <c r="N4131" i="12" s="1"/>
  <c r="M4132" i="12"/>
  <c r="N4132" i="12" s="1"/>
  <c r="M4133" i="12"/>
  <c r="N4133" i="12" s="1"/>
  <c r="M4134" i="12"/>
  <c r="M4135" i="12"/>
  <c r="M4136" i="12"/>
  <c r="M4137" i="12"/>
  <c r="N4137" i="12" s="1"/>
  <c r="M4138" i="12"/>
  <c r="N4138" i="12" s="1"/>
  <c r="M4139" i="12"/>
  <c r="M4140" i="12"/>
  <c r="N4140" i="12" s="1"/>
  <c r="M4141" i="12"/>
  <c r="M4142" i="12"/>
  <c r="M4143" i="12"/>
  <c r="N4143" i="12" s="1"/>
  <c r="M4144" i="12"/>
  <c r="N4144" i="12" s="1"/>
  <c r="M4145" i="12"/>
  <c r="N4145" i="12" s="1"/>
  <c r="M4146" i="12"/>
  <c r="M4147" i="12"/>
  <c r="M4148" i="12"/>
  <c r="M4149" i="12"/>
  <c r="N4149" i="12" s="1"/>
  <c r="N6" i="12"/>
  <c r="N7" i="12"/>
  <c r="N8" i="12"/>
  <c r="N10" i="12"/>
  <c r="N15" i="12"/>
  <c r="N18" i="12"/>
  <c r="N19" i="12"/>
  <c r="N20" i="12"/>
  <c r="N29" i="12"/>
  <c r="N30" i="12"/>
  <c r="N31" i="12"/>
  <c r="N32" i="12"/>
  <c r="N34" i="12"/>
  <c r="N36" i="12"/>
  <c r="N37" i="12"/>
  <c r="N42" i="12"/>
  <c r="N43" i="12"/>
  <c r="N44" i="12"/>
  <c r="N48" i="12"/>
  <c r="N54" i="12"/>
  <c r="N55" i="12"/>
  <c r="N64" i="12"/>
  <c r="N65" i="12"/>
  <c r="N66" i="12"/>
  <c r="N67" i="12"/>
  <c r="N72" i="12"/>
  <c r="N78" i="12"/>
  <c r="N79" i="12"/>
  <c r="N90" i="12"/>
  <c r="N91" i="12"/>
  <c r="N94" i="12"/>
  <c r="N96" i="12"/>
  <c r="N97" i="12"/>
  <c r="N101" i="12"/>
  <c r="N102" i="12"/>
  <c r="N106" i="12"/>
  <c r="N114" i="12"/>
  <c r="N115" i="12"/>
  <c r="N120" i="12"/>
  <c r="N125" i="12"/>
  <c r="N126" i="12"/>
  <c r="N127" i="12"/>
  <c r="N130" i="12"/>
  <c r="N133" i="12"/>
  <c r="N138" i="12"/>
  <c r="N139" i="12"/>
  <c r="N140" i="12"/>
  <c r="N142" i="12"/>
  <c r="N150" i="12"/>
  <c r="N151" i="12"/>
  <c r="N152" i="12"/>
  <c r="N162" i="12"/>
  <c r="N163" i="12"/>
  <c r="N166" i="12"/>
  <c r="N169" i="12"/>
  <c r="N173" i="12"/>
  <c r="N174" i="12"/>
  <c r="N175" i="12"/>
  <c r="N181" i="12"/>
  <c r="N183" i="12"/>
  <c r="N184" i="12"/>
  <c r="N186" i="12"/>
  <c r="N187" i="12"/>
  <c r="N195" i="12"/>
  <c r="N198" i="12"/>
  <c r="N199" i="12"/>
  <c r="N205" i="12"/>
  <c r="N207" i="12"/>
  <c r="N208" i="12"/>
  <c r="N210" i="12"/>
  <c r="N211" i="12"/>
  <c r="N212" i="12"/>
  <c r="N217" i="12"/>
  <c r="N222" i="12"/>
  <c r="N223" i="12"/>
  <c r="N224" i="12"/>
  <c r="N234" i="12"/>
  <c r="N235" i="12"/>
  <c r="N240" i="12"/>
  <c r="N241" i="12"/>
  <c r="N246" i="12"/>
  <c r="N247" i="12"/>
  <c r="N248" i="12"/>
  <c r="N252" i="12"/>
  <c r="N255" i="12"/>
  <c r="N258" i="12"/>
  <c r="N259" i="12"/>
  <c r="N265" i="12"/>
  <c r="N270" i="12"/>
  <c r="N277" i="12"/>
  <c r="N279" i="12"/>
  <c r="N282" i="12"/>
  <c r="N283" i="12"/>
  <c r="N288" i="12"/>
  <c r="N293" i="12"/>
  <c r="N294" i="12"/>
  <c r="N295" i="12"/>
  <c r="N306" i="12"/>
  <c r="N307" i="12"/>
  <c r="N308" i="12"/>
  <c r="N318" i="12"/>
  <c r="N319" i="12"/>
  <c r="N320" i="12"/>
  <c r="N324" i="12"/>
  <c r="N330" i="12"/>
  <c r="N331" i="12"/>
  <c r="N342" i="12"/>
  <c r="N343" i="12"/>
  <c r="N349" i="12"/>
  <c r="N354" i="12"/>
  <c r="N355" i="12"/>
  <c r="N356" i="12"/>
  <c r="N366" i="12"/>
  <c r="N378" i="12"/>
  <c r="N379" i="12"/>
  <c r="N380" i="12"/>
  <c r="N390" i="12"/>
  <c r="N391" i="12"/>
  <c r="N396" i="12"/>
  <c r="N397" i="12"/>
  <c r="N402" i="12"/>
  <c r="N414" i="12"/>
  <c r="N415" i="12"/>
  <c r="N426" i="12"/>
  <c r="N427" i="12"/>
  <c r="N428" i="12"/>
  <c r="N437" i="12"/>
  <c r="N438" i="12"/>
  <c r="N439" i="12"/>
  <c r="N448" i="12"/>
  <c r="N450" i="12"/>
  <c r="N451" i="12"/>
  <c r="N452" i="12"/>
  <c r="N461" i="12"/>
  <c r="N462" i="12"/>
  <c r="N463" i="12"/>
  <c r="N464" i="12"/>
  <c r="N468" i="12"/>
  <c r="N471" i="12"/>
  <c r="N474" i="12"/>
  <c r="N475" i="12"/>
  <c r="N476" i="12"/>
  <c r="N478" i="12"/>
  <c r="N486" i="12"/>
  <c r="N487" i="12"/>
  <c r="N489" i="12"/>
  <c r="N495" i="12"/>
  <c r="N498" i="12"/>
  <c r="N500" i="12"/>
  <c r="N504" i="12"/>
  <c r="N510" i="12"/>
  <c r="N511" i="12"/>
  <c r="N512" i="12"/>
  <c r="N514" i="12"/>
  <c r="N519" i="12"/>
  <c r="N522" i="12"/>
  <c r="N523" i="12"/>
  <c r="N524" i="12"/>
  <c r="N529" i="12"/>
  <c r="N534" i="12"/>
  <c r="N536" i="12"/>
  <c r="N546" i="12"/>
  <c r="N547" i="12"/>
  <c r="N548" i="12"/>
  <c r="N550" i="12"/>
  <c r="N552" i="12"/>
  <c r="N557" i="12"/>
  <c r="N558" i="12"/>
  <c r="N559" i="12"/>
  <c r="N565" i="12"/>
  <c r="N569" i="12"/>
  <c r="N570" i="12"/>
  <c r="N571" i="12"/>
  <c r="N572" i="12"/>
  <c r="N574" i="12"/>
  <c r="N576" i="12"/>
  <c r="N582" i="12"/>
  <c r="N583" i="12"/>
  <c r="N594" i="12"/>
  <c r="N596" i="12"/>
  <c r="N598" i="12"/>
  <c r="N600" i="12"/>
  <c r="N601" i="12"/>
  <c r="N606" i="12"/>
  <c r="N607" i="12"/>
  <c r="N610" i="12"/>
  <c r="N613" i="12"/>
  <c r="N618" i="12"/>
  <c r="N619" i="12"/>
  <c r="N624" i="12"/>
  <c r="N625" i="12"/>
  <c r="N629" i="12"/>
  <c r="N630" i="12"/>
  <c r="N631" i="12"/>
  <c r="N641" i="12"/>
  <c r="N642" i="12"/>
  <c r="N643" i="12"/>
  <c r="N644" i="12"/>
  <c r="N654" i="12"/>
  <c r="N656" i="12"/>
  <c r="N664" i="12"/>
  <c r="N666" i="12"/>
  <c r="N670" i="12"/>
  <c r="N678" i="12"/>
  <c r="N679" i="12"/>
  <c r="N680" i="12"/>
  <c r="N681" i="12"/>
  <c r="N682" i="12"/>
  <c r="N690" i="12"/>
  <c r="N692" i="12"/>
  <c r="N694" i="12"/>
  <c r="N696" i="12"/>
  <c r="N700" i="12"/>
  <c r="N701" i="12"/>
  <c r="N702" i="12"/>
  <c r="N703" i="12"/>
  <c r="N711" i="12"/>
  <c r="N714" i="12"/>
  <c r="N715" i="12"/>
  <c r="N725" i="12"/>
  <c r="N726" i="12"/>
  <c r="N727" i="12"/>
  <c r="N728" i="12"/>
  <c r="N736" i="12"/>
  <c r="N738" i="12"/>
  <c r="N739" i="12"/>
  <c r="N745" i="12"/>
  <c r="N750" i="12"/>
  <c r="N751" i="12"/>
  <c r="N754" i="12"/>
  <c r="N760" i="12"/>
  <c r="N762" i="12"/>
  <c r="N763" i="12"/>
  <c r="N764" i="12"/>
  <c r="N768" i="12"/>
  <c r="N769" i="12"/>
  <c r="N772" i="12"/>
  <c r="N774" i="12"/>
  <c r="N775" i="12"/>
  <c r="N786" i="12"/>
  <c r="N787" i="12"/>
  <c r="N788" i="12"/>
  <c r="N798" i="12"/>
  <c r="N799" i="12"/>
  <c r="N810" i="12"/>
  <c r="N811" i="12"/>
  <c r="N812" i="12"/>
  <c r="N817" i="12"/>
  <c r="N822" i="12"/>
  <c r="N823" i="12"/>
  <c r="N824" i="12"/>
  <c r="N834" i="12"/>
  <c r="N835" i="12"/>
  <c r="N836" i="12"/>
  <c r="N837" i="12"/>
  <c r="N840" i="12"/>
  <c r="N846" i="12"/>
  <c r="N847" i="12"/>
  <c r="N858" i="12"/>
  <c r="N859" i="12"/>
  <c r="N860" i="12"/>
  <c r="N862" i="12"/>
  <c r="N870" i="12"/>
  <c r="N871" i="12"/>
  <c r="N872" i="12"/>
  <c r="N882" i="12"/>
  <c r="N894" i="12"/>
  <c r="N895" i="12"/>
  <c r="N900" i="12"/>
  <c r="N901" i="12"/>
  <c r="N906" i="12"/>
  <c r="N907" i="12"/>
  <c r="N918" i="12"/>
  <c r="N922" i="12"/>
  <c r="N930" i="12"/>
  <c r="N931" i="12"/>
  <c r="N934" i="12"/>
  <c r="N936" i="12"/>
  <c r="N942" i="12"/>
  <c r="N943" i="12"/>
  <c r="N954" i="12"/>
  <c r="N955" i="12"/>
  <c r="N966" i="12"/>
  <c r="N967" i="12"/>
  <c r="N978" i="12"/>
  <c r="N979" i="12"/>
  <c r="N980" i="12"/>
  <c r="N982" i="12"/>
  <c r="N984" i="12"/>
  <c r="N985" i="12"/>
  <c r="N990" i="12"/>
  <c r="N991" i="12"/>
  <c r="N997" i="12"/>
  <c r="N1002" i="12"/>
  <c r="N1008" i="12"/>
  <c r="N1014" i="12"/>
  <c r="N1015" i="12"/>
  <c r="N1026" i="12"/>
  <c r="N1027" i="12"/>
  <c r="N1028" i="12"/>
  <c r="N1031" i="12"/>
  <c r="N1034" i="12"/>
  <c r="N1038" i="12"/>
  <c r="N1041" i="12"/>
  <c r="N1043" i="12"/>
  <c r="N1046" i="12"/>
  <c r="N1050" i="12"/>
  <c r="N1051" i="12"/>
  <c r="N1053" i="12"/>
  <c r="N1058" i="12"/>
  <c r="N1062" i="12"/>
  <c r="N1063" i="12"/>
  <c r="N1074" i="12"/>
  <c r="N1075" i="12"/>
  <c r="N1076" i="12"/>
  <c r="N1078" i="12"/>
  <c r="N1086" i="12"/>
  <c r="N1087" i="12"/>
  <c r="N1098" i="12"/>
  <c r="N1099" i="12"/>
  <c r="N1106" i="12"/>
  <c r="N1110" i="12"/>
  <c r="N1111" i="12"/>
  <c r="N1114" i="12"/>
  <c r="N1115" i="12"/>
  <c r="N1122" i="12"/>
  <c r="N1124" i="12"/>
  <c r="N1130" i="12"/>
  <c r="N1131" i="12"/>
  <c r="N1134" i="12"/>
  <c r="N1146" i="12"/>
  <c r="N1147" i="12"/>
  <c r="N1148" i="12"/>
  <c r="N1154" i="12"/>
  <c r="N1158" i="12"/>
  <c r="N1159" i="12"/>
  <c r="N1160" i="12"/>
  <c r="N1162" i="12"/>
  <c r="N1170" i="12"/>
  <c r="N1171" i="12"/>
  <c r="N1175" i="12"/>
  <c r="N1178" i="12"/>
  <c r="N1182" i="12"/>
  <c r="N1183" i="12"/>
  <c r="N1190" i="12"/>
  <c r="N1194" i="12"/>
  <c r="N1195" i="12"/>
  <c r="N1196" i="12"/>
  <c r="N1198" i="12"/>
  <c r="N1206" i="12"/>
  <c r="N1207" i="12"/>
  <c r="N1210" i="12"/>
  <c r="N1211" i="12"/>
  <c r="N1218" i="12"/>
  <c r="N1219" i="12"/>
  <c r="N1230" i="12"/>
  <c r="N1231" i="12"/>
  <c r="N1232" i="12"/>
  <c r="N1234" i="12"/>
  <c r="N1242" i="12"/>
  <c r="N1243" i="12"/>
  <c r="N1244" i="12"/>
  <c r="N1250" i="12"/>
  <c r="N1254" i="12"/>
  <c r="N1255" i="12"/>
  <c r="N1259" i="12"/>
  <c r="N1266" i="12"/>
  <c r="N1267" i="12"/>
  <c r="N1268" i="12"/>
  <c r="N1270" i="12"/>
  <c r="N1274" i="12"/>
  <c r="N1278" i="12"/>
  <c r="N1279" i="12"/>
  <c r="N1282" i="12"/>
  <c r="N1290" i="12"/>
  <c r="N1291" i="12"/>
  <c r="N1292" i="12"/>
  <c r="N1294" i="12"/>
  <c r="N1298" i="12"/>
  <c r="N1299" i="12"/>
  <c r="N1302" i="12"/>
  <c r="N1304" i="12"/>
  <c r="N1307" i="12"/>
  <c r="N1314" i="12"/>
  <c r="N1315" i="12"/>
  <c r="N1316" i="12"/>
  <c r="N1319" i="12"/>
  <c r="N1322" i="12"/>
  <c r="N1326" i="12"/>
  <c r="N1334" i="12"/>
  <c r="N1338" i="12"/>
  <c r="N1339" i="12"/>
  <c r="N1350" i="12"/>
  <c r="N1351" i="12"/>
  <c r="N1354" i="12"/>
  <c r="N1362" i="12"/>
  <c r="N1363" i="12"/>
  <c r="N1364" i="12"/>
  <c r="N1370" i="12"/>
  <c r="N1374" i="12"/>
  <c r="N1375" i="12"/>
  <c r="N1376" i="12"/>
  <c r="N1378" i="12"/>
  <c r="N1382" i="12"/>
  <c r="N1386" i="12"/>
  <c r="N1387" i="12"/>
  <c r="N1388" i="12"/>
  <c r="N1398" i="12"/>
  <c r="N1400" i="12"/>
  <c r="N1403" i="12"/>
  <c r="N1404" i="12"/>
  <c r="N1410" i="12"/>
  <c r="N1411" i="12"/>
  <c r="N1412" i="12"/>
  <c r="N1415" i="12"/>
  <c r="N1416" i="12"/>
  <c r="N1418" i="12"/>
  <c r="N1422" i="12"/>
  <c r="N1423" i="12"/>
  <c r="N1430" i="12"/>
  <c r="N1434" i="12"/>
  <c r="N1435" i="12"/>
  <c r="N1438" i="12"/>
  <c r="N1439" i="12"/>
  <c r="N1446" i="12"/>
  <c r="N1447" i="12"/>
  <c r="N1448" i="12"/>
  <c r="N1451" i="12"/>
  <c r="N1454" i="12"/>
  <c r="N1458" i="12"/>
  <c r="N1459" i="12"/>
  <c r="N1464" i="12"/>
  <c r="N1465" i="12"/>
  <c r="N1466" i="12"/>
  <c r="N1470" i="12"/>
  <c r="N1472" i="12"/>
  <c r="N1482" i="12"/>
  <c r="N1483" i="12"/>
  <c r="N1487" i="12"/>
  <c r="N1490" i="12"/>
  <c r="N1492" i="12"/>
  <c r="N1494" i="12"/>
  <c r="N1496" i="12"/>
  <c r="N1498" i="12"/>
  <c r="N1502" i="12"/>
  <c r="N1506" i="12"/>
  <c r="N1507" i="12"/>
  <c r="N1508" i="12"/>
  <c r="N1511" i="12"/>
  <c r="N1518" i="12"/>
  <c r="N1519" i="12"/>
  <c r="N1520" i="12"/>
  <c r="N1524" i="12"/>
  <c r="N1525" i="12"/>
  <c r="N1526" i="12"/>
  <c r="N1530" i="12"/>
  <c r="N1531" i="12"/>
  <c r="N1534" i="12"/>
  <c r="N1535" i="12"/>
  <c r="N1538" i="12"/>
  <c r="N1542" i="12"/>
  <c r="N1544" i="12"/>
  <c r="N1550" i="12"/>
  <c r="N1551" i="12"/>
  <c r="N1554" i="12"/>
  <c r="N1559" i="12"/>
  <c r="N1562" i="12"/>
  <c r="N1566" i="12"/>
  <c r="N1568" i="12"/>
  <c r="N1574" i="12"/>
  <c r="N1578" i="12"/>
  <c r="N1579" i="12"/>
  <c r="N1588" i="12"/>
  <c r="N1590" i="12"/>
  <c r="N1591" i="12"/>
  <c r="N1594" i="12"/>
  <c r="N1595" i="12"/>
  <c r="N1596" i="12"/>
  <c r="N1598" i="12"/>
  <c r="N1602" i="12"/>
  <c r="N1603" i="12"/>
  <c r="N1609" i="12"/>
  <c r="N1610" i="12"/>
  <c r="N1614" i="12"/>
  <c r="N1615" i="12"/>
  <c r="N1616" i="12"/>
  <c r="N1618" i="12"/>
  <c r="N1622" i="12"/>
  <c r="N1626" i="12"/>
  <c r="N1627" i="12"/>
  <c r="N1632" i="12"/>
  <c r="N1634" i="12"/>
  <c r="N1638" i="12"/>
  <c r="N1639" i="12"/>
  <c r="N1640" i="12"/>
  <c r="N1646" i="12"/>
  <c r="N1650" i="12"/>
  <c r="N1651" i="12"/>
  <c r="N1656" i="12"/>
  <c r="N1662" i="12"/>
  <c r="N1664" i="12"/>
  <c r="N1666" i="12"/>
  <c r="N1667" i="12"/>
  <c r="N1674" i="12"/>
  <c r="N1675" i="12"/>
  <c r="N1682" i="12"/>
  <c r="N1686" i="12"/>
  <c r="N1687" i="12"/>
  <c r="N1688" i="12"/>
  <c r="N1692" i="12"/>
  <c r="N1698" i="12"/>
  <c r="N1699" i="12"/>
  <c r="N1710" i="12"/>
  <c r="N1712" i="12"/>
  <c r="N1717" i="12"/>
  <c r="N1718" i="12"/>
  <c r="N1722" i="12"/>
  <c r="N1723" i="12"/>
  <c r="N1724" i="12"/>
  <c r="N1727" i="12"/>
  <c r="N1734" i="12"/>
  <c r="N1736" i="12"/>
  <c r="N1739" i="12"/>
  <c r="N1740" i="12"/>
  <c r="N1746" i="12"/>
  <c r="N1747" i="12"/>
  <c r="N1751" i="12"/>
  <c r="N1752" i="12"/>
  <c r="N1754" i="12"/>
  <c r="N1758" i="12"/>
  <c r="N1759" i="12"/>
  <c r="N1760" i="12"/>
  <c r="N1766" i="12"/>
  <c r="N1770" i="12"/>
  <c r="N1771" i="12"/>
  <c r="N1774" i="12"/>
  <c r="N1775" i="12"/>
  <c r="N1782" i="12"/>
  <c r="N1783" i="12"/>
  <c r="N1784" i="12"/>
  <c r="N1786" i="12"/>
  <c r="N1790" i="12"/>
  <c r="N1794" i="12"/>
  <c r="N1795" i="12"/>
  <c r="N1796" i="12"/>
  <c r="N1799" i="12"/>
  <c r="N1806" i="12"/>
  <c r="N1808" i="12"/>
  <c r="N1811" i="12"/>
  <c r="N1814" i="12"/>
  <c r="N1818" i="12"/>
  <c r="N1819" i="12"/>
  <c r="N1824" i="12"/>
  <c r="N1825" i="12"/>
  <c r="N1827" i="12"/>
  <c r="N1830" i="12"/>
  <c r="N1831" i="12"/>
  <c r="N1832" i="12"/>
  <c r="N1837" i="12"/>
  <c r="N1838" i="12"/>
  <c r="N1842" i="12"/>
  <c r="N1843" i="12"/>
  <c r="N1850" i="12"/>
  <c r="N1854" i="12"/>
  <c r="N1855" i="12"/>
  <c r="N1861" i="12"/>
  <c r="N1862" i="12"/>
  <c r="N1866" i="12"/>
  <c r="N1867" i="12"/>
  <c r="N1868" i="12"/>
  <c r="N1870" i="12"/>
  <c r="N1878" i="12"/>
  <c r="N1879" i="12"/>
  <c r="N1880" i="12"/>
  <c r="N1886" i="12"/>
  <c r="N1890" i="12"/>
  <c r="N1891" i="12"/>
  <c r="N1895" i="12"/>
  <c r="N1896" i="12"/>
  <c r="N1902" i="12"/>
  <c r="N1903" i="12"/>
  <c r="N1904" i="12"/>
  <c r="N1909" i="12"/>
  <c r="N1910" i="12"/>
  <c r="N1914" i="12"/>
  <c r="N1915" i="12"/>
  <c r="N1920" i="12"/>
  <c r="N1926" i="12"/>
  <c r="N1927" i="12"/>
  <c r="N1928" i="12"/>
  <c r="N1934" i="12"/>
  <c r="N1938" i="12"/>
  <c r="N1939" i="12"/>
  <c r="N1940" i="12"/>
  <c r="N1943" i="12"/>
  <c r="N1950" i="12"/>
  <c r="N1951" i="12"/>
  <c r="N1952" i="12"/>
  <c r="N1954" i="12"/>
  <c r="N1956" i="12"/>
  <c r="N1958" i="12"/>
  <c r="N1962" i="12"/>
  <c r="N1963" i="12"/>
  <c r="N1966" i="12"/>
  <c r="N1967" i="12"/>
  <c r="N1970" i="12"/>
  <c r="N1974" i="12"/>
  <c r="N1975" i="12"/>
  <c r="N1976" i="12"/>
  <c r="N1978" i="12"/>
  <c r="N1982" i="12"/>
  <c r="N1986" i="12"/>
  <c r="N1987" i="12"/>
  <c r="N1991" i="12"/>
  <c r="N1992" i="12"/>
  <c r="N1994" i="12"/>
  <c r="N1998" i="12"/>
  <c r="N1999" i="12"/>
  <c r="N2000" i="12"/>
  <c r="N2002" i="12"/>
  <c r="N2010" i="12"/>
  <c r="N2011" i="12"/>
  <c r="N2012" i="12"/>
  <c r="N2015" i="12"/>
  <c r="N2016" i="12"/>
  <c r="N2022" i="12"/>
  <c r="N2023" i="12"/>
  <c r="N2024" i="12"/>
  <c r="N2027" i="12"/>
  <c r="N2028" i="12"/>
  <c r="N2030" i="12"/>
  <c r="N2034" i="12"/>
  <c r="N2035" i="12"/>
  <c r="N2039" i="12"/>
  <c r="N2041" i="12"/>
  <c r="N2046" i="12"/>
  <c r="N2047" i="12"/>
  <c r="N2048" i="12"/>
  <c r="N2054" i="12"/>
  <c r="N2058" i="12"/>
  <c r="N2062" i="12"/>
  <c r="N2063" i="12"/>
  <c r="N2066" i="12"/>
  <c r="N2070" i="12"/>
  <c r="N2071" i="12"/>
  <c r="N2072" i="12"/>
  <c r="N2082" i="12"/>
  <c r="N2083" i="12"/>
  <c r="N2084" i="12"/>
  <c r="N2091" i="12"/>
  <c r="N2092" i="12"/>
  <c r="N2094" i="12"/>
  <c r="N2095" i="12"/>
  <c r="N2096" i="12"/>
  <c r="N2101" i="12"/>
  <c r="N2102" i="12"/>
  <c r="N2106" i="12"/>
  <c r="N2118" i="12"/>
  <c r="N2119" i="12"/>
  <c r="N2120" i="12"/>
  <c r="N2125" i="12"/>
  <c r="N2126" i="12"/>
  <c r="N2130" i="12"/>
  <c r="N2136" i="12"/>
  <c r="N2138" i="12"/>
  <c r="N2142" i="12"/>
  <c r="N2143" i="12"/>
  <c r="N2144" i="12"/>
  <c r="N2150" i="12"/>
  <c r="N2154" i="12"/>
  <c r="N2155" i="12"/>
  <c r="N2158" i="12"/>
  <c r="N2166" i="12"/>
  <c r="N2167" i="12"/>
  <c r="N2168" i="12"/>
  <c r="N2170" i="12"/>
  <c r="N2172" i="12"/>
  <c r="N2174" i="12"/>
  <c r="N2178" i="12"/>
  <c r="N2183" i="12"/>
  <c r="N2186" i="12"/>
  <c r="N2187" i="12"/>
  <c r="N2190" i="12"/>
  <c r="N2191" i="12"/>
  <c r="N2192" i="12"/>
  <c r="N2194" i="12"/>
  <c r="N2196" i="12"/>
  <c r="N2198" i="12"/>
  <c r="N2202" i="12"/>
  <c r="N2203" i="12"/>
  <c r="N2206" i="12"/>
  <c r="N2210" i="12"/>
  <c r="N2214" i="12"/>
  <c r="N2215" i="12"/>
  <c r="N2221" i="12"/>
  <c r="N2222" i="12"/>
  <c r="N2226" i="12"/>
  <c r="N2228" i="12"/>
  <c r="N2238" i="12"/>
  <c r="N2239" i="12"/>
  <c r="N2240" i="12"/>
  <c r="N2242" i="12"/>
  <c r="N2243" i="12"/>
  <c r="N2245" i="12"/>
  <c r="N2250" i="12"/>
  <c r="N2251" i="12"/>
  <c r="N2262" i="12"/>
  <c r="N2263" i="12"/>
  <c r="N2264" i="12"/>
  <c r="N2268" i="12"/>
  <c r="N2269" i="12"/>
  <c r="N2274" i="12"/>
  <c r="N2275" i="12"/>
  <c r="N2278" i="12"/>
  <c r="N2279" i="12"/>
  <c r="N2286" i="12"/>
  <c r="N2287" i="12"/>
  <c r="N2288" i="12"/>
  <c r="N2290" i="12"/>
  <c r="N2294" i="12"/>
  <c r="N2298" i="12"/>
  <c r="N2299" i="12"/>
  <c r="N2300" i="12"/>
  <c r="N2302" i="12"/>
  <c r="N2303" i="12"/>
  <c r="N2310" i="12"/>
  <c r="N2311" i="12"/>
  <c r="N2312" i="12"/>
  <c r="N2315" i="12"/>
  <c r="N2316" i="12"/>
  <c r="N2318" i="12"/>
  <c r="N2322" i="12"/>
  <c r="N2323" i="12"/>
  <c r="N2328" i="12"/>
  <c r="N2330" i="12"/>
  <c r="N2334" i="12"/>
  <c r="N2335" i="12"/>
  <c r="N2336" i="12"/>
  <c r="N2346" i="12"/>
  <c r="N2347" i="12"/>
  <c r="N2351" i="12"/>
  <c r="N2352" i="12"/>
  <c r="N2354" i="12"/>
  <c r="N2358" i="12"/>
  <c r="N2359" i="12"/>
  <c r="N2360" i="12"/>
  <c r="N2370" i="12"/>
  <c r="N2371" i="12"/>
  <c r="N2372" i="12"/>
  <c r="N2375" i="12"/>
  <c r="N2382" i="12"/>
  <c r="N2383" i="12"/>
  <c r="N2387" i="12"/>
  <c r="N2390" i="12"/>
  <c r="N2394" i="12"/>
  <c r="N2395" i="12"/>
  <c r="N2402" i="12"/>
  <c r="N2406" i="12"/>
  <c r="N2408" i="12"/>
  <c r="N2418" i="12"/>
  <c r="N2419" i="12"/>
  <c r="N2423" i="12"/>
  <c r="N2424" i="12"/>
  <c r="N2426" i="12"/>
  <c r="N2430" i="12"/>
  <c r="N2431" i="12"/>
  <c r="N2432" i="12"/>
  <c r="N2442" i="12"/>
  <c r="N2443" i="12"/>
  <c r="N2444" i="12"/>
  <c r="N2446" i="12"/>
  <c r="N2454" i="12"/>
  <c r="N2455" i="12"/>
  <c r="N2456" i="12"/>
  <c r="N2458" i="12"/>
  <c r="N2459" i="12"/>
  <c r="N2466" i="12"/>
  <c r="N2467" i="12"/>
  <c r="N2471" i="12"/>
  <c r="N2474" i="12"/>
  <c r="N2478" i="12"/>
  <c r="N2479" i="12"/>
  <c r="N2480" i="12"/>
  <c r="N2482" i="12"/>
  <c r="N2485" i="12"/>
  <c r="N2490" i="12"/>
  <c r="N2491" i="12"/>
  <c r="N2495" i="12"/>
  <c r="N2496" i="12"/>
  <c r="N2498" i="12"/>
  <c r="N2502" i="12"/>
  <c r="N2503" i="12"/>
  <c r="N2504" i="12"/>
  <c r="N2508" i="12"/>
  <c r="N2510" i="12"/>
  <c r="N2514" i="12"/>
  <c r="N2515" i="12"/>
  <c r="N2519" i="12"/>
  <c r="N2520" i="12"/>
  <c r="N2522" i="12"/>
  <c r="N2526" i="12"/>
  <c r="N2527" i="12"/>
  <c r="N2528" i="12"/>
  <c r="N2531" i="12"/>
  <c r="N2534" i="12"/>
  <c r="N2538" i="12"/>
  <c r="N2539" i="12"/>
  <c r="N2545" i="12"/>
  <c r="N2546" i="12"/>
  <c r="N2550" i="12"/>
  <c r="N2552" i="12"/>
  <c r="N2556" i="12"/>
  <c r="N2558" i="12"/>
  <c r="N2560" i="12"/>
  <c r="N2562" i="12"/>
  <c r="N2563" i="12"/>
  <c r="N2570" i="12"/>
  <c r="N2574" i="12"/>
  <c r="N2575" i="12"/>
  <c r="N2576" i="12"/>
  <c r="N2586" i="12"/>
  <c r="N2587" i="12"/>
  <c r="N2588" i="12"/>
  <c r="N2591" i="12"/>
  <c r="N2595" i="12"/>
  <c r="N2596" i="12"/>
  <c r="N2598" i="12"/>
  <c r="N2599" i="12"/>
  <c r="N2605" i="12"/>
  <c r="N2606" i="12"/>
  <c r="N2610" i="12"/>
  <c r="N2611" i="12"/>
  <c r="N2614" i="12"/>
  <c r="N2618" i="12"/>
  <c r="N2619" i="12"/>
  <c r="N2622" i="12"/>
  <c r="N2623" i="12"/>
  <c r="N2624" i="12"/>
  <c r="N2630" i="12"/>
  <c r="N2634" i="12"/>
  <c r="N2635" i="12"/>
  <c r="N2639" i="12"/>
  <c r="N2640" i="12"/>
  <c r="N2642" i="12"/>
  <c r="N2646" i="12"/>
  <c r="N2647" i="12"/>
  <c r="N2654" i="12"/>
  <c r="N2658" i="12"/>
  <c r="N2659" i="12"/>
  <c r="N2662" i="12"/>
  <c r="N2663" i="12"/>
  <c r="N2670" i="12"/>
  <c r="N2671" i="12"/>
  <c r="N2672" i="12"/>
  <c r="N2678" i="12"/>
  <c r="N2682" i="12"/>
  <c r="N2683" i="12"/>
  <c r="N2687" i="12"/>
  <c r="N2690" i="12"/>
  <c r="N2694" i="12"/>
  <c r="N2695" i="12"/>
  <c r="N2701" i="12"/>
  <c r="N2706" i="12"/>
  <c r="N2707" i="12"/>
  <c r="N2714" i="12"/>
  <c r="N2718" i="12"/>
  <c r="N2719" i="12"/>
  <c r="N2720" i="12"/>
  <c r="N2726" i="12"/>
  <c r="N2730" i="12"/>
  <c r="N2731" i="12"/>
  <c r="N2734" i="12"/>
  <c r="N2735" i="12"/>
  <c r="N2738" i="12"/>
  <c r="N2742" i="12"/>
  <c r="N2743" i="12"/>
  <c r="N2744" i="12"/>
  <c r="N2754" i="12"/>
  <c r="N2755" i="12"/>
  <c r="N2756" i="12"/>
  <c r="N2759" i="12"/>
  <c r="N2760" i="12"/>
  <c r="N2766" i="12"/>
  <c r="N2767" i="12"/>
  <c r="N2771" i="12"/>
  <c r="N2774" i="12"/>
  <c r="N2775" i="12"/>
  <c r="N2778" i="12"/>
  <c r="N2779" i="12"/>
  <c r="N2783" i="12"/>
  <c r="N2784" i="12"/>
  <c r="N2786" i="12"/>
  <c r="N2790" i="12"/>
  <c r="N2791" i="12"/>
  <c r="N2798" i="12"/>
  <c r="N2802" i="12"/>
  <c r="N2803" i="12"/>
  <c r="N2805" i="12"/>
  <c r="N2806" i="12"/>
  <c r="N2810" i="12"/>
  <c r="N2814" i="12"/>
  <c r="N2819" i="12"/>
  <c r="N2822" i="12"/>
  <c r="N2823" i="12"/>
  <c r="N2826" i="12"/>
  <c r="N2827" i="12"/>
  <c r="N2830" i="12"/>
  <c r="N2833" i="12"/>
  <c r="N2838" i="12"/>
  <c r="N2843" i="12"/>
  <c r="N2844" i="12"/>
  <c r="N2845" i="12"/>
  <c r="N2846" i="12"/>
  <c r="N2847" i="12"/>
  <c r="N2850" i="12"/>
  <c r="N2851" i="12"/>
  <c r="N2855" i="12"/>
  <c r="N2858" i="12"/>
  <c r="N2862" i="12"/>
  <c r="N2863" i="12"/>
  <c r="N2867" i="12"/>
  <c r="N2869" i="12"/>
  <c r="N2870" i="12"/>
  <c r="N2874" i="12"/>
  <c r="N2875" i="12"/>
  <c r="N2880" i="12"/>
  <c r="N2882" i="12"/>
  <c r="N2886" i="12"/>
  <c r="N2887" i="12"/>
  <c r="N2891" i="12"/>
  <c r="N2894" i="12"/>
  <c r="N2898" i="12"/>
  <c r="N2899" i="12"/>
  <c r="N2910" i="12"/>
  <c r="N2911" i="12"/>
  <c r="N2914" i="12"/>
  <c r="N2915" i="12"/>
  <c r="N2917" i="12"/>
  <c r="N2918" i="12"/>
  <c r="N2922" i="12"/>
  <c r="N2923" i="12"/>
  <c r="N2930" i="12"/>
  <c r="N2934" i="12"/>
  <c r="N2935" i="12"/>
  <c r="N2938" i="12"/>
  <c r="N2939" i="12"/>
  <c r="N2942" i="12"/>
  <c r="N2946" i="12"/>
  <c r="N2947" i="12"/>
  <c r="N2954" i="12"/>
  <c r="N2958" i="12"/>
  <c r="N2959" i="12"/>
  <c r="N2962" i="12"/>
  <c r="N2963" i="12"/>
  <c r="N2966" i="12"/>
  <c r="N2970" i="12"/>
  <c r="N2971" i="12"/>
  <c r="N2975" i="12"/>
  <c r="N2982" i="12"/>
  <c r="N2983" i="12"/>
  <c r="N2989" i="12"/>
  <c r="N2990" i="12"/>
  <c r="N2991" i="12"/>
  <c r="N2994" i="12"/>
  <c r="N2995" i="12"/>
  <c r="N3000" i="12"/>
  <c r="N3001" i="12"/>
  <c r="N3002" i="12"/>
  <c r="N3006" i="12"/>
  <c r="N3007" i="12"/>
  <c r="N3011" i="12"/>
  <c r="N3013" i="12"/>
  <c r="N3014" i="12"/>
  <c r="N3018" i="12"/>
  <c r="N3024" i="12"/>
  <c r="N3026" i="12"/>
  <c r="N3030" i="12"/>
  <c r="N3031" i="12"/>
  <c r="N3035" i="12"/>
  <c r="N3038" i="12"/>
  <c r="N3039" i="12"/>
  <c r="N3042" i="12"/>
  <c r="N3047" i="12"/>
  <c r="N3048" i="12"/>
  <c r="N3049" i="12"/>
  <c r="N3054" i="12"/>
  <c r="N3055" i="12"/>
  <c r="N3058" i="12"/>
  <c r="N3059" i="12"/>
  <c r="N3062" i="12"/>
  <c r="N3066" i="12"/>
  <c r="N3067" i="12"/>
  <c r="N3071" i="12"/>
  <c r="N3072" i="12"/>
  <c r="N3074" i="12"/>
  <c r="N3078" i="12"/>
  <c r="N3079" i="12"/>
  <c r="N3083" i="12"/>
  <c r="N3086" i="12"/>
  <c r="N3090" i="12"/>
  <c r="N3091" i="12"/>
  <c r="N3096" i="12"/>
  <c r="N3097" i="12"/>
  <c r="N3098" i="12"/>
  <c r="N3102" i="12"/>
  <c r="N3103" i="12"/>
  <c r="N3106" i="12"/>
  <c r="N3107" i="12"/>
  <c r="N3114" i="12"/>
  <c r="N3115" i="12"/>
  <c r="N3119" i="12"/>
  <c r="N3121" i="12"/>
  <c r="N3126" i="12"/>
  <c r="N3127" i="12"/>
  <c r="N3131" i="12"/>
  <c r="N3132" i="12"/>
  <c r="N3134" i="12"/>
  <c r="N3138" i="12"/>
  <c r="N3139" i="12"/>
  <c r="N3143" i="12"/>
  <c r="N3145" i="12"/>
  <c r="N3146" i="12"/>
  <c r="N3150" i="12"/>
  <c r="N3151" i="12"/>
  <c r="N3154" i="12"/>
  <c r="N3158" i="12"/>
  <c r="N3162" i="12"/>
  <c r="N3163" i="12"/>
  <c r="N3169" i="12"/>
  <c r="N3170" i="12"/>
  <c r="N3174" i="12"/>
  <c r="N3175" i="12"/>
  <c r="N3182" i="12"/>
  <c r="N3186" i="12"/>
  <c r="N3187" i="12"/>
  <c r="N3191" i="12"/>
  <c r="N3194" i="12"/>
  <c r="N3198" i="12"/>
  <c r="N3199" i="12"/>
  <c r="N3202" i="12"/>
  <c r="N3206" i="12"/>
  <c r="N3210" i="12"/>
  <c r="N3211" i="12"/>
  <c r="N3215" i="12"/>
  <c r="N3218" i="12"/>
  <c r="N3222" i="12"/>
  <c r="N3227" i="12"/>
  <c r="N3229" i="12"/>
  <c r="N3230" i="12"/>
  <c r="N3234" i="12"/>
  <c r="N3235" i="12"/>
  <c r="N3237" i="12"/>
  <c r="N3242" i="12"/>
  <c r="N3246" i="12"/>
  <c r="N3247" i="12"/>
  <c r="N3250" i="12"/>
  <c r="N3251" i="12"/>
  <c r="N3254" i="12"/>
  <c r="N3255" i="12"/>
  <c r="N3258" i="12"/>
  <c r="N3259" i="12"/>
  <c r="N3263" i="12"/>
  <c r="N3270" i="12"/>
  <c r="N3271" i="12"/>
  <c r="N3274" i="12"/>
  <c r="N3275" i="12"/>
  <c r="N3278" i="12"/>
  <c r="N3282" i="12"/>
  <c r="N3283" i="12"/>
  <c r="N3290" i="12"/>
  <c r="N3291" i="12"/>
  <c r="N3294" i="12"/>
  <c r="N3295" i="12"/>
  <c r="N3299" i="12"/>
  <c r="N3301" i="12"/>
  <c r="N3302" i="12"/>
  <c r="N3306" i="12"/>
  <c r="N3314" i="12"/>
  <c r="N3318" i="12"/>
  <c r="N3319" i="12"/>
  <c r="N3321" i="12"/>
  <c r="N3323" i="12"/>
  <c r="N3326" i="12"/>
  <c r="N3330" i="12"/>
  <c r="N3335" i="12"/>
  <c r="N3338" i="12"/>
  <c r="N3342" i="12"/>
  <c r="N3343" i="12"/>
  <c r="N3346" i="12"/>
  <c r="N3347" i="12"/>
  <c r="N3348" i="12"/>
  <c r="N3349" i="12"/>
  <c r="N3351" i="12"/>
  <c r="N3354" i="12"/>
  <c r="N3355" i="12"/>
  <c r="N3359" i="12"/>
  <c r="N3360" i="12"/>
  <c r="N3362" i="12"/>
  <c r="N3366" i="12"/>
  <c r="N3367" i="12"/>
  <c r="N3373" i="12"/>
  <c r="N3374" i="12"/>
  <c r="N3378" i="12"/>
  <c r="N3379" i="12"/>
  <c r="N3385" i="12"/>
  <c r="N3386" i="12"/>
  <c r="N3390" i="12"/>
  <c r="N3391" i="12"/>
  <c r="N3398" i="12"/>
  <c r="N3402" i="12"/>
  <c r="N3403" i="12"/>
  <c r="N3407" i="12"/>
  <c r="N3410" i="12"/>
  <c r="N3414" i="12"/>
  <c r="N3415" i="12"/>
  <c r="N3418" i="12"/>
  <c r="N3422" i="12"/>
  <c r="N3426" i="12"/>
  <c r="N3427" i="12"/>
  <c r="N3433" i="12"/>
  <c r="N3434" i="12"/>
  <c r="N3438" i="12"/>
  <c r="N3442" i="12"/>
  <c r="N3443" i="12"/>
  <c r="N3446" i="12"/>
  <c r="N3450" i="12"/>
  <c r="N3451" i="12"/>
  <c r="N3452" i="12"/>
  <c r="N3455" i="12"/>
  <c r="N3456" i="12"/>
  <c r="N3458" i="12"/>
  <c r="N3462" i="12"/>
  <c r="N3463" i="12"/>
  <c r="N3464" i="12"/>
  <c r="N3468" i="12"/>
  <c r="N3469" i="12"/>
  <c r="N3470" i="12"/>
  <c r="N3474" i="12"/>
  <c r="N3475" i="12"/>
  <c r="N3476" i="12"/>
  <c r="N3478" i="12"/>
  <c r="N3486" i="12"/>
  <c r="N3487" i="12"/>
  <c r="N3488" i="12"/>
  <c r="N3491" i="12"/>
  <c r="N3494" i="12"/>
  <c r="N3498" i="12"/>
  <c r="N3499" i="12"/>
  <c r="N3500" i="12"/>
  <c r="N3503" i="12"/>
  <c r="N3506" i="12"/>
  <c r="N3510" i="12"/>
  <c r="N3511" i="12"/>
  <c r="N3512" i="12"/>
  <c r="N3515" i="12"/>
  <c r="N3516" i="12"/>
  <c r="N3518" i="12"/>
  <c r="N3522" i="12"/>
  <c r="N3523" i="12"/>
  <c r="N3526" i="12"/>
  <c r="N3527" i="12"/>
  <c r="N3528" i="12"/>
  <c r="N3529" i="12"/>
  <c r="N3530" i="12"/>
  <c r="N3534" i="12"/>
  <c r="N3535" i="12"/>
  <c r="N3538" i="12"/>
  <c r="N3539" i="12"/>
  <c r="N3546" i="12"/>
  <c r="N3547" i="12"/>
  <c r="N3548" i="12"/>
  <c r="N3550" i="12"/>
  <c r="N3551" i="12"/>
  <c r="N3554" i="12"/>
  <c r="N3555" i="12"/>
  <c r="N3558" i="12"/>
  <c r="N3560" i="12"/>
  <c r="N3561" i="12"/>
  <c r="N3562" i="12"/>
  <c r="N3563" i="12"/>
  <c r="N3564" i="12"/>
  <c r="N3565" i="12"/>
  <c r="N3566" i="12"/>
  <c r="N3567" i="12"/>
  <c r="N3570" i="12"/>
  <c r="N3571" i="12"/>
  <c r="N3578" i="12"/>
  <c r="N3582" i="12"/>
  <c r="N3583" i="12"/>
  <c r="N3587" i="12"/>
  <c r="N3588" i="12"/>
  <c r="N3590" i="12"/>
  <c r="N3594" i="12"/>
  <c r="N3595" i="12"/>
  <c r="N3599" i="12"/>
  <c r="N3602" i="12"/>
  <c r="N3606" i="12"/>
  <c r="N3607" i="12"/>
  <c r="N3608" i="12"/>
  <c r="N3609" i="12"/>
  <c r="N3612" i="12"/>
  <c r="N3613" i="12"/>
  <c r="N3618" i="12"/>
  <c r="N3619" i="12"/>
  <c r="N3620" i="12"/>
  <c r="N3626" i="12"/>
  <c r="N3630" i="12"/>
  <c r="N3631" i="12"/>
  <c r="N3632" i="12"/>
  <c r="N3635" i="12"/>
  <c r="N3642" i="12"/>
  <c r="N3643" i="12"/>
  <c r="N3644" i="12"/>
  <c r="N3650" i="12"/>
  <c r="N3654" i="12"/>
  <c r="N3655" i="12"/>
  <c r="N3656" i="12"/>
  <c r="N3660" i="12"/>
  <c r="N3661" i="12"/>
  <c r="N3662" i="12"/>
  <c r="N3666" i="12"/>
  <c r="N3667" i="12"/>
  <c r="N3668" i="12"/>
  <c r="N3671" i="12"/>
  <c r="N3673" i="12"/>
  <c r="N3674" i="12"/>
  <c r="N3678" i="12"/>
  <c r="N3679" i="12"/>
  <c r="N3682" i="12"/>
  <c r="N3683" i="12"/>
  <c r="N3686" i="12"/>
  <c r="N3690" i="12"/>
  <c r="N3691" i="12"/>
  <c r="N3692" i="12"/>
  <c r="N3694" i="12"/>
  <c r="N3695" i="12"/>
  <c r="N3698" i="12"/>
  <c r="N3699" i="12"/>
  <c r="N3702" i="12"/>
  <c r="N3703" i="12"/>
  <c r="N3704" i="12"/>
  <c r="N3707" i="12"/>
  <c r="N3708" i="12"/>
  <c r="N3710" i="12"/>
  <c r="N3714" i="12"/>
  <c r="N3715" i="12"/>
  <c r="N3718" i="12"/>
  <c r="N3720" i="12"/>
  <c r="N3722" i="12"/>
  <c r="N3726" i="12"/>
  <c r="N3727" i="12"/>
  <c r="N3730" i="12"/>
  <c r="N3731" i="12"/>
  <c r="N3733" i="12"/>
  <c r="N3734" i="12"/>
  <c r="N3738" i="12"/>
  <c r="N3739" i="12"/>
  <c r="N3740" i="12"/>
  <c r="N3742" i="12"/>
  <c r="N3743" i="12"/>
  <c r="N3746" i="12"/>
  <c r="N3750" i="12"/>
  <c r="N3751" i="12"/>
  <c r="N3756" i="12"/>
  <c r="N3757" i="12"/>
  <c r="N3758" i="12"/>
  <c r="N3762" i="12"/>
  <c r="N3763" i="12"/>
  <c r="N3764" i="12"/>
  <c r="N3770" i="12"/>
  <c r="N3774" i="12"/>
  <c r="N3776" i="12"/>
  <c r="N3777" i="12"/>
  <c r="N3778" i="12"/>
  <c r="N3779" i="12"/>
  <c r="N3782" i="12"/>
  <c r="N3786" i="12"/>
  <c r="N3787" i="12"/>
  <c r="N3788" i="12"/>
  <c r="N3791" i="12"/>
  <c r="N3795" i="12"/>
  <c r="N3798" i="12"/>
  <c r="N3799" i="12"/>
  <c r="N3800" i="12"/>
  <c r="N3802" i="12"/>
  <c r="N3803" i="12"/>
  <c r="N3805" i="12"/>
  <c r="N3806" i="12"/>
  <c r="N3810" i="12"/>
  <c r="N3811" i="12"/>
  <c r="N3815" i="12"/>
  <c r="N3816" i="12"/>
  <c r="N3818" i="12"/>
  <c r="N3822" i="12"/>
  <c r="N3823" i="12"/>
  <c r="N3827" i="12"/>
  <c r="N3828" i="12"/>
  <c r="N3834" i="12"/>
  <c r="N3835" i="12"/>
  <c r="N3836" i="12"/>
  <c r="N3838" i="12"/>
  <c r="N3839" i="12"/>
  <c r="N3840" i="12"/>
  <c r="N3841" i="12"/>
  <c r="N3842" i="12"/>
  <c r="N3846" i="12"/>
  <c r="N3847" i="12"/>
  <c r="N3851" i="12"/>
  <c r="N3854" i="12"/>
  <c r="N3858" i="12"/>
  <c r="N3859" i="12"/>
  <c r="N3862" i="12"/>
  <c r="N3866" i="12"/>
  <c r="N3870" i="12"/>
  <c r="N3871" i="12"/>
  <c r="N3878" i="12"/>
  <c r="N3882" i="12"/>
  <c r="N3883" i="12"/>
  <c r="N3884" i="12"/>
  <c r="N3887" i="12"/>
  <c r="N3890" i="12"/>
  <c r="N3894" i="12"/>
  <c r="N3895" i="12"/>
  <c r="N3896" i="12"/>
  <c r="N3900" i="12"/>
  <c r="N3902" i="12"/>
  <c r="N3906" i="12"/>
  <c r="N3907" i="12"/>
  <c r="N3908" i="12"/>
  <c r="N3913" i="12"/>
  <c r="N3914" i="12"/>
  <c r="N3918" i="12"/>
  <c r="N3919" i="12"/>
  <c r="N3920" i="12"/>
  <c r="N3923" i="12"/>
  <c r="N3926" i="12"/>
  <c r="N3927" i="12"/>
  <c r="N3930" i="12"/>
  <c r="N3931" i="12"/>
  <c r="N3935" i="12"/>
  <c r="N3936" i="12"/>
  <c r="N3938" i="12"/>
  <c r="N3942" i="12"/>
  <c r="N3943" i="12"/>
  <c r="N3944" i="12"/>
  <c r="N3946" i="12"/>
  <c r="N3947" i="12"/>
  <c r="N3948" i="12"/>
  <c r="N3949" i="12"/>
  <c r="N3954" i="12"/>
  <c r="N3955" i="12"/>
  <c r="N3956" i="12"/>
  <c r="N3958" i="12"/>
  <c r="N3959" i="12"/>
  <c r="N3962" i="12"/>
  <c r="N3966" i="12"/>
  <c r="N3967" i="12"/>
  <c r="N3970" i="12"/>
  <c r="N3971" i="12"/>
  <c r="N3973" i="12"/>
  <c r="N3974" i="12"/>
  <c r="N3978" i="12"/>
  <c r="N3979" i="12"/>
  <c r="N3980" i="12"/>
  <c r="N3983" i="12"/>
  <c r="N3986" i="12"/>
  <c r="N3988" i="12"/>
  <c r="N3990" i="12"/>
  <c r="N3991" i="12"/>
  <c r="N3992" i="12"/>
  <c r="N3994" i="12"/>
  <c r="N3995" i="12"/>
  <c r="N3998" i="12"/>
  <c r="N4002" i="12"/>
  <c r="N4004" i="12"/>
  <c r="N4006" i="12"/>
  <c r="N4007" i="12"/>
  <c r="N4010" i="12"/>
  <c r="N4014" i="12"/>
  <c r="N4015" i="12"/>
  <c r="N4016" i="12"/>
  <c r="N4019" i="12"/>
  <c r="N4022" i="12"/>
  <c r="N4026" i="12"/>
  <c r="N4027" i="12"/>
  <c r="N4028" i="12"/>
  <c r="N4031" i="12"/>
  <c r="N4032" i="12"/>
  <c r="N4034" i="12"/>
  <c r="N4038" i="12"/>
  <c r="N4039" i="12"/>
  <c r="N4040" i="12"/>
  <c r="N4042" i="12"/>
  <c r="N4043" i="12"/>
  <c r="N4046" i="12"/>
  <c r="N4050" i="12"/>
  <c r="N4051" i="12"/>
  <c r="N4052" i="12"/>
  <c r="N4058" i="12"/>
  <c r="N4062" i="12"/>
  <c r="N4063" i="12"/>
  <c r="N4064" i="12"/>
  <c r="N4066" i="12"/>
  <c r="N4067" i="12"/>
  <c r="N4074" i="12"/>
  <c r="N4075" i="12"/>
  <c r="N4076" i="12"/>
  <c r="N4079" i="12"/>
  <c r="N4080" i="12"/>
  <c r="N4082" i="12"/>
  <c r="N4086" i="12"/>
  <c r="N4087" i="12"/>
  <c r="N4088" i="12"/>
  <c r="N4091" i="12"/>
  <c r="N4094" i="12"/>
  <c r="N4098" i="12"/>
  <c r="N4099" i="12"/>
  <c r="N4100" i="12"/>
  <c r="N4103" i="12"/>
  <c r="N4104" i="12"/>
  <c r="N4105" i="12"/>
  <c r="N4110" i="12"/>
  <c r="N4111" i="12"/>
  <c r="N4112" i="12"/>
  <c r="N4114" i="12"/>
  <c r="N4115" i="12"/>
  <c r="N4116" i="12"/>
  <c r="N4117" i="12"/>
  <c r="N4118" i="12"/>
  <c r="N4122" i="12"/>
  <c r="N4123" i="12"/>
  <c r="N4126" i="12"/>
  <c r="N4127" i="12"/>
  <c r="N4130" i="12"/>
  <c r="N4134" i="12"/>
  <c r="N4135" i="12"/>
  <c r="N4136" i="12"/>
  <c r="N4139" i="12"/>
  <c r="N4141" i="12"/>
  <c r="N4142" i="12"/>
  <c r="N4146" i="12"/>
  <c r="N4147" i="12"/>
  <c r="N4148" i="12"/>
  <c r="O2" i="12"/>
  <c r="O3" i="12"/>
  <c r="O4" i="12"/>
  <c r="O5" i="12"/>
  <c r="O6" i="12"/>
  <c r="O7"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O47" i="12"/>
  <c r="O48" i="12"/>
  <c r="O49" i="12"/>
  <c r="O50" i="12"/>
  <c r="O51" i="12"/>
  <c r="O52" i="12"/>
  <c r="O53" i="12"/>
  <c r="O54" i="12"/>
  <c r="O55" i="12"/>
  <c r="O56" i="12"/>
  <c r="O57" i="12"/>
  <c r="O58" i="12"/>
  <c r="O59" i="12"/>
  <c r="O60" i="12"/>
  <c r="O61" i="12"/>
  <c r="O62" i="12"/>
  <c r="O63" i="12"/>
  <c r="O64" i="12"/>
  <c r="O65" i="12"/>
  <c r="O66" i="12"/>
  <c r="O67" i="12"/>
  <c r="O68" i="12"/>
  <c r="O69" i="12"/>
  <c r="O70" i="12"/>
  <c r="O71" i="12"/>
  <c r="O72" i="12"/>
  <c r="O73" i="12"/>
  <c r="O74" i="12"/>
  <c r="O75" i="12"/>
  <c r="O76" i="12"/>
  <c r="O77" i="12"/>
  <c r="O78" i="12"/>
  <c r="O79" i="12"/>
  <c r="O80" i="12"/>
  <c r="O81" i="12"/>
  <c r="O82" i="12"/>
  <c r="O83" i="12"/>
  <c r="O84" i="12"/>
  <c r="O85" i="12"/>
  <c r="O86" i="12"/>
  <c r="O87" i="12"/>
  <c r="O88" i="12"/>
  <c r="O89" i="12"/>
  <c r="O90" i="12"/>
  <c r="O91" i="12"/>
  <c r="O92" i="12"/>
  <c r="O93" i="12"/>
  <c r="O94" i="12"/>
  <c r="O95" i="12"/>
  <c r="O96" i="12"/>
  <c r="O97" i="12"/>
  <c r="O98" i="12"/>
  <c r="O99" i="12"/>
  <c r="O100" i="12"/>
  <c r="O101" i="12"/>
  <c r="O102" i="12"/>
  <c r="O103" i="12"/>
  <c r="O104" i="12"/>
  <c r="O105" i="12"/>
  <c r="O106" i="12"/>
  <c r="O107" i="12"/>
  <c r="O108" i="12"/>
  <c r="O109" i="12"/>
  <c r="O110" i="12"/>
  <c r="O111" i="12"/>
  <c r="O112" i="12"/>
  <c r="O113" i="12"/>
  <c r="O114" i="12"/>
  <c r="O115" i="12"/>
  <c r="O116" i="12"/>
  <c r="O117" i="12"/>
  <c r="O118" i="12"/>
  <c r="O119" i="12"/>
  <c r="O120" i="12"/>
  <c r="O121" i="12"/>
  <c r="O122" i="12"/>
  <c r="O123" i="12"/>
  <c r="O124" i="12"/>
  <c r="O125" i="12"/>
  <c r="O126" i="12"/>
  <c r="O127" i="12"/>
  <c r="O128" i="12"/>
  <c r="O129" i="12"/>
  <c r="O130" i="12"/>
  <c r="O131" i="12"/>
  <c r="O132" i="12"/>
  <c r="O133" i="12"/>
  <c r="O134" i="12"/>
  <c r="O135" i="12"/>
  <c r="O136" i="12"/>
  <c r="O137" i="12"/>
  <c r="O138" i="12"/>
  <c r="O139" i="12"/>
  <c r="O140" i="12"/>
  <c r="O141" i="12"/>
  <c r="O142" i="12"/>
  <c r="O143" i="12"/>
  <c r="O144" i="12"/>
  <c r="O145" i="12"/>
  <c r="O146" i="12"/>
  <c r="O147" i="12"/>
  <c r="O148" i="12"/>
  <c r="O149" i="12"/>
  <c r="O150" i="12"/>
  <c r="O151" i="12"/>
  <c r="O152" i="12"/>
  <c r="O153" i="12"/>
  <c r="O154" i="12"/>
  <c r="O155" i="12"/>
  <c r="O156" i="12"/>
  <c r="O157" i="12"/>
  <c r="O158" i="12"/>
  <c r="O159" i="12"/>
  <c r="O160" i="12"/>
  <c r="O161" i="12"/>
  <c r="O162" i="12"/>
  <c r="O163" i="12"/>
  <c r="O164" i="12"/>
  <c r="O165" i="12"/>
  <c r="O166" i="12"/>
  <c r="O167" i="12"/>
  <c r="O168" i="12"/>
  <c r="O169" i="12"/>
  <c r="O170" i="12"/>
  <c r="O171" i="12"/>
  <c r="O172" i="12"/>
  <c r="O173" i="12"/>
  <c r="O174" i="12"/>
  <c r="O175" i="12"/>
  <c r="O176" i="12"/>
  <c r="O177" i="12"/>
  <c r="O178" i="12"/>
  <c r="O179" i="12"/>
  <c r="O180" i="12"/>
  <c r="O181" i="12"/>
  <c r="O182" i="12"/>
  <c r="O183" i="12"/>
  <c r="O184" i="12"/>
  <c r="O185" i="12"/>
  <c r="O186" i="12"/>
  <c r="O187" i="12"/>
  <c r="O188" i="12"/>
  <c r="O189" i="12"/>
  <c r="O190" i="12"/>
  <c r="O191" i="12"/>
  <c r="O192" i="12"/>
  <c r="O193" i="12"/>
  <c r="O194" i="12"/>
  <c r="O195" i="12"/>
  <c r="O196" i="12"/>
  <c r="O197" i="12"/>
  <c r="O198" i="12"/>
  <c r="O199" i="12"/>
  <c r="O200" i="12"/>
  <c r="O201" i="12"/>
  <c r="O202" i="12"/>
  <c r="O203" i="12"/>
  <c r="O204" i="12"/>
  <c r="O205" i="12"/>
  <c r="O206" i="12"/>
  <c r="O207" i="12"/>
  <c r="O208" i="12"/>
  <c r="O209" i="12"/>
  <c r="O210" i="12"/>
  <c r="O211" i="12"/>
  <c r="O212" i="12"/>
  <c r="O213" i="12"/>
  <c r="O214" i="12"/>
  <c r="O215" i="12"/>
  <c r="O216" i="12"/>
  <c r="O217" i="12"/>
  <c r="O218" i="12"/>
  <c r="O219" i="12"/>
  <c r="O220" i="12"/>
  <c r="O221" i="12"/>
  <c r="O222" i="12"/>
  <c r="O223" i="12"/>
  <c r="O224" i="12"/>
  <c r="O225" i="12"/>
  <c r="O226" i="12"/>
  <c r="O227" i="12"/>
  <c r="O228" i="12"/>
  <c r="O229" i="12"/>
  <c r="O230" i="12"/>
  <c r="O231" i="12"/>
  <c r="O232" i="12"/>
  <c r="O233" i="12"/>
  <c r="O234" i="12"/>
  <c r="O235" i="12"/>
  <c r="O236" i="12"/>
  <c r="O237" i="12"/>
  <c r="O238" i="12"/>
  <c r="O239" i="12"/>
  <c r="O240" i="12"/>
  <c r="O241" i="12"/>
  <c r="O242" i="12"/>
  <c r="O243" i="12"/>
  <c r="O244" i="12"/>
  <c r="O245" i="12"/>
  <c r="O246" i="12"/>
  <c r="O247" i="12"/>
  <c r="O248" i="12"/>
  <c r="O249" i="12"/>
  <c r="O250" i="12"/>
  <c r="O251" i="12"/>
  <c r="O252" i="12"/>
  <c r="O253" i="12"/>
  <c r="O254" i="12"/>
  <c r="O255" i="12"/>
  <c r="O256" i="12"/>
  <c r="O257" i="12"/>
  <c r="O258" i="12"/>
  <c r="O259" i="12"/>
  <c r="O260" i="12"/>
  <c r="O261" i="12"/>
  <c r="O262" i="12"/>
  <c r="O263" i="12"/>
  <c r="O264" i="12"/>
  <c r="O265" i="12"/>
  <c r="O266" i="12"/>
  <c r="O267" i="12"/>
  <c r="O268" i="12"/>
  <c r="O269" i="12"/>
  <c r="O270" i="12"/>
  <c r="O271" i="12"/>
  <c r="O272" i="12"/>
  <c r="O273" i="12"/>
  <c r="O274" i="12"/>
  <c r="O275" i="12"/>
  <c r="O276" i="12"/>
  <c r="O277" i="12"/>
  <c r="O278" i="12"/>
  <c r="O279" i="12"/>
  <c r="O280" i="12"/>
  <c r="O281" i="12"/>
  <c r="O282" i="12"/>
  <c r="O283" i="12"/>
  <c r="O284" i="12"/>
  <c r="O285" i="12"/>
  <c r="O286" i="12"/>
  <c r="O287" i="12"/>
  <c r="O288" i="12"/>
  <c r="O289" i="12"/>
  <c r="O290" i="12"/>
  <c r="O291" i="12"/>
  <c r="O292" i="12"/>
  <c r="O293" i="12"/>
  <c r="O294" i="12"/>
  <c r="O295" i="12"/>
  <c r="O296" i="12"/>
  <c r="O297" i="12"/>
  <c r="O298" i="12"/>
  <c r="O299" i="12"/>
  <c r="O300" i="12"/>
  <c r="O301" i="12"/>
  <c r="O302" i="12"/>
  <c r="O303" i="12"/>
  <c r="O304" i="12"/>
  <c r="O305" i="12"/>
  <c r="O306" i="12"/>
  <c r="O307" i="12"/>
  <c r="O308" i="12"/>
  <c r="O309" i="12"/>
  <c r="O310" i="12"/>
  <c r="O311" i="12"/>
  <c r="O312" i="12"/>
  <c r="O313" i="12"/>
  <c r="O314" i="12"/>
  <c r="O315" i="12"/>
  <c r="O316" i="12"/>
  <c r="O317" i="12"/>
  <c r="O318" i="12"/>
  <c r="O319" i="12"/>
  <c r="O320" i="12"/>
  <c r="O321" i="12"/>
  <c r="O322" i="12"/>
  <c r="O323" i="12"/>
  <c r="O324" i="12"/>
  <c r="O325" i="12"/>
  <c r="O326" i="12"/>
  <c r="O327" i="12"/>
  <c r="O328" i="12"/>
  <c r="O329" i="12"/>
  <c r="O330" i="12"/>
  <c r="O331" i="12"/>
  <c r="O332" i="12"/>
  <c r="O333" i="12"/>
  <c r="O334" i="12"/>
  <c r="O335" i="12"/>
  <c r="O336" i="12"/>
  <c r="O337" i="12"/>
  <c r="O338" i="12"/>
  <c r="O339" i="12"/>
  <c r="O340" i="12"/>
  <c r="O341" i="12"/>
  <c r="O342" i="12"/>
  <c r="O343" i="12"/>
  <c r="O344" i="12"/>
  <c r="O345" i="12"/>
  <c r="O346" i="12"/>
  <c r="O347" i="12"/>
  <c r="O348" i="12"/>
  <c r="O349" i="12"/>
  <c r="O350" i="12"/>
  <c r="O351" i="12"/>
  <c r="O352" i="12"/>
  <c r="O353" i="12"/>
  <c r="O354" i="12"/>
  <c r="O355" i="12"/>
  <c r="O356" i="12"/>
  <c r="O357" i="12"/>
  <c r="O358" i="12"/>
  <c r="O359" i="12"/>
  <c r="O360" i="12"/>
  <c r="O361" i="12"/>
  <c r="O362" i="12"/>
  <c r="O363" i="12"/>
  <c r="O364" i="12"/>
  <c r="O365" i="12"/>
  <c r="O366" i="12"/>
  <c r="O367" i="12"/>
  <c r="O368" i="12"/>
  <c r="O369" i="12"/>
  <c r="O370" i="12"/>
  <c r="O371" i="12"/>
  <c r="O372" i="12"/>
  <c r="O373" i="12"/>
  <c r="O374" i="12"/>
  <c r="O375" i="12"/>
  <c r="O376" i="12"/>
  <c r="O377" i="12"/>
  <c r="O378" i="12"/>
  <c r="O379" i="12"/>
  <c r="O380" i="12"/>
  <c r="O381" i="12"/>
  <c r="O382" i="12"/>
  <c r="O383" i="12"/>
  <c r="O384" i="12"/>
  <c r="O385" i="12"/>
  <c r="O386" i="12"/>
  <c r="O387" i="12"/>
  <c r="O388" i="12"/>
  <c r="O389" i="12"/>
  <c r="O390" i="12"/>
  <c r="O391" i="12"/>
  <c r="O392" i="12"/>
  <c r="O393" i="12"/>
  <c r="O394" i="12"/>
  <c r="O395" i="12"/>
  <c r="O396" i="12"/>
  <c r="O397" i="12"/>
  <c r="O398" i="12"/>
  <c r="O399" i="12"/>
  <c r="O400" i="12"/>
  <c r="O401" i="12"/>
  <c r="O402" i="12"/>
  <c r="O403" i="12"/>
  <c r="O404" i="12"/>
  <c r="O405" i="12"/>
  <c r="O406" i="12"/>
  <c r="O407" i="12"/>
  <c r="O408" i="12"/>
  <c r="O409" i="12"/>
  <c r="O410" i="12"/>
  <c r="O411" i="12"/>
  <c r="O412" i="12"/>
  <c r="O413" i="12"/>
  <c r="O414" i="12"/>
  <c r="O415" i="12"/>
  <c r="O416" i="12"/>
  <c r="O417" i="12"/>
  <c r="O418" i="12"/>
  <c r="O419" i="12"/>
  <c r="O420" i="12"/>
  <c r="O421" i="12"/>
  <c r="O422" i="12"/>
  <c r="O423" i="12"/>
  <c r="O424" i="12"/>
  <c r="O425" i="12"/>
  <c r="O426" i="12"/>
  <c r="O427" i="12"/>
  <c r="O428" i="12"/>
  <c r="O429" i="12"/>
  <c r="O430" i="12"/>
  <c r="O431" i="12"/>
  <c r="O432" i="12"/>
  <c r="O433" i="12"/>
  <c r="O434" i="12"/>
  <c r="O435" i="12"/>
  <c r="O436" i="12"/>
  <c r="O437" i="12"/>
  <c r="O438" i="12"/>
  <c r="O439" i="12"/>
  <c r="O440" i="12"/>
  <c r="O441" i="12"/>
  <c r="O442" i="12"/>
  <c r="O443" i="12"/>
  <c r="O444" i="12"/>
  <c r="O445" i="12"/>
  <c r="O446" i="12"/>
  <c r="O447" i="12"/>
  <c r="O448" i="12"/>
  <c r="O449" i="12"/>
  <c r="O450" i="12"/>
  <c r="O451" i="12"/>
  <c r="O452" i="12"/>
  <c r="O453" i="12"/>
  <c r="O454" i="12"/>
  <c r="O455" i="12"/>
  <c r="O456" i="12"/>
  <c r="O457" i="12"/>
  <c r="O458" i="12"/>
  <c r="O459" i="12"/>
  <c r="O460" i="12"/>
  <c r="O461" i="12"/>
  <c r="O462" i="12"/>
  <c r="O463" i="12"/>
  <c r="O464" i="12"/>
  <c r="O465" i="12"/>
  <c r="O466" i="12"/>
  <c r="O467" i="12"/>
  <c r="O468" i="12"/>
  <c r="O469" i="12"/>
  <c r="O470" i="12"/>
  <c r="O471" i="12"/>
  <c r="O472" i="12"/>
  <c r="O473" i="12"/>
  <c r="O474" i="12"/>
  <c r="O475" i="12"/>
  <c r="O476" i="12"/>
  <c r="O477" i="12"/>
  <c r="O478" i="12"/>
  <c r="O479" i="12"/>
  <c r="O480" i="12"/>
  <c r="O481" i="12"/>
  <c r="O482" i="12"/>
  <c r="O483" i="12"/>
  <c r="O484" i="12"/>
  <c r="O485" i="12"/>
  <c r="O486" i="12"/>
  <c r="O487" i="12"/>
  <c r="O488" i="12"/>
  <c r="O489" i="12"/>
  <c r="O490" i="12"/>
  <c r="O491" i="12"/>
  <c r="O492" i="12"/>
  <c r="O493" i="12"/>
  <c r="O494" i="12"/>
  <c r="O495" i="12"/>
  <c r="O496" i="12"/>
  <c r="O497" i="12"/>
  <c r="O498" i="12"/>
  <c r="O499" i="12"/>
  <c r="O500" i="12"/>
  <c r="O501" i="12"/>
  <c r="O502" i="12"/>
  <c r="O503" i="12"/>
  <c r="O504" i="12"/>
  <c r="O505" i="12"/>
  <c r="O506" i="12"/>
  <c r="O507" i="12"/>
  <c r="O508" i="12"/>
  <c r="O509" i="12"/>
  <c r="O510" i="12"/>
  <c r="O511" i="12"/>
  <c r="O512" i="12"/>
  <c r="O513" i="12"/>
  <c r="O514" i="12"/>
  <c r="O515" i="12"/>
  <c r="O516" i="12"/>
  <c r="O517" i="12"/>
  <c r="O518" i="12"/>
  <c r="O519" i="12"/>
  <c r="O520" i="12"/>
  <c r="O521" i="12"/>
  <c r="O522" i="12"/>
  <c r="O523" i="12"/>
  <c r="O524" i="12"/>
  <c r="O525" i="12"/>
  <c r="O526" i="12"/>
  <c r="O527" i="12"/>
  <c r="O528" i="12"/>
  <c r="O529" i="12"/>
  <c r="O530" i="12"/>
  <c r="O531" i="12"/>
  <c r="O532" i="12"/>
  <c r="O533" i="12"/>
  <c r="O534" i="12"/>
  <c r="O535" i="12"/>
  <c r="O536" i="12"/>
  <c r="O537" i="12"/>
  <c r="O538" i="12"/>
  <c r="O539" i="12"/>
  <c r="O540" i="12"/>
  <c r="O541" i="12"/>
  <c r="O542" i="12"/>
  <c r="O543" i="12"/>
  <c r="O544" i="12"/>
  <c r="O545" i="12"/>
  <c r="O546" i="12"/>
  <c r="O547" i="12"/>
  <c r="O548" i="12"/>
  <c r="O549" i="12"/>
  <c r="O550" i="12"/>
  <c r="O551" i="12"/>
  <c r="O552" i="12"/>
  <c r="O553" i="12"/>
  <c r="O554" i="12"/>
  <c r="O555" i="12"/>
  <c r="O556" i="12"/>
  <c r="O557" i="12"/>
  <c r="O558" i="12"/>
  <c r="O559" i="12"/>
  <c r="O560" i="12"/>
  <c r="O561" i="12"/>
  <c r="O562" i="12"/>
  <c r="O563" i="12"/>
  <c r="O564" i="12"/>
  <c r="O565" i="12"/>
  <c r="O566" i="12"/>
  <c r="O567" i="12"/>
  <c r="O568" i="12"/>
  <c r="O569" i="12"/>
  <c r="O570" i="12"/>
  <c r="O571" i="12"/>
  <c r="O572" i="12"/>
  <c r="O573" i="12"/>
  <c r="O574" i="12"/>
  <c r="O575" i="12"/>
  <c r="O576" i="12"/>
  <c r="O577" i="12"/>
  <c r="O578" i="12"/>
  <c r="O579" i="12"/>
  <c r="O580" i="12"/>
  <c r="O581" i="12"/>
  <c r="O582" i="12"/>
  <c r="O583" i="12"/>
  <c r="O584" i="12"/>
  <c r="O585" i="12"/>
  <c r="O586" i="12"/>
  <c r="O587" i="12"/>
  <c r="O588" i="12"/>
  <c r="O589" i="12"/>
  <c r="O590" i="12"/>
  <c r="O591" i="12"/>
  <c r="O592" i="12"/>
  <c r="O593" i="12"/>
  <c r="O594" i="12"/>
  <c r="O595" i="12"/>
  <c r="O596" i="12"/>
  <c r="O597" i="12"/>
  <c r="O598" i="12"/>
  <c r="O599" i="12"/>
  <c r="O600" i="12"/>
  <c r="O601" i="12"/>
  <c r="O602" i="12"/>
  <c r="O603" i="12"/>
  <c r="O604" i="12"/>
  <c r="O605" i="12"/>
  <c r="O606" i="12"/>
  <c r="O607" i="12"/>
  <c r="O608" i="12"/>
  <c r="O609" i="12"/>
  <c r="O610" i="12"/>
  <c r="O611" i="12"/>
  <c r="O612" i="12"/>
  <c r="O613" i="12"/>
  <c r="O614" i="12"/>
  <c r="O615" i="12"/>
  <c r="O616" i="12"/>
  <c r="O617" i="12"/>
  <c r="O618" i="12"/>
  <c r="O619" i="12"/>
  <c r="O620" i="12"/>
  <c r="O621" i="12"/>
  <c r="O622" i="12"/>
  <c r="O623" i="12"/>
  <c r="O624" i="12"/>
  <c r="O625" i="12"/>
  <c r="O626" i="12"/>
  <c r="O627" i="12"/>
  <c r="O628" i="12"/>
  <c r="O629" i="12"/>
  <c r="O630" i="12"/>
  <c r="O631" i="12"/>
  <c r="O632" i="12"/>
  <c r="O633" i="12"/>
  <c r="O634" i="12"/>
  <c r="O635" i="12"/>
  <c r="O636" i="12"/>
  <c r="O637" i="12"/>
  <c r="O638" i="12"/>
  <c r="O639" i="12"/>
  <c r="O640" i="12"/>
  <c r="O641" i="12"/>
  <c r="O642" i="12"/>
  <c r="O643" i="12"/>
  <c r="O644" i="12"/>
  <c r="O645" i="12"/>
  <c r="O646" i="12"/>
  <c r="O647" i="12"/>
  <c r="O648" i="12"/>
  <c r="O649" i="12"/>
  <c r="O650" i="12"/>
  <c r="O651" i="12"/>
  <c r="O652" i="12"/>
  <c r="O653" i="12"/>
  <c r="O654" i="12"/>
  <c r="O655" i="12"/>
  <c r="O656" i="12"/>
  <c r="O657" i="12"/>
  <c r="O658" i="12"/>
  <c r="O659" i="12"/>
  <c r="O660" i="12"/>
  <c r="O661" i="12"/>
  <c r="O662" i="12"/>
  <c r="O663" i="12"/>
  <c r="O664" i="12"/>
  <c r="O665" i="12"/>
  <c r="O666" i="12"/>
  <c r="O667" i="12"/>
  <c r="O668" i="12"/>
  <c r="O669" i="12"/>
  <c r="O670" i="12"/>
  <c r="O671" i="12"/>
  <c r="O672" i="12"/>
  <c r="O673" i="12"/>
  <c r="O674" i="12"/>
  <c r="O675" i="12"/>
  <c r="O676" i="12"/>
  <c r="O677" i="12"/>
  <c r="O678" i="12"/>
  <c r="O679" i="12"/>
  <c r="O680" i="12"/>
  <c r="O681" i="12"/>
  <c r="O682" i="12"/>
  <c r="O683" i="12"/>
  <c r="O684" i="12"/>
  <c r="O685" i="12"/>
  <c r="O686" i="12"/>
  <c r="O687" i="12"/>
  <c r="O688" i="12"/>
  <c r="O689" i="12"/>
  <c r="O690" i="12"/>
  <c r="O691" i="12"/>
  <c r="O692" i="12"/>
  <c r="O693" i="12"/>
  <c r="O694" i="12"/>
  <c r="O695" i="12"/>
  <c r="O696" i="12"/>
  <c r="O697" i="12"/>
  <c r="O698" i="12"/>
  <c r="O699" i="12"/>
  <c r="O700" i="12"/>
  <c r="O701" i="12"/>
  <c r="O702" i="12"/>
  <c r="O703" i="12"/>
  <c r="O704" i="12"/>
  <c r="O705" i="12"/>
  <c r="O706" i="12"/>
  <c r="O707" i="12"/>
  <c r="O708" i="12"/>
  <c r="O709" i="12"/>
  <c r="O710" i="12"/>
  <c r="O711" i="12"/>
  <c r="O712" i="12"/>
  <c r="O713" i="12"/>
  <c r="O714" i="12"/>
  <c r="O715" i="12"/>
  <c r="O716" i="12"/>
  <c r="O717" i="12"/>
  <c r="O718" i="12"/>
  <c r="O719" i="12"/>
  <c r="O720" i="12"/>
  <c r="O721" i="12"/>
  <c r="O722" i="12"/>
  <c r="O723" i="12"/>
  <c r="O724" i="12"/>
  <c r="O725" i="12"/>
  <c r="O726" i="12"/>
  <c r="O727" i="12"/>
  <c r="O728" i="12"/>
  <c r="O729" i="12"/>
  <c r="O730" i="12"/>
  <c r="O731" i="12"/>
  <c r="O732" i="12"/>
  <c r="O733" i="12"/>
  <c r="O734" i="12"/>
  <c r="O735" i="12"/>
  <c r="O736" i="12"/>
  <c r="O737" i="12"/>
  <c r="O738" i="12"/>
  <c r="O739" i="12"/>
  <c r="O740" i="12"/>
  <c r="O741" i="12"/>
  <c r="O742" i="12"/>
  <c r="O743" i="12"/>
  <c r="O744" i="12"/>
  <c r="O745" i="12"/>
  <c r="O746" i="12"/>
  <c r="O747" i="12"/>
  <c r="O748" i="12"/>
  <c r="O749" i="12"/>
  <c r="O750" i="12"/>
  <c r="O751" i="12"/>
  <c r="O752" i="12"/>
  <c r="O753" i="12"/>
  <c r="O754" i="12"/>
  <c r="O755" i="12"/>
  <c r="O756" i="12"/>
  <c r="O757" i="12"/>
  <c r="O758" i="12"/>
  <c r="O759" i="12"/>
  <c r="O760" i="12"/>
  <c r="O761" i="12"/>
  <c r="O762" i="12"/>
  <c r="O763" i="12"/>
  <c r="O764" i="12"/>
  <c r="O765" i="12"/>
  <c r="O766" i="12"/>
  <c r="O767" i="12"/>
  <c r="O768" i="12"/>
  <c r="O769" i="12"/>
  <c r="O770" i="12"/>
  <c r="O771" i="12"/>
  <c r="O772" i="12"/>
  <c r="O773" i="12"/>
  <c r="O774" i="12"/>
  <c r="O775" i="12"/>
  <c r="O776" i="12"/>
  <c r="O777" i="12"/>
  <c r="O778" i="12"/>
  <c r="O779" i="12"/>
  <c r="O780" i="12"/>
  <c r="O781" i="12"/>
  <c r="O782" i="12"/>
  <c r="O783" i="12"/>
  <c r="O784" i="12"/>
  <c r="O785" i="12"/>
  <c r="O786" i="12"/>
  <c r="O787" i="12"/>
  <c r="O788" i="12"/>
  <c r="O789" i="12"/>
  <c r="O790" i="12"/>
  <c r="O791" i="12"/>
  <c r="O792" i="12"/>
  <c r="O793" i="12"/>
  <c r="O794" i="12"/>
  <c r="O795" i="12"/>
  <c r="O796" i="12"/>
  <c r="O797" i="12"/>
  <c r="O798" i="12"/>
  <c r="O799" i="12"/>
  <c r="O800" i="12"/>
  <c r="O801" i="12"/>
  <c r="O802" i="12"/>
  <c r="O803" i="12"/>
  <c r="O804" i="12"/>
  <c r="O805" i="12"/>
  <c r="O806" i="12"/>
  <c r="O807" i="12"/>
  <c r="O808" i="12"/>
  <c r="O809" i="12"/>
  <c r="O810" i="12"/>
  <c r="O811" i="12"/>
  <c r="O812" i="12"/>
  <c r="O813" i="12"/>
  <c r="O814" i="12"/>
  <c r="O815" i="12"/>
  <c r="O816" i="12"/>
  <c r="O817" i="12"/>
  <c r="O818" i="12"/>
  <c r="O819" i="12"/>
  <c r="O820" i="12"/>
  <c r="O821" i="12"/>
  <c r="O822" i="12"/>
  <c r="O823" i="12"/>
  <c r="O824" i="12"/>
  <c r="O825" i="12"/>
  <c r="O826" i="12"/>
  <c r="O827" i="12"/>
  <c r="O828" i="12"/>
  <c r="O829" i="12"/>
  <c r="O830" i="12"/>
  <c r="O831" i="12"/>
  <c r="O832" i="12"/>
  <c r="O833" i="12"/>
  <c r="O834" i="12"/>
  <c r="O835" i="12"/>
  <c r="O836" i="12"/>
  <c r="O837" i="12"/>
  <c r="O838" i="12"/>
  <c r="O839" i="12"/>
  <c r="O840" i="12"/>
  <c r="O841" i="12"/>
  <c r="O842" i="12"/>
  <c r="O843" i="12"/>
  <c r="O844" i="12"/>
  <c r="O845" i="12"/>
  <c r="O846" i="12"/>
  <c r="O847" i="12"/>
  <c r="O848" i="12"/>
  <c r="O849" i="12"/>
  <c r="O850" i="12"/>
  <c r="O851" i="12"/>
  <c r="O852" i="12"/>
  <c r="O853" i="12"/>
  <c r="O854" i="12"/>
  <c r="O855" i="12"/>
  <c r="O856" i="12"/>
  <c r="O857" i="12"/>
  <c r="O858" i="12"/>
  <c r="O859" i="12"/>
  <c r="O860" i="12"/>
  <c r="O861" i="12"/>
  <c r="O862" i="12"/>
  <c r="O863" i="12"/>
  <c r="O864" i="12"/>
  <c r="O865" i="12"/>
  <c r="O866" i="12"/>
  <c r="O867" i="12"/>
  <c r="O868" i="12"/>
  <c r="O869" i="12"/>
  <c r="O870" i="12"/>
  <c r="O871" i="12"/>
  <c r="O872" i="12"/>
  <c r="O873" i="12"/>
  <c r="O874" i="12"/>
  <c r="O875" i="12"/>
  <c r="O876" i="12"/>
  <c r="O877" i="12"/>
  <c r="O878" i="12"/>
  <c r="O879" i="12"/>
  <c r="O880" i="12"/>
  <c r="O881" i="12"/>
  <c r="O882" i="12"/>
  <c r="O883" i="12"/>
  <c r="O884" i="12"/>
  <c r="O885" i="12"/>
  <c r="O886" i="12"/>
  <c r="O887" i="12"/>
  <c r="O888" i="12"/>
  <c r="O889" i="12"/>
  <c r="O890" i="12"/>
  <c r="O891" i="12"/>
  <c r="O892" i="12"/>
  <c r="O893" i="12"/>
  <c r="O894" i="12"/>
  <c r="O895" i="12"/>
  <c r="O896" i="12"/>
  <c r="O897" i="12"/>
  <c r="O898" i="12"/>
  <c r="O899" i="12"/>
  <c r="O900" i="12"/>
  <c r="O901" i="12"/>
  <c r="O902" i="12"/>
  <c r="O903" i="12"/>
  <c r="O904" i="12"/>
  <c r="O905" i="12"/>
  <c r="O906" i="12"/>
  <c r="O907" i="12"/>
  <c r="O908" i="12"/>
  <c r="O909" i="12"/>
  <c r="O910" i="12"/>
  <c r="O911" i="12"/>
  <c r="O912" i="12"/>
  <c r="O913" i="12"/>
  <c r="O914" i="12"/>
  <c r="O915" i="12"/>
  <c r="O916" i="12"/>
  <c r="O917" i="12"/>
  <c r="O918" i="12"/>
  <c r="O919" i="12"/>
  <c r="O920" i="12"/>
  <c r="O921" i="12"/>
  <c r="O922" i="12"/>
  <c r="O923" i="12"/>
  <c r="O924" i="12"/>
  <c r="O925" i="12"/>
  <c r="O926" i="12"/>
  <c r="O927" i="12"/>
  <c r="O928" i="12"/>
  <c r="O929" i="12"/>
  <c r="O930" i="12"/>
  <c r="O931" i="12"/>
  <c r="O932" i="12"/>
  <c r="O933" i="12"/>
  <c r="O934" i="12"/>
  <c r="O935" i="12"/>
  <c r="O936" i="12"/>
  <c r="O937" i="12"/>
  <c r="O938" i="12"/>
  <c r="O939" i="12"/>
  <c r="O940" i="12"/>
  <c r="O941" i="12"/>
  <c r="O942" i="12"/>
  <c r="O943" i="12"/>
  <c r="O944" i="12"/>
  <c r="O945" i="12"/>
  <c r="O946" i="12"/>
  <c r="O947" i="12"/>
  <c r="O948" i="12"/>
  <c r="O949" i="12"/>
  <c r="O950" i="12"/>
  <c r="O951" i="12"/>
  <c r="O952" i="12"/>
  <c r="O953" i="12"/>
  <c r="O954" i="12"/>
  <c r="O955" i="12"/>
  <c r="O956" i="12"/>
  <c r="O957" i="12"/>
  <c r="O958" i="12"/>
  <c r="O959" i="12"/>
  <c r="O960" i="12"/>
  <c r="O961" i="12"/>
  <c r="O962" i="12"/>
  <c r="O963" i="12"/>
  <c r="O964" i="12"/>
  <c r="O965" i="12"/>
  <c r="O966" i="12"/>
  <c r="O967" i="12"/>
  <c r="O968" i="12"/>
  <c r="O969" i="12"/>
  <c r="O970" i="12"/>
  <c r="O971" i="12"/>
  <c r="O972" i="12"/>
  <c r="O973" i="12"/>
  <c r="O974" i="12"/>
  <c r="O975" i="12"/>
  <c r="O976" i="12"/>
  <c r="O977" i="12"/>
  <c r="O978" i="12"/>
  <c r="O979" i="12"/>
  <c r="O980" i="12"/>
  <c r="O981" i="12"/>
  <c r="O982" i="12"/>
  <c r="O983" i="12"/>
  <c r="O984" i="12"/>
  <c r="O985" i="12"/>
  <c r="O986" i="12"/>
  <c r="O987" i="12"/>
  <c r="O988" i="12"/>
  <c r="O989" i="12"/>
  <c r="O990" i="12"/>
  <c r="O991" i="12"/>
  <c r="O992" i="12"/>
  <c r="O993" i="12"/>
  <c r="O994" i="12"/>
  <c r="O995" i="12"/>
  <c r="O996" i="12"/>
  <c r="O997" i="12"/>
  <c r="O998" i="12"/>
  <c r="O999" i="12"/>
  <c r="O1000" i="12"/>
  <c r="O1001" i="12"/>
  <c r="O1002" i="12"/>
  <c r="O1003" i="12"/>
  <c r="O1004" i="12"/>
  <c r="O1005" i="12"/>
  <c r="O1006" i="12"/>
  <c r="O1007" i="12"/>
  <c r="O1008" i="12"/>
  <c r="O1009" i="12"/>
  <c r="O1010" i="12"/>
  <c r="O1011" i="12"/>
  <c r="O1012" i="12"/>
  <c r="O1013" i="12"/>
  <c r="O1014" i="12"/>
  <c r="O1015" i="12"/>
  <c r="O1016" i="12"/>
  <c r="O1017" i="12"/>
  <c r="O1018" i="12"/>
  <c r="O1019" i="12"/>
  <c r="O1020" i="12"/>
  <c r="O1021" i="12"/>
  <c r="O1022" i="12"/>
  <c r="O1023" i="12"/>
  <c r="O1024" i="12"/>
  <c r="O1025" i="12"/>
  <c r="O1026" i="12"/>
  <c r="O1027" i="12"/>
  <c r="O1028" i="12"/>
  <c r="O1029" i="12"/>
  <c r="O1030" i="12"/>
  <c r="O1031" i="12"/>
  <c r="O1032" i="12"/>
  <c r="O1033" i="12"/>
  <c r="O1034" i="12"/>
  <c r="O1035" i="12"/>
  <c r="O1036" i="12"/>
  <c r="O1037" i="12"/>
  <c r="O1038" i="12"/>
  <c r="O1039" i="12"/>
  <c r="O1040" i="12"/>
  <c r="O1041" i="12"/>
  <c r="O1042" i="12"/>
  <c r="O1043" i="12"/>
  <c r="O1044" i="12"/>
  <c r="O1045" i="12"/>
  <c r="O1046" i="12"/>
  <c r="O1047" i="12"/>
  <c r="O1048" i="12"/>
  <c r="O1049" i="12"/>
  <c r="O1050" i="12"/>
  <c r="O1051" i="12"/>
  <c r="O1052" i="12"/>
  <c r="O1053" i="12"/>
  <c r="O1054" i="12"/>
  <c r="O1055" i="12"/>
  <c r="O1056" i="12"/>
  <c r="O1057" i="12"/>
  <c r="O1058" i="12"/>
  <c r="O1059" i="12"/>
  <c r="O1060" i="12"/>
  <c r="O1061" i="12"/>
  <c r="O1062" i="12"/>
  <c r="O1063" i="12"/>
  <c r="O1064" i="12"/>
  <c r="O1065" i="12"/>
  <c r="O1066" i="12"/>
  <c r="O1067" i="12"/>
  <c r="O1068" i="12"/>
  <c r="O1069" i="12"/>
  <c r="O1070" i="12"/>
  <c r="O1071" i="12"/>
  <c r="O1072" i="12"/>
  <c r="O1073" i="12"/>
  <c r="O1074" i="12"/>
  <c r="O1075" i="12"/>
  <c r="O1076" i="12"/>
  <c r="O1077" i="12"/>
  <c r="O1078" i="12"/>
  <c r="O1079" i="12"/>
  <c r="O1080" i="12"/>
  <c r="O1081" i="12"/>
  <c r="O1082" i="12"/>
  <c r="O1083" i="12"/>
  <c r="O1084" i="12"/>
  <c r="O1085" i="12"/>
  <c r="O1086" i="12"/>
  <c r="O1087" i="12"/>
  <c r="O1088" i="12"/>
  <c r="O1089" i="12"/>
  <c r="O1090" i="12"/>
  <c r="O1091" i="12"/>
  <c r="O1092" i="12"/>
  <c r="O1093" i="12"/>
  <c r="O1094" i="12"/>
  <c r="O1095" i="12"/>
  <c r="O1096" i="12"/>
  <c r="O1097" i="12"/>
  <c r="O1098" i="12"/>
  <c r="O1099" i="12"/>
  <c r="O1100" i="12"/>
  <c r="O1101" i="12"/>
  <c r="O1102" i="12"/>
  <c r="O1103" i="12"/>
  <c r="O1104" i="12"/>
  <c r="O1105" i="12"/>
  <c r="O1106" i="12"/>
  <c r="O1107" i="12"/>
  <c r="O1108" i="12"/>
  <c r="O1109" i="12"/>
  <c r="O1110" i="12"/>
  <c r="O1111" i="12"/>
  <c r="O1112" i="12"/>
  <c r="O1113" i="12"/>
  <c r="O1114" i="12"/>
  <c r="O1115" i="12"/>
  <c r="O1116" i="12"/>
  <c r="O1117" i="12"/>
  <c r="O1118" i="12"/>
  <c r="O1119" i="12"/>
  <c r="O1120" i="12"/>
  <c r="O1121" i="12"/>
  <c r="O1122" i="12"/>
  <c r="O1123" i="12"/>
  <c r="O1124" i="12"/>
  <c r="O1125" i="12"/>
  <c r="O1126" i="12"/>
  <c r="O1127" i="12"/>
  <c r="O1128" i="12"/>
  <c r="O1129" i="12"/>
  <c r="O1130" i="12"/>
  <c r="O1131" i="12"/>
  <c r="O1132" i="12"/>
  <c r="O1133" i="12"/>
  <c r="O1134" i="12"/>
  <c r="O1135" i="12"/>
  <c r="O1136" i="12"/>
  <c r="O1137" i="12"/>
  <c r="O1138" i="12"/>
  <c r="O1139" i="12"/>
  <c r="O1140" i="12"/>
  <c r="O1141" i="12"/>
  <c r="O1142" i="12"/>
  <c r="O1143" i="12"/>
  <c r="O1144" i="12"/>
  <c r="O1145" i="12"/>
  <c r="O1146" i="12"/>
  <c r="O1147" i="12"/>
  <c r="O1148" i="12"/>
  <c r="O1149" i="12"/>
  <c r="O1150" i="12"/>
  <c r="O1151" i="12"/>
  <c r="O1152" i="12"/>
  <c r="O1153" i="12"/>
  <c r="O1154" i="12"/>
  <c r="O1155" i="12"/>
  <c r="O1156" i="12"/>
  <c r="O1157" i="12"/>
  <c r="O1158" i="12"/>
  <c r="O1159" i="12"/>
  <c r="O1160" i="12"/>
  <c r="O1161" i="12"/>
  <c r="O1162" i="12"/>
  <c r="O1163" i="12"/>
  <c r="O1164" i="12"/>
  <c r="O1165" i="12"/>
  <c r="O1166" i="12"/>
  <c r="O1167" i="12"/>
  <c r="O1168" i="12"/>
  <c r="O1169" i="12"/>
  <c r="O1170" i="12"/>
  <c r="O1171" i="12"/>
  <c r="O1172" i="12"/>
  <c r="O1173" i="12"/>
  <c r="O1174" i="12"/>
  <c r="O1175" i="12"/>
  <c r="O1176" i="12"/>
  <c r="O1177" i="12"/>
  <c r="O1178" i="12"/>
  <c r="O1179" i="12"/>
  <c r="O1180" i="12"/>
  <c r="O1181" i="12"/>
  <c r="O1182" i="12"/>
  <c r="O1183" i="12"/>
  <c r="O1184" i="12"/>
  <c r="O1185" i="12"/>
  <c r="O1186" i="12"/>
  <c r="O1187" i="12"/>
  <c r="O1188" i="12"/>
  <c r="O1189" i="12"/>
  <c r="O1190" i="12"/>
  <c r="O1191" i="12"/>
  <c r="O1192" i="12"/>
  <c r="O1193" i="12"/>
  <c r="O1194" i="12"/>
  <c r="O1195" i="12"/>
  <c r="O1196" i="12"/>
  <c r="O1197" i="12"/>
  <c r="O1198" i="12"/>
  <c r="O1199" i="12"/>
  <c r="O1200" i="12"/>
  <c r="O1201" i="12"/>
  <c r="O1202" i="12"/>
  <c r="O1203" i="12"/>
  <c r="O1204" i="12"/>
  <c r="O1205" i="12"/>
  <c r="O1206" i="12"/>
  <c r="O1207" i="12"/>
  <c r="O1208" i="12"/>
  <c r="O1209" i="12"/>
  <c r="O1210" i="12"/>
  <c r="O1211" i="12"/>
  <c r="O1212" i="12"/>
  <c r="O1213" i="12"/>
  <c r="O1214" i="12"/>
  <c r="O1215" i="12"/>
  <c r="O1216" i="12"/>
  <c r="O1217" i="12"/>
  <c r="O1218" i="12"/>
  <c r="O1219" i="12"/>
  <c r="O1220" i="12"/>
  <c r="O1221" i="12"/>
  <c r="O1222" i="12"/>
  <c r="O1223" i="12"/>
  <c r="O1224" i="12"/>
  <c r="O1225" i="12"/>
  <c r="O1226" i="12"/>
  <c r="O1227" i="12"/>
  <c r="O1228" i="12"/>
  <c r="O1229" i="12"/>
  <c r="O1230" i="12"/>
  <c r="O1231" i="12"/>
  <c r="O1232" i="12"/>
  <c r="O1233" i="12"/>
  <c r="O1234" i="12"/>
  <c r="O1235" i="12"/>
  <c r="O1236" i="12"/>
  <c r="O1237" i="12"/>
  <c r="O1238" i="12"/>
  <c r="O1239" i="12"/>
  <c r="O1240" i="12"/>
  <c r="O1241" i="12"/>
  <c r="O1242" i="12"/>
  <c r="O1243" i="12"/>
  <c r="O1244" i="12"/>
  <c r="O1245" i="12"/>
  <c r="O1246" i="12"/>
  <c r="O1247" i="12"/>
  <c r="O1248" i="12"/>
  <c r="O1249" i="12"/>
  <c r="O1250" i="12"/>
  <c r="O1251" i="12"/>
  <c r="O1252" i="12"/>
  <c r="O1253" i="12"/>
  <c r="O1254" i="12"/>
  <c r="O1255" i="12"/>
  <c r="O1256" i="12"/>
  <c r="O1257" i="12"/>
  <c r="O1258" i="12"/>
  <c r="O1259" i="12"/>
  <c r="O1260" i="12"/>
  <c r="O1261" i="12"/>
  <c r="O1262" i="12"/>
  <c r="O1263" i="12"/>
  <c r="O1264" i="12"/>
  <c r="O1265" i="12"/>
  <c r="O1266" i="12"/>
  <c r="O1267" i="12"/>
  <c r="O1268" i="12"/>
  <c r="O1269" i="12"/>
  <c r="O1270" i="12"/>
  <c r="O1271" i="12"/>
  <c r="O1272" i="12"/>
  <c r="O1273" i="12"/>
  <c r="O1274" i="12"/>
  <c r="O1275" i="12"/>
  <c r="O1276" i="12"/>
  <c r="O1277" i="12"/>
  <c r="O1278" i="12"/>
  <c r="O1279" i="12"/>
  <c r="O1280" i="12"/>
  <c r="O1281" i="12"/>
  <c r="O1282" i="12"/>
  <c r="O1283" i="12"/>
  <c r="O1284" i="12"/>
  <c r="O1285" i="12"/>
  <c r="O1286" i="12"/>
  <c r="O1287" i="12"/>
  <c r="O1288" i="12"/>
  <c r="O1289" i="12"/>
  <c r="O1290" i="12"/>
  <c r="O1291" i="12"/>
  <c r="O1292" i="12"/>
  <c r="O1293" i="12"/>
  <c r="O1294" i="12"/>
  <c r="O1295" i="12"/>
  <c r="O1296" i="12"/>
  <c r="O1297" i="12"/>
  <c r="O1298" i="12"/>
  <c r="O1299" i="12"/>
  <c r="O1300" i="12"/>
  <c r="O1301" i="12"/>
  <c r="O1302" i="12"/>
  <c r="O1303" i="12"/>
  <c r="O1304" i="12"/>
  <c r="O1305" i="12"/>
  <c r="O1306" i="12"/>
  <c r="O1307" i="12"/>
  <c r="O1308" i="12"/>
  <c r="O1309" i="12"/>
  <c r="O1310" i="12"/>
  <c r="O1311" i="12"/>
  <c r="O1312" i="12"/>
  <c r="O1313" i="12"/>
  <c r="O1314" i="12"/>
  <c r="O1315" i="12"/>
  <c r="O1316" i="12"/>
  <c r="O1317" i="12"/>
  <c r="O1318" i="12"/>
  <c r="O1319" i="12"/>
  <c r="O1320" i="12"/>
  <c r="O1321" i="12"/>
  <c r="O1322" i="12"/>
  <c r="O1323" i="12"/>
  <c r="O1324" i="12"/>
  <c r="O1325" i="12"/>
  <c r="O1326" i="12"/>
  <c r="O1327" i="12"/>
  <c r="O1328" i="12"/>
  <c r="O1329" i="12"/>
  <c r="O1330" i="12"/>
  <c r="O1331" i="12"/>
  <c r="O1332" i="12"/>
  <c r="O1333" i="12"/>
  <c r="O1334" i="12"/>
  <c r="O1335" i="12"/>
  <c r="O1336" i="12"/>
  <c r="O1337" i="12"/>
  <c r="O1338" i="12"/>
  <c r="O1339" i="12"/>
  <c r="O1340" i="12"/>
  <c r="O1341" i="12"/>
  <c r="O1342" i="12"/>
  <c r="O1343" i="12"/>
  <c r="O1344" i="12"/>
  <c r="O1345" i="12"/>
  <c r="O1346" i="12"/>
  <c r="O1347" i="12"/>
  <c r="O1348" i="12"/>
  <c r="O1349" i="12"/>
  <c r="O1350" i="12"/>
  <c r="O1351" i="12"/>
  <c r="O1352" i="12"/>
  <c r="O1353" i="12"/>
  <c r="O1354" i="12"/>
  <c r="O1355" i="12"/>
  <c r="O1356" i="12"/>
  <c r="O1357" i="12"/>
  <c r="O1358" i="12"/>
  <c r="O1359" i="12"/>
  <c r="O1360" i="12"/>
  <c r="O1361" i="12"/>
  <c r="O1362" i="12"/>
  <c r="O1363" i="12"/>
  <c r="O1364" i="12"/>
  <c r="O1365" i="12"/>
  <c r="O1366" i="12"/>
  <c r="O1367" i="12"/>
  <c r="O1368" i="12"/>
  <c r="O1369" i="12"/>
  <c r="O1370" i="12"/>
  <c r="O1371" i="12"/>
  <c r="O1372" i="12"/>
  <c r="O1373" i="12"/>
  <c r="O1374" i="12"/>
  <c r="O1375" i="12"/>
  <c r="O1376" i="12"/>
  <c r="O1377" i="12"/>
  <c r="O1378" i="12"/>
  <c r="O1379" i="12"/>
  <c r="O1380" i="12"/>
  <c r="O1381" i="12"/>
  <c r="O1382" i="12"/>
  <c r="O1383" i="12"/>
  <c r="O1384" i="12"/>
  <c r="O1385" i="12"/>
  <c r="O1386" i="12"/>
  <c r="O1387" i="12"/>
  <c r="O1388" i="12"/>
  <c r="O1389" i="12"/>
  <c r="O1390" i="12"/>
  <c r="O1391" i="12"/>
  <c r="O1392" i="12"/>
  <c r="O1393" i="12"/>
  <c r="O1394" i="12"/>
  <c r="O1395" i="12"/>
  <c r="O1396" i="12"/>
  <c r="O1397" i="12"/>
  <c r="O1398" i="12"/>
  <c r="O1399" i="12"/>
  <c r="O1400" i="12"/>
  <c r="O1401" i="12"/>
  <c r="O1402" i="12"/>
  <c r="O1403" i="12"/>
  <c r="O1404" i="12"/>
  <c r="O1405" i="12"/>
  <c r="O1406" i="12"/>
  <c r="O1407" i="12"/>
  <c r="O1408" i="12"/>
  <c r="O1409" i="12"/>
  <c r="O1410" i="12"/>
  <c r="O1411" i="12"/>
  <c r="O1412" i="12"/>
  <c r="O1413" i="12"/>
  <c r="O1414" i="12"/>
  <c r="O1415" i="12"/>
  <c r="O1416" i="12"/>
  <c r="O1417" i="12"/>
  <c r="O1418" i="12"/>
  <c r="O1419" i="12"/>
  <c r="O1420" i="12"/>
  <c r="O1421" i="12"/>
  <c r="O1422" i="12"/>
  <c r="O1423" i="12"/>
  <c r="O1424" i="12"/>
  <c r="O1425" i="12"/>
  <c r="O1426" i="12"/>
  <c r="O1427" i="12"/>
  <c r="O1428" i="12"/>
  <c r="O1429" i="12"/>
  <c r="O1430" i="12"/>
  <c r="O1431" i="12"/>
  <c r="O1432" i="12"/>
  <c r="O1433" i="12"/>
  <c r="O1434" i="12"/>
  <c r="O1435" i="12"/>
  <c r="O1436" i="12"/>
  <c r="O1437" i="12"/>
  <c r="O1438" i="12"/>
  <c r="O1439" i="12"/>
  <c r="O1440" i="12"/>
  <c r="O1441" i="12"/>
  <c r="O1442" i="12"/>
  <c r="O1443" i="12"/>
  <c r="O1444" i="12"/>
  <c r="O1445" i="12"/>
  <c r="O1446" i="12"/>
  <c r="O1447" i="12"/>
  <c r="O1448" i="12"/>
  <c r="O1449" i="12"/>
  <c r="O1450" i="12"/>
  <c r="O1451" i="12"/>
  <c r="O1452" i="12"/>
  <c r="O1453" i="12"/>
  <c r="O1454" i="12"/>
  <c r="O1455" i="12"/>
  <c r="O1456" i="12"/>
  <c r="O1457" i="12"/>
  <c r="O1458" i="12"/>
  <c r="O1459" i="12"/>
  <c r="O1460" i="12"/>
  <c r="O1461" i="12"/>
  <c r="O1462" i="12"/>
  <c r="O1463" i="12"/>
  <c r="O1464" i="12"/>
  <c r="O1465" i="12"/>
  <c r="O1466" i="12"/>
  <c r="O1467" i="12"/>
  <c r="O1468" i="12"/>
  <c r="O1469" i="12"/>
  <c r="O1470" i="12"/>
  <c r="O1471" i="12"/>
  <c r="O1472" i="12"/>
  <c r="O1473" i="12"/>
  <c r="O1474" i="12"/>
  <c r="O1475" i="12"/>
  <c r="O1476" i="12"/>
  <c r="O1477" i="12"/>
  <c r="O1478" i="12"/>
  <c r="O1479" i="12"/>
  <c r="O1480" i="12"/>
  <c r="O1481" i="12"/>
  <c r="O1482" i="12"/>
  <c r="O1483" i="12"/>
  <c r="O1484" i="12"/>
  <c r="O1485" i="12"/>
  <c r="O1486" i="12"/>
  <c r="O1487" i="12"/>
  <c r="O1488" i="12"/>
  <c r="O1489" i="12"/>
  <c r="O1490" i="12"/>
  <c r="O1491" i="12"/>
  <c r="O1492" i="12"/>
  <c r="O1493" i="12"/>
  <c r="O1494" i="12"/>
  <c r="O1495" i="12"/>
  <c r="O1496" i="12"/>
  <c r="O1497" i="12"/>
  <c r="O1498" i="12"/>
  <c r="O1499" i="12"/>
  <c r="O1500" i="12"/>
  <c r="O1501" i="12"/>
  <c r="O1502" i="12"/>
  <c r="O1503" i="12"/>
  <c r="O1504" i="12"/>
  <c r="O1505" i="12"/>
  <c r="O1506" i="12"/>
  <c r="O1507" i="12"/>
  <c r="O1508" i="12"/>
  <c r="O1509" i="12"/>
  <c r="O1510" i="12"/>
  <c r="O1511" i="12"/>
  <c r="O1512" i="12"/>
  <c r="O1513" i="12"/>
  <c r="O1514" i="12"/>
  <c r="O1515" i="12"/>
  <c r="O1516" i="12"/>
  <c r="O1517" i="12"/>
  <c r="O1518" i="12"/>
  <c r="O1519" i="12"/>
  <c r="O1520" i="12"/>
  <c r="O1521" i="12"/>
  <c r="O1522" i="12"/>
  <c r="O1523" i="12"/>
  <c r="O1524" i="12"/>
  <c r="O1525" i="12"/>
  <c r="O1526" i="12"/>
  <c r="O1527" i="12"/>
  <c r="O1528" i="12"/>
  <c r="O1529" i="12"/>
  <c r="O1530" i="12"/>
  <c r="O1531" i="12"/>
  <c r="O1532" i="12"/>
  <c r="O1533" i="12"/>
  <c r="O1534" i="12"/>
  <c r="O1535" i="12"/>
  <c r="O1536" i="12"/>
  <c r="O1537" i="12"/>
  <c r="O1538" i="12"/>
  <c r="O1539" i="12"/>
  <c r="O1540" i="12"/>
  <c r="O1541" i="12"/>
  <c r="O1542" i="12"/>
  <c r="O1543" i="12"/>
  <c r="O1544" i="12"/>
  <c r="O1545" i="12"/>
  <c r="O1546" i="12"/>
  <c r="O1547" i="12"/>
  <c r="O1548" i="12"/>
  <c r="O1549" i="12"/>
  <c r="O1550" i="12"/>
  <c r="O1551" i="12"/>
  <c r="O1552" i="12"/>
  <c r="O1553" i="12"/>
  <c r="O1554" i="12"/>
  <c r="O1555" i="12"/>
  <c r="O1556" i="12"/>
  <c r="O1557" i="12"/>
  <c r="O1558" i="12"/>
  <c r="O1559" i="12"/>
  <c r="O1560" i="12"/>
  <c r="O1561" i="12"/>
  <c r="O1562" i="12"/>
  <c r="O1563" i="12"/>
  <c r="O1564" i="12"/>
  <c r="O1565" i="12"/>
  <c r="O1566" i="12"/>
  <c r="O1567" i="12"/>
  <c r="O1568" i="12"/>
  <c r="O1569" i="12"/>
  <c r="O1570" i="12"/>
  <c r="O1571" i="12"/>
  <c r="O1572" i="12"/>
  <c r="O1573" i="12"/>
  <c r="O1574" i="12"/>
  <c r="O1575" i="12"/>
  <c r="O1576" i="12"/>
  <c r="O1577" i="12"/>
  <c r="O1578" i="12"/>
  <c r="O1579" i="12"/>
  <c r="O1580" i="12"/>
  <c r="O1581" i="12"/>
  <c r="O1582" i="12"/>
  <c r="O1583" i="12"/>
  <c r="O1584" i="12"/>
  <c r="O1585" i="12"/>
  <c r="O1586" i="12"/>
  <c r="O1587" i="12"/>
  <c r="O1588" i="12"/>
  <c r="O1589" i="12"/>
  <c r="O1590" i="12"/>
  <c r="O1591" i="12"/>
  <c r="O1592" i="12"/>
  <c r="O1593" i="12"/>
  <c r="O1594" i="12"/>
  <c r="O1595" i="12"/>
  <c r="O1596" i="12"/>
  <c r="O1597" i="12"/>
  <c r="O1598" i="12"/>
  <c r="O1599" i="12"/>
  <c r="O1600" i="12"/>
  <c r="O1601" i="12"/>
  <c r="O1602" i="12"/>
  <c r="O1603" i="12"/>
  <c r="O1604" i="12"/>
  <c r="O1605" i="12"/>
  <c r="O1606" i="12"/>
  <c r="O1607" i="12"/>
  <c r="O1608" i="12"/>
  <c r="O1609" i="12"/>
  <c r="O1610" i="12"/>
  <c r="O1611" i="12"/>
  <c r="O1612" i="12"/>
  <c r="O1613" i="12"/>
  <c r="O1614" i="12"/>
  <c r="O1615" i="12"/>
  <c r="O1616" i="12"/>
  <c r="O1617" i="12"/>
  <c r="O1618" i="12"/>
  <c r="O1619" i="12"/>
  <c r="O1620" i="12"/>
  <c r="O1621" i="12"/>
  <c r="O1622" i="12"/>
  <c r="O1623" i="12"/>
  <c r="O1624" i="12"/>
  <c r="O1625" i="12"/>
  <c r="O1626" i="12"/>
  <c r="O1627" i="12"/>
  <c r="O1628" i="12"/>
  <c r="O1629" i="12"/>
  <c r="O1630" i="12"/>
  <c r="O1631" i="12"/>
  <c r="O1632" i="12"/>
  <c r="O1633" i="12"/>
  <c r="O1634" i="12"/>
  <c r="O1635" i="12"/>
  <c r="O1636" i="12"/>
  <c r="O1637" i="12"/>
  <c r="O1638" i="12"/>
  <c r="O1639" i="12"/>
  <c r="O1640" i="12"/>
  <c r="O1641" i="12"/>
  <c r="O1642" i="12"/>
  <c r="O1643" i="12"/>
  <c r="O1644" i="12"/>
  <c r="O1645" i="12"/>
  <c r="O1646" i="12"/>
  <c r="O1647" i="12"/>
  <c r="O1648" i="12"/>
  <c r="O1649" i="12"/>
  <c r="O1650" i="12"/>
  <c r="O1651" i="12"/>
  <c r="O1652" i="12"/>
  <c r="O1653" i="12"/>
  <c r="O1654" i="12"/>
  <c r="O1655" i="12"/>
  <c r="O1656" i="12"/>
  <c r="O1657" i="12"/>
  <c r="O1658" i="12"/>
  <c r="O1659" i="12"/>
  <c r="O1660" i="12"/>
  <c r="O1661" i="12"/>
  <c r="O1662" i="12"/>
  <c r="O1663" i="12"/>
  <c r="O1664" i="12"/>
  <c r="O1665" i="12"/>
  <c r="O1666" i="12"/>
  <c r="O1667" i="12"/>
  <c r="O1668" i="12"/>
  <c r="O1669" i="12"/>
  <c r="O1670" i="12"/>
  <c r="O1671" i="12"/>
  <c r="O1672" i="12"/>
  <c r="O1673" i="12"/>
  <c r="O1674" i="12"/>
  <c r="O1675" i="12"/>
  <c r="O1676" i="12"/>
  <c r="O1677" i="12"/>
  <c r="O1678" i="12"/>
  <c r="O1679" i="12"/>
  <c r="O1680" i="12"/>
  <c r="O1681" i="12"/>
  <c r="O1682" i="12"/>
  <c r="O1683" i="12"/>
  <c r="O1684" i="12"/>
  <c r="O1685" i="12"/>
  <c r="O1686" i="12"/>
  <c r="O1687" i="12"/>
  <c r="O1688" i="12"/>
  <c r="O1689" i="12"/>
  <c r="O1690" i="12"/>
  <c r="O1691" i="12"/>
  <c r="O1692" i="12"/>
  <c r="O1693" i="12"/>
  <c r="O1694" i="12"/>
  <c r="O1695" i="12"/>
  <c r="O1696" i="12"/>
  <c r="O1697" i="12"/>
  <c r="O1698" i="12"/>
  <c r="O1699" i="12"/>
  <c r="O1700" i="12"/>
  <c r="O1701" i="12"/>
  <c r="O1702" i="12"/>
  <c r="O1703" i="12"/>
  <c r="O1704" i="12"/>
  <c r="O1705" i="12"/>
  <c r="O1706" i="12"/>
  <c r="O1707" i="12"/>
  <c r="O1708" i="12"/>
  <c r="O1709" i="12"/>
  <c r="O1710" i="12"/>
  <c r="O1711" i="12"/>
  <c r="O1712" i="12"/>
  <c r="O1713" i="12"/>
  <c r="O1714" i="12"/>
  <c r="O1715" i="12"/>
  <c r="O1716" i="12"/>
  <c r="O1717" i="12"/>
  <c r="O1718" i="12"/>
  <c r="O1719" i="12"/>
  <c r="O1720" i="12"/>
  <c r="O1721" i="12"/>
  <c r="O1722" i="12"/>
  <c r="O1723" i="12"/>
  <c r="O1724" i="12"/>
  <c r="O1725" i="12"/>
  <c r="O1726" i="12"/>
  <c r="O1727" i="12"/>
  <c r="O1728" i="12"/>
  <c r="O1729" i="12"/>
  <c r="O1730" i="12"/>
  <c r="O1731" i="12"/>
  <c r="O1732" i="12"/>
  <c r="O1733" i="12"/>
  <c r="O1734" i="12"/>
  <c r="O1735" i="12"/>
  <c r="O1736" i="12"/>
  <c r="O1737" i="12"/>
  <c r="O1738" i="12"/>
  <c r="O1739" i="12"/>
  <c r="O1740" i="12"/>
  <c r="O1741" i="12"/>
  <c r="O1742" i="12"/>
  <c r="O1743" i="12"/>
  <c r="O1744" i="12"/>
  <c r="O1745" i="12"/>
  <c r="O1746" i="12"/>
  <c r="O1747" i="12"/>
  <c r="O1748" i="12"/>
  <c r="O1749" i="12"/>
  <c r="O1750" i="12"/>
  <c r="O1751" i="12"/>
  <c r="O1752" i="12"/>
  <c r="O1753" i="12"/>
  <c r="O1754" i="12"/>
  <c r="O1755" i="12"/>
  <c r="O1756" i="12"/>
  <c r="O1757" i="12"/>
  <c r="O1758" i="12"/>
  <c r="O1759" i="12"/>
  <c r="O1760" i="12"/>
  <c r="O1761" i="12"/>
  <c r="O1762" i="12"/>
  <c r="O1763" i="12"/>
  <c r="O1764" i="12"/>
  <c r="O1765" i="12"/>
  <c r="O1766" i="12"/>
  <c r="O1767" i="12"/>
  <c r="O1768" i="12"/>
  <c r="O1769" i="12"/>
  <c r="O1770" i="12"/>
  <c r="O1771" i="12"/>
  <c r="O1772" i="12"/>
  <c r="O1773" i="12"/>
  <c r="O1774" i="12"/>
  <c r="O1775" i="12"/>
  <c r="O1776" i="12"/>
  <c r="O1777" i="12"/>
  <c r="O1778" i="12"/>
  <c r="O1779" i="12"/>
  <c r="O1780" i="12"/>
  <c r="O1781" i="12"/>
  <c r="O1782" i="12"/>
  <c r="O1783" i="12"/>
  <c r="O1784" i="12"/>
  <c r="O1785" i="12"/>
  <c r="O1786" i="12"/>
  <c r="O1787" i="12"/>
  <c r="O1788" i="12"/>
  <c r="O1789" i="12"/>
  <c r="O1790" i="12"/>
  <c r="O1791" i="12"/>
  <c r="O1792" i="12"/>
  <c r="O1793" i="12"/>
  <c r="O1794" i="12"/>
  <c r="O1795" i="12"/>
  <c r="O1796" i="12"/>
  <c r="O1797" i="12"/>
  <c r="O1798" i="12"/>
  <c r="O1799" i="12"/>
  <c r="O1800" i="12"/>
  <c r="O1801" i="12"/>
  <c r="O1802" i="12"/>
  <c r="O1803" i="12"/>
  <c r="O1804" i="12"/>
  <c r="O1805" i="12"/>
  <c r="O1806" i="12"/>
  <c r="O1807" i="12"/>
  <c r="O1808" i="12"/>
  <c r="O1809" i="12"/>
  <c r="O1810" i="12"/>
  <c r="O1811" i="12"/>
  <c r="O1812" i="12"/>
  <c r="O1813" i="12"/>
  <c r="O1814" i="12"/>
  <c r="O1815" i="12"/>
  <c r="O1816" i="12"/>
  <c r="O1817" i="12"/>
  <c r="O1818" i="12"/>
  <c r="O1819" i="12"/>
  <c r="O1820" i="12"/>
  <c r="O1821" i="12"/>
  <c r="O1822" i="12"/>
  <c r="O1823" i="12"/>
  <c r="O1824" i="12"/>
  <c r="O1825" i="12"/>
  <c r="O1826" i="12"/>
  <c r="O1827" i="12"/>
  <c r="O1828" i="12"/>
  <c r="O1829" i="12"/>
  <c r="O1830" i="12"/>
  <c r="O1831" i="12"/>
  <c r="O1832" i="12"/>
  <c r="O1833" i="12"/>
  <c r="O1834" i="12"/>
  <c r="O1835" i="12"/>
  <c r="O1836" i="12"/>
  <c r="O1837" i="12"/>
  <c r="O1838" i="12"/>
  <c r="O1839" i="12"/>
  <c r="O1840" i="12"/>
  <c r="O1841" i="12"/>
  <c r="O1842" i="12"/>
  <c r="O1843" i="12"/>
  <c r="O1844" i="12"/>
  <c r="O1845" i="12"/>
  <c r="O1846" i="12"/>
  <c r="O1847" i="12"/>
  <c r="O1848" i="12"/>
  <c r="O1849" i="12"/>
  <c r="O1850" i="12"/>
  <c r="O1851" i="12"/>
  <c r="O1852" i="12"/>
  <c r="O1853" i="12"/>
  <c r="O1854" i="12"/>
  <c r="O1855" i="12"/>
  <c r="O1856" i="12"/>
  <c r="O1857" i="12"/>
  <c r="O1858" i="12"/>
  <c r="O1859" i="12"/>
  <c r="O1860" i="12"/>
  <c r="O1861" i="12"/>
  <c r="O1862" i="12"/>
  <c r="O1863" i="12"/>
  <c r="O1864" i="12"/>
  <c r="O1865" i="12"/>
  <c r="O1866" i="12"/>
  <c r="O1867" i="12"/>
  <c r="O1868" i="12"/>
  <c r="O1869" i="12"/>
  <c r="O1870" i="12"/>
  <c r="O1871" i="12"/>
  <c r="O1872" i="12"/>
  <c r="O1873" i="12"/>
  <c r="O1874" i="12"/>
  <c r="O1875" i="12"/>
  <c r="O1876" i="12"/>
  <c r="O1877" i="12"/>
  <c r="O1878" i="12"/>
  <c r="O1879" i="12"/>
  <c r="O1880" i="12"/>
  <c r="O1881" i="12"/>
  <c r="O1882" i="12"/>
  <c r="O1883" i="12"/>
  <c r="O1884" i="12"/>
  <c r="O1885" i="12"/>
  <c r="O1886" i="12"/>
  <c r="O1887" i="12"/>
  <c r="O1888" i="12"/>
  <c r="O1889" i="12"/>
  <c r="O1890" i="12"/>
  <c r="O1891" i="12"/>
  <c r="O1892" i="12"/>
  <c r="O1893" i="12"/>
  <c r="O1894" i="12"/>
  <c r="O1895" i="12"/>
  <c r="O1896" i="12"/>
  <c r="O1897" i="12"/>
  <c r="O1898" i="12"/>
  <c r="O1899" i="12"/>
  <c r="O1900" i="12"/>
  <c r="O1901" i="12"/>
  <c r="O1902" i="12"/>
  <c r="O1903" i="12"/>
  <c r="O1904" i="12"/>
  <c r="O1905" i="12"/>
  <c r="O1906" i="12"/>
  <c r="O1907" i="12"/>
  <c r="O1908" i="12"/>
  <c r="O1909" i="12"/>
  <c r="O1910" i="12"/>
  <c r="O1911" i="12"/>
  <c r="O1912" i="12"/>
  <c r="O1913" i="12"/>
  <c r="O1914" i="12"/>
  <c r="O1915" i="12"/>
  <c r="O1916" i="12"/>
  <c r="O1917" i="12"/>
  <c r="O1918" i="12"/>
  <c r="O1919" i="12"/>
  <c r="O1920" i="12"/>
  <c r="O1921" i="12"/>
  <c r="O1922" i="12"/>
  <c r="O1923" i="12"/>
  <c r="O1924" i="12"/>
  <c r="O1925" i="12"/>
  <c r="O1926" i="12"/>
  <c r="O1927" i="12"/>
  <c r="O1928" i="12"/>
  <c r="O1929" i="12"/>
  <c r="O1930" i="12"/>
  <c r="O1931" i="12"/>
  <c r="O1932" i="12"/>
  <c r="O1933" i="12"/>
  <c r="O1934" i="12"/>
  <c r="O1935" i="12"/>
  <c r="O1936" i="12"/>
  <c r="O1937" i="12"/>
  <c r="O1938" i="12"/>
  <c r="O1939" i="12"/>
  <c r="O1940" i="12"/>
  <c r="O1941" i="12"/>
  <c r="O1942" i="12"/>
  <c r="O1943" i="12"/>
  <c r="O1944" i="12"/>
  <c r="O1945" i="12"/>
  <c r="O1946" i="12"/>
  <c r="O1947" i="12"/>
  <c r="O1948" i="12"/>
  <c r="O1949" i="12"/>
  <c r="O1950" i="12"/>
  <c r="O1951" i="12"/>
  <c r="O1952" i="12"/>
  <c r="O1953" i="12"/>
  <c r="O1954" i="12"/>
  <c r="O1955" i="12"/>
  <c r="O1956" i="12"/>
  <c r="O1957" i="12"/>
  <c r="O1958" i="12"/>
  <c r="O1959" i="12"/>
  <c r="O1960" i="12"/>
  <c r="O1961" i="12"/>
  <c r="O1962" i="12"/>
  <c r="O1963" i="12"/>
  <c r="O1964" i="12"/>
  <c r="O1965" i="12"/>
  <c r="O1966" i="12"/>
  <c r="O1967" i="12"/>
  <c r="O1968" i="12"/>
  <c r="O1969" i="12"/>
  <c r="O1970" i="12"/>
  <c r="O1971" i="12"/>
  <c r="O1972" i="12"/>
  <c r="O1973" i="12"/>
  <c r="O1974" i="12"/>
  <c r="O1975" i="12"/>
  <c r="O1976" i="12"/>
  <c r="O1977" i="12"/>
  <c r="O1978" i="12"/>
  <c r="O1979" i="12"/>
  <c r="O1980" i="12"/>
  <c r="O1981" i="12"/>
  <c r="O1982" i="12"/>
  <c r="O1983" i="12"/>
  <c r="O1984" i="12"/>
  <c r="O1985" i="12"/>
  <c r="O1986" i="12"/>
  <c r="O1987" i="12"/>
  <c r="O1988" i="12"/>
  <c r="O1989" i="12"/>
  <c r="O1990" i="12"/>
  <c r="O1991" i="12"/>
  <c r="O1992" i="12"/>
  <c r="O1993" i="12"/>
  <c r="O1994" i="12"/>
  <c r="O1995" i="12"/>
  <c r="O1996" i="12"/>
  <c r="O1997" i="12"/>
  <c r="O1998" i="12"/>
  <c r="O1999" i="12"/>
  <c r="O2000" i="12"/>
  <c r="O2001" i="12"/>
  <c r="O2002" i="12"/>
  <c r="O2003" i="12"/>
  <c r="O2004" i="12"/>
  <c r="O2005" i="12"/>
  <c r="O2006" i="12"/>
  <c r="O2007" i="12"/>
  <c r="O2008" i="12"/>
  <c r="O2009" i="12"/>
  <c r="O2010" i="12"/>
  <c r="O2011" i="12"/>
  <c r="O2012" i="12"/>
  <c r="O2013" i="12"/>
  <c r="O2014" i="12"/>
  <c r="O2015" i="12"/>
  <c r="O2016" i="12"/>
  <c r="O2017" i="12"/>
  <c r="O2018" i="12"/>
  <c r="O2019" i="12"/>
  <c r="O2020" i="12"/>
  <c r="O2021" i="12"/>
  <c r="O2022" i="12"/>
  <c r="O2023" i="12"/>
  <c r="O2024" i="12"/>
  <c r="O2025" i="12"/>
  <c r="O2026" i="12"/>
  <c r="O2027" i="12"/>
  <c r="O2028" i="12"/>
  <c r="O2029" i="12"/>
  <c r="O2030" i="12"/>
  <c r="O2031" i="12"/>
  <c r="O2032" i="12"/>
  <c r="O2033" i="12"/>
  <c r="O2034" i="12"/>
  <c r="O2035" i="12"/>
  <c r="O2036" i="12"/>
  <c r="O2037" i="12"/>
  <c r="O2038" i="12"/>
  <c r="O2039" i="12"/>
  <c r="O2040" i="12"/>
  <c r="O2041" i="12"/>
  <c r="O2042" i="12"/>
  <c r="O2043" i="12"/>
  <c r="O2044" i="12"/>
  <c r="O2045" i="12"/>
  <c r="O2046" i="12"/>
  <c r="O2047" i="12"/>
  <c r="O2048" i="12"/>
  <c r="O2049" i="12"/>
  <c r="O2050" i="12"/>
  <c r="O2051" i="12"/>
  <c r="O2052" i="12"/>
  <c r="O2053" i="12"/>
  <c r="O2054" i="12"/>
  <c r="O2055" i="12"/>
  <c r="O2056" i="12"/>
  <c r="O2057" i="12"/>
  <c r="O2058" i="12"/>
  <c r="O2059" i="12"/>
  <c r="O2060" i="12"/>
  <c r="O2061" i="12"/>
  <c r="O2062" i="12"/>
  <c r="O2063" i="12"/>
  <c r="O2064" i="12"/>
  <c r="O2065" i="12"/>
  <c r="O2066" i="12"/>
  <c r="O2067" i="12"/>
  <c r="O2068" i="12"/>
  <c r="O2069" i="12"/>
  <c r="O2070" i="12"/>
  <c r="O2071" i="12"/>
  <c r="O2072" i="12"/>
  <c r="O2073" i="12"/>
  <c r="O2074" i="12"/>
  <c r="O2075" i="12"/>
  <c r="O2076" i="12"/>
  <c r="O2077" i="12"/>
  <c r="O2078" i="12"/>
  <c r="O2079" i="12"/>
  <c r="O2080" i="12"/>
  <c r="O2081" i="12"/>
  <c r="O2082" i="12"/>
  <c r="O2083" i="12"/>
  <c r="O2084" i="12"/>
  <c r="O2085" i="12"/>
  <c r="O2086" i="12"/>
  <c r="O2087" i="12"/>
  <c r="O2088" i="12"/>
  <c r="O2089" i="12"/>
  <c r="O2090" i="12"/>
  <c r="O2091" i="12"/>
  <c r="O2092" i="12"/>
  <c r="O2093" i="12"/>
  <c r="O2094" i="12"/>
  <c r="O2095" i="12"/>
  <c r="O2096" i="12"/>
  <c r="O2097" i="12"/>
  <c r="O2098" i="12"/>
  <c r="O2099" i="12"/>
  <c r="O2100" i="12"/>
  <c r="O2101" i="12"/>
  <c r="O2102" i="12"/>
  <c r="O2103" i="12"/>
  <c r="O2104" i="12"/>
  <c r="O2105" i="12"/>
  <c r="O2106" i="12"/>
  <c r="O2107" i="12"/>
  <c r="O2108" i="12"/>
  <c r="O2109" i="12"/>
  <c r="O2110" i="12"/>
  <c r="O2111" i="12"/>
  <c r="O2112" i="12"/>
  <c r="O2113" i="12"/>
  <c r="O2114" i="12"/>
  <c r="O2115" i="12"/>
  <c r="O2116" i="12"/>
  <c r="O2117" i="12"/>
  <c r="O2118" i="12"/>
  <c r="O2119" i="12"/>
  <c r="O2120" i="12"/>
  <c r="O2121" i="12"/>
  <c r="O2122" i="12"/>
  <c r="O2123" i="12"/>
  <c r="O2124" i="12"/>
  <c r="O2125" i="12"/>
  <c r="O2126" i="12"/>
  <c r="O2127" i="12"/>
  <c r="O2128" i="12"/>
  <c r="O2129" i="12"/>
  <c r="O2130" i="12"/>
  <c r="O2131" i="12"/>
  <c r="O2132" i="12"/>
  <c r="O2133" i="12"/>
  <c r="O2134" i="12"/>
  <c r="O2135" i="12"/>
  <c r="O2136" i="12"/>
  <c r="O2137" i="12"/>
  <c r="O2138" i="12"/>
  <c r="O2139" i="12"/>
  <c r="O2140" i="12"/>
  <c r="O2141" i="12"/>
  <c r="O2142" i="12"/>
  <c r="O2143" i="12"/>
  <c r="O2144" i="12"/>
  <c r="O2145" i="12"/>
  <c r="O2146" i="12"/>
  <c r="O2147" i="12"/>
  <c r="O2148" i="12"/>
  <c r="O2149" i="12"/>
  <c r="O2150" i="12"/>
  <c r="O2151" i="12"/>
  <c r="O2152" i="12"/>
  <c r="O2153" i="12"/>
  <c r="O2154" i="12"/>
  <c r="O2155" i="12"/>
  <c r="O2156" i="12"/>
  <c r="O2157" i="12"/>
  <c r="O2158" i="12"/>
  <c r="O2159" i="12"/>
  <c r="O2160" i="12"/>
  <c r="O2161" i="12"/>
  <c r="O2162" i="12"/>
  <c r="O2163" i="12"/>
  <c r="O2164" i="12"/>
  <c r="O2165" i="12"/>
  <c r="O2166" i="12"/>
  <c r="O2167" i="12"/>
  <c r="O2168" i="12"/>
  <c r="O2169" i="12"/>
  <c r="O2170" i="12"/>
  <c r="O2171" i="12"/>
  <c r="O2172" i="12"/>
  <c r="O2173" i="12"/>
  <c r="O2174" i="12"/>
  <c r="O2175" i="12"/>
  <c r="O2176" i="12"/>
  <c r="O2177" i="12"/>
  <c r="O2178" i="12"/>
  <c r="O2179" i="12"/>
  <c r="O2180" i="12"/>
  <c r="O2181" i="12"/>
  <c r="O2182" i="12"/>
  <c r="O2183" i="12"/>
  <c r="O2184" i="12"/>
  <c r="O2185" i="12"/>
  <c r="O2186" i="12"/>
  <c r="O2187" i="12"/>
  <c r="O2188" i="12"/>
  <c r="O2189" i="12"/>
  <c r="O2190" i="12"/>
  <c r="O2191" i="12"/>
  <c r="O2192" i="12"/>
  <c r="O2193" i="12"/>
  <c r="O2194" i="12"/>
  <c r="O2195" i="12"/>
  <c r="O2196" i="12"/>
  <c r="O2197" i="12"/>
  <c r="O2198" i="12"/>
  <c r="O2199" i="12"/>
  <c r="O2200" i="12"/>
  <c r="O2201" i="12"/>
  <c r="O2202" i="12"/>
  <c r="O2203" i="12"/>
  <c r="O2204" i="12"/>
  <c r="O2205" i="12"/>
  <c r="O2206" i="12"/>
  <c r="O2207" i="12"/>
  <c r="O2208" i="12"/>
  <c r="O2209" i="12"/>
  <c r="O2210" i="12"/>
  <c r="O2211" i="12"/>
  <c r="O2212" i="12"/>
  <c r="O2213" i="12"/>
  <c r="O2214" i="12"/>
  <c r="O2215" i="12"/>
  <c r="O2216" i="12"/>
  <c r="O2217" i="12"/>
  <c r="O2218" i="12"/>
  <c r="O2219" i="12"/>
  <c r="O2220" i="12"/>
  <c r="O2221" i="12"/>
  <c r="O2222" i="12"/>
  <c r="O2223" i="12"/>
  <c r="O2224" i="12"/>
  <c r="O2225" i="12"/>
  <c r="O2226" i="12"/>
  <c r="O2227" i="12"/>
  <c r="O2228" i="12"/>
  <c r="O2229" i="12"/>
  <c r="O2230" i="12"/>
  <c r="O2231" i="12"/>
  <c r="O2232" i="12"/>
  <c r="O2233" i="12"/>
  <c r="O2234" i="12"/>
  <c r="O2235" i="12"/>
  <c r="O2236" i="12"/>
  <c r="O2237" i="12"/>
  <c r="O2238" i="12"/>
  <c r="O2239" i="12"/>
  <c r="O2240" i="12"/>
  <c r="O2241" i="12"/>
  <c r="O2242" i="12"/>
  <c r="O2243" i="12"/>
  <c r="O2244" i="12"/>
  <c r="O2245" i="12"/>
  <c r="O2246" i="12"/>
  <c r="O2247" i="12"/>
  <c r="O2248" i="12"/>
  <c r="O2249" i="12"/>
  <c r="O2250" i="12"/>
  <c r="O2251" i="12"/>
  <c r="O2252" i="12"/>
  <c r="O2253" i="12"/>
  <c r="O2254" i="12"/>
  <c r="O2255" i="12"/>
  <c r="O2256" i="12"/>
  <c r="O2257" i="12"/>
  <c r="O2258" i="12"/>
  <c r="O2259" i="12"/>
  <c r="O2260" i="12"/>
  <c r="O2261" i="12"/>
  <c r="O2262" i="12"/>
  <c r="O2263" i="12"/>
  <c r="O2264" i="12"/>
  <c r="O2265" i="12"/>
  <c r="O2266" i="12"/>
  <c r="O2267" i="12"/>
  <c r="O2268" i="12"/>
  <c r="O2269" i="12"/>
  <c r="O2270" i="12"/>
  <c r="O2271" i="12"/>
  <c r="O2272" i="12"/>
  <c r="O2273" i="12"/>
  <c r="O2274" i="12"/>
  <c r="O2275" i="12"/>
  <c r="O2276" i="12"/>
  <c r="O2277" i="12"/>
  <c r="O2278" i="12"/>
  <c r="O2279" i="12"/>
  <c r="O2280" i="12"/>
  <c r="O2281" i="12"/>
  <c r="O2282" i="12"/>
  <c r="O2283" i="12"/>
  <c r="O2284" i="12"/>
  <c r="O2285" i="12"/>
  <c r="O2286" i="12"/>
  <c r="O2287" i="12"/>
  <c r="O2288" i="12"/>
  <c r="O2289" i="12"/>
  <c r="O2290" i="12"/>
  <c r="O2291" i="12"/>
  <c r="O2292" i="12"/>
  <c r="O2293" i="12"/>
  <c r="O2294" i="12"/>
  <c r="O2295" i="12"/>
  <c r="O2296" i="12"/>
  <c r="O2297" i="12"/>
  <c r="O2298" i="12"/>
  <c r="O2299" i="12"/>
  <c r="O2300" i="12"/>
  <c r="O2301" i="12"/>
  <c r="O2302" i="12"/>
  <c r="O2303" i="12"/>
  <c r="O2304" i="12"/>
  <c r="O2305" i="12"/>
  <c r="O2306" i="12"/>
  <c r="O2307" i="12"/>
  <c r="O2308" i="12"/>
  <c r="O2309" i="12"/>
  <c r="O2310" i="12"/>
  <c r="O2311" i="12"/>
  <c r="O2312" i="12"/>
  <c r="O2313" i="12"/>
  <c r="O2314" i="12"/>
  <c r="O2315" i="12"/>
  <c r="O2316" i="12"/>
  <c r="O2317" i="12"/>
  <c r="O2318" i="12"/>
  <c r="O2319" i="12"/>
  <c r="O2320" i="12"/>
  <c r="O2321" i="12"/>
  <c r="O2322" i="12"/>
  <c r="O2323" i="12"/>
  <c r="O2324" i="12"/>
  <c r="O2325" i="12"/>
  <c r="O2326" i="12"/>
  <c r="O2327" i="12"/>
  <c r="O2328" i="12"/>
  <c r="O2329" i="12"/>
  <c r="O2330" i="12"/>
  <c r="O2331" i="12"/>
  <c r="O2332" i="12"/>
  <c r="O2333" i="12"/>
  <c r="O2334" i="12"/>
  <c r="O2335" i="12"/>
  <c r="O2336" i="12"/>
  <c r="O2337" i="12"/>
  <c r="O2338" i="12"/>
  <c r="O2339" i="12"/>
  <c r="O2340" i="12"/>
  <c r="O2341" i="12"/>
  <c r="O2342" i="12"/>
  <c r="O2343" i="12"/>
  <c r="O2344" i="12"/>
  <c r="O2345" i="12"/>
  <c r="O2346" i="12"/>
  <c r="O2347" i="12"/>
  <c r="O2348" i="12"/>
  <c r="O2349" i="12"/>
  <c r="O2350" i="12"/>
  <c r="O2351" i="12"/>
  <c r="O2352" i="12"/>
  <c r="O2353" i="12"/>
  <c r="O2354" i="12"/>
  <c r="O2355" i="12"/>
  <c r="O2356" i="12"/>
  <c r="O2357" i="12"/>
  <c r="O2358" i="12"/>
  <c r="O2359" i="12"/>
  <c r="O2360" i="12"/>
  <c r="O2361" i="12"/>
  <c r="O2362" i="12"/>
  <c r="O2363" i="12"/>
  <c r="O2364" i="12"/>
  <c r="O2365" i="12"/>
  <c r="O2366" i="12"/>
  <c r="O2367" i="12"/>
  <c r="O2368" i="12"/>
  <c r="O2369" i="12"/>
  <c r="O2370" i="12"/>
  <c r="O2371" i="12"/>
  <c r="O2372" i="12"/>
  <c r="O2373" i="12"/>
  <c r="O2374" i="12"/>
  <c r="O2375" i="12"/>
  <c r="O2376" i="12"/>
  <c r="O2377" i="12"/>
  <c r="O2378" i="12"/>
  <c r="O2379" i="12"/>
  <c r="O2380" i="12"/>
  <c r="O2381" i="12"/>
  <c r="O2382" i="12"/>
  <c r="O2383" i="12"/>
  <c r="O2384" i="12"/>
  <c r="O2385" i="12"/>
  <c r="O2386" i="12"/>
  <c r="O2387" i="12"/>
  <c r="O2388" i="12"/>
  <c r="O2389" i="12"/>
  <c r="O2390" i="12"/>
  <c r="O2391" i="12"/>
  <c r="O2392" i="12"/>
  <c r="O2393" i="12"/>
  <c r="O2394" i="12"/>
  <c r="O2395" i="12"/>
  <c r="O2396" i="12"/>
  <c r="O2397" i="12"/>
  <c r="O2398" i="12"/>
  <c r="O2399" i="12"/>
  <c r="O2400" i="12"/>
  <c r="O2401" i="12"/>
  <c r="O2402" i="12"/>
  <c r="O2403" i="12"/>
  <c r="O2404" i="12"/>
  <c r="O2405" i="12"/>
  <c r="O2406" i="12"/>
  <c r="O2407" i="12"/>
  <c r="O2408" i="12"/>
  <c r="O2409" i="12"/>
  <c r="O2410" i="12"/>
  <c r="O2411" i="12"/>
  <c r="O2412" i="12"/>
  <c r="O2413" i="12"/>
  <c r="O2414" i="12"/>
  <c r="O2415" i="12"/>
  <c r="O2416" i="12"/>
  <c r="O2417" i="12"/>
  <c r="O2418" i="12"/>
  <c r="O2419" i="12"/>
  <c r="O2420" i="12"/>
  <c r="O2421" i="12"/>
  <c r="O2422" i="12"/>
  <c r="O2423" i="12"/>
  <c r="O2424" i="12"/>
  <c r="O2425" i="12"/>
  <c r="O2426" i="12"/>
  <c r="O2427" i="12"/>
  <c r="O2428" i="12"/>
  <c r="O2429" i="12"/>
  <c r="O2430" i="12"/>
  <c r="O2431" i="12"/>
  <c r="O2432" i="12"/>
  <c r="O2433" i="12"/>
  <c r="O2434" i="12"/>
  <c r="O2435" i="12"/>
  <c r="O2436" i="12"/>
  <c r="O2437" i="12"/>
  <c r="O2438" i="12"/>
  <c r="O2439" i="12"/>
  <c r="O2440" i="12"/>
  <c r="O2441" i="12"/>
  <c r="O2442" i="12"/>
  <c r="O2443" i="12"/>
  <c r="O2444" i="12"/>
  <c r="O2445" i="12"/>
  <c r="O2446" i="12"/>
  <c r="O2447" i="12"/>
  <c r="O2448" i="12"/>
  <c r="O2449" i="12"/>
  <c r="O2450" i="12"/>
  <c r="O2451" i="12"/>
  <c r="O2452" i="12"/>
  <c r="O2453" i="12"/>
  <c r="O2454" i="12"/>
  <c r="O2455" i="12"/>
  <c r="O2456" i="12"/>
  <c r="O2457" i="12"/>
  <c r="O2458" i="12"/>
  <c r="O2459" i="12"/>
  <c r="O2460" i="12"/>
  <c r="O2461" i="12"/>
  <c r="O2462" i="12"/>
  <c r="O2463" i="12"/>
  <c r="O2464" i="12"/>
  <c r="O2465" i="12"/>
  <c r="O2466" i="12"/>
  <c r="O2467" i="12"/>
  <c r="O2468" i="12"/>
  <c r="O2469" i="12"/>
  <c r="O2470" i="12"/>
  <c r="O2471" i="12"/>
  <c r="O2472" i="12"/>
  <c r="O2473" i="12"/>
  <c r="O2474" i="12"/>
  <c r="O2475" i="12"/>
  <c r="O2476" i="12"/>
  <c r="O2477" i="12"/>
  <c r="O2478" i="12"/>
  <c r="O2479" i="12"/>
  <c r="O2480" i="12"/>
  <c r="O2481" i="12"/>
  <c r="O2482" i="12"/>
  <c r="O2483" i="12"/>
  <c r="O2484" i="12"/>
  <c r="O2485" i="12"/>
  <c r="O2486" i="12"/>
  <c r="O2487" i="12"/>
  <c r="O2488" i="12"/>
  <c r="O2489" i="12"/>
  <c r="O2490" i="12"/>
  <c r="O2491" i="12"/>
  <c r="O2492" i="12"/>
  <c r="O2493" i="12"/>
  <c r="O2494" i="12"/>
  <c r="O2495" i="12"/>
  <c r="O2496" i="12"/>
  <c r="O2497" i="12"/>
  <c r="O2498" i="12"/>
  <c r="O2499" i="12"/>
  <c r="O2500" i="12"/>
  <c r="O2501" i="12"/>
  <c r="O2502" i="12"/>
  <c r="O2503" i="12"/>
  <c r="O2504" i="12"/>
  <c r="O2505" i="12"/>
  <c r="O2506" i="12"/>
  <c r="O2507" i="12"/>
  <c r="O2508" i="12"/>
  <c r="O2509" i="12"/>
  <c r="O2510" i="12"/>
  <c r="O2511" i="12"/>
  <c r="O2512" i="12"/>
  <c r="O2513" i="12"/>
  <c r="O2514" i="12"/>
  <c r="O2515" i="12"/>
  <c r="O2516" i="12"/>
  <c r="O2517" i="12"/>
  <c r="O2518" i="12"/>
  <c r="O2519" i="12"/>
  <c r="O2520" i="12"/>
  <c r="O2521" i="12"/>
  <c r="O2522" i="12"/>
  <c r="O2523" i="12"/>
  <c r="O2524" i="12"/>
  <c r="O2525" i="12"/>
  <c r="O2526" i="12"/>
  <c r="O2527" i="12"/>
  <c r="O2528" i="12"/>
  <c r="O2529" i="12"/>
  <c r="O2530" i="12"/>
  <c r="O2531" i="12"/>
  <c r="O2532" i="12"/>
  <c r="O2533" i="12"/>
  <c r="O2534" i="12"/>
  <c r="O2535" i="12"/>
  <c r="O2536" i="12"/>
  <c r="O2537" i="12"/>
  <c r="O2538" i="12"/>
  <c r="O2539" i="12"/>
  <c r="O2540" i="12"/>
  <c r="O2541" i="12"/>
  <c r="O2542" i="12"/>
  <c r="O2543" i="12"/>
  <c r="O2544" i="12"/>
  <c r="O2545" i="12"/>
  <c r="O2546" i="12"/>
  <c r="O2547" i="12"/>
  <c r="O2548" i="12"/>
  <c r="O2549" i="12"/>
  <c r="O2550" i="12"/>
  <c r="O2551" i="12"/>
  <c r="O2552" i="12"/>
  <c r="O2553" i="12"/>
  <c r="O2554" i="12"/>
  <c r="O2555" i="12"/>
  <c r="O2556" i="12"/>
  <c r="O2557" i="12"/>
  <c r="O2558" i="12"/>
  <c r="O2559" i="12"/>
  <c r="O2560" i="12"/>
  <c r="O2561" i="12"/>
  <c r="O2562" i="12"/>
  <c r="O2563" i="12"/>
  <c r="O2564" i="12"/>
  <c r="O2565" i="12"/>
  <c r="O2566" i="12"/>
  <c r="O2567" i="12"/>
  <c r="O2568" i="12"/>
  <c r="O2569" i="12"/>
  <c r="O2570" i="12"/>
  <c r="O2571" i="12"/>
  <c r="O2572" i="12"/>
  <c r="O2573" i="12"/>
  <c r="O2574" i="12"/>
  <c r="O2575" i="12"/>
  <c r="O2576" i="12"/>
  <c r="O2577" i="12"/>
  <c r="O2578" i="12"/>
  <c r="O2579" i="12"/>
  <c r="O2580" i="12"/>
  <c r="O2581" i="12"/>
  <c r="O2582" i="12"/>
  <c r="O2583" i="12"/>
  <c r="O2584" i="12"/>
  <c r="O2585" i="12"/>
  <c r="O2586" i="12"/>
  <c r="O2587" i="12"/>
  <c r="O2588" i="12"/>
  <c r="O2589" i="12"/>
  <c r="O2590" i="12"/>
  <c r="O2591" i="12"/>
  <c r="O2592" i="12"/>
  <c r="O2593" i="12"/>
  <c r="O2594" i="12"/>
  <c r="O2595" i="12"/>
  <c r="O2596" i="12"/>
  <c r="O2597" i="12"/>
  <c r="O2598" i="12"/>
  <c r="O2599" i="12"/>
  <c r="O2600" i="12"/>
  <c r="O2601" i="12"/>
  <c r="O2602" i="12"/>
  <c r="O2603" i="12"/>
  <c r="O2604" i="12"/>
  <c r="O2605" i="12"/>
  <c r="O2606" i="12"/>
  <c r="O2607" i="12"/>
  <c r="O2608" i="12"/>
  <c r="O2609" i="12"/>
  <c r="O2610" i="12"/>
  <c r="O2611" i="12"/>
  <c r="O2612" i="12"/>
  <c r="O2613" i="12"/>
  <c r="O2614" i="12"/>
  <c r="O2615" i="12"/>
  <c r="O2616" i="12"/>
  <c r="O2617" i="12"/>
  <c r="O2618" i="12"/>
  <c r="O2619" i="12"/>
  <c r="O2620" i="12"/>
  <c r="O2621" i="12"/>
  <c r="O2622" i="12"/>
  <c r="O2623" i="12"/>
  <c r="O2624" i="12"/>
  <c r="O2625" i="12"/>
  <c r="O2626" i="12"/>
  <c r="O2627" i="12"/>
  <c r="O2628" i="12"/>
  <c r="O2629" i="12"/>
  <c r="O2630" i="12"/>
  <c r="O2631" i="12"/>
  <c r="O2632" i="12"/>
  <c r="O2633" i="12"/>
  <c r="O2634" i="12"/>
  <c r="O2635" i="12"/>
  <c r="O2636" i="12"/>
  <c r="O2637" i="12"/>
  <c r="O2638" i="12"/>
  <c r="O2639" i="12"/>
  <c r="O2640" i="12"/>
  <c r="O2641" i="12"/>
  <c r="O2642" i="12"/>
  <c r="O2643" i="12"/>
  <c r="O2644" i="12"/>
  <c r="O2645" i="12"/>
  <c r="O2646" i="12"/>
  <c r="O2647" i="12"/>
  <c r="O2648" i="12"/>
  <c r="O2649" i="12"/>
  <c r="O2650" i="12"/>
  <c r="O2651" i="12"/>
  <c r="O2652" i="12"/>
  <c r="O2653" i="12"/>
  <c r="O2654" i="12"/>
  <c r="O2655" i="12"/>
  <c r="O2656" i="12"/>
  <c r="O2657" i="12"/>
  <c r="O2658" i="12"/>
  <c r="O2659" i="12"/>
  <c r="O2660" i="12"/>
  <c r="O2661" i="12"/>
  <c r="O2662" i="12"/>
  <c r="O2663" i="12"/>
  <c r="O2664" i="12"/>
  <c r="O2665" i="12"/>
  <c r="O2666" i="12"/>
  <c r="O2667" i="12"/>
  <c r="O2668" i="12"/>
  <c r="O2669" i="12"/>
  <c r="O2670" i="12"/>
  <c r="O2671" i="12"/>
  <c r="O2672" i="12"/>
  <c r="O2673" i="12"/>
  <c r="O2674" i="12"/>
  <c r="O2675" i="12"/>
  <c r="O2676" i="12"/>
  <c r="O2677" i="12"/>
  <c r="O2678" i="12"/>
  <c r="O2679" i="12"/>
  <c r="O2680" i="12"/>
  <c r="O2681" i="12"/>
  <c r="O2682" i="12"/>
  <c r="O2683" i="12"/>
  <c r="O2684" i="12"/>
  <c r="O2685" i="12"/>
  <c r="O2686" i="12"/>
  <c r="O2687" i="12"/>
  <c r="O2688" i="12"/>
  <c r="O2689" i="12"/>
  <c r="O2690" i="12"/>
  <c r="O2691" i="12"/>
  <c r="O2692" i="12"/>
  <c r="O2693" i="12"/>
  <c r="O2694" i="12"/>
  <c r="O2695" i="12"/>
  <c r="O2696" i="12"/>
  <c r="O2697" i="12"/>
  <c r="O2698" i="12"/>
  <c r="O2699" i="12"/>
  <c r="O2700" i="12"/>
  <c r="O2701" i="12"/>
  <c r="O2702" i="12"/>
  <c r="O2703" i="12"/>
  <c r="O2704" i="12"/>
  <c r="O2705" i="12"/>
  <c r="O2706" i="12"/>
  <c r="O2707" i="12"/>
  <c r="O2708" i="12"/>
  <c r="O2709" i="12"/>
  <c r="O2710" i="12"/>
  <c r="O2711" i="12"/>
  <c r="O2712" i="12"/>
  <c r="O2713" i="12"/>
  <c r="O2714" i="12"/>
  <c r="O2715" i="12"/>
  <c r="O2716" i="12"/>
  <c r="O2717" i="12"/>
  <c r="O2718" i="12"/>
  <c r="O2719" i="12"/>
  <c r="O2720" i="12"/>
  <c r="O2721" i="12"/>
  <c r="O2722" i="12"/>
  <c r="O2723" i="12"/>
  <c r="O2724" i="12"/>
  <c r="O2725" i="12"/>
  <c r="O2726" i="12"/>
  <c r="O2727" i="12"/>
  <c r="O2728" i="12"/>
  <c r="O2729" i="12"/>
  <c r="O2730" i="12"/>
  <c r="O2731" i="12"/>
  <c r="O2732" i="12"/>
  <c r="O2733" i="12"/>
  <c r="O2734" i="12"/>
  <c r="O2735" i="12"/>
  <c r="O2736" i="12"/>
  <c r="O2737" i="12"/>
  <c r="O2738" i="12"/>
  <c r="O2739" i="12"/>
  <c r="O2740" i="12"/>
  <c r="O2741" i="12"/>
  <c r="O2742" i="12"/>
  <c r="O2743" i="12"/>
  <c r="O2744" i="12"/>
  <c r="O2745" i="12"/>
  <c r="O2746" i="12"/>
  <c r="O2747" i="12"/>
  <c r="O2748" i="12"/>
  <c r="O2749" i="12"/>
  <c r="O2750" i="12"/>
  <c r="O2751" i="12"/>
  <c r="O2752" i="12"/>
  <c r="O2753" i="12"/>
  <c r="O2754" i="12"/>
  <c r="O2755" i="12"/>
  <c r="O2756" i="12"/>
  <c r="O2757" i="12"/>
  <c r="O2758" i="12"/>
  <c r="O2759" i="12"/>
  <c r="O2760" i="12"/>
  <c r="O2761" i="12"/>
  <c r="O2762" i="12"/>
  <c r="O2763" i="12"/>
  <c r="O2764" i="12"/>
  <c r="O2765" i="12"/>
  <c r="O2766" i="12"/>
  <c r="O2767" i="12"/>
  <c r="O2768" i="12"/>
  <c r="O2769" i="12"/>
  <c r="O2770" i="12"/>
  <c r="O2771" i="12"/>
  <c r="O2772" i="12"/>
  <c r="O2773" i="12"/>
  <c r="O2774" i="12"/>
  <c r="O2775" i="12"/>
  <c r="O2776" i="12"/>
  <c r="O2777" i="12"/>
  <c r="O2778" i="12"/>
  <c r="O2779" i="12"/>
  <c r="O2780" i="12"/>
  <c r="O2781" i="12"/>
  <c r="O2782" i="12"/>
  <c r="O2783" i="12"/>
  <c r="O2784" i="12"/>
  <c r="O2785" i="12"/>
  <c r="O2786" i="12"/>
  <c r="O2787" i="12"/>
  <c r="O2788" i="12"/>
  <c r="O2789" i="12"/>
  <c r="O2790" i="12"/>
  <c r="O2791" i="12"/>
  <c r="O2792" i="12"/>
  <c r="O2793" i="12"/>
  <c r="O2794" i="12"/>
  <c r="O2795" i="12"/>
  <c r="O2796" i="12"/>
  <c r="O2797" i="12"/>
  <c r="O2798" i="12"/>
  <c r="O2799" i="12"/>
  <c r="O2800" i="12"/>
  <c r="O2801" i="12"/>
  <c r="O2802" i="12"/>
  <c r="O2803" i="12"/>
  <c r="O2804" i="12"/>
  <c r="O2805" i="12"/>
  <c r="O2806" i="12"/>
  <c r="O2807" i="12"/>
  <c r="O2808" i="12"/>
  <c r="O2809" i="12"/>
  <c r="O2810" i="12"/>
  <c r="O2811" i="12"/>
  <c r="O2812" i="12"/>
  <c r="O2813" i="12"/>
  <c r="O2814" i="12"/>
  <c r="O2815" i="12"/>
  <c r="O2816" i="12"/>
  <c r="O2817" i="12"/>
  <c r="O2818" i="12"/>
  <c r="O2819" i="12"/>
  <c r="O2820" i="12"/>
  <c r="O2821" i="12"/>
  <c r="O2822" i="12"/>
  <c r="O2823" i="12"/>
  <c r="O2824" i="12"/>
  <c r="O2825" i="12"/>
  <c r="O2826" i="12"/>
  <c r="O2827" i="12"/>
  <c r="O2828" i="12"/>
  <c r="O2829" i="12"/>
  <c r="O2830" i="12"/>
  <c r="O2831" i="12"/>
  <c r="O2832" i="12"/>
  <c r="O2833" i="12"/>
  <c r="O2834" i="12"/>
  <c r="O2835" i="12"/>
  <c r="O2836" i="12"/>
  <c r="O2837" i="12"/>
  <c r="O2838" i="12"/>
  <c r="O2839" i="12"/>
  <c r="O2840" i="12"/>
  <c r="O2841" i="12"/>
  <c r="O2842" i="12"/>
  <c r="O2843" i="12"/>
  <c r="O2844" i="12"/>
  <c r="O2845" i="12"/>
  <c r="O2846" i="12"/>
  <c r="O2847" i="12"/>
  <c r="O2848" i="12"/>
  <c r="O2849" i="12"/>
  <c r="O2850" i="12"/>
  <c r="O2851" i="12"/>
  <c r="O2852" i="12"/>
  <c r="O2853" i="12"/>
  <c r="O2854" i="12"/>
  <c r="O2855" i="12"/>
  <c r="O2856" i="12"/>
  <c r="O2857" i="12"/>
  <c r="O2858" i="12"/>
  <c r="O2859" i="12"/>
  <c r="O2860" i="12"/>
  <c r="O2861" i="12"/>
  <c r="O2862" i="12"/>
  <c r="O2863" i="12"/>
  <c r="O2864" i="12"/>
  <c r="O2865" i="12"/>
  <c r="O2866" i="12"/>
  <c r="O2867" i="12"/>
  <c r="O2868" i="12"/>
  <c r="O2869" i="12"/>
  <c r="O2870" i="12"/>
  <c r="O2871" i="12"/>
  <c r="O2872" i="12"/>
  <c r="O2873" i="12"/>
  <c r="O2874" i="12"/>
  <c r="O2875" i="12"/>
  <c r="O2876" i="12"/>
  <c r="O2877" i="12"/>
  <c r="O2878" i="12"/>
  <c r="O2879" i="12"/>
  <c r="O2880" i="12"/>
  <c r="O2881" i="12"/>
  <c r="O2882" i="12"/>
  <c r="O2883" i="12"/>
  <c r="O2884" i="12"/>
  <c r="O2885" i="12"/>
  <c r="O2886" i="12"/>
  <c r="O2887" i="12"/>
  <c r="O2888" i="12"/>
  <c r="O2889" i="12"/>
  <c r="O2890" i="12"/>
  <c r="O2891" i="12"/>
  <c r="O2892" i="12"/>
  <c r="O2893" i="12"/>
  <c r="O2894" i="12"/>
  <c r="O2895" i="12"/>
  <c r="O2896" i="12"/>
  <c r="O2897" i="12"/>
  <c r="O2898" i="12"/>
  <c r="O2899" i="12"/>
  <c r="O2900" i="12"/>
  <c r="O2901" i="12"/>
  <c r="O2902" i="12"/>
  <c r="O2903" i="12"/>
  <c r="O2904" i="12"/>
  <c r="O2905" i="12"/>
  <c r="O2906" i="12"/>
  <c r="O2907" i="12"/>
  <c r="O2908" i="12"/>
  <c r="O2909" i="12"/>
  <c r="O2910" i="12"/>
  <c r="O2911" i="12"/>
  <c r="O2912" i="12"/>
  <c r="O2913" i="12"/>
  <c r="O2914" i="12"/>
  <c r="O2915" i="12"/>
  <c r="O2916" i="12"/>
  <c r="O2917" i="12"/>
  <c r="O2918" i="12"/>
  <c r="O2919" i="12"/>
  <c r="O2920" i="12"/>
  <c r="O2921" i="12"/>
  <c r="O2922" i="12"/>
  <c r="O2923" i="12"/>
  <c r="O2924" i="12"/>
  <c r="O2925" i="12"/>
  <c r="O2926" i="12"/>
  <c r="O2927" i="12"/>
  <c r="O2928" i="12"/>
  <c r="O2929" i="12"/>
  <c r="O2930" i="12"/>
  <c r="O2931" i="12"/>
  <c r="O2932" i="12"/>
  <c r="O2933" i="12"/>
  <c r="O2934" i="12"/>
  <c r="O2935" i="12"/>
  <c r="O2936" i="12"/>
  <c r="O2937" i="12"/>
  <c r="O2938" i="12"/>
  <c r="O2939" i="12"/>
  <c r="O2940" i="12"/>
  <c r="O2941" i="12"/>
  <c r="O2942" i="12"/>
  <c r="O2943" i="12"/>
  <c r="O2944" i="12"/>
  <c r="O2945" i="12"/>
  <c r="O2946" i="12"/>
  <c r="O2947" i="12"/>
  <c r="O2948" i="12"/>
  <c r="O2949" i="12"/>
  <c r="O2950" i="12"/>
  <c r="O2951" i="12"/>
  <c r="O2952" i="12"/>
  <c r="O2953" i="12"/>
  <c r="O2954" i="12"/>
  <c r="O2955" i="12"/>
  <c r="O2956" i="12"/>
  <c r="O2957" i="12"/>
  <c r="O2958" i="12"/>
  <c r="O2959" i="12"/>
  <c r="O2960" i="12"/>
  <c r="O2961" i="12"/>
  <c r="O2962" i="12"/>
  <c r="O2963" i="12"/>
  <c r="O2964" i="12"/>
  <c r="O2965" i="12"/>
  <c r="O2966" i="12"/>
  <c r="O2967" i="12"/>
  <c r="O2968" i="12"/>
  <c r="O2969" i="12"/>
  <c r="O2970" i="12"/>
  <c r="O2971" i="12"/>
  <c r="O2972" i="12"/>
  <c r="O2973" i="12"/>
  <c r="O2974" i="12"/>
  <c r="O2975" i="12"/>
  <c r="O2976" i="12"/>
  <c r="O2977" i="12"/>
  <c r="O2978" i="12"/>
  <c r="O2979" i="12"/>
  <c r="O2980" i="12"/>
  <c r="O2981" i="12"/>
  <c r="O2982" i="12"/>
  <c r="O2983" i="12"/>
  <c r="O2984" i="12"/>
  <c r="O2985" i="12"/>
  <c r="O2986" i="12"/>
  <c r="O2987" i="12"/>
  <c r="O2988" i="12"/>
  <c r="O2989" i="12"/>
  <c r="O2990" i="12"/>
  <c r="O2991" i="12"/>
  <c r="O2992" i="12"/>
  <c r="O2993" i="12"/>
  <c r="O2994" i="12"/>
  <c r="O2995" i="12"/>
  <c r="O2996" i="12"/>
  <c r="O2997" i="12"/>
  <c r="O2998" i="12"/>
  <c r="O2999" i="12"/>
  <c r="O3000" i="12"/>
  <c r="O3001" i="12"/>
  <c r="O3002" i="12"/>
  <c r="O3003" i="12"/>
  <c r="O3004" i="12"/>
  <c r="O3005" i="12"/>
  <c r="O3006" i="12"/>
  <c r="O3007" i="12"/>
  <c r="O3008" i="12"/>
  <c r="O3009" i="12"/>
  <c r="O3010" i="12"/>
  <c r="O3011" i="12"/>
  <c r="O3012" i="12"/>
  <c r="O3013" i="12"/>
  <c r="O3014" i="12"/>
  <c r="O3015" i="12"/>
  <c r="O3016" i="12"/>
  <c r="O3017" i="12"/>
  <c r="O3018" i="12"/>
  <c r="O3019" i="12"/>
  <c r="O3020" i="12"/>
  <c r="O3021" i="12"/>
  <c r="O3022" i="12"/>
  <c r="O3023" i="12"/>
  <c r="O3024" i="12"/>
  <c r="O3025" i="12"/>
  <c r="O3026" i="12"/>
  <c r="O3027" i="12"/>
  <c r="O3028" i="12"/>
  <c r="O3029" i="12"/>
  <c r="O3030" i="12"/>
  <c r="O3031" i="12"/>
  <c r="O3032" i="12"/>
  <c r="O3033" i="12"/>
  <c r="O3034" i="12"/>
  <c r="O3035" i="12"/>
  <c r="O3036" i="12"/>
  <c r="O3037" i="12"/>
  <c r="O3038" i="12"/>
  <c r="O3039" i="12"/>
  <c r="O3040" i="12"/>
  <c r="O3041" i="12"/>
  <c r="O3042" i="12"/>
  <c r="O3043" i="12"/>
  <c r="O3044" i="12"/>
  <c r="O3045" i="12"/>
  <c r="O3046" i="12"/>
  <c r="O3047" i="12"/>
  <c r="O3048" i="12"/>
  <c r="O3049" i="12"/>
  <c r="O3050" i="12"/>
  <c r="O3051" i="12"/>
  <c r="O3052" i="12"/>
  <c r="O3053" i="12"/>
  <c r="O3054" i="12"/>
  <c r="O3055" i="12"/>
  <c r="O3056" i="12"/>
  <c r="O3057" i="12"/>
  <c r="O3058" i="12"/>
  <c r="O3059" i="12"/>
  <c r="O3060" i="12"/>
  <c r="O3061" i="12"/>
  <c r="O3062" i="12"/>
  <c r="O3063" i="12"/>
  <c r="O3064" i="12"/>
  <c r="O3065" i="12"/>
  <c r="O3066" i="12"/>
  <c r="O3067" i="12"/>
  <c r="O3068" i="12"/>
  <c r="O3069" i="12"/>
  <c r="O3070" i="12"/>
  <c r="O3071" i="12"/>
  <c r="O3072" i="12"/>
  <c r="O3073" i="12"/>
  <c r="O3074" i="12"/>
  <c r="O3075" i="12"/>
  <c r="O3076" i="12"/>
  <c r="O3077" i="12"/>
  <c r="O3078" i="12"/>
  <c r="O3079" i="12"/>
  <c r="O3080" i="12"/>
  <c r="O3081" i="12"/>
  <c r="O3082" i="12"/>
  <c r="O3083" i="12"/>
  <c r="O3084" i="12"/>
  <c r="O3085" i="12"/>
  <c r="O3086" i="12"/>
  <c r="O3087" i="12"/>
  <c r="O3088" i="12"/>
  <c r="O3089" i="12"/>
  <c r="O3090" i="12"/>
  <c r="O3091" i="12"/>
  <c r="O3092" i="12"/>
  <c r="O3093" i="12"/>
  <c r="O3094" i="12"/>
  <c r="O3095" i="12"/>
  <c r="O3096" i="12"/>
  <c r="O3097" i="12"/>
  <c r="O3098" i="12"/>
  <c r="O3099" i="12"/>
  <c r="O3100" i="12"/>
  <c r="O3101" i="12"/>
  <c r="O3102" i="12"/>
  <c r="O3103" i="12"/>
  <c r="O3104" i="12"/>
  <c r="O3105" i="12"/>
  <c r="O3106" i="12"/>
  <c r="O3107" i="12"/>
  <c r="O3108" i="12"/>
  <c r="O3109" i="12"/>
  <c r="O3110" i="12"/>
  <c r="O3111" i="12"/>
  <c r="O3112" i="12"/>
  <c r="O3113" i="12"/>
  <c r="O3114" i="12"/>
  <c r="O3115" i="12"/>
  <c r="O3116" i="12"/>
  <c r="O3117" i="12"/>
  <c r="O3118" i="12"/>
  <c r="O3119" i="12"/>
  <c r="O3120" i="12"/>
  <c r="O3121" i="12"/>
  <c r="O3122" i="12"/>
  <c r="O3123" i="12"/>
  <c r="O3124" i="12"/>
  <c r="O3125" i="12"/>
  <c r="O3126" i="12"/>
  <c r="O3127" i="12"/>
  <c r="O3128" i="12"/>
  <c r="O3129" i="12"/>
  <c r="O3130" i="12"/>
  <c r="O3131" i="12"/>
  <c r="O3132" i="12"/>
  <c r="O3133" i="12"/>
  <c r="O3134" i="12"/>
  <c r="O3135" i="12"/>
  <c r="O3136" i="12"/>
  <c r="O3137" i="12"/>
  <c r="O3138" i="12"/>
  <c r="O3139" i="12"/>
  <c r="O3140" i="12"/>
  <c r="O3141" i="12"/>
  <c r="O3142" i="12"/>
  <c r="O3143" i="12"/>
  <c r="O3144" i="12"/>
  <c r="O3145" i="12"/>
  <c r="O3146" i="12"/>
  <c r="O3147" i="12"/>
  <c r="O3148" i="12"/>
  <c r="O3149" i="12"/>
  <c r="O3150" i="12"/>
  <c r="O3151" i="12"/>
  <c r="O3152" i="12"/>
  <c r="O3153" i="12"/>
  <c r="O3154" i="12"/>
  <c r="O3155" i="12"/>
  <c r="O3156" i="12"/>
  <c r="O3157" i="12"/>
  <c r="O3158" i="12"/>
  <c r="O3159" i="12"/>
  <c r="O3160" i="12"/>
  <c r="O3161" i="12"/>
  <c r="O3162" i="12"/>
  <c r="O3163" i="12"/>
  <c r="O3164" i="12"/>
  <c r="O3165" i="12"/>
  <c r="O3166" i="12"/>
  <c r="O3167" i="12"/>
  <c r="O3168" i="12"/>
  <c r="O3169" i="12"/>
  <c r="O3170" i="12"/>
  <c r="O3171" i="12"/>
  <c r="O3172" i="12"/>
  <c r="O3173" i="12"/>
  <c r="O3174" i="12"/>
  <c r="O3175" i="12"/>
  <c r="O3176" i="12"/>
  <c r="O3177" i="12"/>
  <c r="O3178" i="12"/>
  <c r="O3179" i="12"/>
  <c r="O3180" i="12"/>
  <c r="O3181" i="12"/>
  <c r="O3182" i="12"/>
  <c r="O3183" i="12"/>
  <c r="O3184" i="12"/>
  <c r="O3185" i="12"/>
  <c r="O3186" i="12"/>
  <c r="O3187" i="12"/>
  <c r="O3188" i="12"/>
  <c r="O3189" i="12"/>
  <c r="O3190" i="12"/>
  <c r="O3191" i="12"/>
  <c r="O3192" i="12"/>
  <c r="O3193" i="12"/>
  <c r="O3194" i="12"/>
  <c r="O3195" i="12"/>
  <c r="O3196" i="12"/>
  <c r="O3197" i="12"/>
  <c r="O3198" i="12"/>
  <c r="O3199" i="12"/>
  <c r="O3200" i="12"/>
  <c r="O3201" i="12"/>
  <c r="O3202" i="12"/>
  <c r="O3203" i="12"/>
  <c r="O3204" i="12"/>
  <c r="O3205" i="12"/>
  <c r="O3206" i="12"/>
  <c r="O3207" i="12"/>
  <c r="O3208" i="12"/>
  <c r="O3209" i="12"/>
  <c r="O3210" i="12"/>
  <c r="O3211" i="12"/>
  <c r="O3212" i="12"/>
  <c r="O3213" i="12"/>
  <c r="O3214" i="12"/>
  <c r="O3215" i="12"/>
  <c r="O3216" i="12"/>
  <c r="O3217" i="12"/>
  <c r="O3218" i="12"/>
  <c r="O3219" i="12"/>
  <c r="O3220" i="12"/>
  <c r="O3221" i="12"/>
  <c r="O3222" i="12"/>
  <c r="O3223" i="12"/>
  <c r="O3224" i="12"/>
  <c r="O3225" i="12"/>
  <c r="O3226" i="12"/>
  <c r="O3227" i="12"/>
  <c r="O3228" i="12"/>
  <c r="O3229" i="12"/>
  <c r="O3230" i="12"/>
  <c r="O3231" i="12"/>
  <c r="O3232" i="12"/>
  <c r="O3233" i="12"/>
  <c r="O3234" i="12"/>
  <c r="O3235" i="12"/>
  <c r="O3236" i="12"/>
  <c r="O3237" i="12"/>
  <c r="O3238" i="12"/>
  <c r="O3239" i="12"/>
  <c r="O3240" i="12"/>
  <c r="O3241" i="12"/>
  <c r="O3242" i="12"/>
  <c r="O3243" i="12"/>
  <c r="O3244" i="12"/>
  <c r="O3245" i="12"/>
  <c r="O3246" i="12"/>
  <c r="O3247" i="12"/>
  <c r="O3248" i="12"/>
  <c r="O3249" i="12"/>
  <c r="O3250" i="12"/>
  <c r="O3251" i="12"/>
  <c r="O3252" i="12"/>
  <c r="O3253" i="12"/>
  <c r="O3254" i="12"/>
  <c r="O3255" i="12"/>
  <c r="O3256" i="12"/>
  <c r="O3257" i="12"/>
  <c r="O3258" i="12"/>
  <c r="O3259" i="12"/>
  <c r="O3260" i="12"/>
  <c r="O3261" i="12"/>
  <c r="O3262" i="12"/>
  <c r="O3263" i="12"/>
  <c r="O3264" i="12"/>
  <c r="O3265" i="12"/>
  <c r="O3266" i="12"/>
  <c r="O3267" i="12"/>
  <c r="O3268" i="12"/>
  <c r="O3269" i="12"/>
  <c r="O3270" i="12"/>
  <c r="O3271" i="12"/>
  <c r="O3272" i="12"/>
  <c r="O3273" i="12"/>
  <c r="O3274" i="12"/>
  <c r="O3275" i="12"/>
  <c r="O3276" i="12"/>
  <c r="O3277" i="12"/>
  <c r="O3278" i="12"/>
  <c r="O3279" i="12"/>
  <c r="O3280" i="12"/>
  <c r="O3281" i="12"/>
  <c r="O3282" i="12"/>
  <c r="O3283" i="12"/>
  <c r="O3284" i="12"/>
  <c r="O3285" i="12"/>
  <c r="O3286" i="12"/>
  <c r="O3287" i="12"/>
  <c r="O3288" i="12"/>
  <c r="O3289" i="12"/>
  <c r="O3290" i="12"/>
  <c r="O3291" i="12"/>
  <c r="O3292" i="12"/>
  <c r="O3293" i="12"/>
  <c r="O3294" i="12"/>
  <c r="O3295" i="12"/>
  <c r="O3296" i="12"/>
  <c r="O3297" i="12"/>
  <c r="O3298" i="12"/>
  <c r="O3299" i="12"/>
  <c r="O3300" i="12"/>
  <c r="O3301" i="12"/>
  <c r="O3302" i="12"/>
  <c r="O3303" i="12"/>
  <c r="O3304" i="12"/>
  <c r="O3305" i="12"/>
  <c r="O3306" i="12"/>
  <c r="O3307" i="12"/>
  <c r="O3308" i="12"/>
  <c r="O3309" i="12"/>
  <c r="O3310" i="12"/>
  <c r="O3311" i="12"/>
  <c r="O3312" i="12"/>
  <c r="O3313" i="12"/>
  <c r="O3314" i="12"/>
  <c r="O3315" i="12"/>
  <c r="O3316" i="12"/>
  <c r="O3317" i="12"/>
  <c r="O3318" i="12"/>
  <c r="O3319" i="12"/>
  <c r="O3320" i="12"/>
  <c r="O3321" i="12"/>
  <c r="O3322" i="12"/>
  <c r="O3323" i="12"/>
  <c r="O3324" i="12"/>
  <c r="O3325" i="12"/>
  <c r="O3326" i="12"/>
  <c r="O3327" i="12"/>
  <c r="O3328" i="12"/>
  <c r="O3329" i="12"/>
  <c r="O3330" i="12"/>
  <c r="O3331" i="12"/>
  <c r="O3332" i="12"/>
  <c r="O3333" i="12"/>
  <c r="O3334" i="12"/>
  <c r="O3335" i="12"/>
  <c r="O3336" i="12"/>
  <c r="O3337" i="12"/>
  <c r="O3338" i="12"/>
  <c r="O3339" i="12"/>
  <c r="O3340" i="12"/>
  <c r="O3341" i="12"/>
  <c r="O3342" i="12"/>
  <c r="O3343" i="12"/>
  <c r="O3344" i="12"/>
  <c r="O3345" i="12"/>
  <c r="O3346" i="12"/>
  <c r="O3347" i="12"/>
  <c r="O3348" i="12"/>
  <c r="O3349" i="12"/>
  <c r="O3350" i="12"/>
  <c r="O3351" i="12"/>
  <c r="O3352" i="12"/>
  <c r="O3353" i="12"/>
  <c r="O3354" i="12"/>
  <c r="O3355" i="12"/>
  <c r="O3356" i="12"/>
  <c r="O3357" i="12"/>
  <c r="O3358" i="12"/>
  <c r="O3359" i="12"/>
  <c r="O3360" i="12"/>
  <c r="O3361" i="12"/>
  <c r="O3362" i="12"/>
  <c r="O3363" i="12"/>
  <c r="O3364" i="12"/>
  <c r="O3365" i="12"/>
  <c r="O3366" i="12"/>
  <c r="O3367" i="12"/>
  <c r="O3368" i="12"/>
  <c r="O3369" i="12"/>
  <c r="O3370" i="12"/>
  <c r="O3371" i="12"/>
  <c r="O3372" i="12"/>
  <c r="O3373" i="12"/>
  <c r="O3374" i="12"/>
  <c r="O3375" i="12"/>
  <c r="O3376" i="12"/>
  <c r="O3377" i="12"/>
  <c r="O3378" i="12"/>
  <c r="O3379" i="12"/>
  <c r="O3380" i="12"/>
  <c r="O3381" i="12"/>
  <c r="O3382" i="12"/>
  <c r="O3383" i="12"/>
  <c r="O3384" i="12"/>
  <c r="O3385" i="12"/>
  <c r="O3386" i="12"/>
  <c r="O3387" i="12"/>
  <c r="O3388" i="12"/>
  <c r="O3389" i="12"/>
  <c r="O3390" i="12"/>
  <c r="O3391" i="12"/>
  <c r="O3392" i="12"/>
  <c r="O3393" i="12"/>
  <c r="O3394" i="12"/>
  <c r="O3395" i="12"/>
  <c r="O3396" i="12"/>
  <c r="O3397" i="12"/>
  <c r="O3398" i="12"/>
  <c r="O3399" i="12"/>
  <c r="O3400" i="12"/>
  <c r="O3401" i="12"/>
  <c r="O3402" i="12"/>
  <c r="O3403" i="12"/>
  <c r="O3404" i="12"/>
  <c r="O3405" i="12"/>
  <c r="O3406" i="12"/>
  <c r="O3407" i="12"/>
  <c r="O3408" i="12"/>
  <c r="O3409" i="12"/>
  <c r="O3410" i="12"/>
  <c r="O3411" i="12"/>
  <c r="O3412" i="12"/>
  <c r="O3413" i="12"/>
  <c r="O3414" i="12"/>
  <c r="O3415" i="12"/>
  <c r="O3416" i="12"/>
  <c r="O3417" i="12"/>
  <c r="O3418" i="12"/>
  <c r="O3419" i="12"/>
  <c r="O3420" i="12"/>
  <c r="O3421" i="12"/>
  <c r="O3422" i="12"/>
  <c r="O3423" i="12"/>
  <c r="O3424" i="12"/>
  <c r="O3425" i="12"/>
  <c r="O3426" i="12"/>
  <c r="O3427" i="12"/>
  <c r="O3428" i="12"/>
  <c r="O3429" i="12"/>
  <c r="O3430" i="12"/>
  <c r="O3431" i="12"/>
  <c r="O3432" i="12"/>
  <c r="O3433" i="12"/>
  <c r="O3434" i="12"/>
  <c r="O3435" i="12"/>
  <c r="O3436" i="12"/>
  <c r="O3437" i="12"/>
  <c r="O3438" i="12"/>
  <c r="O3439" i="12"/>
  <c r="O3440" i="12"/>
  <c r="O3441" i="12"/>
  <c r="O3442" i="12"/>
  <c r="O3443" i="12"/>
  <c r="O3444" i="12"/>
  <c r="O3445" i="12"/>
  <c r="O3446" i="12"/>
  <c r="O3447" i="12"/>
  <c r="O3448" i="12"/>
  <c r="O3449" i="12"/>
  <c r="O3450" i="12"/>
  <c r="O3451" i="12"/>
  <c r="O3452" i="12"/>
  <c r="O3453" i="12"/>
  <c r="O3454" i="12"/>
  <c r="O3455" i="12"/>
  <c r="O3456" i="12"/>
  <c r="O3457" i="12"/>
  <c r="O3458" i="12"/>
  <c r="O3459" i="12"/>
  <c r="O3460" i="12"/>
  <c r="O3461" i="12"/>
  <c r="O3462" i="12"/>
  <c r="O3463" i="12"/>
  <c r="O3464" i="12"/>
  <c r="O3465" i="12"/>
  <c r="O3466" i="12"/>
  <c r="O3467" i="12"/>
  <c r="O3468" i="12"/>
  <c r="O3469" i="12"/>
  <c r="O3470" i="12"/>
  <c r="O3471" i="12"/>
  <c r="O3472" i="12"/>
  <c r="O3473" i="12"/>
  <c r="O3474" i="12"/>
  <c r="O3475" i="12"/>
  <c r="O3476" i="12"/>
  <c r="O3477" i="12"/>
  <c r="O3478" i="12"/>
  <c r="O3479" i="12"/>
  <c r="O3480" i="12"/>
  <c r="O3481" i="12"/>
  <c r="O3482" i="12"/>
  <c r="O3483" i="12"/>
  <c r="O3484" i="12"/>
  <c r="O3485" i="12"/>
  <c r="O3486" i="12"/>
  <c r="O3487" i="12"/>
  <c r="O3488" i="12"/>
  <c r="O3489" i="12"/>
  <c r="O3490" i="12"/>
  <c r="O3491" i="12"/>
  <c r="O3492" i="12"/>
  <c r="O3493" i="12"/>
  <c r="O3494" i="12"/>
  <c r="O3495" i="12"/>
  <c r="O3496" i="12"/>
  <c r="O3497" i="12"/>
  <c r="O3498" i="12"/>
  <c r="O3499" i="12"/>
  <c r="O3500" i="12"/>
  <c r="O3501" i="12"/>
  <c r="O3502" i="12"/>
  <c r="O3503" i="12"/>
  <c r="O3504" i="12"/>
  <c r="O3505" i="12"/>
  <c r="O3506" i="12"/>
  <c r="O3507" i="12"/>
  <c r="O3508" i="12"/>
  <c r="O3509" i="12"/>
  <c r="O3510" i="12"/>
  <c r="O3511" i="12"/>
  <c r="O3512" i="12"/>
  <c r="O3513" i="12"/>
  <c r="O3514" i="12"/>
  <c r="O3515" i="12"/>
  <c r="O3516" i="12"/>
  <c r="O3517" i="12"/>
  <c r="O3518" i="12"/>
  <c r="O3519" i="12"/>
  <c r="O3520" i="12"/>
  <c r="O3521" i="12"/>
  <c r="O3522" i="12"/>
  <c r="O3523" i="12"/>
  <c r="O3524" i="12"/>
  <c r="O3525" i="12"/>
  <c r="O3526" i="12"/>
  <c r="O3527" i="12"/>
  <c r="O3528" i="12"/>
  <c r="O3529" i="12"/>
  <c r="O3530" i="12"/>
  <c r="O3531" i="12"/>
  <c r="O3532" i="12"/>
  <c r="O3533" i="12"/>
  <c r="O3534" i="12"/>
  <c r="O3535" i="12"/>
  <c r="O3536" i="12"/>
  <c r="O3537" i="12"/>
  <c r="O3538" i="12"/>
  <c r="O3539" i="12"/>
  <c r="O3540" i="12"/>
  <c r="O3541" i="12"/>
  <c r="O3542" i="12"/>
  <c r="O3543" i="12"/>
  <c r="O3544" i="12"/>
  <c r="O3545" i="12"/>
  <c r="O3546" i="12"/>
  <c r="O3547" i="12"/>
  <c r="O3548" i="12"/>
  <c r="O3549" i="12"/>
  <c r="O3550" i="12"/>
  <c r="O3551" i="12"/>
  <c r="O3552" i="12"/>
  <c r="O3553" i="12"/>
  <c r="O3554" i="12"/>
  <c r="O3555" i="12"/>
  <c r="O3556" i="12"/>
  <c r="O3557" i="12"/>
  <c r="O3558" i="12"/>
  <c r="O3559" i="12"/>
  <c r="O3560" i="12"/>
  <c r="O3561" i="12"/>
  <c r="O3562" i="12"/>
  <c r="O3563" i="12"/>
  <c r="O3564" i="12"/>
  <c r="O3565" i="12"/>
  <c r="O3566" i="12"/>
  <c r="O3567" i="12"/>
  <c r="O3568" i="12"/>
  <c r="O3569" i="12"/>
  <c r="O3570" i="12"/>
  <c r="O3571" i="12"/>
  <c r="O3572" i="12"/>
  <c r="O3573" i="12"/>
  <c r="O3574" i="12"/>
  <c r="O3575" i="12"/>
  <c r="O3576" i="12"/>
  <c r="O3577" i="12"/>
  <c r="O3578" i="12"/>
  <c r="O3579" i="12"/>
  <c r="O3580" i="12"/>
  <c r="O3581" i="12"/>
  <c r="O3582" i="12"/>
  <c r="O3583" i="12"/>
  <c r="O3584" i="12"/>
  <c r="O3585" i="12"/>
  <c r="O3586" i="12"/>
  <c r="O3587" i="12"/>
  <c r="O3588" i="12"/>
  <c r="O3589" i="12"/>
  <c r="O3590" i="12"/>
  <c r="O3591" i="12"/>
  <c r="O3592" i="12"/>
  <c r="O3593" i="12"/>
  <c r="O3594" i="12"/>
  <c r="O3595" i="12"/>
  <c r="O3596" i="12"/>
  <c r="O3597" i="12"/>
  <c r="O3598" i="12"/>
  <c r="O3599" i="12"/>
  <c r="O3600" i="12"/>
  <c r="O3601" i="12"/>
  <c r="O3602" i="12"/>
  <c r="O3603" i="12"/>
  <c r="O3604" i="12"/>
  <c r="O3605" i="12"/>
  <c r="O3606" i="12"/>
  <c r="O3607" i="12"/>
  <c r="O3608" i="12"/>
  <c r="O3609" i="12"/>
  <c r="O3610" i="12"/>
  <c r="O3611" i="12"/>
  <c r="O3612" i="12"/>
  <c r="O3613" i="12"/>
  <c r="O3614" i="12"/>
  <c r="O3615" i="12"/>
  <c r="O3616" i="12"/>
  <c r="O3617" i="12"/>
  <c r="O3618" i="12"/>
  <c r="O3619" i="12"/>
  <c r="O3620" i="12"/>
  <c r="O3621" i="12"/>
  <c r="O3622" i="12"/>
  <c r="O3623" i="12"/>
  <c r="O3624" i="12"/>
  <c r="O3625" i="12"/>
  <c r="O3626" i="12"/>
  <c r="O3627" i="12"/>
  <c r="O3628" i="12"/>
  <c r="O3629" i="12"/>
  <c r="O3630" i="12"/>
  <c r="O3631" i="12"/>
  <c r="O3632" i="12"/>
  <c r="O3633" i="12"/>
  <c r="O3634" i="12"/>
  <c r="O3635" i="12"/>
  <c r="O3636" i="12"/>
  <c r="O3637" i="12"/>
  <c r="O3638" i="12"/>
  <c r="O3639" i="12"/>
  <c r="O3640" i="12"/>
  <c r="O3641" i="12"/>
  <c r="O3642" i="12"/>
  <c r="O3643" i="12"/>
  <c r="O3644" i="12"/>
  <c r="O3645" i="12"/>
  <c r="O3646" i="12"/>
  <c r="O3647" i="12"/>
  <c r="O3648" i="12"/>
  <c r="O3649" i="12"/>
  <c r="O3650" i="12"/>
  <c r="O3651" i="12"/>
  <c r="O3652" i="12"/>
  <c r="O3653" i="12"/>
  <c r="O3654" i="12"/>
  <c r="O3655" i="12"/>
  <c r="O3656" i="12"/>
  <c r="O3657" i="12"/>
  <c r="O3658" i="12"/>
  <c r="O3659" i="12"/>
  <c r="O3660" i="12"/>
  <c r="O3661" i="12"/>
  <c r="O3662" i="12"/>
  <c r="O3663" i="12"/>
  <c r="O3664" i="12"/>
  <c r="O3665" i="12"/>
  <c r="O3666" i="12"/>
  <c r="O3667" i="12"/>
  <c r="O3668" i="12"/>
  <c r="O3669" i="12"/>
  <c r="O3670" i="12"/>
  <c r="O3671" i="12"/>
  <c r="O3672" i="12"/>
  <c r="O3673" i="12"/>
  <c r="O3674" i="12"/>
  <c r="O3675" i="12"/>
  <c r="O3676" i="12"/>
  <c r="O3677" i="12"/>
  <c r="O3678" i="12"/>
  <c r="O3679" i="12"/>
  <c r="O3680" i="12"/>
  <c r="O3681" i="12"/>
  <c r="O3682" i="12"/>
  <c r="O3683" i="12"/>
  <c r="O3684" i="12"/>
  <c r="O3685" i="12"/>
  <c r="O3686" i="12"/>
  <c r="O3687" i="12"/>
  <c r="O3688" i="12"/>
  <c r="O3689" i="12"/>
  <c r="O3690" i="12"/>
  <c r="O3691" i="12"/>
  <c r="O3692" i="12"/>
  <c r="O3693" i="12"/>
  <c r="O3694" i="12"/>
  <c r="O3695" i="12"/>
  <c r="O3696" i="12"/>
  <c r="O3697" i="12"/>
  <c r="O3698" i="12"/>
  <c r="O3699" i="12"/>
  <c r="O3700" i="12"/>
  <c r="O3701" i="12"/>
  <c r="O3702" i="12"/>
  <c r="O3703" i="12"/>
  <c r="O3704" i="12"/>
  <c r="O3705" i="12"/>
  <c r="O3706" i="12"/>
  <c r="O3707" i="12"/>
  <c r="O3708" i="12"/>
  <c r="O3709" i="12"/>
  <c r="O3710" i="12"/>
  <c r="O3711" i="12"/>
  <c r="O3712" i="12"/>
  <c r="O3713" i="12"/>
  <c r="O3714" i="12"/>
  <c r="O3715" i="12"/>
  <c r="O3716" i="12"/>
  <c r="O3717" i="12"/>
  <c r="O3718" i="12"/>
  <c r="O3719" i="12"/>
  <c r="O3720" i="12"/>
  <c r="O3721" i="12"/>
  <c r="O3722" i="12"/>
  <c r="O3723" i="12"/>
  <c r="O3724" i="12"/>
  <c r="O3725" i="12"/>
  <c r="O3726" i="12"/>
  <c r="O3727" i="12"/>
  <c r="O3728" i="12"/>
  <c r="O3729" i="12"/>
  <c r="O3730" i="12"/>
  <c r="O3731" i="12"/>
  <c r="O3732" i="12"/>
  <c r="O3733" i="12"/>
  <c r="O3734" i="12"/>
  <c r="O3735" i="12"/>
  <c r="O3736" i="12"/>
  <c r="O3737" i="12"/>
  <c r="O3738" i="12"/>
  <c r="O3739" i="12"/>
  <c r="O3740" i="12"/>
  <c r="O3741" i="12"/>
  <c r="O3742" i="12"/>
  <c r="O3743" i="12"/>
  <c r="O3744" i="12"/>
  <c r="O3745" i="12"/>
  <c r="O3746" i="12"/>
  <c r="O3747" i="12"/>
  <c r="O3748" i="12"/>
  <c r="O3749" i="12"/>
  <c r="O3750" i="12"/>
  <c r="O3751" i="12"/>
  <c r="O3752" i="12"/>
  <c r="O3753" i="12"/>
  <c r="O3754" i="12"/>
  <c r="O3755" i="12"/>
  <c r="O3756" i="12"/>
  <c r="O3757" i="12"/>
  <c r="O3758" i="12"/>
  <c r="O3759" i="12"/>
  <c r="O3760" i="12"/>
  <c r="O3761" i="12"/>
  <c r="O3762" i="12"/>
  <c r="O3763" i="12"/>
  <c r="O3764" i="12"/>
  <c r="O3765" i="12"/>
  <c r="O3766" i="12"/>
  <c r="O3767" i="12"/>
  <c r="O3768" i="12"/>
  <c r="O3769" i="12"/>
  <c r="O3770" i="12"/>
  <c r="O3771" i="12"/>
  <c r="O3772" i="12"/>
  <c r="O3773" i="12"/>
  <c r="O3774" i="12"/>
  <c r="O3775" i="12"/>
  <c r="O3776" i="12"/>
  <c r="O3777" i="12"/>
  <c r="O3778" i="12"/>
  <c r="O3779" i="12"/>
  <c r="O3780" i="12"/>
  <c r="O3781" i="12"/>
  <c r="O3782" i="12"/>
  <c r="O3783" i="12"/>
  <c r="O3784" i="12"/>
  <c r="O3785" i="12"/>
  <c r="O3786" i="12"/>
  <c r="O3787" i="12"/>
  <c r="O3788" i="12"/>
  <c r="O3789" i="12"/>
  <c r="O3790" i="12"/>
  <c r="O3791" i="12"/>
  <c r="O3792" i="12"/>
  <c r="O3793" i="12"/>
  <c r="O3794" i="12"/>
  <c r="O3795" i="12"/>
  <c r="O3796" i="12"/>
  <c r="O3797" i="12"/>
  <c r="O3798" i="12"/>
  <c r="O3799" i="12"/>
  <c r="O3800" i="12"/>
  <c r="O3801" i="12"/>
  <c r="O3802" i="12"/>
  <c r="O3803" i="12"/>
  <c r="O3804" i="12"/>
  <c r="O3805" i="12"/>
  <c r="O3806" i="12"/>
  <c r="O3807" i="12"/>
  <c r="O3808" i="12"/>
  <c r="O3809" i="12"/>
  <c r="O3810" i="12"/>
  <c r="O3811" i="12"/>
  <c r="O3812" i="12"/>
  <c r="O3813" i="12"/>
  <c r="O3814" i="12"/>
  <c r="O3815" i="12"/>
  <c r="O3816" i="12"/>
  <c r="O3817" i="12"/>
  <c r="O3818" i="12"/>
  <c r="O3819" i="12"/>
  <c r="O3820" i="12"/>
  <c r="O3821" i="12"/>
  <c r="O3822" i="12"/>
  <c r="O3823" i="12"/>
  <c r="O3824" i="12"/>
  <c r="O3825" i="12"/>
  <c r="O3826" i="12"/>
  <c r="O3827" i="12"/>
  <c r="O3828" i="12"/>
  <c r="O3829" i="12"/>
  <c r="O3830" i="12"/>
  <c r="O3831" i="12"/>
  <c r="O3832" i="12"/>
  <c r="O3833" i="12"/>
  <c r="O3834" i="12"/>
  <c r="O3835" i="12"/>
  <c r="O3836" i="12"/>
  <c r="O3837" i="12"/>
  <c r="O3838" i="12"/>
  <c r="O3839" i="12"/>
  <c r="O3840" i="12"/>
  <c r="O3841" i="12"/>
  <c r="O3842" i="12"/>
  <c r="O3843" i="12"/>
  <c r="O3844" i="12"/>
  <c r="O3845" i="12"/>
  <c r="O3846" i="12"/>
  <c r="O3847" i="12"/>
  <c r="O3848" i="12"/>
  <c r="O3849" i="12"/>
  <c r="O3850" i="12"/>
  <c r="O3851" i="12"/>
  <c r="O3852" i="12"/>
  <c r="O3853" i="12"/>
  <c r="O3854" i="12"/>
  <c r="O3855" i="12"/>
  <c r="O3856" i="12"/>
  <c r="O3857" i="12"/>
  <c r="O3858" i="12"/>
  <c r="O3859" i="12"/>
  <c r="O3860" i="12"/>
  <c r="O3861" i="12"/>
  <c r="O3862" i="12"/>
  <c r="O3863" i="12"/>
  <c r="O3864" i="12"/>
  <c r="O3865" i="12"/>
  <c r="O3866" i="12"/>
  <c r="O3867" i="12"/>
  <c r="O3868" i="12"/>
  <c r="O3869" i="12"/>
  <c r="O3870" i="12"/>
  <c r="O3871" i="12"/>
  <c r="O3872" i="12"/>
  <c r="O3873" i="12"/>
  <c r="O3874" i="12"/>
  <c r="O3875" i="12"/>
  <c r="O3876" i="12"/>
  <c r="O3877" i="12"/>
  <c r="O3878" i="12"/>
  <c r="O3879" i="12"/>
  <c r="O3880" i="12"/>
  <c r="O3881" i="12"/>
  <c r="O3882" i="12"/>
  <c r="O3883" i="12"/>
  <c r="O3884" i="12"/>
  <c r="O3885" i="12"/>
  <c r="O3886" i="12"/>
  <c r="O3887" i="12"/>
  <c r="O3888" i="12"/>
  <c r="O3889" i="12"/>
  <c r="O3890" i="12"/>
  <c r="O3891" i="12"/>
  <c r="O3892" i="12"/>
  <c r="O3893" i="12"/>
  <c r="O3894" i="12"/>
  <c r="O3895" i="12"/>
  <c r="O3896" i="12"/>
  <c r="O3897" i="12"/>
  <c r="O3898" i="12"/>
  <c r="O3899" i="12"/>
  <c r="O3900" i="12"/>
  <c r="O3901" i="12"/>
  <c r="O3902" i="12"/>
  <c r="O3903" i="12"/>
  <c r="O3904" i="12"/>
  <c r="O3905" i="12"/>
  <c r="O3906" i="12"/>
  <c r="O3907" i="12"/>
  <c r="O3908" i="12"/>
  <c r="O3909" i="12"/>
  <c r="O3910" i="12"/>
  <c r="O3911" i="12"/>
  <c r="O3912" i="12"/>
  <c r="O3913" i="12"/>
  <c r="O3914" i="12"/>
  <c r="O3915" i="12"/>
  <c r="O3916" i="12"/>
  <c r="O3917" i="12"/>
  <c r="O3918" i="12"/>
  <c r="O3919" i="12"/>
  <c r="O3920" i="12"/>
  <c r="O3921" i="12"/>
  <c r="O3922" i="12"/>
  <c r="O3923" i="12"/>
  <c r="O3924" i="12"/>
  <c r="O3925" i="12"/>
  <c r="O3926" i="12"/>
  <c r="O3927" i="12"/>
  <c r="O3928" i="12"/>
  <c r="O3929" i="12"/>
  <c r="O3930" i="12"/>
  <c r="O3931" i="12"/>
  <c r="O3932" i="12"/>
  <c r="O3933" i="12"/>
  <c r="O3934" i="12"/>
  <c r="O3935" i="12"/>
  <c r="O3936" i="12"/>
  <c r="O3937" i="12"/>
  <c r="O3938" i="12"/>
  <c r="O3939" i="12"/>
  <c r="O3940" i="12"/>
  <c r="O3941" i="12"/>
  <c r="O3942" i="12"/>
  <c r="O3943" i="12"/>
  <c r="O3944" i="12"/>
  <c r="O3945" i="12"/>
  <c r="O3946" i="12"/>
  <c r="O3947" i="12"/>
  <c r="O3948" i="12"/>
  <c r="O3949" i="12"/>
  <c r="O3950" i="12"/>
  <c r="O3951" i="12"/>
  <c r="O3952" i="12"/>
  <c r="O3953" i="12"/>
  <c r="O3954" i="12"/>
  <c r="O3955" i="12"/>
  <c r="O3956" i="12"/>
  <c r="O3957" i="12"/>
  <c r="O3958" i="12"/>
  <c r="O3959" i="12"/>
  <c r="O3960" i="12"/>
  <c r="O3961" i="12"/>
  <c r="O3962" i="12"/>
  <c r="O3963" i="12"/>
  <c r="O3964" i="12"/>
  <c r="O3965" i="12"/>
  <c r="O3966" i="12"/>
  <c r="O3967" i="12"/>
  <c r="O3968" i="12"/>
  <c r="O3969" i="12"/>
  <c r="O3970" i="12"/>
  <c r="O3971" i="12"/>
  <c r="O3972" i="12"/>
  <c r="O3973" i="12"/>
  <c r="O3974" i="12"/>
  <c r="O3975" i="12"/>
  <c r="O3976" i="12"/>
  <c r="O3977" i="12"/>
  <c r="O3978" i="12"/>
  <c r="O3979" i="12"/>
  <c r="O3980" i="12"/>
  <c r="O3981" i="12"/>
  <c r="O3982" i="12"/>
  <c r="O3983" i="12"/>
  <c r="O3984" i="12"/>
  <c r="O3985" i="12"/>
  <c r="O3986" i="12"/>
  <c r="O3987" i="12"/>
  <c r="O3988" i="12"/>
  <c r="O3989" i="12"/>
  <c r="O3990" i="12"/>
  <c r="O3991" i="12"/>
  <c r="O3992" i="12"/>
  <c r="O3993" i="12"/>
  <c r="O3994" i="12"/>
  <c r="O3995" i="12"/>
  <c r="O3996" i="12"/>
  <c r="O3997" i="12"/>
  <c r="O3998" i="12"/>
  <c r="O3999" i="12"/>
  <c r="O4000" i="12"/>
  <c r="O4001" i="12"/>
  <c r="O4002" i="12"/>
  <c r="O4003" i="12"/>
  <c r="O4004" i="12"/>
  <c r="O4005" i="12"/>
  <c r="O4006" i="12"/>
  <c r="O4007" i="12"/>
  <c r="O4008" i="12"/>
  <c r="O4009" i="12"/>
  <c r="O4010" i="12"/>
  <c r="O4011" i="12"/>
  <c r="O4012" i="12"/>
  <c r="O4013" i="12"/>
  <c r="O4014" i="12"/>
  <c r="O4015" i="12"/>
  <c r="O4016" i="12"/>
  <c r="O4017" i="12"/>
  <c r="O4018" i="12"/>
  <c r="O4019" i="12"/>
  <c r="O4020" i="12"/>
  <c r="O4021" i="12"/>
  <c r="O4022" i="12"/>
  <c r="O4023" i="12"/>
  <c r="O4024" i="12"/>
  <c r="O4025" i="12"/>
  <c r="O4026" i="12"/>
  <c r="O4027" i="12"/>
  <c r="O4028" i="12"/>
  <c r="O4029" i="12"/>
  <c r="O4030" i="12"/>
  <c r="O4031" i="12"/>
  <c r="O4032" i="12"/>
  <c r="O4033" i="12"/>
  <c r="O4034" i="12"/>
  <c r="O4035" i="12"/>
  <c r="O4036" i="12"/>
  <c r="O4037" i="12"/>
  <c r="O4038" i="12"/>
  <c r="O4039" i="12"/>
  <c r="O4040" i="12"/>
  <c r="O4041" i="12"/>
  <c r="O4042" i="12"/>
  <c r="O4043" i="12"/>
  <c r="O4044" i="12"/>
  <c r="O4045" i="12"/>
  <c r="O4046" i="12"/>
  <c r="O4047" i="12"/>
  <c r="O4048" i="12"/>
  <c r="O4049" i="12"/>
  <c r="O4050" i="12"/>
  <c r="O4051" i="12"/>
  <c r="O4052" i="12"/>
  <c r="O4053" i="12"/>
  <c r="O4054" i="12"/>
  <c r="O4055" i="12"/>
  <c r="O4056" i="12"/>
  <c r="O4057" i="12"/>
  <c r="O4058" i="12"/>
  <c r="O4059" i="12"/>
  <c r="O4060" i="12"/>
  <c r="O4061" i="12"/>
  <c r="O4062" i="12"/>
  <c r="O4063" i="12"/>
  <c r="O4064" i="12"/>
  <c r="O4065" i="12"/>
  <c r="O4066" i="12"/>
  <c r="O4067" i="12"/>
  <c r="O4068" i="12"/>
  <c r="O4069" i="12"/>
  <c r="O4070" i="12"/>
  <c r="O4071" i="12"/>
  <c r="O4072" i="12"/>
  <c r="O4073" i="12"/>
  <c r="O4074" i="12"/>
  <c r="O4075" i="12"/>
  <c r="O4076" i="12"/>
  <c r="O4077" i="12"/>
  <c r="O4078" i="12"/>
  <c r="O4079" i="12"/>
  <c r="O4080" i="12"/>
  <c r="O4081" i="12"/>
  <c r="O4082" i="12"/>
  <c r="O4083" i="12"/>
  <c r="O4084" i="12"/>
  <c r="O4085" i="12"/>
  <c r="O4086" i="12"/>
  <c r="O4087" i="12"/>
  <c r="O4088" i="12"/>
  <c r="O4089" i="12"/>
  <c r="O4090" i="12"/>
  <c r="O4091" i="12"/>
  <c r="O4092" i="12"/>
  <c r="O4093" i="12"/>
  <c r="O4094" i="12"/>
  <c r="O4095" i="12"/>
  <c r="O4096" i="12"/>
  <c r="O4097" i="12"/>
  <c r="O4098" i="12"/>
  <c r="O4099" i="12"/>
  <c r="O4100" i="12"/>
  <c r="O4101" i="12"/>
  <c r="O4102" i="12"/>
  <c r="O4103" i="12"/>
  <c r="O4104" i="12"/>
  <c r="O4105" i="12"/>
  <c r="O4106" i="12"/>
  <c r="O4107" i="12"/>
  <c r="O4108" i="12"/>
  <c r="O4109" i="12"/>
  <c r="O4110" i="12"/>
  <c r="O4111" i="12"/>
  <c r="O4112" i="12"/>
  <c r="O4113" i="12"/>
  <c r="O4114" i="12"/>
  <c r="O4115" i="12"/>
  <c r="O4116" i="12"/>
  <c r="O4117" i="12"/>
  <c r="O4118" i="12"/>
  <c r="O4119" i="12"/>
  <c r="O4120" i="12"/>
  <c r="O4121" i="12"/>
  <c r="O4122" i="12"/>
  <c r="O4123" i="12"/>
  <c r="O4124" i="12"/>
  <c r="O4125" i="12"/>
  <c r="O4126" i="12"/>
  <c r="O4127" i="12"/>
  <c r="O4128" i="12"/>
  <c r="O4129" i="12"/>
  <c r="O4130" i="12"/>
  <c r="O4131" i="12"/>
  <c r="O4132" i="12"/>
  <c r="O4133" i="12"/>
  <c r="O4134" i="12"/>
  <c r="O4135" i="12"/>
  <c r="O4136" i="12"/>
  <c r="O4137" i="12"/>
  <c r="O4138" i="12"/>
  <c r="O4139" i="12"/>
  <c r="O4140" i="12"/>
  <c r="O4141" i="12"/>
  <c r="O4142" i="12"/>
  <c r="O4143" i="12"/>
  <c r="O4144" i="12"/>
  <c r="O4145" i="12"/>
  <c r="O4146" i="12"/>
  <c r="O4147" i="12"/>
  <c r="O4148" i="12"/>
  <c r="O4149" i="12"/>
  <c r="A1" i="53"/>
  <c r="B35" i="52"/>
  <c r="D22" i="52"/>
  <c r="C22" i="52"/>
  <c r="E18" i="52"/>
  <c r="E27" i="52" s="1"/>
  <c r="B18" i="52"/>
  <c r="E17" i="52"/>
  <c r="D17" i="52"/>
  <c r="C17" i="52"/>
  <c r="C18" i="52" s="1"/>
  <c r="B17" i="52"/>
  <c r="D14" i="52"/>
  <c r="D23" i="52" s="1"/>
  <c r="C14" i="52"/>
  <c r="C23" i="52" s="1"/>
  <c r="E13" i="52"/>
  <c r="E14" i="52" s="1"/>
  <c r="D13" i="52"/>
  <c r="C13" i="52"/>
  <c r="E10" i="52"/>
  <c r="D10" i="52"/>
  <c r="D18" i="52" s="1"/>
  <c r="C10" i="52"/>
  <c r="B8" i="52"/>
  <c r="C82" i="34"/>
  <c r="E22" i="52" l="1"/>
  <c r="E23" i="52"/>
  <c r="C27" i="52"/>
  <c r="C26" i="52"/>
  <c r="D27" i="52"/>
  <c r="D26" i="52"/>
  <c r="A1" i="49"/>
  <c r="E26" i="52"/>
  <c r="A1" i="48"/>
  <c r="A1" i="50"/>
  <c r="A1" i="45"/>
  <c r="A1" i="46"/>
  <c r="A1" i="47"/>
  <c r="A1" i="42"/>
  <c r="A1" i="44"/>
  <c r="A1" i="43"/>
  <c r="A1" i="40"/>
  <c r="A1" i="41"/>
  <c r="A1" i="39"/>
  <c r="A1" i="35"/>
  <c r="E43" i="34" l="1"/>
  <c r="I52" i="34"/>
  <c r="G39" i="34"/>
  <c r="H52" i="34"/>
  <c r="J61" i="34"/>
  <c r="E35" i="34"/>
  <c r="E64" i="34"/>
  <c r="D54" i="34"/>
  <c r="G30" i="34"/>
  <c r="E73" i="34"/>
  <c r="D64" i="34"/>
  <c r="C62" i="34"/>
  <c r="C69" i="34"/>
  <c r="E31" i="34"/>
  <c r="H74" i="34"/>
  <c r="H23" i="34"/>
  <c r="C27" i="34"/>
  <c r="G46" i="34"/>
  <c r="D27" i="34"/>
  <c r="F28" i="34"/>
  <c r="G71" i="34"/>
  <c r="J47" i="34"/>
  <c r="F37" i="34"/>
  <c r="C43" i="34"/>
  <c r="K64" i="34"/>
  <c r="G62" i="34"/>
  <c r="C52" i="34"/>
  <c r="H49" i="34"/>
  <c r="J31" i="34"/>
  <c r="F44" i="34"/>
  <c r="J63" i="34"/>
  <c r="K48" i="34"/>
  <c r="D67" i="34"/>
  <c r="H58" i="34"/>
  <c r="H48" i="34"/>
  <c r="G55" i="34"/>
  <c r="G65" i="34"/>
  <c r="H44" i="34"/>
  <c r="D39" i="34"/>
  <c r="C36" i="34"/>
  <c r="H28" i="34"/>
  <c r="E71" i="34"/>
  <c r="E74" i="34"/>
  <c r="E66" i="34"/>
  <c r="F53" i="34"/>
  <c r="K61" i="34"/>
  <c r="E70" i="34"/>
  <c r="C59" i="34"/>
  <c r="I35" i="34"/>
  <c r="E25" i="34"/>
  <c r="C68" i="34"/>
  <c r="J69" i="34"/>
  <c r="K73" i="34"/>
  <c r="D23" i="34"/>
  <c r="E27" i="34"/>
  <c r="D70" i="34"/>
  <c r="H56" i="34"/>
  <c r="F35" i="34"/>
  <c r="F60" i="34"/>
  <c r="C37" i="34"/>
  <c r="H26" i="34"/>
  <c r="F69" i="34"/>
  <c r="I40" i="34"/>
  <c r="H65" i="34"/>
  <c r="G52" i="34"/>
  <c r="F27" i="34"/>
  <c r="E32" i="34"/>
  <c r="C75" i="34"/>
  <c r="I51" i="34"/>
  <c r="E41" i="34"/>
  <c r="D32" i="34"/>
  <c r="G56" i="34"/>
  <c r="G36" i="34"/>
  <c r="F23" i="34"/>
  <c r="H33" i="34"/>
  <c r="G23" i="34"/>
  <c r="C53" i="34"/>
  <c r="H42" i="34"/>
  <c r="G33" i="34"/>
  <c r="G49" i="34"/>
  <c r="D75" i="34"/>
  <c r="E48" i="34"/>
  <c r="D38" i="34"/>
  <c r="I67" i="34"/>
  <c r="E57" i="34"/>
  <c r="D48" i="34"/>
  <c r="E28" i="34"/>
  <c r="E44" i="34"/>
  <c r="E60" i="34"/>
  <c r="C23" i="34"/>
  <c r="C39" i="34"/>
  <c r="C55" i="34"/>
  <c r="C71" i="34"/>
  <c r="D34" i="34"/>
  <c r="D50" i="34"/>
  <c r="D66" i="34"/>
  <c r="K60" i="34"/>
  <c r="I31" i="34"/>
  <c r="I47" i="34"/>
  <c r="I63" i="34"/>
  <c r="G26" i="34"/>
  <c r="G42" i="34"/>
  <c r="G58" i="34"/>
  <c r="G74" i="34"/>
  <c r="E37" i="34"/>
  <c r="E53" i="34"/>
  <c r="E69" i="34"/>
  <c r="C32" i="34"/>
  <c r="C48" i="34"/>
  <c r="C64" i="34"/>
  <c r="D28" i="34"/>
  <c r="D44" i="34"/>
  <c r="D60" i="34"/>
  <c r="E63" i="34"/>
  <c r="H67" i="34"/>
  <c r="I56" i="34"/>
  <c r="E67" i="34"/>
  <c r="D71" i="34"/>
  <c r="F31" i="34"/>
  <c r="E39" i="34"/>
  <c r="D35" i="34"/>
  <c r="H29" i="34"/>
  <c r="H45" i="34"/>
  <c r="H61" i="34"/>
  <c r="F24" i="34"/>
  <c r="F40" i="34"/>
  <c r="F56" i="34"/>
  <c r="F72" i="34"/>
  <c r="G35" i="34"/>
  <c r="G51" i="34"/>
  <c r="G67" i="34"/>
  <c r="E62" i="34"/>
  <c r="C33" i="34"/>
  <c r="C49" i="34"/>
  <c r="C65" i="34"/>
  <c r="J27" i="34"/>
  <c r="J43" i="34"/>
  <c r="J59" i="34"/>
  <c r="J75" i="34"/>
  <c r="H38" i="34"/>
  <c r="H54" i="34"/>
  <c r="H70" i="34"/>
  <c r="F33" i="34"/>
  <c r="F49" i="34"/>
  <c r="F65" i="34"/>
  <c r="G29" i="34"/>
  <c r="G45" i="34"/>
  <c r="G61" i="34"/>
  <c r="K57" i="34"/>
  <c r="D63" i="34"/>
  <c r="D31" i="34"/>
  <c r="K30" i="34"/>
  <c r="K46" i="34"/>
  <c r="K62" i="34"/>
  <c r="I25" i="34"/>
  <c r="I41" i="34"/>
  <c r="I57" i="34"/>
  <c r="I73" i="34"/>
  <c r="J36" i="34"/>
  <c r="J52" i="34"/>
  <c r="J68" i="34"/>
  <c r="H63" i="34"/>
  <c r="F34" i="34"/>
  <c r="F50" i="34"/>
  <c r="F66" i="34"/>
  <c r="D29" i="34"/>
  <c r="D45" i="34"/>
  <c r="D61" i="34"/>
  <c r="K23" i="34"/>
  <c r="K39" i="34"/>
  <c r="K55" i="34"/>
  <c r="K71" i="34"/>
  <c r="I34" i="34"/>
  <c r="I50" i="34"/>
  <c r="I66" i="34"/>
  <c r="J30" i="34"/>
  <c r="J46" i="34"/>
  <c r="J62" i="34"/>
  <c r="K52" i="34"/>
  <c r="J57" i="34"/>
  <c r="K44" i="34"/>
  <c r="H40" i="34"/>
  <c r="G48" i="34"/>
  <c r="H51" i="34"/>
  <c r="C66" i="34"/>
  <c r="C74" i="34"/>
  <c r="E23" i="34"/>
  <c r="K69" i="34"/>
  <c r="K34" i="34"/>
  <c r="K50" i="34"/>
  <c r="K66" i="34"/>
  <c r="I29" i="34"/>
  <c r="I45" i="34"/>
  <c r="I61" i="34"/>
  <c r="J24" i="34"/>
  <c r="J40" i="34"/>
  <c r="J56" i="34"/>
  <c r="J72" i="34"/>
  <c r="H75" i="34"/>
  <c r="F38" i="34"/>
  <c r="F54" i="34"/>
  <c r="F70" i="34"/>
  <c r="D33" i="34"/>
  <c r="D49" i="34"/>
  <c r="D65" i="34"/>
  <c r="K27" i="34"/>
  <c r="K43" i="34"/>
  <c r="K59" i="34"/>
  <c r="K75" i="34"/>
  <c r="I38" i="34"/>
  <c r="I54" i="34"/>
  <c r="I70" i="34"/>
  <c r="J34" i="34"/>
  <c r="J50" i="34"/>
  <c r="J66" i="34"/>
  <c r="I64" i="34"/>
  <c r="K40" i="34"/>
  <c r="I44" i="34"/>
  <c r="J65" i="34"/>
  <c r="E36" i="34"/>
  <c r="C31" i="34"/>
  <c r="D26" i="34"/>
  <c r="D58" i="34"/>
  <c r="D74" i="34"/>
  <c r="I23" i="34"/>
  <c r="I39" i="34"/>
  <c r="I55" i="34"/>
  <c r="I71" i="34"/>
  <c r="G34" i="34"/>
  <c r="G50" i="34"/>
  <c r="G66" i="34"/>
  <c r="E29" i="34"/>
  <c r="E45" i="34"/>
  <c r="E61" i="34"/>
  <c r="C24" i="34"/>
  <c r="C40" i="34"/>
  <c r="C56" i="34"/>
  <c r="C72" i="34"/>
  <c r="D36" i="34"/>
  <c r="D52" i="34"/>
  <c r="D68" i="34"/>
  <c r="F59" i="34"/>
  <c r="K36" i="34"/>
  <c r="C42" i="34"/>
  <c r="G64" i="34"/>
  <c r="J45" i="34"/>
  <c r="C50" i="34"/>
  <c r="K45" i="34"/>
  <c r="J49" i="34"/>
  <c r="H64" i="34"/>
  <c r="K49" i="34"/>
  <c r="C58" i="34"/>
  <c r="C54" i="34"/>
  <c r="D59" i="34"/>
  <c r="J37" i="34"/>
  <c r="E59" i="34"/>
  <c r="K53" i="34"/>
  <c r="J41" i="34"/>
  <c r="K72" i="34"/>
  <c r="C30" i="34"/>
  <c r="I68" i="34"/>
  <c r="H72" i="34"/>
  <c r="J33" i="34"/>
  <c r="J25" i="34"/>
  <c r="E34" i="34"/>
  <c r="E30" i="34"/>
  <c r="E26" i="34"/>
  <c r="K68" i="34"/>
  <c r="C34" i="34"/>
  <c r="C26" i="34"/>
  <c r="I72" i="34"/>
  <c r="K33" i="34"/>
  <c r="K29" i="34"/>
  <c r="K25" i="34"/>
  <c r="H68" i="34"/>
  <c r="J29" i="34"/>
  <c r="C38" i="34"/>
  <c r="K37" i="34"/>
  <c r="F63" i="34"/>
  <c r="C46" i="34"/>
  <c r="K41" i="34"/>
  <c r="J53" i="34"/>
  <c r="I48" i="34"/>
  <c r="H36" i="34"/>
  <c r="G44" i="34"/>
  <c r="H47" i="34"/>
  <c r="I60" i="34"/>
  <c r="C70" i="34"/>
  <c r="E52" i="34"/>
  <c r="E68" i="34"/>
  <c r="C47" i="34"/>
  <c r="C63" i="34"/>
  <c r="D42" i="34"/>
  <c r="H32" i="34"/>
  <c r="G40" i="34"/>
  <c r="H43" i="34"/>
  <c r="F55" i="34"/>
  <c r="K65" i="34"/>
  <c r="G60" i="34"/>
  <c r="H37" i="34"/>
  <c r="H53" i="34"/>
  <c r="H69" i="34"/>
  <c r="F32" i="34"/>
  <c r="F48" i="34"/>
  <c r="F64" i="34"/>
  <c r="G27" i="34"/>
  <c r="G43" i="34"/>
  <c r="G59" i="34"/>
  <c r="G75" i="34"/>
  <c r="C25" i="34"/>
  <c r="C41" i="34"/>
  <c r="C57" i="34"/>
  <c r="C73" i="34"/>
  <c r="J35" i="34"/>
  <c r="J51" i="34"/>
  <c r="J67" i="34"/>
  <c r="H30" i="34"/>
  <c r="H46" i="34"/>
  <c r="H62" i="34"/>
  <c r="F25" i="34"/>
  <c r="F41" i="34"/>
  <c r="F57" i="34"/>
  <c r="F73" i="34"/>
  <c r="G37" i="34"/>
  <c r="G53" i="34"/>
  <c r="G69" i="34"/>
  <c r="E54" i="34"/>
  <c r="K32" i="34"/>
  <c r="I36" i="34"/>
  <c r="K38" i="34"/>
  <c r="K54" i="34"/>
  <c r="K70" i="34"/>
  <c r="I33" i="34"/>
  <c r="I49" i="34"/>
  <c r="I65" i="34"/>
  <c r="J28" i="34"/>
  <c r="J44" i="34"/>
  <c r="J60" i="34"/>
  <c r="H55" i="34"/>
  <c r="F26" i="34"/>
  <c r="F42" i="34"/>
  <c r="F58" i="34"/>
  <c r="F74" i="34"/>
  <c r="D37" i="34"/>
  <c r="D53" i="34"/>
  <c r="D69" i="34"/>
  <c r="K31" i="34"/>
  <c r="K47" i="34"/>
  <c r="K63" i="34"/>
  <c r="I26" i="34"/>
  <c r="I42" i="34"/>
  <c r="I58" i="34"/>
  <c r="I74" i="34"/>
  <c r="J38" i="34"/>
  <c r="J54" i="34"/>
  <c r="J70" i="34"/>
  <c r="E50" i="34"/>
  <c r="K28" i="34"/>
  <c r="I32" i="34"/>
  <c r="H60" i="34"/>
  <c r="F75" i="34"/>
  <c r="H24" i="34"/>
  <c r="G32" i="34"/>
  <c r="H35" i="34"/>
  <c r="F47" i="34"/>
  <c r="E55" i="34"/>
  <c r="D51" i="34"/>
  <c r="E24" i="34"/>
  <c r="E40" i="34"/>
  <c r="E56" i="34"/>
  <c r="E72" i="34"/>
  <c r="C35" i="34"/>
  <c r="C51" i="34"/>
  <c r="C67" i="34"/>
  <c r="D30" i="34"/>
  <c r="D46" i="34"/>
  <c r="D62" i="34"/>
  <c r="K56" i="34"/>
  <c r="I27" i="34"/>
  <c r="I43" i="34"/>
  <c r="I59" i="34"/>
  <c r="I75" i="34"/>
  <c r="G38" i="34"/>
  <c r="G54" i="34"/>
  <c r="G70" i="34"/>
  <c r="E33" i="34"/>
  <c r="E49" i="34"/>
  <c r="E65" i="34"/>
  <c r="C28" i="34"/>
  <c r="C44" i="34"/>
  <c r="C60" i="34"/>
  <c r="D24" i="34"/>
  <c r="D40" i="34"/>
  <c r="D56" i="34"/>
  <c r="D72" i="34"/>
  <c r="E46" i="34"/>
  <c r="K24" i="34"/>
  <c r="I28" i="34"/>
  <c r="H39" i="34"/>
  <c r="D55" i="34"/>
  <c r="F71" i="34"/>
  <c r="H31" i="34"/>
  <c r="F43" i="34"/>
  <c r="H25" i="34"/>
  <c r="H73" i="34"/>
  <c r="F52" i="34"/>
  <c r="G31" i="34"/>
  <c r="G47" i="34"/>
  <c r="G63" i="34"/>
  <c r="E58" i="34"/>
  <c r="C29" i="34"/>
  <c r="C45" i="34"/>
  <c r="C61" i="34"/>
  <c r="J23" i="34"/>
  <c r="J39" i="34"/>
  <c r="J55" i="34"/>
  <c r="J71" i="34"/>
  <c r="H34" i="34"/>
  <c r="H50" i="34"/>
  <c r="H66" i="34"/>
  <c r="F29" i="34"/>
  <c r="F45" i="34"/>
  <c r="F61" i="34"/>
  <c r="G25" i="34"/>
  <c r="G41" i="34"/>
  <c r="G57" i="34"/>
  <c r="G73" i="34"/>
  <c r="E42" i="34"/>
  <c r="G72" i="34"/>
  <c r="H9" i="34"/>
  <c r="K13" i="34"/>
  <c r="K7" i="34"/>
  <c r="G9" i="34"/>
  <c r="F10" i="34"/>
  <c r="I9" i="34"/>
  <c r="D16" i="34"/>
  <c r="D12" i="34"/>
  <c r="D8" i="34"/>
  <c r="H8" i="34"/>
  <c r="J13" i="34"/>
  <c r="J7" i="34"/>
  <c r="G8" i="34"/>
  <c r="F9" i="34"/>
  <c r="I8" i="34"/>
  <c r="C16" i="34"/>
  <c r="C12" i="34"/>
  <c r="C8" i="34"/>
  <c r="K18" i="34"/>
  <c r="K12" i="34"/>
  <c r="G7" i="34"/>
  <c r="F7" i="34"/>
  <c r="F8" i="34"/>
  <c r="I7" i="34"/>
  <c r="E15" i="34"/>
  <c r="E11" i="34"/>
  <c r="E7" i="34"/>
  <c r="H18" i="34"/>
  <c r="J18" i="34"/>
  <c r="J12" i="34"/>
  <c r="G18" i="34"/>
  <c r="H7" i="34"/>
  <c r="I18" i="34"/>
  <c r="C7" i="34"/>
  <c r="D15" i="34"/>
  <c r="D11" i="34"/>
  <c r="D7" i="34"/>
  <c r="H17" i="34"/>
  <c r="K17" i="34"/>
  <c r="K11" i="34"/>
  <c r="G17" i="34"/>
  <c r="F18" i="34"/>
  <c r="I17" i="34"/>
  <c r="C15" i="34"/>
  <c r="C11" i="34"/>
  <c r="H15" i="34"/>
  <c r="K16" i="34"/>
  <c r="K10" i="34"/>
  <c r="G15" i="34"/>
  <c r="F16" i="34"/>
  <c r="I15" i="34"/>
  <c r="D18" i="34"/>
  <c r="D14" i="34"/>
  <c r="D10" i="34"/>
  <c r="H11" i="34"/>
  <c r="K14" i="34"/>
  <c r="K8" i="34"/>
  <c r="G11" i="34"/>
  <c r="F12" i="34"/>
  <c r="I11" i="34"/>
  <c r="C17" i="34"/>
  <c r="C13" i="34"/>
  <c r="C9" i="34"/>
  <c r="H10" i="34"/>
  <c r="J14" i="34"/>
  <c r="J8" i="34"/>
  <c r="G10" i="34"/>
  <c r="F11" i="34"/>
  <c r="I10" i="34"/>
  <c r="E16" i="34"/>
  <c r="E12" i="34"/>
  <c r="E8" i="34"/>
  <c r="J9" i="34"/>
  <c r="I12" i="34"/>
  <c r="D9" i="34"/>
  <c r="H16" i="34"/>
  <c r="G16" i="34"/>
  <c r="E18" i="34"/>
  <c r="H14" i="34"/>
  <c r="G14" i="34"/>
  <c r="C18" i="34"/>
  <c r="H13" i="34"/>
  <c r="G13" i="34"/>
  <c r="E17" i="34"/>
  <c r="H12" i="34"/>
  <c r="G12" i="34"/>
  <c r="D17" i="34"/>
  <c r="J17" i="34"/>
  <c r="F17" i="34"/>
  <c r="E14" i="34"/>
  <c r="K15" i="34"/>
  <c r="E13" i="34"/>
  <c r="D13" i="34"/>
  <c r="J11" i="34"/>
  <c r="E10" i="34"/>
  <c r="J16" i="34"/>
  <c r="F15" i="34"/>
  <c r="C14" i="34"/>
  <c r="F14" i="34"/>
  <c r="J15" i="34"/>
  <c r="F13" i="34"/>
  <c r="I16" i="34"/>
  <c r="J10" i="34"/>
  <c r="I14" i="34"/>
  <c r="C10" i="34"/>
  <c r="K9" i="34"/>
  <c r="I13" i="34"/>
  <c r="E9" i="34"/>
  <c r="I24" i="34"/>
  <c r="F51" i="34"/>
  <c r="G28" i="34"/>
  <c r="E51" i="34"/>
  <c r="D47" i="34"/>
  <c r="H41" i="34"/>
  <c r="H57" i="34"/>
  <c r="F36" i="34"/>
  <c r="F68" i="34"/>
  <c r="F67" i="34"/>
  <c r="E75" i="34"/>
  <c r="G24" i="34"/>
  <c r="H27" i="34"/>
  <c r="F39" i="34"/>
  <c r="E47" i="34"/>
  <c r="D43" i="34"/>
  <c r="K26" i="34"/>
  <c r="K42" i="34"/>
  <c r="K58" i="34"/>
  <c r="K74" i="34"/>
  <c r="I37" i="34"/>
  <c r="I53" i="34"/>
  <c r="I69" i="34"/>
  <c r="J32" i="34"/>
  <c r="J48" i="34"/>
  <c r="J64" i="34"/>
  <c r="H59" i="34"/>
  <c r="F30" i="34"/>
  <c r="F46" i="34"/>
  <c r="F62" i="34"/>
  <c r="D25" i="34"/>
  <c r="D41" i="34"/>
  <c r="D57" i="34"/>
  <c r="D73" i="34"/>
  <c r="K35" i="34"/>
  <c r="K51" i="34"/>
  <c r="K67" i="34"/>
  <c r="I30" i="34"/>
  <c r="I46" i="34"/>
  <c r="I62" i="34"/>
  <c r="J26" i="34"/>
  <c r="J42" i="34"/>
  <c r="J58" i="34"/>
  <c r="J74" i="34"/>
  <c r="E38" i="34"/>
  <c r="G68" i="34"/>
  <c r="H71" i="34"/>
  <c r="J73" i="34"/>
  <c r="H76" i="34" l="1"/>
  <c r="J19" i="34"/>
  <c r="D76" i="34"/>
  <c r="F76" i="34"/>
  <c r="I19" i="34"/>
  <c r="G76" i="34"/>
  <c r="D19" i="34"/>
  <c r="I76" i="34"/>
  <c r="E76" i="34"/>
  <c r="J76" i="34"/>
  <c r="C76" i="34"/>
  <c r="H19" i="34"/>
  <c r="F19" i="34"/>
  <c r="G19" i="34"/>
  <c r="K76" i="34"/>
  <c r="C19" i="34"/>
  <c r="E19" i="34"/>
  <c r="K19"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tc={D918CBF9-DC35-4184-BC98-49868F38F5A8}</author>
  </authors>
  <commentList>
    <comment ref="K20" authorId="0" shapeId="0" xr:uid="{D918CBF9-DC35-4184-BC98-49868F38F5A8}">
      <text>
        <t>[Opmerkingenthread]
U kunt deze opmerkingenthread lezen in uw versie van Excel. Eventuele wijzigingen aan de thread gaan echter verloren als het bestand wordt geopend in een nieuwere versie van Excel. Meer informatie: https://go.microsoft.com/fwlink/?linkid=870924
Opmerking:
    Bij het wijzigen van de stookgrens dient minimaal 1 draaitabel te worden vernieuwd. Hiermee worden alle tabellen berekend met de nieuwe stookgrens.
Vernieuwen draaittabel: 
Ga in de tabel staan met graaddagen. Druk op de rechtermuisknop en kies Vernieuwen /Refresh</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528D720-C43F-4309-980C-B0B4F5014C94}" keepAlive="1" name="Query - jaar_zip" description="Verbinding maken met de query jaar_zip in de werkmap." type="5" refreshedVersion="8" saveData="1">
    <dbPr connection="Provider=Microsoft.Mashup.OleDb.1;Data Source=$Workbook$;Location=jaar_zip;Extended Properties=&quot;&quot;" command="SELECT * FROM [jaar_zip]"/>
    <extLst>
      <ext xmlns:x15="http://schemas.microsoft.com/office/spreadsheetml/2010/11/main" uri="{DE250136-89BD-433C-8126-D09CA5730AF9}">
        <x15:connection id="" excludeFromRefreshAll="1"/>
      </ext>
    </extLst>
  </connection>
  <connection id="2" xr16:uid="{5127DAF4-332E-4670-9D03-7F8E2B9D628E}" keepAlive="1" name="Query - KNMI_Stations" description="Verbinding maken met de query KNMI_Stations in de werkmap." type="5" refreshedVersion="0" background="1">
    <dbPr connection="Provider=Microsoft.Mashup.OleDb.1;Data Source=$Workbook$;Location=KNMI_Stations;Extended Properties=&quot;&quot;" command="SELECT * FROM [KNMI_Stations]"/>
  </connection>
  <connection id="3" xr16:uid="{F06AAD1A-26DD-43A9-B9D2-7659EBAC50A6}" keepAlive="1" name="Query - Query1" description="Verbinding maken met de query Query1 in de werkmap." type="5" refreshedVersion="0" background="1">
    <dbPr connection="Provider=Microsoft.Mashup.OleDb.1;Data Source=$Workbook$;Location=Query1;Extended Properties=&quot;&quot;" command="SELECT * FROM [Query1]"/>
  </connection>
</connections>
</file>

<file path=xl/sharedStrings.xml><?xml version="1.0" encoding="utf-8"?>
<sst xmlns="http://schemas.openxmlformats.org/spreadsheetml/2006/main" count="5430" uniqueCount="304">
  <si>
    <t># STN</t>
  </si>
  <si>
    <t>YYYYMMDD</t>
  </si>
  <si>
    <t>Datum</t>
  </si>
  <si>
    <t>weeknr</t>
  </si>
  <si>
    <t>graaddagen</t>
  </si>
  <si>
    <t>gew. Graaddagen</t>
  </si>
  <si>
    <t>koeldagen</t>
  </si>
  <si>
    <t>windsnelheid</t>
  </si>
  <si>
    <t>etmaaltemperatuur</t>
  </si>
  <si>
    <t>neerslag</t>
  </si>
  <si>
    <t>luchtdruk</t>
  </si>
  <si>
    <t>Eindtotaal</t>
  </si>
  <si>
    <t>Voorschoten</t>
  </si>
  <si>
    <t>De Kooy</t>
  </si>
  <si>
    <t>Schiphol</t>
  </si>
  <si>
    <t>Vlieland</t>
  </si>
  <si>
    <t>Berkhout</t>
  </si>
  <si>
    <t>Hoorn (Terschelling)</t>
  </si>
  <si>
    <t>Wijk aan Zee</t>
  </si>
  <si>
    <t>De Bilt</t>
  </si>
  <si>
    <t>Stavoren</t>
  </si>
  <si>
    <t>Lelystad</t>
  </si>
  <si>
    <t>Leeuwarden</t>
  </si>
  <si>
    <t>Marknesse</t>
  </si>
  <si>
    <t>Deelen</t>
  </si>
  <si>
    <t>Lauwersoog</t>
  </si>
  <si>
    <t>Heino</t>
  </si>
  <si>
    <t>Hoogeveen</t>
  </si>
  <si>
    <t>Eelde</t>
  </si>
  <si>
    <t>Hupsel</t>
  </si>
  <si>
    <t>Nieuw Beerta</t>
  </si>
  <si>
    <t>Twenthe</t>
  </si>
  <si>
    <t>Vlissingen</t>
  </si>
  <si>
    <t>Westdorpe</t>
  </si>
  <si>
    <t>Wilhelminadorp</t>
  </si>
  <si>
    <t>Hoek van Holland</t>
  </si>
  <si>
    <t>Woensdrecht</t>
  </si>
  <si>
    <t>Rotterdam</t>
  </si>
  <si>
    <t>Cabauw</t>
  </si>
  <si>
    <t>Gilze-Rijen</t>
  </si>
  <si>
    <t>Herwijnen</t>
  </si>
  <si>
    <t>Eindhoven</t>
  </si>
  <si>
    <t>Volkel</t>
  </si>
  <si>
    <t>Ell</t>
  </si>
  <si>
    <t>Maastricht</t>
  </si>
  <si>
    <t>Arcen</t>
  </si>
  <si>
    <t>Dagen (Datum)</t>
  </si>
  <si>
    <t>1-jan</t>
  </si>
  <si>
    <t>2-jan</t>
  </si>
  <si>
    <t>3-jan</t>
  </si>
  <si>
    <t>Waarden</t>
  </si>
  <si>
    <t>gem. windsnelheid</t>
  </si>
  <si>
    <t>gem. luchtdruk</t>
  </si>
  <si>
    <t>som graaddagen</t>
  </si>
  <si>
    <t>som gew. grddgn</t>
  </si>
  <si>
    <t>som koeldagen</t>
  </si>
  <si>
    <t>gem. etm. temperatuur</t>
  </si>
  <si>
    <t>som neerslag</t>
  </si>
  <si>
    <t>4-jan</t>
  </si>
  <si>
    <t>Graaddagen</t>
  </si>
  <si>
    <t xml:space="preserve">KWA Bedrijfsadviseurs B.V. kan niet aansprakelijk worden gesteld voor fouten </t>
  </si>
  <si>
    <t>in de software of schade als gevolg van het gebruik van deze software en/of data.</t>
  </si>
  <si>
    <t>Publicatie van de graaddagen is toegestaan mits gebruik wordt gemaakt van de volgende</t>
  </si>
  <si>
    <t>bronvermelding: KWA Bedrijfsadviseurs, www.kwa.nl</t>
  </si>
  <si>
    <t>maand</t>
  </si>
  <si>
    <t>Ongewogen graaddagen</t>
  </si>
  <si>
    <t>Gewogen graaddagen</t>
  </si>
  <si>
    <t>Koeldagen</t>
  </si>
  <si>
    <t>Gem. etm. temperatuur</t>
  </si>
  <si>
    <t>Gem. relatieve vochtigheid</t>
  </si>
  <si>
    <t>Beschikbare locaties</t>
  </si>
  <si>
    <t>K.d</t>
  </si>
  <si>
    <t>°C</t>
  </si>
  <si>
    <t>%</t>
  </si>
  <si>
    <t>Totaal</t>
  </si>
  <si>
    <t>week</t>
  </si>
  <si>
    <t>34 locaties</t>
  </si>
  <si>
    <t>globale_straling</t>
  </si>
  <si>
    <t>rel._vochtigheid</t>
  </si>
  <si>
    <t>KNMI_Stations.Naam_weerstation</t>
  </si>
  <si>
    <t>m/s</t>
  </si>
  <si>
    <t>mm/mnd</t>
  </si>
  <si>
    <t>J/cm2</t>
  </si>
  <si>
    <t>Gem. windsnelheid</t>
  </si>
  <si>
    <t>Totale neerslag</t>
  </si>
  <si>
    <t>Gem. luchtdruk</t>
  </si>
  <si>
    <t>hPa</t>
  </si>
  <si>
    <t>Gem. globale straling</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</si>
  <si>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</si>
  <si>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</si>
  <si>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</si>
  <si>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</si>
  <si>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</si>
  <si>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</si>
  <si>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</si>
  <si>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</si>
  <si>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</si>
  <si>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</si>
  <si>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</si>
  <si>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</si>
  <si>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</si>
  <si>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</si>
  <si>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</si>
  <si>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</si>
  <si>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</si>
  <si>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</si>
  <si>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</si>
  <si>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</si>
  <si>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</si>
  <si>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</si>
  <si>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</si>
  <si>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</si>
  <si>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</si>
  <si>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</si>
  <si>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</si>
  <si>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</si>
  <si>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</si>
  <si>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</si>
  <si>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</si>
  <si>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</si>
  <si>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</si>
  <si>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</si>
  <si>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</si>
  <si>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</si>
  <si>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</si>
  <si>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</si>
  <si>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</si>
  <si>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</si>
  <si>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</si>
  <si>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</si>
  <si>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</si>
  <si>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</si>
  <si>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</si>
  <si>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</si>
  <si>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</si>
  <si>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</si>
  <si>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</si>
  <si>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</si>
  <si>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</si>
  <si>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</si>
  <si>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25-01</t>
  </si>
  <si>
    <t>Gemiddelde van etmaaltemperatuur</t>
  </si>
  <si>
    <t>Weerstation</t>
  </si>
  <si>
    <t>Gemiddelde relatieve vochtigheid</t>
  </si>
  <si>
    <t>weeknummer</t>
  </si>
  <si>
    <t>Selecteer weerstation   ---&gt;</t>
  </si>
  <si>
    <t>dagen</t>
  </si>
  <si>
    <t>som gewogen graaddagen</t>
  </si>
  <si>
    <t>Toelichting</t>
  </si>
  <si>
    <t>- De gemiddelde etmaaltemperaturen zijn gemeten en zijn afkomstig van de KONINKLIJK NEDERLANDS METEOROLOGISCH INSTITUUT (KNMI) te BILT</t>
  </si>
  <si>
    <t xml:space="preserve">- Graaddagen = stookgrens - gemiddelde etmaaltemperatuur, als de gemiddelde etmaaltemperatuur groter is dan de stookgrens dan is het aantal graaddagen nul </t>
  </si>
  <si>
    <t xml:space="preserve">- Koeldagen = gemiddelde etmaaltemperatuur - koelgrens, als de gemiddelde etmaaltemperatuur kleiner is dan de koelgrens dan is het aantal koeldagen nul </t>
  </si>
  <si>
    <r>
      <t xml:space="preserve">- De stook- en koelgrens is 18°C voor graaddagen en koeldagen. De stookgrens voor graaddagen kan gewijzigd worden door op sheet </t>
    </r>
    <r>
      <rPr>
        <i/>
        <sz val="10"/>
        <rFont val="Arial"/>
        <family val="2"/>
      </rPr>
      <t>ongew_graadd_per_dag,</t>
    </r>
    <r>
      <rPr>
        <sz val="10"/>
        <rFont val="Arial"/>
        <family val="2"/>
      </rPr>
      <t xml:space="preserve"> cel C3 te wijzigen en daarna</t>
    </r>
  </si>
  <si>
    <r>
      <t xml:space="preserve">  de draaitabelen de gegevens te laten vernieuwen. Voor koeldagen kan dit door op sheet </t>
    </r>
    <r>
      <rPr>
        <i/>
        <sz val="10"/>
        <rFont val="Arial"/>
        <family val="2"/>
      </rPr>
      <t>koeldagen_per_dag</t>
    </r>
    <r>
      <rPr>
        <sz val="10"/>
        <rFont val="Arial"/>
        <family val="2"/>
      </rPr>
      <t>, cel A3 te wijzigen en daarna de draaitabel de gegevens vernieuwen.</t>
    </r>
  </si>
  <si>
    <t>- Weken lopen van Maandag tot Zondag</t>
  </si>
  <si>
    <t>- Weeknummers lopen niet exact gelijk met het betreffende jaar waardoor een klein verschil ontstaat tussen de graaddagen per week en per maand/jaar</t>
  </si>
  <si>
    <t>- Bij gewogen graaddagen tellen de wintermaanden zwaarder en de zomermaanden lichter. November t/m februari worden de</t>
  </si>
  <si>
    <t xml:space="preserve">  graaddagen vermenigvuldigd met 1,1 , maart en oktober met factor 1,0 , april tot en met september met factor 0,8</t>
  </si>
  <si>
    <t>Publicatie van de graaddagen is toegestaan mits gebruikt wordt gemaakt van de volgende bronvermelding:</t>
  </si>
  <si>
    <t>KWA Bedrijfsadviseurs, www.kwa.nl</t>
  </si>
  <si>
    <t>Berekening correctie gasverbruik</t>
  </si>
  <si>
    <t>Gasinkoop</t>
  </si>
  <si>
    <t>Gasverbruik warmtapwater, etc (niet buitentemp. afhankelijk)*</t>
  </si>
  <si>
    <t>Gasverbruik buitentemp afhankelijk</t>
  </si>
  <si>
    <t>Correctiefaktor tov vorig jaar</t>
  </si>
  <si>
    <t>Corrigeerd gasverbruik tov vorig jaar</t>
  </si>
  <si>
    <t>Basisjaar</t>
  </si>
  <si>
    <t>Corrigeerd gasverbruik tov basisjaar 2003</t>
  </si>
  <si>
    <t>Voorbeeld tov huidige gasgebruik</t>
  </si>
  <si>
    <t>Mutatie huidige jaar tov jaar ervoor %</t>
  </si>
  <si>
    <t>Mutatie huidige jaar tov jaar ervoor in nm3</t>
  </si>
  <si>
    <t>Voorbeeld tov basisjaar 2009</t>
  </si>
  <si>
    <t>Mutatie huidige jaar tov basisjaar 2009 %</t>
  </si>
  <si>
    <t>Mutatie huidige jaar tov basisjaar 2009 in nm3</t>
  </si>
  <si>
    <t>* Berekening gasverbruik tbv warmtapwater</t>
  </si>
  <si>
    <t>temperatuur water in</t>
  </si>
  <si>
    <t>warmtapwatertemperatuur</t>
  </si>
  <si>
    <t>verbruik warmtapwater per jaar</t>
  </si>
  <si>
    <t>m3/j</t>
  </si>
  <si>
    <t>rendement ketels/boilers</t>
  </si>
  <si>
    <t>gasverbruik warmtapwater</t>
  </si>
  <si>
    <t>5-jan</t>
  </si>
  <si>
    <t>6-jan</t>
  </si>
  <si>
    <t>7-jan</t>
  </si>
  <si>
    <t>8-jan</t>
  </si>
  <si>
    <t>per maand</t>
  </si>
  <si>
    <t>per week</t>
  </si>
  <si>
    <t>Bron weerdata: KNMI, de Bilt.</t>
  </si>
  <si>
    <t>9-jan</t>
  </si>
  <si>
    <t>10-jan</t>
  </si>
  <si>
    <t>11-jan</t>
  </si>
  <si>
    <t>12-jan</t>
  </si>
  <si>
    <t>13-jan</t>
  </si>
  <si>
    <t>14-jan</t>
  </si>
  <si>
    <t>15-jan</t>
  </si>
  <si>
    <t>16-jan</t>
  </si>
  <si>
    <t>17-jan</t>
  </si>
  <si>
    <t>18-jan</t>
  </si>
  <si>
    <t>19-jan</t>
  </si>
  <si>
    <t>20-jan</t>
  </si>
  <si>
    <t>21-jan</t>
  </si>
  <si>
    <t>22-jan</t>
  </si>
  <si>
    <t>23-jan</t>
  </si>
  <si>
    <t>24-jan</t>
  </si>
  <si>
    <t>25-jan</t>
  </si>
  <si>
    <t>26-jan</t>
  </si>
  <si>
    <t>27-jan</t>
  </si>
  <si>
    <t>28-jan</t>
  </si>
  <si>
    <t>29-jan</t>
  </si>
  <si>
    <t>30-jan</t>
  </si>
  <si>
    <t>31-jan</t>
  </si>
  <si>
    <t>Interactieve selectie</t>
  </si>
  <si>
    <t xml:space="preserve">Stookgrens: </t>
  </si>
  <si>
    <t>1-feb</t>
  </si>
  <si>
    <t>2-feb</t>
  </si>
  <si>
    <t>3-feb</t>
  </si>
  <si>
    <t>4-feb</t>
  </si>
  <si>
    <t>5-feb</t>
  </si>
  <si>
    <t>6-feb</t>
  </si>
  <si>
    <t>7-feb</t>
  </si>
  <si>
    <t>8-feb</t>
  </si>
  <si>
    <t>9-feb</t>
  </si>
  <si>
    <t>10-feb</t>
  </si>
  <si>
    <t>11-feb</t>
  </si>
  <si>
    <t>12-feb</t>
  </si>
  <si>
    <t>13-feb</t>
  </si>
  <si>
    <t>14-feb</t>
  </si>
  <si>
    <t>15-feb</t>
  </si>
  <si>
    <t>16-feb</t>
  </si>
  <si>
    <t>17-feb</t>
  </si>
  <si>
    <t>18-feb</t>
  </si>
  <si>
    <t>19-feb</t>
  </si>
  <si>
    <t>20-feb</t>
  </si>
  <si>
    <t>21-feb</t>
  </si>
  <si>
    <t>22-feb</t>
  </si>
  <si>
    <t>23-feb</t>
  </si>
  <si>
    <t>24-feb</t>
  </si>
  <si>
    <t>25-feb</t>
  </si>
  <si>
    <t>26-feb</t>
  </si>
  <si>
    <t>27-feb</t>
  </si>
  <si>
    <t>28-feb</t>
  </si>
  <si>
    <t>29-feb</t>
  </si>
  <si>
    <t>1-mrt</t>
  </si>
  <si>
    <t>2-mrt</t>
  </si>
  <si>
    <t>3-mrt</t>
  </si>
  <si>
    <t>4-mrt</t>
  </si>
  <si>
    <t>5-mrt</t>
  </si>
  <si>
    <t>6-mrt</t>
  </si>
  <si>
    <t>7-mrt</t>
  </si>
  <si>
    <t>8-mrt</t>
  </si>
  <si>
    <t>9-mrt</t>
  </si>
  <si>
    <t>10-mrt</t>
  </si>
  <si>
    <t>11-mrt</t>
  </si>
  <si>
    <t>12-mrt</t>
  </si>
  <si>
    <t>13-mrt</t>
  </si>
  <si>
    <t>14-mrt</t>
  </si>
  <si>
    <t>15-mrt</t>
  </si>
  <si>
    <t>16-mrt</t>
  </si>
  <si>
    <t>17-mrt</t>
  </si>
  <si>
    <t>18-mrt</t>
  </si>
  <si>
    <t>19-mrt</t>
  </si>
  <si>
    <t>20-mrt</t>
  </si>
  <si>
    <t>21-mrt</t>
  </si>
  <si>
    <t>22-mrt</t>
  </si>
  <si>
    <t>23-mrt</t>
  </si>
  <si>
    <t>24-mrt</t>
  </si>
  <si>
    <t>25-mrt</t>
  </si>
  <si>
    <t>26-mrt</t>
  </si>
  <si>
    <t>27-mrt</t>
  </si>
  <si>
    <t>28-mrt</t>
  </si>
  <si>
    <t>29-mrt</t>
  </si>
  <si>
    <t>30-mrt</t>
  </si>
  <si>
    <t>31-mrt</t>
  </si>
  <si>
    <t>1-apr</t>
  </si>
  <si>
    <t>2-apr</t>
  </si>
  <si>
    <t>3-apr</t>
  </si>
  <si>
    <t>4-apr</t>
  </si>
  <si>
    <t>5-apr</t>
  </si>
  <si>
    <t>6-apr</t>
  </si>
  <si>
    <t>7-apr</t>
  </si>
  <si>
    <t>8-apr</t>
  </si>
  <si>
    <t>9-apr</t>
  </si>
  <si>
    <t>10-apr</t>
  </si>
  <si>
    <t>11-apr</t>
  </si>
  <si>
    <t>12-apr</t>
  </si>
  <si>
    <t>13-apr</t>
  </si>
  <si>
    <t>14-apr</t>
  </si>
  <si>
    <t>15-apr</t>
  </si>
  <si>
    <t>16-apr</t>
  </si>
  <si>
    <t>17-apr</t>
  </si>
  <si>
    <t>18-apr</t>
  </si>
  <si>
    <t>19-apr</t>
  </si>
  <si>
    <t>20-apr</t>
  </si>
  <si>
    <t>21-apr</t>
  </si>
  <si>
    <t>22-apr</t>
  </si>
  <si>
    <t>23-apr</t>
  </si>
  <si>
    <t>24-apr</t>
  </si>
  <si>
    <t>25-apr</t>
  </si>
  <si>
    <t>26-apr</t>
  </si>
  <si>
    <t>27-apr</t>
  </si>
  <si>
    <t>28-apr</t>
  </si>
  <si>
    <t>29-apr</t>
  </si>
  <si>
    <t>30-apr</t>
  </si>
  <si>
    <t>1-mei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</si>
</sst>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d/mm/yy;@"/>
    <numFmt numFmtId="165" formatCode="#,##0.0"/>
    <numFmt numFmtId="166" formatCode="0.0"/>
    <numFmt numFmtId="167" formatCode="0.0%"/>
    <numFmt numFmtId="168" formatCode="_-* #,##0.00_-;_-* #,##0.00\-;_-* &quot;-&quot;??_-;_-@_-"/>
    <numFmt numFmtId="169" formatCode="_-* #,##0_-;_-* #,##0\-;_-* &quot;-&quot;??_-;_-@_-"/>
    <numFmt numFmtId="170" formatCode="#,##0.000"/>
  </numFmts>
  <fonts count="14" x14ac:knownFonts="1">
    <font>
      <sz val="11"/>
      <color theme="1"/>
      <name val="Calibri"/>
      <family val="2"/>
      <scheme val="minor"/>
    </font>
    <font>
      <sz val="9"/>
      <color rgb="FF000000"/>
      <name val="Consolas"/>
      <family val="3"/>
    </font>
    <font>
      <sz val="9"/>
      <color rgb="FF3165BB"/>
      <name val="Consolas"/>
      <family val="3"/>
    </font>
    <font>
      <sz val="8"/>
      <name val="Calibri"/>
      <family val="2"/>
      <scheme val="minor"/>
    </font>
    <font>
      <sz val="10"/>
      <name val="Arial"/>
      <family val="2"/>
    </font>
    <font>
      <sz val="10"/>
      <name val="Arial"/>
      <family val="2"/>
    </font>
    <font>
      <b/>
      <sz val="12"/>
      <color indexed="8"/>
      <name val="Arial"/>
      <family val="2"/>
    </font>
    <font>
      <sz val="10"/>
      <color indexed="22"/>
      <name val="Arial"/>
      <family val="2"/>
    </font>
    <font>
      <b/>
      <sz val="10"/>
      <color indexed="8"/>
      <name val="Arial"/>
      <family val="2"/>
    </font>
    <font>
      <b/>
      <sz val="10"/>
      <name val="Arial"/>
      <family val="2"/>
    </font>
    <font>
      <b/>
      <sz val="20"/>
      <name val="Arial"/>
      <family val="2"/>
    </font>
    <font>
      <i/>
      <sz val="10"/>
      <name val="Arial"/>
      <family val="2"/>
    </font>
    <font>
      <b/>
      <sz val="12"/>
      <name val="Arial"/>
      <family val="2"/>
    </font>
    <font>
      <b/>
      <sz val="2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4" tint="0.59999389629810485"/>
        <bgColor indexed="64"/>
      </patternFill>
    </fill>
    <fill>
      <patternFill patternType="solid">
        <fgColor theme="4"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4" fillId="0" borderId="0"/>
    <xf numFmtId="0" fontId="5" fillId="0" borderId="0"/>
    <xf numFmtId="9" fontId="5" fillId="0" borderId="0" applyFont="0" applyFill="0" applyBorder="0" applyAlignment="0" applyProtection="0"/>
    <xf numFmtId="168" fontId="5" fillId="0" borderId="0" applyFont="0" applyFill="0" applyBorder="0" applyAlignment="0" applyProtection="0"/>
  </cellStyleXfs>
  <cellXfs count="103">
    <xf numFmtId="0" fontId="0" fillId="0" borderId="0" xfId="0"/>
    <xf numFmtId="164" fontId="0" fillId="0" borderId="0" xfId="0" applyNumberFormat="1"/>
    <xf numFmtId="0" fontId="1" fillId="0" borderId="0" xfId="0" applyFont="1" applyAlignment="1">
      <alignment vertical="center"/>
    </xf>
    <xf numFmtId="0" fontId="2" fillId="0" borderId="0" xfId="0" applyFont="1" applyAlignment="1">
      <alignment vertical="center"/>
    </xf>
    <xf numFmtId="0" fontId="0" fillId="0" borderId="0" xfId="0" pivotButton="1"/>
    <xf numFmtId="165" fontId="0" fillId="0" borderId="0" xfId="0" applyNumberFormat="1"/>
    <xf numFmtId="3" fontId="0" fillId="0" borderId="0" xfId="0" applyNumberFormat="1"/>
    <xf numFmtId="14" fontId="0" fillId="0" borderId="0" xfId="0" applyNumberFormat="1"/>
    <xf numFmtId="0" fontId="4" fillId="0" borderId="0" xfId="1"/>
    <xf numFmtId="0" fontId="4" fillId="0" borderId="0" xfId="1" applyProtection="1">
      <protection locked="0"/>
    </xf>
    <xf numFmtId="0" fontId="5" fillId="0" borderId="0" xfId="1" applyFont="1"/>
    <xf numFmtId="0" fontId="4" fillId="2" borderId="0" xfId="1" applyFill="1"/>
    <xf numFmtId="0" fontId="6" fillId="2" borderId="0" xfId="1" applyFont="1" applyFill="1" applyAlignment="1">
      <alignment vertical="center"/>
    </xf>
    <xf numFmtId="0" fontId="6" fillId="2" borderId="0" xfId="1" applyFont="1" applyFill="1" applyAlignment="1">
      <alignment horizontal="left"/>
    </xf>
    <xf numFmtId="0" fontId="7" fillId="2" borderId="0" xfId="1" applyFont="1" applyFill="1"/>
    <xf numFmtId="0" fontId="5" fillId="2" borderId="0" xfId="1" applyFont="1" applyFill="1"/>
    <xf numFmtId="0" fontId="5" fillId="2" borderId="0" xfId="1" applyFont="1" applyFill="1" applyAlignment="1">
      <alignment horizontal="center"/>
    </xf>
    <xf numFmtId="0" fontId="5" fillId="2" borderId="0" xfId="1" applyFont="1" applyFill="1" applyAlignment="1">
      <alignment horizontal="left"/>
    </xf>
    <xf numFmtId="0" fontId="8" fillId="2" borderId="0" xfId="1" applyFont="1" applyFill="1"/>
    <xf numFmtId="0" fontId="4" fillId="3" borderId="1" xfId="1" applyFill="1" applyBorder="1" applyProtection="1">
      <protection locked="0"/>
    </xf>
    <xf numFmtId="0" fontId="4" fillId="0" borderId="12" xfId="1" applyBorder="1" applyAlignment="1">
      <alignment horizontal="center"/>
    </xf>
    <xf numFmtId="0" fontId="4" fillId="0" borderId="13" xfId="1" applyBorder="1"/>
    <xf numFmtId="0" fontId="4" fillId="0" borderId="14" xfId="1" applyBorder="1" applyAlignment="1">
      <alignment horizontal="center"/>
    </xf>
    <xf numFmtId="0" fontId="4" fillId="0" borderId="16" xfId="1" applyBorder="1"/>
    <xf numFmtId="0" fontId="4" fillId="0" borderId="7" xfId="1" applyBorder="1" applyAlignment="1">
      <alignment horizontal="center"/>
    </xf>
    <xf numFmtId="0" fontId="4" fillId="0" borderId="17" xfId="1" applyBorder="1"/>
    <xf numFmtId="0" fontId="4" fillId="0" borderId="19" xfId="1" applyBorder="1"/>
    <xf numFmtId="0" fontId="4" fillId="0" borderId="20" xfId="1" applyBorder="1"/>
    <xf numFmtId="0" fontId="4" fillId="0" borderId="21" xfId="1" applyBorder="1"/>
    <xf numFmtId="0" fontId="9" fillId="0" borderId="0" xfId="0" applyFont="1"/>
    <xf numFmtId="164" fontId="4" fillId="0" borderId="0" xfId="1" applyNumberFormat="1"/>
    <xf numFmtId="16" fontId="5" fillId="0" borderId="12" xfId="1" quotePrefix="1" applyNumberFormat="1" applyFont="1" applyBorder="1"/>
    <xf numFmtId="16" fontId="5" fillId="0" borderId="14" xfId="1" quotePrefix="1" applyNumberFormat="1" applyFont="1" applyBorder="1"/>
    <xf numFmtId="166" fontId="4" fillId="0" borderId="3" xfId="1" applyNumberFormat="1" applyBorder="1" applyAlignment="1" applyProtection="1">
      <alignment horizontal="center"/>
      <protection hidden="1"/>
    </xf>
    <xf numFmtId="166" fontId="4" fillId="0" borderId="4" xfId="1" applyNumberFormat="1" applyBorder="1" applyAlignment="1" applyProtection="1">
      <alignment horizontal="center"/>
      <protection hidden="1"/>
    </xf>
    <xf numFmtId="3" fontId="4" fillId="0" borderId="5" xfId="1" applyNumberFormat="1" applyBorder="1" applyAlignment="1" applyProtection="1">
      <alignment horizontal="center"/>
      <protection hidden="1"/>
    </xf>
    <xf numFmtId="166" fontId="4" fillId="0" borderId="24" xfId="1" applyNumberFormat="1" applyBorder="1" applyAlignment="1" applyProtection="1">
      <alignment horizontal="center"/>
      <protection hidden="1"/>
    </xf>
    <xf numFmtId="166" fontId="4" fillId="0" borderId="1" xfId="1" applyNumberFormat="1" applyBorder="1" applyAlignment="1" applyProtection="1">
      <alignment horizontal="center"/>
      <protection hidden="1"/>
    </xf>
    <xf numFmtId="3" fontId="4" fillId="0" borderId="25" xfId="1" applyNumberFormat="1" applyBorder="1" applyAlignment="1" applyProtection="1">
      <alignment horizontal="center"/>
      <protection hidden="1"/>
    </xf>
    <xf numFmtId="166" fontId="4" fillId="0" borderId="8" xfId="1" applyNumberFormat="1" applyBorder="1" applyAlignment="1" applyProtection="1">
      <alignment horizontal="center"/>
      <protection hidden="1"/>
    </xf>
    <xf numFmtId="166" fontId="4" fillId="0" borderId="9" xfId="1" applyNumberFormat="1" applyBorder="1" applyAlignment="1" applyProtection="1">
      <alignment horizontal="center"/>
      <protection hidden="1"/>
    </xf>
    <xf numFmtId="3" fontId="4" fillId="0" borderId="10" xfId="1" applyNumberFormat="1" applyBorder="1" applyAlignment="1" applyProtection="1">
      <alignment horizontal="center"/>
      <protection hidden="1"/>
    </xf>
    <xf numFmtId="166" fontId="4" fillId="0" borderId="22" xfId="1" applyNumberFormat="1" applyBorder="1" applyAlignment="1" applyProtection="1">
      <alignment horizontal="center"/>
      <protection hidden="1"/>
    </xf>
    <xf numFmtId="166" fontId="4" fillId="0" borderId="18" xfId="1" applyNumberFormat="1" applyBorder="1" applyAlignment="1" applyProtection="1">
      <alignment horizontal="center"/>
      <protection hidden="1"/>
    </xf>
    <xf numFmtId="3" fontId="4" fillId="0" borderId="23" xfId="1" applyNumberFormat="1" applyBorder="1" applyAlignment="1" applyProtection="1">
      <alignment horizontal="center"/>
      <protection hidden="1"/>
    </xf>
    <xf numFmtId="3" fontId="4" fillId="0" borderId="18" xfId="1" applyNumberFormat="1" applyBorder="1" applyAlignment="1" applyProtection="1">
      <alignment horizontal="center"/>
      <protection hidden="1"/>
    </xf>
    <xf numFmtId="166" fontId="0" fillId="0" borderId="0" xfId="0" applyNumberFormat="1"/>
    <xf numFmtId="0" fontId="5" fillId="0" borderId="1" xfId="1" applyFont="1" applyBorder="1"/>
    <xf numFmtId="0" fontId="10" fillId="0" borderId="0" xfId="2" applyFont="1"/>
    <xf numFmtId="0" fontId="5" fillId="0" borderId="0" xfId="2"/>
    <xf numFmtId="0" fontId="5" fillId="0" borderId="0" xfId="2" quotePrefix="1"/>
    <xf numFmtId="0" fontId="12" fillId="0" borderId="0" xfId="2" applyFont="1"/>
    <xf numFmtId="0" fontId="5" fillId="0" borderId="1" xfId="2" applyBorder="1" applyProtection="1">
      <protection locked="0"/>
    </xf>
    <xf numFmtId="0" fontId="5" fillId="0" borderId="26" xfId="2" applyBorder="1"/>
    <xf numFmtId="3" fontId="5" fillId="0" borderId="1" xfId="2" applyNumberFormat="1" applyBorder="1" applyProtection="1">
      <protection locked="0"/>
    </xf>
    <xf numFmtId="3" fontId="5" fillId="0" borderId="0" xfId="2" applyNumberFormat="1"/>
    <xf numFmtId="0" fontId="5" fillId="0" borderId="0" xfId="2" applyProtection="1">
      <protection locked="0"/>
    </xf>
    <xf numFmtId="3" fontId="5" fillId="0" borderId="0" xfId="2" applyNumberFormat="1" applyProtection="1">
      <protection locked="0"/>
    </xf>
    <xf numFmtId="3" fontId="5" fillId="0" borderId="27" xfId="2" applyNumberFormat="1" applyBorder="1" applyProtection="1">
      <protection locked="0"/>
    </xf>
    <xf numFmtId="167" fontId="5" fillId="0" borderId="1" xfId="3" applyNumberFormat="1" applyBorder="1" applyProtection="1">
      <protection locked="0"/>
    </xf>
    <xf numFmtId="0" fontId="9" fillId="0" borderId="1" xfId="2" applyFont="1" applyBorder="1"/>
    <xf numFmtId="3" fontId="9" fillId="0" borderId="1" xfId="2" applyNumberFormat="1" applyFont="1" applyBorder="1"/>
    <xf numFmtId="169" fontId="9" fillId="0" borderId="1" xfId="4" applyNumberFormat="1" applyFont="1" applyBorder="1"/>
    <xf numFmtId="170" fontId="5" fillId="0" borderId="0" xfId="2" applyNumberFormat="1"/>
    <xf numFmtId="0" fontId="5" fillId="0" borderId="1" xfId="2" applyBorder="1"/>
    <xf numFmtId="9" fontId="5" fillId="0" borderId="1" xfId="2" applyNumberFormat="1" applyBorder="1"/>
    <xf numFmtId="0" fontId="9" fillId="0" borderId="28" xfId="2" applyFont="1" applyBorder="1"/>
    <xf numFmtId="3" fontId="5" fillId="0" borderId="28" xfId="2" applyNumberFormat="1" applyBorder="1"/>
    <xf numFmtId="0" fontId="5" fillId="0" borderId="15" xfId="2" applyBorder="1"/>
    <xf numFmtId="167" fontId="0" fillId="0" borderId="15" xfId="3" applyNumberFormat="1" applyFont="1" applyBorder="1"/>
    <xf numFmtId="169" fontId="0" fillId="0" borderId="1" xfId="4" applyNumberFormat="1" applyFont="1" applyBorder="1"/>
    <xf numFmtId="3" fontId="5" fillId="0" borderId="15" xfId="2" applyNumberFormat="1" applyBorder="1"/>
    <xf numFmtId="3" fontId="5" fillId="0" borderId="1" xfId="2" applyNumberFormat="1" applyBorder="1"/>
    <xf numFmtId="167" fontId="0" fillId="0" borderId="0" xfId="3" applyNumberFormat="1" applyFont="1"/>
    <xf numFmtId="0" fontId="9" fillId="0" borderId="0" xfId="2" applyFont="1"/>
    <xf numFmtId="167" fontId="5" fillId="0" borderId="0" xfId="2" applyNumberFormat="1"/>
    <xf numFmtId="9" fontId="5" fillId="0" borderId="1" xfId="2" applyNumberFormat="1" applyBorder="1" applyProtection="1">
      <protection locked="0"/>
    </xf>
    <xf numFmtId="1" fontId="5" fillId="0" borderId="1" xfId="2" applyNumberFormat="1" applyBorder="1" applyProtection="1">
      <protection locked="0"/>
    </xf>
    <xf numFmtId="0" fontId="4" fillId="4" borderId="29" xfId="1" applyFill="1" applyBorder="1"/>
    <xf numFmtId="0" fontId="4" fillId="4" borderId="30" xfId="1" applyFill="1" applyBorder="1"/>
    <xf numFmtId="0" fontId="4" fillId="4" borderId="31" xfId="1" applyFill="1" applyBorder="1"/>
    <xf numFmtId="0" fontId="4" fillId="4" borderId="32" xfId="1" applyFill="1" applyBorder="1"/>
    <xf numFmtId="0" fontId="4" fillId="4" borderId="0" xfId="1" applyFill="1"/>
    <xf numFmtId="0" fontId="4" fillId="4" borderId="33" xfId="1" applyFill="1" applyBorder="1"/>
    <xf numFmtId="0" fontId="4" fillId="4" borderId="34" xfId="1" applyFill="1" applyBorder="1"/>
    <xf numFmtId="0" fontId="4" fillId="4" borderId="28" xfId="1" applyFill="1" applyBorder="1"/>
    <xf numFmtId="0" fontId="4" fillId="4" borderId="35" xfId="1" applyFill="1" applyBorder="1"/>
    <xf numFmtId="0" fontId="9" fillId="5" borderId="2" xfId="1" applyFont="1" applyFill="1" applyBorder="1"/>
    <xf numFmtId="0" fontId="9" fillId="5" borderId="3" xfId="1" applyFont="1" applyFill="1" applyBorder="1"/>
    <xf numFmtId="0" fontId="9" fillId="5" borderId="4" xfId="1" applyFont="1" applyFill="1" applyBorder="1"/>
    <xf numFmtId="0" fontId="9" fillId="5" borderId="4" xfId="1" applyFont="1" applyFill="1" applyBorder="1" applyAlignment="1">
      <alignment horizontal="center"/>
    </xf>
    <xf numFmtId="0" fontId="9" fillId="5" borderId="5" xfId="1" applyFont="1" applyFill="1" applyBorder="1"/>
    <xf numFmtId="0" fontId="9" fillId="5" borderId="7" xfId="1" applyFont="1" applyFill="1" applyBorder="1"/>
    <xf numFmtId="0" fontId="9" fillId="5" borderId="8" xfId="1" applyFont="1" applyFill="1" applyBorder="1" applyAlignment="1">
      <alignment horizontal="center"/>
    </xf>
    <xf numFmtId="0" fontId="9" fillId="5" borderId="9" xfId="1" applyFont="1" applyFill="1" applyBorder="1" applyAlignment="1">
      <alignment horizontal="center"/>
    </xf>
    <xf numFmtId="0" fontId="5" fillId="5" borderId="10" xfId="1" applyFont="1" applyFill="1" applyBorder="1" applyAlignment="1">
      <alignment horizontal="center"/>
    </xf>
    <xf numFmtId="0" fontId="4" fillId="5" borderId="6" xfId="1" applyFill="1" applyBorder="1"/>
    <xf numFmtId="0" fontId="4" fillId="5" borderId="11" xfId="1" applyFill="1" applyBorder="1"/>
    <xf numFmtId="0" fontId="13" fillId="0" borderId="0" xfId="0" applyFont="1"/>
    <xf numFmtId="0" fontId="9" fillId="4" borderId="26" xfId="1" applyFont="1" applyFill="1" applyBorder="1" applyAlignment="1">
      <alignment horizontal="center"/>
    </xf>
    <xf numFmtId="0" fontId="9" fillId="4" borderId="36" xfId="1" applyFont="1" applyFill="1" applyBorder="1" applyAlignment="1">
      <alignment horizontal="center"/>
    </xf>
    <xf numFmtId="0" fontId="0" fillId="0" borderId="0" xfId="0" applyNumberFormat="1"/>
    <xf numFmtId="0" fontId="0" fillId="0" borderId="0" xfId="0" quotePrefix="1" applyNumberFormat="1"/>
  </cellXfs>
  <cellStyles count="5">
    <cellStyle name="Komma 2" xfId="4" xr:uid="{CF60528F-8A5C-45E1-9A0A-5BCB900F1F6E}"/>
    <cellStyle name="Procent 2" xfId="3" xr:uid="{26837E2A-DA68-4E32-8473-7EB34BD59D98}"/>
    <cellStyle name="Standaard" xfId="0" builtinId="0"/>
    <cellStyle name="Standaard 2" xfId="1" xr:uid="{88D7FCD5-C054-4502-AE66-075E2FA0C7F2}"/>
    <cellStyle name="Standaard 3" xfId="2" xr:uid="{6E45EADF-6D0B-4B55-86BF-870166E349A8}"/>
  </cellStyles>
  <dxfs count="7">
    <dxf>
      <numFmt numFmtId="0" formatCode="General"/>
    </dxf>
    <dxf>
      <numFmt numFmtId="0" formatCode="General"/>
    </dxf>
    <dxf>
      <numFmt numFmtId="0" formatCode="General"/>
    </dxf>
    <dxf>
      <numFmt numFmtId="0" formatCode="General"/>
    </dxf>
    <dxf>
      <numFmt numFmtId="0" formatCode="General"/>
    </dxf>
    <dxf>
      <numFmt numFmtId="164" formatCode="d/mm/yy;@"/>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1/relationships/timelineCache" Target="timelineCaches/timelineCache1.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07/relationships/slicerCache" Target="slicerCaches/slicerCache1.xml"/><Relationship Id="rId27" Type="http://schemas.openxmlformats.org/officeDocument/2006/relationships/sharedStrings" Target="sharedString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temp_per_maand!A2"/><Relationship Id="rId13" Type="http://schemas.openxmlformats.org/officeDocument/2006/relationships/hyperlink" Target="#toelichting!A2"/><Relationship Id="rId3" Type="http://schemas.openxmlformats.org/officeDocument/2006/relationships/hyperlink" Target="#overzicht_per_locatie!D3"/><Relationship Id="rId7" Type="http://schemas.openxmlformats.org/officeDocument/2006/relationships/hyperlink" Target="#gew_graadd_per_week!A2"/><Relationship Id="rId12" Type="http://schemas.openxmlformats.org/officeDocument/2006/relationships/hyperlink" Target="#koeldagen_per_week!A1"/><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hyperlink" Target="#gew_graadd_per_maand!A2"/><Relationship Id="rId11" Type="http://schemas.openxmlformats.org/officeDocument/2006/relationships/hyperlink" Target="#RV_per_week!A2"/><Relationship Id="rId5" Type="http://schemas.openxmlformats.org/officeDocument/2006/relationships/hyperlink" Target="#ongew_graadd_per_week!A2"/><Relationship Id="rId15" Type="http://schemas.openxmlformats.org/officeDocument/2006/relationships/hyperlink" Target="#interactief!D3"/><Relationship Id="rId10" Type="http://schemas.openxmlformats.org/officeDocument/2006/relationships/hyperlink" Target="#RV_per_maand!A2"/><Relationship Id="rId4" Type="http://schemas.openxmlformats.org/officeDocument/2006/relationships/hyperlink" Target="#ongew_graadd_per_maand!A2"/><Relationship Id="rId9" Type="http://schemas.openxmlformats.org/officeDocument/2006/relationships/hyperlink" Target="#temp_per_week!A2"/><Relationship Id="rId14" Type="http://schemas.openxmlformats.org/officeDocument/2006/relationships/hyperlink" Target="#voorbeeld!A1"/></Relationships>
</file>

<file path=xl/drawings/_rels/drawing10.xml.rels><?xml version="1.0" encoding="UTF-8" standalone="yes"?>
<Relationships xmlns="http://schemas.openxmlformats.org/package/2006/relationships"><Relationship Id="rId1" Type="http://schemas.openxmlformats.org/officeDocument/2006/relationships/hyperlink" Target="#Hoofdmenu!C10"/></Relationships>
</file>

<file path=xl/drawings/_rels/drawing11.xml.rels><?xml version="1.0" encoding="UTF-8" standalone="yes"?>
<Relationships xmlns="http://schemas.openxmlformats.org/package/2006/relationships"><Relationship Id="rId1" Type="http://schemas.openxmlformats.org/officeDocument/2006/relationships/hyperlink" Target="#Hoofdmenu!C10"/></Relationships>
</file>

<file path=xl/drawings/_rels/drawing12.xml.rels><?xml version="1.0" encoding="UTF-8" standalone="yes"?>
<Relationships xmlns="http://schemas.openxmlformats.org/package/2006/relationships"><Relationship Id="rId1" Type="http://schemas.openxmlformats.org/officeDocument/2006/relationships/hyperlink" Target="#Hoofdmenu!C10"/></Relationships>
</file>

<file path=xl/drawings/_rels/drawing13.xml.rels><?xml version="1.0" encoding="UTF-8" standalone="yes"?>
<Relationships xmlns="http://schemas.openxmlformats.org/package/2006/relationships"><Relationship Id="rId1" Type="http://schemas.openxmlformats.org/officeDocument/2006/relationships/hyperlink" Target="#Hoofdmenu!C10"/></Relationships>
</file>

<file path=xl/drawings/_rels/drawing14.xml.rels><?xml version="1.0" encoding="UTF-8" standalone="yes"?>
<Relationships xmlns="http://schemas.openxmlformats.org/package/2006/relationships"><Relationship Id="rId1" Type="http://schemas.openxmlformats.org/officeDocument/2006/relationships/hyperlink" Target="#Hoofdmenu!C10"/></Relationships>
</file>

<file path=xl/drawings/_rels/drawing15.xml.rels><?xml version="1.0" encoding="UTF-8" standalone="yes"?>
<Relationships xmlns="http://schemas.openxmlformats.org/package/2006/relationships"><Relationship Id="rId1" Type="http://schemas.openxmlformats.org/officeDocument/2006/relationships/hyperlink" Target="#Hoofdmenu!C10"/></Relationships>
</file>

<file path=xl/drawings/_rels/drawing16.xml.rels><?xml version="1.0" encoding="UTF-8" standalone="yes"?>
<Relationships xmlns="http://schemas.openxmlformats.org/package/2006/relationships"><Relationship Id="rId1" Type="http://schemas.openxmlformats.org/officeDocument/2006/relationships/hyperlink" Target="#Hoofdmenu!C10"/></Relationships>
</file>

<file path=xl/drawings/_rels/drawing17.xml.rels><?xml version="1.0" encoding="UTF-8" standalone="yes"?>
<Relationships xmlns="http://schemas.openxmlformats.org/package/2006/relationships"><Relationship Id="rId1" Type="http://schemas.openxmlformats.org/officeDocument/2006/relationships/hyperlink" Target="#Hoofdmenu!C10"/></Relationships>
</file>

<file path=xl/drawings/_rels/drawing18.xml.rels><?xml version="1.0" encoding="UTF-8" standalone="yes"?>
<Relationships xmlns="http://schemas.openxmlformats.org/package/2006/relationships"><Relationship Id="rId1" Type="http://schemas.openxmlformats.org/officeDocument/2006/relationships/hyperlink" Target="#Hoofdmenu!C10"/></Relationships>
</file>

<file path=xl/drawings/_rels/drawing19.xml.rels><?xml version="1.0" encoding="UTF-8" standalone="yes"?>
<Relationships xmlns="http://schemas.openxmlformats.org/package/2006/relationships"><Relationship Id="rId1" Type="http://schemas.openxmlformats.org/officeDocument/2006/relationships/hyperlink" Target="#Hoofdmenu!C10"/></Relationships>
</file>

<file path=xl/drawings/_rels/drawing3.xml.rels><?xml version="1.0" encoding="UTF-8" standalone="yes"?>
<Relationships xmlns="http://schemas.openxmlformats.org/package/2006/relationships"><Relationship Id="rId1" Type="http://schemas.openxmlformats.org/officeDocument/2006/relationships/hyperlink" Target="#Hoofdmenu!C10"/></Relationships>
</file>

<file path=xl/drawings/_rels/drawing4.xml.rels><?xml version="1.0" encoding="UTF-8" standalone="yes"?>
<Relationships xmlns="http://schemas.openxmlformats.org/package/2006/relationships"><Relationship Id="rId1" Type="http://schemas.openxmlformats.org/officeDocument/2006/relationships/hyperlink" Target="#Hoofdmenu!C10"/></Relationships>
</file>

<file path=xl/drawings/_rels/drawing5.xml.rels><?xml version="1.0" encoding="UTF-8" standalone="yes"?>
<Relationships xmlns="http://schemas.openxmlformats.org/package/2006/relationships"><Relationship Id="rId1" Type="http://schemas.openxmlformats.org/officeDocument/2006/relationships/hyperlink" Target="#Hoofdmenu!C10"/></Relationships>
</file>

<file path=xl/drawings/_rels/drawing6.xml.rels><?xml version="1.0" encoding="UTF-8" standalone="yes"?>
<Relationships xmlns="http://schemas.openxmlformats.org/package/2006/relationships"><Relationship Id="rId1" Type="http://schemas.openxmlformats.org/officeDocument/2006/relationships/hyperlink" Target="#Hoofdmenu!C10"/></Relationships>
</file>

<file path=xl/drawings/_rels/drawing7.xml.rels><?xml version="1.0" encoding="UTF-8" standalone="yes"?>
<Relationships xmlns="http://schemas.openxmlformats.org/package/2006/relationships"><Relationship Id="rId1" Type="http://schemas.openxmlformats.org/officeDocument/2006/relationships/hyperlink" Target="#Hoofdmenu!C10"/></Relationships>
</file>

<file path=xl/drawings/_rels/drawing8.xml.rels><?xml version="1.0" encoding="UTF-8" standalone="yes"?>
<Relationships xmlns="http://schemas.openxmlformats.org/package/2006/relationships"><Relationship Id="rId1" Type="http://schemas.openxmlformats.org/officeDocument/2006/relationships/hyperlink" Target="#Hoofdmenu!C10"/></Relationships>
</file>

<file path=xl/drawings/_rels/drawing9.xml.rels><?xml version="1.0" encoding="UTF-8" standalone="yes"?>
<Relationships xmlns="http://schemas.openxmlformats.org/package/2006/relationships"><Relationship Id="rId1" Type="http://schemas.openxmlformats.org/officeDocument/2006/relationships/hyperlink" Target="#Hoofdmenu!C10"/></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11</xdr:col>
      <xdr:colOff>181841</xdr:colOff>
      <xdr:row>0</xdr:row>
      <xdr:rowOff>647700</xdr:rowOff>
    </xdr:to>
    <xdr:pic>
      <xdr:nvPicPr>
        <xdr:cNvPr id="23" name="Afbeelding 38">
          <a:extLst>
            <a:ext uri="{FF2B5EF4-FFF2-40B4-BE49-F238E27FC236}">
              <a16:creationId xmlns:a16="http://schemas.microsoft.com/office/drawing/2014/main" id="{D22DC238-87B5-4EC8-986E-BC5440AF14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165" r="-2"/>
        <a:stretch>
          <a:fillRect/>
        </a:stretch>
      </xdr:blipFill>
      <xdr:spPr bwMode="auto">
        <a:xfrm>
          <a:off x="0" y="85725"/>
          <a:ext cx="70675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240725</xdr:colOff>
      <xdr:row>1</xdr:row>
      <xdr:rowOff>138546</xdr:rowOff>
    </xdr:from>
    <xdr:to>
      <xdr:col>11</xdr:col>
      <xdr:colOff>164525</xdr:colOff>
      <xdr:row>15</xdr:row>
      <xdr:rowOff>109971</xdr:rowOff>
    </xdr:to>
    <xdr:pic>
      <xdr:nvPicPr>
        <xdr:cNvPr id="26" name="Afbeelding 39">
          <a:extLst>
            <a:ext uri="{FF2B5EF4-FFF2-40B4-BE49-F238E27FC236}">
              <a16:creationId xmlns:a16="http://schemas.microsoft.com/office/drawing/2014/main" id="{88F06B38-5AAE-4610-8D8D-E7295ECC77F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77793" y="796637"/>
          <a:ext cx="1136073"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485775</xdr:colOff>
      <xdr:row>1</xdr:row>
      <xdr:rowOff>157422</xdr:rowOff>
    </xdr:from>
    <xdr:to>
      <xdr:col>6</xdr:col>
      <xdr:colOff>291773</xdr:colOff>
      <xdr:row>4</xdr:row>
      <xdr:rowOff>8718</xdr:rowOff>
    </xdr:to>
    <xdr:sp macro="" textlink="">
      <xdr:nvSpPr>
        <xdr:cNvPr id="27" name="Rectangle 2">
          <a:hlinkClick xmlns:r="http://schemas.openxmlformats.org/officeDocument/2006/relationships" r:id="rId3"/>
          <a:extLst>
            <a:ext uri="{FF2B5EF4-FFF2-40B4-BE49-F238E27FC236}">
              <a16:creationId xmlns:a16="http://schemas.microsoft.com/office/drawing/2014/main" id="{032568EB-4E87-44E0-A610-0E12B6752FB3}"/>
            </a:ext>
          </a:extLst>
        </xdr:cNvPr>
        <xdr:cNvSpPr>
          <a:spLocks noChangeArrowheads="1"/>
        </xdr:cNvSpPr>
      </xdr:nvSpPr>
      <xdr:spPr bwMode="auto">
        <a:xfrm>
          <a:off x="2667866" y="1144558"/>
          <a:ext cx="1762952" cy="344865"/>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ctr" anchorCtr="0" upright="1"/>
        <a:lstStyle/>
        <a:p>
          <a:pPr algn="ctr" rtl="1">
            <a:lnSpc>
              <a:spcPts val="1000"/>
            </a:lnSpc>
            <a:defRPr sz="1000"/>
          </a:pPr>
          <a:r>
            <a:rPr lang="nl-NL" sz="1000" b="0" i="0" strike="noStrike">
              <a:solidFill>
                <a:srgbClr val="000000"/>
              </a:solidFill>
              <a:latin typeface="Arial"/>
              <a:cs typeface="Arial"/>
            </a:rPr>
            <a:t>Alle</a:t>
          </a:r>
          <a:r>
            <a:rPr lang="nl-NL" sz="1000" b="0" i="0" strike="noStrike" baseline="0">
              <a:solidFill>
                <a:srgbClr val="000000"/>
              </a:solidFill>
              <a:latin typeface="Arial"/>
              <a:cs typeface="Arial"/>
            </a:rPr>
            <a:t> gegevens van één locatie</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twoCellAnchor>
    <xdr:from>
      <xdr:col>3</xdr:col>
      <xdr:colOff>213808</xdr:colOff>
      <xdr:row>10</xdr:row>
      <xdr:rowOff>108811</xdr:rowOff>
    </xdr:from>
    <xdr:to>
      <xdr:col>4</xdr:col>
      <xdr:colOff>582018</xdr:colOff>
      <xdr:row>12</xdr:row>
      <xdr:rowOff>142141</xdr:rowOff>
    </xdr:to>
    <xdr:sp macro="" textlink="">
      <xdr:nvSpPr>
        <xdr:cNvPr id="32" name="Rectangle 2">
          <a:hlinkClick xmlns:r="http://schemas.openxmlformats.org/officeDocument/2006/relationships" r:id="rId4"/>
          <a:extLst>
            <a:ext uri="{FF2B5EF4-FFF2-40B4-BE49-F238E27FC236}">
              <a16:creationId xmlns:a16="http://schemas.microsoft.com/office/drawing/2014/main" id="{832882E6-D5CE-4685-AAB2-E19799E2B0AB}"/>
            </a:ext>
          </a:extLst>
        </xdr:cNvPr>
        <xdr:cNvSpPr>
          <a:spLocks noChangeArrowheads="1"/>
        </xdr:cNvSpPr>
      </xdr:nvSpPr>
      <xdr:spPr bwMode="auto">
        <a:xfrm>
          <a:off x="2395899" y="1754038"/>
          <a:ext cx="974346" cy="362376"/>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ctr" anchorCtr="0" upright="1"/>
        <a:lstStyle/>
        <a:p>
          <a:pPr algn="ctr" rtl="1">
            <a:defRPr sz="1000"/>
          </a:pPr>
          <a:r>
            <a:rPr lang="nl-NL" sz="1000" b="0" i="0" strike="noStrike">
              <a:solidFill>
                <a:srgbClr val="000000"/>
              </a:solidFill>
              <a:latin typeface="Arial"/>
              <a:cs typeface="Arial"/>
            </a:rPr>
            <a:t>Ongewogen</a:t>
          </a:r>
          <a:r>
            <a:rPr lang="nl-NL" sz="1000" b="0" i="0" strike="noStrike" baseline="0">
              <a:solidFill>
                <a:srgbClr val="000000"/>
              </a:solidFill>
              <a:latin typeface="Arial"/>
              <a:cs typeface="Arial"/>
            </a:rPr>
            <a:t> graaddagen</a:t>
          </a:r>
          <a:endParaRPr lang="nl-NL" sz="600" b="0" i="0" strike="noStrike">
            <a:solidFill>
              <a:srgbClr val="000000"/>
            </a:solidFill>
            <a:latin typeface="Arial"/>
            <a:cs typeface="Arial"/>
          </a:endParaRPr>
        </a:p>
      </xdr:txBody>
    </xdr:sp>
    <xdr:clientData/>
  </xdr:twoCellAnchor>
  <xdr:twoCellAnchor>
    <xdr:from>
      <xdr:col>5</xdr:col>
      <xdr:colOff>149035</xdr:colOff>
      <xdr:row>10</xdr:row>
      <xdr:rowOff>108809</xdr:rowOff>
    </xdr:from>
    <xdr:to>
      <xdr:col>6</xdr:col>
      <xdr:colOff>514652</xdr:colOff>
      <xdr:row>12</xdr:row>
      <xdr:rowOff>142139</xdr:rowOff>
    </xdr:to>
    <xdr:sp macro="" textlink="">
      <xdr:nvSpPr>
        <xdr:cNvPr id="33" name="Rectangle 2">
          <a:hlinkClick xmlns:r="http://schemas.openxmlformats.org/officeDocument/2006/relationships" r:id="rId5"/>
          <a:extLst>
            <a:ext uri="{FF2B5EF4-FFF2-40B4-BE49-F238E27FC236}">
              <a16:creationId xmlns:a16="http://schemas.microsoft.com/office/drawing/2014/main" id="{6E132F8D-E87D-4F7A-AC5E-A6D947CD50A6}"/>
            </a:ext>
          </a:extLst>
        </xdr:cNvPr>
        <xdr:cNvSpPr>
          <a:spLocks noChangeArrowheads="1"/>
        </xdr:cNvSpPr>
      </xdr:nvSpPr>
      <xdr:spPr bwMode="auto">
        <a:xfrm>
          <a:off x="3543399" y="1754036"/>
          <a:ext cx="971753" cy="362376"/>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ctr" anchorCtr="0" upright="1"/>
        <a:lstStyle/>
        <a:p>
          <a:pPr algn="ctr" rtl="1">
            <a:defRPr sz="1000"/>
          </a:pPr>
          <a:r>
            <a:rPr lang="nl-NL" sz="1000" b="0" i="0" strike="noStrike">
              <a:solidFill>
                <a:srgbClr val="000000"/>
              </a:solidFill>
              <a:latin typeface="Arial"/>
              <a:cs typeface="Arial"/>
            </a:rPr>
            <a:t>Ongewogen graaddagen</a:t>
          </a:r>
          <a:endParaRPr lang="nl-NL" sz="600" b="0" i="0" strike="noStrike">
            <a:solidFill>
              <a:srgbClr val="000000"/>
            </a:solidFill>
            <a:latin typeface="Arial"/>
            <a:cs typeface="Arial"/>
          </a:endParaRPr>
        </a:p>
      </xdr:txBody>
    </xdr:sp>
    <xdr:clientData/>
  </xdr:twoCellAnchor>
  <xdr:twoCellAnchor>
    <xdr:from>
      <xdr:col>3</xdr:col>
      <xdr:colOff>220073</xdr:colOff>
      <xdr:row>14</xdr:row>
      <xdr:rowOff>73303</xdr:rowOff>
    </xdr:from>
    <xdr:to>
      <xdr:col>4</xdr:col>
      <xdr:colOff>595403</xdr:colOff>
      <xdr:row>17</xdr:row>
      <xdr:rowOff>6053</xdr:rowOff>
    </xdr:to>
    <xdr:sp macro="" textlink="">
      <xdr:nvSpPr>
        <xdr:cNvPr id="34" name="Rectangle 2">
          <a:hlinkClick xmlns:r="http://schemas.openxmlformats.org/officeDocument/2006/relationships" r:id="rId6"/>
          <a:extLst>
            <a:ext uri="{FF2B5EF4-FFF2-40B4-BE49-F238E27FC236}">
              <a16:creationId xmlns:a16="http://schemas.microsoft.com/office/drawing/2014/main" id="{60BC4471-8157-4E36-B1B5-7CA001DF7D61}"/>
            </a:ext>
          </a:extLst>
        </xdr:cNvPr>
        <xdr:cNvSpPr>
          <a:spLocks noChangeArrowheads="1"/>
        </xdr:cNvSpPr>
      </xdr:nvSpPr>
      <xdr:spPr bwMode="auto">
        <a:xfrm>
          <a:off x="2012505" y="2541144"/>
          <a:ext cx="981466" cy="357045"/>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ctr" anchorCtr="0" upright="1"/>
        <a:lstStyle/>
        <a:p>
          <a:pPr algn="ctr" rtl="1">
            <a:defRPr sz="1000"/>
          </a:pPr>
          <a:r>
            <a:rPr lang="nl-NL" sz="1000" b="0" i="0" strike="noStrike">
              <a:solidFill>
                <a:srgbClr val="000000"/>
              </a:solidFill>
              <a:latin typeface="Arial"/>
              <a:cs typeface="Arial"/>
            </a:rPr>
            <a:t>Gewogen</a:t>
          </a:r>
          <a:r>
            <a:rPr lang="nl-NL" sz="1000" b="0" i="0" strike="noStrike" baseline="0">
              <a:solidFill>
                <a:srgbClr val="000000"/>
              </a:solidFill>
              <a:latin typeface="Arial"/>
              <a:cs typeface="Arial"/>
            </a:rPr>
            <a:t> graaddagen</a:t>
          </a:r>
          <a:endParaRPr lang="nl-NL" sz="600" b="0" i="0" strike="noStrike">
            <a:solidFill>
              <a:srgbClr val="000000"/>
            </a:solidFill>
            <a:latin typeface="Arial"/>
            <a:cs typeface="Arial"/>
          </a:endParaRPr>
        </a:p>
      </xdr:txBody>
    </xdr:sp>
    <xdr:clientData/>
  </xdr:twoCellAnchor>
  <xdr:twoCellAnchor>
    <xdr:from>
      <xdr:col>5</xdr:col>
      <xdr:colOff>159801</xdr:colOff>
      <xdr:row>14</xdr:row>
      <xdr:rowOff>81966</xdr:rowOff>
    </xdr:from>
    <xdr:to>
      <xdr:col>6</xdr:col>
      <xdr:colOff>535043</xdr:colOff>
      <xdr:row>17</xdr:row>
      <xdr:rowOff>14716</xdr:rowOff>
    </xdr:to>
    <xdr:sp macro="" textlink="">
      <xdr:nvSpPr>
        <xdr:cNvPr id="35" name="Rectangle 2">
          <a:hlinkClick xmlns:r="http://schemas.openxmlformats.org/officeDocument/2006/relationships" r:id="rId7"/>
          <a:extLst>
            <a:ext uri="{FF2B5EF4-FFF2-40B4-BE49-F238E27FC236}">
              <a16:creationId xmlns:a16="http://schemas.microsoft.com/office/drawing/2014/main" id="{F764184C-6F4A-4DD6-8569-7B86ECE0233A}"/>
            </a:ext>
          </a:extLst>
        </xdr:cNvPr>
        <xdr:cNvSpPr>
          <a:spLocks noChangeArrowheads="1"/>
        </xdr:cNvSpPr>
      </xdr:nvSpPr>
      <xdr:spPr bwMode="auto">
        <a:xfrm>
          <a:off x="3303051" y="2549807"/>
          <a:ext cx="981378" cy="357045"/>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ctr" anchorCtr="0" upright="1"/>
        <a:lstStyle/>
        <a:p>
          <a:pPr algn="ctr" rtl="1">
            <a:defRPr sz="1000"/>
          </a:pPr>
          <a:r>
            <a:rPr lang="nl-NL" sz="1000" b="0" i="0" strike="noStrike">
              <a:solidFill>
                <a:srgbClr val="000000"/>
              </a:solidFill>
              <a:latin typeface="Arial"/>
              <a:cs typeface="Arial"/>
            </a:rPr>
            <a:t>Gewogen</a:t>
          </a:r>
          <a:r>
            <a:rPr lang="nl-NL" sz="1000" b="0" i="0" strike="noStrike" baseline="0">
              <a:solidFill>
                <a:srgbClr val="000000"/>
              </a:solidFill>
              <a:latin typeface="Arial"/>
              <a:cs typeface="Arial"/>
            </a:rPr>
            <a:t> graaddagen</a:t>
          </a:r>
          <a:endParaRPr lang="nl-NL" sz="600" b="0" i="0" strike="noStrike">
            <a:solidFill>
              <a:srgbClr val="000000"/>
            </a:solidFill>
            <a:latin typeface="Arial"/>
            <a:cs typeface="Arial"/>
          </a:endParaRPr>
        </a:p>
      </xdr:txBody>
    </xdr:sp>
    <xdr:clientData/>
  </xdr:twoCellAnchor>
  <xdr:twoCellAnchor>
    <xdr:from>
      <xdr:col>3</xdr:col>
      <xdr:colOff>223475</xdr:colOff>
      <xdr:row>18</xdr:row>
      <xdr:rowOff>73745</xdr:rowOff>
    </xdr:from>
    <xdr:to>
      <xdr:col>4</xdr:col>
      <xdr:colOff>590501</xdr:colOff>
      <xdr:row>20</xdr:row>
      <xdr:rowOff>160586</xdr:rowOff>
    </xdr:to>
    <xdr:sp macro="" textlink="">
      <xdr:nvSpPr>
        <xdr:cNvPr id="36" name="Rectangle 2">
          <a:hlinkClick xmlns:r="http://schemas.openxmlformats.org/officeDocument/2006/relationships" r:id="rId8"/>
          <a:extLst>
            <a:ext uri="{FF2B5EF4-FFF2-40B4-BE49-F238E27FC236}">
              <a16:creationId xmlns:a16="http://schemas.microsoft.com/office/drawing/2014/main" id="{1AD05AB1-523C-4B7C-9A88-91639234CB76}"/>
            </a:ext>
          </a:extLst>
        </xdr:cNvPr>
        <xdr:cNvSpPr>
          <a:spLocks noChangeArrowheads="1"/>
        </xdr:cNvSpPr>
      </xdr:nvSpPr>
      <xdr:spPr bwMode="auto">
        <a:xfrm>
          <a:off x="2015907" y="3061131"/>
          <a:ext cx="973162" cy="346614"/>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ctr" anchorCtr="0" upright="1"/>
        <a:lstStyle/>
        <a:p>
          <a:pPr algn="ctr" rtl="1">
            <a:defRPr sz="1000"/>
          </a:pPr>
          <a:r>
            <a:rPr lang="nl-NL" sz="1000" b="0" i="0" strike="noStrike">
              <a:solidFill>
                <a:srgbClr val="000000"/>
              </a:solidFill>
              <a:latin typeface="Arial"/>
              <a:cs typeface="Arial"/>
            </a:rPr>
            <a:t>Gemiddelde temperatuur</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twoCellAnchor>
    <xdr:from>
      <xdr:col>5</xdr:col>
      <xdr:colOff>156800</xdr:colOff>
      <xdr:row>18</xdr:row>
      <xdr:rowOff>73745</xdr:rowOff>
    </xdr:from>
    <xdr:to>
      <xdr:col>6</xdr:col>
      <xdr:colOff>520989</xdr:colOff>
      <xdr:row>20</xdr:row>
      <xdr:rowOff>160586</xdr:rowOff>
    </xdr:to>
    <xdr:sp macro="" textlink="">
      <xdr:nvSpPr>
        <xdr:cNvPr id="37" name="Rectangle 2">
          <a:hlinkClick xmlns:r="http://schemas.openxmlformats.org/officeDocument/2006/relationships" r:id="rId9"/>
          <a:extLst>
            <a:ext uri="{FF2B5EF4-FFF2-40B4-BE49-F238E27FC236}">
              <a16:creationId xmlns:a16="http://schemas.microsoft.com/office/drawing/2014/main" id="{EA69ABDD-CDD1-4E53-97BB-9072129D9C0A}"/>
            </a:ext>
          </a:extLst>
        </xdr:cNvPr>
        <xdr:cNvSpPr>
          <a:spLocks noChangeArrowheads="1"/>
        </xdr:cNvSpPr>
      </xdr:nvSpPr>
      <xdr:spPr bwMode="auto">
        <a:xfrm>
          <a:off x="3300050" y="3061131"/>
          <a:ext cx="970325" cy="346614"/>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ctr" anchorCtr="0" upright="1"/>
        <a:lstStyle/>
        <a:p>
          <a:pPr algn="ctr" rtl="1">
            <a:defRPr sz="1000"/>
          </a:pPr>
          <a:r>
            <a:rPr lang="nl-NL" sz="1000" b="0" i="0" strike="noStrike">
              <a:solidFill>
                <a:srgbClr val="000000"/>
              </a:solidFill>
              <a:latin typeface="Arial"/>
              <a:cs typeface="Arial"/>
            </a:rPr>
            <a:t>Gemiddelde temperatuur</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twoCellAnchor>
    <xdr:from>
      <xdr:col>3</xdr:col>
      <xdr:colOff>224544</xdr:colOff>
      <xdr:row>22</xdr:row>
      <xdr:rowOff>73746</xdr:rowOff>
    </xdr:from>
    <xdr:to>
      <xdr:col>4</xdr:col>
      <xdr:colOff>586656</xdr:colOff>
      <xdr:row>25</xdr:row>
      <xdr:rowOff>5804</xdr:rowOff>
    </xdr:to>
    <xdr:sp macro="" textlink="">
      <xdr:nvSpPr>
        <xdr:cNvPr id="38" name="Rectangle 2">
          <a:hlinkClick xmlns:r="http://schemas.openxmlformats.org/officeDocument/2006/relationships" r:id="rId10"/>
          <a:extLst>
            <a:ext uri="{FF2B5EF4-FFF2-40B4-BE49-F238E27FC236}">
              <a16:creationId xmlns:a16="http://schemas.microsoft.com/office/drawing/2014/main" id="{020E8172-30E3-40B5-80BA-59B73B4F9B08}"/>
            </a:ext>
          </a:extLst>
        </xdr:cNvPr>
        <xdr:cNvSpPr>
          <a:spLocks noChangeArrowheads="1"/>
        </xdr:cNvSpPr>
      </xdr:nvSpPr>
      <xdr:spPr bwMode="auto">
        <a:xfrm>
          <a:off x="2016976" y="3580678"/>
          <a:ext cx="968248" cy="356353"/>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ctr" anchorCtr="0" upright="1"/>
        <a:lstStyle/>
        <a:p>
          <a:pPr algn="ctr" rtl="1">
            <a:defRPr sz="1000"/>
          </a:pPr>
          <a:r>
            <a:rPr lang="nl-NL" sz="1000" b="0" i="0" strike="noStrike">
              <a:solidFill>
                <a:srgbClr val="000000"/>
              </a:solidFill>
              <a:latin typeface="Arial"/>
              <a:cs typeface="Arial"/>
            </a:rPr>
            <a:t>Relatieve vochtigheid</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twoCellAnchor>
    <xdr:from>
      <xdr:col>5</xdr:col>
      <xdr:colOff>154059</xdr:colOff>
      <xdr:row>22</xdr:row>
      <xdr:rowOff>73746</xdr:rowOff>
    </xdr:from>
    <xdr:to>
      <xdr:col>6</xdr:col>
      <xdr:colOff>519476</xdr:colOff>
      <xdr:row>25</xdr:row>
      <xdr:rowOff>5804</xdr:rowOff>
    </xdr:to>
    <xdr:sp macro="" textlink="">
      <xdr:nvSpPr>
        <xdr:cNvPr id="39" name="Rectangle 2">
          <a:hlinkClick xmlns:r="http://schemas.openxmlformats.org/officeDocument/2006/relationships" r:id="rId11"/>
          <a:extLst>
            <a:ext uri="{FF2B5EF4-FFF2-40B4-BE49-F238E27FC236}">
              <a16:creationId xmlns:a16="http://schemas.microsoft.com/office/drawing/2014/main" id="{6AAECDEF-CDCE-4F98-8538-0760B42E74B6}"/>
            </a:ext>
          </a:extLst>
        </xdr:cNvPr>
        <xdr:cNvSpPr>
          <a:spLocks noChangeArrowheads="1"/>
        </xdr:cNvSpPr>
      </xdr:nvSpPr>
      <xdr:spPr bwMode="auto">
        <a:xfrm>
          <a:off x="3297309" y="3580678"/>
          <a:ext cx="971553" cy="356353"/>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ctr" anchorCtr="0" upright="1"/>
        <a:lstStyle/>
        <a:p>
          <a:pPr algn="ctr" rtl="1">
            <a:defRPr sz="1000"/>
          </a:pPr>
          <a:r>
            <a:rPr lang="nl-NL" sz="1000" b="0" i="0" strike="noStrike">
              <a:solidFill>
                <a:srgbClr val="000000"/>
              </a:solidFill>
              <a:latin typeface="Arial"/>
              <a:cs typeface="Arial"/>
            </a:rPr>
            <a:t>Relatieve</a:t>
          </a:r>
          <a:r>
            <a:rPr lang="nl-NL" sz="1000" b="0" i="0" strike="noStrike" baseline="0">
              <a:solidFill>
                <a:srgbClr val="000000"/>
              </a:solidFill>
              <a:latin typeface="Arial"/>
              <a:cs typeface="Arial"/>
            </a:rPr>
            <a:t> vochtigheid</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twoCellAnchor>
    <xdr:from>
      <xdr:col>5</xdr:col>
      <xdr:colOff>153521</xdr:colOff>
      <xdr:row>26</xdr:row>
      <xdr:rowOff>69232</xdr:rowOff>
    </xdr:from>
    <xdr:to>
      <xdr:col>6</xdr:col>
      <xdr:colOff>523357</xdr:colOff>
      <xdr:row>29</xdr:row>
      <xdr:rowOff>33135</xdr:rowOff>
    </xdr:to>
    <xdr:sp macro="" textlink="">
      <xdr:nvSpPr>
        <xdr:cNvPr id="41" name="Rectangle 2">
          <a:hlinkClick xmlns:r="http://schemas.openxmlformats.org/officeDocument/2006/relationships" r:id="rId12"/>
          <a:extLst>
            <a:ext uri="{FF2B5EF4-FFF2-40B4-BE49-F238E27FC236}">
              <a16:creationId xmlns:a16="http://schemas.microsoft.com/office/drawing/2014/main" id="{A2272E19-7D04-41E0-A74C-EE9FCC89DE92}"/>
            </a:ext>
          </a:extLst>
        </xdr:cNvPr>
        <xdr:cNvSpPr>
          <a:spLocks noChangeArrowheads="1"/>
        </xdr:cNvSpPr>
      </xdr:nvSpPr>
      <xdr:spPr bwMode="auto">
        <a:xfrm>
          <a:off x="3296771" y="4095709"/>
          <a:ext cx="975972" cy="388199"/>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ctr" anchorCtr="0"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Koeldagen</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twoCellAnchor>
    <xdr:from>
      <xdr:col>3</xdr:col>
      <xdr:colOff>225075</xdr:colOff>
      <xdr:row>30</xdr:row>
      <xdr:rowOff>67846</xdr:rowOff>
    </xdr:from>
    <xdr:to>
      <xdr:col>4</xdr:col>
      <xdr:colOff>591788</xdr:colOff>
      <xdr:row>32</xdr:row>
      <xdr:rowOff>148193</xdr:rowOff>
    </xdr:to>
    <xdr:sp macro="" textlink="">
      <xdr:nvSpPr>
        <xdr:cNvPr id="42" name="Rectangle 2">
          <a:hlinkClick xmlns:r="http://schemas.openxmlformats.org/officeDocument/2006/relationships" r:id="rId13"/>
          <a:extLst>
            <a:ext uri="{FF2B5EF4-FFF2-40B4-BE49-F238E27FC236}">
              <a16:creationId xmlns:a16="http://schemas.microsoft.com/office/drawing/2014/main" id="{7AFE7593-0D50-493C-BD9F-F718422965CB}"/>
            </a:ext>
          </a:extLst>
        </xdr:cNvPr>
        <xdr:cNvSpPr>
          <a:spLocks noChangeArrowheads="1"/>
        </xdr:cNvSpPr>
      </xdr:nvSpPr>
      <xdr:spPr bwMode="auto">
        <a:xfrm>
          <a:off x="2017507" y="4613869"/>
          <a:ext cx="972849" cy="340119"/>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ctr" anchorCtr="0"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Toelichting</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twoCellAnchor>
    <xdr:from>
      <xdr:col>5</xdr:col>
      <xdr:colOff>150780</xdr:colOff>
      <xdr:row>30</xdr:row>
      <xdr:rowOff>67846</xdr:rowOff>
    </xdr:from>
    <xdr:to>
      <xdr:col>6</xdr:col>
      <xdr:colOff>524019</xdr:colOff>
      <xdr:row>32</xdr:row>
      <xdr:rowOff>148193</xdr:rowOff>
    </xdr:to>
    <xdr:sp macro="" textlink="">
      <xdr:nvSpPr>
        <xdr:cNvPr id="43" name="Rectangle 2">
          <a:hlinkClick xmlns:r="http://schemas.openxmlformats.org/officeDocument/2006/relationships" r:id="rId14"/>
          <a:extLst>
            <a:ext uri="{FF2B5EF4-FFF2-40B4-BE49-F238E27FC236}">
              <a16:creationId xmlns:a16="http://schemas.microsoft.com/office/drawing/2014/main" id="{42EBEDD2-6BC0-4DA3-9DE9-A0854028BFE9}"/>
            </a:ext>
          </a:extLst>
        </xdr:cNvPr>
        <xdr:cNvSpPr>
          <a:spLocks noChangeArrowheads="1"/>
        </xdr:cNvSpPr>
      </xdr:nvSpPr>
      <xdr:spPr bwMode="auto">
        <a:xfrm>
          <a:off x="3294030" y="4613869"/>
          <a:ext cx="979375" cy="340119"/>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ctr" anchorCtr="0" upright="1"/>
        <a:lstStyle/>
        <a:p>
          <a:pPr algn="ctr" rtl="1">
            <a:defRPr sz="1000"/>
          </a:pPr>
          <a:r>
            <a:rPr lang="nl-NL" sz="1000" b="0" i="0" strike="noStrike">
              <a:solidFill>
                <a:srgbClr val="000000"/>
              </a:solidFill>
              <a:latin typeface="Arial"/>
              <a:cs typeface="Arial"/>
            </a:rPr>
            <a:t>Voorbeeld berekening</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twoCellAnchor>
    <xdr:from>
      <xdr:col>3</xdr:col>
      <xdr:colOff>499630</xdr:colOff>
      <xdr:row>5</xdr:row>
      <xdr:rowOff>136640</xdr:rowOff>
    </xdr:from>
    <xdr:to>
      <xdr:col>6</xdr:col>
      <xdr:colOff>305628</xdr:colOff>
      <xdr:row>7</xdr:row>
      <xdr:rowOff>152459</xdr:rowOff>
    </xdr:to>
    <xdr:sp macro="" textlink="">
      <xdr:nvSpPr>
        <xdr:cNvPr id="28" name="Rectangle 2">
          <a:hlinkClick xmlns:r="http://schemas.openxmlformats.org/officeDocument/2006/relationships" r:id="rId15"/>
          <a:extLst>
            <a:ext uri="{FF2B5EF4-FFF2-40B4-BE49-F238E27FC236}">
              <a16:creationId xmlns:a16="http://schemas.microsoft.com/office/drawing/2014/main" id="{B4E49308-BDF0-482C-BA60-5B91A48F4AA7}"/>
            </a:ext>
          </a:extLst>
        </xdr:cNvPr>
        <xdr:cNvSpPr>
          <a:spLocks noChangeArrowheads="1"/>
        </xdr:cNvSpPr>
      </xdr:nvSpPr>
      <xdr:spPr bwMode="auto">
        <a:xfrm>
          <a:off x="2681721" y="1781867"/>
          <a:ext cx="1762952" cy="344865"/>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ctr" anchorCtr="0" upright="1"/>
        <a:lstStyle/>
        <a:p>
          <a:pPr algn="ctr" rtl="1">
            <a:lnSpc>
              <a:spcPts val="1000"/>
            </a:lnSpc>
            <a:defRPr sz="1000"/>
          </a:pPr>
          <a:r>
            <a:rPr lang="nl-NL" sz="1000" b="0" i="0" strike="noStrike">
              <a:solidFill>
                <a:srgbClr val="000000"/>
              </a:solidFill>
              <a:latin typeface="Arial"/>
              <a:cs typeface="Arial"/>
            </a:rPr>
            <a:t>Interactieve</a:t>
          </a:r>
          <a:r>
            <a:rPr lang="nl-NL" sz="1000" b="0" i="0" strike="noStrike" baseline="0">
              <a:solidFill>
                <a:srgbClr val="000000"/>
              </a:solidFill>
              <a:latin typeface="Arial"/>
              <a:cs typeface="Arial"/>
            </a:rPr>
            <a:t> selectie</a:t>
          </a:r>
          <a:endParaRPr lang="nl-NL" sz="600" b="0" i="0" strike="noStrike">
            <a:solidFill>
              <a:srgbClr val="000000"/>
            </a:solidFill>
            <a:latin typeface="Arial"/>
            <a:cs typeface="Arial"/>
          </a:endParaRPr>
        </a:p>
      </xdr:txBody>
    </xdr:sp>
    <xdr:clientData/>
  </xdr:twoCellAnchor>
  <xdr:twoCellAnchor>
    <xdr:from>
      <xdr:col>3</xdr:col>
      <xdr:colOff>236648</xdr:colOff>
      <xdr:row>26</xdr:row>
      <xdr:rowOff>65770</xdr:rowOff>
    </xdr:from>
    <xdr:to>
      <xdr:col>4</xdr:col>
      <xdr:colOff>606484</xdr:colOff>
      <xdr:row>29</xdr:row>
      <xdr:rowOff>29673</xdr:rowOff>
    </xdr:to>
    <xdr:sp macro="" textlink="">
      <xdr:nvSpPr>
        <xdr:cNvPr id="29" name="Rectangle 2">
          <a:hlinkClick xmlns:r="http://schemas.openxmlformats.org/officeDocument/2006/relationships" r:id="rId12"/>
          <a:extLst>
            <a:ext uri="{FF2B5EF4-FFF2-40B4-BE49-F238E27FC236}">
              <a16:creationId xmlns:a16="http://schemas.microsoft.com/office/drawing/2014/main" id="{EB13BFCF-69C1-4885-9B92-AAF681330178}"/>
            </a:ext>
          </a:extLst>
        </xdr:cNvPr>
        <xdr:cNvSpPr>
          <a:spLocks noChangeArrowheads="1"/>
        </xdr:cNvSpPr>
      </xdr:nvSpPr>
      <xdr:spPr bwMode="auto">
        <a:xfrm>
          <a:off x="2029080" y="4092247"/>
          <a:ext cx="975972" cy="388199"/>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ctr" anchorCtr="0"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Koeldagen</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1457325</xdr:colOff>
      <xdr:row>2</xdr:row>
      <xdr:rowOff>38798</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8E75B473-2698-481A-9BCC-6AB61A116E8A}"/>
            </a:ext>
          </a:extLst>
        </xdr:cNvPr>
        <xdr:cNvSpPr>
          <a:spLocks noChangeArrowheads="1"/>
        </xdr:cNvSpPr>
      </xdr:nvSpPr>
      <xdr:spPr bwMode="auto">
        <a:xfrm>
          <a:off x="3676650" y="0"/>
          <a:ext cx="1314450" cy="419798"/>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t"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Hoofdmenu</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1457325</xdr:colOff>
      <xdr:row>2</xdr:row>
      <xdr:rowOff>38798</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5ED9B9A5-48D9-491F-A2AC-FB3D20D332D5}"/>
            </a:ext>
          </a:extLst>
        </xdr:cNvPr>
        <xdr:cNvSpPr>
          <a:spLocks noChangeArrowheads="1"/>
        </xdr:cNvSpPr>
      </xdr:nvSpPr>
      <xdr:spPr bwMode="auto">
        <a:xfrm>
          <a:off x="3676650" y="0"/>
          <a:ext cx="1314450" cy="419798"/>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t"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Hoofdmenu</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1457325</xdr:colOff>
      <xdr:row>2</xdr:row>
      <xdr:rowOff>38798</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589A4C45-0F22-4AE5-8D55-DF578A302BB6}"/>
            </a:ext>
          </a:extLst>
        </xdr:cNvPr>
        <xdr:cNvSpPr>
          <a:spLocks noChangeArrowheads="1"/>
        </xdr:cNvSpPr>
      </xdr:nvSpPr>
      <xdr:spPr bwMode="auto">
        <a:xfrm>
          <a:off x="3676650" y="0"/>
          <a:ext cx="1314450" cy="419798"/>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t"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Hoofdmenu</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1457325</xdr:colOff>
      <xdr:row>2</xdr:row>
      <xdr:rowOff>38798</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9B2F9490-0BDB-4D90-98BD-05E28D3566DE}"/>
            </a:ext>
          </a:extLst>
        </xdr:cNvPr>
        <xdr:cNvSpPr>
          <a:spLocks noChangeArrowheads="1"/>
        </xdr:cNvSpPr>
      </xdr:nvSpPr>
      <xdr:spPr bwMode="auto">
        <a:xfrm>
          <a:off x="3676650" y="0"/>
          <a:ext cx="1314450" cy="419798"/>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t"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Hoofdmenu</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1457325</xdr:colOff>
      <xdr:row>2</xdr:row>
      <xdr:rowOff>38798</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5744DF54-14B6-4E60-A425-70727507FF36}"/>
            </a:ext>
          </a:extLst>
        </xdr:cNvPr>
        <xdr:cNvSpPr>
          <a:spLocks noChangeArrowheads="1"/>
        </xdr:cNvSpPr>
      </xdr:nvSpPr>
      <xdr:spPr bwMode="auto">
        <a:xfrm>
          <a:off x="3676650" y="0"/>
          <a:ext cx="1314450" cy="419798"/>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t"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Hoofdmenu</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1457325</xdr:colOff>
      <xdr:row>2</xdr:row>
      <xdr:rowOff>38798</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74022C37-13F5-4E8F-8513-D01632824EA9}"/>
            </a:ext>
          </a:extLst>
        </xdr:cNvPr>
        <xdr:cNvSpPr>
          <a:spLocks noChangeArrowheads="1"/>
        </xdr:cNvSpPr>
      </xdr:nvSpPr>
      <xdr:spPr bwMode="auto">
        <a:xfrm>
          <a:off x="3990975" y="0"/>
          <a:ext cx="1314450" cy="419798"/>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t"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Hoofdmenu</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1457325</xdr:colOff>
      <xdr:row>2</xdr:row>
      <xdr:rowOff>38798</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63505F13-211F-4F53-A3CD-25D34FC13C71}"/>
            </a:ext>
          </a:extLst>
        </xdr:cNvPr>
        <xdr:cNvSpPr>
          <a:spLocks noChangeArrowheads="1"/>
        </xdr:cNvSpPr>
      </xdr:nvSpPr>
      <xdr:spPr bwMode="auto">
        <a:xfrm>
          <a:off x="3352800" y="0"/>
          <a:ext cx="1314450" cy="419798"/>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t"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Hoofdmenu</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1457325</xdr:colOff>
      <xdr:row>2</xdr:row>
      <xdr:rowOff>38798</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1D7BE1A1-0714-4CEF-BD54-E17EBDD68A1A}"/>
            </a:ext>
          </a:extLst>
        </xdr:cNvPr>
        <xdr:cNvSpPr>
          <a:spLocks noChangeArrowheads="1"/>
        </xdr:cNvSpPr>
      </xdr:nvSpPr>
      <xdr:spPr bwMode="auto">
        <a:xfrm>
          <a:off x="3676650" y="0"/>
          <a:ext cx="1314450" cy="419798"/>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t"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Hoofdmenu</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0</xdr:colOff>
      <xdr:row>0</xdr:row>
      <xdr:rowOff>0</xdr:rowOff>
    </xdr:from>
    <xdr:to>
      <xdr:col>5</xdr:col>
      <xdr:colOff>418863</xdr:colOff>
      <xdr:row>1</xdr:row>
      <xdr:rowOff>40658</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BD61A0D7-6DB6-44ED-B90E-03E90E04419C}"/>
            </a:ext>
          </a:extLst>
        </xdr:cNvPr>
        <xdr:cNvSpPr>
          <a:spLocks noChangeArrowheads="1"/>
        </xdr:cNvSpPr>
      </xdr:nvSpPr>
      <xdr:spPr bwMode="auto">
        <a:xfrm>
          <a:off x="1828800" y="0"/>
          <a:ext cx="1638063" cy="374033"/>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t"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Hoofdmenu</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0</xdr:colOff>
      <xdr:row>0</xdr:row>
      <xdr:rowOff>0</xdr:rowOff>
    </xdr:from>
    <xdr:to>
      <xdr:col>5</xdr:col>
      <xdr:colOff>182454</xdr:colOff>
      <xdr:row>2</xdr:row>
      <xdr:rowOff>38798</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8671D562-DE10-4BF3-8CDD-21C8FB3786F6}"/>
            </a:ext>
          </a:extLst>
        </xdr:cNvPr>
        <xdr:cNvSpPr>
          <a:spLocks noChangeArrowheads="1"/>
        </xdr:cNvSpPr>
      </xdr:nvSpPr>
      <xdr:spPr bwMode="auto">
        <a:xfrm>
          <a:off x="5124450" y="0"/>
          <a:ext cx="1611204" cy="362648"/>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t"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Hoofdmenu</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161924</xdr:colOff>
      <xdr:row>2</xdr:row>
      <xdr:rowOff>180975</xdr:rowOff>
    </xdr:from>
    <xdr:to>
      <xdr:col>6</xdr:col>
      <xdr:colOff>781050</xdr:colOff>
      <xdr:row>10</xdr:row>
      <xdr:rowOff>15240</xdr:rowOff>
    </xdr:to>
    <mc:AlternateContent xmlns:mc="http://schemas.openxmlformats.org/markup-compatibility/2006" xmlns:tsle="http://schemas.microsoft.com/office/drawing/2012/timeslicer">
      <mc:Choice Requires="tsle">
        <xdr:graphicFrame macro="">
          <xdr:nvGraphicFramePr>
            <xdr:cNvPr id="2" name="Datum">
              <a:extLst>
                <a:ext uri="{FF2B5EF4-FFF2-40B4-BE49-F238E27FC236}">
                  <a16:creationId xmlns:a16="http://schemas.microsoft.com/office/drawing/2014/main" id="{20CD5850-AF3C-BFF6-AC46-6A30A3C4A611}"/>
                </a:ext>
              </a:extLst>
            </xdr:cNvPr>
            <xdr:cNvGraphicFramePr/>
          </xdr:nvGraphicFramePr>
          <xdr:xfrm>
            <a:off x="0" y="0"/>
            <a:ext cx="0" cy="0"/>
          </xdr:xfrm>
          <a:graphic>
            <a:graphicData uri="http://schemas.microsoft.com/office/drawing/2012/timeslicer">
              <tsle:timeslicer name="Datum"/>
            </a:graphicData>
          </a:graphic>
        </xdr:graphicFrame>
      </mc:Choice>
      <mc:Fallback xmlns="">
        <xdr:sp macro="" textlink="">
          <xdr:nvSpPr>
            <xdr:cNvPr id="0" name=""/>
            <xdr:cNvSpPr>
              <a:spLocks noTextEdit="1"/>
            </xdr:cNvSpPr>
          </xdr:nvSpPr>
          <xdr:spPr>
            <a:xfrm>
              <a:off x="161924" y="847725"/>
              <a:ext cx="6238876" cy="1362075"/>
            </a:xfrm>
            <a:prstGeom prst="rect">
              <a:avLst/>
            </a:prstGeom>
            <a:solidFill>
              <a:prstClr val="white"/>
            </a:solidFill>
            <a:ln w="1">
              <a:solidFill>
                <a:prstClr val="green"/>
              </a:solidFill>
            </a:ln>
          </xdr:spPr>
          <xdr:txBody>
            <a:bodyPr vertOverflow="clip" horzOverflow="clip"/>
            <a:lstStyle/>
            <a:p>
              <a:r>
                <a:rPr lang="nl-NL" sz="1100"/>
                <a:t>Tijdlijn: werkt in Excel 2013 of hoger. Wijzig de positie of grootte van de tijdlijn niet.</a:t>
              </a:r>
            </a:p>
          </xdr:txBody>
        </xdr:sp>
      </mc:Fallback>
    </mc:AlternateContent>
    <xdr:clientData/>
  </xdr:twoCellAnchor>
  <xdr:twoCellAnchor editAs="oneCell">
    <xdr:from>
      <xdr:col>7</xdr:col>
      <xdr:colOff>381000</xdr:colOff>
      <xdr:row>2</xdr:row>
      <xdr:rowOff>180975</xdr:rowOff>
    </xdr:from>
    <xdr:to>
      <xdr:col>9</xdr:col>
      <xdr:colOff>173355</xdr:colOff>
      <xdr:row>10</xdr:row>
      <xdr:rowOff>15240</xdr:rowOff>
    </xdr:to>
    <mc:AlternateContent xmlns:mc="http://schemas.openxmlformats.org/markup-compatibility/2006" xmlns:a14="http://schemas.microsoft.com/office/drawing/2010/main">
      <mc:Choice Requires="a14">
        <xdr:graphicFrame macro="">
          <xdr:nvGraphicFramePr>
            <xdr:cNvPr id="5" name="weerstation">
              <a:extLst>
                <a:ext uri="{FF2B5EF4-FFF2-40B4-BE49-F238E27FC236}">
                  <a16:creationId xmlns:a16="http://schemas.microsoft.com/office/drawing/2014/main" id="{7CFFCFED-8570-FF70-EEB0-BDBB84D57555}"/>
                </a:ext>
              </a:extLst>
            </xdr:cNvPr>
            <xdr:cNvGraphicFramePr/>
          </xdr:nvGraphicFramePr>
          <xdr:xfrm>
            <a:off x="0" y="0"/>
            <a:ext cx="0" cy="0"/>
          </xdr:xfrm>
          <a:graphic>
            <a:graphicData uri="http://schemas.microsoft.com/office/drawing/2010/slicer">
              <sle:slicer xmlns:sle="http://schemas.microsoft.com/office/drawing/2010/slicer" name="weerstation"/>
            </a:graphicData>
          </a:graphic>
        </xdr:graphicFrame>
      </mc:Choice>
      <mc:Fallback xmlns="">
        <xdr:sp macro="" textlink="">
          <xdr:nvSpPr>
            <xdr:cNvPr id="0" name=""/>
            <xdr:cNvSpPr>
              <a:spLocks noTextEdit="1"/>
            </xdr:cNvSpPr>
          </xdr:nvSpPr>
          <xdr:spPr>
            <a:xfrm>
              <a:off x="7067550" y="847725"/>
              <a:ext cx="1828800" cy="1362075"/>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worden in Excel 2010 of hoger ondersteund.
De slicer kan niet worden gebruikt als de shape in een eerdere Excel-versie is gewijzigd of als de werkmap is opgeslagen in Excel 2003 of eerder.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6</xdr:col>
      <xdr:colOff>81915</xdr:colOff>
      <xdr:row>0</xdr:row>
      <xdr:rowOff>81915</xdr:rowOff>
    </xdr:from>
    <xdr:to>
      <xdr:col>6</xdr:col>
      <xdr:colOff>1690945</xdr:colOff>
      <xdr:row>2</xdr:row>
      <xdr:rowOff>109361</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1F63E6A6-E251-48C3-B452-3739DAEB85B5}"/>
            </a:ext>
          </a:extLst>
        </xdr:cNvPr>
        <xdr:cNvSpPr>
          <a:spLocks noChangeArrowheads="1"/>
        </xdr:cNvSpPr>
      </xdr:nvSpPr>
      <xdr:spPr bwMode="auto">
        <a:xfrm>
          <a:off x="6320790" y="81915"/>
          <a:ext cx="1609030" cy="351296"/>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t"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Hoofdmenu</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1457325</xdr:colOff>
      <xdr:row>2</xdr:row>
      <xdr:rowOff>38798</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1DB56727-3D06-4AC8-8E9B-A5C4EE07F950}"/>
            </a:ext>
          </a:extLst>
        </xdr:cNvPr>
        <xdr:cNvSpPr>
          <a:spLocks noChangeArrowheads="1"/>
        </xdr:cNvSpPr>
      </xdr:nvSpPr>
      <xdr:spPr bwMode="auto">
        <a:xfrm>
          <a:off x="6515100" y="0"/>
          <a:ext cx="1457325" cy="419798"/>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t"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Hoofdmenu</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1457325</xdr:colOff>
      <xdr:row>2</xdr:row>
      <xdr:rowOff>38798</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FA6C3E71-9BAE-4899-BCF6-EF273E3DA475}"/>
            </a:ext>
          </a:extLst>
        </xdr:cNvPr>
        <xdr:cNvSpPr>
          <a:spLocks noChangeArrowheads="1"/>
        </xdr:cNvSpPr>
      </xdr:nvSpPr>
      <xdr:spPr bwMode="auto">
        <a:xfrm>
          <a:off x="4781550" y="0"/>
          <a:ext cx="1314450" cy="419798"/>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t"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Hoofdmenu</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1457325</xdr:colOff>
      <xdr:row>2</xdr:row>
      <xdr:rowOff>38798</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1C010666-B2D9-4DE4-B484-FE766AD3331C}"/>
            </a:ext>
          </a:extLst>
        </xdr:cNvPr>
        <xdr:cNvSpPr>
          <a:spLocks noChangeArrowheads="1"/>
        </xdr:cNvSpPr>
      </xdr:nvSpPr>
      <xdr:spPr bwMode="auto">
        <a:xfrm>
          <a:off x="5013960" y="0"/>
          <a:ext cx="1327785" cy="404558"/>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t"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Hoofdmenu</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1457325</xdr:colOff>
      <xdr:row>2</xdr:row>
      <xdr:rowOff>38798</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78808014-5B46-4B1D-98F6-DBDA556434F2}"/>
            </a:ext>
          </a:extLst>
        </xdr:cNvPr>
        <xdr:cNvSpPr>
          <a:spLocks noChangeArrowheads="1"/>
        </xdr:cNvSpPr>
      </xdr:nvSpPr>
      <xdr:spPr bwMode="auto">
        <a:xfrm>
          <a:off x="4781550" y="0"/>
          <a:ext cx="1314450" cy="419798"/>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t"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Hoofdmenu</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1457325</xdr:colOff>
      <xdr:row>2</xdr:row>
      <xdr:rowOff>38798</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1B2FE992-BD00-4590-B02A-CF7AE3263C6D}"/>
            </a:ext>
          </a:extLst>
        </xdr:cNvPr>
        <xdr:cNvSpPr>
          <a:spLocks noChangeArrowheads="1"/>
        </xdr:cNvSpPr>
      </xdr:nvSpPr>
      <xdr:spPr bwMode="auto">
        <a:xfrm>
          <a:off x="4924425" y="0"/>
          <a:ext cx="1314450" cy="419798"/>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t"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Hoofdmenu</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1457325</xdr:colOff>
      <xdr:row>2</xdr:row>
      <xdr:rowOff>38798</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9859BB94-CF20-4AAA-B295-C35E9B46CEE4}"/>
            </a:ext>
          </a:extLst>
        </xdr:cNvPr>
        <xdr:cNvSpPr>
          <a:spLocks noChangeArrowheads="1"/>
        </xdr:cNvSpPr>
      </xdr:nvSpPr>
      <xdr:spPr bwMode="auto">
        <a:xfrm>
          <a:off x="4781550" y="0"/>
          <a:ext cx="1314450" cy="419798"/>
        </a:xfrm>
        <a:prstGeom prst="rect">
          <a:avLst/>
        </a:prstGeom>
        <a:solidFill>
          <a:srgbClr val="EAEAEA"/>
        </a:solidFill>
        <a:ln w="9525">
          <a:solidFill>
            <a:srgbClr val="000000"/>
          </a:solidFill>
          <a:miter lim="800000"/>
          <a:headEnd/>
          <a:tailEnd/>
        </a:ln>
        <a:effectLst>
          <a:outerShdw dist="35921" dir="2700000" algn="ctr" rotWithShape="0">
            <a:srgbClr val="333333">
              <a:alpha val="50000"/>
            </a:srgbClr>
          </a:outerShdw>
        </a:effectLst>
      </xdr:spPr>
      <xdr:txBody>
        <a:bodyPr vertOverflow="clip" wrap="square" lIns="27432" tIns="18288" rIns="27432" bIns="0" anchor="t" upright="1"/>
        <a:lstStyle/>
        <a:p>
          <a:pPr algn="ctr" rtl="1">
            <a:defRPr sz="1000"/>
          </a:pPr>
          <a:endParaRPr lang="nl-NL" sz="600" b="0" i="0" strike="noStrike">
            <a:solidFill>
              <a:srgbClr val="000000"/>
            </a:solidFill>
            <a:latin typeface="Arial"/>
            <a:cs typeface="Arial"/>
          </a:endParaRPr>
        </a:p>
        <a:p>
          <a:pPr algn="ctr" rtl="1">
            <a:defRPr sz="1000"/>
          </a:pPr>
          <a:r>
            <a:rPr lang="nl-NL" sz="1000" b="0" i="0" strike="noStrike">
              <a:solidFill>
                <a:srgbClr val="000000"/>
              </a:solidFill>
              <a:latin typeface="Arial"/>
              <a:cs typeface="Arial"/>
            </a:rPr>
            <a:t>Hoofdmenu</a:t>
          </a:r>
          <a:endParaRPr lang="nl-NL" sz="600" b="0" i="0" strike="noStrike">
            <a:solidFill>
              <a:srgbClr val="000000"/>
            </a:solidFill>
            <a:latin typeface="Arial"/>
            <a:cs typeface="Arial"/>
          </a:endParaRPr>
        </a:p>
        <a:p>
          <a:pPr algn="ctr" rtl="1">
            <a:defRPr sz="1000"/>
          </a:pPr>
          <a:endParaRPr lang="nl-NL" sz="600" b="0" i="0" strike="noStrike">
            <a:solidFill>
              <a:srgbClr val="000000"/>
            </a:solidFill>
            <a:latin typeface="Arial"/>
            <a:cs typeface="Aria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Fons Heuven" id="{58C87F39-F2CF-4C86-841A-D942DD51F22A}" userId="S::ajh@kwa.nl::8efbc48f-5b57-4b8f-807c-45a86124b0f9"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rdy Römgens" refreshedDate="45414.450851967595" createdVersion="8" refreshedVersion="8" minRefreshableVersion="3" recordCount="4148" xr:uid="{58EDB798-2926-4EA7-A57E-7E493ADF1C43}">
  <cacheSource type="worksheet">
    <worksheetSource name="jaar_zip"/>
  </cacheSource>
  <cacheFields count="16">
    <cacheField name="# STN" numFmtId="0">
      <sharedItems containsSemiMixedTypes="0" containsString="0" containsNumber="1" containsInteger="1" minValue="215" maxValue="391"/>
    </cacheField>
    <cacheField name="YYYYMMDD" numFmtId="0">
      <sharedItems containsSemiMixedTypes="0" containsString="0" containsNumber="1" containsInteger="1" minValue="20240101" maxValue="20240501"/>
    </cacheField>
    <cacheField name="windsnelheid" numFmtId="0">
      <sharedItems containsString="0" containsBlank="1" containsNumber="1" minValue="0.7" maxValue="15.8"/>
    </cacheField>
    <cacheField name="etmaaltemperatuur" numFmtId="0">
      <sharedItems containsSemiMixedTypes="0" containsString="0" containsNumber="1" minValue="-5.5" maxValue="20.6"/>
    </cacheField>
    <cacheField name="globale_straling" numFmtId="0">
      <sharedItems containsString="0" containsBlank="1" containsNumber="1" containsInteger="1" minValue="36" maxValue="2550"/>
    </cacheField>
    <cacheField name="neerslag" numFmtId="0">
      <sharedItems containsString="0" containsBlank="1" containsNumber="1" minValue="-0.1" maxValue="32.299999999999997"/>
    </cacheField>
    <cacheField name="luchtdruk" numFmtId="0">
      <sharedItems containsString="0" containsBlank="1" containsNumber="1" minValue="982.4" maxValue="1036.8"/>
    </cacheField>
    <cacheField name="rel._vochtigheid" numFmtId="0">
      <sharedItems containsSemiMixedTypes="0" containsString="0" containsNumber="1" containsInteger="1" minValue="55" maxValue="98"/>
    </cacheField>
    <cacheField name="KNMI_Stations.Naam_weerstation" numFmtId="0">
      <sharedItems count="34">
        <s v="Voorschoten"/>
        <s v="De Kooy"/>
        <s v="Schiphol"/>
        <s v="Vlieland"/>
        <s v="Berkhout"/>
        <s v="Hoorn (Terschelling)"/>
        <s v="Wijk aan Zee"/>
        <s v="De Bilt"/>
        <s v="Stavoren"/>
        <s v="Lelystad"/>
        <s v="Leeuwarden"/>
        <s v="Marknesse"/>
        <s v="Deelen"/>
        <s v="Lauwersoog"/>
        <s v="Heino"/>
        <s v="Hoogeveen"/>
        <s v="Eelde"/>
        <s v="Hupsel"/>
        <s v="Nieuw Beerta"/>
        <s v="Twenthe"/>
        <s v="Vlissingen"/>
        <s v="Westdorpe"/>
        <s v="Wilhelminadorp"/>
        <s v="Hoek van Holland"/>
        <s v="Woensdrecht"/>
        <s v="Rotterdam"/>
        <s v="Cabauw"/>
        <s v="Gilze-Rijen"/>
        <s v="Herwijnen"/>
        <s v="Eindhoven"/>
        <s v="Volkel"/>
        <s v="Ell"/>
        <s v="Maastricht"/>
        <s v="Arcen"/>
      </sharedItems>
    </cacheField>
    <cacheField name="Datum" numFmtId="164">
      <sharedItems containsSemiMixedTypes="0" containsNonDate="0" containsDate="1" containsString="0" minDate="2024-01-01T00:00:00" maxDate="2024-05-02T00:00:00" count="122">
        <d v="2024-01-01T00:00:00"/>
        <d v="2024-01-02T00:00:00"/>
        <d v="2024-01-03T00:00:00"/>
        <d v="2024-01-04T00:00:00"/>
        <d v="2024-01-05T00:00:00"/>
        <d v="2024-01-06T00:00:00"/>
        <d v="2024-01-07T00:00:00"/>
        <d v="2024-01-08T00:00:00"/>
        <d v="2024-01-09T00:00:00"/>
        <d v="2024-01-10T00:00:00"/>
        <d v="2024-01-11T00:00:00"/>
        <d v="2024-01-12T00:00:00"/>
        <d v="2024-01-13T00:00:00"/>
        <d v="2024-01-14T00:00:00"/>
        <d v="2024-01-15T00:00:00"/>
        <d v="2024-01-16T00:00:00"/>
        <d v="2024-01-17T00:00:00"/>
        <d v="2024-01-18T00:00:00"/>
        <d v="2024-01-19T00:00:00"/>
        <d v="2024-01-20T00:00:00"/>
        <d v="2024-01-21T00:00:00"/>
        <d v="2024-01-22T00:00:00"/>
        <d v="2024-01-23T00:00:00"/>
        <d v="2024-01-24T00:00:00"/>
        <d v="2024-01-25T00:00:00"/>
        <d v="2024-01-26T00:00:00"/>
        <d v="2024-01-27T00:00:00"/>
        <d v="2024-01-28T00:00:00"/>
        <d v="2024-01-29T00:00:00"/>
        <d v="2024-01-30T00:00:00"/>
        <d v="2024-01-31T00:00:00"/>
        <d v="2024-02-01T00:00:00"/>
        <d v="2024-02-02T00:00:00"/>
        <d v="2024-02-03T00:00:00"/>
        <d v="2024-02-04T00:00:00"/>
        <d v="2024-02-05T00:00:00"/>
        <d v="2024-02-06T00:00:00"/>
        <d v="2024-02-07T00:00:00"/>
        <d v="2024-02-08T00:00:00"/>
        <d v="2024-02-09T00:00:00"/>
        <d v="2024-02-10T00:00:00"/>
        <d v="2024-02-11T00:00:00"/>
        <d v="2024-02-12T00:00:00"/>
        <d v="2024-02-13T00:00:00"/>
        <d v="2024-02-14T00:00:00"/>
        <d v="2024-02-15T00:00:00"/>
        <d v="2024-02-16T00:00:00"/>
        <d v="2024-02-17T00:00:00"/>
        <d v="2024-02-18T00:00:00"/>
        <d v="2024-02-19T00:00:00"/>
        <d v="2024-02-20T00:00:00"/>
        <d v="2024-02-21T00:00:00"/>
        <d v="2024-02-22T00:00:00"/>
        <d v="2024-02-23T00:00:00"/>
        <d v="2024-02-24T00:00:00"/>
        <d v="2024-02-25T00:00:00"/>
        <d v="2024-02-26T00:00:00"/>
        <d v="2024-02-27T00:00:00"/>
        <d v="2024-02-28T00:00:00"/>
        <d v="2024-02-29T00:00:00"/>
        <d v="2024-03-01T00:00:00"/>
        <d v="2024-03-02T00:00:00"/>
        <d v="2024-03-03T00:00:00"/>
        <d v="2024-03-04T00:00:00"/>
        <d v="2024-03-05T00:00:00"/>
        <d v="2024-03-06T00:00:00"/>
        <d v="2024-03-07T00:00:00"/>
        <d v="2024-03-08T00:00:00"/>
        <d v="2024-03-09T00:00:00"/>
        <d v="2024-03-10T00:00:00"/>
        <d v="2024-03-11T00:00:00"/>
        <d v="2024-03-12T00:00:00"/>
        <d v="2024-03-13T00:00:00"/>
        <d v="2024-03-14T00:00:00"/>
        <d v="2024-03-15T00:00:00"/>
        <d v="2024-03-16T00:00:00"/>
        <d v="2024-03-17T00:00:00"/>
        <d v="2024-03-18T00:00:00"/>
        <d v="2024-03-19T00:00:00"/>
        <d v="2024-03-20T00:00:00"/>
        <d v="2024-03-21T00:00:00"/>
        <d v="2024-03-22T00:00:00"/>
        <d v="2024-03-23T00:00:00"/>
        <d v="2024-03-24T00:00:00"/>
        <d v="2024-03-25T00:00:00"/>
        <d v="2024-03-26T00:00:00"/>
        <d v="2024-03-27T00:00:00"/>
        <d v="2024-03-28T00:00:00"/>
        <d v="2024-03-29T00:00:00"/>
        <d v="2024-03-30T00:00:00"/>
        <d v="2024-03-31T00:00:00"/>
        <d v="2024-04-01T00:00:00"/>
        <d v="2024-04-02T00:00:00"/>
        <d v="2024-04-03T00:00:00"/>
        <d v="2024-04-04T00:00:00"/>
        <d v="2024-04-05T00:00:00"/>
        <d v="2024-04-06T00:00:00"/>
        <d v="2024-04-07T00:00:00"/>
        <d v="2024-04-08T00:00:00"/>
        <d v="2024-04-09T00:00:00"/>
        <d v="2024-04-10T00:00:00"/>
        <d v="2024-04-11T00:00:00"/>
        <d v="2024-04-12T00:00:00"/>
        <d v="2024-04-13T00:00:00"/>
        <d v="2024-04-14T00:00:00"/>
        <d v="2024-04-15T00:00:00"/>
        <d v="2024-04-16T00:00:00"/>
        <d v="2024-04-17T00:00:00"/>
        <d v="2024-04-18T00:00:00"/>
        <d v="2024-04-19T00:00:00"/>
        <d v="2024-04-20T00:00:00"/>
        <d v="2024-04-21T00:00:00"/>
        <d v="2024-04-22T00:00:00"/>
        <d v="2024-04-23T00:00:00"/>
        <d v="2024-04-24T00:00:00"/>
        <d v="2024-04-25T00:00:00"/>
        <d v="2024-04-26T00:00:00"/>
        <d v="2024-04-27T00:00:00"/>
        <d v="2024-04-28T00:00:00"/>
        <d v="2024-04-29T00:00:00"/>
        <d v="2024-04-30T00:00:00"/>
        <d v="2024-05-01T00:00:00"/>
      </sharedItems>
      <fieldGroup par="15"/>
    </cacheField>
    <cacheField name="weeknr" numFmtId="0">
      <sharedItems count="19">
        <s v="24-01"/>
        <s v="24-02"/>
        <s v="24-03"/>
        <s v="24-04"/>
        <s v="24-05"/>
        <s v="24-06"/>
        <s v="24-07"/>
        <s v="24-08"/>
        <s v="24-09"/>
        <s v="24-10"/>
        <s v="24-11"/>
        <s v="24-12"/>
        <s v="24-13"/>
        <s v="24-14"/>
        <s v="24-15"/>
        <s v="24-16"/>
        <s v="24-17"/>
        <s v="24-18"/>
        <s v="2024-01" u="1"/>
      </sharedItems>
    </cacheField>
    <cacheField name="maand" numFmtId="0">
      <sharedItems containsSemiMixedTypes="0" containsString="0" containsNumber="1" containsInteger="1" minValue="1" maxValue="5" count="5">
        <n v="1"/>
        <n v="2"/>
        <n v="3"/>
        <n v="4"/>
        <n v="5"/>
      </sharedItems>
    </cacheField>
    <cacheField name="graaddagen" numFmtId="0">
      <sharedItems containsSemiMixedTypes="0" containsString="0" containsNumber="1" minValue="0" maxValue="23.5"/>
    </cacheField>
    <cacheField name="gew. Graaddagen" numFmtId="0">
      <sharedItems containsSemiMixedTypes="0" containsString="0" containsNumber="1" minValue="0" maxValue="25.85"/>
    </cacheField>
    <cacheField name="koeldagen" numFmtId="0">
      <sharedItems containsSemiMixedTypes="0" containsString="0" containsNumber="1" minValue="0" maxValue="2.6000000000000014"/>
    </cacheField>
    <cacheField name="Dagen (Datum)" numFmtId="0" databaseField="0">
      <fieldGroup base="9">
        <rangePr groupBy="days" startDate="2024-01-01T00:00:00" endDate="2024-05-02T00:0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rt"/>
          <s v="2-mrt"/>
          <s v="3-mrt"/>
          <s v="4-mrt"/>
          <s v="5-mrt"/>
          <s v="6-mrt"/>
          <s v="7-mrt"/>
          <s v="8-mrt"/>
          <s v="9-mrt"/>
          <s v="10-mrt"/>
          <s v="11-mrt"/>
          <s v="12-mrt"/>
          <s v="13-mrt"/>
          <s v="14-mrt"/>
          <s v="15-mrt"/>
          <s v="16-mrt"/>
          <s v="17-mrt"/>
          <s v="18-mrt"/>
          <s v="19-mrt"/>
          <s v="20-mrt"/>
          <s v="21-mrt"/>
          <s v="22-mrt"/>
          <s v="23-mrt"/>
          <s v="24-mrt"/>
          <s v="25-mrt"/>
          <s v="26-mrt"/>
          <s v="27-mrt"/>
          <s v="28-mrt"/>
          <s v="29-mrt"/>
          <s v="30-mrt"/>
          <s v="31-mrt"/>
          <s v="1-apr"/>
          <s v="2-apr"/>
          <s v="3-apr"/>
          <s v="4-apr"/>
          <s v="5-apr"/>
          <s v="6-apr"/>
          <s v="7-apr"/>
          <s v="8-apr"/>
          <s v="9-apr"/>
          <s v="10-apr"/>
          <s v="11-apr"/>
          <s v="12-apr"/>
          <s v="13-apr"/>
          <s v="14-apr"/>
          <s v="15-apr"/>
          <s v="16-apr"/>
          <s v="17-apr"/>
          <s v="18-apr"/>
          <s v="19-apr"/>
          <s v="20-apr"/>
          <s v="21-apr"/>
          <s v="22-apr"/>
          <s v="23-apr"/>
          <s v="24-apr"/>
          <s v="25-apr"/>
          <s v="26-apr"/>
          <s v="27-apr"/>
          <s v="28-apr"/>
          <s v="29-apr"/>
          <s v="30-apr"/>
          <s v="1-mei"/>
          <s v="2-mei"/>
          <s v="3-mei"/>
          <s v="4-mei"/>
          <s v="5-mei"/>
          <s v="6-mei"/>
          <s v="7-mei"/>
          <s v="8-mei"/>
          <s v="9-mei"/>
          <s v="10-mei"/>
          <s v="11-mei"/>
          <s v="12-mei"/>
          <s v="13-mei"/>
          <s v="14-mei"/>
          <s v="15-mei"/>
          <s v="16-mei"/>
          <s v="17-mei"/>
          <s v="18-mei"/>
          <s v="19-mei"/>
          <s v="20-mei"/>
          <s v="21-mei"/>
          <s v="22-mei"/>
          <s v="23-mei"/>
          <s v="24-mei"/>
          <s v="25-mei"/>
          <s v="26-mei"/>
          <s v="27-mei"/>
          <s v="28-mei"/>
          <s v="29-mei"/>
          <s v="30-mei"/>
          <s v="31-mei"/>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kt"/>
          <s v="2-okt"/>
          <s v="3-okt"/>
          <s v="4-okt"/>
          <s v="5-okt"/>
          <s v="6-okt"/>
          <s v="7-okt"/>
          <s v="8-okt"/>
          <s v="9-okt"/>
          <s v="10-okt"/>
          <s v="11-okt"/>
          <s v="12-okt"/>
          <s v="13-okt"/>
          <s v="14-okt"/>
          <s v="15-okt"/>
          <s v="16-okt"/>
          <s v="17-okt"/>
          <s v="18-okt"/>
          <s v="19-okt"/>
          <s v="20-okt"/>
          <s v="21-okt"/>
          <s v="22-okt"/>
          <s v="23-okt"/>
          <s v="24-okt"/>
          <s v="25-okt"/>
          <s v="26-okt"/>
          <s v="27-okt"/>
          <s v="28-okt"/>
          <s v="29-okt"/>
          <s v="30-okt"/>
          <s v="31-ok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5-2024"/>
        </groupItems>
      </fieldGroup>
    </cacheField>
  </cacheFields>
  <extLst>
    <ext xmlns:x14="http://schemas.microsoft.com/office/spreadsheetml/2009/9/main" uri="{725AE2AE-9491-48be-B2B4-4EB974FC3084}">
      <x14:pivotCacheDefinition pivotCacheId="240243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48">
  <r>
    <n v="215"/>
    <n v="20240101"/>
    <n v="7.3"/>
    <n v="8.1999999999999993"/>
    <n v="278"/>
    <n v="5.0999999999999996"/>
    <n v="1000.7"/>
    <n v="79"/>
    <x v="0"/>
    <x v="0"/>
    <x v="0"/>
    <x v="0"/>
    <n v="9.8000000000000007"/>
    <n v="10.780000000000001"/>
    <n v="0"/>
  </r>
  <r>
    <n v="215"/>
    <n v="20240102"/>
    <n v="9.6999999999999993"/>
    <n v="10.9"/>
    <n v="64"/>
    <n v="19.600000000000001"/>
    <n v="986.7"/>
    <n v="87"/>
    <x v="0"/>
    <x v="1"/>
    <x v="0"/>
    <x v="0"/>
    <n v="7.1"/>
    <n v="7.8100000000000005"/>
    <n v="0"/>
  </r>
  <r>
    <n v="215"/>
    <n v="20240103"/>
    <n v="7.2"/>
    <n v="9.6"/>
    <n v="179"/>
    <n v="12"/>
    <n v="989.3"/>
    <n v="85"/>
    <x v="0"/>
    <x v="2"/>
    <x v="0"/>
    <x v="0"/>
    <n v="8.4"/>
    <n v="9.240000000000002"/>
    <n v="0"/>
  </r>
  <r>
    <n v="215"/>
    <n v="20240104"/>
    <n v="4.0999999999999996"/>
    <n v="8.1"/>
    <n v="149"/>
    <n v="9.9"/>
    <n v="1000.8"/>
    <n v="90"/>
    <x v="0"/>
    <x v="3"/>
    <x v="0"/>
    <x v="0"/>
    <n v="9.9"/>
    <n v="10.89"/>
    <n v="0"/>
  </r>
  <r>
    <n v="215"/>
    <n v="20240105"/>
    <n v="4.2"/>
    <n v="7.4"/>
    <n v="86"/>
    <n v="4.4000000000000004"/>
    <n v="996.7"/>
    <n v="90"/>
    <x v="0"/>
    <x v="4"/>
    <x v="0"/>
    <x v="0"/>
    <n v="10.6"/>
    <n v="11.66"/>
    <n v="0"/>
  </r>
  <r>
    <n v="215"/>
    <n v="20240106"/>
    <n v="5"/>
    <n v="3.7"/>
    <n v="190"/>
    <n v="0"/>
    <n v="1012.6"/>
    <n v="83"/>
    <x v="0"/>
    <x v="5"/>
    <x v="0"/>
    <x v="0"/>
    <n v="14.3"/>
    <n v="15.730000000000002"/>
    <n v="0"/>
  </r>
  <r>
    <n v="215"/>
    <n v="20240107"/>
    <n v="5.2"/>
    <n v="0.4"/>
    <n v="329"/>
    <n v="0"/>
    <n v="1025.9000000000001"/>
    <n v="78"/>
    <x v="0"/>
    <x v="6"/>
    <x v="0"/>
    <x v="0"/>
    <n v="17.600000000000001"/>
    <n v="19.360000000000003"/>
    <n v="0"/>
  </r>
  <r>
    <n v="215"/>
    <n v="20240108"/>
    <n v="6.3"/>
    <n v="-1.1000000000000001"/>
    <n v="191"/>
    <n v="-0.1"/>
    <n v="1032.9000000000001"/>
    <n v="70"/>
    <x v="0"/>
    <x v="7"/>
    <x v="1"/>
    <x v="0"/>
    <n v="19.100000000000001"/>
    <n v="21.01"/>
    <n v="0"/>
  </r>
  <r>
    <n v="215"/>
    <n v="20240109"/>
    <n v="6.5"/>
    <n v="-2.2000000000000002"/>
    <n v="471"/>
    <n v="0"/>
    <n v="1033.4000000000001"/>
    <n v="59"/>
    <x v="0"/>
    <x v="8"/>
    <x v="1"/>
    <x v="0"/>
    <n v="20.2"/>
    <n v="22.220000000000002"/>
    <n v="0"/>
  </r>
  <r>
    <n v="215"/>
    <n v="20240110"/>
    <n v="4.4000000000000004"/>
    <n v="-2"/>
    <n v="451"/>
    <n v="0"/>
    <n v="1031"/>
    <n v="58"/>
    <x v="0"/>
    <x v="9"/>
    <x v="1"/>
    <x v="0"/>
    <n v="20"/>
    <n v="22"/>
    <n v="0"/>
  </r>
  <r>
    <n v="215"/>
    <n v="20240111"/>
    <n v="2.4"/>
    <n v="0.1"/>
    <n v="191"/>
    <n v="0"/>
    <n v="1034.7"/>
    <n v="84"/>
    <x v="0"/>
    <x v="10"/>
    <x v="1"/>
    <x v="0"/>
    <n v="17.899999999999999"/>
    <n v="19.690000000000001"/>
    <n v="0"/>
  </r>
  <r>
    <n v="215"/>
    <n v="20240112"/>
    <n v="2"/>
    <n v="3.8"/>
    <n v="174"/>
    <n v="-0.1"/>
    <n v="1032.9000000000001"/>
    <n v="89"/>
    <x v="0"/>
    <x v="11"/>
    <x v="1"/>
    <x v="0"/>
    <n v="14.2"/>
    <n v="15.620000000000001"/>
    <n v="0"/>
  </r>
  <r>
    <n v="215"/>
    <n v="20240113"/>
    <n v="5"/>
    <n v="4.9000000000000004"/>
    <n v="69"/>
    <n v="0.1"/>
    <n v="1022"/>
    <n v="86"/>
    <x v="0"/>
    <x v="12"/>
    <x v="1"/>
    <x v="0"/>
    <n v="13.1"/>
    <n v="14.41"/>
    <n v="0"/>
  </r>
  <r>
    <n v="215"/>
    <n v="20240114"/>
    <n v="5.2"/>
    <n v="4.8"/>
    <n v="158"/>
    <n v="2.7"/>
    <n v="1008.8"/>
    <n v="79"/>
    <x v="0"/>
    <x v="13"/>
    <x v="1"/>
    <x v="0"/>
    <n v="13.2"/>
    <n v="14.52"/>
    <n v="0"/>
  </r>
  <r>
    <n v="215"/>
    <n v="20240115"/>
    <n v="6.6"/>
    <n v="2.6"/>
    <n v="238"/>
    <n v="7"/>
    <n v="1004.5"/>
    <n v="80"/>
    <x v="0"/>
    <x v="14"/>
    <x v="2"/>
    <x v="0"/>
    <n v="15.4"/>
    <n v="16.940000000000001"/>
    <n v="0"/>
  </r>
  <r>
    <n v="215"/>
    <n v="20240116"/>
    <n v="5.0999999999999996"/>
    <n v="1.8"/>
    <n v="401"/>
    <n v="0.9"/>
    <n v="1006.4"/>
    <n v="72"/>
    <x v="0"/>
    <x v="15"/>
    <x v="2"/>
    <x v="0"/>
    <n v="16.2"/>
    <n v="17.82"/>
    <n v="0"/>
  </r>
  <r>
    <n v="215"/>
    <n v="20240117"/>
    <n v="2.6"/>
    <n v="-0.2"/>
    <n v="188"/>
    <n v="-0.1"/>
    <n v="993"/>
    <n v="82"/>
    <x v="0"/>
    <x v="16"/>
    <x v="2"/>
    <x v="0"/>
    <n v="18.2"/>
    <n v="20.02"/>
    <n v="0"/>
  </r>
  <r>
    <n v="215"/>
    <n v="20240118"/>
    <n v="1.9"/>
    <n v="-0.5"/>
    <n v="411"/>
    <n v="3.6"/>
    <n v="1003.4"/>
    <n v="86"/>
    <x v="0"/>
    <x v="17"/>
    <x v="2"/>
    <x v="0"/>
    <n v="18.5"/>
    <n v="20.350000000000001"/>
    <n v="0"/>
  </r>
  <r>
    <n v="215"/>
    <n v="20240119"/>
    <n v="4.8"/>
    <n v="2.8"/>
    <n v="475"/>
    <n v="0.1"/>
    <n v="1020"/>
    <n v="76"/>
    <x v="0"/>
    <x v="18"/>
    <x v="2"/>
    <x v="0"/>
    <n v="15.2"/>
    <n v="16.72"/>
    <n v="0"/>
  </r>
  <r>
    <n v="215"/>
    <n v="20240120"/>
    <n v="5.8"/>
    <n v="0.5"/>
    <n v="414"/>
    <n v="0"/>
    <n v="1025.8"/>
    <n v="76"/>
    <x v="0"/>
    <x v="19"/>
    <x v="2"/>
    <x v="0"/>
    <n v="17.5"/>
    <n v="19.25"/>
    <n v="0"/>
  </r>
  <r>
    <n v="215"/>
    <n v="20240121"/>
    <n v="9.5"/>
    <n v="4.3"/>
    <n v="141"/>
    <n v="0.2"/>
    <n v="1014.8"/>
    <n v="75"/>
    <x v="0"/>
    <x v="20"/>
    <x v="2"/>
    <x v="0"/>
    <n v="13.7"/>
    <n v="15.07"/>
    <n v="0"/>
  </r>
  <r>
    <n v="215"/>
    <n v="20240122"/>
    <n v="11"/>
    <n v="9.5"/>
    <n v="443"/>
    <n v="3.9"/>
    <n v="1007.2"/>
    <n v="79"/>
    <x v="0"/>
    <x v="21"/>
    <x v="3"/>
    <x v="0"/>
    <n v="8.5"/>
    <n v="9.3500000000000014"/>
    <n v="0"/>
  </r>
  <r>
    <n v="215"/>
    <n v="20240123"/>
    <n v="9.3000000000000007"/>
    <n v="8.5"/>
    <n v="305"/>
    <n v="6.5"/>
    <n v="1018.6"/>
    <n v="83"/>
    <x v="0"/>
    <x v="22"/>
    <x v="3"/>
    <x v="0"/>
    <n v="9.5"/>
    <n v="10.450000000000001"/>
    <n v="0"/>
  </r>
  <r>
    <n v="215"/>
    <n v="20240124"/>
    <n v="9.9"/>
    <n v="9.6999999999999993"/>
    <n v="302"/>
    <n v="0.1"/>
    <n v="1020.5"/>
    <n v="77"/>
    <x v="0"/>
    <x v="23"/>
    <x v="3"/>
    <x v="0"/>
    <n v="8.3000000000000007"/>
    <n v="9.1300000000000008"/>
    <n v="0"/>
  </r>
  <r>
    <n v="215"/>
    <n v="20240125"/>
    <n v="3.8"/>
    <n v="7.2"/>
    <n v="191"/>
    <n v="2.1"/>
    <n v="1026.3"/>
    <n v="91"/>
    <x v="0"/>
    <x v="24"/>
    <x v="3"/>
    <x v="0"/>
    <n v="10.8"/>
    <n v="11.880000000000003"/>
    <n v="0"/>
  </r>
  <r>
    <n v="215"/>
    <n v="20240126"/>
    <n v="7.5"/>
    <n v="8.3000000000000007"/>
    <n v="537"/>
    <n v="5"/>
    <n v="1025.5999999999999"/>
    <n v="80"/>
    <x v="0"/>
    <x v="25"/>
    <x v="3"/>
    <x v="0"/>
    <n v="9.6999999999999993"/>
    <n v="10.67"/>
    <n v="0"/>
  </r>
  <r>
    <n v="215"/>
    <n v="20240127"/>
    <n v="3.2"/>
    <n v="3.5"/>
    <n v="531"/>
    <n v="0"/>
    <n v="1034.4000000000001"/>
    <n v="88"/>
    <x v="0"/>
    <x v="26"/>
    <x v="3"/>
    <x v="0"/>
    <n v="14.5"/>
    <n v="15.950000000000001"/>
    <n v="0"/>
  </r>
  <r>
    <n v="215"/>
    <n v="20240128"/>
    <n v="3.6"/>
    <n v="3.8"/>
    <n v="578"/>
    <n v="0"/>
    <n v="1026.5999999999999"/>
    <n v="77"/>
    <x v="0"/>
    <x v="27"/>
    <x v="3"/>
    <x v="0"/>
    <n v="14.2"/>
    <n v="15.620000000000001"/>
    <n v="0"/>
  </r>
  <r>
    <n v="215"/>
    <n v="20240129"/>
    <n v="3.3"/>
    <n v="7.1"/>
    <n v="467"/>
    <n v="0"/>
    <n v="1025.0999999999999"/>
    <n v="85"/>
    <x v="0"/>
    <x v="28"/>
    <x v="4"/>
    <x v="0"/>
    <n v="10.9"/>
    <n v="11.990000000000002"/>
    <n v="0"/>
  </r>
  <r>
    <n v="215"/>
    <n v="20240130"/>
    <n v="4.8"/>
    <n v="8"/>
    <n v="139"/>
    <n v="1.5"/>
    <n v="1027.7"/>
    <n v="89"/>
    <x v="0"/>
    <x v="29"/>
    <x v="4"/>
    <x v="0"/>
    <n v="10"/>
    <n v="11"/>
    <n v="0"/>
  </r>
  <r>
    <n v="215"/>
    <n v="20240131"/>
    <n v="5.8"/>
    <n v="7"/>
    <n v="188"/>
    <n v="3.3"/>
    <n v="1029.7"/>
    <n v="79"/>
    <x v="0"/>
    <x v="30"/>
    <x v="4"/>
    <x v="0"/>
    <n v="11"/>
    <n v="12.100000000000001"/>
    <n v="0"/>
  </r>
  <r>
    <n v="215"/>
    <n v="20240201"/>
    <n v="4.4000000000000004"/>
    <n v="6.6"/>
    <n v="618"/>
    <n v="0.6"/>
    <n v="1030.3"/>
    <n v="84"/>
    <x v="0"/>
    <x v="31"/>
    <x v="4"/>
    <x v="1"/>
    <n v="11.4"/>
    <n v="12.540000000000001"/>
    <n v="0"/>
  </r>
  <r>
    <n v="215"/>
    <n v="20240202"/>
    <n v="7.1"/>
    <n v="8.3000000000000007"/>
    <n v="363"/>
    <n v="0"/>
    <n v="1026.9000000000001"/>
    <n v="86"/>
    <x v="0"/>
    <x v="32"/>
    <x v="4"/>
    <x v="1"/>
    <n v="9.6999999999999993"/>
    <n v="10.67"/>
    <n v="0"/>
  </r>
  <r>
    <n v="215"/>
    <n v="20240203"/>
    <n v="8.3000000000000007"/>
    <n v="10.199999999999999"/>
    <n v="350"/>
    <n v="2.9"/>
    <n v="1024.8"/>
    <n v="87"/>
    <x v="0"/>
    <x v="33"/>
    <x v="4"/>
    <x v="1"/>
    <n v="7.8000000000000007"/>
    <n v="8.5800000000000018"/>
    <n v="0"/>
  </r>
  <r>
    <n v="215"/>
    <n v="20240204"/>
    <n v="8.8000000000000007"/>
    <n v="10.1"/>
    <n v="265"/>
    <n v="-0.1"/>
    <n v="1021"/>
    <n v="89"/>
    <x v="0"/>
    <x v="34"/>
    <x v="4"/>
    <x v="1"/>
    <n v="7.9"/>
    <n v="8.6900000000000013"/>
    <n v="0"/>
  </r>
  <r>
    <n v="215"/>
    <n v="20240205"/>
    <n v="9.8000000000000007"/>
    <n v="9.3000000000000007"/>
    <n v="295"/>
    <n v="0"/>
    <n v="1017.4"/>
    <n v="84"/>
    <x v="0"/>
    <x v="35"/>
    <x v="5"/>
    <x v="1"/>
    <n v="8.6999999999999993"/>
    <n v="9.57"/>
    <n v="0"/>
  </r>
  <r>
    <n v="215"/>
    <n v="20240206"/>
    <n v="10.6"/>
    <n v="10.1"/>
    <n v="308"/>
    <n v="13.7"/>
    <n v="1007.5"/>
    <n v="84"/>
    <x v="0"/>
    <x v="36"/>
    <x v="5"/>
    <x v="1"/>
    <n v="7.9"/>
    <n v="8.6900000000000013"/>
    <n v="0"/>
  </r>
  <r>
    <n v="215"/>
    <n v="20240207"/>
    <n v="2"/>
    <n v="4.5999999999999996"/>
    <n v="473"/>
    <n v="3.6"/>
    <n v="1005.4"/>
    <n v="82"/>
    <x v="0"/>
    <x v="37"/>
    <x v="5"/>
    <x v="1"/>
    <n v="13.4"/>
    <n v="14.740000000000002"/>
    <n v="0"/>
  </r>
  <r>
    <n v="215"/>
    <n v="20240208"/>
    <n v="3.5"/>
    <n v="3.2"/>
    <n v="142"/>
    <n v="17.3"/>
    <n v="995.8"/>
    <n v="94"/>
    <x v="0"/>
    <x v="38"/>
    <x v="5"/>
    <x v="1"/>
    <n v="14.8"/>
    <n v="16.28"/>
    <n v="0"/>
  </r>
  <r>
    <n v="215"/>
    <n v="20240209"/>
    <n v="5.5"/>
    <n v="11"/>
    <n v="291"/>
    <n v="6.9"/>
    <n v="982.9"/>
    <n v="86"/>
    <x v="0"/>
    <x v="39"/>
    <x v="5"/>
    <x v="1"/>
    <n v="7"/>
    <n v="7.7000000000000011"/>
    <n v="0"/>
  </r>
  <r>
    <n v="215"/>
    <n v="20240210"/>
    <n v="3.3"/>
    <n v="10.6"/>
    <n v="405"/>
    <n v="0.4"/>
    <n v="985.9"/>
    <n v="88"/>
    <x v="0"/>
    <x v="40"/>
    <x v="5"/>
    <x v="1"/>
    <n v="7.4"/>
    <n v="8.14"/>
    <n v="0"/>
  </r>
  <r>
    <n v="215"/>
    <n v="20240211"/>
    <n v="3.1"/>
    <n v="8.6"/>
    <n v="289"/>
    <n v="4.9000000000000004"/>
    <n v="990.7"/>
    <n v="91"/>
    <x v="0"/>
    <x v="41"/>
    <x v="5"/>
    <x v="1"/>
    <n v="9.4"/>
    <n v="10.340000000000002"/>
    <n v="0"/>
  </r>
  <r>
    <n v="215"/>
    <n v="20240212"/>
    <n v="4.2"/>
    <n v="6.7"/>
    <n v="597"/>
    <n v="-0.1"/>
    <n v="1005.1"/>
    <n v="86"/>
    <x v="0"/>
    <x v="42"/>
    <x v="6"/>
    <x v="1"/>
    <n v="11.3"/>
    <n v="12.430000000000001"/>
    <n v="0"/>
  </r>
  <r>
    <n v="215"/>
    <n v="20240213"/>
    <n v="5.5"/>
    <n v="7"/>
    <n v="492"/>
    <n v="3.5"/>
    <n v="1014.2"/>
    <n v="85"/>
    <x v="0"/>
    <x v="43"/>
    <x v="6"/>
    <x v="1"/>
    <n v="11"/>
    <n v="12.100000000000001"/>
    <n v="0"/>
  </r>
  <r>
    <n v="215"/>
    <n v="20240214"/>
    <n v="7.3"/>
    <n v="11.2"/>
    <n v="131"/>
    <n v="11.3"/>
    <n v="1014"/>
    <n v="94"/>
    <x v="0"/>
    <x v="44"/>
    <x v="6"/>
    <x v="1"/>
    <n v="6.8000000000000007"/>
    <n v="7.4800000000000013"/>
    <n v="0"/>
  </r>
  <r>
    <n v="215"/>
    <n v="20240215"/>
    <n v="4.7"/>
    <n v="13.2"/>
    <n v="441"/>
    <n v="8.4"/>
    <n v="1011.8"/>
    <n v="85"/>
    <x v="0"/>
    <x v="45"/>
    <x v="6"/>
    <x v="1"/>
    <n v="4.8000000000000007"/>
    <n v="5.2800000000000011"/>
    <n v="0"/>
  </r>
  <r>
    <n v="215"/>
    <n v="20240216"/>
    <n v="4.5"/>
    <n v="10.7"/>
    <n v="358"/>
    <n v="2.4"/>
    <n v="1014.4"/>
    <n v="87"/>
    <x v="0"/>
    <x v="46"/>
    <x v="6"/>
    <x v="1"/>
    <n v="7.3000000000000007"/>
    <n v="8.0300000000000011"/>
    <n v="0"/>
  </r>
  <r>
    <n v="215"/>
    <n v="20240217"/>
    <n v="3.4"/>
    <n v="10.199999999999999"/>
    <n v="348"/>
    <n v="-0.1"/>
    <n v="1030"/>
    <n v="86"/>
    <x v="0"/>
    <x v="47"/>
    <x v="6"/>
    <x v="1"/>
    <n v="7.8000000000000007"/>
    <n v="8.5800000000000018"/>
    <n v="0"/>
  </r>
  <r>
    <n v="215"/>
    <n v="20240218"/>
    <n v="6.9"/>
    <n v="9.4"/>
    <n v="133"/>
    <n v="18.8"/>
    <n v="1023.9"/>
    <n v="92"/>
    <x v="0"/>
    <x v="48"/>
    <x v="6"/>
    <x v="1"/>
    <n v="8.6"/>
    <n v="9.4600000000000009"/>
    <n v="0"/>
  </r>
  <r>
    <n v="215"/>
    <n v="20240219"/>
    <n v="5.3"/>
    <n v="8.8000000000000007"/>
    <n v="248"/>
    <n v="1.4"/>
    <n v="1026.7"/>
    <n v="88"/>
    <x v="0"/>
    <x v="49"/>
    <x v="7"/>
    <x v="1"/>
    <n v="9.1999999999999993"/>
    <n v="10.119999999999999"/>
    <n v="0"/>
  </r>
  <r>
    <n v="215"/>
    <n v="20240220"/>
    <n v="6.2"/>
    <n v="8.9"/>
    <n v="540"/>
    <n v="-0.1"/>
    <n v="1025.3"/>
    <n v="86"/>
    <x v="0"/>
    <x v="50"/>
    <x v="7"/>
    <x v="1"/>
    <n v="9.1"/>
    <n v="10.01"/>
    <n v="0"/>
  </r>
  <r>
    <n v="215"/>
    <n v="20240221"/>
    <n v="7.5"/>
    <n v="9.4"/>
    <n v="235"/>
    <n v="7.9"/>
    <n v="1009.3"/>
    <n v="88"/>
    <x v="0"/>
    <x v="51"/>
    <x v="7"/>
    <x v="1"/>
    <n v="8.6"/>
    <n v="9.4600000000000009"/>
    <n v="0"/>
  </r>
  <r>
    <n v="215"/>
    <n v="20240222"/>
    <n v="7.4"/>
    <n v="9.6999999999999993"/>
    <n v="281"/>
    <n v="12.9"/>
    <n v="985.4"/>
    <n v="89"/>
    <x v="0"/>
    <x v="52"/>
    <x v="7"/>
    <x v="1"/>
    <n v="8.3000000000000007"/>
    <n v="9.1300000000000008"/>
    <n v="0"/>
  </r>
  <r>
    <n v="215"/>
    <n v="20240223"/>
    <n v="7.5"/>
    <n v="6.2"/>
    <n v="476"/>
    <n v="3.9"/>
    <n v="989.3"/>
    <n v="80"/>
    <x v="0"/>
    <x v="53"/>
    <x v="7"/>
    <x v="1"/>
    <n v="11.8"/>
    <n v="12.980000000000002"/>
    <n v="0"/>
  </r>
  <r>
    <n v="215"/>
    <n v="20240224"/>
    <n v="4"/>
    <n v="4.8"/>
    <n v="305"/>
    <n v="8.3000000000000007"/>
    <n v="997.2"/>
    <n v="87"/>
    <x v="0"/>
    <x v="54"/>
    <x v="7"/>
    <x v="1"/>
    <n v="13.2"/>
    <n v="14.52"/>
    <n v="0"/>
  </r>
  <r>
    <n v="215"/>
    <n v="20240225"/>
    <n v="4.0999999999999996"/>
    <n v="6.8"/>
    <n v="878"/>
    <n v="0.4"/>
    <n v="999.3"/>
    <n v="83"/>
    <x v="0"/>
    <x v="55"/>
    <x v="7"/>
    <x v="1"/>
    <n v="11.2"/>
    <n v="12.32"/>
    <n v="0"/>
  </r>
  <r>
    <n v="215"/>
    <n v="20240226"/>
    <n v="7.3"/>
    <n v="5.7"/>
    <n v="418"/>
    <n v="0"/>
    <n v="1007.7"/>
    <n v="79"/>
    <x v="0"/>
    <x v="56"/>
    <x v="8"/>
    <x v="1"/>
    <n v="12.3"/>
    <n v="13.530000000000001"/>
    <n v="0"/>
  </r>
  <r>
    <n v="215"/>
    <n v="20240227"/>
    <n v="3"/>
    <n v="4.4000000000000004"/>
    <n v="1100"/>
    <n v="0"/>
    <n v="1019.1"/>
    <n v="81"/>
    <x v="0"/>
    <x v="57"/>
    <x v="8"/>
    <x v="1"/>
    <n v="13.6"/>
    <n v="14.96"/>
    <n v="0"/>
  </r>
  <r>
    <n v="215"/>
    <n v="20240228"/>
    <n v="4.4000000000000004"/>
    <n v="7.4"/>
    <n v="273"/>
    <n v="0.1"/>
    <n v="1018.7"/>
    <n v="88"/>
    <x v="0"/>
    <x v="58"/>
    <x v="8"/>
    <x v="1"/>
    <n v="10.6"/>
    <n v="11.66"/>
    <n v="0"/>
  </r>
  <r>
    <n v="215"/>
    <n v="20240229"/>
    <n v="6"/>
    <n v="8.6"/>
    <n v="182"/>
    <n v="4.3"/>
    <n v="1006.5"/>
    <n v="93"/>
    <x v="0"/>
    <x v="59"/>
    <x v="8"/>
    <x v="1"/>
    <n v="9.4"/>
    <n v="10.340000000000002"/>
    <n v="0"/>
  </r>
  <r>
    <n v="215"/>
    <n v="20240301"/>
    <n v="6.1"/>
    <n v="7.2"/>
    <n v="531"/>
    <n v="2.4"/>
    <n v="999.3"/>
    <n v="84"/>
    <x v="0"/>
    <x v="60"/>
    <x v="8"/>
    <x v="2"/>
    <n v="10.8"/>
    <n v="10.8"/>
    <n v="0"/>
  </r>
  <r>
    <n v="215"/>
    <n v="20240302"/>
    <n v="5.6"/>
    <n v="9"/>
    <n v="973"/>
    <n v="0.6"/>
    <n v="998.2"/>
    <n v="73"/>
    <x v="0"/>
    <x v="61"/>
    <x v="8"/>
    <x v="2"/>
    <n v="9"/>
    <n v="9"/>
    <n v="0"/>
  </r>
  <r>
    <n v="215"/>
    <n v="20240303"/>
    <n v="3.1"/>
    <n v="9.1"/>
    <n v="666"/>
    <n v="-0.1"/>
    <n v="1002"/>
    <n v="84"/>
    <x v="0"/>
    <x v="62"/>
    <x v="8"/>
    <x v="2"/>
    <n v="8.9"/>
    <n v="8.9"/>
    <n v="0"/>
  </r>
  <r>
    <n v="215"/>
    <n v="20240304"/>
    <n v="2.2999999999999998"/>
    <n v="7"/>
    <n v="1035"/>
    <n v="0"/>
    <n v="1011.7"/>
    <n v="79"/>
    <x v="0"/>
    <x v="63"/>
    <x v="9"/>
    <x v="2"/>
    <n v="11"/>
    <n v="11"/>
    <n v="0"/>
  </r>
  <r>
    <n v="215"/>
    <n v="20240305"/>
    <n v="1.5"/>
    <n v="6.4"/>
    <n v="344"/>
    <n v="0.3"/>
    <n v="1014.5"/>
    <n v="90"/>
    <x v="0"/>
    <x v="64"/>
    <x v="9"/>
    <x v="2"/>
    <n v="11.6"/>
    <n v="11.6"/>
    <n v="0"/>
  </r>
  <r>
    <n v="215"/>
    <n v="20240306"/>
    <n v="2.2000000000000002"/>
    <n v="7.2"/>
    <n v="1070"/>
    <n v="0"/>
    <n v="1022.7"/>
    <n v="88"/>
    <x v="0"/>
    <x v="65"/>
    <x v="9"/>
    <x v="2"/>
    <n v="10.8"/>
    <n v="10.8"/>
    <n v="0"/>
  </r>
  <r>
    <n v="215"/>
    <n v="20240307"/>
    <n v="5.3"/>
    <n v="6"/>
    <n v="1159"/>
    <n v="0"/>
    <n v="1022.7"/>
    <n v="79"/>
    <x v="0"/>
    <x v="66"/>
    <x v="9"/>
    <x v="2"/>
    <n v="12"/>
    <n v="12"/>
    <n v="0"/>
  </r>
  <r>
    <n v="215"/>
    <n v="20240308"/>
    <n v="6.1"/>
    <n v="5.4"/>
    <n v="1333"/>
    <n v="0"/>
    <n v="1010.9"/>
    <n v="70"/>
    <x v="0"/>
    <x v="67"/>
    <x v="9"/>
    <x v="2"/>
    <n v="12.6"/>
    <n v="12.6"/>
    <n v="0"/>
  </r>
  <r>
    <n v="215"/>
    <n v="20240309"/>
    <n v="5.6"/>
    <n v="8.4"/>
    <n v="995"/>
    <n v="0"/>
    <n v="1000.3"/>
    <n v="70"/>
    <x v="0"/>
    <x v="68"/>
    <x v="9"/>
    <x v="2"/>
    <n v="9.6"/>
    <n v="9.6"/>
    <n v="0"/>
  </r>
  <r>
    <n v="215"/>
    <n v="20240310"/>
    <n v="4.3"/>
    <n v="8.9"/>
    <n v="461"/>
    <n v="0"/>
    <n v="996.9"/>
    <n v="73"/>
    <x v="0"/>
    <x v="69"/>
    <x v="9"/>
    <x v="2"/>
    <n v="9.1"/>
    <n v="9.1"/>
    <n v="0"/>
  </r>
  <r>
    <n v="215"/>
    <n v="20240311"/>
    <n v="2.6"/>
    <n v="7.2"/>
    <n v="280"/>
    <n v="3.4"/>
    <n v="1003.2"/>
    <n v="92"/>
    <x v="0"/>
    <x v="70"/>
    <x v="10"/>
    <x v="2"/>
    <n v="10.8"/>
    <n v="10.8"/>
    <n v="0"/>
  </r>
  <r>
    <n v="215"/>
    <n v="20240312"/>
    <n v="4.3"/>
    <n v="8.6999999999999993"/>
    <n v="543"/>
    <n v="4.8"/>
    <n v="1012.2"/>
    <n v="88"/>
    <x v="0"/>
    <x v="71"/>
    <x v="10"/>
    <x v="2"/>
    <n v="9.3000000000000007"/>
    <n v="9.3000000000000007"/>
    <n v="0"/>
  </r>
  <r>
    <n v="215"/>
    <n v="20240313"/>
    <n v="6.2"/>
    <n v="11.3"/>
    <n v="483"/>
    <n v="0.2"/>
    <n v="1013.6"/>
    <n v="85"/>
    <x v="0"/>
    <x v="72"/>
    <x v="10"/>
    <x v="2"/>
    <n v="6.6999999999999993"/>
    <n v="6.6999999999999993"/>
    <n v="0"/>
  </r>
  <r>
    <n v="215"/>
    <n v="20240314"/>
    <n v="5.2"/>
    <n v="12.9"/>
    <n v="1363"/>
    <n v="0"/>
    <n v="1009.7"/>
    <n v="75"/>
    <x v="0"/>
    <x v="73"/>
    <x v="10"/>
    <x v="2"/>
    <n v="5.0999999999999996"/>
    <n v="5.0999999999999996"/>
    <n v="0"/>
  </r>
  <r>
    <n v="215"/>
    <n v="20240315"/>
    <n v="8.1"/>
    <n v="12.3"/>
    <n v="934"/>
    <n v="1.7"/>
    <n v="1006.6"/>
    <n v="83"/>
    <x v="0"/>
    <x v="74"/>
    <x v="10"/>
    <x v="2"/>
    <n v="5.6999999999999993"/>
    <n v="5.6999999999999993"/>
    <n v="0"/>
  </r>
  <r>
    <n v="215"/>
    <n v="20240316"/>
    <n v="3.8"/>
    <n v="7.5"/>
    <n v="1025"/>
    <n v="0.8"/>
    <n v="1019.9"/>
    <n v="79"/>
    <x v="0"/>
    <x v="75"/>
    <x v="10"/>
    <x v="2"/>
    <n v="10.5"/>
    <n v="10.5"/>
    <n v="0"/>
  </r>
  <r>
    <n v="215"/>
    <n v="20240317"/>
    <n v="3.9"/>
    <n v="9.8000000000000007"/>
    <n v="510"/>
    <n v="4"/>
    <n v="1018.2"/>
    <n v="86"/>
    <x v="0"/>
    <x v="76"/>
    <x v="10"/>
    <x v="2"/>
    <n v="8.1999999999999993"/>
    <n v="8.1999999999999993"/>
    <n v="0"/>
  </r>
  <r>
    <n v="215"/>
    <n v="20240318"/>
    <n v="2.9"/>
    <n v="10.3"/>
    <n v="1326"/>
    <n v="0"/>
    <n v="1015.9"/>
    <n v="86"/>
    <x v="0"/>
    <x v="77"/>
    <x v="11"/>
    <x v="2"/>
    <n v="7.6999999999999993"/>
    <n v="7.6999999999999993"/>
    <n v="0"/>
  </r>
  <r>
    <n v="215"/>
    <n v="20240319"/>
    <n v="3.7"/>
    <n v="11.3"/>
    <n v="1057"/>
    <n v="0"/>
    <n v="1017.8"/>
    <n v="80"/>
    <x v="0"/>
    <x v="78"/>
    <x v="11"/>
    <x v="2"/>
    <n v="6.6999999999999993"/>
    <n v="6.6999999999999993"/>
    <n v="0"/>
  </r>
  <r>
    <n v="215"/>
    <n v="20240320"/>
    <n v="1.6"/>
    <n v="10.7"/>
    <n v="945"/>
    <n v="-0.1"/>
    <n v="1019.2"/>
    <n v="86"/>
    <x v="0"/>
    <x v="79"/>
    <x v="11"/>
    <x v="2"/>
    <n v="7.3000000000000007"/>
    <n v="7.3000000000000007"/>
    <n v="0"/>
  </r>
  <r>
    <n v="215"/>
    <n v="20240321"/>
    <n v="4.3"/>
    <n v="9.3000000000000007"/>
    <n v="569"/>
    <n v="0"/>
    <n v="1023.7"/>
    <n v="86"/>
    <x v="0"/>
    <x v="80"/>
    <x v="11"/>
    <x v="2"/>
    <n v="8.6999999999999993"/>
    <n v="8.6999999999999993"/>
    <n v="0"/>
  </r>
  <r>
    <n v="215"/>
    <n v="20240322"/>
    <n v="4.4000000000000004"/>
    <n v="9.1999999999999993"/>
    <n v="358"/>
    <n v="1.8"/>
    <n v="1015.8"/>
    <n v="89"/>
    <x v="0"/>
    <x v="81"/>
    <x v="11"/>
    <x v="2"/>
    <n v="8.8000000000000007"/>
    <n v="8.8000000000000007"/>
    <n v="0"/>
  </r>
  <r>
    <n v="215"/>
    <n v="20240323"/>
    <n v="7.3"/>
    <n v="7.5"/>
    <n v="1347"/>
    <n v="0.5"/>
    <n v="1008"/>
    <n v="71"/>
    <x v="0"/>
    <x v="82"/>
    <x v="11"/>
    <x v="2"/>
    <n v="10.5"/>
    <n v="10.5"/>
    <n v="0"/>
  </r>
  <r>
    <n v="215"/>
    <n v="20240324"/>
    <n v="8.4"/>
    <n v="7.3"/>
    <n v="601"/>
    <n v="8.6999999999999993"/>
    <n v="1005.3"/>
    <n v="80"/>
    <x v="0"/>
    <x v="83"/>
    <x v="11"/>
    <x v="2"/>
    <n v="10.7"/>
    <n v="10.7"/>
    <n v="0"/>
  </r>
  <r>
    <n v="215"/>
    <n v="20240325"/>
    <n v="3.7"/>
    <n v="7.4"/>
    <n v="1596"/>
    <n v="0"/>
    <n v="1003.8"/>
    <n v="72"/>
    <x v="0"/>
    <x v="84"/>
    <x v="12"/>
    <x v="2"/>
    <n v="10.6"/>
    <n v="10.6"/>
    <n v="0"/>
  </r>
  <r>
    <n v="215"/>
    <n v="20240326"/>
    <n v="4.3"/>
    <n v="8.4"/>
    <n v="992"/>
    <n v="-0.1"/>
    <n v="990.3"/>
    <n v="74"/>
    <x v="0"/>
    <x v="85"/>
    <x v="12"/>
    <x v="2"/>
    <n v="9.6"/>
    <n v="9.6"/>
    <n v="0"/>
  </r>
  <r>
    <n v="215"/>
    <n v="20240327"/>
    <n v="4.8"/>
    <n v="9.8000000000000007"/>
    <n v="1026"/>
    <n v="0.4"/>
    <n v="985.6"/>
    <n v="74"/>
    <x v="0"/>
    <x v="86"/>
    <x v="12"/>
    <x v="2"/>
    <n v="8.1999999999999993"/>
    <n v="8.1999999999999993"/>
    <n v="0"/>
  </r>
  <r>
    <n v="215"/>
    <n v="20240328"/>
    <n v="7"/>
    <n v="9.1"/>
    <n v="950"/>
    <n v="1.8"/>
    <n v="985.1"/>
    <n v="71"/>
    <x v="0"/>
    <x v="87"/>
    <x v="12"/>
    <x v="2"/>
    <n v="8.9"/>
    <n v="8.9"/>
    <n v="0"/>
  </r>
  <r>
    <n v="215"/>
    <n v="20240329"/>
    <n v="6.1"/>
    <n v="11"/>
    <n v="1226"/>
    <n v="0.1"/>
    <n v="992.4"/>
    <n v="69"/>
    <x v="0"/>
    <x v="88"/>
    <x v="12"/>
    <x v="2"/>
    <n v="7"/>
    <n v="7"/>
    <n v="0"/>
  </r>
  <r>
    <n v="215"/>
    <n v="20240330"/>
    <n v="2.2000000000000002"/>
    <n v="8"/>
    <n v="288"/>
    <n v="5.6"/>
    <n v="997.2"/>
    <n v="93"/>
    <x v="0"/>
    <x v="89"/>
    <x v="12"/>
    <x v="2"/>
    <n v="10"/>
    <n v="10"/>
    <n v="0"/>
  </r>
  <r>
    <n v="215"/>
    <n v="20240331"/>
    <n v="3.8"/>
    <n v="9.6"/>
    <n v="801"/>
    <n v="4.5999999999999996"/>
    <n v="996.1"/>
    <n v="90"/>
    <x v="0"/>
    <x v="90"/>
    <x v="12"/>
    <x v="2"/>
    <n v="8.4"/>
    <n v="8.4"/>
    <n v="0"/>
  </r>
  <r>
    <n v="215"/>
    <n v="20240401"/>
    <n v="4"/>
    <n v="9.5"/>
    <n v="1075"/>
    <n v="0"/>
    <n v="996.4"/>
    <n v="83"/>
    <x v="0"/>
    <x v="91"/>
    <x v="13"/>
    <x v="3"/>
    <n v="8.5"/>
    <n v="6.8000000000000007"/>
    <n v="0"/>
  </r>
  <r>
    <n v="215"/>
    <n v="20240402"/>
    <n v="5.2"/>
    <n v="9.6999999999999993"/>
    <n v="836"/>
    <n v="1.8"/>
    <n v="1004.7"/>
    <n v="84"/>
    <x v="0"/>
    <x v="92"/>
    <x v="13"/>
    <x v="3"/>
    <n v="8.3000000000000007"/>
    <n v="6.6400000000000006"/>
    <n v="0"/>
  </r>
  <r>
    <n v="215"/>
    <n v="20240403"/>
    <n v="6.3"/>
    <n v="11"/>
    <n v="718"/>
    <n v="4.4000000000000004"/>
    <n v="1003.2"/>
    <n v="86"/>
    <x v="0"/>
    <x v="93"/>
    <x v="13"/>
    <x v="3"/>
    <n v="7"/>
    <n v="5.6000000000000005"/>
    <n v="0"/>
  </r>
  <r>
    <n v="215"/>
    <n v="20240404"/>
    <n v="7.3"/>
    <n v="12"/>
    <n v="1400"/>
    <n v="5.5"/>
    <n v="1004.7"/>
    <n v="83"/>
    <x v="0"/>
    <x v="94"/>
    <x v="13"/>
    <x v="3"/>
    <n v="6"/>
    <n v="4.8000000000000007"/>
    <n v="0"/>
  </r>
  <r>
    <n v="215"/>
    <n v="20240405"/>
    <n v="6.5"/>
    <n v="13.6"/>
    <n v="1209"/>
    <n v="2.1"/>
    <n v="1007.6"/>
    <n v="80"/>
    <x v="0"/>
    <x v="95"/>
    <x v="13"/>
    <x v="3"/>
    <n v="4.4000000000000004"/>
    <n v="3.5200000000000005"/>
    <n v="0"/>
  </r>
  <r>
    <n v="215"/>
    <n v="20240406"/>
    <n v="5.4"/>
    <n v="16.899999999999999"/>
    <n v="1451"/>
    <n v="-0.1"/>
    <n v="1007.9"/>
    <n v="69"/>
    <x v="0"/>
    <x v="96"/>
    <x v="13"/>
    <x v="3"/>
    <n v="1.1000000000000014"/>
    <n v="0.88000000000000123"/>
    <n v="0"/>
  </r>
  <r>
    <n v="215"/>
    <n v="20240407"/>
    <n v="5.7"/>
    <n v="14.4"/>
    <n v="1788"/>
    <n v="0.9"/>
    <n v="1011.6"/>
    <n v="72"/>
    <x v="0"/>
    <x v="97"/>
    <x v="13"/>
    <x v="3"/>
    <n v="3.5999999999999996"/>
    <n v="2.88"/>
    <n v="0"/>
  </r>
  <r>
    <n v="215"/>
    <n v="20240408"/>
    <n v="3"/>
    <n v="14.3"/>
    <n v="1264"/>
    <n v="2.2000000000000002"/>
    <n v="1007"/>
    <n v="82"/>
    <x v="0"/>
    <x v="98"/>
    <x v="14"/>
    <x v="3"/>
    <n v="3.6999999999999993"/>
    <n v="2.9599999999999995"/>
    <n v="0"/>
  </r>
  <r>
    <n v="215"/>
    <n v="20240409"/>
    <n v="8.5"/>
    <n v="11"/>
    <n v="732"/>
    <n v="1.1000000000000001"/>
    <n v="1009.5"/>
    <n v="73"/>
    <x v="0"/>
    <x v="99"/>
    <x v="14"/>
    <x v="3"/>
    <n v="7"/>
    <n v="5.6000000000000005"/>
    <n v="0"/>
  </r>
  <r>
    <n v="215"/>
    <n v="20240410"/>
    <n v="5.6"/>
    <n v="11.4"/>
    <n v="2056"/>
    <n v="-0.1"/>
    <n v="1026.7"/>
    <n v="64"/>
    <x v="0"/>
    <x v="100"/>
    <x v="14"/>
    <x v="3"/>
    <n v="6.6"/>
    <n v="5.28"/>
    <n v="0"/>
  </r>
  <r>
    <n v="215"/>
    <n v="20240411"/>
    <n v="5.5"/>
    <n v="13"/>
    <n v="521"/>
    <n v="0.3"/>
    <n v="1029.9000000000001"/>
    <n v="87"/>
    <x v="0"/>
    <x v="101"/>
    <x v="14"/>
    <x v="3"/>
    <n v="5"/>
    <n v="4"/>
    <n v="0"/>
  </r>
  <r>
    <n v="215"/>
    <n v="20240412"/>
    <n v="6.8"/>
    <n v="15.5"/>
    <n v="1811"/>
    <n v="0"/>
    <n v="1028.7"/>
    <n v="72"/>
    <x v="0"/>
    <x v="102"/>
    <x v="14"/>
    <x v="3"/>
    <n v="2.5"/>
    <n v="2"/>
    <n v="0"/>
  </r>
  <r>
    <n v="215"/>
    <n v="20240413"/>
    <n v="6.5"/>
    <n v="16.3"/>
    <n v="1774"/>
    <n v="0"/>
    <n v="1022.1"/>
    <n v="70"/>
    <x v="0"/>
    <x v="103"/>
    <x v="14"/>
    <x v="3"/>
    <n v="1.6999999999999993"/>
    <n v="1.3599999999999994"/>
    <n v="0"/>
  </r>
  <r>
    <n v="215"/>
    <n v="20240414"/>
    <n v="3.6"/>
    <n v="10.4"/>
    <n v="1778"/>
    <n v="0"/>
    <n v="1021.1"/>
    <n v="70"/>
    <x v="0"/>
    <x v="104"/>
    <x v="14"/>
    <x v="3"/>
    <n v="7.6"/>
    <n v="6.08"/>
    <n v="0"/>
  </r>
  <r>
    <n v="215"/>
    <n v="20240415"/>
    <n v="7.9"/>
    <n v="8.5"/>
    <n v="780"/>
    <n v="11.8"/>
    <n v="1004.8"/>
    <n v="75"/>
    <x v="0"/>
    <x v="105"/>
    <x v="15"/>
    <x v="3"/>
    <n v="9.5"/>
    <n v="7.6000000000000005"/>
    <n v="0"/>
  </r>
  <r>
    <n v="215"/>
    <n v="20240416"/>
    <n v="8.3000000000000007"/>
    <n v="8.3000000000000007"/>
    <n v="775"/>
    <n v="17.8"/>
    <n v="1005.7"/>
    <n v="80"/>
    <x v="0"/>
    <x v="106"/>
    <x v="15"/>
    <x v="3"/>
    <n v="9.6999999999999993"/>
    <n v="7.76"/>
    <n v="0"/>
  </r>
  <r>
    <n v="215"/>
    <n v="20240417"/>
    <n v="4"/>
    <n v="6"/>
    <n v="1195"/>
    <n v="2.7"/>
    <n v="1012.7"/>
    <n v="80"/>
    <x v="0"/>
    <x v="107"/>
    <x v="15"/>
    <x v="3"/>
    <n v="12"/>
    <n v="9.6000000000000014"/>
    <n v="0"/>
  </r>
  <r>
    <n v="215"/>
    <n v="20240418"/>
    <n v="4"/>
    <n v="7.3"/>
    <n v="1675"/>
    <n v="1.2"/>
    <n v="1018.8"/>
    <n v="77"/>
    <x v="0"/>
    <x v="108"/>
    <x v="15"/>
    <x v="3"/>
    <n v="10.7"/>
    <n v="8.56"/>
    <n v="0"/>
  </r>
  <r>
    <n v="215"/>
    <n v="20240419"/>
    <n v="9.5"/>
    <n v="8.8000000000000007"/>
    <n v="1257"/>
    <n v="7.2"/>
    <n v="1012.1"/>
    <n v="80"/>
    <x v="0"/>
    <x v="109"/>
    <x v="15"/>
    <x v="3"/>
    <n v="9.1999999999999993"/>
    <n v="7.3599999999999994"/>
    <n v="0"/>
  </r>
  <r>
    <n v="215"/>
    <n v="20240420"/>
    <n v="7.9"/>
    <n v="7.4"/>
    <n v="1603"/>
    <n v="0.7"/>
    <n v="1022.6"/>
    <n v="72"/>
    <x v="0"/>
    <x v="110"/>
    <x v="15"/>
    <x v="3"/>
    <n v="10.6"/>
    <n v="8.48"/>
    <n v="0"/>
  </r>
  <r>
    <n v="215"/>
    <n v="20240421"/>
    <n v="5.3"/>
    <n v="6.5"/>
    <n v="1931"/>
    <n v="2.2999999999999998"/>
    <n v="1025.9000000000001"/>
    <n v="73"/>
    <x v="0"/>
    <x v="111"/>
    <x v="15"/>
    <x v="3"/>
    <n v="11.5"/>
    <n v="9.2000000000000011"/>
    <n v="0"/>
  </r>
  <r>
    <n v="215"/>
    <n v="20240422"/>
    <n v="3.3"/>
    <n v="5.6"/>
    <n v="1259"/>
    <n v="1"/>
    <n v="1025.7"/>
    <n v="70"/>
    <x v="0"/>
    <x v="112"/>
    <x v="16"/>
    <x v="3"/>
    <n v="12.4"/>
    <n v="9.9200000000000017"/>
    <n v="0"/>
  </r>
  <r>
    <n v="215"/>
    <n v="20240423"/>
    <n v="3.8"/>
    <n v="5.6"/>
    <n v="1989"/>
    <n v="1.8"/>
    <n v="1019.6"/>
    <n v="74"/>
    <x v="0"/>
    <x v="113"/>
    <x v="16"/>
    <x v="3"/>
    <n v="12.4"/>
    <n v="9.9200000000000017"/>
    <n v="0"/>
  </r>
  <r>
    <n v="215"/>
    <n v="20240424"/>
    <n v="7"/>
    <n v="7"/>
    <n v="1812"/>
    <n v="1.1000000000000001"/>
    <n v="1010.5"/>
    <n v="72"/>
    <x v="0"/>
    <x v="114"/>
    <x v="16"/>
    <x v="3"/>
    <n v="11"/>
    <n v="8.8000000000000007"/>
    <n v="0"/>
  </r>
  <r>
    <n v="215"/>
    <n v="20240425"/>
    <n v="3.6"/>
    <n v="6.3"/>
    <n v="867"/>
    <n v="5.5"/>
    <n v="1004.1"/>
    <n v="80"/>
    <x v="0"/>
    <x v="115"/>
    <x v="16"/>
    <x v="3"/>
    <n v="11.7"/>
    <n v="9.36"/>
    <n v="0"/>
  </r>
  <r>
    <n v="215"/>
    <n v="20240426"/>
    <n v="2.7"/>
    <n v="7.4"/>
    <n v="1946"/>
    <n v="0.5"/>
    <n v="1004"/>
    <n v="80"/>
    <x v="0"/>
    <x v="116"/>
    <x v="16"/>
    <x v="3"/>
    <n v="10.6"/>
    <n v="8.48"/>
    <n v="0"/>
  </r>
  <r>
    <n v="215"/>
    <n v="20240427"/>
    <n v="3.3"/>
    <n v="11.4"/>
    <n v="1025"/>
    <n v="4.4000000000000004"/>
    <n v="1004.3"/>
    <n v="82"/>
    <x v="0"/>
    <x v="117"/>
    <x v="16"/>
    <x v="3"/>
    <n v="6.6"/>
    <n v="5.28"/>
    <n v="0"/>
  </r>
  <r>
    <n v="215"/>
    <n v="20240428"/>
    <n v="6.8"/>
    <n v="11.3"/>
    <n v="1034"/>
    <n v="0.2"/>
    <n v="1007.6"/>
    <n v="76"/>
    <x v="0"/>
    <x v="118"/>
    <x v="16"/>
    <x v="3"/>
    <n v="6.6999999999999993"/>
    <n v="5.3599999999999994"/>
    <n v="0"/>
  </r>
  <r>
    <n v="215"/>
    <n v="20240429"/>
    <n v="3.2"/>
    <n v="12.3"/>
    <n v="2328"/>
    <n v="0"/>
    <n v="1018.3"/>
    <n v="76"/>
    <x v="0"/>
    <x v="119"/>
    <x v="17"/>
    <x v="3"/>
    <n v="5.6999999999999993"/>
    <n v="4.5599999999999996"/>
    <n v="0"/>
  </r>
  <r>
    <n v="215"/>
    <n v="20240430"/>
    <n v="2.4"/>
    <n v="15.6"/>
    <n v="1565"/>
    <n v="-0.1"/>
    <n v="1014.6"/>
    <n v="81"/>
    <x v="0"/>
    <x v="120"/>
    <x v="17"/>
    <x v="3"/>
    <n v="2.4000000000000004"/>
    <n v="1.9200000000000004"/>
    <n v="0"/>
  </r>
  <r>
    <n v="215"/>
    <n v="20240501"/>
    <n v="4"/>
    <n v="16.899999999999999"/>
    <n v="2324"/>
    <n v="0.4"/>
    <n v="1006.6"/>
    <n v="82"/>
    <x v="0"/>
    <x v="121"/>
    <x v="17"/>
    <x v="4"/>
    <n v="1.1000000000000014"/>
    <n v="0.88000000000000123"/>
    <n v="0"/>
  </r>
  <r>
    <n v="235"/>
    <n v="20240101"/>
    <n v="8.8000000000000007"/>
    <n v="8.1"/>
    <n v="140"/>
    <n v="5.7"/>
    <n v="998.6"/>
    <n v="80"/>
    <x v="1"/>
    <x v="0"/>
    <x v="0"/>
    <x v="0"/>
    <n v="9.9"/>
    <n v="10.89"/>
    <n v="0"/>
  </r>
  <r>
    <n v="235"/>
    <n v="20240102"/>
    <n v="9.6999999999999993"/>
    <n v="9.6"/>
    <n v="106"/>
    <n v="31.3"/>
    <n v="984.4"/>
    <n v="92"/>
    <x v="1"/>
    <x v="1"/>
    <x v="0"/>
    <x v="0"/>
    <n v="8.4"/>
    <n v="9.240000000000002"/>
    <n v="0"/>
  </r>
  <r>
    <n v="235"/>
    <n v="20240103"/>
    <n v="8"/>
    <n v="8.8000000000000007"/>
    <n v="135"/>
    <n v="4.4000000000000004"/>
    <n v="987.2"/>
    <n v="87"/>
    <x v="1"/>
    <x v="2"/>
    <x v="0"/>
    <x v="0"/>
    <n v="9.1999999999999993"/>
    <n v="10.119999999999999"/>
    <n v="0"/>
  </r>
  <r>
    <n v="235"/>
    <n v="20240104"/>
    <n v="3.6"/>
    <n v="6.1"/>
    <n v="119"/>
    <n v="2.7"/>
    <n v="1000.7"/>
    <n v="87"/>
    <x v="1"/>
    <x v="3"/>
    <x v="0"/>
    <x v="0"/>
    <n v="11.9"/>
    <n v="13.090000000000002"/>
    <n v="0"/>
  </r>
  <r>
    <n v="235"/>
    <n v="20240105"/>
    <n v="4.5999999999999996"/>
    <n v="6.1"/>
    <n v="145"/>
    <n v="7.2"/>
    <n v="997.5"/>
    <n v="91"/>
    <x v="1"/>
    <x v="4"/>
    <x v="0"/>
    <x v="0"/>
    <n v="11.9"/>
    <n v="13.090000000000002"/>
    <n v="0"/>
  </r>
  <r>
    <n v="235"/>
    <n v="20240106"/>
    <n v="6.5"/>
    <n v="3.5"/>
    <n v="140"/>
    <n v="0.2"/>
    <n v="1013.1"/>
    <n v="83"/>
    <x v="1"/>
    <x v="5"/>
    <x v="0"/>
    <x v="0"/>
    <n v="14.5"/>
    <n v="15.950000000000001"/>
    <n v="0"/>
  </r>
  <r>
    <n v="235"/>
    <n v="20240107"/>
    <n v="8.4"/>
    <n v="1.1000000000000001"/>
    <n v="293"/>
    <n v="0"/>
    <n v="1027.2"/>
    <n v="73"/>
    <x v="1"/>
    <x v="6"/>
    <x v="0"/>
    <x v="0"/>
    <n v="16.899999999999999"/>
    <n v="18.59"/>
    <n v="0"/>
  </r>
  <r>
    <n v="235"/>
    <n v="20240108"/>
    <n v="9.1999999999999993"/>
    <n v="-0.1"/>
    <n v="186"/>
    <n v="0"/>
    <n v="1034.5999999999999"/>
    <n v="71"/>
    <x v="1"/>
    <x v="7"/>
    <x v="1"/>
    <x v="0"/>
    <n v="18.100000000000001"/>
    <n v="19.910000000000004"/>
    <n v="0"/>
  </r>
  <r>
    <n v="235"/>
    <n v="20240109"/>
    <n v="8.1999999999999993"/>
    <n v="-1.1000000000000001"/>
    <n v="443"/>
    <n v="0"/>
    <n v="1035.8"/>
    <n v="65"/>
    <x v="1"/>
    <x v="8"/>
    <x v="1"/>
    <x v="0"/>
    <n v="19.100000000000001"/>
    <n v="21.01"/>
    <n v="0"/>
  </r>
  <r>
    <n v="235"/>
    <n v="20240110"/>
    <n v="6.3"/>
    <n v="-0.6"/>
    <n v="439"/>
    <n v="0"/>
    <n v="1032.5"/>
    <n v="62"/>
    <x v="1"/>
    <x v="9"/>
    <x v="1"/>
    <x v="0"/>
    <n v="18.600000000000001"/>
    <n v="20.460000000000004"/>
    <n v="0"/>
  </r>
  <r>
    <n v="235"/>
    <n v="20240111"/>
    <n v="2.8"/>
    <n v="2.8"/>
    <n v="133"/>
    <n v="0"/>
    <n v="1034.5999999999999"/>
    <n v="81"/>
    <x v="1"/>
    <x v="10"/>
    <x v="1"/>
    <x v="0"/>
    <n v="15.2"/>
    <n v="16.72"/>
    <n v="0"/>
  </r>
  <r>
    <n v="235"/>
    <n v="20240112"/>
    <n v="2.6"/>
    <n v="5"/>
    <n v="153"/>
    <n v="0.4"/>
    <n v="1032.3"/>
    <n v="86"/>
    <x v="1"/>
    <x v="11"/>
    <x v="1"/>
    <x v="0"/>
    <n v="13"/>
    <n v="14.3"/>
    <n v="0"/>
  </r>
  <r>
    <n v="235"/>
    <n v="20240113"/>
    <n v="6"/>
    <n v="5.5"/>
    <n v="146"/>
    <n v="0.9"/>
    <n v="1020.2"/>
    <n v="85"/>
    <x v="1"/>
    <x v="12"/>
    <x v="1"/>
    <x v="0"/>
    <n v="12.5"/>
    <n v="13.750000000000002"/>
    <n v="0"/>
  </r>
  <r>
    <n v="235"/>
    <n v="20240114"/>
    <n v="5.8"/>
    <n v="4.9000000000000004"/>
    <n v="174"/>
    <n v="5.3"/>
    <n v="1007.1"/>
    <n v="79"/>
    <x v="1"/>
    <x v="13"/>
    <x v="1"/>
    <x v="0"/>
    <n v="13.1"/>
    <n v="14.41"/>
    <n v="0"/>
  </r>
  <r>
    <n v="235"/>
    <n v="20240115"/>
    <n v="7.4"/>
    <n v="3.2"/>
    <n v="246"/>
    <n v="2.6"/>
    <n v="1002.3"/>
    <n v="73"/>
    <x v="1"/>
    <x v="14"/>
    <x v="2"/>
    <x v="0"/>
    <n v="14.8"/>
    <n v="16.28"/>
    <n v="0"/>
  </r>
  <r>
    <n v="235"/>
    <n v="20240116"/>
    <n v="6.4"/>
    <n v="3"/>
    <n v="252"/>
    <n v="0.5"/>
    <n v="1004.4"/>
    <n v="71"/>
    <x v="1"/>
    <x v="15"/>
    <x v="2"/>
    <x v="0"/>
    <n v="15"/>
    <n v="16.5"/>
    <n v="0"/>
  </r>
  <r>
    <n v="235"/>
    <n v="20240117"/>
    <n v="4.2"/>
    <n v="2.1"/>
    <n v="91"/>
    <n v="0.5"/>
    <n v="992.2"/>
    <n v="81"/>
    <x v="1"/>
    <x v="16"/>
    <x v="2"/>
    <x v="0"/>
    <n v="15.9"/>
    <n v="17.490000000000002"/>
    <n v="0"/>
  </r>
  <r>
    <n v="235"/>
    <n v="20240118"/>
    <n v="3"/>
    <n v="2.4"/>
    <n v="424"/>
    <n v="0.6"/>
    <n v="1002.4"/>
    <n v="70"/>
    <x v="1"/>
    <x v="17"/>
    <x v="2"/>
    <x v="0"/>
    <n v="15.6"/>
    <n v="17.16"/>
    <n v="0"/>
  </r>
  <r>
    <n v="235"/>
    <n v="20240119"/>
    <n v="7.2"/>
    <n v="4.3"/>
    <n v="464"/>
    <n v="-0.1"/>
    <n v="1017.8"/>
    <n v="69"/>
    <x v="1"/>
    <x v="18"/>
    <x v="2"/>
    <x v="0"/>
    <n v="13.7"/>
    <n v="15.07"/>
    <n v="0"/>
  </r>
  <r>
    <n v="235"/>
    <n v="20240120"/>
    <n v="9.1"/>
    <n v="3.7"/>
    <n v="261"/>
    <n v="0"/>
    <n v="1023.5"/>
    <n v="70"/>
    <x v="1"/>
    <x v="19"/>
    <x v="2"/>
    <x v="0"/>
    <n v="14.3"/>
    <n v="15.730000000000002"/>
    <n v="0"/>
  </r>
  <r>
    <n v="235"/>
    <n v="20240121"/>
    <n v="12"/>
    <n v="5"/>
    <n v="101"/>
    <n v="1.3"/>
    <n v="1012.1"/>
    <n v="77"/>
    <x v="1"/>
    <x v="20"/>
    <x v="2"/>
    <x v="0"/>
    <n v="13"/>
    <n v="14.3"/>
    <n v="0"/>
  </r>
  <r>
    <n v="235"/>
    <n v="20240122"/>
    <n v="12.4"/>
    <n v="8.5"/>
    <n v="458"/>
    <n v="3.6"/>
    <n v="1003.8"/>
    <n v="83"/>
    <x v="1"/>
    <x v="21"/>
    <x v="3"/>
    <x v="0"/>
    <n v="9.5"/>
    <n v="10.450000000000001"/>
    <n v="0"/>
  </r>
  <r>
    <n v="235"/>
    <n v="20240123"/>
    <n v="11.1"/>
    <n v="7.8"/>
    <n v="320"/>
    <n v="5.5"/>
    <n v="1015.6"/>
    <n v="84"/>
    <x v="1"/>
    <x v="22"/>
    <x v="3"/>
    <x v="0"/>
    <n v="10.199999999999999"/>
    <n v="11.22"/>
    <n v="0"/>
  </r>
  <r>
    <n v="235"/>
    <n v="20240124"/>
    <n v="10.5"/>
    <n v="8.8000000000000007"/>
    <n v="394"/>
    <n v="-0.1"/>
    <n v="1017.1"/>
    <n v="79"/>
    <x v="1"/>
    <x v="23"/>
    <x v="3"/>
    <x v="0"/>
    <n v="9.1999999999999993"/>
    <n v="10.119999999999999"/>
    <n v="0"/>
  </r>
  <r>
    <n v="235"/>
    <n v="20240125"/>
    <n v="5.2"/>
    <n v="7.2"/>
    <n v="254"/>
    <n v="1.6"/>
    <n v="1025.0999999999999"/>
    <n v="91"/>
    <x v="1"/>
    <x v="24"/>
    <x v="3"/>
    <x v="0"/>
    <n v="10.8"/>
    <n v="11.880000000000003"/>
    <n v="0"/>
  </r>
  <r>
    <n v="235"/>
    <n v="20240126"/>
    <n v="9.3000000000000007"/>
    <n v="7.8"/>
    <n v="380"/>
    <n v="3.2"/>
    <n v="1023.3"/>
    <n v="83"/>
    <x v="1"/>
    <x v="25"/>
    <x v="3"/>
    <x v="0"/>
    <n v="10.199999999999999"/>
    <n v="11.22"/>
    <n v="0"/>
  </r>
  <r>
    <n v="235"/>
    <n v="20240127"/>
    <n v="4.9000000000000004"/>
    <n v="5.5"/>
    <n v="507"/>
    <n v="0"/>
    <n v="1033.2"/>
    <n v="86"/>
    <x v="1"/>
    <x v="26"/>
    <x v="3"/>
    <x v="0"/>
    <n v="12.5"/>
    <n v="13.750000000000002"/>
    <n v="0"/>
  </r>
  <r>
    <n v="235"/>
    <n v="20240128"/>
    <n v="4.9000000000000004"/>
    <n v="4.5999999999999996"/>
    <n v="577"/>
    <n v="0"/>
    <n v="1026"/>
    <n v="73"/>
    <x v="1"/>
    <x v="27"/>
    <x v="3"/>
    <x v="0"/>
    <n v="13.4"/>
    <n v="14.740000000000002"/>
    <n v="0"/>
  </r>
  <r>
    <n v="235"/>
    <n v="20240129"/>
    <n v="4.2"/>
    <n v="6.5"/>
    <n v="380"/>
    <n v="0"/>
    <n v="1024.4000000000001"/>
    <n v="88"/>
    <x v="1"/>
    <x v="28"/>
    <x v="4"/>
    <x v="0"/>
    <n v="11.5"/>
    <n v="12.65"/>
    <n v="0"/>
  </r>
  <r>
    <n v="235"/>
    <n v="20240130"/>
    <n v="6.3"/>
    <n v="7.6"/>
    <n v="163"/>
    <n v="0.3"/>
    <n v="1026.0999999999999"/>
    <n v="90"/>
    <x v="1"/>
    <x v="29"/>
    <x v="4"/>
    <x v="0"/>
    <n v="10.4"/>
    <n v="11.440000000000001"/>
    <n v="0"/>
  </r>
  <r>
    <n v="235"/>
    <n v="20240131"/>
    <n v="7.4"/>
    <n v="6.6"/>
    <n v="147"/>
    <n v="4.3"/>
    <n v="1027.8"/>
    <n v="79"/>
    <x v="1"/>
    <x v="30"/>
    <x v="4"/>
    <x v="0"/>
    <n v="11.4"/>
    <n v="12.540000000000001"/>
    <n v="0"/>
  </r>
  <r>
    <n v="235"/>
    <n v="20240201"/>
    <n v="5.5"/>
    <n v="6.7"/>
    <n v="599"/>
    <n v="-0.1"/>
    <n v="1028.7"/>
    <n v="83"/>
    <x v="1"/>
    <x v="31"/>
    <x v="4"/>
    <x v="1"/>
    <n v="11.3"/>
    <n v="12.430000000000001"/>
    <n v="0"/>
  </r>
  <r>
    <n v="235"/>
    <n v="20240202"/>
    <n v="8.1999999999999993"/>
    <n v="7.7"/>
    <n v="271"/>
    <n v="-0.1"/>
    <n v="1024.4000000000001"/>
    <n v="88"/>
    <x v="1"/>
    <x v="32"/>
    <x v="4"/>
    <x v="1"/>
    <n v="10.3"/>
    <n v="11.330000000000002"/>
    <n v="0"/>
  </r>
  <r>
    <n v="235"/>
    <n v="20240203"/>
    <n v="7.5"/>
    <n v="8.9"/>
    <n v="495"/>
    <n v="0"/>
    <n v="1022.6"/>
    <n v="90"/>
    <x v="1"/>
    <x v="33"/>
    <x v="4"/>
    <x v="1"/>
    <n v="9.1"/>
    <n v="10.01"/>
    <n v="0"/>
  </r>
  <r>
    <n v="235"/>
    <n v="20240204"/>
    <n v="8.4"/>
    <n v="8.6"/>
    <n v="189"/>
    <n v="-0.1"/>
    <n v="1018.3"/>
    <n v="86"/>
    <x v="1"/>
    <x v="34"/>
    <x v="4"/>
    <x v="1"/>
    <n v="9.4"/>
    <n v="10.340000000000002"/>
    <n v="0"/>
  </r>
  <r>
    <n v="235"/>
    <n v="20240205"/>
    <n v="10.199999999999999"/>
    <n v="8.6"/>
    <n v="409"/>
    <n v="0"/>
    <n v="1014.3"/>
    <n v="86"/>
    <x v="1"/>
    <x v="35"/>
    <x v="5"/>
    <x v="1"/>
    <n v="9.4"/>
    <n v="10.340000000000002"/>
    <n v="0"/>
  </r>
  <r>
    <n v="235"/>
    <n v="20240206"/>
    <n v="10.5"/>
    <n v="8.5"/>
    <n v="306"/>
    <n v="8.3000000000000007"/>
    <n v="1004.3"/>
    <n v="84"/>
    <x v="1"/>
    <x v="36"/>
    <x v="5"/>
    <x v="1"/>
    <n v="9.5"/>
    <n v="10.450000000000001"/>
    <n v="0"/>
  </r>
  <r>
    <n v="235"/>
    <n v="20240207"/>
    <n v="2.1"/>
    <n v="4.3"/>
    <n v="522"/>
    <n v="0"/>
    <n v="1005.1"/>
    <n v="75"/>
    <x v="1"/>
    <x v="37"/>
    <x v="5"/>
    <x v="1"/>
    <n v="13.7"/>
    <n v="15.07"/>
    <n v="0"/>
  </r>
  <r>
    <n v="235"/>
    <n v="20240208"/>
    <n v="5.3"/>
    <n v="2.1"/>
    <n v="124"/>
    <n v="10.199999999999999"/>
    <n v="996.8"/>
    <n v="88"/>
    <x v="1"/>
    <x v="38"/>
    <x v="5"/>
    <x v="1"/>
    <n v="15.9"/>
    <n v="17.490000000000002"/>
    <n v="0"/>
  </r>
  <r>
    <n v="235"/>
    <n v="20240209"/>
    <n v="6.4"/>
    <n v="9"/>
    <n v="325"/>
    <n v="11.6"/>
    <n v="982.4"/>
    <n v="89"/>
    <x v="1"/>
    <x v="39"/>
    <x v="5"/>
    <x v="1"/>
    <n v="9"/>
    <n v="9.9"/>
    <n v="0"/>
  </r>
  <r>
    <n v="235"/>
    <n v="20240210"/>
    <n v="3.4"/>
    <n v="9.6999999999999993"/>
    <n v="384"/>
    <n v="0.3"/>
    <n v="986.1"/>
    <n v="91"/>
    <x v="1"/>
    <x v="40"/>
    <x v="5"/>
    <x v="1"/>
    <n v="8.3000000000000007"/>
    <n v="9.1300000000000008"/>
    <n v="0"/>
  </r>
  <r>
    <n v="235"/>
    <n v="20240211"/>
    <n v="4.3"/>
    <n v="8.1999999999999993"/>
    <n v="307"/>
    <n v="3"/>
    <n v="990.1"/>
    <n v="93"/>
    <x v="1"/>
    <x v="41"/>
    <x v="5"/>
    <x v="1"/>
    <n v="9.8000000000000007"/>
    <n v="10.780000000000001"/>
    <n v="0"/>
  </r>
  <r>
    <n v="235"/>
    <n v="20240212"/>
    <n v="4.4000000000000004"/>
    <n v="7"/>
    <n v="518"/>
    <n v="0"/>
    <n v="1003.8"/>
    <n v="87"/>
    <x v="1"/>
    <x v="42"/>
    <x v="6"/>
    <x v="1"/>
    <n v="11"/>
    <n v="12.100000000000001"/>
    <n v="0"/>
  </r>
  <r>
    <n v="235"/>
    <n v="20240213"/>
    <n v="6.8"/>
    <n v="7.4"/>
    <n v="442"/>
    <n v="7.4"/>
    <n v="1012.8"/>
    <n v="85"/>
    <x v="1"/>
    <x v="43"/>
    <x v="6"/>
    <x v="1"/>
    <n v="10.6"/>
    <n v="11.66"/>
    <n v="0"/>
  </r>
  <r>
    <n v="235"/>
    <n v="20240214"/>
    <n v="8.1"/>
    <n v="9.4"/>
    <n v="232"/>
    <n v="2.7"/>
    <n v="1012.1"/>
    <n v="96"/>
    <x v="1"/>
    <x v="44"/>
    <x v="6"/>
    <x v="1"/>
    <n v="8.6"/>
    <n v="9.4600000000000009"/>
    <n v="0"/>
  </r>
  <r>
    <n v="235"/>
    <n v="20240215"/>
    <n v="6.6"/>
    <n v="12.3"/>
    <n v="284"/>
    <n v="1"/>
    <n v="1011.1"/>
    <n v="90"/>
    <x v="1"/>
    <x v="45"/>
    <x v="6"/>
    <x v="1"/>
    <n v="5.6999999999999993"/>
    <n v="6.27"/>
    <n v="0"/>
  </r>
  <r>
    <n v="235"/>
    <n v="20240216"/>
    <n v="4.9000000000000004"/>
    <n v="9.6"/>
    <n v="265"/>
    <n v="1.7"/>
    <n v="1013.1"/>
    <n v="90"/>
    <x v="1"/>
    <x v="46"/>
    <x v="6"/>
    <x v="1"/>
    <n v="8.4"/>
    <n v="9.240000000000002"/>
    <n v="0"/>
  </r>
  <r>
    <n v="235"/>
    <n v="20240217"/>
    <n v="3.3"/>
    <n v="8.6999999999999993"/>
    <n v="327"/>
    <n v="0.4"/>
    <n v="1029.2"/>
    <n v="92"/>
    <x v="1"/>
    <x v="47"/>
    <x v="6"/>
    <x v="1"/>
    <n v="9.3000000000000007"/>
    <n v="10.230000000000002"/>
    <n v="0"/>
  </r>
  <r>
    <n v="235"/>
    <n v="20240218"/>
    <n v="8.8000000000000007"/>
    <n v="9"/>
    <n v="109"/>
    <n v="29.9"/>
    <n v="1022.1"/>
    <n v="93"/>
    <x v="1"/>
    <x v="48"/>
    <x v="6"/>
    <x v="1"/>
    <n v="9"/>
    <n v="9.9"/>
    <n v="0"/>
  </r>
  <r>
    <n v="235"/>
    <n v="20240219"/>
    <n v="5.4"/>
    <n v="8.3000000000000007"/>
    <n v="254"/>
    <n v="0.3"/>
    <n v="1025"/>
    <n v="90"/>
    <x v="1"/>
    <x v="49"/>
    <x v="7"/>
    <x v="1"/>
    <n v="9.6999999999999993"/>
    <n v="10.67"/>
    <n v="0"/>
  </r>
  <r>
    <n v="235"/>
    <n v="20240220"/>
    <n v="6.5"/>
    <n v="8.4"/>
    <n v="387"/>
    <n v="0.4"/>
    <n v="1023.5"/>
    <n v="90"/>
    <x v="1"/>
    <x v="50"/>
    <x v="7"/>
    <x v="1"/>
    <n v="9.6"/>
    <n v="10.56"/>
    <n v="0"/>
  </r>
  <r>
    <n v="235"/>
    <n v="20240221"/>
    <n v="9"/>
    <n v="9"/>
    <n v="231"/>
    <n v="6.1"/>
    <n v="1007.6"/>
    <n v="90"/>
    <x v="1"/>
    <x v="51"/>
    <x v="7"/>
    <x v="1"/>
    <n v="9"/>
    <n v="9.9"/>
    <n v="0"/>
  </r>
  <r>
    <n v="235"/>
    <n v="20240222"/>
    <n v="8.1999999999999993"/>
    <n v="9.1"/>
    <n v="402"/>
    <n v="13.9"/>
    <n v="983.4"/>
    <n v="90"/>
    <x v="1"/>
    <x v="52"/>
    <x v="7"/>
    <x v="1"/>
    <n v="8.9"/>
    <n v="9.7900000000000009"/>
    <n v="0"/>
  </r>
  <r>
    <n v="235"/>
    <n v="20240223"/>
    <n v="8.6"/>
    <n v="6.2"/>
    <n v="467"/>
    <n v="4.3"/>
    <n v="987.8"/>
    <n v="81"/>
    <x v="1"/>
    <x v="53"/>
    <x v="7"/>
    <x v="1"/>
    <n v="11.8"/>
    <n v="12.980000000000002"/>
    <n v="0"/>
  </r>
  <r>
    <n v="235"/>
    <n v="20240224"/>
    <n v="5.2"/>
    <n v="4.2"/>
    <n v="480"/>
    <n v="5.3"/>
    <n v="996.6"/>
    <n v="89"/>
    <x v="1"/>
    <x v="54"/>
    <x v="7"/>
    <x v="1"/>
    <n v="13.8"/>
    <n v="15.180000000000001"/>
    <n v="0"/>
  </r>
  <r>
    <n v="235"/>
    <n v="20240225"/>
    <n v="3"/>
    <n v="5.6"/>
    <n v="494"/>
    <n v="3.4"/>
    <n v="999.9"/>
    <n v="89"/>
    <x v="1"/>
    <x v="55"/>
    <x v="7"/>
    <x v="1"/>
    <n v="12.4"/>
    <n v="13.640000000000002"/>
    <n v="0"/>
  </r>
  <r>
    <n v="235"/>
    <n v="20240226"/>
    <n v="9.3000000000000007"/>
    <n v="5.8"/>
    <n v="453"/>
    <n v="0"/>
    <n v="1009.8"/>
    <n v="79"/>
    <x v="1"/>
    <x v="56"/>
    <x v="8"/>
    <x v="1"/>
    <n v="12.2"/>
    <n v="13.42"/>
    <n v="0"/>
  </r>
  <r>
    <n v="235"/>
    <n v="20240227"/>
    <n v="3.2"/>
    <n v="5.5"/>
    <n v="836"/>
    <n v="0"/>
    <n v="1019"/>
    <n v="74"/>
    <x v="1"/>
    <x v="57"/>
    <x v="8"/>
    <x v="1"/>
    <n v="12.5"/>
    <n v="13.750000000000002"/>
    <n v="0"/>
  </r>
  <r>
    <n v="235"/>
    <n v="20240228"/>
    <n v="6"/>
    <n v="8"/>
    <n v="537"/>
    <n v="0.2"/>
    <n v="1017.6"/>
    <n v="89"/>
    <x v="1"/>
    <x v="58"/>
    <x v="8"/>
    <x v="1"/>
    <n v="10"/>
    <n v="11"/>
    <n v="0"/>
  </r>
  <r>
    <n v="235"/>
    <n v="20240229"/>
    <n v="8.1"/>
    <n v="9.1"/>
    <n v="231"/>
    <n v="1.6"/>
    <n v="1005.5"/>
    <n v="93"/>
    <x v="1"/>
    <x v="59"/>
    <x v="8"/>
    <x v="1"/>
    <n v="8.9"/>
    <n v="9.7900000000000009"/>
    <n v="0"/>
  </r>
  <r>
    <n v="235"/>
    <n v="20240301"/>
    <n v="6.5"/>
    <n v="7.6"/>
    <n v="773"/>
    <n v="1.7"/>
    <n v="998.9"/>
    <n v="82"/>
    <x v="1"/>
    <x v="60"/>
    <x v="8"/>
    <x v="2"/>
    <n v="10.4"/>
    <n v="10.4"/>
    <n v="0"/>
  </r>
  <r>
    <n v="235"/>
    <n v="20240302"/>
    <n v="6.3"/>
    <n v="8.5"/>
    <n v="1116"/>
    <n v="0.2"/>
    <n v="998.6"/>
    <n v="73"/>
    <x v="1"/>
    <x v="61"/>
    <x v="8"/>
    <x v="2"/>
    <n v="9.5"/>
    <n v="9.5"/>
    <n v="0"/>
  </r>
  <r>
    <n v="235"/>
    <n v="20240303"/>
    <n v="3.4"/>
    <n v="9.1999999999999993"/>
    <n v="589"/>
    <n v="-0.1"/>
    <n v="1002"/>
    <n v="83"/>
    <x v="1"/>
    <x v="62"/>
    <x v="8"/>
    <x v="2"/>
    <n v="8.8000000000000007"/>
    <n v="8.8000000000000007"/>
    <n v="0"/>
  </r>
  <r>
    <n v="235"/>
    <n v="20240304"/>
    <n v="3"/>
    <n v="7"/>
    <n v="1056"/>
    <n v="0"/>
    <n v="1011.4"/>
    <n v="84"/>
    <x v="1"/>
    <x v="63"/>
    <x v="9"/>
    <x v="2"/>
    <n v="11"/>
    <n v="11"/>
    <n v="0"/>
  </r>
  <r>
    <n v="235"/>
    <n v="20240305"/>
    <n v="2.2999999999999998"/>
    <n v="7.1"/>
    <n v="472"/>
    <n v="0.5"/>
    <n v="1014.6"/>
    <n v="93"/>
    <x v="1"/>
    <x v="64"/>
    <x v="9"/>
    <x v="2"/>
    <n v="10.9"/>
    <n v="10.9"/>
    <n v="0"/>
  </r>
  <r>
    <n v="235"/>
    <n v="20240306"/>
    <n v="3.6"/>
    <n v="7.3"/>
    <n v="721"/>
    <n v="-0.1"/>
    <n v="1023.1"/>
    <n v="90"/>
    <x v="1"/>
    <x v="65"/>
    <x v="9"/>
    <x v="2"/>
    <n v="10.7"/>
    <n v="10.7"/>
    <n v="0"/>
  </r>
  <r>
    <n v="235"/>
    <n v="20240307"/>
    <n v="6.1"/>
    <n v="5.5"/>
    <n v="1025"/>
    <n v="0"/>
    <n v="1024.3"/>
    <n v="83"/>
    <x v="1"/>
    <x v="66"/>
    <x v="9"/>
    <x v="2"/>
    <n v="12.5"/>
    <n v="12.5"/>
    <n v="0"/>
  </r>
  <r>
    <n v="235"/>
    <n v="20240308"/>
    <n v="7.1"/>
    <n v="5.4"/>
    <n v="1303"/>
    <n v="0"/>
    <n v="1012.7"/>
    <n v="73"/>
    <x v="1"/>
    <x v="67"/>
    <x v="9"/>
    <x v="2"/>
    <n v="12.6"/>
    <n v="12.6"/>
    <n v="0"/>
  </r>
  <r>
    <n v="235"/>
    <n v="20240309"/>
    <n v="6.2"/>
    <n v="7"/>
    <n v="1243"/>
    <n v="0"/>
    <n v="1001.8"/>
    <n v="74"/>
    <x v="1"/>
    <x v="68"/>
    <x v="9"/>
    <x v="2"/>
    <n v="11"/>
    <n v="11"/>
    <n v="0"/>
  </r>
  <r>
    <n v="235"/>
    <n v="20240310"/>
    <n v="7.5"/>
    <n v="7.2"/>
    <n v="658"/>
    <n v="0"/>
    <n v="998.8"/>
    <n v="83"/>
    <x v="1"/>
    <x v="69"/>
    <x v="9"/>
    <x v="2"/>
    <n v="10.8"/>
    <n v="10.8"/>
    <n v="0"/>
  </r>
  <r>
    <n v="235"/>
    <n v="20240311"/>
    <n v="4.0999999999999996"/>
    <n v="6.7"/>
    <n v="305"/>
    <n v="0.7"/>
    <n v="1003.3"/>
    <n v="90"/>
    <x v="1"/>
    <x v="70"/>
    <x v="10"/>
    <x v="2"/>
    <n v="11.3"/>
    <n v="11.3"/>
    <n v="0"/>
  </r>
  <r>
    <n v="235"/>
    <n v="20240312"/>
    <n v="4.4000000000000004"/>
    <n v="8.1999999999999993"/>
    <n v="581"/>
    <n v="0.2"/>
    <n v="1011.5"/>
    <n v="88"/>
    <x v="1"/>
    <x v="71"/>
    <x v="10"/>
    <x v="2"/>
    <n v="9.8000000000000007"/>
    <n v="9.8000000000000007"/>
    <n v="0"/>
  </r>
  <r>
    <n v="235"/>
    <n v="20240313"/>
    <n v="7"/>
    <n v="10.199999999999999"/>
    <n v="619"/>
    <n v="0.4"/>
    <n v="1012.1"/>
    <n v="90"/>
    <x v="1"/>
    <x v="72"/>
    <x v="10"/>
    <x v="2"/>
    <n v="7.8000000000000007"/>
    <n v="7.8000000000000007"/>
    <n v="0"/>
  </r>
  <r>
    <n v="235"/>
    <n v="20240314"/>
    <n v="7.1"/>
    <n v="12.1"/>
    <n v="1273"/>
    <n v="-0.1"/>
    <n v="1008.7"/>
    <n v="77"/>
    <x v="1"/>
    <x v="73"/>
    <x v="10"/>
    <x v="2"/>
    <n v="5.9"/>
    <n v="5.9"/>
    <n v="0"/>
  </r>
  <r>
    <n v="235"/>
    <n v="20240315"/>
    <n v="8.9"/>
    <n v="11"/>
    <n v="1116"/>
    <n v="-0.1"/>
    <n v="1004.9"/>
    <n v="87"/>
    <x v="1"/>
    <x v="74"/>
    <x v="10"/>
    <x v="2"/>
    <n v="7"/>
    <n v="7"/>
    <n v="0"/>
  </r>
  <r>
    <n v="235"/>
    <n v="20240316"/>
    <n v="4.2"/>
    <n v="7"/>
    <n v="930"/>
    <n v="0.2"/>
    <n v="1019"/>
    <n v="75"/>
    <x v="1"/>
    <x v="75"/>
    <x v="10"/>
    <x v="2"/>
    <n v="11"/>
    <n v="11"/>
    <n v="0"/>
  </r>
  <r>
    <n v="235"/>
    <n v="20240317"/>
    <n v="5"/>
    <n v="9.3000000000000007"/>
    <n v="589"/>
    <n v="5.9"/>
    <n v="1018.1"/>
    <n v="82"/>
    <x v="1"/>
    <x v="76"/>
    <x v="10"/>
    <x v="2"/>
    <n v="8.6999999999999993"/>
    <n v="8.6999999999999993"/>
    <n v="0"/>
  </r>
  <r>
    <n v="235"/>
    <n v="20240318"/>
    <n v="4.0999999999999996"/>
    <n v="9.6"/>
    <n v="1374"/>
    <n v="-0.1"/>
    <n v="1015.2"/>
    <n v="90"/>
    <x v="1"/>
    <x v="77"/>
    <x v="11"/>
    <x v="2"/>
    <n v="8.4"/>
    <n v="8.4"/>
    <n v="0"/>
  </r>
  <r>
    <n v="235"/>
    <n v="20240319"/>
    <n v="5.3"/>
    <n v="10.5"/>
    <n v="1060"/>
    <n v="0"/>
    <n v="1017"/>
    <n v="85"/>
    <x v="1"/>
    <x v="78"/>
    <x v="11"/>
    <x v="2"/>
    <n v="7.5"/>
    <n v="7.5"/>
    <n v="0"/>
  </r>
  <r>
    <n v="235"/>
    <n v="20240320"/>
    <n v="3.2"/>
    <n v="10"/>
    <n v="679"/>
    <n v="1.7"/>
    <n v="1018.9"/>
    <n v="92"/>
    <x v="1"/>
    <x v="79"/>
    <x v="11"/>
    <x v="2"/>
    <n v="8"/>
    <n v="8"/>
    <n v="0"/>
  </r>
  <r>
    <n v="235"/>
    <n v="20240321"/>
    <n v="4.9000000000000004"/>
    <n v="8.1"/>
    <n v="448"/>
    <n v="0.3"/>
    <n v="1022.7"/>
    <n v="89"/>
    <x v="1"/>
    <x v="80"/>
    <x v="11"/>
    <x v="2"/>
    <n v="9.9"/>
    <n v="9.9"/>
    <n v="0"/>
  </r>
  <r>
    <n v="235"/>
    <n v="20240322"/>
    <n v="5.5"/>
    <n v="8.9"/>
    <n v="400"/>
    <n v="2.2999999999999998"/>
    <n v="1014.4"/>
    <n v="87"/>
    <x v="1"/>
    <x v="81"/>
    <x v="11"/>
    <x v="2"/>
    <n v="9.1"/>
    <n v="9.1"/>
    <n v="0"/>
  </r>
  <r>
    <n v="235"/>
    <n v="20240323"/>
    <n v="8.3000000000000007"/>
    <n v="7.1"/>
    <n v="1083"/>
    <n v="6.1"/>
    <n v="1005.8"/>
    <n v="74"/>
    <x v="1"/>
    <x v="82"/>
    <x v="11"/>
    <x v="2"/>
    <n v="10.9"/>
    <n v="10.9"/>
    <n v="0"/>
  </r>
  <r>
    <n v="235"/>
    <n v="20240324"/>
    <n v="8.6999999999999993"/>
    <n v="7.4"/>
    <n v="864"/>
    <n v="4.3"/>
    <n v="1002.6"/>
    <n v="79"/>
    <x v="1"/>
    <x v="83"/>
    <x v="11"/>
    <x v="2"/>
    <n v="10.6"/>
    <n v="10.6"/>
    <n v="0"/>
  </r>
  <r>
    <n v="235"/>
    <n v="20240325"/>
    <n v="3.4"/>
    <n v="8.1"/>
    <n v="1190"/>
    <n v="-0.1"/>
    <n v="1003.9"/>
    <n v="70"/>
    <x v="1"/>
    <x v="84"/>
    <x v="12"/>
    <x v="2"/>
    <n v="9.9"/>
    <n v="9.9"/>
    <n v="0"/>
  </r>
  <r>
    <n v="235"/>
    <n v="20240326"/>
    <n v="4.2"/>
    <n v="9"/>
    <n v="1294"/>
    <n v="0"/>
    <n v="990.9"/>
    <n v="70"/>
    <x v="1"/>
    <x v="85"/>
    <x v="12"/>
    <x v="2"/>
    <n v="9"/>
    <n v="9"/>
    <n v="0"/>
  </r>
  <r>
    <n v="235"/>
    <n v="20240327"/>
    <n v="5.0999999999999996"/>
    <n v="9.6"/>
    <n v="990"/>
    <n v="-0.1"/>
    <n v="985.3"/>
    <n v="79"/>
    <x v="1"/>
    <x v="86"/>
    <x v="12"/>
    <x v="2"/>
    <n v="8.4"/>
    <n v="8.4"/>
    <n v="0"/>
  </r>
  <r>
    <n v="235"/>
    <n v="20240328"/>
    <n v="7.1"/>
    <n v="9"/>
    <n v="975"/>
    <n v="2.1"/>
    <n v="984.6"/>
    <n v="74"/>
    <x v="1"/>
    <x v="87"/>
    <x v="12"/>
    <x v="2"/>
    <n v="9"/>
    <n v="9"/>
    <n v="0"/>
  </r>
  <r>
    <n v="235"/>
    <n v="20240329"/>
    <n v="7.5"/>
    <n v="10.8"/>
    <n v="1539"/>
    <n v="-0.1"/>
    <n v="991.7"/>
    <n v="67"/>
    <x v="1"/>
    <x v="88"/>
    <x v="12"/>
    <x v="2"/>
    <n v="7.1999999999999993"/>
    <n v="7.1999999999999993"/>
    <n v="0"/>
  </r>
  <r>
    <n v="235"/>
    <n v="20240330"/>
    <n v="2.5"/>
    <n v="8.1999999999999993"/>
    <n v="261"/>
    <n v="7.3"/>
    <n v="997"/>
    <n v="93"/>
    <x v="1"/>
    <x v="89"/>
    <x v="12"/>
    <x v="2"/>
    <n v="9.8000000000000007"/>
    <n v="9.8000000000000007"/>
    <n v="0"/>
  </r>
  <r>
    <n v="235"/>
    <n v="20240331"/>
    <n v="5.0999999999999996"/>
    <n v="9.5"/>
    <n v="1035"/>
    <n v="5.6"/>
    <n v="997"/>
    <n v="91"/>
    <x v="1"/>
    <x v="90"/>
    <x v="12"/>
    <x v="2"/>
    <n v="8.5"/>
    <n v="8.5"/>
    <n v="0"/>
  </r>
  <r>
    <n v="235"/>
    <n v="20240401"/>
    <n v="4.7"/>
    <n v="9.1999999999999993"/>
    <n v="862"/>
    <n v="0"/>
    <n v="995.6"/>
    <n v="89"/>
    <x v="1"/>
    <x v="91"/>
    <x v="13"/>
    <x v="3"/>
    <n v="8.8000000000000007"/>
    <n v="7.0400000000000009"/>
    <n v="0"/>
  </r>
  <r>
    <n v="235"/>
    <n v="20240402"/>
    <n v="5.7"/>
    <n v="9.9"/>
    <n v="1198"/>
    <n v="0.2"/>
    <n v="1003.6"/>
    <n v="87"/>
    <x v="1"/>
    <x v="92"/>
    <x v="13"/>
    <x v="3"/>
    <n v="8.1"/>
    <n v="6.48"/>
    <n v="0"/>
  </r>
  <r>
    <n v="235"/>
    <n v="20240403"/>
    <n v="6.6"/>
    <n v="10.6"/>
    <n v="598"/>
    <n v="5.7"/>
    <n v="1002.2"/>
    <n v="89"/>
    <x v="1"/>
    <x v="93"/>
    <x v="13"/>
    <x v="3"/>
    <n v="7.4"/>
    <n v="5.9200000000000008"/>
    <n v="0"/>
  </r>
  <r>
    <n v="235"/>
    <n v="20240404"/>
    <n v="6.8"/>
    <n v="10.5"/>
    <n v="1033"/>
    <n v="8"/>
    <n v="1003.1"/>
    <n v="90"/>
    <x v="1"/>
    <x v="94"/>
    <x v="13"/>
    <x v="3"/>
    <n v="7.5"/>
    <n v="6"/>
    <n v="0"/>
  </r>
  <r>
    <n v="235"/>
    <n v="20240405"/>
    <n v="8.5"/>
    <n v="12.4"/>
    <n v="1137"/>
    <n v="5"/>
    <n v="1006.2"/>
    <n v="86"/>
    <x v="1"/>
    <x v="95"/>
    <x v="13"/>
    <x v="3"/>
    <n v="5.6"/>
    <n v="4.4799999999999995"/>
    <n v="0"/>
  </r>
  <r>
    <n v="235"/>
    <n v="20240406"/>
    <n v="7.2"/>
    <n v="16.600000000000001"/>
    <n v="1513"/>
    <n v="-0.1"/>
    <n v="1007.1"/>
    <n v="68"/>
    <x v="1"/>
    <x v="96"/>
    <x v="13"/>
    <x v="3"/>
    <n v="1.3999999999999986"/>
    <n v="1.119999999999999"/>
    <n v="0"/>
  </r>
  <r>
    <n v="235"/>
    <n v="20240407"/>
    <n v="8.5"/>
    <n v="13"/>
    <n v="2026"/>
    <n v="1.1000000000000001"/>
    <n v="1010.6"/>
    <n v="74"/>
    <x v="1"/>
    <x v="97"/>
    <x v="13"/>
    <x v="3"/>
    <n v="5"/>
    <n v="4"/>
    <n v="0"/>
  </r>
  <r>
    <n v="235"/>
    <n v="20240408"/>
    <n v="3.3"/>
    <n v="13.5"/>
    <n v="1140"/>
    <n v="1.4"/>
    <n v="1007.2"/>
    <n v="80"/>
    <x v="1"/>
    <x v="98"/>
    <x v="14"/>
    <x v="3"/>
    <n v="4.5"/>
    <n v="3.6"/>
    <n v="0"/>
  </r>
  <r>
    <n v="235"/>
    <n v="20240409"/>
    <n v="10.3"/>
    <n v="10.7"/>
    <n v="696"/>
    <n v="0.6"/>
    <n v="1007.4"/>
    <n v="78"/>
    <x v="1"/>
    <x v="99"/>
    <x v="14"/>
    <x v="3"/>
    <n v="7.3000000000000007"/>
    <n v="5.8400000000000007"/>
    <n v="0"/>
  </r>
  <r>
    <n v="235"/>
    <n v="20240410"/>
    <n v="7.3"/>
    <n v="10.7"/>
    <n v="1980"/>
    <n v="-0.1"/>
    <n v="1025.2"/>
    <n v="71"/>
    <x v="1"/>
    <x v="100"/>
    <x v="14"/>
    <x v="3"/>
    <n v="7.3000000000000007"/>
    <n v="5.8400000000000007"/>
    <n v="0"/>
  </r>
  <r>
    <n v="235"/>
    <n v="20240411"/>
    <n v="7.5"/>
    <n v="12.3"/>
    <n v="1325"/>
    <n v="1"/>
    <n v="1028.5"/>
    <n v="90"/>
    <x v="1"/>
    <x v="101"/>
    <x v="14"/>
    <x v="3"/>
    <n v="5.6999999999999993"/>
    <n v="4.5599999999999996"/>
    <n v="0"/>
  </r>
  <r>
    <n v="235"/>
    <n v="20240412"/>
    <n v="7.8"/>
    <n v="12.5"/>
    <n v="1777"/>
    <n v="0"/>
    <n v="1027.2"/>
    <n v="85"/>
    <x v="1"/>
    <x v="102"/>
    <x v="14"/>
    <x v="3"/>
    <n v="5.5"/>
    <n v="4.4000000000000004"/>
    <n v="0"/>
  </r>
  <r>
    <n v="235"/>
    <n v="20240413"/>
    <n v="7.2"/>
    <n v="13.5"/>
    <n v="1757"/>
    <n v="-0.1"/>
    <n v="1020.7"/>
    <n v="80"/>
    <x v="1"/>
    <x v="103"/>
    <x v="14"/>
    <x v="3"/>
    <n v="4.5"/>
    <n v="3.6"/>
    <n v="0"/>
  </r>
  <r>
    <n v="235"/>
    <n v="20240414"/>
    <n v="5"/>
    <n v="9.6999999999999993"/>
    <n v="2127"/>
    <n v="0"/>
    <n v="1020.1"/>
    <n v="72"/>
    <x v="1"/>
    <x v="104"/>
    <x v="14"/>
    <x v="3"/>
    <n v="8.3000000000000007"/>
    <n v="6.6400000000000006"/>
    <n v="0"/>
  </r>
  <r>
    <n v="235"/>
    <n v="20240415"/>
    <n v="8.8000000000000007"/>
    <n v="8.3000000000000007"/>
    <n v="756"/>
    <n v="13.8"/>
    <n v="1002.2"/>
    <n v="78"/>
    <x v="1"/>
    <x v="105"/>
    <x v="15"/>
    <x v="3"/>
    <n v="9.6999999999999993"/>
    <n v="7.76"/>
    <n v="0"/>
  </r>
  <r>
    <n v="235"/>
    <n v="20240416"/>
    <n v="6.8"/>
    <n v="8.5"/>
    <n v="1227"/>
    <n v="3.1"/>
    <n v="1004.1"/>
    <n v="76"/>
    <x v="1"/>
    <x v="106"/>
    <x v="15"/>
    <x v="3"/>
    <n v="9.5"/>
    <n v="7.6000000000000005"/>
    <n v="0"/>
  </r>
  <r>
    <n v="235"/>
    <n v="20240417"/>
    <n v="3.7"/>
    <n v="6.6"/>
    <n v="1324"/>
    <n v="6.4"/>
    <n v="1012.1"/>
    <n v="77"/>
    <x v="1"/>
    <x v="107"/>
    <x v="15"/>
    <x v="3"/>
    <n v="11.4"/>
    <n v="9.120000000000001"/>
    <n v="0"/>
  </r>
  <r>
    <n v="235"/>
    <n v="20240418"/>
    <n v="5.4"/>
    <n v="7.9"/>
    <n v="1517"/>
    <n v="3.4"/>
    <n v="1017.7"/>
    <n v="73"/>
    <x v="1"/>
    <x v="108"/>
    <x v="15"/>
    <x v="3"/>
    <n v="10.1"/>
    <n v="8.08"/>
    <n v="0"/>
  </r>
  <r>
    <n v="235"/>
    <n v="20240419"/>
    <n v="8"/>
    <n v="8.6"/>
    <n v="1280"/>
    <n v="4.5999999999999996"/>
    <n v="1010.4"/>
    <n v="80"/>
    <x v="1"/>
    <x v="109"/>
    <x v="15"/>
    <x v="3"/>
    <n v="9.4"/>
    <n v="7.5200000000000005"/>
    <n v="0"/>
  </r>
  <r>
    <n v="235"/>
    <n v="20240420"/>
    <n v="6.5"/>
    <n v="7.4"/>
    <n v="1548"/>
    <n v="1.5"/>
    <n v="1021.7"/>
    <n v="71"/>
    <x v="1"/>
    <x v="110"/>
    <x v="15"/>
    <x v="3"/>
    <n v="10.6"/>
    <n v="8.48"/>
    <n v="0"/>
  </r>
  <r>
    <n v="235"/>
    <n v="20240421"/>
    <n v="6.6"/>
    <n v="7.7"/>
    <n v="2154"/>
    <n v="0.8"/>
    <n v="1026.3"/>
    <n v="69"/>
    <x v="1"/>
    <x v="111"/>
    <x v="15"/>
    <x v="3"/>
    <n v="10.3"/>
    <n v="8.24"/>
    <n v="0"/>
  </r>
  <r>
    <n v="235"/>
    <n v="20240422"/>
    <n v="4.5999999999999996"/>
    <n v="7"/>
    <n v="1775"/>
    <n v="0.2"/>
    <n v="1025.9000000000001"/>
    <n v="60"/>
    <x v="1"/>
    <x v="112"/>
    <x v="16"/>
    <x v="3"/>
    <n v="11"/>
    <n v="8.8000000000000007"/>
    <n v="0"/>
  </r>
  <r>
    <n v="235"/>
    <n v="20240423"/>
    <n v="4"/>
    <n v="5.6"/>
    <n v="1513"/>
    <n v="1.6"/>
    <n v="1018.9"/>
    <n v="72"/>
    <x v="1"/>
    <x v="113"/>
    <x v="16"/>
    <x v="3"/>
    <n v="12.4"/>
    <n v="9.9200000000000017"/>
    <n v="0"/>
  </r>
  <r>
    <n v="235"/>
    <n v="20240424"/>
    <n v="5.6"/>
    <n v="6.6"/>
    <n v="1195"/>
    <n v="7.3"/>
    <n v="1009.3"/>
    <n v="74"/>
    <x v="1"/>
    <x v="114"/>
    <x v="16"/>
    <x v="3"/>
    <n v="11.4"/>
    <n v="9.120000000000001"/>
    <n v="0"/>
  </r>
  <r>
    <n v="235"/>
    <n v="20240425"/>
    <n v="4.3"/>
    <n v="6"/>
    <n v="1113"/>
    <n v="5.5"/>
    <n v="1002.9"/>
    <n v="77"/>
    <x v="1"/>
    <x v="115"/>
    <x v="16"/>
    <x v="3"/>
    <n v="12"/>
    <n v="9.6000000000000014"/>
    <n v="0"/>
  </r>
  <r>
    <n v="235"/>
    <n v="20240426"/>
    <n v="3.2"/>
    <n v="7.2"/>
    <n v="2057"/>
    <n v="1.2"/>
    <n v="1003.4"/>
    <n v="74"/>
    <x v="1"/>
    <x v="116"/>
    <x v="16"/>
    <x v="3"/>
    <n v="10.8"/>
    <n v="8.64"/>
    <n v="0"/>
  </r>
  <r>
    <n v="235"/>
    <n v="20240427"/>
    <n v="3.4"/>
    <n v="10.4"/>
    <n v="912"/>
    <n v="3.6"/>
    <n v="1005.1"/>
    <n v="84"/>
    <x v="1"/>
    <x v="117"/>
    <x v="16"/>
    <x v="3"/>
    <n v="7.6"/>
    <n v="6.08"/>
    <n v="0"/>
  </r>
  <r>
    <n v="235"/>
    <n v="20240428"/>
    <n v="7.9"/>
    <n v="11.9"/>
    <n v="900"/>
    <n v="0.9"/>
    <n v="1006.8"/>
    <n v="75"/>
    <x v="1"/>
    <x v="118"/>
    <x v="16"/>
    <x v="3"/>
    <n v="6.1"/>
    <n v="4.88"/>
    <n v="0"/>
  </r>
  <r>
    <n v="235"/>
    <n v="20240429"/>
    <n v="3.6"/>
    <n v="12.2"/>
    <n v="2475"/>
    <n v="0"/>
    <n v="1018.2"/>
    <n v="73"/>
    <x v="1"/>
    <x v="119"/>
    <x v="17"/>
    <x v="3"/>
    <n v="5.8000000000000007"/>
    <n v="4.6400000000000006"/>
    <n v="0"/>
  </r>
  <r>
    <n v="235"/>
    <n v="20240430"/>
    <n v="3.4"/>
    <n v="15.5"/>
    <n v="1727"/>
    <n v="-0.1"/>
    <n v="1014.9"/>
    <n v="76"/>
    <x v="1"/>
    <x v="120"/>
    <x v="17"/>
    <x v="3"/>
    <n v="2.5"/>
    <n v="2"/>
    <n v="0"/>
  </r>
  <r>
    <n v="235"/>
    <n v="20240501"/>
    <n v="4.5"/>
    <n v="15.3"/>
    <n v="2324"/>
    <n v="1.8"/>
    <n v="1007.3"/>
    <n v="85"/>
    <x v="1"/>
    <x v="121"/>
    <x v="17"/>
    <x v="4"/>
    <n v="2.6999999999999993"/>
    <n v="2.1599999999999997"/>
    <n v="0"/>
  </r>
  <r>
    <n v="240"/>
    <n v="20240101"/>
    <n v="8.1"/>
    <n v="7.9"/>
    <n v="205"/>
    <n v="7"/>
    <n v="1000.3"/>
    <n v="83"/>
    <x v="2"/>
    <x v="0"/>
    <x v="0"/>
    <x v="0"/>
    <n v="10.1"/>
    <n v="11.110000000000001"/>
    <n v="0"/>
  </r>
  <r>
    <n v="240"/>
    <n v="20240102"/>
    <n v="10.7"/>
    <n v="10.6"/>
    <n v="73"/>
    <n v="18.7"/>
    <n v="986.4"/>
    <n v="90"/>
    <x v="2"/>
    <x v="1"/>
    <x v="0"/>
    <x v="0"/>
    <n v="7.4"/>
    <n v="8.14"/>
    <n v="0"/>
  </r>
  <r>
    <n v="240"/>
    <n v="20240103"/>
    <n v="8.3000000000000007"/>
    <n v="9.5"/>
    <n v="127"/>
    <n v="10.4"/>
    <n v="988.6"/>
    <n v="89"/>
    <x v="2"/>
    <x v="2"/>
    <x v="0"/>
    <x v="0"/>
    <n v="8.5"/>
    <n v="9.3500000000000014"/>
    <n v="0"/>
  </r>
  <r>
    <n v="240"/>
    <n v="20240104"/>
    <n v="3.1"/>
    <n v="7.4"/>
    <n v="137"/>
    <n v="9.5"/>
    <n v="1000.8"/>
    <n v="95"/>
    <x v="2"/>
    <x v="3"/>
    <x v="0"/>
    <x v="0"/>
    <n v="10.6"/>
    <n v="11.66"/>
    <n v="0"/>
  </r>
  <r>
    <n v="240"/>
    <n v="20240105"/>
    <n v="4.4000000000000004"/>
    <n v="7"/>
    <n v="80"/>
    <n v="5.0999999999999996"/>
    <n v="996.9"/>
    <n v="93"/>
    <x v="2"/>
    <x v="4"/>
    <x v="0"/>
    <x v="0"/>
    <n v="11"/>
    <n v="12.100000000000001"/>
    <n v="0"/>
  </r>
  <r>
    <n v="240"/>
    <n v="20240106"/>
    <n v="4.8"/>
    <n v="3.5"/>
    <n v="124"/>
    <n v="-0.1"/>
    <n v="1012.4"/>
    <n v="87"/>
    <x v="2"/>
    <x v="5"/>
    <x v="0"/>
    <x v="0"/>
    <n v="14.5"/>
    <n v="15.950000000000001"/>
    <n v="0"/>
  </r>
  <r>
    <n v="240"/>
    <n v="20240107"/>
    <n v="6.5"/>
    <n v="0.5"/>
    <n v="366"/>
    <n v="-0.1"/>
    <n v="1026"/>
    <n v="78"/>
    <x v="2"/>
    <x v="6"/>
    <x v="0"/>
    <x v="0"/>
    <n v="17.5"/>
    <n v="19.25"/>
    <n v="0"/>
  </r>
  <r>
    <n v="240"/>
    <n v="20240108"/>
    <n v="8.1"/>
    <n v="-0.8"/>
    <n v="209"/>
    <n v="-0.1"/>
    <n v="1033.0999999999999"/>
    <n v="70"/>
    <x v="2"/>
    <x v="7"/>
    <x v="1"/>
    <x v="0"/>
    <n v="18.8"/>
    <n v="20.680000000000003"/>
    <n v="0"/>
  </r>
  <r>
    <n v="240"/>
    <n v="20240109"/>
    <n v="7.9"/>
    <n v="-2.2000000000000002"/>
    <n v="487"/>
    <n v="0"/>
    <n v="1033.9000000000001"/>
    <n v="62"/>
    <x v="2"/>
    <x v="8"/>
    <x v="1"/>
    <x v="0"/>
    <n v="20.2"/>
    <n v="22.220000000000002"/>
    <n v="0"/>
  </r>
  <r>
    <n v="240"/>
    <n v="20240110"/>
    <n v="5.5"/>
    <n v="-2"/>
    <n v="472"/>
    <n v="0"/>
    <n v="1031.2"/>
    <n v="61"/>
    <x v="2"/>
    <x v="9"/>
    <x v="1"/>
    <x v="0"/>
    <n v="20"/>
    <n v="22"/>
    <n v="0"/>
  </r>
  <r>
    <n v="240"/>
    <n v="20240111"/>
    <n v="2"/>
    <n v="0.5"/>
    <n v="152"/>
    <n v="0"/>
    <n v="1034.5999999999999"/>
    <n v="86"/>
    <x v="2"/>
    <x v="10"/>
    <x v="1"/>
    <x v="0"/>
    <n v="17.5"/>
    <n v="19.25"/>
    <n v="0"/>
  </r>
  <r>
    <n v="240"/>
    <n v="20240112"/>
    <n v="2"/>
    <n v="4"/>
    <n v="185"/>
    <n v="0.1"/>
    <n v="1032.7"/>
    <n v="92"/>
    <x v="2"/>
    <x v="11"/>
    <x v="1"/>
    <x v="0"/>
    <n v="14"/>
    <n v="15.400000000000002"/>
    <n v="0"/>
  </r>
  <r>
    <n v="240"/>
    <n v="20240113"/>
    <n v="5.0999999999999996"/>
    <n v="4.8"/>
    <n v="103"/>
    <n v="2"/>
    <n v="1021.4"/>
    <n v="91"/>
    <x v="2"/>
    <x v="12"/>
    <x v="1"/>
    <x v="0"/>
    <n v="13.2"/>
    <n v="14.52"/>
    <n v="0"/>
  </r>
  <r>
    <n v="240"/>
    <n v="20240114"/>
    <n v="5.2"/>
    <n v="4.2"/>
    <n v="157"/>
    <n v="2.4"/>
    <n v="1008.2"/>
    <n v="86"/>
    <x v="2"/>
    <x v="13"/>
    <x v="1"/>
    <x v="0"/>
    <n v="13.8"/>
    <n v="15.180000000000001"/>
    <n v="0"/>
  </r>
  <r>
    <n v="240"/>
    <n v="20240115"/>
    <n v="6"/>
    <n v="2.2999999999999998"/>
    <n v="242"/>
    <n v="2.6"/>
    <n v="1003.6"/>
    <n v="82"/>
    <x v="2"/>
    <x v="14"/>
    <x v="2"/>
    <x v="0"/>
    <n v="15.7"/>
    <n v="17.27"/>
    <n v="0"/>
  </r>
  <r>
    <n v="240"/>
    <n v="20240116"/>
    <n v="5"/>
    <n v="1"/>
    <n v="442"/>
    <n v="3"/>
    <n v="1006"/>
    <n v="82"/>
    <x v="2"/>
    <x v="15"/>
    <x v="2"/>
    <x v="0"/>
    <n v="17"/>
    <n v="18.700000000000003"/>
    <n v="0"/>
  </r>
  <r>
    <n v="240"/>
    <n v="20240117"/>
    <n v="3"/>
    <n v="-0.8"/>
    <n v="201"/>
    <n v="-0.1"/>
    <n v="992.9"/>
    <n v="86"/>
    <x v="2"/>
    <x v="16"/>
    <x v="2"/>
    <x v="0"/>
    <n v="18.8"/>
    <n v="20.680000000000003"/>
    <n v="0"/>
  </r>
  <r>
    <n v="240"/>
    <n v="20240118"/>
    <n v="2.1"/>
    <n v="-0.3"/>
    <n v="449"/>
    <n v="0.4"/>
    <n v="1003.1"/>
    <n v="87"/>
    <x v="2"/>
    <x v="17"/>
    <x v="2"/>
    <x v="0"/>
    <n v="18.3"/>
    <n v="20.130000000000003"/>
    <n v="0"/>
  </r>
  <r>
    <n v="240"/>
    <n v="20240119"/>
    <n v="5.0999999999999996"/>
    <n v="1.7"/>
    <n v="514"/>
    <n v="0.3"/>
    <n v="1019.4"/>
    <n v="82"/>
    <x v="2"/>
    <x v="18"/>
    <x v="2"/>
    <x v="0"/>
    <n v="16.3"/>
    <n v="17.930000000000003"/>
    <n v="0"/>
  </r>
  <r>
    <n v="240"/>
    <n v="20240120"/>
    <n v="6.7"/>
    <n v="0.4"/>
    <n v="400"/>
    <n v="0"/>
    <n v="1025.5999999999999"/>
    <n v="81"/>
    <x v="2"/>
    <x v="19"/>
    <x v="2"/>
    <x v="0"/>
    <n v="17.600000000000001"/>
    <n v="19.360000000000003"/>
    <n v="0"/>
  </r>
  <r>
    <n v="240"/>
    <n v="20240121"/>
    <n v="9.4"/>
    <n v="4"/>
    <n v="111"/>
    <n v="0.3"/>
    <n v="1014.8"/>
    <n v="78"/>
    <x v="2"/>
    <x v="20"/>
    <x v="2"/>
    <x v="0"/>
    <n v="14"/>
    <n v="15.400000000000002"/>
    <n v="0"/>
  </r>
  <r>
    <n v="240"/>
    <n v="20240122"/>
    <n v="12.5"/>
    <n v="9.6"/>
    <n v="436"/>
    <n v="1.2"/>
    <n v="1006.4"/>
    <n v="80"/>
    <x v="2"/>
    <x v="21"/>
    <x v="3"/>
    <x v="0"/>
    <n v="8.4"/>
    <n v="9.240000000000002"/>
    <n v="0"/>
  </r>
  <r>
    <n v="240"/>
    <n v="20240123"/>
    <n v="10.3"/>
    <n v="8.5"/>
    <n v="321"/>
    <n v="5.5"/>
    <n v="1018.1"/>
    <n v="84"/>
    <x v="2"/>
    <x v="22"/>
    <x v="3"/>
    <x v="0"/>
    <n v="9.5"/>
    <n v="10.450000000000001"/>
    <n v="0"/>
  </r>
  <r>
    <n v="240"/>
    <n v="20240124"/>
    <n v="11.5"/>
    <n v="9.9"/>
    <n v="351"/>
    <n v="0"/>
    <n v="1019.6"/>
    <n v="78"/>
    <x v="2"/>
    <x v="23"/>
    <x v="3"/>
    <x v="0"/>
    <n v="8.1"/>
    <n v="8.91"/>
    <n v="0"/>
  </r>
  <r>
    <n v="240"/>
    <n v="20240125"/>
    <n v="4.3"/>
    <n v="7"/>
    <n v="204"/>
    <n v="2"/>
    <n v="1026.0999999999999"/>
    <n v="93"/>
    <x v="2"/>
    <x v="24"/>
    <x v="3"/>
    <x v="0"/>
    <n v="11"/>
    <n v="12.100000000000001"/>
    <n v="0"/>
  </r>
  <r>
    <n v="240"/>
    <n v="20240126"/>
    <n v="8.3000000000000007"/>
    <n v="7.9"/>
    <n v="514"/>
    <n v="3.7"/>
    <n v="1025"/>
    <n v="83"/>
    <x v="2"/>
    <x v="25"/>
    <x v="3"/>
    <x v="0"/>
    <n v="10.1"/>
    <n v="11.110000000000001"/>
    <n v="0"/>
  </r>
  <r>
    <n v="240"/>
    <n v="20240127"/>
    <n v="4.3"/>
    <n v="3.8"/>
    <n v="534"/>
    <n v="0"/>
    <n v="1034.3"/>
    <n v="89"/>
    <x v="2"/>
    <x v="26"/>
    <x v="3"/>
    <x v="0"/>
    <n v="14.2"/>
    <n v="15.620000000000001"/>
    <n v="0"/>
  </r>
  <r>
    <n v="240"/>
    <n v="20240128"/>
    <n v="4.5"/>
    <n v="4.0999999999999996"/>
    <n v="600"/>
    <n v="0"/>
    <n v="1026.8"/>
    <n v="75"/>
    <x v="2"/>
    <x v="27"/>
    <x v="3"/>
    <x v="0"/>
    <n v="13.9"/>
    <n v="15.290000000000001"/>
    <n v="0"/>
  </r>
  <r>
    <n v="240"/>
    <n v="20240129"/>
    <n v="3.6"/>
    <n v="6.3"/>
    <n v="457"/>
    <n v="0"/>
    <n v="1025.2"/>
    <n v="88"/>
    <x v="2"/>
    <x v="28"/>
    <x v="4"/>
    <x v="0"/>
    <n v="11.7"/>
    <n v="12.870000000000001"/>
    <n v="0"/>
  </r>
  <r>
    <n v="240"/>
    <n v="20240130"/>
    <n v="5.6"/>
    <n v="7.6"/>
    <n v="145"/>
    <n v="0.9"/>
    <n v="1027.4000000000001"/>
    <n v="93"/>
    <x v="2"/>
    <x v="29"/>
    <x v="4"/>
    <x v="0"/>
    <n v="10.4"/>
    <n v="11.440000000000001"/>
    <n v="0"/>
  </r>
  <r>
    <n v="240"/>
    <n v="20240131"/>
    <n v="6.4"/>
    <n v="6.9"/>
    <n v="158"/>
    <n v="3.1"/>
    <n v="1029.4000000000001"/>
    <n v="81"/>
    <x v="2"/>
    <x v="30"/>
    <x v="4"/>
    <x v="0"/>
    <n v="11.1"/>
    <n v="12.21"/>
    <n v="0"/>
  </r>
  <r>
    <n v="240"/>
    <n v="20240201"/>
    <n v="5.2"/>
    <n v="6.3"/>
    <n v="630"/>
    <n v="0.5"/>
    <n v="1029.8"/>
    <n v="87"/>
    <x v="2"/>
    <x v="31"/>
    <x v="4"/>
    <x v="1"/>
    <n v="11.7"/>
    <n v="12.870000000000001"/>
    <n v="0"/>
  </r>
  <r>
    <n v="240"/>
    <n v="20240202"/>
    <n v="8"/>
    <n v="8.1"/>
    <n v="275"/>
    <n v="0"/>
    <n v="1026.4000000000001"/>
    <n v="89"/>
    <x v="2"/>
    <x v="32"/>
    <x v="4"/>
    <x v="1"/>
    <n v="9.9"/>
    <n v="10.89"/>
    <n v="0"/>
  </r>
  <r>
    <n v="240"/>
    <n v="20240203"/>
    <n v="8.3000000000000007"/>
    <n v="10.199999999999999"/>
    <n v="399"/>
    <n v="3.9"/>
    <n v="1024.0999999999999"/>
    <n v="89"/>
    <x v="2"/>
    <x v="33"/>
    <x v="4"/>
    <x v="1"/>
    <n v="7.8000000000000007"/>
    <n v="8.5800000000000018"/>
    <n v="0"/>
  </r>
  <r>
    <n v="240"/>
    <n v="20240204"/>
    <n v="8.5"/>
    <n v="9.9"/>
    <n v="176"/>
    <n v="0.2"/>
    <n v="1020.3"/>
    <n v="90"/>
    <x v="2"/>
    <x v="34"/>
    <x v="4"/>
    <x v="1"/>
    <n v="8.1"/>
    <n v="8.91"/>
    <n v="0"/>
  </r>
  <r>
    <n v="240"/>
    <n v="20240205"/>
    <n v="10.9"/>
    <n v="9.6"/>
    <n v="246"/>
    <n v="0"/>
    <n v="1016.8"/>
    <n v="84"/>
    <x v="2"/>
    <x v="35"/>
    <x v="5"/>
    <x v="1"/>
    <n v="8.4"/>
    <n v="9.240000000000002"/>
    <n v="0"/>
  </r>
  <r>
    <n v="240"/>
    <n v="20240206"/>
    <n v="12.8"/>
    <n v="10.6"/>
    <n v="330"/>
    <n v="8.1999999999999993"/>
    <n v="1006.6"/>
    <n v="83"/>
    <x v="2"/>
    <x v="36"/>
    <x v="5"/>
    <x v="1"/>
    <n v="7.4"/>
    <n v="8.14"/>
    <n v="0"/>
  </r>
  <r>
    <n v="240"/>
    <n v="20240207"/>
    <n v="2"/>
    <n v="4.5999999999999996"/>
    <n v="424"/>
    <n v="2.5"/>
    <n v="1005.3"/>
    <n v="82"/>
    <x v="2"/>
    <x v="37"/>
    <x v="5"/>
    <x v="1"/>
    <n v="13.4"/>
    <n v="14.740000000000002"/>
    <n v="0"/>
  </r>
  <r>
    <n v="240"/>
    <n v="20240208"/>
    <n v="3.8"/>
    <n v="3.1"/>
    <n v="139"/>
    <n v="15.6"/>
    <n v="996.3"/>
    <n v="94"/>
    <x v="2"/>
    <x v="38"/>
    <x v="5"/>
    <x v="1"/>
    <n v="14.9"/>
    <n v="16.39"/>
    <n v="0"/>
  </r>
  <r>
    <n v="240"/>
    <n v="20240209"/>
    <n v="6.1"/>
    <n v="10.7"/>
    <n v="238"/>
    <n v="6.5"/>
    <n v="983"/>
    <n v="90"/>
    <x v="2"/>
    <x v="39"/>
    <x v="5"/>
    <x v="1"/>
    <n v="7.3000000000000007"/>
    <n v="8.0300000000000011"/>
    <n v="0"/>
  </r>
  <r>
    <n v="240"/>
    <n v="20240210"/>
    <n v="3.5"/>
    <n v="10.4"/>
    <n v="367"/>
    <n v="0.1"/>
    <n v="986.1"/>
    <n v="91"/>
    <x v="2"/>
    <x v="40"/>
    <x v="5"/>
    <x v="1"/>
    <n v="7.6"/>
    <n v="8.36"/>
    <n v="0"/>
  </r>
  <r>
    <n v="240"/>
    <n v="20240211"/>
    <n v="3.6"/>
    <n v="8.9"/>
    <n v="205"/>
    <n v="4.5999999999999996"/>
    <n v="990.5"/>
    <n v="93"/>
    <x v="2"/>
    <x v="41"/>
    <x v="5"/>
    <x v="1"/>
    <n v="9.1"/>
    <n v="10.01"/>
    <n v="0"/>
  </r>
  <r>
    <n v="240"/>
    <n v="20240212"/>
    <n v="4.5999999999999996"/>
    <n v="6.6"/>
    <n v="576"/>
    <n v="0"/>
    <n v="1004.7"/>
    <n v="90"/>
    <x v="2"/>
    <x v="42"/>
    <x v="6"/>
    <x v="1"/>
    <n v="11.4"/>
    <n v="12.540000000000001"/>
    <n v="0"/>
  </r>
  <r>
    <n v="240"/>
    <n v="20240213"/>
    <n v="6.3"/>
    <n v="7"/>
    <n v="535"/>
    <n v="2.6"/>
    <n v="1014.1"/>
    <n v="87"/>
    <x v="2"/>
    <x v="43"/>
    <x v="6"/>
    <x v="1"/>
    <n v="11"/>
    <n v="12.100000000000001"/>
    <n v="0"/>
  </r>
  <r>
    <n v="240"/>
    <n v="20240214"/>
    <n v="8.1"/>
    <n v="11.2"/>
    <n v="144"/>
    <n v="11.6"/>
    <n v="1013.6"/>
    <n v="96"/>
    <x v="2"/>
    <x v="44"/>
    <x v="6"/>
    <x v="1"/>
    <n v="6.8000000000000007"/>
    <n v="7.4800000000000013"/>
    <n v="0"/>
  </r>
  <r>
    <n v="240"/>
    <n v="20240215"/>
    <n v="4.9000000000000004"/>
    <n v="12.8"/>
    <n v="380"/>
    <n v="6.8"/>
    <n v="1011.9"/>
    <n v="90"/>
    <x v="2"/>
    <x v="45"/>
    <x v="6"/>
    <x v="1"/>
    <n v="5.1999999999999993"/>
    <n v="5.72"/>
    <n v="0"/>
  </r>
  <r>
    <n v="240"/>
    <n v="20240216"/>
    <n v="4.4000000000000004"/>
    <n v="10.5"/>
    <n v="227"/>
    <n v="2.6"/>
    <n v="1014.1"/>
    <n v="91"/>
    <x v="2"/>
    <x v="46"/>
    <x v="6"/>
    <x v="1"/>
    <n v="7.5"/>
    <n v="8.25"/>
    <n v="0"/>
  </r>
  <r>
    <n v="240"/>
    <n v="20240217"/>
    <n v="3.3"/>
    <n v="9.9"/>
    <n v="339"/>
    <n v="0.1"/>
    <n v="1029.8"/>
    <n v="90"/>
    <x v="2"/>
    <x v="47"/>
    <x v="6"/>
    <x v="1"/>
    <n v="8.1"/>
    <n v="8.91"/>
    <n v="0"/>
  </r>
  <r>
    <n v="240"/>
    <n v="20240218"/>
    <n v="7.5"/>
    <n v="9.3000000000000007"/>
    <n v="129"/>
    <n v="20.2"/>
    <n v="1023.4"/>
    <n v="95"/>
    <x v="2"/>
    <x v="48"/>
    <x v="6"/>
    <x v="1"/>
    <n v="8.6999999999999993"/>
    <n v="9.57"/>
    <n v="0"/>
  </r>
  <r>
    <n v="240"/>
    <n v="20240219"/>
    <n v="5.2"/>
    <n v="8.4"/>
    <n v="267"/>
    <n v="1.1000000000000001"/>
    <n v="1026.0999999999999"/>
    <n v="92"/>
    <x v="2"/>
    <x v="49"/>
    <x v="7"/>
    <x v="1"/>
    <n v="9.6"/>
    <n v="10.56"/>
    <n v="0"/>
  </r>
  <r>
    <n v="240"/>
    <n v="20240220"/>
    <n v="6.6"/>
    <n v="8.8000000000000007"/>
    <n v="444"/>
    <n v="-0.1"/>
    <n v="1025"/>
    <n v="89"/>
    <x v="2"/>
    <x v="50"/>
    <x v="7"/>
    <x v="1"/>
    <n v="9.1999999999999993"/>
    <n v="10.119999999999999"/>
    <n v="0"/>
  </r>
  <r>
    <n v="240"/>
    <n v="20240221"/>
    <n v="7.8"/>
    <n v="9.4"/>
    <n v="239"/>
    <n v="8.5"/>
    <n v="1009.2"/>
    <n v="90"/>
    <x v="2"/>
    <x v="51"/>
    <x v="7"/>
    <x v="1"/>
    <n v="8.6"/>
    <n v="9.4600000000000009"/>
    <n v="0"/>
  </r>
  <r>
    <n v="240"/>
    <n v="20240222"/>
    <n v="8.3000000000000007"/>
    <n v="9.6"/>
    <n v="318"/>
    <n v="9.1999999999999993"/>
    <n v="985.1"/>
    <n v="92"/>
    <x v="2"/>
    <x v="52"/>
    <x v="7"/>
    <x v="1"/>
    <n v="8.4"/>
    <n v="9.240000000000002"/>
    <n v="0"/>
  </r>
  <r>
    <n v="240"/>
    <n v="20240223"/>
    <n v="8.1"/>
    <n v="6.1"/>
    <n v="389"/>
    <n v="1.8"/>
    <n v="989.3"/>
    <n v="83"/>
    <x v="2"/>
    <x v="53"/>
    <x v="7"/>
    <x v="1"/>
    <n v="11.9"/>
    <n v="13.090000000000002"/>
    <n v="0"/>
  </r>
  <r>
    <n v="240"/>
    <n v="20240224"/>
    <n v="4.5999999999999996"/>
    <n v="4.7"/>
    <n v="405"/>
    <n v="6.3"/>
    <n v="997.3"/>
    <n v="91"/>
    <x v="2"/>
    <x v="54"/>
    <x v="7"/>
    <x v="1"/>
    <n v="13.3"/>
    <n v="14.630000000000003"/>
    <n v="0"/>
  </r>
  <r>
    <n v="240"/>
    <n v="20240225"/>
    <n v="4.2"/>
    <n v="6.4"/>
    <n v="658"/>
    <n v="0.3"/>
    <n v="999.5"/>
    <n v="86"/>
    <x v="2"/>
    <x v="55"/>
    <x v="7"/>
    <x v="1"/>
    <n v="11.6"/>
    <n v="12.76"/>
    <n v="0"/>
  </r>
  <r>
    <n v="240"/>
    <n v="20240226"/>
    <n v="8"/>
    <n v="5.5"/>
    <n v="475"/>
    <n v="0"/>
    <n v="1008.1"/>
    <n v="83"/>
    <x v="2"/>
    <x v="56"/>
    <x v="8"/>
    <x v="1"/>
    <n v="12.5"/>
    <n v="13.750000000000002"/>
    <n v="0"/>
  </r>
  <r>
    <n v="240"/>
    <n v="20240227"/>
    <n v="3"/>
    <n v="4.8"/>
    <n v="988"/>
    <n v="0"/>
    <n v="1019"/>
    <n v="82"/>
    <x v="2"/>
    <x v="57"/>
    <x v="8"/>
    <x v="1"/>
    <n v="13.2"/>
    <n v="14.52"/>
    <n v="0"/>
  </r>
  <r>
    <n v="240"/>
    <n v="20240228"/>
    <n v="4.9000000000000004"/>
    <n v="7.1"/>
    <n v="378"/>
    <n v="-0.1"/>
    <n v="1018.7"/>
    <n v="90"/>
    <x v="2"/>
    <x v="58"/>
    <x v="8"/>
    <x v="1"/>
    <n v="10.9"/>
    <n v="11.990000000000002"/>
    <n v="0"/>
  </r>
  <r>
    <n v="240"/>
    <n v="20240229"/>
    <n v="6.5"/>
    <n v="8.3000000000000007"/>
    <n v="178"/>
    <n v="6.5"/>
    <n v="1006.7"/>
    <n v="97"/>
    <x v="2"/>
    <x v="59"/>
    <x v="8"/>
    <x v="1"/>
    <n v="9.6999999999999993"/>
    <n v="10.67"/>
    <n v="0"/>
  </r>
  <r>
    <n v="240"/>
    <n v="20240301"/>
    <n v="6.9"/>
    <n v="7.6"/>
    <n v="698"/>
    <n v="3.8"/>
    <n v="999.5"/>
    <n v="85"/>
    <x v="2"/>
    <x v="60"/>
    <x v="8"/>
    <x v="2"/>
    <n v="10.4"/>
    <n v="10.4"/>
    <n v="0"/>
  </r>
  <r>
    <n v="240"/>
    <n v="20240302"/>
    <n v="6.6"/>
    <n v="9"/>
    <n v="1070"/>
    <n v="0.3"/>
    <n v="998.6"/>
    <n v="73"/>
    <x v="2"/>
    <x v="61"/>
    <x v="8"/>
    <x v="2"/>
    <n v="9"/>
    <n v="9"/>
    <n v="0"/>
  </r>
  <r>
    <n v="240"/>
    <n v="20240303"/>
    <n v="4"/>
    <n v="10.4"/>
    <n v="714"/>
    <n v="-0.1"/>
    <n v="1001.9"/>
    <n v="79"/>
    <x v="2"/>
    <x v="62"/>
    <x v="8"/>
    <x v="2"/>
    <n v="7.6"/>
    <n v="7.6"/>
    <n v="0"/>
  </r>
  <r>
    <n v="240"/>
    <n v="20240304"/>
    <n v="3"/>
    <n v="7.2"/>
    <n v="1029"/>
    <n v="0"/>
    <n v="1011.6"/>
    <n v="80"/>
    <x v="2"/>
    <x v="63"/>
    <x v="9"/>
    <x v="2"/>
    <n v="10.8"/>
    <n v="10.8"/>
    <n v="0"/>
  </r>
  <r>
    <n v="240"/>
    <n v="20240305"/>
    <n v="1.7"/>
    <n v="6.4"/>
    <n v="215"/>
    <n v="0.4"/>
    <n v="1014.6"/>
    <n v="94"/>
    <x v="2"/>
    <x v="64"/>
    <x v="9"/>
    <x v="2"/>
    <n v="11.6"/>
    <n v="11.6"/>
    <n v="0"/>
  </r>
  <r>
    <n v="240"/>
    <n v="20240306"/>
    <n v="2.4"/>
    <n v="7.6"/>
    <n v="1127"/>
    <n v="0"/>
    <n v="1022.8"/>
    <n v="86"/>
    <x v="2"/>
    <x v="65"/>
    <x v="9"/>
    <x v="2"/>
    <n v="10.4"/>
    <n v="10.4"/>
    <n v="0"/>
  </r>
  <r>
    <n v="240"/>
    <n v="20240307"/>
    <n v="5.4"/>
    <n v="5.8"/>
    <n v="1221"/>
    <n v="0"/>
    <n v="1023.1"/>
    <n v="81"/>
    <x v="2"/>
    <x v="66"/>
    <x v="9"/>
    <x v="2"/>
    <n v="12.2"/>
    <n v="12.2"/>
    <n v="0"/>
  </r>
  <r>
    <n v="240"/>
    <n v="20240308"/>
    <n v="6.5"/>
    <n v="5.7"/>
    <n v="1350"/>
    <n v="0"/>
    <n v="1011.5"/>
    <n v="67"/>
    <x v="2"/>
    <x v="67"/>
    <x v="9"/>
    <x v="2"/>
    <n v="12.3"/>
    <n v="12.3"/>
    <n v="0"/>
  </r>
  <r>
    <n v="240"/>
    <n v="20240309"/>
    <n v="5.7"/>
    <n v="8.4"/>
    <n v="994"/>
    <n v="0"/>
    <n v="1000.8"/>
    <n v="68"/>
    <x v="2"/>
    <x v="68"/>
    <x v="9"/>
    <x v="2"/>
    <n v="9.6"/>
    <n v="9.6"/>
    <n v="0"/>
  </r>
  <r>
    <n v="240"/>
    <n v="20240310"/>
    <n v="5.2"/>
    <n v="8.8000000000000007"/>
    <n v="596"/>
    <n v="0"/>
    <n v="997.2"/>
    <n v="74"/>
    <x v="2"/>
    <x v="69"/>
    <x v="9"/>
    <x v="2"/>
    <n v="9.1999999999999993"/>
    <n v="9.1999999999999993"/>
    <n v="0"/>
  </r>
  <r>
    <n v="240"/>
    <n v="20240311"/>
    <n v="2.5"/>
    <n v="7.2"/>
    <n v="187"/>
    <n v="5.6"/>
    <n v="1003"/>
    <n v="94"/>
    <x v="2"/>
    <x v="70"/>
    <x v="10"/>
    <x v="2"/>
    <n v="10.8"/>
    <n v="10.8"/>
    <n v="0"/>
  </r>
  <r>
    <n v="240"/>
    <n v="20240312"/>
    <n v="4.8"/>
    <n v="8.6"/>
    <n v="540"/>
    <n v="2"/>
    <n v="1012.1"/>
    <n v="90"/>
    <x v="2"/>
    <x v="71"/>
    <x v="10"/>
    <x v="2"/>
    <n v="9.4"/>
    <n v="9.4"/>
    <n v="0"/>
  </r>
  <r>
    <n v="240"/>
    <n v="20240313"/>
    <n v="6.4"/>
    <n v="11.2"/>
    <n v="377"/>
    <n v="0.4"/>
    <n v="1013.4"/>
    <n v="88"/>
    <x v="2"/>
    <x v="72"/>
    <x v="10"/>
    <x v="2"/>
    <n v="6.8000000000000007"/>
    <n v="6.8000000000000007"/>
    <n v="0"/>
  </r>
  <r>
    <n v="240"/>
    <n v="20240314"/>
    <n v="5.0999999999999996"/>
    <n v="12.4"/>
    <n v="1366"/>
    <n v="0"/>
    <n v="1009.7"/>
    <n v="79"/>
    <x v="2"/>
    <x v="73"/>
    <x v="10"/>
    <x v="2"/>
    <n v="5.6"/>
    <n v="5.6"/>
    <n v="0"/>
  </r>
  <r>
    <n v="240"/>
    <n v="20240315"/>
    <n v="8.1999999999999993"/>
    <n v="12.6"/>
    <n v="932"/>
    <n v="0.9"/>
    <n v="1006.3"/>
    <n v="84"/>
    <x v="2"/>
    <x v="74"/>
    <x v="10"/>
    <x v="2"/>
    <n v="5.4"/>
    <n v="5.4"/>
    <n v="0"/>
  </r>
  <r>
    <n v="240"/>
    <n v="20240316"/>
    <n v="4.0999999999999996"/>
    <n v="7.4"/>
    <n v="703"/>
    <n v="1"/>
    <n v="1019.5"/>
    <n v="79"/>
    <x v="2"/>
    <x v="75"/>
    <x v="10"/>
    <x v="2"/>
    <n v="10.6"/>
    <n v="10.6"/>
    <n v="0"/>
  </r>
  <r>
    <n v="240"/>
    <n v="20240317"/>
    <n v="5.0999999999999996"/>
    <n v="9.8000000000000007"/>
    <n v="563"/>
    <n v="3.7"/>
    <n v="1018.5"/>
    <n v="84"/>
    <x v="2"/>
    <x v="76"/>
    <x v="10"/>
    <x v="2"/>
    <n v="8.1999999999999993"/>
    <n v="8.1999999999999993"/>
    <n v="0"/>
  </r>
  <r>
    <n v="240"/>
    <n v="20240318"/>
    <n v="3.2"/>
    <n v="10.6"/>
    <n v="1299"/>
    <n v="-0.1"/>
    <n v="1015.7"/>
    <n v="86"/>
    <x v="2"/>
    <x v="77"/>
    <x v="11"/>
    <x v="2"/>
    <n v="7.4"/>
    <n v="7.4"/>
    <n v="0"/>
  </r>
  <r>
    <n v="240"/>
    <n v="20240319"/>
    <n v="4.7"/>
    <n v="11.7"/>
    <n v="1037"/>
    <n v="-0.1"/>
    <n v="1017.7"/>
    <n v="80"/>
    <x v="2"/>
    <x v="78"/>
    <x v="11"/>
    <x v="2"/>
    <n v="6.3000000000000007"/>
    <n v="6.3000000000000007"/>
    <n v="0"/>
  </r>
  <r>
    <n v="240"/>
    <n v="20240320"/>
    <n v="2"/>
    <n v="11.2"/>
    <n v="815"/>
    <n v="-0.1"/>
    <n v="1019.1"/>
    <n v="86"/>
    <x v="2"/>
    <x v="79"/>
    <x v="11"/>
    <x v="2"/>
    <n v="6.8000000000000007"/>
    <n v="6.8000000000000007"/>
    <n v="0"/>
  </r>
  <r>
    <n v="240"/>
    <n v="20240321"/>
    <n v="4.4000000000000004"/>
    <n v="9.1"/>
    <n v="495"/>
    <n v="0"/>
    <n v="1023.5"/>
    <n v="87"/>
    <x v="2"/>
    <x v="80"/>
    <x v="11"/>
    <x v="2"/>
    <n v="8.9"/>
    <n v="8.9"/>
    <n v="0"/>
  </r>
  <r>
    <n v="240"/>
    <n v="20240322"/>
    <n v="5.3"/>
    <n v="9.5"/>
    <n v="357"/>
    <n v="0.6"/>
    <n v="1015.4"/>
    <n v="88"/>
    <x v="2"/>
    <x v="81"/>
    <x v="11"/>
    <x v="2"/>
    <n v="8.5"/>
    <n v="8.5"/>
    <n v="0"/>
  </r>
  <r>
    <n v="240"/>
    <n v="20240323"/>
    <n v="7.5"/>
    <n v="6.7"/>
    <n v="1142"/>
    <n v="5"/>
    <n v="1007.4"/>
    <n v="77"/>
    <x v="2"/>
    <x v="82"/>
    <x v="11"/>
    <x v="2"/>
    <n v="11.3"/>
    <n v="11.3"/>
    <n v="0"/>
  </r>
  <r>
    <n v="240"/>
    <n v="20240324"/>
    <n v="8.6999999999999993"/>
    <n v="6.8"/>
    <n v="667"/>
    <n v="8.1999999999999993"/>
    <n v="1004.2"/>
    <n v="85"/>
    <x v="2"/>
    <x v="83"/>
    <x v="11"/>
    <x v="2"/>
    <n v="11.2"/>
    <n v="11.2"/>
    <n v="0"/>
  </r>
  <r>
    <n v="240"/>
    <n v="20240325"/>
    <n v="3.6"/>
    <n v="7.4"/>
    <n v="1604"/>
    <n v="0"/>
    <n v="1004"/>
    <n v="71"/>
    <x v="2"/>
    <x v="84"/>
    <x v="12"/>
    <x v="2"/>
    <n v="10.6"/>
    <n v="10.6"/>
    <n v="0"/>
  </r>
  <r>
    <n v="240"/>
    <n v="20240326"/>
    <n v="4.5999999999999996"/>
    <n v="8.6"/>
    <n v="1033"/>
    <n v="0.1"/>
    <n v="990.6"/>
    <n v="71"/>
    <x v="2"/>
    <x v="85"/>
    <x v="12"/>
    <x v="2"/>
    <n v="9.4"/>
    <n v="9.4"/>
    <n v="0"/>
  </r>
  <r>
    <n v="240"/>
    <n v="20240327"/>
    <n v="5"/>
    <n v="9.8000000000000007"/>
    <n v="1044"/>
    <n v="-0.1"/>
    <n v="985.7"/>
    <n v="77"/>
    <x v="2"/>
    <x v="86"/>
    <x v="12"/>
    <x v="2"/>
    <n v="8.1999999999999993"/>
    <n v="8.1999999999999993"/>
    <n v="0"/>
  </r>
  <r>
    <n v="240"/>
    <n v="20240328"/>
    <n v="7"/>
    <n v="9"/>
    <n v="913"/>
    <n v="1.3"/>
    <n v="985.3"/>
    <n v="73"/>
    <x v="2"/>
    <x v="87"/>
    <x v="12"/>
    <x v="2"/>
    <n v="9"/>
    <n v="9"/>
    <n v="0"/>
  </r>
  <r>
    <n v="240"/>
    <n v="20240329"/>
    <n v="6.2"/>
    <n v="10.7"/>
    <n v="1258"/>
    <n v="0.5"/>
    <n v="992.5"/>
    <n v="72"/>
    <x v="2"/>
    <x v="88"/>
    <x v="12"/>
    <x v="2"/>
    <n v="7.3000000000000007"/>
    <n v="7.3000000000000007"/>
    <n v="0"/>
  </r>
  <r>
    <n v="240"/>
    <n v="20240330"/>
    <n v="2.8"/>
    <n v="8.4"/>
    <n v="276"/>
    <n v="4.4000000000000004"/>
    <n v="997.1"/>
    <n v="94"/>
    <x v="2"/>
    <x v="89"/>
    <x v="12"/>
    <x v="2"/>
    <n v="9.6"/>
    <n v="9.6"/>
    <n v="0"/>
  </r>
  <r>
    <n v="240"/>
    <n v="20240331"/>
    <n v="3.8"/>
    <n v="9.6999999999999993"/>
    <n v="975"/>
    <n v="9.9"/>
    <n v="996.3"/>
    <n v="92"/>
    <x v="2"/>
    <x v="90"/>
    <x v="12"/>
    <x v="2"/>
    <n v="8.3000000000000007"/>
    <n v="8.3000000000000007"/>
    <n v="0"/>
  </r>
  <r>
    <n v="240"/>
    <n v="20240401"/>
    <n v="4.8"/>
    <n v="9.8000000000000007"/>
    <n v="917"/>
    <n v="0"/>
    <n v="996.3"/>
    <n v="84"/>
    <x v="2"/>
    <x v="91"/>
    <x v="13"/>
    <x v="3"/>
    <n v="8.1999999999999993"/>
    <n v="6.56"/>
    <n v="0"/>
  </r>
  <r>
    <n v="240"/>
    <n v="20240402"/>
    <n v="6.1"/>
    <n v="9.8000000000000007"/>
    <n v="817"/>
    <n v="0.7"/>
    <n v="1004.5"/>
    <n v="86"/>
    <x v="2"/>
    <x v="92"/>
    <x v="13"/>
    <x v="3"/>
    <n v="8.1999999999999993"/>
    <n v="6.56"/>
    <n v="0"/>
  </r>
  <r>
    <n v="240"/>
    <n v="20240403"/>
    <n v="6.5"/>
    <n v="11.1"/>
    <n v="691"/>
    <n v="3.9"/>
    <n v="1003.2"/>
    <n v="88"/>
    <x v="2"/>
    <x v="93"/>
    <x v="13"/>
    <x v="3"/>
    <n v="6.9"/>
    <n v="5.5200000000000005"/>
    <n v="0"/>
  </r>
  <r>
    <n v="240"/>
    <n v="20240404"/>
    <n v="7.9"/>
    <n v="11.8"/>
    <n v="1274"/>
    <n v="4.7"/>
    <n v="1004.4"/>
    <n v="84"/>
    <x v="2"/>
    <x v="94"/>
    <x v="13"/>
    <x v="3"/>
    <n v="6.1999999999999993"/>
    <n v="4.96"/>
    <n v="0"/>
  </r>
  <r>
    <n v="240"/>
    <n v="20240405"/>
    <n v="7.6"/>
    <n v="13.3"/>
    <n v="1114"/>
    <n v="2.6"/>
    <n v="1007.5"/>
    <n v="83"/>
    <x v="2"/>
    <x v="95"/>
    <x v="13"/>
    <x v="3"/>
    <n v="4.6999999999999993"/>
    <n v="3.76"/>
    <n v="0"/>
  </r>
  <r>
    <n v="240"/>
    <n v="20240406"/>
    <n v="6.2"/>
    <n v="17.399999999999999"/>
    <n v="1505"/>
    <n v="0"/>
    <n v="1008"/>
    <n v="69"/>
    <x v="2"/>
    <x v="96"/>
    <x v="13"/>
    <x v="3"/>
    <n v="0.60000000000000142"/>
    <n v="0.48000000000000115"/>
    <n v="0"/>
  </r>
  <r>
    <n v="240"/>
    <n v="20240407"/>
    <n v="6.8"/>
    <n v="15.1"/>
    <n v="1937"/>
    <n v="0.5"/>
    <n v="1011.5"/>
    <n v="68"/>
    <x v="2"/>
    <x v="97"/>
    <x v="13"/>
    <x v="3"/>
    <n v="2.9000000000000004"/>
    <n v="2.3200000000000003"/>
    <n v="0"/>
  </r>
  <r>
    <n v="240"/>
    <n v="20240408"/>
    <n v="3.7"/>
    <n v="15.1"/>
    <n v="1190"/>
    <n v="4.3"/>
    <n v="1007.2"/>
    <n v="80"/>
    <x v="2"/>
    <x v="98"/>
    <x v="14"/>
    <x v="3"/>
    <n v="2.9000000000000004"/>
    <n v="2.3200000000000003"/>
    <n v="0"/>
  </r>
  <r>
    <n v="240"/>
    <n v="20240409"/>
    <n v="9.6"/>
    <n v="11.1"/>
    <n v="701"/>
    <n v="1.6"/>
    <n v="1009.2"/>
    <n v="77"/>
    <x v="2"/>
    <x v="99"/>
    <x v="14"/>
    <x v="3"/>
    <n v="6.9"/>
    <n v="5.5200000000000005"/>
    <n v="0"/>
  </r>
  <r>
    <n v="240"/>
    <n v="20240410"/>
    <n v="5.8"/>
    <n v="11.7"/>
    <n v="2126"/>
    <n v="-0.1"/>
    <n v="1026.3"/>
    <n v="64"/>
    <x v="2"/>
    <x v="100"/>
    <x v="14"/>
    <x v="3"/>
    <n v="6.3000000000000007"/>
    <n v="5.0400000000000009"/>
    <n v="0"/>
  </r>
  <r>
    <n v="240"/>
    <n v="20240411"/>
    <n v="6.3"/>
    <n v="13.2"/>
    <n v="594"/>
    <n v="0.2"/>
    <n v="1029.7"/>
    <n v="88"/>
    <x v="2"/>
    <x v="101"/>
    <x v="14"/>
    <x v="3"/>
    <n v="4.8000000000000007"/>
    <n v="3.8400000000000007"/>
    <n v="0"/>
  </r>
  <r>
    <n v="240"/>
    <n v="20240412"/>
    <n v="7.6"/>
    <n v="15.6"/>
    <n v="1800"/>
    <n v="0"/>
    <n v="1028.4000000000001"/>
    <n v="73"/>
    <x v="2"/>
    <x v="102"/>
    <x v="14"/>
    <x v="3"/>
    <n v="2.4000000000000004"/>
    <n v="1.9200000000000004"/>
    <n v="0"/>
  </r>
  <r>
    <n v="240"/>
    <n v="20240413"/>
    <n v="7.2"/>
    <n v="16.600000000000001"/>
    <n v="1763"/>
    <n v="0"/>
    <n v="1021.8"/>
    <n v="70"/>
    <x v="2"/>
    <x v="103"/>
    <x v="14"/>
    <x v="3"/>
    <n v="1.3999999999999986"/>
    <n v="1.119999999999999"/>
    <n v="0"/>
  </r>
  <r>
    <n v="240"/>
    <n v="20240414"/>
    <n v="4.5"/>
    <n v="10.7"/>
    <n v="1940"/>
    <n v="0"/>
    <n v="1020.7"/>
    <n v="63"/>
    <x v="2"/>
    <x v="104"/>
    <x v="14"/>
    <x v="3"/>
    <n v="7.3000000000000007"/>
    <n v="5.8400000000000007"/>
    <n v="0"/>
  </r>
  <r>
    <n v="240"/>
    <n v="20240415"/>
    <n v="8.6999999999999993"/>
    <n v="8.5"/>
    <n v="752"/>
    <n v="10.9"/>
    <n v="1004.1"/>
    <n v="78"/>
    <x v="2"/>
    <x v="105"/>
    <x v="15"/>
    <x v="3"/>
    <n v="9.5"/>
    <n v="7.6000000000000005"/>
    <n v="0"/>
  </r>
  <r>
    <n v="240"/>
    <n v="20240416"/>
    <n v="7.5"/>
    <n v="8"/>
    <n v="902"/>
    <n v="11.2"/>
    <n v="1004.8"/>
    <n v="83"/>
    <x v="2"/>
    <x v="106"/>
    <x v="15"/>
    <x v="3"/>
    <n v="10"/>
    <n v="8"/>
    <n v="0"/>
  </r>
  <r>
    <n v="240"/>
    <n v="20240417"/>
    <n v="3"/>
    <n v="6"/>
    <n v="1198"/>
    <n v="15"/>
    <n v="1012.3"/>
    <n v="83"/>
    <x v="2"/>
    <x v="107"/>
    <x v="15"/>
    <x v="3"/>
    <n v="12"/>
    <n v="9.6000000000000014"/>
    <n v="0"/>
  </r>
  <r>
    <n v="240"/>
    <n v="20240418"/>
    <n v="4.8"/>
    <n v="7.3"/>
    <n v="1652"/>
    <n v="3.6"/>
    <n v="1018.4"/>
    <n v="77"/>
    <x v="2"/>
    <x v="108"/>
    <x v="15"/>
    <x v="3"/>
    <n v="10.7"/>
    <n v="8.56"/>
    <n v="0"/>
  </r>
  <r>
    <n v="240"/>
    <n v="20240419"/>
    <n v="9.1"/>
    <n v="8.5"/>
    <n v="1244"/>
    <n v="9.9"/>
    <n v="1011.2"/>
    <n v="85"/>
    <x v="2"/>
    <x v="109"/>
    <x v="15"/>
    <x v="3"/>
    <n v="9.5"/>
    <n v="7.6000000000000005"/>
    <n v="0"/>
  </r>
  <r>
    <n v="240"/>
    <n v="20240420"/>
    <n v="6.9"/>
    <n v="7.3"/>
    <n v="1571"/>
    <n v="1.1000000000000001"/>
    <n v="1022"/>
    <n v="76"/>
    <x v="2"/>
    <x v="110"/>
    <x v="15"/>
    <x v="3"/>
    <n v="10.7"/>
    <n v="8.56"/>
    <n v="0"/>
  </r>
  <r>
    <n v="240"/>
    <n v="20240421"/>
    <n v="5.3"/>
    <n v="6.6"/>
    <n v="2157"/>
    <n v="1.2"/>
    <n v="1025.7"/>
    <n v="73"/>
    <x v="2"/>
    <x v="111"/>
    <x v="15"/>
    <x v="3"/>
    <n v="11.4"/>
    <n v="9.120000000000001"/>
    <n v="0"/>
  </r>
  <r>
    <n v="240"/>
    <n v="20240422"/>
    <n v="3.8"/>
    <n v="6.2"/>
    <n v="1536"/>
    <n v="0.3"/>
    <n v="1025.5"/>
    <n v="66"/>
    <x v="2"/>
    <x v="112"/>
    <x v="16"/>
    <x v="3"/>
    <n v="11.8"/>
    <n v="9.4400000000000013"/>
    <n v="0"/>
  </r>
  <r>
    <n v="240"/>
    <n v="20240423"/>
    <n v="3.5"/>
    <n v="5.9"/>
    <n v="1901"/>
    <n v="1.9"/>
    <n v="1019.3"/>
    <n v="72"/>
    <x v="2"/>
    <x v="113"/>
    <x v="16"/>
    <x v="3"/>
    <n v="12.1"/>
    <n v="9.68"/>
    <n v="0"/>
  </r>
  <r>
    <n v="240"/>
    <n v="20240424"/>
    <n v="6.1"/>
    <n v="6.3"/>
    <n v="1515"/>
    <n v="2.2000000000000002"/>
    <n v="1009.9"/>
    <n v="78"/>
    <x v="2"/>
    <x v="114"/>
    <x v="16"/>
    <x v="3"/>
    <n v="11.7"/>
    <n v="9.36"/>
    <n v="0"/>
  </r>
  <r>
    <n v="240"/>
    <n v="20240425"/>
    <n v="4.3"/>
    <n v="6.5"/>
    <n v="1060"/>
    <n v="7.4"/>
    <n v="1003.8"/>
    <n v="82"/>
    <x v="2"/>
    <x v="115"/>
    <x v="16"/>
    <x v="3"/>
    <n v="11.5"/>
    <n v="9.2000000000000011"/>
    <n v="0"/>
  </r>
  <r>
    <n v="240"/>
    <n v="20240426"/>
    <n v="3.4"/>
    <n v="7.9"/>
    <n v="1902"/>
    <n v="1"/>
    <n v="1003.8"/>
    <n v="76"/>
    <x v="2"/>
    <x v="116"/>
    <x v="16"/>
    <x v="3"/>
    <n v="10.1"/>
    <n v="8.08"/>
    <n v="0"/>
  </r>
  <r>
    <n v="240"/>
    <n v="20240427"/>
    <n v="3.8"/>
    <n v="11.6"/>
    <n v="1075"/>
    <n v="3.1"/>
    <n v="1004.6"/>
    <n v="83"/>
    <x v="2"/>
    <x v="117"/>
    <x v="16"/>
    <x v="3"/>
    <n v="6.4"/>
    <n v="5.120000000000001"/>
    <n v="0"/>
  </r>
  <r>
    <n v="240"/>
    <n v="20240428"/>
    <n v="8"/>
    <n v="12.1"/>
    <n v="930"/>
    <n v="-0.1"/>
    <n v="1007.7"/>
    <n v="73"/>
    <x v="2"/>
    <x v="118"/>
    <x v="16"/>
    <x v="3"/>
    <n v="5.9"/>
    <n v="4.7200000000000006"/>
    <n v="0"/>
  </r>
  <r>
    <n v="240"/>
    <n v="20240429"/>
    <n v="4"/>
    <n v="13.1"/>
    <n v="2346"/>
    <n v="0"/>
    <n v="1018.4"/>
    <n v="71"/>
    <x v="2"/>
    <x v="119"/>
    <x v="17"/>
    <x v="3"/>
    <n v="4.9000000000000004"/>
    <n v="3.9200000000000004"/>
    <n v="0"/>
  </r>
  <r>
    <n v="240"/>
    <n v="20240430"/>
    <n v="3.1"/>
    <n v="16"/>
    <n v="1666"/>
    <n v="-0.1"/>
    <n v="1014.7"/>
    <n v="76"/>
    <x v="2"/>
    <x v="120"/>
    <x v="17"/>
    <x v="3"/>
    <n v="2"/>
    <n v="1.6"/>
    <n v="0"/>
  </r>
  <r>
    <n v="240"/>
    <n v="20240501"/>
    <n v="3.7"/>
    <n v="18.600000000000001"/>
    <n v="2299"/>
    <m/>
    <n v="1006.4"/>
    <n v="80"/>
    <x v="2"/>
    <x v="121"/>
    <x v="17"/>
    <x v="4"/>
    <n v="0"/>
    <n v="0"/>
    <n v="0.60000000000000142"/>
  </r>
  <r>
    <n v="242"/>
    <n v="20240101"/>
    <n v="11.8"/>
    <n v="7.9"/>
    <m/>
    <m/>
    <n v="997.8"/>
    <n v="81"/>
    <x v="3"/>
    <x v="0"/>
    <x v="0"/>
    <x v="0"/>
    <n v="10.1"/>
    <n v="11.110000000000001"/>
    <n v="0"/>
  </r>
  <r>
    <n v="242"/>
    <n v="20240102"/>
    <n v="12"/>
    <n v="8.9"/>
    <m/>
    <m/>
    <n v="983.6"/>
    <n v="94"/>
    <x v="3"/>
    <x v="1"/>
    <x v="0"/>
    <x v="0"/>
    <n v="9.1"/>
    <n v="10.01"/>
    <n v="0"/>
  </r>
  <r>
    <n v="242"/>
    <n v="20240103"/>
    <n v="12"/>
    <n v="8.3000000000000007"/>
    <m/>
    <m/>
    <n v="986.3"/>
    <n v="87"/>
    <x v="3"/>
    <x v="2"/>
    <x v="0"/>
    <x v="0"/>
    <n v="9.6999999999999993"/>
    <n v="10.67"/>
    <n v="0"/>
  </r>
  <r>
    <n v="242"/>
    <n v="20240104"/>
    <n v="6.6"/>
    <n v="5.3"/>
    <m/>
    <m/>
    <n v="1000.9"/>
    <n v="82"/>
    <x v="3"/>
    <x v="3"/>
    <x v="0"/>
    <x v="0"/>
    <n v="12.7"/>
    <n v="13.97"/>
    <n v="0"/>
  </r>
  <r>
    <n v="242"/>
    <n v="20240105"/>
    <n v="8.1999999999999993"/>
    <n v="4.8"/>
    <m/>
    <m/>
    <n v="998.1"/>
    <n v="94"/>
    <x v="3"/>
    <x v="4"/>
    <x v="0"/>
    <x v="0"/>
    <n v="13.2"/>
    <n v="14.52"/>
    <n v="0"/>
  </r>
  <r>
    <n v="242"/>
    <n v="20240106"/>
    <n v="8.5"/>
    <n v="3.3"/>
    <m/>
    <m/>
    <n v="1013.3"/>
    <n v="86"/>
    <x v="3"/>
    <x v="5"/>
    <x v="0"/>
    <x v="0"/>
    <n v="14.7"/>
    <n v="16.170000000000002"/>
    <n v="0"/>
  </r>
  <r>
    <n v="242"/>
    <n v="20240107"/>
    <n v="8.3000000000000007"/>
    <n v="1.4"/>
    <m/>
    <m/>
    <n v="1027.5999999999999"/>
    <n v="72"/>
    <x v="3"/>
    <x v="6"/>
    <x v="0"/>
    <x v="0"/>
    <n v="16.600000000000001"/>
    <n v="18.260000000000002"/>
    <n v="0"/>
  </r>
  <r>
    <n v="242"/>
    <n v="20240108"/>
    <n v="10"/>
    <n v="0.2"/>
    <m/>
    <m/>
    <n v="1035.0999999999999"/>
    <n v="70"/>
    <x v="3"/>
    <x v="7"/>
    <x v="1"/>
    <x v="0"/>
    <n v="17.8"/>
    <n v="19.580000000000002"/>
    <n v="0"/>
  </r>
  <r>
    <n v="242"/>
    <n v="20240109"/>
    <n v="8.8000000000000007"/>
    <n v="-0.7"/>
    <m/>
    <m/>
    <n v="1036.4000000000001"/>
    <n v="62"/>
    <x v="3"/>
    <x v="8"/>
    <x v="1"/>
    <x v="0"/>
    <n v="18.7"/>
    <n v="20.57"/>
    <n v="0"/>
  </r>
  <r>
    <n v="242"/>
    <n v="20240110"/>
    <n v="7.1"/>
    <n v="-0.1"/>
    <m/>
    <m/>
    <n v="1033"/>
    <n v="61"/>
    <x v="3"/>
    <x v="9"/>
    <x v="1"/>
    <x v="0"/>
    <n v="18.100000000000001"/>
    <n v="19.910000000000004"/>
    <n v="0"/>
  </r>
  <r>
    <n v="242"/>
    <n v="20240111"/>
    <n v="6.1"/>
    <n v="3.5"/>
    <m/>
    <m/>
    <n v="1034.5"/>
    <n v="81"/>
    <x v="3"/>
    <x v="10"/>
    <x v="1"/>
    <x v="0"/>
    <n v="14.5"/>
    <n v="15.950000000000001"/>
    <n v="0"/>
  </r>
  <r>
    <n v="242"/>
    <n v="20240112"/>
    <n v="7"/>
    <n v="5.6"/>
    <m/>
    <m/>
    <n v="1032"/>
    <n v="84"/>
    <x v="3"/>
    <x v="11"/>
    <x v="1"/>
    <x v="0"/>
    <n v="12.4"/>
    <n v="13.640000000000002"/>
    <n v="0"/>
  </r>
  <r>
    <n v="242"/>
    <n v="20240113"/>
    <n v="10.1"/>
    <n v="6"/>
    <m/>
    <m/>
    <n v="1019.5"/>
    <n v="85"/>
    <x v="3"/>
    <x v="12"/>
    <x v="1"/>
    <x v="0"/>
    <n v="12"/>
    <n v="13.200000000000001"/>
    <n v="0"/>
  </r>
  <r>
    <n v="242"/>
    <n v="20240114"/>
    <n v="10.5"/>
    <n v="5.2"/>
    <m/>
    <m/>
    <n v="1006.3"/>
    <n v="79"/>
    <x v="3"/>
    <x v="13"/>
    <x v="1"/>
    <x v="0"/>
    <n v="12.8"/>
    <n v="14.080000000000002"/>
    <n v="0"/>
  </r>
  <r>
    <n v="242"/>
    <n v="20240115"/>
    <n v="13.3"/>
    <n v="3.4"/>
    <m/>
    <m/>
    <n v="1001.4"/>
    <n v="77"/>
    <x v="3"/>
    <x v="14"/>
    <x v="2"/>
    <x v="0"/>
    <n v="14.6"/>
    <n v="16.060000000000002"/>
    <n v="0"/>
  </r>
  <r>
    <n v="242"/>
    <n v="20240116"/>
    <n v="10.199999999999999"/>
    <n v="3.5"/>
    <m/>
    <m/>
    <n v="1003.6"/>
    <n v="69"/>
    <x v="3"/>
    <x v="15"/>
    <x v="2"/>
    <x v="0"/>
    <n v="14.5"/>
    <n v="15.950000000000001"/>
    <n v="0"/>
  </r>
  <r>
    <n v="242"/>
    <n v="20240117"/>
    <n v="7.8"/>
    <n v="3.5"/>
    <m/>
    <m/>
    <n v="991.9"/>
    <n v="71"/>
    <x v="3"/>
    <x v="16"/>
    <x v="2"/>
    <x v="0"/>
    <n v="14.5"/>
    <n v="15.950000000000001"/>
    <n v="0"/>
  </r>
  <r>
    <n v="242"/>
    <n v="20240118"/>
    <n v="8.1999999999999993"/>
    <n v="3.7"/>
    <m/>
    <m/>
    <n v="1002"/>
    <n v="65"/>
    <x v="3"/>
    <x v="17"/>
    <x v="2"/>
    <x v="0"/>
    <n v="14.3"/>
    <n v="15.730000000000002"/>
    <n v="0"/>
  </r>
  <r>
    <n v="242"/>
    <n v="20240119"/>
    <n v="11.8"/>
    <n v="4.7"/>
    <m/>
    <m/>
    <n v="1016.9"/>
    <n v="71"/>
    <x v="3"/>
    <x v="18"/>
    <x v="2"/>
    <x v="0"/>
    <n v="13.3"/>
    <n v="14.630000000000003"/>
    <n v="0"/>
  </r>
  <r>
    <n v="242"/>
    <n v="20240120"/>
    <n v="12.4"/>
    <n v="4.3"/>
    <m/>
    <m/>
    <n v="1022.5"/>
    <n v="73"/>
    <x v="3"/>
    <x v="19"/>
    <x v="2"/>
    <x v="0"/>
    <n v="13.7"/>
    <n v="15.07"/>
    <n v="0"/>
  </r>
  <r>
    <n v="242"/>
    <n v="20240121"/>
    <n v="14.9"/>
    <n v="5.2"/>
    <m/>
    <m/>
    <n v="1010.8"/>
    <n v="79"/>
    <x v="3"/>
    <x v="20"/>
    <x v="2"/>
    <x v="0"/>
    <n v="12.8"/>
    <n v="14.080000000000002"/>
    <n v="0"/>
  </r>
  <r>
    <n v="242"/>
    <n v="20240122"/>
    <n v="15.8"/>
    <n v="8.3000000000000007"/>
    <m/>
    <m/>
    <n v="1002.4"/>
    <n v="83"/>
    <x v="3"/>
    <x v="21"/>
    <x v="3"/>
    <x v="0"/>
    <n v="9.6999999999999993"/>
    <n v="10.67"/>
    <n v="0"/>
  </r>
  <r>
    <n v="242"/>
    <n v="20240123"/>
    <n v="14.4"/>
    <n v="7.8"/>
    <m/>
    <m/>
    <n v="1014.3"/>
    <n v="85"/>
    <x v="3"/>
    <x v="22"/>
    <x v="3"/>
    <x v="0"/>
    <n v="10.199999999999999"/>
    <n v="11.22"/>
    <n v="0"/>
  </r>
  <r>
    <n v="242"/>
    <n v="20240124"/>
    <n v="15"/>
    <n v="8.6"/>
    <m/>
    <m/>
    <n v="1015.5"/>
    <n v="79"/>
    <x v="3"/>
    <x v="23"/>
    <x v="3"/>
    <x v="0"/>
    <n v="9.4"/>
    <n v="10.340000000000002"/>
    <n v="0"/>
  </r>
  <r>
    <n v="242"/>
    <n v="20240125"/>
    <n v="6.8"/>
    <n v="7"/>
    <m/>
    <m/>
    <n v="1024.5999999999999"/>
    <n v="92"/>
    <x v="3"/>
    <x v="24"/>
    <x v="3"/>
    <x v="0"/>
    <n v="11"/>
    <n v="12.100000000000001"/>
    <n v="0"/>
  </r>
  <r>
    <n v="242"/>
    <n v="20240126"/>
    <n v="12.8"/>
    <n v="7.6"/>
    <m/>
    <m/>
    <n v="1022.2"/>
    <n v="85"/>
    <x v="3"/>
    <x v="25"/>
    <x v="3"/>
    <x v="0"/>
    <n v="10.4"/>
    <n v="11.440000000000001"/>
    <n v="0"/>
  </r>
  <r>
    <n v="242"/>
    <n v="20240127"/>
    <n v="6.8"/>
    <n v="5.8"/>
    <m/>
    <m/>
    <n v="1032.7"/>
    <n v="88"/>
    <x v="3"/>
    <x v="26"/>
    <x v="3"/>
    <x v="0"/>
    <n v="12.2"/>
    <n v="13.42"/>
    <n v="0"/>
  </r>
  <r>
    <n v="242"/>
    <n v="20240128"/>
    <n v="6.8"/>
    <n v="5"/>
    <m/>
    <m/>
    <n v="1025.8"/>
    <n v="79"/>
    <x v="3"/>
    <x v="27"/>
    <x v="3"/>
    <x v="0"/>
    <n v="13"/>
    <n v="14.3"/>
    <n v="0"/>
  </r>
  <r>
    <n v="242"/>
    <n v="20240129"/>
    <n v="4.8"/>
    <n v="6"/>
    <m/>
    <m/>
    <n v="1024.0999999999999"/>
    <n v="91"/>
    <x v="3"/>
    <x v="28"/>
    <x v="4"/>
    <x v="0"/>
    <n v="12"/>
    <n v="13.200000000000001"/>
    <n v="0"/>
  </r>
  <r>
    <n v="242"/>
    <n v="20240130"/>
    <n v="8.8000000000000007"/>
    <n v="6.9"/>
    <m/>
    <m/>
    <n v="1025.4000000000001"/>
    <n v="92"/>
    <x v="3"/>
    <x v="29"/>
    <x v="4"/>
    <x v="0"/>
    <n v="11.1"/>
    <n v="12.21"/>
    <n v="0"/>
  </r>
  <r>
    <n v="242"/>
    <n v="20240131"/>
    <n v="10.3"/>
    <n v="6.5"/>
    <m/>
    <m/>
    <n v="1027"/>
    <n v="80"/>
    <x v="3"/>
    <x v="30"/>
    <x v="4"/>
    <x v="0"/>
    <n v="11.5"/>
    <n v="12.65"/>
    <n v="0"/>
  </r>
  <r>
    <n v="242"/>
    <n v="20240201"/>
    <n v="8.6999999999999993"/>
    <n v="6.6"/>
    <m/>
    <m/>
    <n v="1028"/>
    <n v="84"/>
    <x v="3"/>
    <x v="31"/>
    <x v="4"/>
    <x v="1"/>
    <n v="11.4"/>
    <n v="12.540000000000001"/>
    <n v="0"/>
  </r>
  <r>
    <n v="242"/>
    <n v="20240202"/>
    <n v="10.7"/>
    <n v="7.5"/>
    <m/>
    <m/>
    <n v="1023.3"/>
    <n v="89"/>
    <x v="3"/>
    <x v="32"/>
    <x v="4"/>
    <x v="1"/>
    <n v="10.5"/>
    <n v="11.55"/>
    <n v="0"/>
  </r>
  <r>
    <n v="242"/>
    <n v="20240203"/>
    <n v="9.6"/>
    <n v="8.1999999999999993"/>
    <m/>
    <m/>
    <n v="1021.7"/>
    <n v="91"/>
    <x v="3"/>
    <x v="33"/>
    <x v="4"/>
    <x v="1"/>
    <n v="9.8000000000000007"/>
    <n v="10.780000000000001"/>
    <n v="0"/>
  </r>
  <r>
    <n v="242"/>
    <n v="20240204"/>
    <n v="11.4"/>
    <n v="8.1"/>
    <m/>
    <m/>
    <n v="1017.2"/>
    <n v="87"/>
    <x v="3"/>
    <x v="34"/>
    <x v="4"/>
    <x v="1"/>
    <n v="9.9"/>
    <n v="10.89"/>
    <n v="0"/>
  </r>
  <r>
    <n v="242"/>
    <n v="20240205"/>
    <n v="13.7"/>
    <n v="8.3000000000000007"/>
    <m/>
    <m/>
    <n v="1012.8"/>
    <n v="87"/>
    <x v="3"/>
    <x v="35"/>
    <x v="5"/>
    <x v="1"/>
    <n v="9.6999999999999993"/>
    <n v="10.67"/>
    <n v="0"/>
  </r>
  <r>
    <n v="242"/>
    <n v="20240206"/>
    <n v="14.1"/>
    <n v="8.3000000000000007"/>
    <m/>
    <m/>
    <n v="1003"/>
    <n v="86"/>
    <x v="3"/>
    <x v="36"/>
    <x v="5"/>
    <x v="1"/>
    <n v="9.6999999999999993"/>
    <n v="10.67"/>
    <n v="0"/>
  </r>
  <r>
    <n v="242"/>
    <n v="20240207"/>
    <n v="5.2"/>
    <n v="5.2"/>
    <m/>
    <m/>
    <n v="1005"/>
    <n v="69"/>
    <x v="3"/>
    <x v="37"/>
    <x v="5"/>
    <x v="1"/>
    <n v="12.8"/>
    <n v="14.080000000000002"/>
    <n v="0"/>
  </r>
  <r>
    <n v="242"/>
    <n v="20240208"/>
    <n v="7.1"/>
    <n v="2.4"/>
    <m/>
    <m/>
    <n v="997.2"/>
    <n v="90"/>
    <x v="3"/>
    <x v="38"/>
    <x v="5"/>
    <x v="1"/>
    <n v="15.6"/>
    <n v="17.16"/>
    <n v="0"/>
  </r>
  <r>
    <n v="242"/>
    <n v="20240209"/>
    <n v="8.3000000000000007"/>
    <n v="7.2"/>
    <m/>
    <m/>
    <n v="982.4"/>
    <n v="92"/>
    <x v="3"/>
    <x v="39"/>
    <x v="5"/>
    <x v="1"/>
    <n v="10.8"/>
    <n v="11.880000000000003"/>
    <n v="0"/>
  </r>
  <r>
    <n v="242"/>
    <n v="20240210"/>
    <n v="5"/>
    <n v="8.3000000000000007"/>
    <m/>
    <m/>
    <n v="986.4"/>
    <n v="94"/>
    <x v="3"/>
    <x v="40"/>
    <x v="5"/>
    <x v="1"/>
    <n v="9.6999999999999993"/>
    <n v="10.67"/>
    <n v="0"/>
  </r>
  <r>
    <n v="242"/>
    <n v="20240211"/>
    <n v="6.2"/>
    <n v="7.7"/>
    <m/>
    <m/>
    <n v="989.9"/>
    <n v="95"/>
    <x v="3"/>
    <x v="41"/>
    <x v="5"/>
    <x v="1"/>
    <n v="10.3"/>
    <n v="11.330000000000002"/>
    <n v="0"/>
  </r>
  <r>
    <n v="242"/>
    <n v="20240212"/>
    <n v="6.1"/>
    <n v="6.9"/>
    <m/>
    <m/>
    <n v="1003.4"/>
    <n v="89"/>
    <x v="3"/>
    <x v="42"/>
    <x v="6"/>
    <x v="1"/>
    <n v="11.1"/>
    <n v="12.21"/>
    <n v="0"/>
  </r>
  <r>
    <n v="242"/>
    <n v="20240213"/>
    <n v="9"/>
    <n v="7.4"/>
    <m/>
    <m/>
    <n v="1012.3"/>
    <n v="86"/>
    <x v="3"/>
    <x v="43"/>
    <x v="6"/>
    <x v="1"/>
    <n v="10.6"/>
    <n v="11.66"/>
    <n v="0"/>
  </r>
  <r>
    <n v="242"/>
    <n v="20240214"/>
    <n v="10"/>
    <n v="9"/>
    <m/>
    <m/>
    <n v="1011.4"/>
    <n v="97"/>
    <x v="3"/>
    <x v="44"/>
    <x v="6"/>
    <x v="1"/>
    <n v="9"/>
    <n v="9.9"/>
    <n v="0"/>
  </r>
  <r>
    <n v="242"/>
    <n v="20240215"/>
    <n v="7.2"/>
    <n v="10.4"/>
    <m/>
    <m/>
    <n v="1010.9"/>
    <n v="95"/>
    <x v="3"/>
    <x v="45"/>
    <x v="6"/>
    <x v="1"/>
    <n v="7.6"/>
    <n v="8.36"/>
    <n v="0"/>
  </r>
  <r>
    <n v="242"/>
    <n v="20240216"/>
    <n v="6.7"/>
    <n v="8.8000000000000007"/>
    <m/>
    <m/>
    <n v="1012.6"/>
    <n v="93"/>
    <x v="3"/>
    <x v="46"/>
    <x v="6"/>
    <x v="1"/>
    <n v="9.1999999999999993"/>
    <n v="10.119999999999999"/>
    <n v="0"/>
  </r>
  <r>
    <n v="242"/>
    <n v="20240217"/>
    <n v="4.2"/>
    <n v="7.8"/>
    <m/>
    <m/>
    <n v="1029.0999999999999"/>
    <n v="92"/>
    <x v="3"/>
    <x v="47"/>
    <x v="6"/>
    <x v="1"/>
    <n v="10.199999999999999"/>
    <n v="11.22"/>
    <n v="0"/>
  </r>
  <r>
    <n v="242"/>
    <n v="20240218"/>
    <n v="10.8"/>
    <n v="8.6"/>
    <m/>
    <m/>
    <n v="1021.5"/>
    <n v="94"/>
    <x v="3"/>
    <x v="48"/>
    <x v="6"/>
    <x v="1"/>
    <n v="9.4"/>
    <n v="10.340000000000002"/>
    <n v="0"/>
  </r>
  <r>
    <n v="242"/>
    <n v="20240219"/>
    <n v="7.5"/>
    <n v="8"/>
    <m/>
    <m/>
    <n v="1024.4000000000001"/>
    <n v="93"/>
    <x v="3"/>
    <x v="49"/>
    <x v="7"/>
    <x v="1"/>
    <n v="10"/>
    <n v="11"/>
    <n v="0"/>
  </r>
  <r>
    <n v="242"/>
    <n v="20240220"/>
    <n v="9.4"/>
    <n v="8.1"/>
    <m/>
    <m/>
    <n v="1022.7"/>
    <n v="92"/>
    <x v="3"/>
    <x v="50"/>
    <x v="7"/>
    <x v="1"/>
    <n v="9.9"/>
    <n v="10.89"/>
    <n v="0"/>
  </r>
  <r>
    <n v="242"/>
    <n v="20240221"/>
    <n v="10.4"/>
    <n v="8.6"/>
    <m/>
    <m/>
    <n v="1007.1"/>
    <n v="92"/>
    <x v="3"/>
    <x v="51"/>
    <x v="7"/>
    <x v="1"/>
    <n v="9.4"/>
    <n v="10.340000000000002"/>
    <n v="0"/>
  </r>
  <r>
    <n v="242"/>
    <n v="20240222"/>
    <n v="10.5"/>
    <n v="8.6"/>
    <m/>
    <m/>
    <n v="982.7"/>
    <n v="93"/>
    <x v="3"/>
    <x v="52"/>
    <x v="7"/>
    <x v="1"/>
    <n v="9.4"/>
    <n v="10.340000000000002"/>
    <n v="0"/>
  </r>
  <r>
    <n v="242"/>
    <n v="20240223"/>
    <n v="11.6"/>
    <n v="6.3"/>
    <m/>
    <m/>
    <n v="987.2"/>
    <n v="81"/>
    <x v="3"/>
    <x v="53"/>
    <x v="7"/>
    <x v="1"/>
    <n v="11.7"/>
    <n v="12.870000000000001"/>
    <n v="0"/>
  </r>
  <r>
    <n v="242"/>
    <n v="20240224"/>
    <n v="7"/>
    <n v="5.2"/>
    <m/>
    <m/>
    <n v="996.3"/>
    <n v="88"/>
    <x v="3"/>
    <x v="54"/>
    <x v="7"/>
    <x v="1"/>
    <n v="12.8"/>
    <n v="14.080000000000002"/>
    <n v="0"/>
  </r>
  <r>
    <n v="242"/>
    <n v="20240225"/>
    <n v="3"/>
    <n v="5.3"/>
    <m/>
    <m/>
    <n v="1000.3"/>
    <n v="85"/>
    <x v="3"/>
    <x v="55"/>
    <x v="7"/>
    <x v="1"/>
    <n v="12.7"/>
    <n v="13.97"/>
    <n v="0"/>
  </r>
  <r>
    <n v="242"/>
    <n v="20240226"/>
    <n v="9.8000000000000007"/>
    <n v="5.9"/>
    <m/>
    <m/>
    <n v="1010.3"/>
    <n v="75"/>
    <x v="3"/>
    <x v="56"/>
    <x v="8"/>
    <x v="1"/>
    <n v="12.1"/>
    <n v="13.31"/>
    <n v="0"/>
  </r>
  <r>
    <n v="242"/>
    <n v="20240227"/>
    <n v="4.0999999999999996"/>
    <n v="5.9"/>
    <m/>
    <m/>
    <n v="1018.9"/>
    <n v="71"/>
    <x v="3"/>
    <x v="57"/>
    <x v="8"/>
    <x v="1"/>
    <n v="12.1"/>
    <n v="13.31"/>
    <n v="0"/>
  </r>
  <r>
    <n v="242"/>
    <n v="20240228"/>
    <n v="7.5"/>
    <n v="7.7"/>
    <m/>
    <m/>
    <n v="1017.2"/>
    <n v="90"/>
    <x v="3"/>
    <x v="58"/>
    <x v="8"/>
    <x v="1"/>
    <n v="10.3"/>
    <n v="11.330000000000002"/>
    <n v="0"/>
  </r>
  <r>
    <n v="242"/>
    <n v="20240229"/>
    <n v="9.3000000000000007"/>
    <n v="8.4"/>
    <m/>
    <m/>
    <n v="1005.2"/>
    <n v="95"/>
    <x v="3"/>
    <x v="59"/>
    <x v="8"/>
    <x v="1"/>
    <n v="9.6"/>
    <n v="10.56"/>
    <n v="0"/>
  </r>
  <r>
    <n v="242"/>
    <n v="20240301"/>
    <n v="8.9"/>
    <n v="7.4"/>
    <m/>
    <m/>
    <n v="998.9"/>
    <n v="85"/>
    <x v="3"/>
    <x v="60"/>
    <x v="8"/>
    <x v="2"/>
    <n v="10.6"/>
    <n v="10.6"/>
    <n v="0"/>
  </r>
  <r>
    <n v="242"/>
    <n v="20240302"/>
    <n v="8.3000000000000007"/>
    <n v="8.1999999999999993"/>
    <m/>
    <m/>
    <n v="998.9"/>
    <n v="78"/>
    <x v="3"/>
    <x v="61"/>
    <x v="8"/>
    <x v="2"/>
    <n v="9.8000000000000007"/>
    <n v="9.8000000000000007"/>
    <n v="0"/>
  </r>
  <r>
    <n v="242"/>
    <n v="20240303"/>
    <n v="5.0999999999999996"/>
    <n v="8.6999999999999993"/>
    <m/>
    <m/>
    <n v="1002.1"/>
    <n v="86"/>
    <x v="3"/>
    <x v="62"/>
    <x v="8"/>
    <x v="2"/>
    <n v="9.3000000000000007"/>
    <n v="9.3000000000000007"/>
    <n v="0"/>
  </r>
  <r>
    <n v="242"/>
    <n v="20240304"/>
    <n v="4.3"/>
    <n v="6.2"/>
    <m/>
    <m/>
    <n v="1011.4"/>
    <n v="89"/>
    <x v="3"/>
    <x v="63"/>
    <x v="9"/>
    <x v="2"/>
    <n v="11.8"/>
    <n v="11.8"/>
    <n v="0"/>
  </r>
  <r>
    <n v="242"/>
    <n v="20240305"/>
    <n v="4.3"/>
    <n v="6.4"/>
    <m/>
    <m/>
    <n v="1015"/>
    <n v="97"/>
    <x v="3"/>
    <x v="64"/>
    <x v="9"/>
    <x v="2"/>
    <n v="11.6"/>
    <n v="11.6"/>
    <n v="0"/>
  </r>
  <r>
    <n v="242"/>
    <n v="20240306"/>
    <n v="5.9"/>
    <n v="5.7"/>
    <m/>
    <m/>
    <n v="1023.5"/>
    <n v="90"/>
    <x v="3"/>
    <x v="65"/>
    <x v="9"/>
    <x v="2"/>
    <n v="12.3"/>
    <n v="12.3"/>
    <n v="0"/>
  </r>
  <r>
    <n v="242"/>
    <n v="20240307"/>
    <n v="7.4"/>
    <n v="4.7"/>
    <m/>
    <m/>
    <n v="1024.8"/>
    <n v="86"/>
    <x v="3"/>
    <x v="66"/>
    <x v="9"/>
    <x v="2"/>
    <n v="13.3"/>
    <n v="13.3"/>
    <n v="0"/>
  </r>
  <r>
    <n v="242"/>
    <n v="20240308"/>
    <n v="9.8000000000000007"/>
    <n v="5"/>
    <m/>
    <m/>
    <n v="1013.5"/>
    <n v="75"/>
    <x v="3"/>
    <x v="67"/>
    <x v="9"/>
    <x v="2"/>
    <n v="13"/>
    <n v="13"/>
    <n v="0"/>
  </r>
  <r>
    <n v="242"/>
    <n v="20240309"/>
    <n v="9"/>
    <n v="6.4"/>
    <m/>
    <m/>
    <n v="1002.5"/>
    <n v="76"/>
    <x v="3"/>
    <x v="68"/>
    <x v="9"/>
    <x v="2"/>
    <n v="11.6"/>
    <n v="11.6"/>
    <n v="0"/>
  </r>
  <r>
    <n v="242"/>
    <n v="20240310"/>
    <n v="11.8"/>
    <n v="6.4"/>
    <m/>
    <m/>
    <n v="999.4"/>
    <n v="86"/>
    <x v="3"/>
    <x v="69"/>
    <x v="9"/>
    <x v="2"/>
    <n v="11.6"/>
    <n v="11.6"/>
    <n v="0"/>
  </r>
  <r>
    <n v="242"/>
    <n v="20240311"/>
    <n v="6.5"/>
    <n v="6.9"/>
    <m/>
    <m/>
    <n v="1003.6"/>
    <n v="88"/>
    <x v="3"/>
    <x v="70"/>
    <x v="10"/>
    <x v="2"/>
    <n v="11.1"/>
    <n v="11.1"/>
    <n v="0"/>
  </r>
  <r>
    <n v="242"/>
    <n v="20240312"/>
    <n v="5.3"/>
    <n v="7.8"/>
    <m/>
    <m/>
    <n v="1011.3"/>
    <n v="89"/>
    <x v="3"/>
    <x v="71"/>
    <x v="10"/>
    <x v="2"/>
    <n v="10.199999999999999"/>
    <n v="10.199999999999999"/>
    <n v="0"/>
  </r>
  <r>
    <n v="242"/>
    <n v="20240313"/>
    <n v="9.6"/>
    <n v="10"/>
    <m/>
    <m/>
    <n v="1011.5"/>
    <n v="90"/>
    <x v="3"/>
    <x v="72"/>
    <x v="10"/>
    <x v="2"/>
    <n v="8"/>
    <n v="8"/>
    <n v="0"/>
  </r>
  <r>
    <n v="242"/>
    <n v="20240314"/>
    <n v="8.4"/>
    <n v="11.6"/>
    <m/>
    <m/>
    <n v="1008.2"/>
    <n v="79"/>
    <x v="3"/>
    <x v="73"/>
    <x v="10"/>
    <x v="2"/>
    <n v="6.4"/>
    <n v="6.4"/>
    <n v="0"/>
  </r>
  <r>
    <n v="242"/>
    <n v="20240315"/>
    <n v="11.9"/>
    <n v="10.9"/>
    <m/>
    <m/>
    <n v="1004.1"/>
    <n v="85"/>
    <x v="3"/>
    <x v="74"/>
    <x v="10"/>
    <x v="2"/>
    <n v="7.1"/>
    <n v="7.1"/>
    <n v="0"/>
  </r>
  <r>
    <n v="242"/>
    <n v="20240316"/>
    <n v="6.8"/>
    <n v="7.6"/>
    <m/>
    <m/>
    <n v="1018.8"/>
    <n v="73"/>
    <x v="3"/>
    <x v="75"/>
    <x v="10"/>
    <x v="2"/>
    <n v="10.4"/>
    <n v="10.4"/>
    <n v="0"/>
  </r>
  <r>
    <n v="242"/>
    <n v="20240317"/>
    <n v="8.6999999999999993"/>
    <n v="8.9"/>
    <m/>
    <m/>
    <n v="1018.2"/>
    <n v="81"/>
    <x v="3"/>
    <x v="76"/>
    <x v="10"/>
    <x v="2"/>
    <n v="9.1"/>
    <n v="9.1"/>
    <n v="0"/>
  </r>
  <r>
    <n v="242"/>
    <n v="20240318"/>
    <n v="5.2"/>
    <n v="9.1999999999999993"/>
    <m/>
    <m/>
    <n v="1015.1"/>
    <n v="92"/>
    <x v="3"/>
    <x v="77"/>
    <x v="11"/>
    <x v="2"/>
    <n v="8.8000000000000007"/>
    <n v="8.8000000000000007"/>
    <n v="0"/>
  </r>
  <r>
    <n v="242"/>
    <n v="20240319"/>
    <n v="7.2"/>
    <n v="10.5"/>
    <m/>
    <m/>
    <n v="1016.7"/>
    <n v="86"/>
    <x v="3"/>
    <x v="78"/>
    <x v="11"/>
    <x v="2"/>
    <n v="7.5"/>
    <n v="7.5"/>
    <n v="0"/>
  </r>
  <r>
    <n v="242"/>
    <n v="20240320"/>
    <n v="5.0999999999999996"/>
    <n v="9.9"/>
    <m/>
    <m/>
    <n v="1018.7"/>
    <n v="92"/>
    <x v="3"/>
    <x v="79"/>
    <x v="11"/>
    <x v="2"/>
    <n v="8.1"/>
    <n v="8.1"/>
    <n v="0"/>
  </r>
  <r>
    <n v="242"/>
    <n v="20240321"/>
    <n v="7.6"/>
    <n v="7.8"/>
    <m/>
    <m/>
    <n v="1022.3"/>
    <n v="89"/>
    <x v="3"/>
    <x v="80"/>
    <x v="11"/>
    <x v="2"/>
    <n v="10.199999999999999"/>
    <n v="10.199999999999999"/>
    <n v="0"/>
  </r>
  <r>
    <n v="242"/>
    <n v="20240322"/>
    <n v="8.1999999999999993"/>
    <n v="8.8000000000000007"/>
    <m/>
    <m/>
    <n v="1013.9"/>
    <n v="87"/>
    <x v="3"/>
    <x v="81"/>
    <x v="11"/>
    <x v="2"/>
    <n v="9.1999999999999993"/>
    <n v="9.1999999999999993"/>
    <n v="0"/>
  </r>
  <r>
    <n v="242"/>
    <n v="20240323"/>
    <n v="12"/>
    <n v="7.5"/>
    <m/>
    <m/>
    <n v="1005"/>
    <n v="72"/>
    <x v="3"/>
    <x v="82"/>
    <x v="11"/>
    <x v="2"/>
    <n v="10.5"/>
    <n v="10.5"/>
    <n v="0"/>
  </r>
  <r>
    <n v="242"/>
    <n v="20240324"/>
    <n v="13.4"/>
    <n v="7.3"/>
    <m/>
    <m/>
    <n v="1001.7"/>
    <n v="80"/>
    <x v="3"/>
    <x v="83"/>
    <x v="11"/>
    <x v="2"/>
    <n v="10.7"/>
    <n v="10.7"/>
    <n v="0"/>
  </r>
  <r>
    <n v="242"/>
    <n v="20240325"/>
    <n v="5.8"/>
    <n v="8.1"/>
    <m/>
    <m/>
    <n v="1004"/>
    <n v="71"/>
    <x v="3"/>
    <x v="84"/>
    <x v="12"/>
    <x v="2"/>
    <n v="9.9"/>
    <n v="9.9"/>
    <n v="0"/>
  </r>
  <r>
    <n v="242"/>
    <n v="20240326"/>
    <n v="7"/>
    <n v="8.4"/>
    <m/>
    <m/>
    <n v="991.3"/>
    <n v="73"/>
    <x v="3"/>
    <x v="85"/>
    <x v="12"/>
    <x v="2"/>
    <n v="9.6"/>
    <n v="9.6"/>
    <n v="0"/>
  </r>
  <r>
    <n v="242"/>
    <n v="20240327"/>
    <n v="6.9"/>
    <n v="9.3000000000000007"/>
    <m/>
    <m/>
    <n v="985.3"/>
    <n v="82"/>
    <x v="3"/>
    <x v="86"/>
    <x v="12"/>
    <x v="2"/>
    <n v="8.6999999999999993"/>
    <n v="8.6999999999999993"/>
    <n v="0"/>
  </r>
  <r>
    <n v="242"/>
    <n v="20240328"/>
    <n v="9.1999999999999993"/>
    <n v="9"/>
    <m/>
    <m/>
    <n v="984.4"/>
    <n v="77"/>
    <x v="3"/>
    <x v="87"/>
    <x v="12"/>
    <x v="2"/>
    <n v="9"/>
    <n v="9"/>
    <n v="0"/>
  </r>
  <r>
    <n v="242"/>
    <n v="20240329"/>
    <n v="9.1999999999999993"/>
    <n v="10.8"/>
    <m/>
    <m/>
    <n v="991.4"/>
    <n v="70"/>
    <x v="3"/>
    <x v="88"/>
    <x v="12"/>
    <x v="2"/>
    <n v="7.1999999999999993"/>
    <n v="7.1999999999999993"/>
    <n v="0"/>
  </r>
  <r>
    <n v="242"/>
    <n v="20240330"/>
    <n v="4.0999999999999996"/>
    <n v="8.8000000000000007"/>
    <m/>
    <m/>
    <n v="997"/>
    <n v="93"/>
    <x v="3"/>
    <x v="89"/>
    <x v="12"/>
    <x v="2"/>
    <n v="9.1999999999999993"/>
    <n v="9.1999999999999993"/>
    <n v="0"/>
  </r>
  <r>
    <n v="242"/>
    <n v="20240331"/>
    <n v="7.5"/>
    <n v="8.9"/>
    <m/>
    <m/>
    <n v="997.5"/>
    <n v="91"/>
    <x v="3"/>
    <x v="90"/>
    <x v="12"/>
    <x v="2"/>
    <n v="9.1"/>
    <n v="9.1"/>
    <n v="0"/>
  </r>
  <r>
    <n v="242"/>
    <n v="20240401"/>
    <n v="6.8"/>
    <n v="9.5"/>
    <m/>
    <m/>
    <n v="995.4"/>
    <n v="90"/>
    <x v="3"/>
    <x v="91"/>
    <x v="13"/>
    <x v="3"/>
    <n v="8.5"/>
    <n v="6.8000000000000007"/>
    <n v="0"/>
  </r>
  <r>
    <n v="242"/>
    <n v="20240402"/>
    <n v="7.8"/>
    <n v="9.8000000000000007"/>
    <m/>
    <m/>
    <n v="1003.3"/>
    <n v="88"/>
    <x v="3"/>
    <x v="92"/>
    <x v="13"/>
    <x v="3"/>
    <n v="8.1999999999999993"/>
    <n v="6.56"/>
    <n v="0"/>
  </r>
  <r>
    <n v="242"/>
    <n v="20240403"/>
    <n v="7.5"/>
    <n v="10.199999999999999"/>
    <m/>
    <m/>
    <n v="1001.9"/>
    <n v="93"/>
    <x v="3"/>
    <x v="93"/>
    <x v="13"/>
    <x v="3"/>
    <n v="7.8000000000000007"/>
    <n v="6.2400000000000011"/>
    <n v="0"/>
  </r>
  <r>
    <n v="242"/>
    <n v="20240404"/>
    <n v="7.4"/>
    <n v="9.6999999999999993"/>
    <m/>
    <m/>
    <n v="1002.8"/>
    <n v="93"/>
    <x v="3"/>
    <x v="94"/>
    <x v="13"/>
    <x v="3"/>
    <n v="8.3000000000000007"/>
    <n v="6.6400000000000006"/>
    <n v="0"/>
  </r>
  <r>
    <n v="242"/>
    <n v="20240405"/>
    <n v="11.3"/>
    <n v="11.8"/>
    <m/>
    <m/>
    <n v="1005.6"/>
    <n v="88"/>
    <x v="3"/>
    <x v="95"/>
    <x v="13"/>
    <x v="3"/>
    <n v="6.1999999999999993"/>
    <n v="4.96"/>
    <n v="0"/>
  </r>
  <r>
    <n v="242"/>
    <n v="20240406"/>
    <n v="9"/>
    <n v="15.4"/>
    <m/>
    <m/>
    <n v="1006.8"/>
    <n v="72"/>
    <x v="3"/>
    <x v="96"/>
    <x v="13"/>
    <x v="3"/>
    <n v="2.5999999999999996"/>
    <n v="2.0799999999999996"/>
    <n v="0"/>
  </r>
  <r>
    <n v="242"/>
    <n v="20240407"/>
    <n v="11.8"/>
    <n v="13.2"/>
    <m/>
    <m/>
    <n v="1010"/>
    <n v="72"/>
    <x v="3"/>
    <x v="97"/>
    <x v="13"/>
    <x v="3"/>
    <n v="4.8000000000000007"/>
    <n v="3.8400000000000007"/>
    <n v="0"/>
  </r>
  <r>
    <n v="242"/>
    <n v="20240408"/>
    <n v="5"/>
    <n v="13.2"/>
    <m/>
    <m/>
    <n v="1007.4"/>
    <n v="81"/>
    <x v="3"/>
    <x v="98"/>
    <x v="14"/>
    <x v="3"/>
    <n v="4.8000000000000007"/>
    <n v="3.8400000000000007"/>
    <n v="0"/>
  </r>
  <r>
    <n v="242"/>
    <n v="20240409"/>
    <n v="13.5"/>
    <n v="10.6"/>
    <m/>
    <m/>
    <n v="1006.6"/>
    <n v="80"/>
    <x v="3"/>
    <x v="99"/>
    <x v="14"/>
    <x v="3"/>
    <n v="7.4"/>
    <n v="5.9200000000000008"/>
    <n v="0"/>
  </r>
  <r>
    <n v="242"/>
    <n v="20240410"/>
    <n v="9.8000000000000007"/>
    <n v="10.7"/>
    <m/>
    <m/>
    <n v="1024.5999999999999"/>
    <n v="70"/>
    <x v="3"/>
    <x v="100"/>
    <x v="14"/>
    <x v="3"/>
    <n v="7.3000000000000007"/>
    <n v="5.8400000000000007"/>
    <n v="0"/>
  </r>
  <r>
    <n v="242"/>
    <n v="20240411"/>
    <n v="10.8"/>
    <n v="12.1"/>
    <m/>
    <m/>
    <n v="1027.8"/>
    <n v="91"/>
    <x v="3"/>
    <x v="101"/>
    <x v="14"/>
    <x v="3"/>
    <n v="5.9"/>
    <n v="4.7200000000000006"/>
    <n v="0"/>
  </r>
  <r>
    <n v="242"/>
    <n v="20240412"/>
    <n v="10.1"/>
    <n v="12"/>
    <m/>
    <m/>
    <n v="1026.5999999999999"/>
    <n v="87"/>
    <x v="3"/>
    <x v="102"/>
    <x v="14"/>
    <x v="3"/>
    <n v="6"/>
    <n v="4.8000000000000007"/>
    <n v="0"/>
  </r>
  <r>
    <n v="242"/>
    <n v="20240413"/>
    <n v="9.9"/>
    <n v="13"/>
    <m/>
    <m/>
    <n v="1020.2"/>
    <n v="83"/>
    <x v="3"/>
    <x v="103"/>
    <x v="14"/>
    <x v="3"/>
    <n v="5"/>
    <n v="4"/>
    <n v="0"/>
  </r>
  <r>
    <n v="242"/>
    <n v="20240414"/>
    <n v="7.5"/>
    <n v="10.1"/>
    <m/>
    <m/>
    <n v="1019.7"/>
    <n v="68"/>
    <x v="3"/>
    <x v="104"/>
    <x v="14"/>
    <x v="3"/>
    <n v="7.9"/>
    <n v="6.32"/>
    <n v="0"/>
  </r>
  <r>
    <n v="242"/>
    <n v="20240415"/>
    <n v="12"/>
    <n v="8.6"/>
    <m/>
    <m/>
    <n v="1001.2"/>
    <n v="78"/>
    <x v="3"/>
    <x v="105"/>
    <x v="15"/>
    <x v="3"/>
    <n v="9.4"/>
    <n v="7.5200000000000005"/>
    <n v="0"/>
  </r>
  <r>
    <n v="242"/>
    <n v="20240416"/>
    <n v="11.2"/>
    <n v="8.6999999999999993"/>
    <m/>
    <m/>
    <n v="1003.8"/>
    <n v="78"/>
    <x v="3"/>
    <x v="106"/>
    <x v="15"/>
    <x v="3"/>
    <n v="9.3000000000000007"/>
    <n v="7.4400000000000013"/>
    <n v="0"/>
  </r>
  <r>
    <n v="242"/>
    <n v="20240417"/>
    <n v="6"/>
    <n v="7.1"/>
    <m/>
    <m/>
    <n v="1012"/>
    <n v="73"/>
    <x v="3"/>
    <x v="107"/>
    <x v="15"/>
    <x v="3"/>
    <n v="10.9"/>
    <n v="8.7200000000000006"/>
    <n v="0"/>
  </r>
  <r>
    <n v="242"/>
    <n v="20240418"/>
    <n v="8.1"/>
    <n v="8.1999999999999993"/>
    <m/>
    <m/>
    <n v="1017.3"/>
    <n v="71"/>
    <x v="3"/>
    <x v="108"/>
    <x v="15"/>
    <x v="3"/>
    <n v="9.8000000000000007"/>
    <n v="7.8400000000000007"/>
    <n v="0"/>
  </r>
  <r>
    <n v="242"/>
    <n v="20240419"/>
    <n v="13.6"/>
    <n v="8.3000000000000007"/>
    <m/>
    <m/>
    <n v="1009.9"/>
    <n v="83"/>
    <x v="3"/>
    <x v="109"/>
    <x v="15"/>
    <x v="3"/>
    <n v="9.6999999999999993"/>
    <n v="7.76"/>
    <n v="0"/>
  </r>
  <r>
    <n v="242"/>
    <n v="20240420"/>
    <n v="12.3"/>
    <n v="7.4"/>
    <m/>
    <m/>
    <n v="1021.4"/>
    <n v="72"/>
    <x v="3"/>
    <x v="110"/>
    <x v="15"/>
    <x v="3"/>
    <n v="10.6"/>
    <n v="8.48"/>
    <n v="0"/>
  </r>
  <r>
    <n v="242"/>
    <n v="20240421"/>
    <n v="9.8000000000000007"/>
    <n v="8"/>
    <m/>
    <m/>
    <n v="1026.4000000000001"/>
    <n v="63"/>
    <x v="3"/>
    <x v="111"/>
    <x v="15"/>
    <x v="3"/>
    <n v="10"/>
    <n v="8"/>
    <n v="0"/>
  </r>
  <r>
    <n v="242"/>
    <n v="20240422"/>
    <n v="6.7"/>
    <n v="7.3"/>
    <m/>
    <m/>
    <n v="1026.0999999999999"/>
    <n v="57"/>
    <x v="3"/>
    <x v="112"/>
    <x v="16"/>
    <x v="3"/>
    <n v="10.7"/>
    <n v="8.56"/>
    <n v="0"/>
  </r>
  <r>
    <n v="242"/>
    <n v="20240423"/>
    <n v="7.3"/>
    <n v="5.7"/>
    <m/>
    <m/>
    <n v="1018.6"/>
    <n v="70"/>
    <x v="3"/>
    <x v="113"/>
    <x v="16"/>
    <x v="3"/>
    <n v="12.3"/>
    <n v="9.8400000000000016"/>
    <n v="0"/>
  </r>
  <r>
    <n v="242"/>
    <n v="20240424"/>
    <n v="11.3"/>
    <n v="7.2"/>
    <m/>
    <m/>
    <n v="1008.9"/>
    <n v="72"/>
    <x v="3"/>
    <x v="114"/>
    <x v="16"/>
    <x v="3"/>
    <n v="10.8"/>
    <n v="8.64"/>
    <n v="0"/>
  </r>
  <r>
    <n v="242"/>
    <n v="20240425"/>
    <n v="6.1"/>
    <n v="6.1"/>
    <m/>
    <m/>
    <n v="1002.6"/>
    <n v="76"/>
    <x v="3"/>
    <x v="115"/>
    <x v="16"/>
    <x v="3"/>
    <n v="11.9"/>
    <n v="9.5200000000000014"/>
    <n v="0"/>
  </r>
  <r>
    <n v="242"/>
    <n v="20240426"/>
    <n v="3.8"/>
    <n v="6.8"/>
    <m/>
    <m/>
    <n v="1003.3"/>
    <n v="73"/>
    <x v="3"/>
    <x v="116"/>
    <x v="16"/>
    <x v="3"/>
    <n v="11.2"/>
    <n v="8.9599999999999991"/>
    <n v="0"/>
  </r>
  <r>
    <n v="242"/>
    <n v="20240427"/>
    <n v="4.9000000000000004"/>
    <n v="9.3000000000000007"/>
    <m/>
    <m/>
    <n v="1005.6"/>
    <n v="87"/>
    <x v="3"/>
    <x v="117"/>
    <x v="16"/>
    <x v="3"/>
    <n v="8.6999999999999993"/>
    <n v="6.96"/>
    <n v="0"/>
  </r>
  <r>
    <n v="242"/>
    <n v="20240428"/>
    <n v="10"/>
    <n v="11.5"/>
    <m/>
    <m/>
    <n v="1006.6"/>
    <n v="78"/>
    <x v="3"/>
    <x v="118"/>
    <x v="16"/>
    <x v="3"/>
    <n v="6.5"/>
    <n v="5.2"/>
    <n v="0"/>
  </r>
  <r>
    <n v="242"/>
    <n v="20240429"/>
    <n v="4.8"/>
    <n v="12.1"/>
    <m/>
    <m/>
    <n v="1018.3"/>
    <n v="77"/>
    <x v="3"/>
    <x v="119"/>
    <x v="17"/>
    <x v="3"/>
    <n v="5.9"/>
    <n v="4.7200000000000006"/>
    <n v="0"/>
  </r>
  <r>
    <n v="242"/>
    <n v="20240430"/>
    <n v="4.5999999999999996"/>
    <n v="14.5"/>
    <m/>
    <m/>
    <n v="1015.3"/>
    <n v="82"/>
    <x v="3"/>
    <x v="120"/>
    <x v="17"/>
    <x v="3"/>
    <n v="3.5"/>
    <n v="2.8000000000000003"/>
    <n v="0"/>
  </r>
  <r>
    <n v="242"/>
    <n v="20240501"/>
    <n v="6.4"/>
    <n v="14.1"/>
    <m/>
    <m/>
    <n v="1007.7"/>
    <n v="83"/>
    <x v="3"/>
    <x v="121"/>
    <x v="17"/>
    <x v="4"/>
    <n v="3.9000000000000004"/>
    <n v="3.1200000000000006"/>
    <n v="0"/>
  </r>
  <r>
    <n v="249"/>
    <n v="20240101"/>
    <n v="7.8"/>
    <n v="7.5"/>
    <n v="191"/>
    <n v="8.8000000000000007"/>
    <m/>
    <n v="83"/>
    <x v="4"/>
    <x v="0"/>
    <x v="0"/>
    <x v="0"/>
    <n v="10.5"/>
    <n v="11.55"/>
    <n v="0"/>
  </r>
  <r>
    <n v="249"/>
    <n v="20240102"/>
    <n v="9.6"/>
    <n v="9.9"/>
    <n v="85"/>
    <n v="22.9"/>
    <m/>
    <n v="91"/>
    <x v="4"/>
    <x v="1"/>
    <x v="0"/>
    <x v="0"/>
    <n v="8.1"/>
    <n v="8.91"/>
    <n v="0"/>
  </r>
  <r>
    <n v="249"/>
    <n v="20240103"/>
    <n v="7.8"/>
    <n v="9"/>
    <n v="131"/>
    <n v="7.2"/>
    <m/>
    <n v="89"/>
    <x v="4"/>
    <x v="2"/>
    <x v="0"/>
    <x v="0"/>
    <n v="9"/>
    <n v="9.9"/>
    <n v="0"/>
  </r>
  <r>
    <n v="249"/>
    <n v="20240104"/>
    <n v="3"/>
    <n v="6.5"/>
    <n v="134"/>
    <n v="4.9000000000000004"/>
    <m/>
    <n v="92"/>
    <x v="4"/>
    <x v="3"/>
    <x v="0"/>
    <x v="0"/>
    <n v="11.5"/>
    <n v="12.65"/>
    <n v="0"/>
  </r>
  <r>
    <n v="249"/>
    <n v="20240105"/>
    <n v="4.5999999999999996"/>
    <n v="6.4"/>
    <n v="118"/>
    <n v="5.0999999999999996"/>
    <m/>
    <n v="93"/>
    <x v="4"/>
    <x v="4"/>
    <x v="0"/>
    <x v="0"/>
    <n v="11.6"/>
    <n v="12.76"/>
    <n v="0"/>
  </r>
  <r>
    <n v="249"/>
    <n v="20240106"/>
    <n v="5.5"/>
    <n v="3"/>
    <n v="124"/>
    <n v="0.4"/>
    <m/>
    <n v="88"/>
    <x v="4"/>
    <x v="5"/>
    <x v="0"/>
    <x v="0"/>
    <n v="15"/>
    <n v="16.5"/>
    <n v="0"/>
  </r>
  <r>
    <n v="249"/>
    <n v="20240107"/>
    <n v="6.7"/>
    <n v="0.1"/>
    <n v="330"/>
    <n v="0"/>
    <m/>
    <n v="79"/>
    <x v="4"/>
    <x v="6"/>
    <x v="0"/>
    <x v="0"/>
    <n v="17.899999999999999"/>
    <n v="19.690000000000001"/>
    <n v="0"/>
  </r>
  <r>
    <n v="249"/>
    <n v="20240108"/>
    <n v="7.4"/>
    <n v="-1.1000000000000001"/>
    <n v="186"/>
    <n v="0"/>
    <m/>
    <n v="74"/>
    <x v="4"/>
    <x v="7"/>
    <x v="1"/>
    <x v="0"/>
    <n v="19.100000000000001"/>
    <n v="21.01"/>
    <n v="0"/>
  </r>
  <r>
    <n v="249"/>
    <n v="20240109"/>
    <n v="5.9"/>
    <n v="-2.5"/>
    <n v="448"/>
    <n v="0"/>
    <m/>
    <n v="69"/>
    <x v="4"/>
    <x v="8"/>
    <x v="1"/>
    <x v="0"/>
    <n v="20.5"/>
    <n v="22.55"/>
    <n v="0"/>
  </r>
  <r>
    <n v="249"/>
    <n v="20240110"/>
    <n v="4.8"/>
    <n v="-2.6"/>
    <n v="443"/>
    <n v="0"/>
    <m/>
    <n v="69"/>
    <x v="4"/>
    <x v="9"/>
    <x v="1"/>
    <x v="0"/>
    <n v="20.6"/>
    <n v="22.660000000000004"/>
    <n v="0"/>
  </r>
  <r>
    <n v="249"/>
    <n v="20240111"/>
    <n v="2.1"/>
    <n v="-0.3"/>
    <n v="128"/>
    <n v="0"/>
    <m/>
    <n v="90"/>
    <x v="4"/>
    <x v="10"/>
    <x v="1"/>
    <x v="0"/>
    <n v="18.3"/>
    <n v="20.130000000000003"/>
    <n v="0"/>
  </r>
  <r>
    <n v="249"/>
    <n v="20240112"/>
    <n v="2.2000000000000002"/>
    <n v="3"/>
    <n v="183"/>
    <n v="0.5"/>
    <m/>
    <n v="95"/>
    <x v="4"/>
    <x v="11"/>
    <x v="1"/>
    <x v="0"/>
    <n v="15"/>
    <n v="16.5"/>
    <n v="0"/>
  </r>
  <r>
    <n v="249"/>
    <n v="20240113"/>
    <n v="4.7"/>
    <n v="4"/>
    <n v="134"/>
    <n v="1.3"/>
    <m/>
    <n v="92"/>
    <x v="4"/>
    <x v="12"/>
    <x v="1"/>
    <x v="0"/>
    <n v="14"/>
    <n v="15.400000000000002"/>
    <n v="0"/>
  </r>
  <r>
    <n v="249"/>
    <n v="20240114"/>
    <n v="4.9000000000000004"/>
    <n v="3.4"/>
    <n v="131"/>
    <n v="5.4"/>
    <m/>
    <n v="88"/>
    <x v="4"/>
    <x v="13"/>
    <x v="1"/>
    <x v="0"/>
    <n v="14.6"/>
    <n v="16.060000000000002"/>
    <n v="0"/>
  </r>
  <r>
    <n v="249"/>
    <n v="20240115"/>
    <n v="6.6"/>
    <n v="2"/>
    <n v="323"/>
    <n v="5.2"/>
    <m/>
    <n v="82"/>
    <x v="4"/>
    <x v="14"/>
    <x v="2"/>
    <x v="0"/>
    <n v="16"/>
    <n v="17.600000000000001"/>
    <n v="0"/>
  </r>
  <r>
    <n v="249"/>
    <n v="20240116"/>
    <n v="4.8"/>
    <n v="0.6"/>
    <n v="316"/>
    <n v="3.9"/>
    <m/>
    <n v="82"/>
    <x v="4"/>
    <x v="15"/>
    <x v="2"/>
    <x v="0"/>
    <n v="17.399999999999999"/>
    <n v="19.14"/>
    <n v="0"/>
  </r>
  <r>
    <n v="249"/>
    <n v="20240117"/>
    <n v="3.3"/>
    <n v="-0.9"/>
    <n v="157"/>
    <n v="0"/>
    <m/>
    <n v="86"/>
    <x v="4"/>
    <x v="16"/>
    <x v="2"/>
    <x v="0"/>
    <n v="18.899999999999999"/>
    <n v="20.79"/>
    <n v="0"/>
  </r>
  <r>
    <n v="249"/>
    <n v="20240118"/>
    <n v="2.5"/>
    <n v="-0.8"/>
    <n v="509"/>
    <n v="1.2"/>
    <m/>
    <n v="83"/>
    <x v="4"/>
    <x v="17"/>
    <x v="2"/>
    <x v="0"/>
    <n v="18.8"/>
    <n v="20.680000000000003"/>
    <n v="0"/>
  </r>
  <r>
    <n v="249"/>
    <n v="20240119"/>
    <n v="5.2"/>
    <n v="1.8"/>
    <n v="494"/>
    <n v="0.7"/>
    <m/>
    <n v="78"/>
    <x v="4"/>
    <x v="18"/>
    <x v="2"/>
    <x v="0"/>
    <n v="16.2"/>
    <n v="17.82"/>
    <n v="0"/>
  </r>
  <r>
    <n v="249"/>
    <n v="20240120"/>
    <n v="6.3"/>
    <n v="1.4"/>
    <n v="297"/>
    <n v="0"/>
    <m/>
    <n v="76"/>
    <x v="4"/>
    <x v="19"/>
    <x v="2"/>
    <x v="0"/>
    <n v="16.600000000000001"/>
    <n v="18.260000000000002"/>
    <n v="0"/>
  </r>
  <r>
    <n v="249"/>
    <n v="20240121"/>
    <n v="8.8000000000000007"/>
    <n v="3.8"/>
    <n v="110"/>
    <n v="0.6"/>
    <m/>
    <n v="78"/>
    <x v="4"/>
    <x v="20"/>
    <x v="2"/>
    <x v="0"/>
    <n v="14.2"/>
    <n v="15.620000000000001"/>
    <n v="0"/>
  </r>
  <r>
    <n v="249"/>
    <n v="20240122"/>
    <n v="12.3"/>
    <n v="9.1999999999999993"/>
    <n v="439"/>
    <n v="2.7"/>
    <m/>
    <n v="81"/>
    <x v="4"/>
    <x v="21"/>
    <x v="3"/>
    <x v="0"/>
    <n v="8.8000000000000007"/>
    <n v="9.6800000000000015"/>
    <n v="0"/>
  </r>
  <r>
    <n v="249"/>
    <n v="20240123"/>
    <n v="10"/>
    <n v="8.1"/>
    <n v="329"/>
    <n v="8.6999999999999993"/>
    <m/>
    <n v="84"/>
    <x v="4"/>
    <x v="22"/>
    <x v="3"/>
    <x v="0"/>
    <n v="9.9"/>
    <n v="10.89"/>
    <n v="0"/>
  </r>
  <r>
    <n v="249"/>
    <n v="20240124"/>
    <n v="11.7"/>
    <n v="9.3000000000000007"/>
    <n v="380"/>
    <n v="0.1"/>
    <m/>
    <n v="80"/>
    <x v="4"/>
    <x v="23"/>
    <x v="3"/>
    <x v="0"/>
    <n v="8.6999999999999993"/>
    <n v="9.57"/>
    <n v="0"/>
  </r>
  <r>
    <n v="249"/>
    <n v="20240125"/>
    <n v="4.5999999999999996"/>
    <n v="6.9"/>
    <n v="272"/>
    <n v="1.6"/>
    <m/>
    <n v="92"/>
    <x v="4"/>
    <x v="24"/>
    <x v="3"/>
    <x v="0"/>
    <n v="11.1"/>
    <n v="12.21"/>
    <n v="0"/>
  </r>
  <r>
    <n v="249"/>
    <n v="20240126"/>
    <n v="8.6"/>
    <n v="7.8"/>
    <n v="420"/>
    <n v="5.7"/>
    <m/>
    <n v="84"/>
    <x v="4"/>
    <x v="25"/>
    <x v="3"/>
    <x v="0"/>
    <n v="10.199999999999999"/>
    <n v="11.22"/>
    <n v="0"/>
  </r>
  <r>
    <n v="249"/>
    <n v="20240127"/>
    <n v="3.9"/>
    <n v="4.4000000000000004"/>
    <n v="502"/>
    <n v="0"/>
    <m/>
    <n v="90"/>
    <x v="4"/>
    <x v="26"/>
    <x v="3"/>
    <x v="0"/>
    <n v="13.6"/>
    <n v="14.96"/>
    <n v="0"/>
  </r>
  <r>
    <n v="249"/>
    <n v="20240128"/>
    <n v="3.9"/>
    <n v="3.9"/>
    <n v="573"/>
    <n v="0"/>
    <m/>
    <n v="78"/>
    <x v="4"/>
    <x v="27"/>
    <x v="3"/>
    <x v="0"/>
    <n v="14.1"/>
    <n v="15.510000000000002"/>
    <n v="0"/>
  </r>
  <r>
    <n v="249"/>
    <n v="20240129"/>
    <n v="3"/>
    <n v="6"/>
    <n v="428"/>
    <n v="0"/>
    <m/>
    <n v="88"/>
    <x v="4"/>
    <x v="28"/>
    <x v="4"/>
    <x v="0"/>
    <n v="12"/>
    <n v="13.200000000000001"/>
    <n v="0"/>
  </r>
  <r>
    <n v="249"/>
    <n v="20240130"/>
    <n v="5.9"/>
    <n v="7.3"/>
    <n v="182"/>
    <n v="0.4"/>
    <m/>
    <n v="92"/>
    <x v="4"/>
    <x v="29"/>
    <x v="4"/>
    <x v="0"/>
    <n v="10.7"/>
    <n v="11.77"/>
    <n v="0"/>
  </r>
  <r>
    <n v="249"/>
    <n v="20240131"/>
    <n v="6.5"/>
    <n v="6.4"/>
    <n v="157"/>
    <n v="4.2"/>
    <m/>
    <n v="81"/>
    <x v="4"/>
    <x v="30"/>
    <x v="4"/>
    <x v="0"/>
    <n v="11.6"/>
    <n v="12.76"/>
    <n v="0"/>
  </r>
  <r>
    <n v="249"/>
    <n v="20240201"/>
    <n v="5.0999999999999996"/>
    <n v="5.9"/>
    <n v="602"/>
    <n v="0.1"/>
    <m/>
    <n v="87"/>
    <x v="4"/>
    <x v="31"/>
    <x v="4"/>
    <x v="1"/>
    <n v="12.1"/>
    <n v="13.31"/>
    <n v="0"/>
  </r>
  <r>
    <n v="249"/>
    <n v="20240202"/>
    <n v="7.6"/>
    <n v="7.7"/>
    <n v="236"/>
    <n v="0"/>
    <m/>
    <n v="90"/>
    <x v="4"/>
    <x v="32"/>
    <x v="4"/>
    <x v="1"/>
    <n v="10.3"/>
    <n v="11.330000000000002"/>
    <n v="0"/>
  </r>
  <r>
    <n v="249"/>
    <n v="20240203"/>
    <n v="7.7"/>
    <n v="9.8000000000000007"/>
    <n v="415"/>
    <n v="-0.1"/>
    <m/>
    <n v="90"/>
    <x v="4"/>
    <x v="33"/>
    <x v="4"/>
    <x v="1"/>
    <n v="8.1999999999999993"/>
    <n v="9.02"/>
    <n v="0"/>
  </r>
  <r>
    <n v="249"/>
    <n v="20240204"/>
    <n v="8.6"/>
    <n v="9.3000000000000007"/>
    <n v="209"/>
    <n v="-0.1"/>
    <m/>
    <n v="87"/>
    <x v="4"/>
    <x v="34"/>
    <x v="4"/>
    <x v="1"/>
    <n v="8.6999999999999993"/>
    <n v="9.57"/>
    <n v="0"/>
  </r>
  <r>
    <n v="249"/>
    <n v="20240205"/>
    <n v="10.9"/>
    <n v="9"/>
    <n v="278"/>
    <n v="0"/>
    <m/>
    <n v="87"/>
    <x v="4"/>
    <x v="35"/>
    <x v="5"/>
    <x v="1"/>
    <n v="9"/>
    <n v="9.9"/>
    <n v="0"/>
  </r>
  <r>
    <n v="249"/>
    <n v="20240206"/>
    <n v="11.7"/>
    <n v="9.3000000000000007"/>
    <n v="312"/>
    <n v="9.6"/>
    <m/>
    <n v="87"/>
    <x v="4"/>
    <x v="36"/>
    <x v="5"/>
    <x v="1"/>
    <n v="8.6999999999999993"/>
    <n v="9.57"/>
    <n v="0"/>
  </r>
  <r>
    <n v="249"/>
    <n v="20240207"/>
    <n v="2"/>
    <n v="4"/>
    <n v="485"/>
    <n v="0.6"/>
    <m/>
    <n v="82"/>
    <x v="4"/>
    <x v="37"/>
    <x v="5"/>
    <x v="1"/>
    <n v="14"/>
    <n v="15.400000000000002"/>
    <n v="0"/>
  </r>
  <r>
    <n v="249"/>
    <n v="20240208"/>
    <n v="5"/>
    <n v="2.2000000000000002"/>
    <n v="127"/>
    <n v="12.1"/>
    <m/>
    <n v="92"/>
    <x v="4"/>
    <x v="38"/>
    <x v="5"/>
    <x v="1"/>
    <n v="15.8"/>
    <n v="17.380000000000003"/>
    <n v="0"/>
  </r>
  <r>
    <n v="249"/>
    <n v="20240209"/>
    <n v="5.4"/>
    <n v="9.6999999999999993"/>
    <n v="225"/>
    <n v="9.6999999999999993"/>
    <m/>
    <n v="90"/>
    <x v="4"/>
    <x v="39"/>
    <x v="5"/>
    <x v="1"/>
    <n v="8.3000000000000007"/>
    <n v="9.1300000000000008"/>
    <n v="0"/>
  </r>
  <r>
    <n v="249"/>
    <n v="20240210"/>
    <n v="3.6"/>
    <n v="9.8000000000000007"/>
    <n v="384"/>
    <n v="0.2"/>
    <m/>
    <n v="93"/>
    <x v="4"/>
    <x v="40"/>
    <x v="5"/>
    <x v="1"/>
    <n v="8.1999999999999993"/>
    <n v="9.02"/>
    <n v="0"/>
  </r>
  <r>
    <n v="249"/>
    <n v="20240211"/>
    <n v="4"/>
    <n v="8.5"/>
    <n v="301"/>
    <n v="4.5"/>
    <m/>
    <n v="94"/>
    <x v="4"/>
    <x v="41"/>
    <x v="5"/>
    <x v="1"/>
    <n v="9.5"/>
    <n v="10.450000000000001"/>
    <n v="0"/>
  </r>
  <r>
    <n v="249"/>
    <n v="20240212"/>
    <n v="4"/>
    <n v="6.4"/>
    <n v="581"/>
    <n v="-0.1"/>
    <m/>
    <n v="91"/>
    <x v="4"/>
    <x v="42"/>
    <x v="6"/>
    <x v="1"/>
    <n v="11.6"/>
    <n v="12.76"/>
    <n v="0"/>
  </r>
  <r>
    <n v="249"/>
    <n v="20240213"/>
    <n v="5.8"/>
    <n v="6.8"/>
    <n v="555"/>
    <n v="6.2"/>
    <m/>
    <n v="87"/>
    <x v="4"/>
    <x v="43"/>
    <x v="6"/>
    <x v="1"/>
    <n v="11.2"/>
    <n v="12.32"/>
    <n v="0"/>
  </r>
  <r>
    <n v="249"/>
    <n v="20240214"/>
    <n v="7.8"/>
    <n v="10.5"/>
    <n v="151"/>
    <n v="7.7"/>
    <m/>
    <n v="96"/>
    <x v="4"/>
    <x v="44"/>
    <x v="6"/>
    <x v="1"/>
    <n v="7.5"/>
    <n v="8.25"/>
    <n v="0"/>
  </r>
  <r>
    <n v="249"/>
    <n v="20240215"/>
    <n v="4.7"/>
    <n v="12.3"/>
    <n v="292"/>
    <n v="3.7"/>
    <m/>
    <n v="92"/>
    <x v="4"/>
    <x v="45"/>
    <x v="6"/>
    <x v="1"/>
    <n v="5.6999999999999993"/>
    <n v="6.27"/>
    <n v="0"/>
  </r>
  <r>
    <n v="249"/>
    <n v="20240216"/>
    <n v="4.2"/>
    <n v="10.1"/>
    <n v="202"/>
    <n v="1.8"/>
    <m/>
    <n v="92"/>
    <x v="4"/>
    <x v="46"/>
    <x v="6"/>
    <x v="1"/>
    <n v="7.9"/>
    <n v="8.6900000000000013"/>
    <n v="0"/>
  </r>
  <r>
    <n v="249"/>
    <n v="20240217"/>
    <n v="2.5"/>
    <n v="9.1"/>
    <n v="293"/>
    <n v="-0.1"/>
    <m/>
    <n v="94"/>
    <x v="4"/>
    <x v="47"/>
    <x v="6"/>
    <x v="1"/>
    <n v="8.9"/>
    <n v="9.7900000000000009"/>
    <n v="0"/>
  </r>
  <r>
    <n v="249"/>
    <n v="20240218"/>
    <n v="7.3"/>
    <n v="9.1"/>
    <n v="114"/>
    <n v="26.8"/>
    <m/>
    <n v="94"/>
    <x v="4"/>
    <x v="48"/>
    <x v="6"/>
    <x v="1"/>
    <n v="8.9"/>
    <n v="9.7900000000000009"/>
    <n v="0"/>
  </r>
  <r>
    <n v="249"/>
    <n v="20240219"/>
    <n v="5"/>
    <n v="8.1"/>
    <n v="225"/>
    <n v="0.9"/>
    <m/>
    <n v="92"/>
    <x v="4"/>
    <x v="49"/>
    <x v="7"/>
    <x v="1"/>
    <n v="9.9"/>
    <n v="10.89"/>
    <n v="0"/>
  </r>
  <r>
    <n v="249"/>
    <n v="20240220"/>
    <n v="6.4"/>
    <n v="8.1999999999999993"/>
    <n v="412"/>
    <n v="-0.1"/>
    <m/>
    <n v="91"/>
    <x v="4"/>
    <x v="50"/>
    <x v="7"/>
    <x v="1"/>
    <n v="9.8000000000000007"/>
    <n v="10.780000000000001"/>
    <n v="0"/>
  </r>
  <r>
    <n v="249"/>
    <n v="20240221"/>
    <n v="7.3"/>
    <n v="9.1999999999999993"/>
    <n v="243"/>
    <n v="8.1"/>
    <m/>
    <n v="91"/>
    <x v="4"/>
    <x v="51"/>
    <x v="7"/>
    <x v="1"/>
    <n v="8.8000000000000007"/>
    <n v="9.6800000000000015"/>
    <n v="0"/>
  </r>
  <r>
    <n v="249"/>
    <n v="20240222"/>
    <n v="7.8"/>
    <n v="9.1999999999999993"/>
    <n v="369"/>
    <n v="14.5"/>
    <m/>
    <n v="92"/>
    <x v="4"/>
    <x v="52"/>
    <x v="7"/>
    <x v="1"/>
    <n v="8.8000000000000007"/>
    <n v="9.6800000000000015"/>
    <n v="0"/>
  </r>
  <r>
    <n v="249"/>
    <n v="20240223"/>
    <n v="7.8"/>
    <n v="6.2"/>
    <n v="552"/>
    <n v="2"/>
    <m/>
    <n v="82"/>
    <x v="4"/>
    <x v="53"/>
    <x v="7"/>
    <x v="1"/>
    <n v="11.8"/>
    <n v="12.980000000000002"/>
    <n v="0"/>
  </r>
  <r>
    <n v="249"/>
    <n v="20240224"/>
    <n v="4.0999999999999996"/>
    <n v="4.4000000000000004"/>
    <n v="445"/>
    <n v="12"/>
    <m/>
    <n v="90"/>
    <x v="4"/>
    <x v="54"/>
    <x v="7"/>
    <x v="1"/>
    <n v="13.6"/>
    <n v="14.96"/>
    <n v="0"/>
  </r>
  <r>
    <n v="249"/>
    <n v="20240225"/>
    <n v="3.1"/>
    <n v="5.6"/>
    <n v="434"/>
    <n v="1.6"/>
    <m/>
    <n v="91"/>
    <x v="4"/>
    <x v="55"/>
    <x v="7"/>
    <x v="1"/>
    <n v="12.4"/>
    <n v="13.640000000000002"/>
    <n v="0"/>
  </r>
  <r>
    <n v="249"/>
    <n v="20240226"/>
    <n v="8.6"/>
    <n v="4.8"/>
    <n v="442"/>
    <n v="0"/>
    <m/>
    <n v="84"/>
    <x v="4"/>
    <x v="56"/>
    <x v="8"/>
    <x v="1"/>
    <n v="13.2"/>
    <n v="14.52"/>
    <n v="0"/>
  </r>
  <r>
    <n v="249"/>
    <n v="20240227"/>
    <n v="2.2999999999999998"/>
    <n v="4"/>
    <n v="816"/>
    <n v="0"/>
    <m/>
    <n v="86"/>
    <x v="4"/>
    <x v="57"/>
    <x v="8"/>
    <x v="1"/>
    <n v="14"/>
    <n v="15.400000000000002"/>
    <n v="0"/>
  </r>
  <r>
    <n v="249"/>
    <n v="20240228"/>
    <n v="4.8"/>
    <n v="7.3"/>
    <n v="590"/>
    <n v="-0.1"/>
    <m/>
    <n v="90"/>
    <x v="4"/>
    <x v="58"/>
    <x v="8"/>
    <x v="1"/>
    <n v="10.7"/>
    <n v="11.77"/>
    <n v="0"/>
  </r>
  <r>
    <n v="249"/>
    <n v="20240229"/>
    <n v="6.9"/>
    <n v="8.1999999999999993"/>
    <n v="190"/>
    <n v="3.8"/>
    <m/>
    <n v="96"/>
    <x v="4"/>
    <x v="59"/>
    <x v="8"/>
    <x v="1"/>
    <n v="9.8000000000000007"/>
    <n v="10.780000000000001"/>
    <n v="0"/>
  </r>
  <r>
    <n v="249"/>
    <n v="20240301"/>
    <n v="6.4"/>
    <n v="7.7"/>
    <n v="747"/>
    <n v="2.9"/>
    <m/>
    <n v="84"/>
    <x v="4"/>
    <x v="60"/>
    <x v="8"/>
    <x v="2"/>
    <n v="10.3"/>
    <n v="10.3"/>
    <n v="0"/>
  </r>
  <r>
    <n v="249"/>
    <n v="20240302"/>
    <n v="6.6"/>
    <n v="8.6999999999999993"/>
    <n v="1122"/>
    <n v="0.1"/>
    <m/>
    <n v="75"/>
    <x v="4"/>
    <x v="61"/>
    <x v="8"/>
    <x v="2"/>
    <n v="9.3000000000000007"/>
    <n v="9.3000000000000007"/>
    <n v="0"/>
  </r>
  <r>
    <n v="249"/>
    <n v="20240303"/>
    <n v="4.2"/>
    <n v="9.6999999999999993"/>
    <n v="727"/>
    <n v="-0.1"/>
    <m/>
    <n v="81"/>
    <x v="4"/>
    <x v="62"/>
    <x v="8"/>
    <x v="2"/>
    <n v="8.3000000000000007"/>
    <n v="8.3000000000000007"/>
    <n v="0"/>
  </r>
  <r>
    <n v="249"/>
    <n v="20240304"/>
    <n v="3.1"/>
    <n v="6.7"/>
    <n v="872"/>
    <n v="-0.1"/>
    <m/>
    <n v="86"/>
    <x v="4"/>
    <x v="63"/>
    <x v="9"/>
    <x v="2"/>
    <n v="11.3"/>
    <n v="11.3"/>
    <n v="0"/>
  </r>
  <r>
    <n v="249"/>
    <n v="20240305"/>
    <n v="1.9"/>
    <n v="6"/>
    <n v="341"/>
    <n v="1.7"/>
    <m/>
    <n v="95"/>
    <x v="4"/>
    <x v="64"/>
    <x v="9"/>
    <x v="2"/>
    <n v="12"/>
    <n v="12"/>
    <n v="0"/>
  </r>
  <r>
    <n v="249"/>
    <n v="20240306"/>
    <n v="3.2"/>
    <n v="6.9"/>
    <n v="1096"/>
    <n v="-0.1"/>
    <m/>
    <n v="92"/>
    <x v="4"/>
    <x v="65"/>
    <x v="9"/>
    <x v="2"/>
    <n v="11.1"/>
    <n v="11.1"/>
    <n v="0"/>
  </r>
  <r>
    <n v="249"/>
    <n v="20240307"/>
    <n v="5.7"/>
    <n v="4.9000000000000004"/>
    <n v="1188"/>
    <n v="0"/>
    <m/>
    <n v="86"/>
    <x v="4"/>
    <x v="66"/>
    <x v="9"/>
    <x v="2"/>
    <n v="13.1"/>
    <n v="13.1"/>
    <n v="0"/>
  </r>
  <r>
    <n v="249"/>
    <n v="20240308"/>
    <n v="7.8"/>
    <n v="5.4"/>
    <n v="1310"/>
    <n v="0"/>
    <m/>
    <n v="73"/>
    <x v="4"/>
    <x v="67"/>
    <x v="9"/>
    <x v="2"/>
    <n v="12.6"/>
    <n v="12.6"/>
    <n v="0"/>
  </r>
  <r>
    <n v="249"/>
    <n v="20240309"/>
    <n v="7.3"/>
    <n v="7.2"/>
    <n v="1227"/>
    <n v="0"/>
    <m/>
    <n v="75"/>
    <x v="4"/>
    <x v="68"/>
    <x v="9"/>
    <x v="2"/>
    <n v="10.8"/>
    <n v="10.8"/>
    <n v="0"/>
  </r>
  <r>
    <n v="249"/>
    <n v="20240310"/>
    <n v="6.7"/>
    <n v="8"/>
    <n v="707"/>
    <n v="0"/>
    <m/>
    <n v="79"/>
    <x v="4"/>
    <x v="69"/>
    <x v="9"/>
    <x v="2"/>
    <n v="10"/>
    <n v="10"/>
    <n v="0"/>
  </r>
  <r>
    <n v="249"/>
    <n v="20240311"/>
    <n v="3.2"/>
    <n v="6.6"/>
    <n v="205"/>
    <n v="3.6"/>
    <m/>
    <n v="94"/>
    <x v="4"/>
    <x v="70"/>
    <x v="10"/>
    <x v="2"/>
    <n v="11.4"/>
    <n v="11.4"/>
    <n v="0"/>
  </r>
  <r>
    <n v="249"/>
    <n v="20240312"/>
    <n v="4.3"/>
    <n v="8.3000000000000007"/>
    <n v="583"/>
    <n v="0.1"/>
    <m/>
    <n v="90"/>
    <x v="4"/>
    <x v="71"/>
    <x v="10"/>
    <x v="2"/>
    <n v="9.6999999999999993"/>
    <n v="9.6999999999999993"/>
    <n v="0"/>
  </r>
  <r>
    <n v="249"/>
    <n v="20240313"/>
    <n v="6.1"/>
    <n v="10.7"/>
    <n v="454"/>
    <n v="0.8"/>
    <m/>
    <n v="89"/>
    <x v="4"/>
    <x v="72"/>
    <x v="10"/>
    <x v="2"/>
    <n v="7.3000000000000007"/>
    <n v="7.3000000000000007"/>
    <n v="0"/>
  </r>
  <r>
    <n v="249"/>
    <n v="20240314"/>
    <n v="4.9000000000000004"/>
    <n v="12.6"/>
    <n v="1306"/>
    <n v="0"/>
    <m/>
    <n v="78"/>
    <x v="4"/>
    <x v="73"/>
    <x v="10"/>
    <x v="2"/>
    <n v="5.4"/>
    <n v="5.4"/>
    <n v="0"/>
  </r>
  <r>
    <n v="249"/>
    <n v="20240315"/>
    <n v="8.1999999999999993"/>
    <n v="12"/>
    <n v="932"/>
    <n v="-0.1"/>
    <m/>
    <n v="86"/>
    <x v="4"/>
    <x v="74"/>
    <x v="10"/>
    <x v="2"/>
    <n v="6"/>
    <n v="6"/>
    <n v="0"/>
  </r>
  <r>
    <n v="249"/>
    <n v="20240316"/>
    <n v="4.5"/>
    <n v="7.1"/>
    <n v="724"/>
    <n v="0.3"/>
    <m/>
    <n v="80"/>
    <x v="4"/>
    <x v="75"/>
    <x v="10"/>
    <x v="2"/>
    <n v="10.9"/>
    <n v="10.9"/>
    <n v="0"/>
  </r>
  <r>
    <n v="249"/>
    <n v="20240317"/>
    <n v="5.0999999999999996"/>
    <n v="9.3000000000000007"/>
    <n v="649"/>
    <n v="4.9000000000000004"/>
    <m/>
    <n v="84"/>
    <x v="4"/>
    <x v="76"/>
    <x v="10"/>
    <x v="2"/>
    <n v="8.6999999999999993"/>
    <n v="8.6999999999999993"/>
    <n v="0"/>
  </r>
  <r>
    <n v="249"/>
    <n v="20240318"/>
    <n v="3.5"/>
    <n v="10.3"/>
    <n v="1391"/>
    <n v="-0.1"/>
    <m/>
    <n v="86"/>
    <x v="4"/>
    <x v="77"/>
    <x v="11"/>
    <x v="2"/>
    <n v="7.6999999999999993"/>
    <n v="7.6999999999999993"/>
    <n v="0"/>
  </r>
  <r>
    <n v="249"/>
    <n v="20240319"/>
    <n v="4.0999999999999996"/>
    <n v="11.2"/>
    <n v="1029"/>
    <n v="-0.1"/>
    <m/>
    <n v="83"/>
    <x v="4"/>
    <x v="78"/>
    <x v="11"/>
    <x v="2"/>
    <n v="6.8000000000000007"/>
    <n v="6.8000000000000007"/>
    <n v="0"/>
  </r>
  <r>
    <n v="249"/>
    <n v="20240320"/>
    <n v="2.4"/>
    <n v="11.1"/>
    <n v="778"/>
    <n v="0.2"/>
    <m/>
    <n v="89"/>
    <x v="4"/>
    <x v="79"/>
    <x v="11"/>
    <x v="2"/>
    <n v="6.9"/>
    <n v="6.9"/>
    <n v="0"/>
  </r>
  <r>
    <n v="249"/>
    <n v="20240321"/>
    <n v="4.5"/>
    <n v="8.5"/>
    <n v="452"/>
    <n v="-0.1"/>
    <m/>
    <n v="89"/>
    <x v="4"/>
    <x v="80"/>
    <x v="11"/>
    <x v="2"/>
    <n v="9.5"/>
    <n v="9.5"/>
    <n v="0"/>
  </r>
  <r>
    <n v="249"/>
    <n v="20240322"/>
    <n v="5.4"/>
    <n v="9.1"/>
    <n v="381"/>
    <n v="1.4"/>
    <m/>
    <n v="89"/>
    <x v="4"/>
    <x v="81"/>
    <x v="11"/>
    <x v="2"/>
    <n v="8.9"/>
    <n v="8.9"/>
    <n v="0"/>
  </r>
  <r>
    <n v="249"/>
    <n v="20240323"/>
    <n v="6.8"/>
    <n v="6.1"/>
    <n v="1036"/>
    <n v="4.0999999999999996"/>
    <m/>
    <n v="80"/>
    <x v="4"/>
    <x v="82"/>
    <x v="11"/>
    <x v="2"/>
    <n v="11.9"/>
    <n v="11.9"/>
    <n v="0"/>
  </r>
  <r>
    <n v="249"/>
    <n v="20240324"/>
    <n v="8.5"/>
    <n v="6.9"/>
    <n v="716"/>
    <n v="3.4"/>
    <m/>
    <n v="84"/>
    <x v="4"/>
    <x v="83"/>
    <x v="11"/>
    <x v="2"/>
    <n v="11.1"/>
    <n v="11.1"/>
    <n v="0"/>
  </r>
  <r>
    <n v="249"/>
    <n v="20240325"/>
    <n v="3.9"/>
    <n v="7.5"/>
    <n v="1366"/>
    <n v="-0.1"/>
    <m/>
    <n v="75"/>
    <x v="4"/>
    <x v="84"/>
    <x v="12"/>
    <x v="2"/>
    <n v="10.5"/>
    <n v="10.5"/>
    <n v="0"/>
  </r>
  <r>
    <n v="249"/>
    <n v="20240326"/>
    <n v="5.3"/>
    <n v="8.6999999999999993"/>
    <n v="1211"/>
    <n v="-0.1"/>
    <m/>
    <n v="72"/>
    <x v="4"/>
    <x v="85"/>
    <x v="12"/>
    <x v="2"/>
    <n v="9.3000000000000007"/>
    <n v="9.3000000000000007"/>
    <n v="0"/>
  </r>
  <r>
    <n v="249"/>
    <n v="20240327"/>
    <n v="4.7"/>
    <n v="9.6999999999999993"/>
    <n v="853"/>
    <n v="-0.1"/>
    <m/>
    <n v="79"/>
    <x v="4"/>
    <x v="86"/>
    <x v="12"/>
    <x v="2"/>
    <n v="8.3000000000000007"/>
    <n v="8.3000000000000007"/>
    <n v="0"/>
  </r>
  <r>
    <n v="249"/>
    <n v="20240328"/>
    <n v="6.4"/>
    <n v="9"/>
    <n v="920"/>
    <n v="1.5"/>
    <m/>
    <n v="74"/>
    <x v="4"/>
    <x v="87"/>
    <x v="12"/>
    <x v="2"/>
    <n v="9"/>
    <n v="9"/>
    <n v="0"/>
  </r>
  <r>
    <n v="249"/>
    <n v="20240329"/>
    <n v="5.8"/>
    <n v="10.7"/>
    <n v="1413"/>
    <n v="0"/>
    <m/>
    <n v="71"/>
    <x v="4"/>
    <x v="88"/>
    <x v="12"/>
    <x v="2"/>
    <n v="7.3000000000000007"/>
    <n v="7.3000000000000007"/>
    <n v="0"/>
  </r>
  <r>
    <n v="249"/>
    <n v="20240330"/>
    <n v="2.7"/>
    <n v="8.1"/>
    <n v="265"/>
    <n v="5"/>
    <m/>
    <n v="94"/>
    <x v="4"/>
    <x v="89"/>
    <x v="12"/>
    <x v="2"/>
    <n v="9.9"/>
    <n v="9.9"/>
    <n v="0"/>
  </r>
  <r>
    <n v="249"/>
    <n v="20240331"/>
    <n v="4.7"/>
    <n v="9.1999999999999993"/>
    <n v="1037"/>
    <n v="9.1999999999999993"/>
    <m/>
    <n v="92"/>
    <x v="4"/>
    <x v="90"/>
    <x v="12"/>
    <x v="2"/>
    <n v="8.8000000000000007"/>
    <n v="8.8000000000000007"/>
    <n v="0"/>
  </r>
  <r>
    <n v="249"/>
    <n v="20240401"/>
    <n v="4.3"/>
    <n v="9.4"/>
    <n v="782"/>
    <n v="0"/>
    <m/>
    <n v="88"/>
    <x v="4"/>
    <x v="91"/>
    <x v="13"/>
    <x v="3"/>
    <n v="8.6"/>
    <n v="6.88"/>
    <n v="0"/>
  </r>
  <r>
    <n v="249"/>
    <n v="20240402"/>
    <n v="5"/>
    <n v="9.5"/>
    <n v="822"/>
    <n v="0.7"/>
    <m/>
    <n v="87"/>
    <x v="4"/>
    <x v="92"/>
    <x v="13"/>
    <x v="3"/>
    <n v="8.5"/>
    <n v="6.8000000000000007"/>
    <n v="0"/>
  </r>
  <r>
    <n v="249"/>
    <n v="20240403"/>
    <n v="5.8"/>
    <n v="10.8"/>
    <n v="638"/>
    <n v="5.0999999999999996"/>
    <m/>
    <n v="89"/>
    <x v="4"/>
    <x v="93"/>
    <x v="13"/>
    <x v="3"/>
    <n v="7.1999999999999993"/>
    <n v="5.76"/>
    <n v="0"/>
  </r>
  <r>
    <n v="249"/>
    <n v="20240404"/>
    <n v="7.3"/>
    <n v="11.2"/>
    <n v="1124"/>
    <n v="7.2"/>
    <m/>
    <n v="87"/>
    <x v="4"/>
    <x v="94"/>
    <x v="13"/>
    <x v="3"/>
    <n v="6.8000000000000007"/>
    <n v="5.4400000000000013"/>
    <n v="0"/>
  </r>
  <r>
    <n v="249"/>
    <n v="20240405"/>
    <n v="7.2"/>
    <n v="12.9"/>
    <n v="1119"/>
    <n v="4.7"/>
    <m/>
    <n v="85"/>
    <x v="4"/>
    <x v="95"/>
    <x v="13"/>
    <x v="3"/>
    <n v="5.0999999999999996"/>
    <n v="4.08"/>
    <n v="0"/>
  </r>
  <r>
    <n v="249"/>
    <n v="20240406"/>
    <n v="5.0999999999999996"/>
    <n v="16.5"/>
    <n v="1503"/>
    <n v="-0.1"/>
    <m/>
    <n v="72"/>
    <x v="4"/>
    <x v="96"/>
    <x v="13"/>
    <x v="3"/>
    <n v="1.5"/>
    <n v="1.2000000000000002"/>
    <n v="0"/>
  </r>
  <r>
    <n v="249"/>
    <n v="20240407"/>
    <n v="6.5"/>
    <n v="14.3"/>
    <n v="1957"/>
    <n v="0.9"/>
    <m/>
    <n v="73"/>
    <x v="4"/>
    <x v="97"/>
    <x v="13"/>
    <x v="3"/>
    <n v="3.6999999999999993"/>
    <n v="2.9599999999999995"/>
    <n v="0"/>
  </r>
  <r>
    <n v="249"/>
    <n v="20240408"/>
    <n v="3.5"/>
    <n v="14.2"/>
    <n v="1325"/>
    <n v="3"/>
    <m/>
    <n v="83"/>
    <x v="4"/>
    <x v="98"/>
    <x v="14"/>
    <x v="3"/>
    <n v="3.8000000000000007"/>
    <n v="3.0400000000000009"/>
    <n v="0"/>
  </r>
  <r>
    <n v="249"/>
    <n v="20240409"/>
    <n v="8.8000000000000007"/>
    <n v="11"/>
    <n v="671"/>
    <n v="1.4"/>
    <m/>
    <n v="78"/>
    <x v="4"/>
    <x v="99"/>
    <x v="14"/>
    <x v="3"/>
    <n v="7"/>
    <n v="5.6000000000000005"/>
    <n v="0"/>
  </r>
  <r>
    <n v="249"/>
    <n v="20240410"/>
    <n v="5.7"/>
    <n v="10.8"/>
    <n v="2062"/>
    <n v="-0.1"/>
    <m/>
    <n v="69"/>
    <x v="4"/>
    <x v="100"/>
    <x v="14"/>
    <x v="3"/>
    <n v="7.1999999999999993"/>
    <n v="5.76"/>
    <n v="0"/>
  </r>
  <r>
    <n v="249"/>
    <n v="20240411"/>
    <n v="6.4"/>
    <n v="13"/>
    <n v="658"/>
    <n v="0.5"/>
    <m/>
    <n v="89"/>
    <x v="4"/>
    <x v="101"/>
    <x v="14"/>
    <x v="3"/>
    <n v="5"/>
    <n v="4"/>
    <n v="0"/>
  </r>
  <r>
    <n v="249"/>
    <n v="20240412"/>
    <n v="7.5"/>
    <n v="14"/>
    <n v="1788"/>
    <n v="0"/>
    <m/>
    <n v="79"/>
    <x v="4"/>
    <x v="102"/>
    <x v="14"/>
    <x v="3"/>
    <n v="4"/>
    <n v="3.2"/>
    <n v="0"/>
  </r>
  <r>
    <n v="249"/>
    <n v="20240413"/>
    <n v="6.8"/>
    <n v="15"/>
    <n v="1664"/>
    <n v="0"/>
    <m/>
    <n v="76"/>
    <x v="4"/>
    <x v="103"/>
    <x v="14"/>
    <x v="3"/>
    <n v="3"/>
    <n v="2.4000000000000004"/>
    <n v="0"/>
  </r>
  <r>
    <n v="249"/>
    <n v="20240414"/>
    <n v="4.3"/>
    <n v="9.8000000000000007"/>
    <n v="2037"/>
    <n v="0"/>
    <m/>
    <n v="73"/>
    <x v="4"/>
    <x v="104"/>
    <x v="14"/>
    <x v="3"/>
    <n v="8.1999999999999993"/>
    <n v="6.56"/>
    <n v="0"/>
  </r>
  <r>
    <n v="249"/>
    <n v="20240415"/>
    <n v="7"/>
    <n v="7.3"/>
    <n v="595"/>
    <n v="21.7"/>
    <m/>
    <n v="83"/>
    <x v="4"/>
    <x v="105"/>
    <x v="15"/>
    <x v="3"/>
    <n v="10.7"/>
    <n v="8.56"/>
    <n v="0"/>
  </r>
  <r>
    <n v="249"/>
    <n v="20240416"/>
    <n v="7.5"/>
    <n v="7.7"/>
    <n v="1166"/>
    <n v="4.7"/>
    <m/>
    <n v="83"/>
    <x v="4"/>
    <x v="106"/>
    <x v="15"/>
    <x v="3"/>
    <n v="10.3"/>
    <n v="8.24"/>
    <n v="0"/>
  </r>
  <r>
    <n v="249"/>
    <n v="20240417"/>
    <n v="3"/>
    <n v="5.7"/>
    <n v="1302"/>
    <n v="7.7"/>
    <m/>
    <n v="85"/>
    <x v="4"/>
    <x v="107"/>
    <x v="15"/>
    <x v="3"/>
    <n v="12.3"/>
    <n v="9.8400000000000016"/>
    <n v="0"/>
  </r>
  <r>
    <n v="249"/>
    <n v="20240418"/>
    <n v="4.5999999999999996"/>
    <n v="6.9"/>
    <n v="1482"/>
    <n v="3.3"/>
    <m/>
    <n v="79"/>
    <x v="4"/>
    <x v="108"/>
    <x v="15"/>
    <x v="3"/>
    <n v="11.1"/>
    <n v="8.8800000000000008"/>
    <n v="0"/>
  </r>
  <r>
    <n v="249"/>
    <n v="20240419"/>
    <n v="8.6999999999999993"/>
    <n v="8.1"/>
    <n v="1253"/>
    <n v="13"/>
    <m/>
    <n v="87"/>
    <x v="4"/>
    <x v="109"/>
    <x v="15"/>
    <x v="3"/>
    <n v="9.9"/>
    <n v="7.9200000000000008"/>
    <n v="0"/>
  </r>
  <r>
    <n v="249"/>
    <n v="20240420"/>
    <n v="7.4"/>
    <n v="6.8"/>
    <n v="1565"/>
    <n v="0.9"/>
    <m/>
    <n v="78"/>
    <x v="4"/>
    <x v="110"/>
    <x v="15"/>
    <x v="3"/>
    <n v="11.2"/>
    <n v="8.9599999999999991"/>
    <n v="0"/>
  </r>
  <r>
    <n v="249"/>
    <n v="20240421"/>
    <n v="5.8"/>
    <n v="6.2"/>
    <n v="2066"/>
    <n v="1.3"/>
    <m/>
    <n v="76"/>
    <x v="4"/>
    <x v="111"/>
    <x v="15"/>
    <x v="3"/>
    <n v="11.8"/>
    <n v="9.4400000000000013"/>
    <n v="0"/>
  </r>
  <r>
    <n v="249"/>
    <n v="20240422"/>
    <n v="4"/>
    <n v="4.9000000000000004"/>
    <n v="1747"/>
    <n v="0.1"/>
    <m/>
    <n v="73"/>
    <x v="4"/>
    <x v="112"/>
    <x v="16"/>
    <x v="3"/>
    <n v="13.1"/>
    <n v="10.48"/>
    <n v="0"/>
  </r>
  <r>
    <n v="249"/>
    <n v="20240423"/>
    <n v="3.5"/>
    <n v="5"/>
    <n v="1753"/>
    <n v="1.7"/>
    <m/>
    <n v="76"/>
    <x v="4"/>
    <x v="113"/>
    <x v="16"/>
    <x v="3"/>
    <n v="13"/>
    <n v="10.4"/>
    <n v="0"/>
  </r>
  <r>
    <n v="249"/>
    <n v="20240424"/>
    <n v="6"/>
    <n v="5.5"/>
    <n v="1304"/>
    <n v="4"/>
    <m/>
    <n v="83"/>
    <x v="4"/>
    <x v="114"/>
    <x v="16"/>
    <x v="3"/>
    <n v="12.5"/>
    <n v="10"/>
    <n v="0"/>
  </r>
  <r>
    <n v="249"/>
    <n v="20240425"/>
    <n v="3.8"/>
    <n v="5.8"/>
    <n v="990"/>
    <n v="8.9"/>
    <m/>
    <n v="83"/>
    <x v="4"/>
    <x v="115"/>
    <x v="16"/>
    <x v="3"/>
    <n v="12.2"/>
    <n v="9.76"/>
    <n v="0"/>
  </r>
  <r>
    <n v="249"/>
    <n v="20240426"/>
    <n v="2.9"/>
    <n v="6.8"/>
    <n v="2012"/>
    <n v="0.3"/>
    <m/>
    <n v="79"/>
    <x v="4"/>
    <x v="116"/>
    <x v="16"/>
    <x v="3"/>
    <n v="11.2"/>
    <n v="8.9599999999999991"/>
    <n v="0"/>
  </r>
  <r>
    <n v="249"/>
    <n v="20240427"/>
    <n v="3.6"/>
    <n v="10.6"/>
    <n v="1047"/>
    <n v="2.1"/>
    <m/>
    <n v="86"/>
    <x v="4"/>
    <x v="117"/>
    <x v="16"/>
    <x v="3"/>
    <n v="7.4"/>
    <n v="5.9200000000000008"/>
    <n v="0"/>
  </r>
  <r>
    <n v="249"/>
    <n v="20240428"/>
    <n v="7.3"/>
    <n v="11.9"/>
    <n v="1082"/>
    <n v="0.4"/>
    <m/>
    <n v="76"/>
    <x v="4"/>
    <x v="118"/>
    <x v="16"/>
    <x v="3"/>
    <n v="6.1"/>
    <n v="4.88"/>
    <n v="0"/>
  </r>
  <r>
    <n v="249"/>
    <n v="20240429"/>
    <n v="3.8"/>
    <n v="12.6"/>
    <n v="2266"/>
    <n v="0"/>
    <m/>
    <n v="73"/>
    <x v="4"/>
    <x v="119"/>
    <x v="17"/>
    <x v="3"/>
    <n v="5.4"/>
    <n v="4.32"/>
    <n v="0"/>
  </r>
  <r>
    <n v="249"/>
    <n v="20240430"/>
    <n v="3"/>
    <n v="14.8"/>
    <n v="1717"/>
    <n v="-0.1"/>
    <m/>
    <n v="84"/>
    <x v="4"/>
    <x v="120"/>
    <x v="17"/>
    <x v="3"/>
    <n v="3.1999999999999993"/>
    <n v="2.5599999999999996"/>
    <n v="0"/>
  </r>
  <r>
    <n v="249"/>
    <n v="20240501"/>
    <n v="4.5"/>
    <n v="16.8"/>
    <n v="2341"/>
    <n v="7.9"/>
    <m/>
    <n v="87"/>
    <x v="4"/>
    <x v="121"/>
    <x v="17"/>
    <x v="4"/>
    <n v="1.1999999999999993"/>
    <n v="0.95999999999999952"/>
    <n v="0"/>
  </r>
  <r>
    <n v="251"/>
    <n v="20240101"/>
    <n v="9.1999999999999993"/>
    <n v="7.5"/>
    <n v="126"/>
    <n v="5.8"/>
    <n v="997.7"/>
    <n v="85"/>
    <x v="5"/>
    <x v="0"/>
    <x v="0"/>
    <x v="0"/>
    <n v="10.5"/>
    <n v="11.55"/>
    <n v="0"/>
  </r>
  <r>
    <n v="251"/>
    <n v="20240102"/>
    <n v="9.6"/>
    <n v="8.3000000000000007"/>
    <n v="109"/>
    <n v="25.6"/>
    <n v="984.2"/>
    <n v="95"/>
    <x v="5"/>
    <x v="1"/>
    <x v="0"/>
    <x v="0"/>
    <n v="9.6999999999999993"/>
    <n v="10.67"/>
    <n v="0"/>
  </r>
  <r>
    <n v="251"/>
    <n v="20240103"/>
    <n v="9.4"/>
    <n v="7.8"/>
    <n v="144"/>
    <n v="5.2"/>
    <n v="985.7"/>
    <n v="89"/>
    <x v="5"/>
    <x v="2"/>
    <x v="0"/>
    <x v="0"/>
    <n v="10.199999999999999"/>
    <n v="11.22"/>
    <n v="0"/>
  </r>
  <r>
    <n v="251"/>
    <n v="20240104"/>
    <n v="5.3"/>
    <n v="4.5"/>
    <n v="135"/>
    <n v="0.5"/>
    <n v="1001.1"/>
    <n v="82"/>
    <x v="5"/>
    <x v="3"/>
    <x v="0"/>
    <x v="0"/>
    <n v="13.5"/>
    <n v="14.850000000000001"/>
    <n v="0"/>
  </r>
  <r>
    <n v="251"/>
    <n v="20240105"/>
    <n v="8.5"/>
    <n v="3.9"/>
    <n v="109"/>
    <n v="3.6"/>
    <n v="998.5"/>
    <n v="93"/>
    <x v="5"/>
    <x v="4"/>
    <x v="0"/>
    <x v="0"/>
    <n v="14.1"/>
    <n v="15.510000000000002"/>
    <n v="0"/>
  </r>
  <r>
    <n v="251"/>
    <n v="20240106"/>
    <n v="7.3"/>
    <n v="2.9"/>
    <n v="133"/>
    <n v="2.2999999999999998"/>
    <n v="1013.3"/>
    <n v="87"/>
    <x v="5"/>
    <x v="5"/>
    <x v="0"/>
    <x v="0"/>
    <n v="15.1"/>
    <n v="16.61"/>
    <n v="0"/>
  </r>
  <r>
    <n v="251"/>
    <n v="20240107"/>
    <n v="8.3000000000000007"/>
    <n v="1.3"/>
    <n v="306"/>
    <n v="0.1"/>
    <n v="1027.7"/>
    <n v="75"/>
    <x v="5"/>
    <x v="6"/>
    <x v="0"/>
    <x v="0"/>
    <n v="16.7"/>
    <n v="18.37"/>
    <n v="0"/>
  </r>
  <r>
    <n v="251"/>
    <n v="20240108"/>
    <n v="9.8000000000000007"/>
    <n v="0.2"/>
    <n v="268"/>
    <n v="0"/>
    <n v="1035.3"/>
    <n v="73"/>
    <x v="5"/>
    <x v="7"/>
    <x v="1"/>
    <x v="0"/>
    <n v="17.8"/>
    <n v="19.580000000000002"/>
    <n v="0"/>
  </r>
  <r>
    <n v="251"/>
    <n v="20240109"/>
    <n v="7.7"/>
    <n v="-0.9"/>
    <n v="433"/>
    <n v="0"/>
    <n v="1036.8"/>
    <n v="74"/>
    <x v="5"/>
    <x v="8"/>
    <x v="1"/>
    <x v="0"/>
    <n v="18.899999999999999"/>
    <n v="20.79"/>
    <n v="0"/>
  </r>
  <r>
    <n v="251"/>
    <n v="20240110"/>
    <n v="5.3"/>
    <n v="-0.7"/>
    <n v="429"/>
    <n v="0"/>
    <n v="1033.3"/>
    <n v="76"/>
    <x v="5"/>
    <x v="9"/>
    <x v="1"/>
    <x v="0"/>
    <n v="18.7"/>
    <n v="20.57"/>
    <n v="0"/>
  </r>
  <r>
    <n v="251"/>
    <n v="20240111"/>
    <n v="4"/>
    <n v="3.3"/>
    <n v="116"/>
    <n v="0"/>
    <n v="1034.2"/>
    <n v="84"/>
    <x v="5"/>
    <x v="10"/>
    <x v="1"/>
    <x v="0"/>
    <n v="14.7"/>
    <n v="16.170000000000002"/>
    <n v="0"/>
  </r>
  <r>
    <n v="251"/>
    <n v="20240112"/>
    <n v="4.7"/>
    <n v="5.2"/>
    <n v="155"/>
    <n v="0.6"/>
    <n v="1031.5999999999999"/>
    <n v="85"/>
    <x v="5"/>
    <x v="11"/>
    <x v="1"/>
    <x v="0"/>
    <n v="12.8"/>
    <n v="14.080000000000002"/>
    <n v="0"/>
  </r>
  <r>
    <n v="251"/>
    <n v="20240113"/>
    <n v="7.5"/>
    <n v="5.7"/>
    <n v="212"/>
    <n v="1"/>
    <n v="1018.7"/>
    <n v="86"/>
    <x v="5"/>
    <x v="12"/>
    <x v="1"/>
    <x v="0"/>
    <n v="12.3"/>
    <n v="13.530000000000001"/>
    <n v="0"/>
  </r>
  <r>
    <n v="251"/>
    <n v="20240114"/>
    <n v="7.8"/>
    <n v="4.7"/>
    <n v="327"/>
    <n v="1.5"/>
    <n v="1005.6"/>
    <n v="78"/>
    <x v="5"/>
    <x v="13"/>
    <x v="1"/>
    <x v="0"/>
    <n v="13.3"/>
    <n v="14.630000000000003"/>
    <n v="0"/>
  </r>
  <r>
    <n v="251"/>
    <n v="20240115"/>
    <n v="9.6999999999999993"/>
    <n v="3.1"/>
    <n v="221"/>
    <n v="3.8"/>
    <n v="1000.4"/>
    <n v="75"/>
    <x v="5"/>
    <x v="14"/>
    <x v="2"/>
    <x v="0"/>
    <n v="14.9"/>
    <n v="16.39"/>
    <n v="0"/>
  </r>
  <r>
    <n v="251"/>
    <n v="20240116"/>
    <n v="7.6"/>
    <n v="2.2999999999999998"/>
    <n v="245"/>
    <n v="1.4"/>
    <n v="1003.3"/>
    <n v="77"/>
    <x v="5"/>
    <x v="15"/>
    <x v="2"/>
    <x v="0"/>
    <n v="15.7"/>
    <n v="17.27"/>
    <n v="0"/>
  </r>
  <r>
    <n v="251"/>
    <n v="20240117"/>
    <n v="5.9"/>
    <n v="2.2999999999999998"/>
    <n v="144"/>
    <n v="3.3"/>
    <n v="991.8"/>
    <n v="82"/>
    <x v="5"/>
    <x v="16"/>
    <x v="2"/>
    <x v="0"/>
    <n v="15.7"/>
    <n v="17.27"/>
    <n v="0"/>
  </r>
  <r>
    <n v="251"/>
    <n v="20240118"/>
    <n v="5.4"/>
    <n v="2.9"/>
    <n v="437"/>
    <n v="0.5"/>
    <n v="1001.6"/>
    <n v="69"/>
    <x v="5"/>
    <x v="17"/>
    <x v="2"/>
    <x v="0"/>
    <n v="15.1"/>
    <n v="16.61"/>
    <n v="0"/>
  </r>
  <r>
    <n v="251"/>
    <n v="20240119"/>
    <n v="8.5"/>
    <n v="4"/>
    <n v="452"/>
    <n v="0.8"/>
    <n v="1016.4"/>
    <n v="74"/>
    <x v="5"/>
    <x v="18"/>
    <x v="2"/>
    <x v="0"/>
    <n v="14"/>
    <n v="15.400000000000002"/>
    <n v="0"/>
  </r>
  <r>
    <n v="251"/>
    <n v="20240120"/>
    <n v="10.6"/>
    <n v="3.6"/>
    <n v="221"/>
    <n v="0"/>
    <n v="1022.6"/>
    <n v="78"/>
    <x v="5"/>
    <x v="19"/>
    <x v="2"/>
    <x v="0"/>
    <n v="14.4"/>
    <n v="15.840000000000002"/>
    <n v="0"/>
  </r>
  <r>
    <n v="251"/>
    <n v="20240121"/>
    <n v="12.7"/>
    <n v="3.3"/>
    <n v="85"/>
    <n v="3.4"/>
    <n v="1011.5"/>
    <n v="84"/>
    <x v="5"/>
    <x v="20"/>
    <x v="2"/>
    <x v="0"/>
    <n v="14.7"/>
    <n v="16.170000000000002"/>
    <n v="0"/>
  </r>
  <r>
    <n v="251"/>
    <n v="20240122"/>
    <n v="13.3"/>
    <n v="7.7"/>
    <n v="474"/>
    <n v="3"/>
    <n v="1002.2"/>
    <n v="85"/>
    <x v="5"/>
    <x v="21"/>
    <x v="3"/>
    <x v="0"/>
    <n v="10.3"/>
    <n v="11.330000000000002"/>
    <n v="0"/>
  </r>
  <r>
    <n v="251"/>
    <n v="20240123"/>
    <n v="11.2"/>
    <n v="6.9"/>
    <n v="315"/>
    <n v="6.8"/>
    <n v="1014.2"/>
    <n v="87"/>
    <x v="5"/>
    <x v="22"/>
    <x v="3"/>
    <x v="0"/>
    <n v="11.1"/>
    <n v="12.21"/>
    <n v="0"/>
  </r>
  <r>
    <n v="251"/>
    <n v="20240124"/>
    <n v="13.3"/>
    <n v="8.6999999999999993"/>
    <n v="432"/>
    <n v="0.5"/>
    <n v="1014.9"/>
    <n v="80"/>
    <x v="5"/>
    <x v="23"/>
    <x v="3"/>
    <x v="0"/>
    <n v="9.3000000000000007"/>
    <n v="10.230000000000002"/>
    <n v="0"/>
  </r>
  <r>
    <n v="251"/>
    <n v="20240125"/>
    <n v="6.1"/>
    <n v="6.3"/>
    <n v="297"/>
    <n v="0.1"/>
    <n v="1024.5"/>
    <n v="93"/>
    <x v="5"/>
    <x v="24"/>
    <x v="3"/>
    <x v="0"/>
    <n v="11.7"/>
    <n v="12.870000000000001"/>
    <n v="0"/>
  </r>
  <r>
    <n v="251"/>
    <n v="20240126"/>
    <n v="10.3"/>
    <n v="7.3"/>
    <n v="385"/>
    <n v="6.7"/>
    <n v="1021.8"/>
    <n v="86"/>
    <x v="5"/>
    <x v="25"/>
    <x v="3"/>
    <x v="0"/>
    <n v="10.7"/>
    <n v="11.77"/>
    <n v="0"/>
  </r>
  <r>
    <n v="251"/>
    <n v="20240127"/>
    <n v="6.1"/>
    <n v="5.4"/>
    <n v="531"/>
    <n v="0"/>
    <n v="1032.5999999999999"/>
    <n v="90"/>
    <x v="5"/>
    <x v="26"/>
    <x v="3"/>
    <x v="0"/>
    <n v="12.6"/>
    <n v="13.860000000000001"/>
    <n v="0"/>
  </r>
  <r>
    <n v="251"/>
    <n v="20240128"/>
    <n v="6.7"/>
    <n v="4.7"/>
    <n v="573"/>
    <n v="0"/>
    <n v="1026.2"/>
    <n v="80"/>
    <x v="5"/>
    <x v="27"/>
    <x v="3"/>
    <x v="0"/>
    <n v="13.3"/>
    <n v="14.630000000000003"/>
    <n v="0"/>
  </r>
  <r>
    <n v="251"/>
    <n v="20240129"/>
    <n v="5.2"/>
    <n v="5.7"/>
    <n v="173"/>
    <n v="0"/>
    <n v="1024.3"/>
    <n v="91"/>
    <x v="5"/>
    <x v="28"/>
    <x v="4"/>
    <x v="0"/>
    <n v="12.3"/>
    <n v="13.530000000000001"/>
    <n v="0"/>
  </r>
  <r>
    <n v="251"/>
    <n v="20240130"/>
    <n v="7.3"/>
    <n v="6.5"/>
    <n v="161"/>
    <n v="0.2"/>
    <n v="1025.2"/>
    <n v="92"/>
    <x v="5"/>
    <x v="29"/>
    <x v="4"/>
    <x v="0"/>
    <n v="11.5"/>
    <n v="12.65"/>
    <n v="0"/>
  </r>
  <r>
    <n v="251"/>
    <n v="20240131"/>
    <n v="8.6999999999999993"/>
    <n v="5.6"/>
    <n v="160"/>
    <n v="4.4000000000000004"/>
    <n v="1026.8"/>
    <n v="85"/>
    <x v="5"/>
    <x v="30"/>
    <x v="4"/>
    <x v="0"/>
    <n v="12.4"/>
    <n v="13.640000000000002"/>
    <n v="0"/>
  </r>
  <r>
    <n v="251"/>
    <n v="20240201"/>
    <n v="6.8"/>
    <n v="6.3"/>
    <n v="612"/>
    <n v="0"/>
    <n v="1027.5"/>
    <n v="86"/>
    <x v="5"/>
    <x v="31"/>
    <x v="4"/>
    <x v="1"/>
    <n v="11.7"/>
    <n v="12.870000000000001"/>
    <n v="0"/>
  </r>
  <r>
    <n v="251"/>
    <n v="20240202"/>
    <n v="9.4"/>
    <n v="7.5"/>
    <n v="354"/>
    <n v="-0.1"/>
    <n v="1022.9"/>
    <n v="90"/>
    <x v="5"/>
    <x v="32"/>
    <x v="4"/>
    <x v="1"/>
    <n v="10.5"/>
    <n v="11.55"/>
    <n v="0"/>
  </r>
  <r>
    <n v="251"/>
    <n v="20240203"/>
    <n v="8.6"/>
    <n v="8.3000000000000007"/>
    <n v="416"/>
    <n v="0"/>
    <n v="1021.2"/>
    <n v="91"/>
    <x v="5"/>
    <x v="33"/>
    <x v="4"/>
    <x v="1"/>
    <n v="9.6999999999999993"/>
    <n v="10.67"/>
    <n v="0"/>
  </r>
  <r>
    <n v="251"/>
    <n v="20240204"/>
    <n v="10.1"/>
    <n v="8.3000000000000007"/>
    <n v="256"/>
    <n v="1.1000000000000001"/>
    <n v="1016.6"/>
    <n v="86"/>
    <x v="5"/>
    <x v="34"/>
    <x v="4"/>
    <x v="1"/>
    <n v="9.6999999999999993"/>
    <n v="10.67"/>
    <n v="0"/>
  </r>
  <r>
    <n v="251"/>
    <n v="20240205"/>
    <n v="12.7"/>
    <n v="8.6"/>
    <n v="265"/>
    <n v="0"/>
    <n v="1012.4"/>
    <n v="86"/>
    <x v="5"/>
    <x v="35"/>
    <x v="5"/>
    <x v="1"/>
    <n v="9.4"/>
    <n v="10.340000000000002"/>
    <n v="0"/>
  </r>
  <r>
    <n v="251"/>
    <n v="20240206"/>
    <n v="12.4"/>
    <n v="8.3000000000000007"/>
    <n v="215"/>
    <n v="7.1"/>
    <n v="1002.6"/>
    <n v="87"/>
    <x v="5"/>
    <x v="36"/>
    <x v="5"/>
    <x v="1"/>
    <n v="9.6999999999999993"/>
    <n v="10.67"/>
    <n v="0"/>
  </r>
  <r>
    <n v="251"/>
    <n v="20240207"/>
    <n v="3.8"/>
    <n v="4"/>
    <n v="555"/>
    <n v="0"/>
    <n v="1004.7"/>
    <n v="74"/>
    <x v="5"/>
    <x v="37"/>
    <x v="5"/>
    <x v="1"/>
    <n v="14"/>
    <n v="15.400000000000002"/>
    <n v="0"/>
  </r>
  <r>
    <n v="251"/>
    <n v="20240208"/>
    <n v="6.2"/>
    <n v="1.9"/>
    <n v="177"/>
    <n v="5.8"/>
    <n v="997.7"/>
    <n v="91"/>
    <x v="5"/>
    <x v="38"/>
    <x v="5"/>
    <x v="1"/>
    <n v="16.100000000000001"/>
    <n v="17.710000000000004"/>
    <n v="0"/>
  </r>
  <r>
    <n v="251"/>
    <n v="20240209"/>
    <n v="7.5"/>
    <n v="6.3"/>
    <n v="239"/>
    <n v="9.6"/>
    <n v="982.9"/>
    <n v="94"/>
    <x v="5"/>
    <x v="39"/>
    <x v="5"/>
    <x v="1"/>
    <n v="11.7"/>
    <n v="12.870000000000001"/>
    <n v="0"/>
  </r>
  <r>
    <n v="251"/>
    <n v="20240210"/>
    <n v="4.4000000000000004"/>
    <n v="8"/>
    <n v="301"/>
    <n v="0.1"/>
    <n v="986.8"/>
    <n v="96"/>
    <x v="5"/>
    <x v="40"/>
    <x v="5"/>
    <x v="1"/>
    <n v="10"/>
    <n v="11"/>
    <n v="0"/>
  </r>
  <r>
    <n v="251"/>
    <n v="20240211"/>
    <n v="5.5"/>
    <n v="7.3"/>
    <n v="186"/>
    <n v="3"/>
    <n v="990.1"/>
    <n v="97"/>
    <x v="5"/>
    <x v="41"/>
    <x v="5"/>
    <x v="1"/>
    <n v="10.7"/>
    <n v="11.77"/>
    <n v="0"/>
  </r>
  <r>
    <n v="251"/>
    <n v="20240212"/>
    <n v="4.8"/>
    <n v="6.4"/>
    <n v="381"/>
    <n v="-0.1"/>
    <n v="1003.2"/>
    <n v="91"/>
    <x v="5"/>
    <x v="42"/>
    <x v="6"/>
    <x v="1"/>
    <n v="11.6"/>
    <n v="12.76"/>
    <n v="0"/>
  </r>
  <r>
    <n v="251"/>
    <n v="20240213"/>
    <n v="7.7"/>
    <n v="6.8"/>
    <n v="397"/>
    <n v="2.7"/>
    <n v="1012.4"/>
    <n v="90"/>
    <x v="5"/>
    <x v="43"/>
    <x v="6"/>
    <x v="1"/>
    <n v="11.2"/>
    <n v="12.32"/>
    <n v="0"/>
  </r>
  <r>
    <n v="251"/>
    <n v="20240214"/>
    <n v="7"/>
    <n v="8.6"/>
    <n v="168"/>
    <n v="6.3"/>
    <n v="1011.4"/>
    <n v="98"/>
    <x v="5"/>
    <x v="44"/>
    <x v="6"/>
    <x v="1"/>
    <n v="9.4"/>
    <n v="10.340000000000002"/>
    <n v="0"/>
  </r>
  <r>
    <n v="251"/>
    <n v="20240215"/>
    <n v="5.8"/>
    <n v="9.5"/>
    <n v="204"/>
    <n v="2.2999999999999998"/>
    <n v="1011.1"/>
    <n v="96"/>
    <x v="5"/>
    <x v="45"/>
    <x v="6"/>
    <x v="1"/>
    <n v="8.5"/>
    <n v="9.3500000000000014"/>
    <n v="0"/>
  </r>
  <r>
    <n v="251"/>
    <n v="20240216"/>
    <n v="6.4"/>
    <n v="8.9"/>
    <n v="316"/>
    <n v="0.4"/>
    <n v="1012.4"/>
    <n v="93"/>
    <x v="5"/>
    <x v="46"/>
    <x v="6"/>
    <x v="1"/>
    <n v="9.1"/>
    <n v="10.01"/>
    <n v="0"/>
  </r>
  <r>
    <n v="251"/>
    <n v="20240217"/>
    <n v="4"/>
    <n v="7.6"/>
    <n v="468"/>
    <n v="0"/>
    <n v="1029.0999999999999"/>
    <n v="92"/>
    <x v="5"/>
    <x v="47"/>
    <x v="6"/>
    <x v="1"/>
    <n v="10.4"/>
    <n v="11.440000000000001"/>
    <n v="0"/>
  </r>
  <r>
    <n v="251"/>
    <n v="20240218"/>
    <n v="8"/>
    <n v="8.3000000000000007"/>
    <n v="91"/>
    <n v="32.299999999999997"/>
    <n v="1021.4"/>
    <n v="96"/>
    <x v="5"/>
    <x v="48"/>
    <x v="6"/>
    <x v="1"/>
    <n v="9.6999999999999993"/>
    <n v="10.67"/>
    <n v="0"/>
  </r>
  <r>
    <n v="251"/>
    <n v="20240219"/>
    <n v="6.2"/>
    <n v="8"/>
    <n v="279"/>
    <n v="1"/>
    <n v="1024"/>
    <n v="92"/>
    <x v="5"/>
    <x v="49"/>
    <x v="7"/>
    <x v="1"/>
    <n v="10"/>
    <n v="11"/>
    <n v="0"/>
  </r>
  <r>
    <n v="251"/>
    <n v="20240220"/>
    <n v="7.5"/>
    <n v="8"/>
    <n v="356"/>
    <n v="0.6"/>
    <n v="1022.6"/>
    <n v="92"/>
    <x v="5"/>
    <x v="50"/>
    <x v="7"/>
    <x v="1"/>
    <n v="10"/>
    <n v="11"/>
    <n v="0"/>
  </r>
  <r>
    <n v="251"/>
    <n v="20240221"/>
    <n v="9.4"/>
    <n v="8.4"/>
    <n v="218"/>
    <n v="7.9"/>
    <n v="1007.3"/>
    <n v="94"/>
    <x v="5"/>
    <x v="51"/>
    <x v="7"/>
    <x v="1"/>
    <n v="9.6"/>
    <n v="10.56"/>
    <n v="0"/>
  </r>
  <r>
    <n v="251"/>
    <n v="20240222"/>
    <n v="9.3000000000000007"/>
    <n v="8.8000000000000007"/>
    <n v="489"/>
    <n v="5.2"/>
    <n v="982.9"/>
    <n v="93"/>
    <x v="5"/>
    <x v="52"/>
    <x v="7"/>
    <x v="1"/>
    <n v="9.1999999999999993"/>
    <n v="10.119999999999999"/>
    <n v="0"/>
  </r>
  <r>
    <n v="251"/>
    <n v="20240223"/>
    <n v="11"/>
    <n v="6.3"/>
    <n v="511"/>
    <n v="7.5"/>
    <n v="987.4"/>
    <n v="82"/>
    <x v="5"/>
    <x v="53"/>
    <x v="7"/>
    <x v="1"/>
    <n v="11.7"/>
    <n v="12.870000000000001"/>
    <n v="0"/>
  </r>
  <r>
    <n v="251"/>
    <n v="20240224"/>
    <n v="8.1999999999999993"/>
    <n v="5.6"/>
    <n v="628"/>
    <n v="0.8"/>
    <n v="996.6"/>
    <n v="86"/>
    <x v="5"/>
    <x v="54"/>
    <x v="7"/>
    <x v="1"/>
    <n v="12.4"/>
    <n v="13.640000000000002"/>
    <n v="0"/>
  </r>
  <r>
    <n v="251"/>
    <n v="20240225"/>
    <n v="3.1"/>
    <n v="5.0999999999999996"/>
    <n v="974"/>
    <n v="0.6"/>
    <n v="1000.5"/>
    <n v="87"/>
    <x v="5"/>
    <x v="55"/>
    <x v="7"/>
    <x v="1"/>
    <n v="12.9"/>
    <n v="14.190000000000001"/>
    <n v="0"/>
  </r>
  <r>
    <n v="251"/>
    <n v="20240226"/>
    <n v="8.5"/>
    <n v="5.7"/>
    <n v="417"/>
    <n v="0"/>
    <n v="1010.6"/>
    <n v="76"/>
    <x v="5"/>
    <x v="56"/>
    <x v="8"/>
    <x v="1"/>
    <n v="12.3"/>
    <n v="13.530000000000001"/>
    <n v="0"/>
  </r>
  <r>
    <n v="251"/>
    <n v="20240227"/>
    <n v="3.7"/>
    <n v="5.7"/>
    <n v="927"/>
    <n v="0"/>
    <n v="1018.9"/>
    <n v="74"/>
    <x v="5"/>
    <x v="57"/>
    <x v="8"/>
    <x v="1"/>
    <n v="12.3"/>
    <n v="13.530000000000001"/>
    <n v="0"/>
  </r>
  <r>
    <n v="251"/>
    <n v="20240228"/>
    <n v="6.4"/>
    <n v="7.2"/>
    <n v="663"/>
    <n v="0.3"/>
    <n v="1017.4"/>
    <n v="94"/>
    <x v="5"/>
    <x v="58"/>
    <x v="8"/>
    <x v="1"/>
    <n v="10.8"/>
    <n v="11.880000000000003"/>
    <n v="0"/>
  </r>
  <r>
    <n v="251"/>
    <n v="20240229"/>
    <n v="9.6"/>
    <n v="7.7"/>
    <n v="207"/>
    <n v="2.5"/>
    <n v="1005.6"/>
    <n v="96"/>
    <x v="5"/>
    <x v="59"/>
    <x v="8"/>
    <x v="1"/>
    <n v="10.3"/>
    <n v="11.330000000000002"/>
    <n v="0"/>
  </r>
  <r>
    <n v="251"/>
    <n v="20240301"/>
    <n v="7.7"/>
    <n v="7.8"/>
    <n v="890"/>
    <n v="0.1"/>
    <n v="999.5"/>
    <n v="85"/>
    <x v="5"/>
    <x v="60"/>
    <x v="8"/>
    <x v="2"/>
    <n v="10.199999999999999"/>
    <n v="10.199999999999999"/>
    <n v="0"/>
  </r>
  <r>
    <n v="251"/>
    <n v="20240302"/>
    <n v="7.7"/>
    <n v="8.1999999999999993"/>
    <n v="1182"/>
    <n v="-0.1"/>
    <n v="999.6"/>
    <n v="79"/>
    <x v="5"/>
    <x v="61"/>
    <x v="8"/>
    <x v="2"/>
    <n v="9.8000000000000007"/>
    <n v="9.8000000000000007"/>
    <n v="0"/>
  </r>
  <r>
    <n v="251"/>
    <n v="20240303"/>
    <n v="4.3"/>
    <n v="8.1999999999999993"/>
    <n v="625"/>
    <n v="0"/>
    <n v="1002.4"/>
    <n v="88"/>
    <x v="5"/>
    <x v="62"/>
    <x v="8"/>
    <x v="2"/>
    <n v="9.8000000000000007"/>
    <n v="9.8000000000000007"/>
    <n v="0"/>
  </r>
  <r>
    <n v="251"/>
    <n v="20240304"/>
    <n v="3"/>
    <n v="6.7"/>
    <n v="342"/>
    <n v="0"/>
    <n v="1011.2"/>
    <n v="94"/>
    <x v="5"/>
    <x v="63"/>
    <x v="9"/>
    <x v="2"/>
    <n v="11.3"/>
    <n v="11.3"/>
    <n v="0"/>
  </r>
  <r>
    <n v="251"/>
    <n v="20240305"/>
    <n v="5.5"/>
    <n v="6.6"/>
    <n v="187"/>
    <n v="0.5"/>
    <n v="1015.2"/>
    <n v="95"/>
    <x v="5"/>
    <x v="64"/>
    <x v="9"/>
    <x v="2"/>
    <n v="11.4"/>
    <n v="11.4"/>
    <n v="0"/>
  </r>
  <r>
    <n v="251"/>
    <n v="20240306"/>
    <n v="5.7"/>
    <n v="4.9000000000000004"/>
    <n v="299"/>
    <n v="0.4"/>
    <n v="1023.9"/>
    <n v="92"/>
    <x v="5"/>
    <x v="65"/>
    <x v="9"/>
    <x v="2"/>
    <n v="13.1"/>
    <n v="13.1"/>
    <n v="0"/>
  </r>
  <r>
    <n v="251"/>
    <n v="20240307"/>
    <n v="6.8"/>
    <n v="3.8"/>
    <n v="602"/>
    <n v="0"/>
    <n v="1025.3"/>
    <n v="89"/>
    <x v="5"/>
    <x v="66"/>
    <x v="9"/>
    <x v="2"/>
    <n v="14.2"/>
    <n v="14.2"/>
    <n v="0"/>
  </r>
  <r>
    <n v="251"/>
    <n v="20240308"/>
    <n v="10"/>
    <n v="4.8"/>
    <n v="1330"/>
    <n v="0"/>
    <n v="1014.2"/>
    <n v="77"/>
    <x v="5"/>
    <x v="67"/>
    <x v="9"/>
    <x v="2"/>
    <n v="13.2"/>
    <n v="13.2"/>
    <n v="0"/>
  </r>
  <r>
    <n v="251"/>
    <n v="20240309"/>
    <n v="8.1999999999999993"/>
    <n v="5.4"/>
    <n v="1157"/>
    <n v="0"/>
    <n v="1003.2"/>
    <n v="80"/>
    <x v="5"/>
    <x v="68"/>
    <x v="9"/>
    <x v="2"/>
    <n v="12.6"/>
    <n v="12.6"/>
    <n v="0"/>
  </r>
  <r>
    <n v="251"/>
    <n v="20240310"/>
    <n v="11.7"/>
    <n v="6.2"/>
    <n v="940"/>
    <n v="0"/>
    <n v="1000.2"/>
    <n v="87"/>
    <x v="5"/>
    <x v="69"/>
    <x v="9"/>
    <x v="2"/>
    <n v="11.8"/>
    <n v="11.8"/>
    <n v="0"/>
  </r>
  <r>
    <n v="251"/>
    <n v="20240311"/>
    <n v="6.1"/>
    <n v="6.8"/>
    <n v="382"/>
    <n v="-0.1"/>
    <n v="1003.7"/>
    <n v="89"/>
    <x v="5"/>
    <x v="70"/>
    <x v="10"/>
    <x v="2"/>
    <n v="11.2"/>
    <n v="11.2"/>
    <n v="0"/>
  </r>
  <r>
    <n v="251"/>
    <n v="20240312"/>
    <n v="3.7"/>
    <n v="7.2"/>
    <n v="351"/>
    <n v="0.1"/>
    <n v="1011.4"/>
    <n v="94"/>
    <x v="5"/>
    <x v="71"/>
    <x v="10"/>
    <x v="2"/>
    <n v="10.8"/>
    <n v="10.8"/>
    <n v="0"/>
  </r>
  <r>
    <n v="251"/>
    <n v="20240313"/>
    <n v="7.4"/>
    <n v="9"/>
    <n v="691"/>
    <n v="1.1000000000000001"/>
    <n v="1011.6"/>
    <n v="94"/>
    <x v="5"/>
    <x v="72"/>
    <x v="10"/>
    <x v="2"/>
    <n v="9"/>
    <n v="9"/>
    <n v="0"/>
  </r>
  <r>
    <n v="251"/>
    <n v="20240314"/>
    <n v="6.6"/>
    <n v="10"/>
    <n v="1271"/>
    <n v="0.2"/>
    <n v="1008.4"/>
    <n v="88"/>
    <x v="5"/>
    <x v="73"/>
    <x v="10"/>
    <x v="2"/>
    <n v="8"/>
    <n v="8"/>
    <n v="0"/>
  </r>
  <r>
    <n v="251"/>
    <n v="20240315"/>
    <n v="9.1"/>
    <n v="10.5"/>
    <n v="1081"/>
    <n v="0.3"/>
    <n v="1004.2"/>
    <n v="90"/>
    <x v="5"/>
    <x v="74"/>
    <x v="10"/>
    <x v="2"/>
    <n v="7.5"/>
    <n v="7.5"/>
    <n v="0"/>
  </r>
  <r>
    <n v="251"/>
    <n v="20240316"/>
    <n v="5.4"/>
    <n v="7.1"/>
    <n v="1130"/>
    <n v="0.1"/>
    <n v="1018.4"/>
    <n v="79"/>
    <x v="5"/>
    <x v="75"/>
    <x v="10"/>
    <x v="2"/>
    <n v="10.9"/>
    <n v="10.9"/>
    <n v="0"/>
  </r>
  <r>
    <n v="251"/>
    <n v="20240317"/>
    <n v="7.4"/>
    <n v="8.3000000000000007"/>
    <n v="550"/>
    <n v="3.2"/>
    <n v="1018.9"/>
    <n v="82"/>
    <x v="5"/>
    <x v="76"/>
    <x v="10"/>
    <x v="2"/>
    <n v="9.6999999999999993"/>
    <n v="9.6999999999999993"/>
    <n v="0"/>
  </r>
  <r>
    <n v="251"/>
    <n v="20240318"/>
    <n v="4.0999999999999996"/>
    <n v="8.6999999999999993"/>
    <n v="1035"/>
    <n v="0.9"/>
    <n v="1015.2"/>
    <n v="93"/>
    <x v="5"/>
    <x v="77"/>
    <x v="11"/>
    <x v="2"/>
    <n v="9.3000000000000007"/>
    <n v="9.3000000000000007"/>
    <n v="0"/>
  </r>
  <r>
    <n v="251"/>
    <n v="20240319"/>
    <n v="5.8"/>
    <n v="10.3"/>
    <n v="821"/>
    <n v="-0.1"/>
    <n v="1016.8"/>
    <n v="91"/>
    <x v="5"/>
    <x v="78"/>
    <x v="11"/>
    <x v="2"/>
    <n v="7.6999999999999993"/>
    <n v="7.6999999999999993"/>
    <n v="0"/>
  </r>
  <r>
    <n v="251"/>
    <n v="20240320"/>
    <n v="4.3"/>
    <n v="10"/>
    <n v="558"/>
    <n v="1.6"/>
    <n v="1018.7"/>
    <n v="95"/>
    <x v="5"/>
    <x v="79"/>
    <x v="11"/>
    <x v="2"/>
    <n v="8"/>
    <n v="8"/>
    <n v="0"/>
  </r>
  <r>
    <n v="251"/>
    <n v="20240321"/>
    <n v="6.7"/>
    <n v="7.8"/>
    <n v="538"/>
    <n v="0.1"/>
    <n v="1022.1"/>
    <n v="91"/>
    <x v="5"/>
    <x v="80"/>
    <x v="11"/>
    <x v="2"/>
    <n v="10.199999999999999"/>
    <n v="10.199999999999999"/>
    <n v="0"/>
  </r>
  <r>
    <n v="251"/>
    <n v="20240322"/>
    <n v="6.6"/>
    <n v="8.1999999999999993"/>
    <n v="584"/>
    <n v="5.2"/>
    <n v="1013.6"/>
    <n v="90"/>
    <x v="5"/>
    <x v="81"/>
    <x v="11"/>
    <x v="2"/>
    <n v="9.8000000000000007"/>
    <n v="9.8000000000000007"/>
    <n v="0"/>
  </r>
  <r>
    <n v="251"/>
    <n v="20240323"/>
    <n v="8.8000000000000007"/>
    <n v="6.9"/>
    <n v="1294"/>
    <n v="1.8"/>
    <n v="1004.6"/>
    <n v="76"/>
    <x v="5"/>
    <x v="82"/>
    <x v="11"/>
    <x v="2"/>
    <n v="11.1"/>
    <n v="11.1"/>
    <n v="0"/>
  </r>
  <r>
    <n v="251"/>
    <n v="20240324"/>
    <n v="10.1"/>
    <n v="7.2"/>
    <n v="994"/>
    <n v="2.4"/>
    <n v="1000.7"/>
    <n v="80"/>
    <x v="5"/>
    <x v="83"/>
    <x v="11"/>
    <x v="2"/>
    <n v="10.8"/>
    <n v="10.8"/>
    <n v="0"/>
  </r>
  <r>
    <n v="251"/>
    <n v="20240325"/>
    <n v="4.5"/>
    <n v="7.3"/>
    <n v="1392"/>
    <n v="1"/>
    <n v="1004.1"/>
    <n v="77"/>
    <x v="5"/>
    <x v="84"/>
    <x v="12"/>
    <x v="2"/>
    <n v="10.7"/>
    <n v="10.7"/>
    <n v="0"/>
  </r>
  <r>
    <n v="251"/>
    <n v="20240326"/>
    <n v="5.8"/>
    <n v="8.3000000000000007"/>
    <n v="1303"/>
    <n v="0"/>
    <n v="991.7"/>
    <n v="76"/>
    <x v="5"/>
    <x v="85"/>
    <x v="12"/>
    <x v="2"/>
    <n v="9.6999999999999993"/>
    <n v="9.6999999999999993"/>
    <n v="0"/>
  </r>
  <r>
    <n v="251"/>
    <n v="20240327"/>
    <n v="6.3"/>
    <n v="8.9"/>
    <n v="629"/>
    <n v="0.1"/>
    <n v="985.7"/>
    <n v="85"/>
    <x v="5"/>
    <x v="86"/>
    <x v="12"/>
    <x v="2"/>
    <n v="9.1"/>
    <n v="9.1"/>
    <n v="0"/>
  </r>
  <r>
    <n v="251"/>
    <n v="20240328"/>
    <n v="8.1999999999999993"/>
    <n v="8.5"/>
    <n v="743"/>
    <n v="1"/>
    <n v="984.9"/>
    <n v="82"/>
    <x v="5"/>
    <x v="87"/>
    <x v="12"/>
    <x v="2"/>
    <n v="9.5"/>
    <n v="9.5"/>
    <n v="0"/>
  </r>
  <r>
    <n v="251"/>
    <n v="20240329"/>
    <n v="8.1999999999999993"/>
    <n v="10.199999999999999"/>
    <n v="1646"/>
    <n v="-0.1"/>
    <n v="991.9"/>
    <n v="80"/>
    <x v="5"/>
    <x v="88"/>
    <x v="12"/>
    <x v="2"/>
    <n v="7.8000000000000007"/>
    <n v="7.8000000000000007"/>
    <n v="0"/>
  </r>
  <r>
    <n v="251"/>
    <n v="20240330"/>
    <n v="3.4"/>
    <n v="8.4"/>
    <n v="229"/>
    <n v="6.7"/>
    <n v="997"/>
    <n v="94"/>
    <x v="5"/>
    <x v="89"/>
    <x v="12"/>
    <x v="2"/>
    <n v="9.6"/>
    <n v="9.6"/>
    <n v="0"/>
  </r>
  <r>
    <n v="251"/>
    <n v="20240331"/>
    <n v="6.3"/>
    <n v="8.6"/>
    <n v="1024"/>
    <n v="6.7"/>
    <n v="998"/>
    <n v="94"/>
    <x v="5"/>
    <x v="90"/>
    <x v="12"/>
    <x v="2"/>
    <n v="9.4"/>
    <n v="9.4"/>
    <n v="0"/>
  </r>
  <r>
    <n v="251"/>
    <n v="20240401"/>
    <n v="5"/>
    <n v="9.3000000000000007"/>
    <n v="519"/>
    <n v="0.1"/>
    <n v="995.6"/>
    <n v="94"/>
    <x v="5"/>
    <x v="91"/>
    <x v="13"/>
    <x v="3"/>
    <n v="8.6999999999999993"/>
    <n v="6.96"/>
    <n v="0"/>
  </r>
  <r>
    <n v="251"/>
    <n v="20240402"/>
    <n v="6.6"/>
    <n v="9.6999999999999993"/>
    <n v="1536"/>
    <n v="-0.1"/>
    <n v="1003.2"/>
    <n v="91"/>
    <x v="5"/>
    <x v="92"/>
    <x v="13"/>
    <x v="3"/>
    <n v="8.3000000000000007"/>
    <n v="6.6400000000000006"/>
    <n v="0"/>
  </r>
  <r>
    <n v="251"/>
    <n v="20240403"/>
    <n v="7.2"/>
    <n v="10.3"/>
    <n v="600"/>
    <n v="6.1"/>
    <n v="1002.2"/>
    <n v="93"/>
    <x v="5"/>
    <x v="93"/>
    <x v="13"/>
    <x v="3"/>
    <n v="7.6999999999999993"/>
    <n v="6.16"/>
    <n v="0"/>
  </r>
  <r>
    <n v="251"/>
    <n v="20240404"/>
    <n v="6.7"/>
    <n v="9.8000000000000007"/>
    <n v="635"/>
    <n v="4.0999999999999996"/>
    <n v="1002.8"/>
    <n v="92"/>
    <x v="5"/>
    <x v="94"/>
    <x v="13"/>
    <x v="3"/>
    <n v="8.1999999999999993"/>
    <n v="6.56"/>
    <n v="0"/>
  </r>
  <r>
    <n v="251"/>
    <n v="20240405"/>
    <n v="9.5"/>
    <n v="11.9"/>
    <n v="1006"/>
    <n v="8"/>
    <n v="1005.8"/>
    <n v="90"/>
    <x v="5"/>
    <x v="95"/>
    <x v="13"/>
    <x v="3"/>
    <n v="6.1"/>
    <n v="4.88"/>
    <n v="0"/>
  </r>
  <r>
    <n v="251"/>
    <n v="20240406"/>
    <n v="7.2"/>
    <n v="14.7"/>
    <n v="1559"/>
    <n v="0"/>
    <n v="1007.2"/>
    <n v="81"/>
    <x v="5"/>
    <x v="96"/>
    <x v="13"/>
    <x v="3"/>
    <n v="3.3000000000000007"/>
    <n v="2.6400000000000006"/>
    <n v="0"/>
  </r>
  <r>
    <n v="251"/>
    <n v="20240407"/>
    <n v="10.199999999999999"/>
    <n v="13.4"/>
    <n v="2022"/>
    <n v="1.8"/>
    <n v="1010.3"/>
    <n v="79"/>
    <x v="5"/>
    <x v="97"/>
    <x v="13"/>
    <x v="3"/>
    <n v="4.5999999999999996"/>
    <n v="3.6799999999999997"/>
    <n v="0"/>
  </r>
  <r>
    <n v="251"/>
    <n v="20240408"/>
    <n v="3.9"/>
    <n v="13.4"/>
    <n v="1312"/>
    <n v="-0.1"/>
    <n v="1007.7"/>
    <n v="84"/>
    <x v="5"/>
    <x v="98"/>
    <x v="14"/>
    <x v="3"/>
    <n v="4.5999999999999996"/>
    <n v="3.6799999999999997"/>
    <n v="0"/>
  </r>
  <r>
    <n v="251"/>
    <n v="20240409"/>
    <n v="11.8"/>
    <n v="10.9"/>
    <n v="716"/>
    <n v="2.4"/>
    <n v="1006.7"/>
    <n v="81"/>
    <x v="5"/>
    <x v="99"/>
    <x v="14"/>
    <x v="3"/>
    <n v="7.1"/>
    <n v="5.68"/>
    <n v="0"/>
  </r>
  <r>
    <n v="251"/>
    <n v="20240410"/>
    <n v="8.8000000000000007"/>
    <n v="10.7"/>
    <n v="1951"/>
    <n v="0"/>
    <n v="1024.5999999999999"/>
    <n v="73"/>
    <x v="5"/>
    <x v="100"/>
    <x v="14"/>
    <x v="3"/>
    <n v="7.3000000000000007"/>
    <n v="5.8400000000000007"/>
    <n v="0"/>
  </r>
  <r>
    <n v="251"/>
    <n v="20240411"/>
    <n v="9.6"/>
    <n v="12.6"/>
    <n v="1206"/>
    <n v="1.9"/>
    <n v="1027.8"/>
    <n v="92"/>
    <x v="5"/>
    <x v="101"/>
    <x v="14"/>
    <x v="3"/>
    <n v="5.4"/>
    <n v="4.32"/>
    <n v="0"/>
  </r>
  <r>
    <n v="251"/>
    <n v="20240412"/>
    <n v="9.1999999999999993"/>
    <n v="12.4"/>
    <n v="1675"/>
    <n v="0"/>
    <n v="1026.5999999999999"/>
    <n v="89"/>
    <x v="5"/>
    <x v="102"/>
    <x v="14"/>
    <x v="3"/>
    <n v="5.6"/>
    <n v="4.4799999999999995"/>
    <n v="0"/>
  </r>
  <r>
    <n v="251"/>
    <n v="20240413"/>
    <n v="7.8"/>
    <n v="13"/>
    <n v="1581"/>
    <n v="-0.1"/>
    <n v="1020.1"/>
    <n v="87"/>
    <x v="5"/>
    <x v="103"/>
    <x v="14"/>
    <x v="3"/>
    <n v="5"/>
    <n v="4"/>
    <n v="0"/>
  </r>
  <r>
    <n v="251"/>
    <n v="20240414"/>
    <n v="6.2"/>
    <n v="9.4"/>
    <n v="1621"/>
    <n v="0"/>
    <n v="1019.5"/>
    <n v="72"/>
    <x v="5"/>
    <x v="104"/>
    <x v="14"/>
    <x v="3"/>
    <n v="8.6"/>
    <n v="6.88"/>
    <n v="0"/>
  </r>
  <r>
    <n v="251"/>
    <n v="20240415"/>
    <n v="10.1"/>
    <n v="8.1999999999999993"/>
    <n v="815"/>
    <n v="10.4"/>
    <n v="1001"/>
    <n v="80"/>
    <x v="5"/>
    <x v="105"/>
    <x v="15"/>
    <x v="3"/>
    <n v="9.8000000000000007"/>
    <n v="7.8400000000000007"/>
    <n v="0"/>
  </r>
  <r>
    <n v="251"/>
    <n v="20240416"/>
    <n v="7.7"/>
    <n v="8.5"/>
    <n v="1509"/>
    <n v="4.7"/>
    <n v="1003.2"/>
    <n v="78"/>
    <x v="5"/>
    <x v="106"/>
    <x v="15"/>
    <x v="3"/>
    <n v="9.5"/>
    <n v="7.6000000000000005"/>
    <n v="0"/>
  </r>
  <r>
    <n v="251"/>
    <n v="20240417"/>
    <n v="3.8"/>
    <n v="6.5"/>
    <n v="970"/>
    <n v="6.1"/>
    <n v="1011.8"/>
    <n v="77"/>
    <x v="5"/>
    <x v="107"/>
    <x v="15"/>
    <x v="3"/>
    <n v="11.5"/>
    <n v="9.2000000000000011"/>
    <n v="0"/>
  </r>
  <r>
    <n v="251"/>
    <n v="20240418"/>
    <n v="6.2"/>
    <n v="7.6"/>
    <n v="1204"/>
    <n v="4.9000000000000004"/>
    <n v="1017"/>
    <n v="76"/>
    <x v="5"/>
    <x v="108"/>
    <x v="15"/>
    <x v="3"/>
    <n v="10.4"/>
    <n v="8.32"/>
    <n v="0"/>
  </r>
  <r>
    <n v="251"/>
    <n v="20240419"/>
    <n v="9.3000000000000007"/>
    <n v="8.3000000000000007"/>
    <n v="1404"/>
    <n v="6.5"/>
    <n v="1009.1"/>
    <n v="82"/>
    <x v="5"/>
    <x v="109"/>
    <x v="15"/>
    <x v="3"/>
    <n v="9.6999999999999993"/>
    <n v="7.76"/>
    <n v="0"/>
  </r>
  <r>
    <n v="251"/>
    <n v="20240420"/>
    <n v="8.6"/>
    <n v="7.1"/>
    <n v="1443"/>
    <n v="2.2000000000000002"/>
    <n v="1020.6"/>
    <n v="75"/>
    <x v="5"/>
    <x v="110"/>
    <x v="15"/>
    <x v="3"/>
    <n v="10.9"/>
    <n v="8.7200000000000006"/>
    <n v="0"/>
  </r>
  <r>
    <n v="251"/>
    <n v="20240421"/>
    <n v="7.3"/>
    <n v="7.5"/>
    <n v="1845"/>
    <n v="2.5"/>
    <n v="1026.4000000000001"/>
    <n v="69"/>
    <x v="5"/>
    <x v="111"/>
    <x v="15"/>
    <x v="3"/>
    <n v="10.5"/>
    <n v="8.4"/>
    <n v="0"/>
  </r>
  <r>
    <n v="251"/>
    <n v="20240422"/>
    <n v="5.2"/>
    <n v="6.8"/>
    <n v="2057"/>
    <n v="0.5"/>
    <n v="1026"/>
    <n v="60"/>
    <x v="5"/>
    <x v="112"/>
    <x v="16"/>
    <x v="3"/>
    <n v="11.2"/>
    <n v="8.9599999999999991"/>
    <n v="0"/>
  </r>
  <r>
    <n v="251"/>
    <n v="20240423"/>
    <n v="5.5"/>
    <n v="5.0999999999999996"/>
    <n v="1355"/>
    <n v="1.9"/>
    <n v="1018.2"/>
    <n v="75"/>
    <x v="5"/>
    <x v="113"/>
    <x v="16"/>
    <x v="3"/>
    <n v="12.9"/>
    <n v="10.32"/>
    <n v="0"/>
  </r>
  <r>
    <n v="251"/>
    <n v="20240424"/>
    <n v="7.8"/>
    <n v="6.8"/>
    <n v="1482"/>
    <n v="5.2"/>
    <n v="1008.2"/>
    <n v="76"/>
    <x v="5"/>
    <x v="114"/>
    <x v="16"/>
    <x v="3"/>
    <n v="11.2"/>
    <n v="8.9599999999999991"/>
    <n v="0"/>
  </r>
  <r>
    <n v="251"/>
    <n v="20240425"/>
    <n v="5.5"/>
    <n v="6.1"/>
    <n v="928"/>
    <n v="7.1"/>
    <n v="1002.6"/>
    <n v="79"/>
    <x v="5"/>
    <x v="115"/>
    <x v="16"/>
    <x v="3"/>
    <n v="11.9"/>
    <n v="9.5200000000000014"/>
    <n v="0"/>
  </r>
  <r>
    <n v="251"/>
    <n v="20240426"/>
    <n v="2.9"/>
    <n v="6.3"/>
    <n v="1448"/>
    <n v="1.3"/>
    <n v="1003.3"/>
    <n v="78"/>
    <x v="5"/>
    <x v="116"/>
    <x v="16"/>
    <x v="3"/>
    <n v="11.7"/>
    <n v="9.36"/>
    <n v="0"/>
  </r>
  <r>
    <n v="251"/>
    <n v="20240427"/>
    <n v="4.3"/>
    <n v="9.6999999999999993"/>
    <n v="872"/>
    <n v="1.1000000000000001"/>
    <n v="1005.9"/>
    <n v="87"/>
    <x v="5"/>
    <x v="117"/>
    <x v="16"/>
    <x v="3"/>
    <n v="8.3000000000000007"/>
    <n v="6.6400000000000006"/>
    <n v="0"/>
  </r>
  <r>
    <n v="251"/>
    <n v="20240428"/>
    <n v="9.3000000000000007"/>
    <n v="11.6"/>
    <n v="1108"/>
    <n v="0.2"/>
    <n v="1007"/>
    <n v="81"/>
    <x v="5"/>
    <x v="118"/>
    <x v="16"/>
    <x v="3"/>
    <n v="6.4"/>
    <n v="5.120000000000001"/>
    <n v="0"/>
  </r>
  <r>
    <n v="251"/>
    <n v="20240429"/>
    <n v="4.9000000000000004"/>
    <n v="12.1"/>
    <n v="2526"/>
    <n v="-0.1"/>
    <n v="1018.5"/>
    <n v="80"/>
    <x v="5"/>
    <x v="119"/>
    <x v="17"/>
    <x v="3"/>
    <n v="5.9"/>
    <n v="4.7200000000000006"/>
    <n v="0"/>
  </r>
  <r>
    <n v="251"/>
    <n v="20240430"/>
    <n v="3.2"/>
    <n v="14.2"/>
    <n v="1485"/>
    <n v="-0.1"/>
    <n v="1015.6"/>
    <n v="86"/>
    <x v="5"/>
    <x v="120"/>
    <x v="17"/>
    <x v="3"/>
    <n v="3.8000000000000007"/>
    <n v="3.0400000000000009"/>
    <n v="0"/>
  </r>
  <r>
    <n v="251"/>
    <n v="20240501"/>
    <n v="5.9"/>
    <n v="13.9"/>
    <n v="2204"/>
    <n v="0"/>
    <n v="1007.9"/>
    <n v="87"/>
    <x v="5"/>
    <x v="121"/>
    <x v="17"/>
    <x v="4"/>
    <n v="4.0999999999999996"/>
    <n v="3.28"/>
    <n v="0"/>
  </r>
  <r>
    <n v="257"/>
    <n v="20240101"/>
    <m/>
    <n v="8.4"/>
    <n v="240"/>
    <n v="4.2"/>
    <m/>
    <n v="79"/>
    <x v="6"/>
    <x v="0"/>
    <x v="0"/>
    <x v="0"/>
    <n v="9.6"/>
    <n v="10.56"/>
    <n v="0"/>
  </r>
  <r>
    <n v="257"/>
    <n v="20240102"/>
    <m/>
    <n v="10.1"/>
    <n v="76"/>
    <n v="21.8"/>
    <m/>
    <n v="90"/>
    <x v="6"/>
    <x v="1"/>
    <x v="0"/>
    <x v="0"/>
    <n v="7.9"/>
    <n v="8.6900000000000013"/>
    <n v="0"/>
  </r>
  <r>
    <n v="257"/>
    <n v="20240103"/>
    <m/>
    <n v="9.1999999999999993"/>
    <n v="152"/>
    <n v="10.9"/>
    <m/>
    <n v="88"/>
    <x v="6"/>
    <x v="2"/>
    <x v="0"/>
    <x v="0"/>
    <n v="8.8000000000000007"/>
    <n v="9.6800000000000015"/>
    <n v="0"/>
  </r>
  <r>
    <n v="257"/>
    <n v="20240104"/>
    <m/>
    <n v="7.3"/>
    <n v="130"/>
    <n v="10.1"/>
    <m/>
    <n v="93"/>
    <x v="6"/>
    <x v="3"/>
    <x v="0"/>
    <x v="0"/>
    <n v="10.7"/>
    <n v="11.77"/>
    <n v="0"/>
  </r>
  <r>
    <n v="257"/>
    <n v="20240105"/>
    <m/>
    <n v="6.9"/>
    <n v="132"/>
    <n v="2"/>
    <m/>
    <n v="91"/>
    <x v="6"/>
    <x v="4"/>
    <x v="0"/>
    <x v="0"/>
    <n v="11.1"/>
    <n v="12.21"/>
    <n v="0"/>
  </r>
  <r>
    <n v="257"/>
    <n v="20240106"/>
    <m/>
    <n v="3.1"/>
    <n v="201"/>
    <n v="0.1"/>
    <m/>
    <n v="87"/>
    <x v="6"/>
    <x v="5"/>
    <x v="0"/>
    <x v="0"/>
    <n v="14.9"/>
    <n v="16.39"/>
    <n v="0"/>
  </r>
  <r>
    <n v="257"/>
    <n v="20240107"/>
    <m/>
    <n v="-0.1"/>
    <n v="290"/>
    <n v="0"/>
    <m/>
    <n v="79"/>
    <x v="6"/>
    <x v="6"/>
    <x v="0"/>
    <x v="0"/>
    <n v="18.100000000000001"/>
    <n v="19.910000000000004"/>
    <n v="0"/>
  </r>
  <r>
    <n v="257"/>
    <n v="20240108"/>
    <m/>
    <n v="-1.2"/>
    <n v="174"/>
    <n v="0"/>
    <m/>
    <n v="73"/>
    <x v="6"/>
    <x v="7"/>
    <x v="1"/>
    <x v="0"/>
    <n v="19.2"/>
    <n v="21.12"/>
    <n v="0"/>
  </r>
  <r>
    <n v="257"/>
    <n v="20240109"/>
    <m/>
    <n v="-2.2000000000000002"/>
    <n v="460"/>
    <n v="0"/>
    <m/>
    <n v="67"/>
    <x v="6"/>
    <x v="8"/>
    <x v="1"/>
    <x v="0"/>
    <n v="20.2"/>
    <n v="22.220000000000002"/>
    <n v="0"/>
  </r>
  <r>
    <n v="257"/>
    <n v="20240110"/>
    <m/>
    <n v="-2.4"/>
    <n v="452"/>
    <n v="0"/>
    <m/>
    <n v="68"/>
    <x v="6"/>
    <x v="9"/>
    <x v="1"/>
    <x v="0"/>
    <n v="20.399999999999999"/>
    <n v="22.44"/>
    <n v="0"/>
  </r>
  <r>
    <n v="257"/>
    <n v="20240111"/>
    <m/>
    <n v="1.5"/>
    <n v="134"/>
    <n v="0"/>
    <m/>
    <n v="83"/>
    <x v="6"/>
    <x v="10"/>
    <x v="1"/>
    <x v="0"/>
    <n v="16.5"/>
    <n v="18.150000000000002"/>
    <n v="0"/>
  </r>
  <r>
    <n v="257"/>
    <n v="20240112"/>
    <m/>
    <n v="4.8"/>
    <n v="174"/>
    <n v="0.9"/>
    <m/>
    <n v="87"/>
    <x v="6"/>
    <x v="11"/>
    <x v="1"/>
    <x v="0"/>
    <n v="13.2"/>
    <n v="14.52"/>
    <n v="0"/>
  </r>
  <r>
    <n v="257"/>
    <n v="20240113"/>
    <m/>
    <n v="5.4"/>
    <n v="101"/>
    <n v="2.8"/>
    <m/>
    <n v="88"/>
    <x v="6"/>
    <x v="12"/>
    <x v="1"/>
    <x v="0"/>
    <n v="12.6"/>
    <n v="13.860000000000001"/>
    <n v="0"/>
  </r>
  <r>
    <n v="257"/>
    <n v="20240114"/>
    <m/>
    <n v="5"/>
    <n v="136"/>
    <n v="4.4000000000000004"/>
    <m/>
    <n v="81"/>
    <x v="6"/>
    <x v="13"/>
    <x v="1"/>
    <x v="0"/>
    <n v="13"/>
    <n v="14.3"/>
    <n v="0"/>
  </r>
  <r>
    <n v="257"/>
    <n v="20240115"/>
    <m/>
    <n v="3.4"/>
    <n v="275"/>
    <n v="2.7"/>
    <m/>
    <n v="76"/>
    <x v="6"/>
    <x v="14"/>
    <x v="2"/>
    <x v="0"/>
    <n v="14.6"/>
    <n v="16.060000000000002"/>
    <n v="0"/>
  </r>
  <r>
    <n v="257"/>
    <n v="20240116"/>
    <m/>
    <n v="2.7"/>
    <n v="357"/>
    <n v="2.2999999999999998"/>
    <m/>
    <n v="70"/>
    <x v="6"/>
    <x v="15"/>
    <x v="2"/>
    <x v="0"/>
    <n v="15.3"/>
    <n v="16.830000000000002"/>
    <n v="0"/>
  </r>
  <r>
    <n v="257"/>
    <n v="20240117"/>
    <m/>
    <n v="0.7"/>
    <n v="162"/>
    <n v="0"/>
    <m/>
    <n v="79"/>
    <x v="6"/>
    <x v="16"/>
    <x v="2"/>
    <x v="0"/>
    <n v="17.3"/>
    <n v="19.03"/>
    <n v="0"/>
  </r>
  <r>
    <n v="257"/>
    <n v="20240118"/>
    <m/>
    <n v="2.5"/>
    <n v="440"/>
    <n v="2.2999999999999998"/>
    <m/>
    <n v="71"/>
    <x v="6"/>
    <x v="17"/>
    <x v="2"/>
    <x v="0"/>
    <n v="15.5"/>
    <n v="17.05"/>
    <n v="0"/>
  </r>
  <r>
    <n v="257"/>
    <n v="20240119"/>
    <m/>
    <n v="4.5"/>
    <n v="468"/>
    <n v="0.3"/>
    <m/>
    <n v="70"/>
    <x v="6"/>
    <x v="18"/>
    <x v="2"/>
    <x v="0"/>
    <n v="13.5"/>
    <n v="14.850000000000001"/>
    <n v="0"/>
  </r>
  <r>
    <n v="257"/>
    <n v="20240120"/>
    <m/>
    <n v="3"/>
    <n v="287"/>
    <n v="0"/>
    <m/>
    <n v="69"/>
    <x v="6"/>
    <x v="19"/>
    <x v="2"/>
    <x v="0"/>
    <n v="15"/>
    <n v="16.5"/>
    <n v="0"/>
  </r>
  <r>
    <n v="257"/>
    <n v="20240121"/>
    <m/>
    <n v="5.0999999999999996"/>
    <n v="101"/>
    <n v="0.6"/>
    <m/>
    <n v="74"/>
    <x v="6"/>
    <x v="20"/>
    <x v="2"/>
    <x v="0"/>
    <n v="12.9"/>
    <n v="14.190000000000001"/>
    <n v="0"/>
  </r>
  <r>
    <n v="257"/>
    <n v="20240122"/>
    <m/>
    <n v="8.6"/>
    <n v="455"/>
    <n v="1.6"/>
    <m/>
    <n v="84"/>
    <x v="6"/>
    <x v="21"/>
    <x v="3"/>
    <x v="0"/>
    <n v="9.4"/>
    <n v="10.340000000000002"/>
    <n v="0"/>
  </r>
  <r>
    <n v="257"/>
    <n v="20240123"/>
    <m/>
    <n v="8"/>
    <n v="313"/>
    <n v="6"/>
    <m/>
    <n v="85"/>
    <x v="6"/>
    <x v="22"/>
    <x v="3"/>
    <x v="0"/>
    <n v="10"/>
    <n v="11"/>
    <n v="0"/>
  </r>
  <r>
    <n v="257"/>
    <n v="20240124"/>
    <m/>
    <n v="8.9"/>
    <n v="350"/>
    <n v="0.1"/>
    <m/>
    <n v="81"/>
    <x v="6"/>
    <x v="23"/>
    <x v="3"/>
    <x v="0"/>
    <n v="9.1"/>
    <n v="10.01"/>
    <n v="0"/>
  </r>
  <r>
    <n v="257"/>
    <n v="20240125"/>
    <m/>
    <n v="7.6"/>
    <n v="200"/>
    <n v="0.9"/>
    <m/>
    <n v="91"/>
    <x v="6"/>
    <x v="24"/>
    <x v="3"/>
    <x v="0"/>
    <n v="10.4"/>
    <n v="11.440000000000001"/>
    <n v="0"/>
  </r>
  <r>
    <n v="257"/>
    <n v="20240126"/>
    <m/>
    <n v="8.1"/>
    <n v="455"/>
    <n v="3.6"/>
    <m/>
    <n v="82"/>
    <x v="6"/>
    <x v="25"/>
    <x v="3"/>
    <x v="0"/>
    <n v="9.9"/>
    <n v="10.89"/>
    <n v="0"/>
  </r>
  <r>
    <n v="257"/>
    <n v="20240127"/>
    <m/>
    <n v="6"/>
    <n v="477"/>
    <n v="0"/>
    <m/>
    <n v="86"/>
    <x v="6"/>
    <x v="26"/>
    <x v="3"/>
    <x v="0"/>
    <n v="12"/>
    <n v="13.200000000000001"/>
    <n v="0"/>
  </r>
  <r>
    <n v="257"/>
    <n v="20240128"/>
    <m/>
    <n v="6"/>
    <n v="550"/>
    <n v="0"/>
    <m/>
    <n v="65"/>
    <x v="6"/>
    <x v="27"/>
    <x v="3"/>
    <x v="0"/>
    <n v="12"/>
    <n v="13.200000000000001"/>
    <n v="0"/>
  </r>
  <r>
    <n v="257"/>
    <n v="20240129"/>
    <m/>
    <n v="8.6999999999999993"/>
    <n v="424"/>
    <n v="0"/>
    <m/>
    <n v="80"/>
    <x v="6"/>
    <x v="28"/>
    <x v="4"/>
    <x v="0"/>
    <n v="9.3000000000000007"/>
    <n v="10.230000000000002"/>
    <n v="0"/>
  </r>
  <r>
    <n v="257"/>
    <n v="20240130"/>
    <m/>
    <n v="7.9"/>
    <n v="179"/>
    <n v="0.2"/>
    <m/>
    <n v="90"/>
    <x v="6"/>
    <x v="29"/>
    <x v="4"/>
    <x v="0"/>
    <n v="10.1"/>
    <n v="11.110000000000001"/>
    <n v="0"/>
  </r>
  <r>
    <n v="257"/>
    <n v="20240131"/>
    <m/>
    <n v="6.8"/>
    <n v="169"/>
    <n v="5"/>
    <m/>
    <n v="78"/>
    <x v="6"/>
    <x v="30"/>
    <x v="4"/>
    <x v="0"/>
    <n v="11.2"/>
    <n v="12.32"/>
    <n v="0"/>
  </r>
  <r>
    <n v="257"/>
    <n v="20240201"/>
    <m/>
    <n v="6.9"/>
    <n v="618"/>
    <n v="0.1"/>
    <m/>
    <n v="84"/>
    <x v="6"/>
    <x v="31"/>
    <x v="4"/>
    <x v="1"/>
    <n v="11.1"/>
    <n v="12.21"/>
    <n v="0"/>
  </r>
  <r>
    <n v="257"/>
    <n v="20240202"/>
    <m/>
    <n v="7.5"/>
    <n v="230"/>
    <n v="0"/>
    <m/>
    <n v="92"/>
    <x v="6"/>
    <x v="32"/>
    <x v="4"/>
    <x v="1"/>
    <n v="10.5"/>
    <n v="11.55"/>
    <n v="0"/>
  </r>
  <r>
    <n v="257"/>
    <n v="20240203"/>
    <m/>
    <n v="8.6"/>
    <n v="395"/>
    <n v="0.7"/>
    <m/>
    <n v="93"/>
    <x v="6"/>
    <x v="33"/>
    <x v="4"/>
    <x v="1"/>
    <n v="9.4"/>
    <n v="10.340000000000002"/>
    <n v="0"/>
  </r>
  <r>
    <n v="257"/>
    <n v="20240204"/>
    <m/>
    <n v="8.6"/>
    <n v="201"/>
    <n v="-0.1"/>
    <m/>
    <n v="91"/>
    <x v="6"/>
    <x v="34"/>
    <x v="4"/>
    <x v="1"/>
    <n v="9.4"/>
    <n v="10.340000000000002"/>
    <n v="0"/>
  </r>
  <r>
    <n v="257"/>
    <n v="20240205"/>
    <m/>
    <n v="8.3000000000000007"/>
    <n v="201"/>
    <n v="0"/>
    <m/>
    <n v="90"/>
    <x v="6"/>
    <x v="35"/>
    <x v="5"/>
    <x v="1"/>
    <n v="9.6999999999999993"/>
    <n v="10.67"/>
    <n v="0"/>
  </r>
  <r>
    <n v="257"/>
    <n v="20240206"/>
    <m/>
    <n v="8.5"/>
    <n v="409"/>
    <n v="8.6"/>
    <m/>
    <n v="90"/>
    <x v="6"/>
    <x v="36"/>
    <x v="5"/>
    <x v="1"/>
    <n v="9.5"/>
    <n v="10.450000000000001"/>
    <n v="0"/>
  </r>
  <r>
    <n v="257"/>
    <n v="20240207"/>
    <m/>
    <n v="3.8"/>
    <n v="446"/>
    <n v="0.9"/>
    <m/>
    <n v="79"/>
    <x v="6"/>
    <x v="37"/>
    <x v="5"/>
    <x v="1"/>
    <n v="14.2"/>
    <n v="15.620000000000001"/>
    <n v="0"/>
  </r>
  <r>
    <n v="257"/>
    <n v="20240208"/>
    <m/>
    <n v="1.9"/>
    <n v="134"/>
    <n v="11.7"/>
    <m/>
    <n v="93"/>
    <x v="6"/>
    <x v="38"/>
    <x v="5"/>
    <x v="1"/>
    <n v="16.100000000000001"/>
    <n v="17.710000000000004"/>
    <n v="0"/>
  </r>
  <r>
    <n v="257"/>
    <n v="20240209"/>
    <m/>
    <n v="10.6"/>
    <n v="307"/>
    <n v="9"/>
    <m/>
    <n v="86"/>
    <x v="6"/>
    <x v="39"/>
    <x v="5"/>
    <x v="1"/>
    <n v="7.4"/>
    <n v="8.14"/>
    <n v="0"/>
  </r>
  <r>
    <n v="257"/>
    <n v="20240210"/>
    <m/>
    <n v="10.4"/>
    <n v="343"/>
    <n v="0.5"/>
    <m/>
    <n v="89"/>
    <x v="6"/>
    <x v="40"/>
    <x v="5"/>
    <x v="1"/>
    <n v="7.6"/>
    <n v="8.36"/>
    <n v="0"/>
  </r>
  <r>
    <n v="257"/>
    <n v="20240211"/>
    <m/>
    <n v="8.1999999999999993"/>
    <n v="329"/>
    <n v="5.8"/>
    <m/>
    <n v="95"/>
    <x v="6"/>
    <x v="41"/>
    <x v="5"/>
    <x v="1"/>
    <n v="9.8000000000000007"/>
    <n v="10.780000000000001"/>
    <n v="0"/>
  </r>
  <r>
    <n v="257"/>
    <n v="20240212"/>
    <m/>
    <n v="7.2"/>
    <n v="451"/>
    <n v="0"/>
    <m/>
    <n v="88"/>
    <x v="6"/>
    <x v="42"/>
    <x v="6"/>
    <x v="1"/>
    <n v="10.8"/>
    <n v="11.880000000000003"/>
    <n v="0"/>
  </r>
  <r>
    <n v="257"/>
    <n v="20240213"/>
    <m/>
    <n v="7.5"/>
    <n v="573"/>
    <n v="6.6"/>
    <m/>
    <n v="86"/>
    <x v="6"/>
    <x v="43"/>
    <x v="6"/>
    <x v="1"/>
    <n v="10.5"/>
    <n v="11.55"/>
    <n v="0"/>
  </r>
  <r>
    <n v="257"/>
    <n v="20240214"/>
    <m/>
    <n v="9.1999999999999993"/>
    <n v="177"/>
    <n v="2.8"/>
    <m/>
    <n v="98"/>
    <x v="6"/>
    <x v="44"/>
    <x v="6"/>
    <x v="1"/>
    <n v="8.8000000000000007"/>
    <n v="9.6800000000000015"/>
    <n v="0"/>
  </r>
  <r>
    <n v="257"/>
    <n v="20240215"/>
    <m/>
    <n v="13.4"/>
    <n v="341"/>
    <n v="4.3"/>
    <m/>
    <n v="86"/>
    <x v="6"/>
    <x v="45"/>
    <x v="6"/>
    <x v="1"/>
    <n v="4.5999999999999996"/>
    <n v="5.0599999999999996"/>
    <n v="0"/>
  </r>
  <r>
    <n v="257"/>
    <n v="20240216"/>
    <m/>
    <n v="10.1"/>
    <n v="280"/>
    <n v="1.5"/>
    <m/>
    <n v="88"/>
    <x v="6"/>
    <x v="46"/>
    <x v="6"/>
    <x v="1"/>
    <n v="7.9"/>
    <n v="8.6900000000000013"/>
    <n v="0"/>
  </r>
  <r>
    <n v="257"/>
    <n v="20240217"/>
    <m/>
    <n v="9.4"/>
    <n v="340"/>
    <n v="-0.1"/>
    <m/>
    <n v="91"/>
    <x v="6"/>
    <x v="47"/>
    <x v="6"/>
    <x v="1"/>
    <n v="8.6"/>
    <n v="9.4600000000000009"/>
    <n v="0"/>
  </r>
  <r>
    <n v="257"/>
    <n v="20240218"/>
    <m/>
    <n v="9.1999999999999993"/>
    <n v="115"/>
    <n v="28.1"/>
    <m/>
    <n v="94"/>
    <x v="6"/>
    <x v="48"/>
    <x v="6"/>
    <x v="1"/>
    <n v="8.8000000000000007"/>
    <n v="9.6800000000000015"/>
    <n v="0"/>
  </r>
  <r>
    <n v="257"/>
    <n v="20240219"/>
    <m/>
    <n v="8.3000000000000007"/>
    <n v="258"/>
    <n v="1.2"/>
    <m/>
    <n v="91"/>
    <x v="6"/>
    <x v="49"/>
    <x v="7"/>
    <x v="1"/>
    <n v="9.6999999999999993"/>
    <n v="10.67"/>
    <n v="0"/>
  </r>
  <r>
    <n v="257"/>
    <n v="20240220"/>
    <m/>
    <n v="8.4"/>
    <n v="419"/>
    <n v="0"/>
    <m/>
    <n v="92"/>
    <x v="6"/>
    <x v="50"/>
    <x v="7"/>
    <x v="1"/>
    <n v="9.6"/>
    <n v="10.56"/>
    <n v="0"/>
  </r>
  <r>
    <n v="257"/>
    <n v="20240221"/>
    <m/>
    <n v="9.1999999999999993"/>
    <n v="260"/>
    <n v="5.8"/>
    <m/>
    <n v="90"/>
    <x v="6"/>
    <x v="51"/>
    <x v="7"/>
    <x v="1"/>
    <n v="8.8000000000000007"/>
    <n v="9.6800000000000015"/>
    <n v="0"/>
  </r>
  <r>
    <n v="257"/>
    <n v="20240222"/>
    <m/>
    <n v="9.1"/>
    <n v="334"/>
    <n v="14.1"/>
    <m/>
    <n v="91"/>
    <x v="6"/>
    <x v="52"/>
    <x v="7"/>
    <x v="1"/>
    <n v="8.9"/>
    <n v="9.7900000000000009"/>
    <n v="0"/>
  </r>
  <r>
    <n v="257"/>
    <n v="20240223"/>
    <m/>
    <n v="6.4"/>
    <n v="508"/>
    <n v="3.4"/>
    <m/>
    <n v="81"/>
    <x v="6"/>
    <x v="53"/>
    <x v="7"/>
    <x v="1"/>
    <n v="11.6"/>
    <n v="12.76"/>
    <n v="0"/>
  </r>
  <r>
    <n v="257"/>
    <n v="20240224"/>
    <m/>
    <n v="4.8"/>
    <n v="329"/>
    <n v="16.100000000000001"/>
    <m/>
    <n v="87"/>
    <x v="6"/>
    <x v="54"/>
    <x v="7"/>
    <x v="1"/>
    <n v="13.2"/>
    <n v="14.52"/>
    <n v="0"/>
  </r>
  <r>
    <n v="257"/>
    <n v="20240225"/>
    <m/>
    <n v="5.9"/>
    <n v="555"/>
    <n v="1.3"/>
    <m/>
    <n v="87"/>
    <x v="6"/>
    <x v="55"/>
    <x v="7"/>
    <x v="1"/>
    <n v="12.1"/>
    <n v="13.31"/>
    <n v="0"/>
  </r>
  <r>
    <n v="257"/>
    <n v="20240226"/>
    <m/>
    <n v="5.0999999999999996"/>
    <n v="434"/>
    <n v="0"/>
    <m/>
    <n v="81"/>
    <x v="6"/>
    <x v="56"/>
    <x v="8"/>
    <x v="1"/>
    <n v="12.9"/>
    <n v="14.190000000000001"/>
    <n v="0"/>
  </r>
  <r>
    <n v="257"/>
    <n v="20240227"/>
    <m/>
    <n v="4.3"/>
    <n v="1044"/>
    <n v="0"/>
    <m/>
    <n v="79"/>
    <x v="6"/>
    <x v="57"/>
    <x v="8"/>
    <x v="1"/>
    <n v="13.7"/>
    <n v="15.07"/>
    <n v="0"/>
  </r>
  <r>
    <n v="257"/>
    <n v="20240228"/>
    <m/>
    <n v="8.3000000000000007"/>
    <n v="647"/>
    <n v="0.2"/>
    <m/>
    <n v="87"/>
    <x v="6"/>
    <x v="58"/>
    <x v="8"/>
    <x v="1"/>
    <n v="9.6999999999999993"/>
    <n v="10.67"/>
    <n v="0"/>
  </r>
  <r>
    <n v="257"/>
    <n v="20240229"/>
    <m/>
    <n v="8.8000000000000007"/>
    <n v="210"/>
    <n v="3.4"/>
    <m/>
    <n v="94"/>
    <x v="6"/>
    <x v="59"/>
    <x v="8"/>
    <x v="1"/>
    <n v="9.1999999999999993"/>
    <n v="10.119999999999999"/>
    <n v="0"/>
  </r>
  <r>
    <n v="257"/>
    <n v="20240301"/>
    <m/>
    <n v="7.5"/>
    <n v="610"/>
    <n v="2.2999999999999998"/>
    <m/>
    <n v="82"/>
    <x v="6"/>
    <x v="60"/>
    <x v="8"/>
    <x v="2"/>
    <n v="10.5"/>
    <n v="10.5"/>
    <n v="0"/>
  </r>
  <r>
    <n v="257"/>
    <n v="20240302"/>
    <m/>
    <n v="9.1999999999999993"/>
    <n v="1025"/>
    <n v="1"/>
    <m/>
    <n v="71"/>
    <x v="6"/>
    <x v="61"/>
    <x v="8"/>
    <x v="2"/>
    <n v="8.8000000000000007"/>
    <n v="8.8000000000000007"/>
    <n v="0"/>
  </r>
  <r>
    <n v="257"/>
    <n v="20240303"/>
    <m/>
    <n v="10.199999999999999"/>
    <n v="610"/>
    <n v="0"/>
    <m/>
    <n v="78"/>
    <x v="6"/>
    <x v="62"/>
    <x v="8"/>
    <x v="2"/>
    <n v="7.8000000000000007"/>
    <n v="7.8000000000000007"/>
    <n v="0"/>
  </r>
  <r>
    <n v="257"/>
    <n v="20240304"/>
    <m/>
    <n v="6.3"/>
    <n v="1068"/>
    <n v="0"/>
    <m/>
    <n v="84"/>
    <x v="6"/>
    <x v="63"/>
    <x v="9"/>
    <x v="2"/>
    <n v="11.7"/>
    <n v="11.7"/>
    <n v="0"/>
  </r>
  <r>
    <n v="257"/>
    <n v="20240305"/>
    <m/>
    <n v="5.5"/>
    <n v="190"/>
    <n v="2.4"/>
    <m/>
    <n v="96"/>
    <x v="6"/>
    <x v="64"/>
    <x v="9"/>
    <x v="2"/>
    <n v="12.5"/>
    <n v="12.5"/>
    <n v="0"/>
  </r>
  <r>
    <n v="257"/>
    <n v="20240306"/>
    <m/>
    <n v="6.9"/>
    <n v="593"/>
    <n v="0"/>
    <m/>
    <n v="91"/>
    <x v="6"/>
    <x v="65"/>
    <x v="9"/>
    <x v="2"/>
    <n v="11.1"/>
    <n v="11.1"/>
    <n v="0"/>
  </r>
  <r>
    <n v="257"/>
    <n v="20240307"/>
    <m/>
    <n v="5.2"/>
    <n v="1122"/>
    <n v="0"/>
    <m/>
    <n v="85"/>
    <x v="6"/>
    <x v="66"/>
    <x v="9"/>
    <x v="2"/>
    <n v="12.8"/>
    <n v="12.8"/>
    <n v="0"/>
  </r>
  <r>
    <n v="257"/>
    <n v="20240308"/>
    <m/>
    <n v="5.2"/>
    <n v="1322"/>
    <n v="0"/>
    <m/>
    <n v="72"/>
    <x v="6"/>
    <x v="67"/>
    <x v="9"/>
    <x v="2"/>
    <n v="12.8"/>
    <n v="12.8"/>
    <n v="0"/>
  </r>
  <r>
    <n v="257"/>
    <n v="20240309"/>
    <m/>
    <n v="7.7"/>
    <n v="1147"/>
    <n v="0"/>
    <m/>
    <n v="71"/>
    <x v="6"/>
    <x v="68"/>
    <x v="9"/>
    <x v="2"/>
    <n v="10.3"/>
    <n v="10.3"/>
    <n v="0"/>
  </r>
  <r>
    <n v="257"/>
    <n v="20240310"/>
    <m/>
    <n v="8"/>
    <n v="550"/>
    <n v="0"/>
    <m/>
    <n v="78"/>
    <x v="6"/>
    <x v="69"/>
    <x v="9"/>
    <x v="2"/>
    <n v="10"/>
    <n v="10"/>
    <n v="0"/>
  </r>
  <r>
    <n v="257"/>
    <n v="20240311"/>
    <m/>
    <n v="6.8"/>
    <n v="269"/>
    <n v="2.8"/>
    <m/>
    <n v="93"/>
    <x v="6"/>
    <x v="70"/>
    <x v="10"/>
    <x v="2"/>
    <n v="11.2"/>
    <n v="11.2"/>
    <n v="0"/>
  </r>
  <r>
    <n v="257"/>
    <n v="20240312"/>
    <m/>
    <n v="8.5"/>
    <n v="635"/>
    <n v="0.7"/>
    <m/>
    <n v="88"/>
    <x v="6"/>
    <x v="71"/>
    <x v="10"/>
    <x v="2"/>
    <n v="9.5"/>
    <n v="9.5"/>
    <n v="0"/>
  </r>
  <r>
    <n v="257"/>
    <n v="20240313"/>
    <m/>
    <n v="10.1"/>
    <n v="490"/>
    <n v="-0.1"/>
    <m/>
    <n v="90"/>
    <x v="6"/>
    <x v="72"/>
    <x v="10"/>
    <x v="2"/>
    <n v="7.9"/>
    <n v="7.9"/>
    <n v="0"/>
  </r>
  <r>
    <n v="257"/>
    <n v="20240314"/>
    <m/>
    <n v="13.2"/>
    <n v="1326"/>
    <n v="0"/>
    <m/>
    <n v="72"/>
    <x v="6"/>
    <x v="73"/>
    <x v="10"/>
    <x v="2"/>
    <n v="4.8000000000000007"/>
    <n v="4.8000000000000007"/>
    <n v="0"/>
  </r>
  <r>
    <n v="257"/>
    <n v="20240315"/>
    <m/>
    <n v="10.9"/>
    <n v="1049"/>
    <n v="0"/>
    <m/>
    <n v="88"/>
    <x v="6"/>
    <x v="74"/>
    <x v="10"/>
    <x v="2"/>
    <n v="7.1"/>
    <n v="7.1"/>
    <n v="0"/>
  </r>
  <r>
    <n v="257"/>
    <n v="20240316"/>
    <m/>
    <n v="6.9"/>
    <n v="863"/>
    <n v="0.5"/>
    <m/>
    <n v="78"/>
    <x v="6"/>
    <x v="75"/>
    <x v="10"/>
    <x v="2"/>
    <n v="11.1"/>
    <n v="11.1"/>
    <n v="0"/>
  </r>
  <r>
    <n v="257"/>
    <n v="20240317"/>
    <m/>
    <n v="10.1"/>
    <n v="565"/>
    <n v="3.7"/>
    <m/>
    <n v="80"/>
    <x v="6"/>
    <x v="76"/>
    <x v="10"/>
    <x v="2"/>
    <n v="7.9"/>
    <n v="7.9"/>
    <n v="0"/>
  </r>
  <r>
    <n v="257"/>
    <n v="20240318"/>
    <m/>
    <n v="9.8000000000000007"/>
    <n v="1345"/>
    <n v="0"/>
    <m/>
    <n v="89"/>
    <x v="6"/>
    <x v="77"/>
    <x v="11"/>
    <x v="2"/>
    <n v="8.1999999999999993"/>
    <n v="8.1999999999999993"/>
    <n v="0"/>
  </r>
  <r>
    <n v="257"/>
    <n v="20240319"/>
    <m/>
    <n v="11.2"/>
    <n v="1115"/>
    <n v="0.1"/>
    <m/>
    <n v="81"/>
    <x v="6"/>
    <x v="78"/>
    <x v="11"/>
    <x v="2"/>
    <n v="6.8000000000000007"/>
    <n v="6.8000000000000007"/>
    <n v="0"/>
  </r>
  <r>
    <n v="257"/>
    <n v="20240320"/>
    <m/>
    <n v="10.6"/>
    <n v="729"/>
    <n v="0.2"/>
    <m/>
    <n v="86"/>
    <x v="6"/>
    <x v="79"/>
    <x v="11"/>
    <x v="2"/>
    <n v="7.4"/>
    <n v="7.4"/>
    <n v="0"/>
  </r>
  <r>
    <n v="257"/>
    <n v="20240321"/>
    <m/>
    <n v="8.6"/>
    <n v="525"/>
    <n v="0"/>
    <m/>
    <n v="88"/>
    <x v="6"/>
    <x v="80"/>
    <x v="11"/>
    <x v="2"/>
    <n v="9.4"/>
    <n v="9.4"/>
    <n v="0"/>
  </r>
  <r>
    <n v="257"/>
    <n v="20240322"/>
    <m/>
    <n v="9.1999999999999993"/>
    <n v="337"/>
    <n v="0.3"/>
    <m/>
    <n v="87"/>
    <x v="6"/>
    <x v="81"/>
    <x v="11"/>
    <x v="2"/>
    <n v="8.8000000000000007"/>
    <n v="8.8000000000000007"/>
    <n v="0"/>
  </r>
  <r>
    <n v="257"/>
    <n v="20240323"/>
    <m/>
    <n v="7.6"/>
    <n v="1148"/>
    <n v="1.1000000000000001"/>
    <m/>
    <n v="72"/>
    <x v="6"/>
    <x v="82"/>
    <x v="11"/>
    <x v="2"/>
    <n v="10.4"/>
    <n v="10.4"/>
    <n v="0"/>
  </r>
  <r>
    <n v="257"/>
    <n v="20240324"/>
    <m/>
    <n v="7.2"/>
    <n v="598"/>
    <n v="6.4"/>
    <m/>
    <n v="81"/>
    <x v="6"/>
    <x v="83"/>
    <x v="11"/>
    <x v="2"/>
    <n v="10.8"/>
    <n v="10.8"/>
    <n v="0"/>
  </r>
  <r>
    <n v="257"/>
    <n v="20240325"/>
    <m/>
    <n v="8.3000000000000007"/>
    <n v="949"/>
    <n v="0"/>
    <m/>
    <n v="66"/>
    <x v="6"/>
    <x v="84"/>
    <x v="12"/>
    <x v="2"/>
    <n v="9.6999999999999993"/>
    <n v="9.6999999999999993"/>
    <n v="0"/>
  </r>
  <r>
    <n v="257"/>
    <n v="20240326"/>
    <m/>
    <n v="8.9"/>
    <n v="1177"/>
    <n v="0.1"/>
    <m/>
    <n v="66"/>
    <x v="6"/>
    <x v="85"/>
    <x v="12"/>
    <x v="2"/>
    <n v="9.1"/>
    <n v="9.1"/>
    <n v="0"/>
  </r>
  <r>
    <n v="257"/>
    <n v="20240327"/>
    <m/>
    <n v="10.199999999999999"/>
    <n v="1069"/>
    <n v="0.2"/>
    <m/>
    <n v="69"/>
    <x v="6"/>
    <x v="86"/>
    <x v="12"/>
    <x v="2"/>
    <n v="7.8000000000000007"/>
    <n v="7.8000000000000007"/>
    <n v="0"/>
  </r>
  <r>
    <n v="257"/>
    <n v="20240328"/>
    <m/>
    <n v="9.3000000000000007"/>
    <n v="1030"/>
    <n v="0.9"/>
    <m/>
    <n v="67"/>
    <x v="6"/>
    <x v="87"/>
    <x v="12"/>
    <x v="2"/>
    <n v="8.6999999999999993"/>
    <n v="8.6999999999999993"/>
    <n v="0"/>
  </r>
  <r>
    <n v="257"/>
    <n v="20240329"/>
    <m/>
    <n v="11.6"/>
    <n v="1456"/>
    <n v="0"/>
    <m/>
    <n v="61"/>
    <x v="6"/>
    <x v="88"/>
    <x v="12"/>
    <x v="2"/>
    <n v="6.4"/>
    <n v="6.4"/>
    <n v="0"/>
  </r>
  <r>
    <n v="257"/>
    <n v="20240330"/>
    <m/>
    <n v="8.1999999999999993"/>
    <n v="261"/>
    <n v="7"/>
    <m/>
    <n v="92"/>
    <x v="6"/>
    <x v="89"/>
    <x v="12"/>
    <x v="2"/>
    <n v="9.8000000000000007"/>
    <n v="9.8000000000000007"/>
    <n v="0"/>
  </r>
  <r>
    <n v="257"/>
    <n v="20240331"/>
    <m/>
    <n v="9.1"/>
    <n v="802"/>
    <n v="13.3"/>
    <m/>
    <n v="91"/>
    <x v="6"/>
    <x v="90"/>
    <x v="12"/>
    <x v="2"/>
    <n v="8.9"/>
    <n v="8.9"/>
    <n v="0"/>
  </r>
  <r>
    <n v="257"/>
    <n v="20240401"/>
    <m/>
    <n v="9.9"/>
    <n v="995"/>
    <n v="-0.1"/>
    <m/>
    <n v="86"/>
    <x v="6"/>
    <x v="91"/>
    <x v="13"/>
    <x v="3"/>
    <n v="8.1"/>
    <n v="6.48"/>
    <n v="0"/>
  </r>
  <r>
    <n v="257"/>
    <n v="20240402"/>
    <m/>
    <n v="10.1"/>
    <n v="1062"/>
    <n v="0.3"/>
    <m/>
    <n v="83"/>
    <x v="6"/>
    <x v="92"/>
    <x v="13"/>
    <x v="3"/>
    <n v="7.9"/>
    <n v="6.32"/>
    <n v="0"/>
  </r>
  <r>
    <n v="257"/>
    <n v="20240403"/>
    <m/>
    <n v="10.8"/>
    <n v="790"/>
    <n v="4.5"/>
    <m/>
    <n v="87"/>
    <x v="6"/>
    <x v="93"/>
    <x v="13"/>
    <x v="3"/>
    <n v="7.1999999999999993"/>
    <n v="5.76"/>
    <n v="0"/>
  </r>
  <r>
    <n v="257"/>
    <n v="20240404"/>
    <m/>
    <n v="10.9"/>
    <n v="1462"/>
    <n v="8.6999999999999993"/>
    <m/>
    <n v="87"/>
    <x v="6"/>
    <x v="94"/>
    <x v="13"/>
    <x v="3"/>
    <n v="7.1"/>
    <n v="5.68"/>
    <n v="0"/>
  </r>
  <r>
    <n v="257"/>
    <n v="20240405"/>
    <m/>
    <n v="12.7"/>
    <n v="1198"/>
    <n v="3.2"/>
    <m/>
    <n v="83"/>
    <x v="6"/>
    <x v="95"/>
    <x v="13"/>
    <x v="3"/>
    <n v="5.3000000000000007"/>
    <n v="4.2400000000000011"/>
    <n v="0"/>
  </r>
  <r>
    <n v="257"/>
    <n v="20240406"/>
    <m/>
    <n v="17.899999999999999"/>
    <n v="1437"/>
    <n v="0"/>
    <m/>
    <n v="60"/>
    <x v="6"/>
    <x v="96"/>
    <x v="13"/>
    <x v="3"/>
    <n v="0.10000000000000142"/>
    <n v="8.000000000000114E-2"/>
    <n v="0"/>
  </r>
  <r>
    <n v="257"/>
    <n v="20240407"/>
    <m/>
    <n v="13.7"/>
    <n v="2003"/>
    <n v="0.9"/>
    <m/>
    <n v="70"/>
    <x v="6"/>
    <x v="97"/>
    <x v="13"/>
    <x v="3"/>
    <n v="4.3000000000000007"/>
    <n v="3.4400000000000008"/>
    <n v="0"/>
  </r>
  <r>
    <n v="257"/>
    <n v="20240408"/>
    <m/>
    <n v="14.6"/>
    <n v="1141"/>
    <n v="2.2999999999999998"/>
    <m/>
    <n v="75"/>
    <x v="6"/>
    <x v="98"/>
    <x v="14"/>
    <x v="3"/>
    <n v="3.4000000000000004"/>
    <n v="2.7200000000000006"/>
    <n v="0"/>
  </r>
  <r>
    <n v="257"/>
    <n v="20240409"/>
    <m/>
    <n v="11"/>
    <n v="664"/>
    <n v="0.3"/>
    <m/>
    <n v="74"/>
    <x v="6"/>
    <x v="99"/>
    <x v="14"/>
    <x v="3"/>
    <n v="7"/>
    <n v="5.6000000000000005"/>
    <n v="0"/>
  </r>
  <r>
    <n v="257"/>
    <n v="20240410"/>
    <m/>
    <n v="11.2"/>
    <n v="1903"/>
    <n v="0"/>
    <m/>
    <n v="64"/>
    <x v="6"/>
    <x v="100"/>
    <x v="14"/>
    <x v="3"/>
    <n v="6.8000000000000007"/>
    <n v="5.4400000000000013"/>
    <n v="0"/>
  </r>
  <r>
    <n v="257"/>
    <n v="20240411"/>
    <m/>
    <n v="12"/>
    <n v="684"/>
    <n v="-0.1"/>
    <m/>
    <n v="90"/>
    <x v="6"/>
    <x v="101"/>
    <x v="14"/>
    <x v="3"/>
    <n v="6"/>
    <n v="4.8000000000000007"/>
    <n v="0"/>
  </r>
  <r>
    <n v="257"/>
    <n v="20240412"/>
    <m/>
    <n v="12.9"/>
    <n v="1807"/>
    <n v="0"/>
    <m/>
    <n v="83"/>
    <x v="6"/>
    <x v="102"/>
    <x v="14"/>
    <x v="3"/>
    <n v="5.0999999999999996"/>
    <n v="4.08"/>
    <n v="0"/>
  </r>
  <r>
    <n v="257"/>
    <n v="20240413"/>
    <m/>
    <n v="13.8"/>
    <n v="1756"/>
    <n v="0"/>
    <m/>
    <n v="78"/>
    <x v="6"/>
    <x v="103"/>
    <x v="14"/>
    <x v="3"/>
    <n v="4.1999999999999993"/>
    <n v="3.3599999999999994"/>
    <n v="0"/>
  </r>
  <r>
    <n v="257"/>
    <n v="20240414"/>
    <m/>
    <n v="10.4"/>
    <n v="1958"/>
    <n v="0"/>
    <m/>
    <n v="66"/>
    <x v="6"/>
    <x v="104"/>
    <x v="14"/>
    <x v="3"/>
    <n v="7.6"/>
    <n v="6.08"/>
    <n v="0"/>
  </r>
  <r>
    <n v="257"/>
    <n v="20240415"/>
    <m/>
    <n v="8.6"/>
    <n v="815"/>
    <n v="10.3"/>
    <m/>
    <n v="76"/>
    <x v="6"/>
    <x v="105"/>
    <x v="15"/>
    <x v="3"/>
    <n v="9.4"/>
    <n v="7.5200000000000005"/>
    <n v="0"/>
  </r>
  <r>
    <n v="257"/>
    <n v="20240416"/>
    <m/>
    <n v="8.5"/>
    <n v="983"/>
    <n v="7.6"/>
    <m/>
    <n v="77"/>
    <x v="6"/>
    <x v="106"/>
    <x v="15"/>
    <x v="3"/>
    <n v="9.5"/>
    <n v="7.6000000000000005"/>
    <n v="0"/>
  </r>
  <r>
    <n v="257"/>
    <n v="20240417"/>
    <m/>
    <n v="6.2"/>
    <n v="1305"/>
    <n v="3.1"/>
    <m/>
    <n v="76"/>
    <x v="6"/>
    <x v="107"/>
    <x v="15"/>
    <x v="3"/>
    <n v="11.8"/>
    <n v="9.4400000000000013"/>
    <n v="0"/>
  </r>
  <r>
    <n v="257"/>
    <n v="20240418"/>
    <m/>
    <n v="7.6"/>
    <n v="1706"/>
    <n v="2.7"/>
    <m/>
    <n v="73"/>
    <x v="6"/>
    <x v="108"/>
    <x v="15"/>
    <x v="3"/>
    <n v="10.4"/>
    <n v="8.32"/>
    <n v="0"/>
  </r>
  <r>
    <n v="257"/>
    <n v="20240419"/>
    <m/>
    <n v="8.6"/>
    <n v="1399"/>
    <n v="7.8"/>
    <m/>
    <n v="81"/>
    <x v="6"/>
    <x v="109"/>
    <x v="15"/>
    <x v="3"/>
    <n v="9.4"/>
    <n v="7.5200000000000005"/>
    <n v="0"/>
  </r>
  <r>
    <n v="257"/>
    <n v="20240420"/>
    <m/>
    <n v="7.3"/>
    <n v="1386"/>
    <n v="1.9"/>
    <m/>
    <n v="70"/>
    <x v="6"/>
    <x v="110"/>
    <x v="15"/>
    <x v="3"/>
    <n v="10.7"/>
    <n v="8.56"/>
    <n v="0"/>
  </r>
  <r>
    <n v="257"/>
    <n v="20240421"/>
    <m/>
    <n v="6.7"/>
    <n v="1869"/>
    <n v="4.4000000000000004"/>
    <m/>
    <n v="70"/>
    <x v="6"/>
    <x v="111"/>
    <x v="15"/>
    <x v="3"/>
    <n v="11.3"/>
    <n v="9.0400000000000009"/>
    <n v="0"/>
  </r>
  <r>
    <n v="257"/>
    <n v="20240422"/>
    <m/>
    <n v="5.6"/>
    <n v="1503"/>
    <n v="0.1"/>
    <m/>
    <n v="62"/>
    <x v="6"/>
    <x v="112"/>
    <x v="16"/>
    <x v="3"/>
    <n v="12.4"/>
    <n v="9.9200000000000017"/>
    <n v="0"/>
  </r>
  <r>
    <n v="257"/>
    <n v="20240423"/>
    <m/>
    <n v="5.3"/>
    <n v="1744"/>
    <n v="2"/>
    <m/>
    <n v="70"/>
    <x v="6"/>
    <x v="113"/>
    <x v="16"/>
    <x v="3"/>
    <n v="12.7"/>
    <n v="10.16"/>
    <n v="0"/>
  </r>
  <r>
    <n v="257"/>
    <n v="20240424"/>
    <m/>
    <n v="7.1"/>
    <n v="1542"/>
    <n v="2.8"/>
    <m/>
    <n v="71"/>
    <x v="6"/>
    <x v="114"/>
    <x v="16"/>
    <x v="3"/>
    <n v="10.9"/>
    <n v="8.7200000000000006"/>
    <n v="0"/>
  </r>
  <r>
    <n v="257"/>
    <n v="20240425"/>
    <m/>
    <n v="6.8"/>
    <n v="1068"/>
    <n v="4.8"/>
    <m/>
    <n v="70"/>
    <x v="6"/>
    <x v="115"/>
    <x v="16"/>
    <x v="3"/>
    <n v="11.2"/>
    <n v="8.9599999999999991"/>
    <n v="0"/>
  </r>
  <r>
    <n v="257"/>
    <n v="20240426"/>
    <m/>
    <n v="7.4"/>
    <n v="2454"/>
    <n v="0.4"/>
    <m/>
    <n v="69"/>
    <x v="6"/>
    <x v="116"/>
    <x v="16"/>
    <x v="3"/>
    <n v="10.6"/>
    <n v="8.48"/>
    <n v="0"/>
  </r>
  <r>
    <n v="257"/>
    <n v="20240427"/>
    <m/>
    <n v="10.7"/>
    <n v="894"/>
    <n v="5.5"/>
    <m/>
    <n v="84"/>
    <x v="6"/>
    <x v="117"/>
    <x v="16"/>
    <x v="3"/>
    <n v="7.3000000000000007"/>
    <n v="5.8400000000000007"/>
    <n v="0"/>
  </r>
  <r>
    <n v="257"/>
    <n v="20240428"/>
    <m/>
    <n v="12.5"/>
    <n v="930"/>
    <n v="-0.1"/>
    <m/>
    <n v="69"/>
    <x v="6"/>
    <x v="118"/>
    <x v="16"/>
    <x v="3"/>
    <n v="5.5"/>
    <n v="4.4000000000000004"/>
    <n v="0"/>
  </r>
  <r>
    <n v="257"/>
    <n v="20240429"/>
    <m/>
    <n v="12.8"/>
    <n v="2321"/>
    <n v="0"/>
    <m/>
    <n v="67"/>
    <x v="6"/>
    <x v="119"/>
    <x v="17"/>
    <x v="3"/>
    <n v="5.1999999999999993"/>
    <n v="4.1599999999999993"/>
    <n v="0"/>
  </r>
  <r>
    <n v="257"/>
    <n v="20240430"/>
    <m/>
    <n v="16"/>
    <n v="1628"/>
    <n v="0"/>
    <m/>
    <n v="71"/>
    <x v="6"/>
    <x v="120"/>
    <x v="17"/>
    <x v="3"/>
    <n v="2"/>
    <n v="1.6"/>
    <n v="0"/>
  </r>
  <r>
    <n v="257"/>
    <n v="20240501"/>
    <m/>
    <n v="15.8"/>
    <n v="2359"/>
    <n v="2.1"/>
    <m/>
    <n v="81"/>
    <x v="6"/>
    <x v="121"/>
    <x v="17"/>
    <x v="4"/>
    <n v="2.1999999999999993"/>
    <n v="1.7599999999999996"/>
    <n v="0"/>
  </r>
  <r>
    <n v="260"/>
    <n v="20240101"/>
    <n v="5.5"/>
    <n v="7.4"/>
    <n v="142"/>
    <n v="10.3"/>
    <n v="1001.3"/>
    <n v="87"/>
    <x v="7"/>
    <x v="0"/>
    <x v="0"/>
    <x v="0"/>
    <n v="10.6"/>
    <n v="11.66"/>
    <n v="0"/>
  </r>
  <r>
    <n v="260"/>
    <n v="20240102"/>
    <n v="6.6"/>
    <n v="10.5"/>
    <n v="67"/>
    <n v="24"/>
    <n v="987.6"/>
    <n v="91"/>
    <x v="7"/>
    <x v="1"/>
    <x v="0"/>
    <x v="0"/>
    <n v="7.5"/>
    <n v="8.25"/>
    <n v="0"/>
  </r>
  <r>
    <n v="260"/>
    <n v="20240103"/>
    <n v="5.6"/>
    <n v="9.4"/>
    <n v="112"/>
    <n v="12.4"/>
    <n v="989.2"/>
    <n v="88"/>
    <x v="7"/>
    <x v="2"/>
    <x v="0"/>
    <x v="0"/>
    <n v="8.6"/>
    <n v="9.4600000000000009"/>
    <n v="0"/>
  </r>
  <r>
    <n v="260"/>
    <n v="20240104"/>
    <n v="2.5"/>
    <n v="7.6"/>
    <n v="139"/>
    <n v="10.6"/>
    <n v="1001"/>
    <n v="94"/>
    <x v="7"/>
    <x v="3"/>
    <x v="0"/>
    <x v="0"/>
    <n v="10.4"/>
    <n v="11.440000000000001"/>
    <n v="0"/>
  </r>
  <r>
    <n v="260"/>
    <n v="20240105"/>
    <n v="3.9"/>
    <n v="7"/>
    <n v="47"/>
    <n v="5.5"/>
    <n v="997"/>
    <n v="93"/>
    <x v="7"/>
    <x v="4"/>
    <x v="0"/>
    <x v="0"/>
    <n v="11"/>
    <n v="12.100000000000001"/>
    <n v="0"/>
  </r>
  <r>
    <n v="260"/>
    <n v="20240106"/>
    <n v="4"/>
    <n v="3.2"/>
    <n v="43"/>
    <n v="-0.1"/>
    <n v="1011.9"/>
    <n v="86"/>
    <x v="7"/>
    <x v="5"/>
    <x v="0"/>
    <x v="0"/>
    <n v="14.8"/>
    <n v="16.28"/>
    <n v="0"/>
  </r>
  <r>
    <n v="260"/>
    <n v="20240107"/>
    <n v="4.4000000000000004"/>
    <n v="-0.2"/>
    <n v="320"/>
    <n v="-0.1"/>
    <n v="1025.5999999999999"/>
    <n v="80"/>
    <x v="7"/>
    <x v="6"/>
    <x v="0"/>
    <x v="0"/>
    <n v="18.2"/>
    <n v="20.02"/>
    <n v="0"/>
  </r>
  <r>
    <n v="260"/>
    <n v="20240108"/>
    <n v="5.3"/>
    <n v="-1.8"/>
    <n v="253"/>
    <n v="-0.1"/>
    <n v="1032.8"/>
    <n v="69"/>
    <x v="7"/>
    <x v="7"/>
    <x v="1"/>
    <x v="0"/>
    <n v="19.8"/>
    <n v="21.78"/>
    <n v="0"/>
  </r>
  <r>
    <n v="260"/>
    <n v="20240109"/>
    <n v="4.5999999999999996"/>
    <n v="-3.2"/>
    <n v="479"/>
    <n v="0"/>
    <n v="1033.7"/>
    <n v="57"/>
    <x v="7"/>
    <x v="8"/>
    <x v="1"/>
    <x v="0"/>
    <n v="21.2"/>
    <n v="23.32"/>
    <n v="0"/>
  </r>
  <r>
    <n v="260"/>
    <n v="20240110"/>
    <n v="3.2"/>
    <n v="-3.2"/>
    <n v="459"/>
    <n v="0"/>
    <n v="1031"/>
    <n v="60"/>
    <x v="7"/>
    <x v="9"/>
    <x v="1"/>
    <x v="0"/>
    <n v="21.2"/>
    <n v="23.32"/>
    <n v="0"/>
  </r>
  <r>
    <n v="260"/>
    <n v="20240111"/>
    <n v="1.7"/>
    <n v="-1.9"/>
    <n v="202"/>
    <n v="0"/>
    <n v="1034.4000000000001"/>
    <n v="89"/>
    <x v="7"/>
    <x v="10"/>
    <x v="1"/>
    <x v="0"/>
    <n v="19.899999999999999"/>
    <n v="21.89"/>
    <n v="0"/>
  </r>
  <r>
    <n v="260"/>
    <n v="20240112"/>
    <n v="1.5"/>
    <n v="3.3"/>
    <n v="149"/>
    <n v="-0.1"/>
    <n v="1032.5999999999999"/>
    <n v="91"/>
    <x v="7"/>
    <x v="11"/>
    <x v="1"/>
    <x v="0"/>
    <n v="14.7"/>
    <n v="16.170000000000002"/>
    <n v="0"/>
  </r>
  <r>
    <n v="260"/>
    <n v="20240113"/>
    <n v="3.6"/>
    <n v="3.5"/>
    <n v="87"/>
    <n v="0.6"/>
    <n v="1021.6"/>
    <n v="94"/>
    <x v="7"/>
    <x v="12"/>
    <x v="1"/>
    <x v="0"/>
    <n v="14.5"/>
    <n v="15.950000000000001"/>
    <n v="0"/>
  </r>
  <r>
    <n v="260"/>
    <n v="20240114"/>
    <n v="3.9"/>
    <n v="2.8"/>
    <n v="136"/>
    <n v="2.9"/>
    <n v="1008.5"/>
    <n v="95"/>
    <x v="7"/>
    <x v="13"/>
    <x v="1"/>
    <x v="0"/>
    <n v="15.2"/>
    <n v="16.72"/>
    <n v="0"/>
  </r>
  <r>
    <n v="260"/>
    <n v="20240115"/>
    <n v="3.1"/>
    <n v="1.6"/>
    <n v="227"/>
    <n v="4.3"/>
    <n v="1003.7"/>
    <n v="88"/>
    <x v="7"/>
    <x v="14"/>
    <x v="2"/>
    <x v="0"/>
    <n v="16.399999999999999"/>
    <n v="18.04"/>
    <n v="0"/>
  </r>
  <r>
    <n v="260"/>
    <n v="20240116"/>
    <n v="3.7"/>
    <n v="0.8"/>
    <n v="463"/>
    <n v="0.8"/>
    <n v="1006.6"/>
    <n v="82"/>
    <x v="7"/>
    <x v="15"/>
    <x v="2"/>
    <x v="0"/>
    <n v="17.2"/>
    <n v="18.920000000000002"/>
    <n v="0"/>
  </r>
  <r>
    <n v="260"/>
    <n v="20240117"/>
    <n v="2.2000000000000002"/>
    <n v="-1.5"/>
    <n v="194"/>
    <n v="0"/>
    <n v="993"/>
    <n v="84"/>
    <x v="7"/>
    <x v="16"/>
    <x v="2"/>
    <x v="0"/>
    <n v="19.5"/>
    <n v="21.450000000000003"/>
    <n v="0"/>
  </r>
  <r>
    <n v="260"/>
    <n v="20240118"/>
    <n v="1.9"/>
    <n v="-1.7"/>
    <n v="524"/>
    <n v="-0.1"/>
    <n v="1003"/>
    <n v="90"/>
    <x v="7"/>
    <x v="17"/>
    <x v="2"/>
    <x v="0"/>
    <n v="19.7"/>
    <n v="21.67"/>
    <n v="0"/>
  </r>
  <r>
    <n v="260"/>
    <n v="20240119"/>
    <n v="3.6"/>
    <n v="1.5"/>
    <n v="484"/>
    <n v="1.3"/>
    <n v="1019.9"/>
    <n v="85"/>
    <x v="7"/>
    <x v="18"/>
    <x v="2"/>
    <x v="0"/>
    <n v="16.5"/>
    <n v="18.150000000000002"/>
    <n v="0"/>
  </r>
  <r>
    <n v="260"/>
    <n v="20240120"/>
    <n v="4.5999999999999996"/>
    <n v="-0.4"/>
    <n v="426"/>
    <n v="0"/>
    <n v="1026.5"/>
    <n v="82"/>
    <x v="7"/>
    <x v="19"/>
    <x v="2"/>
    <x v="0"/>
    <n v="18.399999999999999"/>
    <n v="20.239999999999998"/>
    <n v="0"/>
  </r>
  <r>
    <n v="260"/>
    <n v="20240121"/>
    <n v="6.5"/>
    <n v="3.7"/>
    <n v="108"/>
    <n v="0.2"/>
    <n v="1016"/>
    <n v="75"/>
    <x v="7"/>
    <x v="20"/>
    <x v="2"/>
    <x v="0"/>
    <n v="14.3"/>
    <n v="15.730000000000002"/>
    <n v="0"/>
  </r>
  <r>
    <n v="260"/>
    <n v="20240122"/>
    <n v="7.6"/>
    <n v="9.6"/>
    <n v="382"/>
    <n v="5"/>
    <n v="1007.4"/>
    <n v="80"/>
    <x v="7"/>
    <x v="21"/>
    <x v="3"/>
    <x v="0"/>
    <n v="8.4"/>
    <n v="9.240000000000002"/>
    <n v="0"/>
  </r>
  <r>
    <n v="260"/>
    <n v="20240123"/>
    <n v="6.4"/>
    <n v="8.4"/>
    <n v="339"/>
    <n v="4.9000000000000004"/>
    <n v="1019"/>
    <n v="83"/>
    <x v="7"/>
    <x v="22"/>
    <x v="3"/>
    <x v="0"/>
    <n v="9.6"/>
    <n v="10.56"/>
    <n v="0"/>
  </r>
  <r>
    <n v="260"/>
    <n v="20240124"/>
    <n v="7"/>
    <n v="10.4"/>
    <n v="329"/>
    <n v="1.1000000000000001"/>
    <n v="1020.2"/>
    <n v="73"/>
    <x v="7"/>
    <x v="23"/>
    <x v="3"/>
    <x v="0"/>
    <n v="7.6"/>
    <n v="8.36"/>
    <n v="0"/>
  </r>
  <r>
    <n v="260"/>
    <n v="20240125"/>
    <n v="2.8"/>
    <n v="7"/>
    <n v="222"/>
    <n v="1.5"/>
    <n v="1026.5999999999999"/>
    <n v="93"/>
    <x v="7"/>
    <x v="24"/>
    <x v="3"/>
    <x v="0"/>
    <n v="11"/>
    <n v="12.100000000000001"/>
    <n v="0"/>
  </r>
  <r>
    <n v="260"/>
    <n v="20240126"/>
    <n v="5.3"/>
    <n v="8.1"/>
    <n v="364"/>
    <n v="5.5"/>
    <n v="1025.4000000000001"/>
    <n v="82"/>
    <x v="7"/>
    <x v="25"/>
    <x v="3"/>
    <x v="0"/>
    <n v="9.9"/>
    <n v="10.89"/>
    <n v="0"/>
  </r>
  <r>
    <n v="260"/>
    <n v="20240127"/>
    <n v="2.8"/>
    <n v="3.8"/>
    <n v="562"/>
    <n v="0"/>
    <n v="1034.7"/>
    <n v="86"/>
    <x v="7"/>
    <x v="26"/>
    <x v="3"/>
    <x v="0"/>
    <n v="14.2"/>
    <n v="15.620000000000001"/>
    <n v="0"/>
  </r>
  <r>
    <n v="260"/>
    <n v="20240128"/>
    <n v="3.5"/>
    <n v="3.9"/>
    <n v="611"/>
    <n v="0"/>
    <n v="1027.3"/>
    <n v="76"/>
    <x v="7"/>
    <x v="27"/>
    <x v="3"/>
    <x v="0"/>
    <n v="14.1"/>
    <n v="15.510000000000002"/>
    <n v="0"/>
  </r>
  <r>
    <n v="260"/>
    <n v="20240129"/>
    <n v="2.6"/>
    <n v="6.5"/>
    <n v="475"/>
    <n v="0"/>
    <n v="1025.5999999999999"/>
    <n v="84"/>
    <x v="7"/>
    <x v="28"/>
    <x v="4"/>
    <x v="0"/>
    <n v="11.5"/>
    <n v="12.65"/>
    <n v="0"/>
  </r>
  <r>
    <n v="260"/>
    <n v="20240130"/>
    <n v="3.8"/>
    <n v="7.9"/>
    <n v="185"/>
    <n v="0.6"/>
    <n v="1027.7"/>
    <n v="90"/>
    <x v="7"/>
    <x v="29"/>
    <x v="4"/>
    <x v="0"/>
    <n v="10.1"/>
    <n v="11.110000000000001"/>
    <n v="0"/>
  </r>
  <r>
    <n v="260"/>
    <n v="20240131"/>
    <n v="4.0999999999999996"/>
    <n v="6.6"/>
    <n v="158"/>
    <n v="3.5"/>
    <n v="1029.9000000000001"/>
    <n v="81"/>
    <x v="7"/>
    <x v="30"/>
    <x v="4"/>
    <x v="0"/>
    <n v="11.4"/>
    <n v="12.540000000000001"/>
    <n v="0"/>
  </r>
  <r>
    <n v="260"/>
    <n v="20240201"/>
    <n v="3.2"/>
    <n v="6.5"/>
    <n v="495"/>
    <n v="2"/>
    <n v="1029.9000000000001"/>
    <n v="85"/>
    <x v="7"/>
    <x v="31"/>
    <x v="4"/>
    <x v="1"/>
    <n v="11.5"/>
    <n v="12.65"/>
    <n v="0"/>
  </r>
  <r>
    <n v="260"/>
    <n v="20240202"/>
    <n v="5.0999999999999996"/>
    <n v="7.6"/>
    <n v="214"/>
    <n v="0"/>
    <n v="1026.9000000000001"/>
    <n v="91"/>
    <x v="7"/>
    <x v="32"/>
    <x v="4"/>
    <x v="1"/>
    <n v="10.4"/>
    <n v="11.440000000000001"/>
    <n v="0"/>
  </r>
  <r>
    <n v="260"/>
    <n v="20240203"/>
    <n v="4.5"/>
    <n v="10.1"/>
    <n v="178"/>
    <n v="1.3"/>
    <n v="1024.5"/>
    <n v="91"/>
    <x v="7"/>
    <x v="33"/>
    <x v="4"/>
    <x v="1"/>
    <n v="7.9"/>
    <n v="8.6900000000000013"/>
    <n v="0"/>
  </r>
  <r>
    <n v="260"/>
    <n v="20240204"/>
    <n v="5.4"/>
    <n v="10.6"/>
    <n v="120"/>
    <n v="0.1"/>
    <n v="1020.7"/>
    <n v="88"/>
    <x v="7"/>
    <x v="34"/>
    <x v="4"/>
    <x v="1"/>
    <n v="7.4"/>
    <n v="8.14"/>
    <n v="0"/>
  </r>
  <r>
    <n v="260"/>
    <n v="20240205"/>
    <n v="7"/>
    <n v="9.6"/>
    <n v="263"/>
    <n v="0.2"/>
    <n v="1017.4"/>
    <n v="84"/>
    <x v="7"/>
    <x v="35"/>
    <x v="5"/>
    <x v="1"/>
    <n v="8.4"/>
    <n v="9.240000000000002"/>
    <n v="0"/>
  </r>
  <r>
    <n v="260"/>
    <n v="20240206"/>
    <n v="7.9"/>
    <n v="10.6"/>
    <n v="211"/>
    <n v="14.8"/>
    <n v="1007.5"/>
    <n v="84"/>
    <x v="7"/>
    <x v="36"/>
    <x v="5"/>
    <x v="1"/>
    <n v="7.4"/>
    <n v="8.14"/>
    <n v="0"/>
  </r>
  <r>
    <n v="260"/>
    <n v="20240207"/>
    <n v="1.5"/>
    <n v="4.0999999999999996"/>
    <n v="444"/>
    <n v="2.6"/>
    <n v="1005.2"/>
    <n v="88"/>
    <x v="7"/>
    <x v="37"/>
    <x v="5"/>
    <x v="1"/>
    <n v="13.9"/>
    <n v="15.290000000000001"/>
    <n v="0"/>
  </r>
  <r>
    <n v="260"/>
    <n v="20240208"/>
    <n v="2.9"/>
    <n v="2.8"/>
    <n v="145"/>
    <n v="12.2"/>
    <n v="996.4"/>
    <n v="95"/>
    <x v="7"/>
    <x v="38"/>
    <x v="5"/>
    <x v="1"/>
    <n v="15.2"/>
    <n v="16.72"/>
    <n v="0"/>
  </r>
  <r>
    <n v="260"/>
    <n v="20240209"/>
    <n v="4"/>
    <n v="10.8"/>
    <n v="261"/>
    <n v="6.1"/>
    <n v="983.7"/>
    <n v="89"/>
    <x v="7"/>
    <x v="39"/>
    <x v="5"/>
    <x v="1"/>
    <n v="7.1999999999999993"/>
    <n v="7.92"/>
    <n v="0"/>
  </r>
  <r>
    <n v="260"/>
    <n v="20240210"/>
    <n v="2.4"/>
    <n v="10.3"/>
    <n v="384"/>
    <n v="0.5"/>
    <n v="986.3"/>
    <n v="91"/>
    <x v="7"/>
    <x v="40"/>
    <x v="5"/>
    <x v="1"/>
    <n v="7.6999999999999993"/>
    <n v="8.4700000000000006"/>
    <n v="0"/>
  </r>
  <r>
    <n v="260"/>
    <n v="20240211"/>
    <n v="2.5"/>
    <n v="8.6999999999999993"/>
    <n v="233"/>
    <n v="2.9"/>
    <n v="990.7"/>
    <n v="94"/>
    <x v="7"/>
    <x v="41"/>
    <x v="5"/>
    <x v="1"/>
    <n v="9.3000000000000007"/>
    <n v="10.230000000000002"/>
    <n v="0"/>
  </r>
  <r>
    <n v="260"/>
    <n v="20240212"/>
    <n v="3.1"/>
    <n v="6.8"/>
    <n v="454"/>
    <n v="0.1"/>
    <n v="1004.9"/>
    <n v="87"/>
    <x v="7"/>
    <x v="42"/>
    <x v="6"/>
    <x v="1"/>
    <n v="11.2"/>
    <n v="12.32"/>
    <n v="0"/>
  </r>
  <r>
    <n v="260"/>
    <n v="20240213"/>
    <n v="4.3"/>
    <n v="6.7"/>
    <n v="462"/>
    <n v="1.8"/>
    <n v="1014.8"/>
    <n v="85"/>
    <x v="7"/>
    <x v="43"/>
    <x v="6"/>
    <x v="1"/>
    <n v="11.3"/>
    <n v="12.430000000000001"/>
    <n v="0"/>
  </r>
  <r>
    <n v="260"/>
    <n v="20240214"/>
    <n v="5.0999999999999996"/>
    <n v="11.2"/>
    <n v="109"/>
    <n v="8.1"/>
    <n v="1014.3"/>
    <n v="96"/>
    <x v="7"/>
    <x v="44"/>
    <x v="6"/>
    <x v="1"/>
    <n v="6.8000000000000007"/>
    <n v="7.4800000000000013"/>
    <n v="0"/>
  </r>
  <r>
    <n v="260"/>
    <n v="20240215"/>
    <n v="3.5"/>
    <n v="12.8"/>
    <n v="395"/>
    <n v="11"/>
    <n v="1012.5"/>
    <n v="89"/>
    <x v="7"/>
    <x v="45"/>
    <x v="6"/>
    <x v="1"/>
    <n v="5.1999999999999993"/>
    <n v="5.72"/>
    <n v="0"/>
  </r>
  <r>
    <n v="260"/>
    <n v="20240216"/>
    <n v="3.2"/>
    <n v="10.9"/>
    <n v="200"/>
    <n v="3.2"/>
    <n v="1014.4"/>
    <n v="89"/>
    <x v="7"/>
    <x v="46"/>
    <x v="6"/>
    <x v="1"/>
    <n v="7.1"/>
    <n v="7.8100000000000005"/>
    <n v="0"/>
  </r>
  <r>
    <n v="260"/>
    <n v="20240217"/>
    <n v="2.4"/>
    <n v="10.6"/>
    <n v="379"/>
    <n v="-0.1"/>
    <n v="1030"/>
    <n v="87"/>
    <x v="7"/>
    <x v="47"/>
    <x v="6"/>
    <x v="1"/>
    <n v="7.4"/>
    <n v="8.14"/>
    <n v="0"/>
  </r>
  <r>
    <n v="260"/>
    <n v="20240218"/>
    <n v="5.3"/>
    <n v="9.4"/>
    <n v="125"/>
    <n v="14.2"/>
    <n v="1023.8"/>
    <n v="92"/>
    <x v="7"/>
    <x v="48"/>
    <x v="6"/>
    <x v="1"/>
    <n v="8.6"/>
    <n v="9.4600000000000009"/>
    <n v="0"/>
  </r>
  <r>
    <n v="260"/>
    <n v="20240219"/>
    <n v="3.3"/>
    <n v="8.6999999999999993"/>
    <n v="241"/>
    <n v="1.7"/>
    <n v="1026.2"/>
    <n v="91"/>
    <x v="7"/>
    <x v="49"/>
    <x v="7"/>
    <x v="1"/>
    <n v="9.3000000000000007"/>
    <n v="10.230000000000002"/>
    <n v="0"/>
  </r>
  <r>
    <n v="260"/>
    <n v="20240220"/>
    <n v="4.2"/>
    <n v="8.6999999999999993"/>
    <n v="485"/>
    <n v="-0.1"/>
    <n v="1025.4000000000001"/>
    <n v="86"/>
    <x v="7"/>
    <x v="50"/>
    <x v="7"/>
    <x v="1"/>
    <n v="9.3000000000000007"/>
    <n v="10.230000000000002"/>
    <n v="0"/>
  </r>
  <r>
    <n v="260"/>
    <n v="20240221"/>
    <n v="5.5"/>
    <n v="9.3000000000000007"/>
    <n v="293"/>
    <n v="6.1"/>
    <n v="1010"/>
    <n v="89"/>
    <x v="7"/>
    <x v="51"/>
    <x v="7"/>
    <x v="1"/>
    <n v="8.6999999999999993"/>
    <n v="9.57"/>
    <n v="0"/>
  </r>
  <r>
    <n v="260"/>
    <n v="20240222"/>
    <n v="5.7"/>
    <n v="9.6999999999999993"/>
    <n v="308"/>
    <n v="8.5"/>
    <n v="986"/>
    <n v="91"/>
    <x v="7"/>
    <x v="52"/>
    <x v="7"/>
    <x v="1"/>
    <n v="8.3000000000000007"/>
    <n v="9.1300000000000008"/>
    <n v="0"/>
  </r>
  <r>
    <n v="260"/>
    <n v="20240223"/>
    <n v="5.5"/>
    <n v="6.1"/>
    <n v="336"/>
    <n v="7.8"/>
    <n v="990.2"/>
    <n v="82"/>
    <x v="7"/>
    <x v="53"/>
    <x v="7"/>
    <x v="1"/>
    <n v="11.9"/>
    <n v="13.090000000000002"/>
    <n v="0"/>
  </r>
  <r>
    <n v="260"/>
    <n v="20240224"/>
    <n v="3.8"/>
    <n v="5"/>
    <n v="318"/>
    <n v="1"/>
    <n v="997.7"/>
    <n v="87"/>
    <x v="7"/>
    <x v="54"/>
    <x v="7"/>
    <x v="1"/>
    <n v="13"/>
    <n v="14.3"/>
    <n v="0"/>
  </r>
  <r>
    <n v="260"/>
    <n v="20240225"/>
    <n v="3.3"/>
    <n v="6.4"/>
    <n v="546"/>
    <n v="0.9"/>
    <n v="999.7"/>
    <n v="85"/>
    <x v="7"/>
    <x v="55"/>
    <x v="7"/>
    <x v="1"/>
    <n v="11.6"/>
    <n v="12.76"/>
    <n v="0"/>
  </r>
  <r>
    <n v="260"/>
    <n v="20240226"/>
    <n v="5.9"/>
    <n v="5"/>
    <n v="285"/>
    <n v="1.6"/>
    <n v="1007.2"/>
    <n v="85"/>
    <x v="7"/>
    <x v="56"/>
    <x v="8"/>
    <x v="1"/>
    <n v="13"/>
    <n v="14.3"/>
    <n v="0"/>
  </r>
  <r>
    <n v="260"/>
    <n v="20240227"/>
    <n v="2.6"/>
    <n v="4.3"/>
    <n v="1074"/>
    <n v="0"/>
    <n v="1018.7"/>
    <n v="85"/>
    <x v="7"/>
    <x v="57"/>
    <x v="8"/>
    <x v="1"/>
    <n v="13.7"/>
    <n v="15.07"/>
    <n v="0"/>
  </r>
  <r>
    <n v="260"/>
    <n v="20240228"/>
    <n v="3.2"/>
    <n v="5.9"/>
    <n v="496"/>
    <n v="-0.1"/>
    <n v="1019.2"/>
    <n v="91"/>
    <x v="7"/>
    <x v="58"/>
    <x v="8"/>
    <x v="1"/>
    <n v="12.1"/>
    <n v="13.31"/>
    <n v="0"/>
  </r>
  <r>
    <n v="260"/>
    <n v="20240229"/>
    <n v="4.7"/>
    <n v="8.1"/>
    <n v="168"/>
    <n v="13.9"/>
    <n v="1007.5"/>
    <n v="95"/>
    <x v="7"/>
    <x v="59"/>
    <x v="8"/>
    <x v="1"/>
    <n v="9.9"/>
    <n v="10.89"/>
    <n v="0"/>
  </r>
  <r>
    <n v="260"/>
    <n v="20240301"/>
    <n v="5.2"/>
    <n v="8.1999999999999993"/>
    <n v="675"/>
    <n v="0.7"/>
    <n v="1000.1"/>
    <n v="78"/>
    <x v="7"/>
    <x v="60"/>
    <x v="8"/>
    <x v="2"/>
    <n v="9.8000000000000007"/>
    <n v="9.8000000000000007"/>
    <n v="0"/>
  </r>
  <r>
    <n v="260"/>
    <n v="20240302"/>
    <n v="5.2"/>
    <n v="9.6"/>
    <n v="1023"/>
    <n v="0.2"/>
    <n v="999.1"/>
    <n v="69"/>
    <x v="7"/>
    <x v="61"/>
    <x v="8"/>
    <x v="2"/>
    <n v="8.4"/>
    <n v="8.4"/>
    <n v="0"/>
  </r>
  <r>
    <n v="260"/>
    <n v="20240303"/>
    <n v="3"/>
    <n v="11.1"/>
    <n v="903"/>
    <n v="0"/>
    <n v="1001.8"/>
    <n v="73"/>
    <x v="7"/>
    <x v="62"/>
    <x v="8"/>
    <x v="2"/>
    <n v="6.9"/>
    <n v="6.9"/>
    <n v="0"/>
  </r>
  <r>
    <n v="260"/>
    <n v="20240304"/>
    <n v="2.2999999999999998"/>
    <n v="7.5"/>
    <n v="1137"/>
    <n v="0"/>
    <n v="1011.5"/>
    <n v="80"/>
    <x v="7"/>
    <x v="63"/>
    <x v="9"/>
    <x v="2"/>
    <n v="10.5"/>
    <n v="10.5"/>
    <n v="0"/>
  </r>
  <r>
    <n v="260"/>
    <n v="20240305"/>
    <n v="1.4"/>
    <n v="5.7"/>
    <n v="227"/>
    <n v="1.5"/>
    <n v="1014.6"/>
    <n v="94"/>
    <x v="7"/>
    <x v="64"/>
    <x v="9"/>
    <x v="2"/>
    <n v="12.3"/>
    <n v="12.3"/>
    <n v="0"/>
  </r>
  <r>
    <n v="260"/>
    <n v="20240306"/>
    <n v="2"/>
    <n v="6.7"/>
    <n v="1172"/>
    <n v="0"/>
    <n v="1022.8"/>
    <n v="88"/>
    <x v="7"/>
    <x v="65"/>
    <x v="9"/>
    <x v="2"/>
    <n v="11.3"/>
    <n v="11.3"/>
    <n v="0"/>
  </r>
  <r>
    <n v="260"/>
    <n v="20240307"/>
    <n v="4.5"/>
    <n v="5.0999999999999996"/>
    <n v="1181"/>
    <n v="0"/>
    <n v="1022.9"/>
    <n v="82"/>
    <x v="7"/>
    <x v="66"/>
    <x v="9"/>
    <x v="2"/>
    <n v="12.9"/>
    <n v="12.9"/>
    <n v="0"/>
  </r>
  <r>
    <n v="260"/>
    <n v="20240308"/>
    <n v="5.7"/>
    <n v="5.4"/>
    <n v="1322"/>
    <n v="0"/>
    <n v="1011.4"/>
    <n v="68"/>
    <x v="7"/>
    <x v="67"/>
    <x v="9"/>
    <x v="2"/>
    <n v="12.6"/>
    <n v="12.6"/>
    <n v="0"/>
  </r>
  <r>
    <n v="260"/>
    <n v="20240309"/>
    <n v="4.5999999999999996"/>
    <n v="8.1999999999999993"/>
    <n v="908"/>
    <n v="0"/>
    <n v="1000.9"/>
    <n v="69"/>
    <x v="7"/>
    <x v="68"/>
    <x v="9"/>
    <x v="2"/>
    <n v="9.8000000000000007"/>
    <n v="9.8000000000000007"/>
    <n v="0"/>
  </r>
  <r>
    <n v="260"/>
    <n v="20240310"/>
    <n v="4.4000000000000004"/>
    <n v="9.3000000000000007"/>
    <n v="705"/>
    <n v="0"/>
    <n v="996.9"/>
    <n v="69"/>
    <x v="7"/>
    <x v="69"/>
    <x v="9"/>
    <x v="2"/>
    <n v="8.6999999999999993"/>
    <n v="8.6999999999999993"/>
    <n v="0"/>
  </r>
  <r>
    <n v="260"/>
    <n v="20240311"/>
    <n v="1.6"/>
    <n v="6.9"/>
    <n v="119"/>
    <n v="10.5"/>
    <n v="1002.8"/>
    <n v="95"/>
    <x v="7"/>
    <x v="70"/>
    <x v="10"/>
    <x v="2"/>
    <n v="11.1"/>
    <n v="11.1"/>
    <n v="0"/>
  </r>
  <r>
    <n v="260"/>
    <n v="20240312"/>
    <n v="3.3"/>
    <n v="8.4"/>
    <n v="534"/>
    <n v="1.8"/>
    <n v="1012.5"/>
    <n v="91"/>
    <x v="7"/>
    <x v="71"/>
    <x v="10"/>
    <x v="2"/>
    <n v="9.6"/>
    <n v="9.6"/>
    <n v="0"/>
  </r>
  <r>
    <n v="260"/>
    <n v="20240313"/>
    <n v="3.6"/>
    <n v="11"/>
    <n v="301"/>
    <n v="1.4"/>
    <n v="1013.9"/>
    <n v="90"/>
    <x v="7"/>
    <x v="72"/>
    <x v="10"/>
    <x v="2"/>
    <n v="7"/>
    <n v="7"/>
    <n v="0"/>
  </r>
  <r>
    <n v="260"/>
    <n v="20240314"/>
    <n v="3.8"/>
    <n v="13"/>
    <n v="1432"/>
    <n v="0"/>
    <n v="1010.2"/>
    <n v="76"/>
    <x v="7"/>
    <x v="73"/>
    <x v="10"/>
    <x v="2"/>
    <n v="5"/>
    <n v="5"/>
    <n v="0"/>
  </r>
  <r>
    <n v="260"/>
    <n v="20240315"/>
    <n v="5.5"/>
    <n v="13"/>
    <n v="693"/>
    <n v="1"/>
    <n v="1007"/>
    <n v="80"/>
    <x v="7"/>
    <x v="74"/>
    <x v="10"/>
    <x v="2"/>
    <n v="5"/>
    <n v="5"/>
    <n v="0"/>
  </r>
  <r>
    <n v="260"/>
    <n v="20240316"/>
    <n v="2.8"/>
    <n v="7.5"/>
    <n v="741"/>
    <n v="1.2"/>
    <n v="1019.5"/>
    <n v="80"/>
    <x v="7"/>
    <x v="75"/>
    <x v="10"/>
    <x v="2"/>
    <n v="10.5"/>
    <n v="10.5"/>
    <n v="0"/>
  </r>
  <r>
    <n v="260"/>
    <n v="20240317"/>
    <n v="3.5"/>
    <n v="9.4"/>
    <n v="689"/>
    <n v="5.5"/>
    <n v="1019"/>
    <n v="85"/>
    <x v="7"/>
    <x v="76"/>
    <x v="10"/>
    <x v="2"/>
    <n v="8.6"/>
    <n v="8.6"/>
    <n v="0"/>
  </r>
  <r>
    <n v="260"/>
    <n v="20240318"/>
    <n v="2.5"/>
    <n v="11.1"/>
    <n v="1075"/>
    <n v="0"/>
    <n v="1015.9"/>
    <n v="82"/>
    <x v="7"/>
    <x v="77"/>
    <x v="11"/>
    <x v="2"/>
    <n v="6.9"/>
    <n v="6.9"/>
    <n v="0"/>
  </r>
  <r>
    <n v="260"/>
    <n v="20240319"/>
    <n v="2.6"/>
    <n v="11.5"/>
    <n v="975"/>
    <n v="-0.1"/>
    <n v="1017.9"/>
    <n v="80"/>
    <x v="7"/>
    <x v="78"/>
    <x v="11"/>
    <x v="2"/>
    <n v="6.5"/>
    <n v="6.5"/>
    <n v="0"/>
  </r>
  <r>
    <n v="260"/>
    <n v="20240320"/>
    <n v="1.3"/>
    <n v="12"/>
    <n v="1194"/>
    <n v="0"/>
    <n v="1019.1"/>
    <n v="82"/>
    <x v="7"/>
    <x v="79"/>
    <x v="11"/>
    <x v="2"/>
    <n v="6"/>
    <n v="6"/>
    <n v="0"/>
  </r>
  <r>
    <n v="260"/>
    <n v="20240321"/>
    <n v="2.9"/>
    <n v="9.5"/>
    <n v="670"/>
    <n v="-0.1"/>
    <n v="1023.4"/>
    <n v="85"/>
    <x v="7"/>
    <x v="80"/>
    <x v="11"/>
    <x v="2"/>
    <n v="8.5"/>
    <n v="8.5"/>
    <n v="0"/>
  </r>
  <r>
    <n v="260"/>
    <n v="20240322"/>
    <n v="3.2"/>
    <n v="9.4"/>
    <n v="313"/>
    <n v="2.1"/>
    <n v="1015.6"/>
    <n v="91"/>
    <x v="7"/>
    <x v="81"/>
    <x v="11"/>
    <x v="2"/>
    <n v="8.6"/>
    <n v="8.6"/>
    <n v="0"/>
  </r>
  <r>
    <n v="260"/>
    <n v="20240323"/>
    <n v="4.5"/>
    <n v="6.9"/>
    <n v="1228"/>
    <n v="2"/>
    <n v="1007.8"/>
    <n v="77"/>
    <x v="7"/>
    <x v="82"/>
    <x v="11"/>
    <x v="2"/>
    <n v="11.1"/>
    <n v="11.1"/>
    <n v="0"/>
  </r>
  <r>
    <n v="260"/>
    <n v="20240324"/>
    <n v="4.9000000000000004"/>
    <n v="6.4"/>
    <n v="673"/>
    <n v="15.4"/>
    <n v="1004.5"/>
    <n v="87"/>
    <x v="7"/>
    <x v="83"/>
    <x v="11"/>
    <x v="2"/>
    <n v="11.6"/>
    <n v="11.6"/>
    <n v="0"/>
  </r>
  <r>
    <n v="260"/>
    <n v="20240325"/>
    <n v="2.9"/>
    <n v="7.3"/>
    <n v="1620"/>
    <n v="0"/>
    <n v="1004.2"/>
    <n v="72"/>
    <x v="7"/>
    <x v="84"/>
    <x v="12"/>
    <x v="2"/>
    <n v="10.7"/>
    <n v="10.7"/>
    <n v="0"/>
  </r>
  <r>
    <n v="260"/>
    <n v="20240326"/>
    <n v="3.8"/>
    <n v="8.6999999999999993"/>
    <n v="909"/>
    <n v="-0.1"/>
    <n v="990.8"/>
    <n v="71"/>
    <x v="7"/>
    <x v="85"/>
    <x v="12"/>
    <x v="2"/>
    <n v="9.3000000000000007"/>
    <n v="9.3000000000000007"/>
    <n v="0"/>
  </r>
  <r>
    <n v="260"/>
    <n v="20240327"/>
    <n v="3.6"/>
    <n v="9.6"/>
    <n v="927"/>
    <n v="0.2"/>
    <n v="986.1"/>
    <n v="77"/>
    <x v="7"/>
    <x v="86"/>
    <x v="12"/>
    <x v="2"/>
    <n v="8.4"/>
    <n v="8.4"/>
    <n v="0"/>
  </r>
  <r>
    <n v="260"/>
    <n v="20240328"/>
    <n v="5"/>
    <n v="9.1"/>
    <n v="832"/>
    <n v="3.5"/>
    <n v="985.9"/>
    <n v="71"/>
    <x v="7"/>
    <x v="87"/>
    <x v="12"/>
    <x v="2"/>
    <n v="8.9"/>
    <n v="8.9"/>
    <n v="0"/>
  </r>
  <r>
    <n v="260"/>
    <n v="20240329"/>
    <n v="4.3"/>
    <n v="10.9"/>
    <n v="1166"/>
    <n v="0.4"/>
    <n v="993.1"/>
    <n v="71"/>
    <x v="7"/>
    <x v="88"/>
    <x v="12"/>
    <x v="2"/>
    <n v="7.1"/>
    <n v="7.1"/>
    <n v="0"/>
  </r>
  <r>
    <n v="260"/>
    <n v="20240330"/>
    <n v="1.8"/>
    <n v="8.6"/>
    <n v="347"/>
    <n v="0.9"/>
    <n v="997.1"/>
    <n v="94"/>
    <x v="7"/>
    <x v="89"/>
    <x v="12"/>
    <x v="2"/>
    <n v="9.4"/>
    <n v="9.4"/>
    <n v="0"/>
  </r>
  <r>
    <n v="260"/>
    <n v="20240331"/>
    <n v="3"/>
    <n v="10.5"/>
    <n v="1050"/>
    <n v="9.6999999999999993"/>
    <n v="996.3"/>
    <n v="90"/>
    <x v="7"/>
    <x v="90"/>
    <x v="12"/>
    <x v="2"/>
    <n v="7.5"/>
    <n v="7.5"/>
    <n v="0"/>
  </r>
  <r>
    <n v="260"/>
    <n v="20240401"/>
    <n v="3.3"/>
    <n v="10"/>
    <n v="731"/>
    <n v="0"/>
    <n v="996.6"/>
    <n v="83"/>
    <x v="7"/>
    <x v="91"/>
    <x v="13"/>
    <x v="3"/>
    <n v="8"/>
    <n v="6.4"/>
    <n v="0"/>
  </r>
  <r>
    <n v="260"/>
    <n v="20240402"/>
    <n v="4.0999999999999996"/>
    <n v="9.6999999999999993"/>
    <n v="682"/>
    <n v="1.4"/>
    <n v="1005.1"/>
    <n v="85"/>
    <x v="7"/>
    <x v="92"/>
    <x v="13"/>
    <x v="3"/>
    <n v="8.3000000000000007"/>
    <n v="6.6400000000000006"/>
    <n v="0"/>
  </r>
  <r>
    <n v="260"/>
    <n v="20240403"/>
    <n v="4.3"/>
    <n v="11"/>
    <n v="592"/>
    <n v="7"/>
    <n v="1003.8"/>
    <n v="89"/>
    <x v="7"/>
    <x v="93"/>
    <x v="13"/>
    <x v="3"/>
    <n v="7"/>
    <n v="5.6000000000000005"/>
    <n v="0"/>
  </r>
  <r>
    <n v="260"/>
    <n v="20240404"/>
    <n v="5.2"/>
    <n v="12"/>
    <n v="1064"/>
    <n v="12"/>
    <n v="1005"/>
    <n v="82"/>
    <x v="7"/>
    <x v="94"/>
    <x v="13"/>
    <x v="3"/>
    <n v="6"/>
    <n v="4.8000000000000007"/>
    <n v="0"/>
  </r>
  <r>
    <n v="260"/>
    <n v="20240405"/>
    <n v="4.3"/>
    <n v="13.4"/>
    <n v="996"/>
    <n v="3"/>
    <n v="1008.2"/>
    <n v="85"/>
    <x v="7"/>
    <x v="95"/>
    <x v="13"/>
    <x v="3"/>
    <n v="4.5999999999999996"/>
    <n v="3.6799999999999997"/>
    <n v="0"/>
  </r>
  <r>
    <n v="260"/>
    <n v="20240406"/>
    <n v="4"/>
    <n v="18"/>
    <n v="1557"/>
    <n v="0"/>
    <n v="1008.5"/>
    <n v="66"/>
    <x v="7"/>
    <x v="96"/>
    <x v="13"/>
    <x v="3"/>
    <n v="0"/>
    <n v="0"/>
    <n v="0"/>
  </r>
  <r>
    <n v="260"/>
    <n v="20240407"/>
    <n v="5"/>
    <n v="16.8"/>
    <n v="1897"/>
    <n v="0.7"/>
    <n v="1011.9"/>
    <n v="62"/>
    <x v="7"/>
    <x v="97"/>
    <x v="13"/>
    <x v="3"/>
    <n v="1.1999999999999993"/>
    <n v="0.95999999999999952"/>
    <n v="0"/>
  </r>
  <r>
    <n v="260"/>
    <n v="20240408"/>
    <n v="2.7"/>
    <n v="15.3"/>
    <n v="1183"/>
    <n v="1"/>
    <n v="1007.3"/>
    <n v="83"/>
    <x v="7"/>
    <x v="98"/>
    <x v="14"/>
    <x v="3"/>
    <n v="2.6999999999999993"/>
    <n v="2.1599999999999997"/>
    <n v="0"/>
  </r>
  <r>
    <n v="260"/>
    <n v="20240409"/>
    <n v="6"/>
    <n v="11.4"/>
    <n v="827"/>
    <n v="3.9"/>
    <n v="1009.9"/>
    <n v="75"/>
    <x v="7"/>
    <x v="99"/>
    <x v="14"/>
    <x v="3"/>
    <n v="6.6"/>
    <n v="5.28"/>
    <n v="0"/>
  </r>
  <r>
    <n v="260"/>
    <n v="20240410"/>
    <n v="3.9"/>
    <n v="11.7"/>
    <n v="2126"/>
    <n v="0.6"/>
    <n v="1026.7"/>
    <n v="63"/>
    <x v="7"/>
    <x v="100"/>
    <x v="14"/>
    <x v="3"/>
    <n v="6.3000000000000007"/>
    <n v="5.0400000000000009"/>
    <n v="0"/>
  </r>
  <r>
    <n v="260"/>
    <n v="20240411"/>
    <n v="3.9"/>
    <n v="13.2"/>
    <n v="377"/>
    <n v="0.4"/>
    <n v="1030.0999999999999"/>
    <n v="86"/>
    <x v="7"/>
    <x v="101"/>
    <x v="14"/>
    <x v="3"/>
    <n v="4.8000000000000007"/>
    <n v="3.8400000000000007"/>
    <n v="0"/>
  </r>
  <r>
    <n v="260"/>
    <n v="20240412"/>
    <n v="4.8"/>
    <n v="16.100000000000001"/>
    <n v="1747"/>
    <n v="0"/>
    <n v="1028.8"/>
    <n v="75"/>
    <x v="7"/>
    <x v="102"/>
    <x v="14"/>
    <x v="3"/>
    <n v="1.8999999999999986"/>
    <n v="1.5199999999999989"/>
    <n v="0"/>
  </r>
  <r>
    <n v="260"/>
    <n v="20240413"/>
    <n v="4.4000000000000004"/>
    <n v="17.100000000000001"/>
    <n v="1771"/>
    <n v="0"/>
    <n v="1022.1"/>
    <n v="68"/>
    <x v="7"/>
    <x v="103"/>
    <x v="14"/>
    <x v="3"/>
    <n v="0.89999999999999858"/>
    <n v="0.71999999999999886"/>
    <n v="0"/>
  </r>
  <r>
    <n v="260"/>
    <n v="20240414"/>
    <n v="2.9"/>
    <n v="11.6"/>
    <n v="1743"/>
    <n v="0"/>
    <n v="1020.8"/>
    <n v="63"/>
    <x v="7"/>
    <x v="104"/>
    <x v="14"/>
    <x v="3"/>
    <n v="6.4"/>
    <n v="5.120000000000001"/>
    <n v="0"/>
  </r>
  <r>
    <n v="260"/>
    <n v="20240415"/>
    <n v="5"/>
    <n v="8"/>
    <n v="778"/>
    <n v="13.3"/>
    <n v="1004.9"/>
    <n v="81"/>
    <x v="7"/>
    <x v="105"/>
    <x v="15"/>
    <x v="3"/>
    <n v="10"/>
    <n v="8"/>
    <n v="0"/>
  </r>
  <r>
    <n v="260"/>
    <n v="20240416"/>
    <n v="5.2"/>
    <n v="8.1999999999999993"/>
    <n v="1130"/>
    <n v="9.4"/>
    <n v="1004.5"/>
    <n v="80"/>
    <x v="7"/>
    <x v="106"/>
    <x v="15"/>
    <x v="3"/>
    <n v="9.8000000000000007"/>
    <n v="7.8400000000000007"/>
    <n v="0"/>
  </r>
  <r>
    <n v="260"/>
    <n v="20240417"/>
    <n v="2.1"/>
    <n v="5.8"/>
    <n v="1333"/>
    <n v="9.4"/>
    <n v="1012.2"/>
    <n v="87"/>
    <x v="7"/>
    <x v="107"/>
    <x v="15"/>
    <x v="3"/>
    <n v="12.2"/>
    <n v="9.76"/>
    <n v="0"/>
  </r>
  <r>
    <n v="260"/>
    <n v="20240418"/>
    <n v="3.1"/>
    <n v="7.5"/>
    <n v="1702"/>
    <n v="2.5"/>
    <n v="1018.4"/>
    <n v="75"/>
    <x v="7"/>
    <x v="108"/>
    <x v="15"/>
    <x v="3"/>
    <n v="10.5"/>
    <n v="8.4"/>
    <n v="0"/>
  </r>
  <r>
    <n v="260"/>
    <n v="20240419"/>
    <n v="5"/>
    <n v="8.1999999999999993"/>
    <n v="1258"/>
    <n v="16.600000000000001"/>
    <n v="1010.9"/>
    <n v="87"/>
    <x v="7"/>
    <x v="109"/>
    <x v="15"/>
    <x v="3"/>
    <n v="9.8000000000000007"/>
    <n v="7.8400000000000007"/>
    <n v="0"/>
  </r>
  <r>
    <n v="260"/>
    <n v="20240420"/>
    <n v="4.4000000000000004"/>
    <n v="7.3"/>
    <n v="1548"/>
    <n v="2.1"/>
    <n v="1021.6"/>
    <n v="75"/>
    <x v="7"/>
    <x v="110"/>
    <x v="15"/>
    <x v="3"/>
    <n v="10.7"/>
    <n v="8.56"/>
    <n v="0"/>
  </r>
  <r>
    <n v="260"/>
    <n v="20240421"/>
    <n v="4"/>
    <n v="6.2"/>
    <n v="2058"/>
    <n v="0.7"/>
    <n v="1025.2"/>
    <n v="75"/>
    <x v="7"/>
    <x v="111"/>
    <x v="15"/>
    <x v="3"/>
    <n v="11.8"/>
    <n v="9.4400000000000013"/>
    <n v="0"/>
  </r>
  <r>
    <n v="260"/>
    <n v="20240422"/>
    <n v="3.1"/>
    <n v="5.5"/>
    <n v="1524"/>
    <n v="0.5"/>
    <n v="1025.0999999999999"/>
    <n v="67"/>
    <x v="7"/>
    <x v="112"/>
    <x v="16"/>
    <x v="3"/>
    <n v="12.5"/>
    <n v="10"/>
    <n v="0"/>
  </r>
  <r>
    <n v="260"/>
    <n v="20240423"/>
    <n v="2.2999999999999998"/>
    <n v="5.5"/>
    <n v="2124"/>
    <n v="2.2999999999999998"/>
    <n v="1019.1"/>
    <n v="73"/>
    <x v="7"/>
    <x v="113"/>
    <x v="16"/>
    <x v="3"/>
    <n v="12.5"/>
    <n v="10"/>
    <n v="0"/>
  </r>
  <r>
    <n v="260"/>
    <n v="20240424"/>
    <n v="3.5"/>
    <n v="5.7"/>
    <n v="1472"/>
    <n v="3.7"/>
    <n v="1009.7"/>
    <n v="84"/>
    <x v="7"/>
    <x v="114"/>
    <x v="16"/>
    <x v="3"/>
    <n v="12.3"/>
    <n v="9.8400000000000016"/>
    <n v="0"/>
  </r>
  <r>
    <n v="260"/>
    <n v="20240425"/>
    <n v="3"/>
    <n v="6.1"/>
    <n v="939"/>
    <n v="5.9"/>
    <n v="1004.2"/>
    <n v="84"/>
    <x v="7"/>
    <x v="115"/>
    <x v="16"/>
    <x v="3"/>
    <n v="11.9"/>
    <n v="9.5200000000000014"/>
    <n v="0"/>
  </r>
  <r>
    <n v="260"/>
    <n v="20240426"/>
    <n v="2.2999999999999998"/>
    <n v="8.8000000000000007"/>
    <n v="1653"/>
    <n v="1.4"/>
    <n v="1003.8"/>
    <n v="76"/>
    <x v="7"/>
    <x v="116"/>
    <x v="16"/>
    <x v="3"/>
    <n v="9.1999999999999993"/>
    <n v="7.3599999999999994"/>
    <n v="0"/>
  </r>
  <r>
    <n v="260"/>
    <n v="20240427"/>
    <n v="2.9"/>
    <n v="11.8"/>
    <n v="1243"/>
    <n v="0.1"/>
    <n v="1004.8"/>
    <n v="80"/>
    <x v="7"/>
    <x v="117"/>
    <x v="16"/>
    <x v="3"/>
    <n v="6.1999999999999993"/>
    <n v="4.96"/>
    <n v="0"/>
  </r>
  <r>
    <n v="260"/>
    <n v="20240428"/>
    <n v="5.0999999999999996"/>
    <n v="12.3"/>
    <n v="952"/>
    <n v="0.2"/>
    <n v="1008.3"/>
    <n v="72"/>
    <x v="7"/>
    <x v="118"/>
    <x v="16"/>
    <x v="3"/>
    <n v="5.6999999999999993"/>
    <n v="4.5599999999999996"/>
    <n v="0"/>
  </r>
  <r>
    <n v="260"/>
    <n v="20240429"/>
    <n v="2.6"/>
    <n v="12.5"/>
    <n v="2304"/>
    <n v="0"/>
    <n v="1018.6"/>
    <n v="75"/>
    <x v="7"/>
    <x v="119"/>
    <x v="17"/>
    <x v="3"/>
    <n v="5.5"/>
    <n v="4.4000000000000004"/>
    <n v="0"/>
  </r>
  <r>
    <n v="260"/>
    <n v="20240430"/>
    <n v="2.5"/>
    <n v="16.2"/>
    <n v="1920"/>
    <n v="-0.1"/>
    <n v="1014.8"/>
    <n v="77"/>
    <x v="7"/>
    <x v="120"/>
    <x v="17"/>
    <x v="3"/>
    <n v="1.8000000000000007"/>
    <n v="1.4400000000000006"/>
    <n v="0"/>
  </r>
  <r>
    <n v="260"/>
    <n v="20240501"/>
    <n v="2.6"/>
    <n v="19"/>
    <n v="2366"/>
    <n v="20.2"/>
    <n v="1006"/>
    <n v="77"/>
    <x v="7"/>
    <x v="121"/>
    <x v="17"/>
    <x v="4"/>
    <n v="0"/>
    <n v="0"/>
    <n v="1"/>
  </r>
  <r>
    <n v="267"/>
    <n v="20240101"/>
    <n v="8.5"/>
    <n v="7.3"/>
    <n v="155"/>
    <n v="8.3000000000000007"/>
    <m/>
    <n v="87"/>
    <x v="8"/>
    <x v="0"/>
    <x v="0"/>
    <x v="0"/>
    <n v="10.7"/>
    <n v="11.77"/>
    <n v="0"/>
  </r>
  <r>
    <n v="267"/>
    <n v="20240102"/>
    <n v="9.9"/>
    <n v="8.8000000000000007"/>
    <n v="108"/>
    <n v="27.8"/>
    <m/>
    <n v="94"/>
    <x v="8"/>
    <x v="1"/>
    <x v="0"/>
    <x v="0"/>
    <n v="9.1999999999999993"/>
    <n v="10.119999999999999"/>
    <n v="0"/>
  </r>
  <r>
    <n v="267"/>
    <n v="20240103"/>
    <n v="8.9"/>
    <n v="8.1999999999999993"/>
    <n v="174"/>
    <n v="1"/>
    <m/>
    <n v="90"/>
    <x v="8"/>
    <x v="2"/>
    <x v="0"/>
    <x v="0"/>
    <n v="9.8000000000000007"/>
    <n v="10.780000000000001"/>
    <n v="0"/>
  </r>
  <r>
    <n v="267"/>
    <n v="20240104"/>
    <n v="4.8"/>
    <n v="5.2"/>
    <n v="144"/>
    <n v="2.4"/>
    <m/>
    <n v="88"/>
    <x v="8"/>
    <x v="3"/>
    <x v="0"/>
    <x v="0"/>
    <n v="12.8"/>
    <n v="14.080000000000002"/>
    <n v="0"/>
  </r>
  <r>
    <n v="267"/>
    <n v="20240105"/>
    <n v="5.5"/>
    <n v="5.0999999999999996"/>
    <n v="160"/>
    <n v="6.4"/>
    <m/>
    <n v="94"/>
    <x v="8"/>
    <x v="4"/>
    <x v="0"/>
    <x v="0"/>
    <n v="12.9"/>
    <n v="14.190000000000001"/>
    <n v="0"/>
  </r>
  <r>
    <n v="267"/>
    <n v="20240106"/>
    <n v="5.8"/>
    <n v="2"/>
    <n v="79"/>
    <n v="0.1"/>
    <m/>
    <n v="91"/>
    <x v="8"/>
    <x v="5"/>
    <x v="0"/>
    <x v="0"/>
    <n v="16"/>
    <n v="17.600000000000001"/>
    <n v="0"/>
  </r>
  <r>
    <n v="267"/>
    <n v="20240107"/>
    <n v="5.8"/>
    <n v="-0.6"/>
    <n v="340"/>
    <n v="-0.1"/>
    <m/>
    <n v="81"/>
    <x v="8"/>
    <x v="6"/>
    <x v="0"/>
    <x v="0"/>
    <n v="18.600000000000001"/>
    <n v="20.460000000000004"/>
    <n v="0"/>
  </r>
  <r>
    <n v="267"/>
    <n v="20240108"/>
    <n v="6.4"/>
    <n v="-1.2"/>
    <n v="226"/>
    <n v="0"/>
    <m/>
    <n v="76"/>
    <x v="8"/>
    <x v="7"/>
    <x v="1"/>
    <x v="0"/>
    <n v="19.2"/>
    <n v="21.12"/>
    <n v="0"/>
  </r>
  <r>
    <n v="267"/>
    <n v="20240109"/>
    <n v="6.2"/>
    <n v="-2.8"/>
    <n v="429"/>
    <n v="0"/>
    <m/>
    <n v="72"/>
    <x v="8"/>
    <x v="8"/>
    <x v="1"/>
    <x v="0"/>
    <n v="20.8"/>
    <n v="22.880000000000003"/>
    <n v="0"/>
  </r>
  <r>
    <n v="267"/>
    <n v="20240110"/>
    <n v="4.8"/>
    <n v="-3.1"/>
    <n v="428"/>
    <n v="0"/>
    <m/>
    <n v="74"/>
    <x v="8"/>
    <x v="9"/>
    <x v="1"/>
    <x v="0"/>
    <n v="21.1"/>
    <n v="23.210000000000004"/>
    <n v="0"/>
  </r>
  <r>
    <n v="267"/>
    <n v="20240111"/>
    <n v="2.9"/>
    <n v="-0.1"/>
    <n v="123"/>
    <n v="0"/>
    <m/>
    <n v="91"/>
    <x v="8"/>
    <x v="10"/>
    <x v="1"/>
    <x v="0"/>
    <n v="18.100000000000001"/>
    <n v="19.910000000000004"/>
    <n v="0"/>
  </r>
  <r>
    <n v="267"/>
    <n v="20240112"/>
    <n v="3.2"/>
    <n v="3.2"/>
    <n v="198"/>
    <n v="0.6"/>
    <m/>
    <n v="95"/>
    <x v="8"/>
    <x v="11"/>
    <x v="1"/>
    <x v="0"/>
    <n v="14.8"/>
    <n v="16.28"/>
    <n v="0"/>
  </r>
  <r>
    <n v="267"/>
    <n v="20240113"/>
    <n v="5.7"/>
    <n v="3.9"/>
    <n v="152"/>
    <n v="1.9"/>
    <m/>
    <n v="92"/>
    <x v="8"/>
    <x v="12"/>
    <x v="1"/>
    <x v="0"/>
    <n v="14.1"/>
    <n v="15.510000000000002"/>
    <n v="0"/>
  </r>
  <r>
    <n v="267"/>
    <n v="20240114"/>
    <n v="6.3"/>
    <n v="3.5"/>
    <n v="208"/>
    <n v="1"/>
    <m/>
    <n v="89"/>
    <x v="8"/>
    <x v="13"/>
    <x v="1"/>
    <x v="0"/>
    <n v="14.5"/>
    <n v="15.950000000000001"/>
    <n v="0"/>
  </r>
  <r>
    <n v="267"/>
    <n v="20240115"/>
    <n v="8.8000000000000007"/>
    <n v="2.2999999999999998"/>
    <n v="291"/>
    <n v="2.5"/>
    <m/>
    <n v="84"/>
    <x v="8"/>
    <x v="14"/>
    <x v="2"/>
    <x v="0"/>
    <n v="15.7"/>
    <n v="17.27"/>
    <n v="0"/>
  </r>
  <r>
    <n v="267"/>
    <n v="20240116"/>
    <n v="6.3"/>
    <n v="1.3"/>
    <n v="208"/>
    <n v="0.3"/>
    <m/>
    <n v="84"/>
    <x v="8"/>
    <x v="15"/>
    <x v="2"/>
    <x v="0"/>
    <n v="16.7"/>
    <n v="18.37"/>
    <n v="0"/>
  </r>
  <r>
    <n v="267"/>
    <n v="20240117"/>
    <n v="4.5999999999999996"/>
    <n v="0.2"/>
    <n v="103"/>
    <n v="-0.1"/>
    <m/>
    <n v="85"/>
    <x v="8"/>
    <x v="16"/>
    <x v="2"/>
    <x v="0"/>
    <n v="17.8"/>
    <n v="19.580000000000002"/>
    <n v="0"/>
  </r>
  <r>
    <n v="267"/>
    <n v="20240118"/>
    <n v="3.2"/>
    <n v="0.4"/>
    <n v="496"/>
    <n v="0.3"/>
    <m/>
    <n v="88"/>
    <x v="8"/>
    <x v="17"/>
    <x v="2"/>
    <x v="0"/>
    <n v="17.600000000000001"/>
    <n v="19.360000000000003"/>
    <n v="0"/>
  </r>
  <r>
    <n v="267"/>
    <n v="20240119"/>
    <n v="5.9"/>
    <n v="1.9"/>
    <n v="469"/>
    <n v="1.4"/>
    <m/>
    <n v="85"/>
    <x v="8"/>
    <x v="18"/>
    <x v="2"/>
    <x v="0"/>
    <n v="16.100000000000001"/>
    <n v="17.710000000000004"/>
    <n v="0"/>
  </r>
  <r>
    <n v="267"/>
    <n v="20240120"/>
    <n v="7.6"/>
    <n v="1.2"/>
    <n v="218"/>
    <n v="0"/>
    <m/>
    <n v="82"/>
    <x v="8"/>
    <x v="19"/>
    <x v="2"/>
    <x v="0"/>
    <n v="16.8"/>
    <n v="18.480000000000004"/>
    <n v="0"/>
  </r>
  <r>
    <n v="267"/>
    <n v="20240121"/>
    <n v="11"/>
    <n v="2.9"/>
    <n v="107"/>
    <n v="0.8"/>
    <m/>
    <n v="80"/>
    <x v="8"/>
    <x v="20"/>
    <x v="2"/>
    <x v="0"/>
    <n v="15.1"/>
    <n v="16.61"/>
    <n v="0"/>
  </r>
  <r>
    <n v="267"/>
    <n v="20240122"/>
    <n v="11.7"/>
    <n v="7.4"/>
    <n v="429"/>
    <n v="3.5"/>
    <m/>
    <n v="86"/>
    <x v="8"/>
    <x v="21"/>
    <x v="3"/>
    <x v="0"/>
    <n v="10.6"/>
    <n v="11.66"/>
    <n v="0"/>
  </r>
  <r>
    <n v="267"/>
    <n v="20240123"/>
    <n v="9.9"/>
    <n v="6.5"/>
    <n v="332"/>
    <n v="6.1"/>
    <m/>
    <n v="88"/>
    <x v="8"/>
    <x v="22"/>
    <x v="3"/>
    <x v="0"/>
    <n v="11.5"/>
    <n v="12.65"/>
    <n v="0"/>
  </r>
  <r>
    <n v="267"/>
    <n v="20240124"/>
    <n v="12.1"/>
    <n v="8.1"/>
    <n v="404"/>
    <n v="0"/>
    <m/>
    <n v="81"/>
    <x v="8"/>
    <x v="23"/>
    <x v="3"/>
    <x v="0"/>
    <n v="9.9"/>
    <n v="10.89"/>
    <n v="0"/>
  </r>
  <r>
    <n v="267"/>
    <n v="20240125"/>
    <n v="5.4"/>
    <n v="5.7"/>
    <n v="291"/>
    <n v="0.5"/>
    <m/>
    <n v="95"/>
    <x v="8"/>
    <x v="24"/>
    <x v="3"/>
    <x v="0"/>
    <n v="12.3"/>
    <n v="13.530000000000001"/>
    <n v="0"/>
  </r>
  <r>
    <n v="267"/>
    <n v="20240126"/>
    <n v="8.9"/>
    <n v="6.7"/>
    <n v="350"/>
    <n v="5.6"/>
    <m/>
    <n v="88"/>
    <x v="8"/>
    <x v="25"/>
    <x v="3"/>
    <x v="0"/>
    <n v="11.3"/>
    <n v="12.430000000000001"/>
    <n v="0"/>
  </r>
  <r>
    <n v="267"/>
    <n v="20240127"/>
    <n v="5"/>
    <n v="4.4000000000000004"/>
    <n v="498"/>
    <n v="0"/>
    <m/>
    <n v="91"/>
    <x v="8"/>
    <x v="26"/>
    <x v="3"/>
    <x v="0"/>
    <n v="13.6"/>
    <n v="14.96"/>
    <n v="0"/>
  </r>
  <r>
    <n v="267"/>
    <n v="20240128"/>
    <n v="5.5"/>
    <n v="3.8"/>
    <n v="564"/>
    <n v="0"/>
    <m/>
    <n v="82"/>
    <x v="8"/>
    <x v="27"/>
    <x v="3"/>
    <x v="0"/>
    <n v="14.2"/>
    <n v="15.620000000000001"/>
    <n v="0"/>
  </r>
  <r>
    <n v="267"/>
    <n v="20240129"/>
    <n v="4.5"/>
    <n v="5.0999999999999996"/>
    <n v="367"/>
    <n v="0"/>
    <m/>
    <n v="91"/>
    <x v="8"/>
    <x v="28"/>
    <x v="4"/>
    <x v="0"/>
    <n v="12.9"/>
    <n v="14.190000000000001"/>
    <n v="0"/>
  </r>
  <r>
    <n v="267"/>
    <n v="20240130"/>
    <n v="6.4"/>
    <n v="6.1"/>
    <n v="166"/>
    <n v="0.3"/>
    <m/>
    <n v="95"/>
    <x v="8"/>
    <x v="29"/>
    <x v="4"/>
    <x v="0"/>
    <n v="11.9"/>
    <n v="13.090000000000002"/>
    <n v="0"/>
  </r>
  <r>
    <n v="267"/>
    <n v="20240131"/>
    <n v="6.7"/>
    <n v="5.6"/>
    <n v="144"/>
    <n v="3"/>
    <m/>
    <n v="85"/>
    <x v="8"/>
    <x v="30"/>
    <x v="4"/>
    <x v="0"/>
    <n v="12.4"/>
    <n v="13.640000000000002"/>
    <n v="0"/>
  </r>
  <r>
    <n v="267"/>
    <n v="20240201"/>
    <n v="5.7"/>
    <n v="5.4"/>
    <n v="596"/>
    <n v="0.1"/>
    <m/>
    <n v="90"/>
    <x v="8"/>
    <x v="31"/>
    <x v="4"/>
    <x v="1"/>
    <n v="12.6"/>
    <n v="13.860000000000001"/>
    <n v="0"/>
  </r>
  <r>
    <n v="267"/>
    <n v="20240202"/>
    <n v="7.8"/>
    <n v="6.9"/>
    <n v="258"/>
    <n v="-0.1"/>
    <m/>
    <n v="92"/>
    <x v="8"/>
    <x v="32"/>
    <x v="4"/>
    <x v="1"/>
    <n v="11.1"/>
    <n v="12.21"/>
    <n v="0"/>
  </r>
  <r>
    <n v="267"/>
    <n v="20240203"/>
    <n v="7.3"/>
    <n v="8.1999999999999993"/>
    <n v="480"/>
    <n v="0"/>
    <m/>
    <n v="92"/>
    <x v="8"/>
    <x v="33"/>
    <x v="4"/>
    <x v="1"/>
    <n v="9.8000000000000007"/>
    <n v="10.780000000000001"/>
    <n v="0"/>
  </r>
  <r>
    <n v="267"/>
    <n v="20240204"/>
    <n v="8.5"/>
    <n v="8"/>
    <n v="179"/>
    <n v="0.7"/>
    <m/>
    <n v="89"/>
    <x v="8"/>
    <x v="34"/>
    <x v="4"/>
    <x v="1"/>
    <n v="10"/>
    <n v="11"/>
    <n v="0"/>
  </r>
  <r>
    <n v="267"/>
    <n v="20240205"/>
    <n v="11.4"/>
    <n v="8.4"/>
    <n v="262"/>
    <n v="0"/>
    <m/>
    <n v="87"/>
    <x v="8"/>
    <x v="35"/>
    <x v="5"/>
    <x v="1"/>
    <n v="9.6"/>
    <n v="10.56"/>
    <n v="0"/>
  </r>
  <r>
    <n v="267"/>
    <n v="20240206"/>
    <n v="12"/>
    <n v="8.6"/>
    <n v="261"/>
    <n v="7.7"/>
    <m/>
    <n v="86"/>
    <x v="8"/>
    <x v="36"/>
    <x v="5"/>
    <x v="1"/>
    <n v="9.4"/>
    <n v="10.340000000000002"/>
    <n v="0"/>
  </r>
  <r>
    <n v="267"/>
    <n v="20240207"/>
    <n v="3.4"/>
    <n v="3.9"/>
    <n v="493"/>
    <n v="0.1"/>
    <m/>
    <n v="80"/>
    <x v="8"/>
    <x v="37"/>
    <x v="5"/>
    <x v="1"/>
    <n v="14.1"/>
    <n v="15.510000000000002"/>
    <n v="0"/>
  </r>
  <r>
    <n v="267"/>
    <n v="20240208"/>
    <n v="4.8"/>
    <n v="1.4"/>
    <n v="139"/>
    <n v="8.1"/>
    <m/>
    <n v="93"/>
    <x v="8"/>
    <x v="38"/>
    <x v="5"/>
    <x v="1"/>
    <n v="16.600000000000001"/>
    <n v="18.260000000000002"/>
    <n v="0"/>
  </r>
  <r>
    <n v="267"/>
    <n v="20240209"/>
    <n v="6.4"/>
    <n v="7.6"/>
    <n v="233"/>
    <n v="6.8"/>
    <m/>
    <n v="94"/>
    <x v="8"/>
    <x v="39"/>
    <x v="5"/>
    <x v="1"/>
    <n v="10.4"/>
    <n v="11.440000000000001"/>
    <n v="0"/>
  </r>
  <r>
    <n v="267"/>
    <n v="20240210"/>
    <n v="4.3"/>
    <n v="9.6"/>
    <n v="353"/>
    <n v="0.1"/>
    <m/>
    <n v="93"/>
    <x v="8"/>
    <x v="40"/>
    <x v="5"/>
    <x v="1"/>
    <n v="8.4"/>
    <n v="9.240000000000002"/>
    <n v="0"/>
  </r>
  <r>
    <n v="267"/>
    <n v="20240211"/>
    <n v="4.0999999999999996"/>
    <n v="8.1"/>
    <n v="302"/>
    <n v="2"/>
    <m/>
    <n v="95"/>
    <x v="8"/>
    <x v="41"/>
    <x v="5"/>
    <x v="1"/>
    <n v="9.9"/>
    <n v="10.89"/>
    <n v="0"/>
  </r>
  <r>
    <n v="267"/>
    <n v="20240212"/>
    <n v="4.5"/>
    <n v="6.5"/>
    <n v="505"/>
    <n v="0.4"/>
    <m/>
    <n v="92"/>
    <x v="8"/>
    <x v="42"/>
    <x v="6"/>
    <x v="1"/>
    <n v="11.5"/>
    <n v="12.65"/>
    <n v="0"/>
  </r>
  <r>
    <n v="267"/>
    <n v="20240213"/>
    <n v="6.5"/>
    <n v="6.7"/>
    <n v="438"/>
    <n v="3.1"/>
    <m/>
    <n v="89"/>
    <x v="8"/>
    <x v="43"/>
    <x v="6"/>
    <x v="1"/>
    <n v="11.3"/>
    <n v="12.430000000000001"/>
    <n v="0"/>
  </r>
  <r>
    <n v="267"/>
    <n v="20240214"/>
    <n v="7.5"/>
    <n v="9.4"/>
    <n v="174"/>
    <n v="5.4"/>
    <m/>
    <n v="97"/>
    <x v="8"/>
    <x v="44"/>
    <x v="6"/>
    <x v="1"/>
    <n v="8.6"/>
    <n v="9.4600000000000009"/>
    <n v="0"/>
  </r>
  <r>
    <n v="267"/>
    <n v="20240215"/>
    <n v="5.9"/>
    <n v="10.5"/>
    <n v="247"/>
    <n v="0.6"/>
    <m/>
    <n v="94"/>
    <x v="8"/>
    <x v="45"/>
    <x v="6"/>
    <x v="1"/>
    <n v="7.5"/>
    <n v="8.25"/>
    <n v="0"/>
  </r>
  <r>
    <n v="267"/>
    <n v="20240216"/>
    <n v="5"/>
    <n v="8.6999999999999993"/>
    <n v="198"/>
    <n v="0.9"/>
    <m/>
    <n v="94"/>
    <x v="8"/>
    <x v="46"/>
    <x v="6"/>
    <x v="1"/>
    <n v="9.3000000000000007"/>
    <n v="10.230000000000002"/>
    <n v="0"/>
  </r>
  <r>
    <n v="267"/>
    <n v="20240217"/>
    <n v="3.4"/>
    <n v="7.8"/>
    <n v="304"/>
    <n v="0"/>
    <m/>
    <n v="96"/>
    <x v="8"/>
    <x v="47"/>
    <x v="6"/>
    <x v="1"/>
    <n v="10.199999999999999"/>
    <n v="11.22"/>
    <n v="0"/>
  </r>
  <r>
    <n v="267"/>
    <n v="20240218"/>
    <n v="8.4"/>
    <n v="8.1999999999999993"/>
    <n v="111"/>
    <n v="22.3"/>
    <m/>
    <n v="96"/>
    <x v="8"/>
    <x v="48"/>
    <x v="6"/>
    <x v="1"/>
    <n v="9.8000000000000007"/>
    <n v="10.780000000000001"/>
    <n v="0"/>
  </r>
  <r>
    <n v="267"/>
    <n v="20240219"/>
    <n v="5.8"/>
    <n v="7.9"/>
    <n v="236"/>
    <n v="0.1"/>
    <m/>
    <n v="93"/>
    <x v="8"/>
    <x v="49"/>
    <x v="7"/>
    <x v="1"/>
    <n v="10.1"/>
    <n v="11.110000000000001"/>
    <n v="0"/>
  </r>
  <r>
    <n v="267"/>
    <n v="20240220"/>
    <n v="6.8"/>
    <n v="8.1"/>
    <n v="399"/>
    <n v="0.1"/>
    <m/>
    <n v="91"/>
    <x v="8"/>
    <x v="50"/>
    <x v="7"/>
    <x v="1"/>
    <n v="9.9"/>
    <n v="10.89"/>
    <n v="0"/>
  </r>
  <r>
    <n v="267"/>
    <n v="20240221"/>
    <n v="8.1"/>
    <n v="8.5"/>
    <n v="221"/>
    <n v="6.6"/>
    <m/>
    <n v="94"/>
    <x v="8"/>
    <x v="51"/>
    <x v="7"/>
    <x v="1"/>
    <n v="9.5"/>
    <n v="10.450000000000001"/>
    <n v="0"/>
  </r>
  <r>
    <n v="267"/>
    <n v="20240222"/>
    <n v="8.6999999999999993"/>
    <n v="8.9"/>
    <n v="412"/>
    <n v="7.3"/>
    <m/>
    <n v="93"/>
    <x v="8"/>
    <x v="52"/>
    <x v="7"/>
    <x v="1"/>
    <n v="9.1"/>
    <n v="10.01"/>
    <n v="0"/>
  </r>
  <r>
    <n v="267"/>
    <n v="20240223"/>
    <n v="9.5"/>
    <n v="6.2"/>
    <n v="411"/>
    <n v="2.7"/>
    <m/>
    <n v="83"/>
    <x v="8"/>
    <x v="53"/>
    <x v="7"/>
    <x v="1"/>
    <n v="11.8"/>
    <n v="12.980000000000002"/>
    <n v="0"/>
  </r>
  <r>
    <n v="267"/>
    <n v="20240224"/>
    <n v="6.8"/>
    <n v="5.3"/>
    <n v="382"/>
    <n v="7.2"/>
    <m/>
    <n v="87"/>
    <x v="8"/>
    <x v="54"/>
    <x v="7"/>
    <x v="1"/>
    <n v="12.7"/>
    <n v="13.97"/>
    <n v="0"/>
  </r>
  <r>
    <n v="267"/>
    <n v="20240225"/>
    <n v="4"/>
    <n v="5.7"/>
    <n v="550"/>
    <n v="2.2000000000000002"/>
    <m/>
    <n v="89"/>
    <x v="8"/>
    <x v="55"/>
    <x v="7"/>
    <x v="1"/>
    <n v="12.3"/>
    <n v="13.530000000000001"/>
    <n v="0"/>
  </r>
  <r>
    <n v="267"/>
    <n v="20240226"/>
    <n v="7.8"/>
    <n v="4.3"/>
    <n v="432"/>
    <n v="0"/>
    <m/>
    <n v="87"/>
    <x v="8"/>
    <x v="56"/>
    <x v="8"/>
    <x v="1"/>
    <n v="13.7"/>
    <n v="15.07"/>
    <n v="0"/>
  </r>
  <r>
    <n v="267"/>
    <n v="20240227"/>
    <n v="3"/>
    <n v="4.4000000000000004"/>
    <n v="944"/>
    <n v="0"/>
    <m/>
    <n v="84"/>
    <x v="8"/>
    <x v="57"/>
    <x v="8"/>
    <x v="1"/>
    <n v="13.6"/>
    <n v="14.96"/>
    <n v="0"/>
  </r>
  <r>
    <n v="267"/>
    <n v="20240228"/>
    <n v="6"/>
    <n v="6.7"/>
    <n v="518"/>
    <n v="0"/>
    <m/>
    <n v="92"/>
    <x v="8"/>
    <x v="58"/>
    <x v="8"/>
    <x v="1"/>
    <n v="11.3"/>
    <n v="12.430000000000001"/>
    <n v="0"/>
  </r>
  <r>
    <n v="267"/>
    <n v="20240229"/>
    <n v="8.1"/>
    <n v="7.5"/>
    <n v="205"/>
    <n v="5.8"/>
    <m/>
    <n v="96"/>
    <x v="8"/>
    <x v="59"/>
    <x v="8"/>
    <x v="1"/>
    <n v="10.5"/>
    <n v="11.55"/>
    <n v="0"/>
  </r>
  <r>
    <n v="267"/>
    <n v="20240301"/>
    <n v="7.3"/>
    <n v="7.5"/>
    <n v="853"/>
    <n v="0.1"/>
    <m/>
    <n v="85"/>
    <x v="8"/>
    <x v="60"/>
    <x v="8"/>
    <x v="2"/>
    <n v="10.5"/>
    <n v="10.5"/>
    <n v="0"/>
  </r>
  <r>
    <n v="267"/>
    <n v="20240302"/>
    <n v="7.3"/>
    <n v="8.5"/>
    <n v="1118"/>
    <n v="-0.1"/>
    <m/>
    <n v="76"/>
    <x v="8"/>
    <x v="61"/>
    <x v="8"/>
    <x v="2"/>
    <n v="9.5"/>
    <n v="9.5"/>
    <n v="0"/>
  </r>
  <r>
    <n v="267"/>
    <n v="20240303"/>
    <n v="3.6"/>
    <n v="9"/>
    <n v="652"/>
    <n v="-0.1"/>
    <m/>
    <n v="85"/>
    <x v="8"/>
    <x v="62"/>
    <x v="8"/>
    <x v="2"/>
    <n v="9"/>
    <n v="9"/>
    <n v="0"/>
  </r>
  <r>
    <n v="267"/>
    <n v="20240304"/>
    <n v="3.7"/>
    <n v="6.9"/>
    <n v="716"/>
    <n v="0"/>
    <m/>
    <n v="92"/>
    <x v="8"/>
    <x v="63"/>
    <x v="9"/>
    <x v="2"/>
    <n v="11.1"/>
    <n v="11.1"/>
    <n v="0"/>
  </r>
  <r>
    <n v="267"/>
    <n v="20240305"/>
    <n v="2.8"/>
    <n v="7.2"/>
    <n v="321"/>
    <n v="0.2"/>
    <m/>
    <n v="95"/>
    <x v="8"/>
    <x v="64"/>
    <x v="9"/>
    <x v="2"/>
    <n v="10.8"/>
    <n v="10.8"/>
    <n v="0"/>
  </r>
  <r>
    <n v="267"/>
    <n v="20240306"/>
    <n v="3.7"/>
    <n v="6.2"/>
    <n v="889"/>
    <n v="-0.1"/>
    <m/>
    <n v="90"/>
    <x v="8"/>
    <x v="65"/>
    <x v="9"/>
    <x v="2"/>
    <n v="11.8"/>
    <n v="11.8"/>
    <n v="0"/>
  </r>
  <r>
    <n v="267"/>
    <n v="20240307"/>
    <n v="4.9000000000000004"/>
    <n v="4"/>
    <n v="1010"/>
    <n v="0"/>
    <m/>
    <n v="88"/>
    <x v="8"/>
    <x v="66"/>
    <x v="9"/>
    <x v="2"/>
    <n v="14"/>
    <n v="14"/>
    <n v="0"/>
  </r>
  <r>
    <n v="267"/>
    <n v="20240308"/>
    <n v="6.7"/>
    <n v="4.2"/>
    <n v="1282"/>
    <n v="0"/>
    <m/>
    <n v="77"/>
    <x v="8"/>
    <x v="67"/>
    <x v="9"/>
    <x v="2"/>
    <n v="13.8"/>
    <n v="13.8"/>
    <n v="0"/>
  </r>
  <r>
    <n v="267"/>
    <n v="20240309"/>
    <n v="6.3"/>
    <n v="6"/>
    <n v="1159"/>
    <n v="0"/>
    <m/>
    <n v="78"/>
    <x v="8"/>
    <x v="68"/>
    <x v="9"/>
    <x v="2"/>
    <n v="12"/>
    <n v="12"/>
    <n v="0"/>
  </r>
  <r>
    <n v="267"/>
    <n v="20240310"/>
    <n v="6.6"/>
    <n v="7.2"/>
    <n v="874"/>
    <n v="0"/>
    <m/>
    <n v="81"/>
    <x v="8"/>
    <x v="69"/>
    <x v="9"/>
    <x v="2"/>
    <n v="10.8"/>
    <n v="10.8"/>
    <n v="0"/>
  </r>
  <r>
    <n v="267"/>
    <n v="20240311"/>
    <n v="3.5"/>
    <n v="6.7"/>
    <n v="285"/>
    <n v="1"/>
    <m/>
    <n v="93"/>
    <x v="8"/>
    <x v="70"/>
    <x v="10"/>
    <x v="2"/>
    <n v="11.3"/>
    <n v="11.3"/>
    <n v="0"/>
  </r>
  <r>
    <n v="267"/>
    <n v="20240312"/>
    <n v="4.4000000000000004"/>
    <n v="7.5"/>
    <n v="310"/>
    <n v="0.8"/>
    <m/>
    <n v="93"/>
    <x v="8"/>
    <x v="71"/>
    <x v="10"/>
    <x v="2"/>
    <n v="10.5"/>
    <n v="10.5"/>
    <n v="0"/>
  </r>
  <r>
    <n v="267"/>
    <n v="20240313"/>
    <n v="6.4"/>
    <n v="9.8000000000000007"/>
    <n v="436"/>
    <n v="0.2"/>
    <m/>
    <n v="92"/>
    <x v="8"/>
    <x v="72"/>
    <x v="10"/>
    <x v="2"/>
    <n v="8.1999999999999993"/>
    <n v="8.1999999999999993"/>
    <n v="0"/>
  </r>
  <r>
    <n v="267"/>
    <n v="20240314"/>
    <n v="5.8"/>
    <n v="10.9"/>
    <n v="1260"/>
    <n v="0"/>
    <m/>
    <n v="86"/>
    <x v="8"/>
    <x v="73"/>
    <x v="10"/>
    <x v="2"/>
    <n v="7.1"/>
    <n v="7.1"/>
    <n v="0"/>
  </r>
  <r>
    <n v="267"/>
    <n v="20240315"/>
    <n v="7.7"/>
    <n v="11.2"/>
    <n v="949"/>
    <n v="-0.1"/>
    <m/>
    <n v="89"/>
    <x v="8"/>
    <x v="74"/>
    <x v="10"/>
    <x v="2"/>
    <n v="6.8000000000000007"/>
    <n v="6.8000000000000007"/>
    <n v="0"/>
  </r>
  <r>
    <n v="267"/>
    <n v="20240316"/>
    <n v="5.5"/>
    <n v="6.8"/>
    <n v="884"/>
    <n v="0.3"/>
    <m/>
    <n v="82"/>
    <x v="8"/>
    <x v="75"/>
    <x v="10"/>
    <x v="2"/>
    <n v="11.2"/>
    <n v="11.2"/>
    <n v="0"/>
  </r>
  <r>
    <n v="267"/>
    <n v="20240317"/>
    <n v="5.8"/>
    <n v="8.1999999999999993"/>
    <n v="629"/>
    <n v="3.5"/>
    <m/>
    <n v="85"/>
    <x v="8"/>
    <x v="76"/>
    <x v="10"/>
    <x v="2"/>
    <n v="9.8000000000000007"/>
    <n v="9.8000000000000007"/>
    <n v="0"/>
  </r>
  <r>
    <n v="267"/>
    <n v="20240318"/>
    <n v="2.6"/>
    <n v="9.4"/>
    <n v="1162"/>
    <n v="0.1"/>
    <m/>
    <n v="92"/>
    <x v="8"/>
    <x v="77"/>
    <x v="11"/>
    <x v="2"/>
    <n v="8.6"/>
    <n v="8.6"/>
    <n v="0"/>
  </r>
  <r>
    <n v="267"/>
    <n v="20240319"/>
    <n v="4.5999999999999996"/>
    <n v="10.3"/>
    <n v="917"/>
    <n v="-0.1"/>
    <m/>
    <n v="89"/>
    <x v="8"/>
    <x v="78"/>
    <x v="11"/>
    <x v="2"/>
    <n v="7.6999999999999993"/>
    <n v="7.6999999999999993"/>
    <n v="0"/>
  </r>
  <r>
    <n v="267"/>
    <n v="20240320"/>
    <n v="2.5"/>
    <n v="10.199999999999999"/>
    <n v="699"/>
    <n v="0.8"/>
    <m/>
    <n v="95"/>
    <x v="8"/>
    <x v="79"/>
    <x v="11"/>
    <x v="2"/>
    <n v="7.8000000000000007"/>
    <n v="7.8000000000000007"/>
    <n v="0"/>
  </r>
  <r>
    <n v="267"/>
    <n v="20240321"/>
    <n v="5.5"/>
    <n v="8.1999999999999993"/>
    <n v="462"/>
    <n v="0.3"/>
    <m/>
    <n v="90"/>
    <x v="8"/>
    <x v="80"/>
    <x v="11"/>
    <x v="2"/>
    <n v="9.8000000000000007"/>
    <n v="9.8000000000000007"/>
    <n v="0"/>
  </r>
  <r>
    <n v="267"/>
    <n v="20240322"/>
    <n v="6.1"/>
    <n v="8.8000000000000007"/>
    <n v="360"/>
    <n v="1.6"/>
    <m/>
    <n v="91"/>
    <x v="8"/>
    <x v="81"/>
    <x v="11"/>
    <x v="2"/>
    <n v="9.1999999999999993"/>
    <n v="9.1999999999999993"/>
    <n v="0"/>
  </r>
  <r>
    <n v="267"/>
    <n v="20240323"/>
    <n v="8.3000000000000007"/>
    <n v="6.5"/>
    <n v="1118"/>
    <n v="6.5"/>
    <m/>
    <n v="80"/>
    <x v="8"/>
    <x v="82"/>
    <x v="11"/>
    <x v="2"/>
    <n v="11.5"/>
    <n v="11.5"/>
    <n v="0"/>
  </r>
  <r>
    <n v="267"/>
    <n v="20240324"/>
    <n v="11.4"/>
    <n v="7"/>
    <n v="734"/>
    <n v="6.5"/>
    <m/>
    <n v="83"/>
    <x v="8"/>
    <x v="83"/>
    <x v="11"/>
    <x v="2"/>
    <n v="11"/>
    <n v="11"/>
    <n v="0"/>
  </r>
  <r>
    <n v="267"/>
    <n v="20240325"/>
    <n v="3.9"/>
    <n v="7.2"/>
    <n v="1572"/>
    <n v="-0.1"/>
    <m/>
    <n v="76"/>
    <x v="8"/>
    <x v="84"/>
    <x v="12"/>
    <x v="2"/>
    <n v="10.8"/>
    <n v="10.8"/>
    <n v="0"/>
  </r>
  <r>
    <n v="267"/>
    <n v="20240326"/>
    <n v="4.8"/>
    <n v="7.4"/>
    <n v="1136"/>
    <n v="0"/>
    <m/>
    <n v="78"/>
    <x v="8"/>
    <x v="85"/>
    <x v="12"/>
    <x v="2"/>
    <n v="10.6"/>
    <n v="10.6"/>
    <n v="0"/>
  </r>
  <r>
    <n v="267"/>
    <n v="20240327"/>
    <n v="5.0999999999999996"/>
    <n v="8.6999999999999993"/>
    <n v="592"/>
    <n v="0.5"/>
    <m/>
    <n v="87"/>
    <x v="8"/>
    <x v="86"/>
    <x v="12"/>
    <x v="2"/>
    <n v="9.3000000000000007"/>
    <n v="9.3000000000000007"/>
    <n v="0"/>
  </r>
  <r>
    <n v="267"/>
    <n v="20240328"/>
    <n v="6.9"/>
    <n v="8.3000000000000007"/>
    <n v="816"/>
    <n v="1.4"/>
    <m/>
    <n v="81"/>
    <x v="8"/>
    <x v="87"/>
    <x v="12"/>
    <x v="2"/>
    <n v="9.6999999999999993"/>
    <n v="9.6999999999999993"/>
    <n v="0"/>
  </r>
  <r>
    <n v="267"/>
    <n v="20240329"/>
    <n v="6.9"/>
    <n v="9.9"/>
    <n v="1396"/>
    <n v="-0.1"/>
    <m/>
    <n v="80"/>
    <x v="8"/>
    <x v="88"/>
    <x v="12"/>
    <x v="2"/>
    <n v="8.1"/>
    <n v="8.1"/>
    <n v="0"/>
  </r>
  <r>
    <n v="267"/>
    <n v="20240330"/>
    <n v="3.5"/>
    <n v="8"/>
    <n v="304"/>
    <n v="2"/>
    <m/>
    <n v="95"/>
    <x v="8"/>
    <x v="89"/>
    <x v="12"/>
    <x v="2"/>
    <n v="10"/>
    <n v="10"/>
    <n v="0"/>
  </r>
  <r>
    <n v="267"/>
    <n v="20240331"/>
    <n v="4.5999999999999996"/>
    <n v="9.8000000000000007"/>
    <n v="1058"/>
    <n v="2.4"/>
    <m/>
    <n v="91"/>
    <x v="8"/>
    <x v="90"/>
    <x v="12"/>
    <x v="2"/>
    <n v="8.1999999999999993"/>
    <n v="8.1999999999999993"/>
    <n v="0"/>
  </r>
  <r>
    <n v="267"/>
    <n v="20240401"/>
    <n v="4.3"/>
    <n v="9.3000000000000007"/>
    <n v="583"/>
    <n v="0"/>
    <m/>
    <n v="91"/>
    <x v="8"/>
    <x v="91"/>
    <x v="13"/>
    <x v="3"/>
    <n v="8.6999999999999993"/>
    <n v="6.96"/>
    <n v="0"/>
  </r>
  <r>
    <n v="267"/>
    <n v="20240402"/>
    <n v="5.5"/>
    <n v="9.5"/>
    <n v="856"/>
    <n v="-0.1"/>
    <m/>
    <n v="90"/>
    <x v="8"/>
    <x v="92"/>
    <x v="13"/>
    <x v="3"/>
    <n v="8.5"/>
    <n v="6.8000000000000007"/>
    <n v="0"/>
  </r>
  <r>
    <n v="267"/>
    <n v="20240403"/>
    <n v="6.5"/>
    <n v="10.4"/>
    <n v="839"/>
    <n v="4.3"/>
    <m/>
    <n v="92"/>
    <x v="8"/>
    <x v="93"/>
    <x v="13"/>
    <x v="3"/>
    <n v="7.6"/>
    <n v="6.08"/>
    <n v="0"/>
  </r>
  <r>
    <n v="267"/>
    <n v="20240404"/>
    <n v="7.4"/>
    <n v="10.7"/>
    <n v="953"/>
    <n v="5"/>
    <m/>
    <n v="91"/>
    <x v="8"/>
    <x v="94"/>
    <x v="13"/>
    <x v="3"/>
    <n v="7.3000000000000007"/>
    <n v="5.8400000000000007"/>
    <n v="0"/>
  </r>
  <r>
    <n v="267"/>
    <n v="20240405"/>
    <n v="7.8"/>
    <n v="12.1"/>
    <n v="1039"/>
    <n v="6"/>
    <m/>
    <n v="88"/>
    <x v="8"/>
    <x v="95"/>
    <x v="13"/>
    <x v="3"/>
    <n v="5.9"/>
    <n v="4.7200000000000006"/>
    <n v="0"/>
  </r>
  <r>
    <n v="267"/>
    <n v="20240406"/>
    <n v="6.1"/>
    <n v="15.3"/>
    <n v="1516"/>
    <n v="0"/>
    <m/>
    <n v="79"/>
    <x v="8"/>
    <x v="96"/>
    <x v="13"/>
    <x v="3"/>
    <n v="2.6999999999999993"/>
    <n v="2.1599999999999997"/>
    <n v="0"/>
  </r>
  <r>
    <n v="267"/>
    <n v="20240407"/>
    <n v="6.4"/>
    <n v="13.4"/>
    <n v="1756"/>
    <n v="0.6"/>
    <m/>
    <n v="79"/>
    <x v="8"/>
    <x v="97"/>
    <x v="13"/>
    <x v="3"/>
    <n v="4.5999999999999996"/>
    <n v="3.6799999999999997"/>
    <n v="0"/>
  </r>
  <r>
    <n v="267"/>
    <n v="20240408"/>
    <n v="3.5"/>
    <n v="13.8"/>
    <n v="1270"/>
    <n v="1.1000000000000001"/>
    <m/>
    <n v="88"/>
    <x v="8"/>
    <x v="98"/>
    <x v="14"/>
    <x v="3"/>
    <n v="4.1999999999999993"/>
    <n v="3.3599999999999994"/>
    <n v="0"/>
  </r>
  <r>
    <n v="267"/>
    <n v="20240409"/>
    <n v="10.4"/>
    <n v="11.1"/>
    <n v="742"/>
    <n v="1.6"/>
    <m/>
    <n v="81"/>
    <x v="8"/>
    <x v="99"/>
    <x v="14"/>
    <x v="3"/>
    <n v="6.9"/>
    <n v="5.5200000000000005"/>
    <n v="0"/>
  </r>
  <r>
    <n v="267"/>
    <n v="20240410"/>
    <n v="6.7"/>
    <n v="10.8"/>
    <n v="1890"/>
    <n v="0.5"/>
    <m/>
    <n v="71"/>
    <x v="8"/>
    <x v="100"/>
    <x v="14"/>
    <x v="3"/>
    <n v="7.1999999999999993"/>
    <n v="5.76"/>
    <n v="0"/>
  </r>
  <r>
    <n v="267"/>
    <n v="20240411"/>
    <n v="6.8"/>
    <n v="12.8"/>
    <n v="748"/>
    <n v="1.6"/>
    <m/>
    <n v="91"/>
    <x v="8"/>
    <x v="101"/>
    <x v="14"/>
    <x v="3"/>
    <n v="5.1999999999999993"/>
    <n v="4.1599999999999993"/>
    <n v="0"/>
  </r>
  <r>
    <n v="267"/>
    <n v="20240412"/>
    <n v="7.1"/>
    <n v="13.3"/>
    <n v="1609"/>
    <n v="0"/>
    <m/>
    <n v="85"/>
    <x v="8"/>
    <x v="102"/>
    <x v="14"/>
    <x v="3"/>
    <n v="4.6999999999999993"/>
    <n v="3.76"/>
    <n v="0"/>
  </r>
  <r>
    <n v="267"/>
    <n v="20240413"/>
    <n v="6.9"/>
    <n v="14.3"/>
    <n v="1648"/>
    <n v="-0.1"/>
    <m/>
    <n v="82"/>
    <x v="8"/>
    <x v="103"/>
    <x v="14"/>
    <x v="3"/>
    <n v="3.6999999999999993"/>
    <n v="2.9599999999999995"/>
    <n v="0"/>
  </r>
  <r>
    <n v="267"/>
    <n v="20240414"/>
    <n v="5.8"/>
    <n v="9.6999999999999993"/>
    <n v="2086"/>
    <n v="0"/>
    <m/>
    <n v="73"/>
    <x v="8"/>
    <x v="104"/>
    <x v="14"/>
    <x v="3"/>
    <n v="8.3000000000000007"/>
    <n v="6.6400000000000006"/>
    <n v="0"/>
  </r>
  <r>
    <n v="267"/>
    <n v="20240415"/>
    <n v="10"/>
    <n v="8.1999999999999993"/>
    <n v="638"/>
    <n v="22.1"/>
    <m/>
    <n v="81"/>
    <x v="8"/>
    <x v="105"/>
    <x v="15"/>
    <x v="3"/>
    <n v="9.8000000000000007"/>
    <n v="7.8400000000000007"/>
    <n v="0"/>
  </r>
  <r>
    <n v="267"/>
    <n v="20240416"/>
    <n v="10.1"/>
    <n v="8.6"/>
    <n v="1529"/>
    <n v="4.4000000000000004"/>
    <m/>
    <n v="81"/>
    <x v="8"/>
    <x v="106"/>
    <x v="15"/>
    <x v="3"/>
    <n v="9.4"/>
    <n v="7.5200000000000005"/>
    <n v="0"/>
  </r>
  <r>
    <n v="267"/>
    <n v="20240417"/>
    <n v="4.9000000000000004"/>
    <n v="6.3"/>
    <n v="1259"/>
    <n v="1.9"/>
    <m/>
    <n v="82"/>
    <x v="8"/>
    <x v="107"/>
    <x v="15"/>
    <x v="3"/>
    <n v="11.7"/>
    <n v="9.36"/>
    <n v="0"/>
  </r>
  <r>
    <n v="267"/>
    <n v="20240418"/>
    <n v="5.8"/>
    <n v="7.5"/>
    <n v="1441"/>
    <n v="3.8"/>
    <m/>
    <n v="80"/>
    <x v="8"/>
    <x v="108"/>
    <x v="15"/>
    <x v="3"/>
    <n v="10.5"/>
    <n v="8.4"/>
    <n v="0"/>
  </r>
  <r>
    <n v="267"/>
    <n v="20240419"/>
    <n v="11.1"/>
    <n v="8.1999999999999993"/>
    <n v="1162"/>
    <n v="12.4"/>
    <m/>
    <n v="87"/>
    <x v="8"/>
    <x v="109"/>
    <x v="15"/>
    <x v="3"/>
    <n v="9.8000000000000007"/>
    <n v="7.8400000000000007"/>
    <n v="0"/>
  </r>
  <r>
    <n v="267"/>
    <n v="20240420"/>
    <n v="10.6"/>
    <n v="7.3"/>
    <n v="1652"/>
    <n v="1.6"/>
    <m/>
    <n v="79"/>
    <x v="8"/>
    <x v="110"/>
    <x v="15"/>
    <x v="3"/>
    <n v="10.7"/>
    <n v="8.56"/>
    <n v="0"/>
  </r>
  <r>
    <n v="267"/>
    <n v="20240421"/>
    <n v="6.4"/>
    <n v="6.7"/>
    <n v="1819"/>
    <n v="1.5"/>
    <m/>
    <n v="77"/>
    <x v="8"/>
    <x v="111"/>
    <x v="15"/>
    <x v="3"/>
    <n v="11.3"/>
    <n v="9.0400000000000009"/>
    <n v="0"/>
  </r>
  <r>
    <n v="267"/>
    <n v="20240422"/>
    <n v="4.5999999999999996"/>
    <n v="5.7"/>
    <n v="1778"/>
    <n v="0.1"/>
    <m/>
    <n v="69"/>
    <x v="8"/>
    <x v="112"/>
    <x v="16"/>
    <x v="3"/>
    <n v="12.3"/>
    <n v="9.8400000000000016"/>
    <n v="0"/>
  </r>
  <r>
    <n v="267"/>
    <n v="20240423"/>
    <n v="5.0999999999999996"/>
    <n v="5.5"/>
    <n v="1722"/>
    <n v="0.7"/>
    <m/>
    <n v="74"/>
    <x v="8"/>
    <x v="113"/>
    <x v="16"/>
    <x v="3"/>
    <n v="12.5"/>
    <n v="10"/>
    <n v="0"/>
  </r>
  <r>
    <n v="267"/>
    <n v="20240424"/>
    <n v="9.6"/>
    <n v="6.7"/>
    <n v="1556"/>
    <n v="9"/>
    <m/>
    <n v="81"/>
    <x v="8"/>
    <x v="114"/>
    <x v="16"/>
    <x v="3"/>
    <n v="11.3"/>
    <n v="9.0400000000000009"/>
    <n v="0"/>
  </r>
  <r>
    <n v="267"/>
    <n v="20240425"/>
    <n v="5.0999999999999996"/>
    <n v="6.1"/>
    <n v="991"/>
    <n v="8.5"/>
    <m/>
    <n v="81"/>
    <x v="8"/>
    <x v="115"/>
    <x v="16"/>
    <x v="3"/>
    <n v="11.9"/>
    <n v="9.5200000000000014"/>
    <n v="0"/>
  </r>
  <r>
    <n v="267"/>
    <n v="20240426"/>
    <n v="3.5"/>
    <n v="7.1"/>
    <n v="2315"/>
    <n v="0.2"/>
    <m/>
    <n v="78"/>
    <x v="8"/>
    <x v="116"/>
    <x v="16"/>
    <x v="3"/>
    <n v="10.9"/>
    <n v="8.7200000000000006"/>
    <n v="0"/>
  </r>
  <r>
    <n v="267"/>
    <n v="20240427"/>
    <n v="3.7"/>
    <n v="10.7"/>
    <n v="1110"/>
    <n v="0.8"/>
    <m/>
    <n v="85"/>
    <x v="8"/>
    <x v="117"/>
    <x v="16"/>
    <x v="3"/>
    <n v="7.3000000000000007"/>
    <n v="5.8400000000000007"/>
    <n v="0"/>
  </r>
  <r>
    <n v="267"/>
    <n v="20240428"/>
    <n v="7.7"/>
    <n v="11.8"/>
    <n v="1036"/>
    <n v="0.2"/>
    <m/>
    <n v="80"/>
    <x v="8"/>
    <x v="118"/>
    <x v="16"/>
    <x v="3"/>
    <n v="6.1999999999999993"/>
    <n v="4.96"/>
    <n v="0"/>
  </r>
  <r>
    <n v="267"/>
    <n v="20240429"/>
    <n v="4"/>
    <n v="12.5"/>
    <n v="2506"/>
    <n v="-0.1"/>
    <m/>
    <n v="77"/>
    <x v="8"/>
    <x v="119"/>
    <x v="17"/>
    <x v="3"/>
    <n v="5.5"/>
    <n v="4.4000000000000004"/>
    <n v="0"/>
  </r>
  <r>
    <n v="267"/>
    <n v="20240430"/>
    <n v="3.4"/>
    <n v="15.4"/>
    <n v="1610"/>
    <n v="-0.1"/>
    <m/>
    <n v="83"/>
    <x v="8"/>
    <x v="120"/>
    <x v="17"/>
    <x v="3"/>
    <n v="2.5999999999999996"/>
    <n v="2.0799999999999996"/>
    <n v="0"/>
  </r>
  <r>
    <n v="267"/>
    <n v="20240501"/>
    <n v="4.8"/>
    <n v="16.3"/>
    <n v="2282"/>
    <n v="1"/>
    <m/>
    <n v="88"/>
    <x v="8"/>
    <x v="121"/>
    <x v="17"/>
    <x v="4"/>
    <n v="1.6999999999999993"/>
    <n v="1.3599999999999994"/>
    <n v="0"/>
  </r>
  <r>
    <n v="269"/>
    <n v="20240101"/>
    <n v="7.3"/>
    <n v="7.3"/>
    <n v="184"/>
    <n v="10.7"/>
    <n v="1000.4"/>
    <n v="85"/>
    <x v="9"/>
    <x v="0"/>
    <x v="0"/>
    <x v="0"/>
    <n v="10.7"/>
    <n v="11.77"/>
    <n v="0"/>
  </r>
  <r>
    <n v="269"/>
    <n v="20240102"/>
    <n v="8.8000000000000007"/>
    <n v="10.1"/>
    <n v="85"/>
    <n v="18.399999999999999"/>
    <n v="986.7"/>
    <n v="89"/>
    <x v="9"/>
    <x v="1"/>
    <x v="0"/>
    <x v="0"/>
    <n v="7.9"/>
    <n v="8.6900000000000013"/>
    <n v="0"/>
  </r>
  <r>
    <n v="269"/>
    <n v="20240103"/>
    <n v="7.4"/>
    <n v="9.1999999999999993"/>
    <n v="146"/>
    <n v="14.5"/>
    <n v="988"/>
    <n v="88"/>
    <x v="9"/>
    <x v="2"/>
    <x v="0"/>
    <x v="0"/>
    <n v="8.8000000000000007"/>
    <n v="9.6800000000000015"/>
    <n v="0"/>
  </r>
  <r>
    <n v="269"/>
    <n v="20240104"/>
    <n v="2.2000000000000002"/>
    <n v="6.7"/>
    <n v="154"/>
    <n v="4.5999999999999996"/>
    <n v="1000.9"/>
    <n v="90"/>
    <x v="9"/>
    <x v="3"/>
    <x v="0"/>
    <x v="0"/>
    <n v="11.3"/>
    <n v="12.430000000000001"/>
    <n v="0"/>
  </r>
  <r>
    <n v="269"/>
    <n v="20240105"/>
    <n v="3.3"/>
    <n v="6.5"/>
    <n v="54"/>
    <n v="9.9"/>
    <n v="997.2"/>
    <n v="92"/>
    <x v="9"/>
    <x v="4"/>
    <x v="0"/>
    <x v="0"/>
    <n v="11.5"/>
    <n v="12.65"/>
    <n v="0"/>
  </r>
  <r>
    <n v="269"/>
    <n v="20240106"/>
    <n v="4.7"/>
    <n v="2.2999999999999998"/>
    <n v="64"/>
    <n v="-0.1"/>
    <n v="1011.9"/>
    <n v="86"/>
    <x v="9"/>
    <x v="5"/>
    <x v="0"/>
    <x v="0"/>
    <n v="15.7"/>
    <n v="17.27"/>
    <n v="0"/>
  </r>
  <r>
    <n v="269"/>
    <n v="20240107"/>
    <n v="6.6"/>
    <n v="-0.5"/>
    <n v="309"/>
    <n v="-0.1"/>
    <n v="1026.0999999999999"/>
    <n v="81"/>
    <x v="9"/>
    <x v="6"/>
    <x v="0"/>
    <x v="0"/>
    <n v="18.5"/>
    <n v="20.350000000000001"/>
    <n v="0"/>
  </r>
  <r>
    <n v="269"/>
    <n v="20240108"/>
    <n v="7.1"/>
    <n v="-1.7"/>
    <n v="242"/>
    <n v="-0.1"/>
    <n v="1033.5"/>
    <n v="74"/>
    <x v="9"/>
    <x v="7"/>
    <x v="1"/>
    <x v="0"/>
    <n v="19.7"/>
    <n v="21.67"/>
    <n v="0"/>
  </r>
  <r>
    <n v="269"/>
    <n v="20240109"/>
    <n v="6.6"/>
    <n v="-3.5"/>
    <n v="462"/>
    <n v="0"/>
    <n v="1034.5999999999999"/>
    <n v="66"/>
    <x v="9"/>
    <x v="8"/>
    <x v="1"/>
    <x v="0"/>
    <n v="21.5"/>
    <n v="23.650000000000002"/>
    <n v="0"/>
  </r>
  <r>
    <n v="269"/>
    <n v="20240110"/>
    <n v="5.2"/>
    <n v="-3.8"/>
    <n v="452"/>
    <n v="0"/>
    <n v="1031.5"/>
    <n v="70"/>
    <x v="9"/>
    <x v="9"/>
    <x v="1"/>
    <x v="0"/>
    <n v="21.8"/>
    <n v="23.980000000000004"/>
    <n v="0"/>
  </r>
  <r>
    <n v="269"/>
    <n v="20240111"/>
    <n v="2.2999999999999998"/>
    <n v="-1.4"/>
    <n v="123"/>
    <n v="0"/>
    <n v="1034.2"/>
    <n v="88"/>
    <x v="9"/>
    <x v="10"/>
    <x v="1"/>
    <x v="0"/>
    <n v="19.399999999999999"/>
    <n v="21.34"/>
    <n v="0"/>
  </r>
  <r>
    <n v="269"/>
    <n v="20240112"/>
    <n v="2"/>
    <n v="2.8"/>
    <n v="156"/>
    <n v="0.4"/>
    <n v="1032.2"/>
    <n v="92"/>
    <x v="9"/>
    <x v="11"/>
    <x v="1"/>
    <x v="0"/>
    <n v="15.2"/>
    <n v="16.72"/>
    <n v="0"/>
  </r>
  <r>
    <n v="269"/>
    <n v="20240113"/>
    <n v="4.4000000000000004"/>
    <n v="3.7"/>
    <n v="107"/>
    <n v="1.8"/>
    <n v="1020.6"/>
    <n v="93"/>
    <x v="9"/>
    <x v="12"/>
    <x v="1"/>
    <x v="0"/>
    <n v="14.3"/>
    <n v="15.730000000000002"/>
    <n v="0"/>
  </r>
  <r>
    <n v="269"/>
    <n v="20240114"/>
    <n v="4.3"/>
    <n v="3"/>
    <n v="97"/>
    <n v="4"/>
    <n v="1007.5"/>
    <n v="90"/>
    <x v="9"/>
    <x v="13"/>
    <x v="1"/>
    <x v="0"/>
    <n v="15"/>
    <n v="16.5"/>
    <n v="0"/>
  </r>
  <r>
    <n v="269"/>
    <n v="20240115"/>
    <n v="5.2"/>
    <n v="1.6"/>
    <n v="295"/>
    <n v="2.2000000000000002"/>
    <n v="1002.5"/>
    <n v="86"/>
    <x v="9"/>
    <x v="14"/>
    <x v="2"/>
    <x v="0"/>
    <n v="16.399999999999999"/>
    <n v="18.04"/>
    <n v="0"/>
  </r>
  <r>
    <n v="269"/>
    <n v="20240116"/>
    <n v="5"/>
    <n v="0.5"/>
    <n v="342"/>
    <n v="0.2"/>
    <n v="1005.7"/>
    <n v="83"/>
    <x v="9"/>
    <x v="15"/>
    <x v="2"/>
    <x v="0"/>
    <n v="17.5"/>
    <n v="19.25"/>
    <n v="0"/>
  </r>
  <r>
    <n v="269"/>
    <n v="20240117"/>
    <n v="2.8"/>
    <n v="-1.1000000000000001"/>
    <n v="214"/>
    <n v="0"/>
    <n v="992.8"/>
    <n v="82"/>
    <x v="9"/>
    <x v="16"/>
    <x v="2"/>
    <x v="0"/>
    <n v="19.100000000000001"/>
    <n v="21.01"/>
    <n v="0"/>
  </r>
  <r>
    <n v="269"/>
    <n v="20240118"/>
    <n v="2.2999999999999998"/>
    <n v="-1.6"/>
    <n v="557"/>
    <n v="-0.1"/>
    <n v="1002.5"/>
    <n v="87"/>
    <x v="9"/>
    <x v="17"/>
    <x v="2"/>
    <x v="0"/>
    <n v="19.600000000000001"/>
    <n v="21.560000000000002"/>
    <n v="0"/>
  </r>
  <r>
    <n v="269"/>
    <n v="20240119"/>
    <n v="4.5"/>
    <n v="0.5"/>
    <n v="503"/>
    <n v="0.2"/>
    <n v="1018.8"/>
    <n v="84"/>
    <x v="9"/>
    <x v="18"/>
    <x v="2"/>
    <x v="0"/>
    <n v="17.5"/>
    <n v="19.25"/>
    <n v="0"/>
  </r>
  <r>
    <n v="269"/>
    <n v="20240120"/>
    <n v="6.1"/>
    <n v="0.1"/>
    <n v="352"/>
    <n v="0"/>
    <n v="1025.5"/>
    <n v="79"/>
    <x v="9"/>
    <x v="19"/>
    <x v="2"/>
    <x v="0"/>
    <n v="17.899999999999999"/>
    <n v="19.690000000000001"/>
    <n v="0"/>
  </r>
  <r>
    <n v="269"/>
    <n v="20240121"/>
    <n v="9.1"/>
    <n v="3.7"/>
    <n v="106"/>
    <n v="0.2"/>
    <n v="1014.9"/>
    <n v="72"/>
    <x v="9"/>
    <x v="20"/>
    <x v="2"/>
    <x v="0"/>
    <n v="14.3"/>
    <n v="15.730000000000002"/>
    <n v="0"/>
  </r>
  <r>
    <n v="269"/>
    <n v="20240122"/>
    <n v="11.2"/>
    <n v="9.4"/>
    <n v="352"/>
    <n v="4.9000000000000004"/>
    <n v="1005.9"/>
    <n v="79"/>
    <x v="9"/>
    <x v="21"/>
    <x v="3"/>
    <x v="0"/>
    <n v="8.6"/>
    <n v="9.4600000000000009"/>
    <n v="0"/>
  </r>
  <r>
    <n v="269"/>
    <n v="20240123"/>
    <n v="9.4"/>
    <n v="8.1"/>
    <n v="361"/>
    <n v="3.8"/>
    <n v="1017.6"/>
    <n v="81"/>
    <x v="9"/>
    <x v="22"/>
    <x v="3"/>
    <x v="0"/>
    <n v="9.9"/>
    <n v="10.89"/>
    <n v="0"/>
  </r>
  <r>
    <n v="269"/>
    <n v="20240124"/>
    <n v="11.2"/>
    <n v="10"/>
    <n v="382"/>
    <n v="-0.1"/>
    <n v="1018.6"/>
    <n v="73"/>
    <x v="9"/>
    <x v="23"/>
    <x v="3"/>
    <x v="0"/>
    <n v="8"/>
    <n v="8.8000000000000007"/>
    <n v="0"/>
  </r>
  <r>
    <n v="269"/>
    <n v="20240125"/>
    <n v="3.8"/>
    <n v="6.6"/>
    <n v="288"/>
    <n v="1.2"/>
    <n v="1026"/>
    <n v="91"/>
    <x v="9"/>
    <x v="24"/>
    <x v="3"/>
    <x v="0"/>
    <n v="11.4"/>
    <n v="12.540000000000001"/>
    <n v="0"/>
  </r>
  <r>
    <n v="269"/>
    <n v="20240126"/>
    <n v="7.5"/>
    <n v="7.7"/>
    <n v="307"/>
    <n v="4.5999999999999996"/>
    <n v="1024.3"/>
    <n v="84"/>
    <x v="9"/>
    <x v="25"/>
    <x v="3"/>
    <x v="0"/>
    <n v="10.3"/>
    <n v="11.330000000000002"/>
    <n v="0"/>
  </r>
  <r>
    <n v="269"/>
    <n v="20240127"/>
    <n v="3.6"/>
    <n v="3"/>
    <n v="544"/>
    <n v="0"/>
    <n v="1034.2"/>
    <n v="86"/>
    <x v="9"/>
    <x v="26"/>
    <x v="3"/>
    <x v="0"/>
    <n v="15"/>
    <n v="16.5"/>
    <n v="0"/>
  </r>
  <r>
    <n v="269"/>
    <n v="20240128"/>
    <n v="3"/>
    <n v="4.4000000000000004"/>
    <n v="599"/>
    <n v="0"/>
    <n v="1027.2"/>
    <n v="71"/>
    <x v="9"/>
    <x v="27"/>
    <x v="3"/>
    <x v="0"/>
    <n v="13.6"/>
    <n v="14.96"/>
    <n v="0"/>
  </r>
  <r>
    <n v="269"/>
    <n v="20240129"/>
    <n v="3.2"/>
    <n v="6.1"/>
    <n v="432"/>
    <n v="0"/>
    <n v="1025.3"/>
    <n v="83"/>
    <x v="9"/>
    <x v="28"/>
    <x v="4"/>
    <x v="0"/>
    <n v="11.9"/>
    <n v="13.090000000000002"/>
    <n v="0"/>
  </r>
  <r>
    <n v="269"/>
    <n v="20240130"/>
    <n v="5.2"/>
    <n v="7.5"/>
    <n v="185"/>
    <n v="0.8"/>
    <n v="1027.0999999999999"/>
    <n v="90"/>
    <x v="9"/>
    <x v="29"/>
    <x v="4"/>
    <x v="0"/>
    <n v="10.5"/>
    <n v="11.55"/>
    <n v="0"/>
  </r>
  <r>
    <n v="269"/>
    <n v="20240131"/>
    <n v="5.5"/>
    <n v="6"/>
    <n v="133"/>
    <n v="3.9"/>
    <n v="1029.2"/>
    <n v="83"/>
    <x v="9"/>
    <x v="30"/>
    <x v="4"/>
    <x v="0"/>
    <n v="12"/>
    <n v="13.200000000000001"/>
    <n v="0"/>
  </r>
  <r>
    <n v="269"/>
    <n v="20240201"/>
    <n v="4.4000000000000004"/>
    <n v="5.9"/>
    <n v="580"/>
    <n v="0.6"/>
    <n v="1029.2"/>
    <n v="86"/>
    <x v="9"/>
    <x v="31"/>
    <x v="4"/>
    <x v="1"/>
    <n v="12.1"/>
    <n v="13.31"/>
    <n v="0"/>
  </r>
  <r>
    <n v="269"/>
    <n v="20240202"/>
    <n v="7"/>
    <n v="7.9"/>
    <n v="291"/>
    <n v="-0.1"/>
    <n v="1025.7"/>
    <n v="87"/>
    <x v="9"/>
    <x v="32"/>
    <x v="4"/>
    <x v="1"/>
    <n v="10.1"/>
    <n v="11.110000000000001"/>
    <n v="0"/>
  </r>
  <r>
    <n v="269"/>
    <n v="20240203"/>
    <n v="6.8"/>
    <n v="10.3"/>
    <n v="282"/>
    <n v="2.8"/>
    <n v="1023.4"/>
    <n v="87"/>
    <x v="9"/>
    <x v="33"/>
    <x v="4"/>
    <x v="1"/>
    <n v="7.6999999999999993"/>
    <n v="8.4700000000000006"/>
    <n v="0"/>
  </r>
  <r>
    <n v="269"/>
    <n v="20240204"/>
    <n v="8"/>
    <n v="9.9"/>
    <n v="172"/>
    <n v="0.2"/>
    <n v="1019.3"/>
    <n v="84"/>
    <x v="9"/>
    <x v="34"/>
    <x v="4"/>
    <x v="1"/>
    <n v="8.1"/>
    <n v="8.91"/>
    <n v="0"/>
  </r>
  <r>
    <n v="269"/>
    <n v="20240205"/>
    <n v="10.7"/>
    <n v="9.6999999999999993"/>
    <n v="282"/>
    <n v="-0.1"/>
    <n v="1015.9"/>
    <n v="81"/>
    <x v="9"/>
    <x v="35"/>
    <x v="5"/>
    <x v="1"/>
    <n v="8.3000000000000007"/>
    <n v="9.1300000000000008"/>
    <n v="0"/>
  </r>
  <r>
    <n v="269"/>
    <n v="20240206"/>
    <n v="11.1"/>
    <n v="10.199999999999999"/>
    <n v="199"/>
    <n v="14.6"/>
    <n v="1006"/>
    <n v="82"/>
    <x v="9"/>
    <x v="36"/>
    <x v="5"/>
    <x v="1"/>
    <n v="7.8000000000000007"/>
    <n v="8.5800000000000018"/>
    <n v="0"/>
  </r>
  <r>
    <n v="269"/>
    <n v="20240207"/>
    <n v="1.9"/>
    <n v="4.5"/>
    <n v="461"/>
    <n v="1.5"/>
    <n v="1005.1"/>
    <n v="78"/>
    <x v="9"/>
    <x v="37"/>
    <x v="5"/>
    <x v="1"/>
    <n v="13.5"/>
    <n v="14.850000000000001"/>
    <n v="0"/>
  </r>
  <r>
    <n v="269"/>
    <n v="20240208"/>
    <n v="3.7"/>
    <n v="2.1"/>
    <n v="146"/>
    <n v="11.8"/>
    <n v="996.9"/>
    <n v="91"/>
    <x v="9"/>
    <x v="38"/>
    <x v="5"/>
    <x v="1"/>
    <n v="15.9"/>
    <n v="17.490000000000002"/>
    <n v="0"/>
  </r>
  <r>
    <n v="269"/>
    <n v="20240209"/>
    <n v="4.5"/>
    <n v="9.8000000000000007"/>
    <n v="255"/>
    <n v="6.6"/>
    <n v="983.6"/>
    <n v="90"/>
    <x v="9"/>
    <x v="39"/>
    <x v="5"/>
    <x v="1"/>
    <n v="8.1999999999999993"/>
    <n v="9.02"/>
    <n v="0"/>
  </r>
  <r>
    <n v="269"/>
    <n v="20240210"/>
    <n v="2.7"/>
    <n v="10.3"/>
    <n v="406"/>
    <n v="-0.1"/>
    <n v="986.5"/>
    <n v="89"/>
    <x v="9"/>
    <x v="40"/>
    <x v="5"/>
    <x v="1"/>
    <n v="7.6999999999999993"/>
    <n v="8.4700000000000006"/>
    <n v="0"/>
  </r>
  <r>
    <n v="269"/>
    <n v="20240211"/>
    <n v="3.2"/>
    <n v="8.6999999999999993"/>
    <n v="236"/>
    <n v="1.5"/>
    <n v="990.5"/>
    <n v="93"/>
    <x v="9"/>
    <x v="41"/>
    <x v="5"/>
    <x v="1"/>
    <n v="9.3000000000000007"/>
    <n v="10.230000000000002"/>
    <n v="0"/>
  </r>
  <r>
    <n v="269"/>
    <n v="20240212"/>
    <n v="3.8"/>
    <n v="6.2"/>
    <n v="511"/>
    <n v="0"/>
    <n v="1004.4"/>
    <n v="89"/>
    <x v="9"/>
    <x v="42"/>
    <x v="6"/>
    <x v="1"/>
    <n v="11.8"/>
    <n v="12.980000000000002"/>
    <n v="0"/>
  </r>
  <r>
    <n v="269"/>
    <n v="20240213"/>
    <n v="5.5"/>
    <n v="6.6"/>
    <n v="648"/>
    <n v="0.8"/>
    <n v="1014.2"/>
    <n v="84"/>
    <x v="9"/>
    <x v="43"/>
    <x v="6"/>
    <x v="1"/>
    <n v="11.4"/>
    <n v="12.540000000000001"/>
    <n v="0"/>
  </r>
  <r>
    <n v="269"/>
    <n v="20240214"/>
    <n v="7.2"/>
    <n v="10.9"/>
    <n v="179"/>
    <n v="8"/>
    <n v="1013.4"/>
    <n v="95"/>
    <x v="9"/>
    <x v="44"/>
    <x v="6"/>
    <x v="1"/>
    <n v="7.1"/>
    <n v="7.8100000000000005"/>
    <n v="0"/>
  </r>
  <r>
    <n v="269"/>
    <n v="20240215"/>
    <n v="4.5999999999999996"/>
    <n v="12.6"/>
    <n v="280"/>
    <n v="4.8"/>
    <n v="1012.2"/>
    <n v="89"/>
    <x v="9"/>
    <x v="45"/>
    <x v="6"/>
    <x v="1"/>
    <n v="5.4"/>
    <n v="5.9400000000000013"/>
    <n v="0"/>
  </r>
  <r>
    <n v="269"/>
    <n v="20240216"/>
    <n v="4"/>
    <n v="10.7"/>
    <n v="234"/>
    <n v="1"/>
    <n v="1013.8"/>
    <n v="90"/>
    <x v="9"/>
    <x v="46"/>
    <x v="6"/>
    <x v="1"/>
    <n v="7.3000000000000007"/>
    <n v="8.0300000000000011"/>
    <n v="0"/>
  </r>
  <r>
    <n v="269"/>
    <n v="20240217"/>
    <n v="2.2999999999999998"/>
    <n v="9.5"/>
    <n v="308"/>
    <n v="-0.1"/>
    <n v="1029.7"/>
    <n v="92"/>
    <x v="9"/>
    <x v="47"/>
    <x v="6"/>
    <x v="1"/>
    <n v="8.5"/>
    <n v="9.3500000000000014"/>
    <n v="0"/>
  </r>
  <r>
    <n v="269"/>
    <n v="20240218"/>
    <n v="7.2"/>
    <n v="9.3000000000000007"/>
    <n v="119"/>
    <n v="18.899999999999999"/>
    <n v="1022.9"/>
    <n v="91"/>
    <x v="9"/>
    <x v="48"/>
    <x v="6"/>
    <x v="1"/>
    <n v="8.6999999999999993"/>
    <n v="9.57"/>
    <n v="0"/>
  </r>
  <r>
    <n v="269"/>
    <n v="20240219"/>
    <n v="4.5"/>
    <n v="8.5"/>
    <n v="194"/>
    <n v="0.6"/>
    <n v="1025.4000000000001"/>
    <n v="91"/>
    <x v="9"/>
    <x v="49"/>
    <x v="7"/>
    <x v="1"/>
    <n v="9.5"/>
    <n v="10.450000000000001"/>
    <n v="0"/>
  </r>
  <r>
    <n v="269"/>
    <n v="20240220"/>
    <n v="5.5"/>
    <n v="8.4"/>
    <n v="467"/>
    <n v="-0.1"/>
    <n v="1024.5999999999999"/>
    <n v="87"/>
    <x v="9"/>
    <x v="50"/>
    <x v="7"/>
    <x v="1"/>
    <n v="9.6"/>
    <n v="10.56"/>
    <n v="0"/>
  </r>
  <r>
    <n v="269"/>
    <n v="20240221"/>
    <n v="7"/>
    <n v="9.3000000000000007"/>
    <n v="269"/>
    <n v="3.9"/>
    <n v="1009.3"/>
    <n v="88"/>
    <x v="9"/>
    <x v="51"/>
    <x v="7"/>
    <x v="1"/>
    <n v="8.6999999999999993"/>
    <n v="9.57"/>
    <n v="0"/>
  </r>
  <r>
    <n v="269"/>
    <n v="20240222"/>
    <n v="7.3"/>
    <n v="9.6999999999999993"/>
    <n v="393"/>
    <n v="8.1999999999999993"/>
    <n v="985.2"/>
    <n v="90"/>
    <x v="9"/>
    <x v="52"/>
    <x v="7"/>
    <x v="1"/>
    <n v="8.3000000000000007"/>
    <n v="9.1300000000000008"/>
    <n v="0"/>
  </r>
  <r>
    <n v="269"/>
    <n v="20240223"/>
    <n v="7.5"/>
    <n v="6.1"/>
    <n v="388"/>
    <n v="5.9"/>
    <n v="989.5"/>
    <n v="81"/>
    <x v="9"/>
    <x v="53"/>
    <x v="7"/>
    <x v="1"/>
    <n v="11.9"/>
    <n v="13.090000000000002"/>
    <n v="0"/>
  </r>
  <r>
    <n v="269"/>
    <n v="20240224"/>
    <n v="4.3"/>
    <n v="4.9000000000000004"/>
    <n v="440"/>
    <n v="0.8"/>
    <n v="997.5"/>
    <n v="86"/>
    <x v="9"/>
    <x v="54"/>
    <x v="7"/>
    <x v="1"/>
    <n v="13.1"/>
    <n v="14.41"/>
    <n v="0"/>
  </r>
  <r>
    <n v="269"/>
    <n v="20240225"/>
    <n v="3.8"/>
    <n v="6"/>
    <n v="405"/>
    <n v="0.2"/>
    <n v="1000"/>
    <n v="85"/>
    <x v="9"/>
    <x v="55"/>
    <x v="7"/>
    <x v="1"/>
    <n v="12"/>
    <n v="13.200000000000001"/>
    <n v="0"/>
  </r>
  <r>
    <n v="269"/>
    <n v="20240226"/>
    <n v="7.3"/>
    <n v="4.5999999999999996"/>
    <n v="365"/>
    <n v="0"/>
    <n v="1008.2"/>
    <n v="85"/>
    <x v="9"/>
    <x v="56"/>
    <x v="8"/>
    <x v="1"/>
    <n v="13.4"/>
    <n v="14.740000000000002"/>
    <n v="0"/>
  </r>
  <r>
    <n v="269"/>
    <n v="20240227"/>
    <n v="2.8"/>
    <n v="3.8"/>
    <n v="1123"/>
    <n v="0"/>
    <n v="1018.8"/>
    <n v="85"/>
    <x v="9"/>
    <x v="57"/>
    <x v="8"/>
    <x v="1"/>
    <n v="14.2"/>
    <n v="15.620000000000001"/>
    <n v="0"/>
  </r>
  <r>
    <n v="269"/>
    <n v="20240228"/>
    <n v="4.0999999999999996"/>
    <n v="6.1"/>
    <n v="585"/>
    <n v="0"/>
    <n v="1018.8"/>
    <n v="88"/>
    <x v="9"/>
    <x v="58"/>
    <x v="8"/>
    <x v="1"/>
    <n v="11.9"/>
    <n v="13.090000000000002"/>
    <n v="0"/>
  </r>
  <r>
    <n v="269"/>
    <n v="20240229"/>
    <n v="5.7"/>
    <n v="8"/>
    <n v="245"/>
    <n v="7.6"/>
    <n v="1007.3"/>
    <n v="93"/>
    <x v="9"/>
    <x v="59"/>
    <x v="8"/>
    <x v="1"/>
    <n v="10"/>
    <n v="11"/>
    <n v="0"/>
  </r>
  <r>
    <n v="269"/>
    <n v="20240301"/>
    <n v="6"/>
    <n v="8.4"/>
    <n v="816"/>
    <n v="-0.1"/>
    <n v="1000.1"/>
    <n v="75"/>
    <x v="9"/>
    <x v="60"/>
    <x v="8"/>
    <x v="2"/>
    <n v="9.6"/>
    <n v="9.6"/>
    <n v="0"/>
  </r>
  <r>
    <n v="269"/>
    <n v="20240302"/>
    <n v="5.3"/>
    <n v="9.6999999999999993"/>
    <n v="1170"/>
    <n v="0.2"/>
    <n v="999.5"/>
    <n v="66"/>
    <x v="9"/>
    <x v="61"/>
    <x v="8"/>
    <x v="2"/>
    <n v="8.3000000000000007"/>
    <n v="8.3000000000000007"/>
    <n v="0"/>
  </r>
  <r>
    <n v="269"/>
    <n v="20240303"/>
    <n v="2.6"/>
    <n v="10.3"/>
    <n v="795"/>
    <n v="-0.1"/>
    <n v="1001.9"/>
    <n v="73"/>
    <x v="9"/>
    <x v="62"/>
    <x v="8"/>
    <x v="2"/>
    <n v="7.6999999999999993"/>
    <n v="7.6999999999999993"/>
    <n v="0"/>
  </r>
  <r>
    <n v="269"/>
    <n v="20240304"/>
    <n v="2.9"/>
    <n v="7.1"/>
    <n v="805"/>
    <n v="0"/>
    <n v="1011.4"/>
    <n v="85"/>
    <x v="9"/>
    <x v="63"/>
    <x v="9"/>
    <x v="2"/>
    <n v="10.9"/>
    <n v="10.9"/>
    <n v="0"/>
  </r>
  <r>
    <n v="269"/>
    <n v="20240305"/>
    <n v="1.8"/>
    <n v="6.7"/>
    <n v="301"/>
    <n v="2.1"/>
    <n v="1014.6"/>
    <n v="94"/>
    <x v="9"/>
    <x v="64"/>
    <x v="9"/>
    <x v="2"/>
    <n v="11.3"/>
    <n v="11.3"/>
    <n v="0"/>
  </r>
  <r>
    <n v="269"/>
    <n v="20240306"/>
    <n v="2.1"/>
    <n v="6.3"/>
    <n v="903"/>
    <n v="0"/>
    <n v="1023.1"/>
    <n v="90"/>
    <x v="9"/>
    <x v="65"/>
    <x v="9"/>
    <x v="2"/>
    <n v="11.7"/>
    <n v="11.7"/>
    <n v="0"/>
  </r>
  <r>
    <n v="269"/>
    <n v="20240307"/>
    <n v="4.7"/>
    <n v="4"/>
    <n v="1068"/>
    <n v="0"/>
    <n v="1023.7"/>
    <n v="85"/>
    <x v="9"/>
    <x v="66"/>
    <x v="9"/>
    <x v="2"/>
    <n v="14"/>
    <n v="14"/>
    <n v="0"/>
  </r>
  <r>
    <n v="269"/>
    <n v="20240308"/>
    <n v="5.7"/>
    <n v="4.7"/>
    <n v="1323"/>
    <n v="0"/>
    <n v="1012.4"/>
    <n v="72"/>
    <x v="9"/>
    <x v="67"/>
    <x v="9"/>
    <x v="2"/>
    <n v="13.3"/>
    <n v="13.3"/>
    <n v="0"/>
  </r>
  <r>
    <n v="269"/>
    <n v="20240309"/>
    <n v="4.4000000000000004"/>
    <n v="7"/>
    <n v="1181"/>
    <n v="0"/>
    <n v="1001.8"/>
    <n v="71"/>
    <x v="9"/>
    <x v="68"/>
    <x v="9"/>
    <x v="2"/>
    <n v="11"/>
    <n v="11"/>
    <n v="0"/>
  </r>
  <r>
    <n v="269"/>
    <n v="20240310"/>
    <n v="6.4"/>
    <n v="8.1999999999999993"/>
    <n v="969"/>
    <n v="0"/>
    <n v="997.8"/>
    <n v="76"/>
    <x v="9"/>
    <x v="69"/>
    <x v="9"/>
    <x v="2"/>
    <n v="9.8000000000000007"/>
    <n v="9.8000000000000007"/>
    <n v="0"/>
  </r>
  <r>
    <n v="269"/>
    <n v="20240311"/>
    <n v="2.6"/>
    <n v="6.8"/>
    <n v="173"/>
    <n v="2"/>
    <n v="1002.7"/>
    <n v="93"/>
    <x v="9"/>
    <x v="70"/>
    <x v="10"/>
    <x v="2"/>
    <n v="11.2"/>
    <n v="11.2"/>
    <n v="0"/>
  </r>
  <r>
    <n v="269"/>
    <n v="20240312"/>
    <n v="3.5"/>
    <n v="8.1999999999999993"/>
    <n v="341"/>
    <n v="0.2"/>
    <n v="1012.2"/>
    <n v="89"/>
    <x v="9"/>
    <x v="71"/>
    <x v="10"/>
    <x v="2"/>
    <n v="9.8000000000000007"/>
    <n v="9.8000000000000007"/>
    <n v="0"/>
  </r>
  <r>
    <n v="269"/>
    <n v="20240313"/>
    <n v="5.0999999999999996"/>
    <n v="10.7"/>
    <n v="318"/>
    <n v="0.8"/>
    <n v="1013.2"/>
    <n v="89"/>
    <x v="9"/>
    <x v="72"/>
    <x v="10"/>
    <x v="2"/>
    <n v="7.3000000000000007"/>
    <n v="7.3000000000000007"/>
    <n v="0"/>
  </r>
  <r>
    <n v="269"/>
    <n v="20240314"/>
    <n v="5.0999999999999996"/>
    <n v="12.8"/>
    <n v="1349"/>
    <n v="0"/>
    <n v="1009.8"/>
    <n v="75"/>
    <x v="9"/>
    <x v="73"/>
    <x v="10"/>
    <x v="2"/>
    <n v="5.1999999999999993"/>
    <n v="5.1999999999999993"/>
    <n v="0"/>
  </r>
  <r>
    <n v="269"/>
    <n v="20240315"/>
    <n v="7.1"/>
    <n v="12.5"/>
    <n v="701"/>
    <n v="3.7"/>
    <n v="1006.3"/>
    <n v="82"/>
    <x v="9"/>
    <x v="74"/>
    <x v="10"/>
    <x v="2"/>
    <n v="5.5"/>
    <n v="5.5"/>
    <n v="0"/>
  </r>
  <r>
    <n v="269"/>
    <n v="20240316"/>
    <n v="3.9"/>
    <n v="7.4"/>
    <n v="796"/>
    <n v="0.5"/>
    <n v="1019.1"/>
    <n v="77"/>
    <x v="9"/>
    <x v="75"/>
    <x v="10"/>
    <x v="2"/>
    <n v="10.6"/>
    <n v="10.6"/>
    <n v="0"/>
  </r>
  <r>
    <n v="269"/>
    <n v="20240317"/>
    <n v="3.1"/>
    <n v="9.1999999999999993"/>
    <n v="618"/>
    <n v="2.9"/>
    <n v="1019.2"/>
    <n v="77"/>
    <x v="9"/>
    <x v="76"/>
    <x v="10"/>
    <x v="2"/>
    <n v="8.8000000000000007"/>
    <n v="8.8000000000000007"/>
    <n v="0"/>
  </r>
  <r>
    <n v="269"/>
    <n v="20240318"/>
    <n v="2.7"/>
    <n v="10.7"/>
    <n v="1069"/>
    <n v="0.2"/>
    <n v="1015.6"/>
    <n v="83"/>
    <x v="9"/>
    <x v="77"/>
    <x v="11"/>
    <x v="2"/>
    <n v="7.3000000000000007"/>
    <n v="7.3000000000000007"/>
    <n v="0"/>
  </r>
  <r>
    <n v="269"/>
    <n v="20240319"/>
    <n v="3.1"/>
    <n v="11.5"/>
    <n v="983"/>
    <n v="-0.1"/>
    <n v="1017.7"/>
    <n v="79"/>
    <x v="9"/>
    <x v="78"/>
    <x v="11"/>
    <x v="2"/>
    <n v="6.5"/>
    <n v="6.5"/>
    <n v="0"/>
  </r>
  <r>
    <n v="269"/>
    <n v="20240320"/>
    <n v="1.5"/>
    <n v="11.5"/>
    <n v="850"/>
    <n v="-0.1"/>
    <n v="1019.1"/>
    <n v="84"/>
    <x v="9"/>
    <x v="79"/>
    <x v="11"/>
    <x v="2"/>
    <n v="6.5"/>
    <n v="6.5"/>
    <n v="0"/>
  </r>
  <r>
    <n v="269"/>
    <n v="20240321"/>
    <n v="4"/>
    <n v="9.1"/>
    <n v="574"/>
    <n v="-0.1"/>
    <n v="1023"/>
    <n v="85"/>
    <x v="9"/>
    <x v="80"/>
    <x v="11"/>
    <x v="2"/>
    <n v="8.9"/>
    <n v="8.9"/>
    <n v="0"/>
  </r>
  <r>
    <n v="269"/>
    <n v="20240322"/>
    <n v="4.7"/>
    <n v="9.3000000000000007"/>
    <n v="336"/>
    <n v="1.6"/>
    <n v="1015"/>
    <n v="88"/>
    <x v="9"/>
    <x v="81"/>
    <x v="11"/>
    <x v="2"/>
    <n v="8.6999999999999993"/>
    <n v="8.6999999999999993"/>
    <n v="0"/>
  </r>
  <r>
    <n v="269"/>
    <n v="20240323"/>
    <n v="5.9"/>
    <n v="5.9"/>
    <n v="1220"/>
    <n v="7"/>
    <n v="1006.8"/>
    <n v="80"/>
    <x v="9"/>
    <x v="82"/>
    <x v="11"/>
    <x v="2"/>
    <n v="12.1"/>
    <n v="12.1"/>
    <n v="0"/>
  </r>
  <r>
    <n v="269"/>
    <n v="20240324"/>
    <n v="7.6"/>
    <n v="6.9"/>
    <n v="724"/>
    <n v="5.9"/>
    <n v="1003"/>
    <n v="84"/>
    <x v="9"/>
    <x v="83"/>
    <x v="11"/>
    <x v="2"/>
    <n v="11.1"/>
    <n v="11.1"/>
    <n v="0"/>
  </r>
  <r>
    <n v="269"/>
    <n v="20240325"/>
    <n v="3"/>
    <n v="7.6"/>
    <n v="1521"/>
    <n v="-0.1"/>
    <n v="1004.2"/>
    <n v="69"/>
    <x v="9"/>
    <x v="84"/>
    <x v="12"/>
    <x v="2"/>
    <n v="10.4"/>
    <n v="10.4"/>
    <n v="0"/>
  </r>
  <r>
    <n v="269"/>
    <n v="20240326"/>
    <n v="3.3"/>
    <n v="8.9"/>
    <n v="1045"/>
    <n v="-0.1"/>
    <n v="991.1"/>
    <n v="66"/>
    <x v="9"/>
    <x v="85"/>
    <x v="12"/>
    <x v="2"/>
    <n v="9.1"/>
    <n v="9.1"/>
    <n v="0"/>
  </r>
  <r>
    <n v="269"/>
    <n v="20240327"/>
    <n v="3.7"/>
    <n v="9.1"/>
    <n v="579"/>
    <n v="1.3"/>
    <n v="986.2"/>
    <n v="80"/>
    <x v="9"/>
    <x v="86"/>
    <x v="12"/>
    <x v="2"/>
    <n v="8.9"/>
    <n v="8.9"/>
    <n v="0"/>
  </r>
  <r>
    <n v="269"/>
    <n v="20240328"/>
    <n v="5.3"/>
    <n v="8.6999999999999993"/>
    <n v="846"/>
    <n v="0.7"/>
    <n v="985.8"/>
    <n v="73"/>
    <x v="9"/>
    <x v="87"/>
    <x v="12"/>
    <x v="2"/>
    <n v="9.3000000000000007"/>
    <n v="9.3000000000000007"/>
    <n v="0"/>
  </r>
  <r>
    <n v="269"/>
    <n v="20240329"/>
    <n v="5.2"/>
    <n v="10.6"/>
    <n v="1254"/>
    <n v="0.1"/>
    <n v="992.9"/>
    <n v="70"/>
    <x v="9"/>
    <x v="88"/>
    <x v="12"/>
    <x v="2"/>
    <n v="7.4"/>
    <n v="7.4"/>
    <n v="0"/>
  </r>
  <r>
    <n v="269"/>
    <n v="20240330"/>
    <n v="2.2999999999999998"/>
    <n v="8.6999999999999993"/>
    <n v="488"/>
    <n v="0.7"/>
    <n v="997"/>
    <n v="93"/>
    <x v="9"/>
    <x v="89"/>
    <x v="12"/>
    <x v="2"/>
    <n v="9.3000000000000007"/>
    <n v="9.3000000000000007"/>
    <n v="0"/>
  </r>
  <r>
    <n v="269"/>
    <n v="20240331"/>
    <n v="3.8"/>
    <n v="9.8000000000000007"/>
    <n v="1001"/>
    <n v="6.7"/>
    <n v="996.8"/>
    <n v="89"/>
    <x v="9"/>
    <x v="90"/>
    <x v="12"/>
    <x v="2"/>
    <n v="8.1999999999999993"/>
    <n v="8.1999999999999993"/>
    <n v="0"/>
  </r>
  <r>
    <n v="269"/>
    <n v="20240401"/>
    <n v="3.5"/>
    <n v="9.5"/>
    <n v="694"/>
    <n v="0.3"/>
    <n v="996.3"/>
    <n v="87"/>
    <x v="9"/>
    <x v="91"/>
    <x v="13"/>
    <x v="3"/>
    <n v="8.5"/>
    <n v="6.8000000000000007"/>
    <n v="0"/>
  </r>
  <r>
    <n v="269"/>
    <n v="20240402"/>
    <n v="5"/>
    <n v="9.1999999999999993"/>
    <n v="703"/>
    <n v="2"/>
    <n v="1004.5"/>
    <n v="86"/>
    <x v="9"/>
    <x v="92"/>
    <x v="13"/>
    <x v="3"/>
    <n v="8.8000000000000007"/>
    <n v="7.0400000000000009"/>
    <n v="0"/>
  </r>
  <r>
    <n v="269"/>
    <n v="20240403"/>
    <n v="5.3"/>
    <n v="10.8"/>
    <n v="635"/>
    <n v="6.7"/>
    <n v="1003.4"/>
    <n v="88"/>
    <x v="9"/>
    <x v="93"/>
    <x v="13"/>
    <x v="3"/>
    <n v="7.1999999999999993"/>
    <n v="5.76"/>
    <n v="0"/>
  </r>
  <r>
    <n v="269"/>
    <n v="20240404"/>
    <n v="6.8"/>
    <n v="11.5"/>
    <n v="926"/>
    <n v="2.9"/>
    <n v="1004.4"/>
    <n v="82"/>
    <x v="9"/>
    <x v="94"/>
    <x v="13"/>
    <x v="3"/>
    <n v="6.5"/>
    <n v="5.2"/>
    <n v="0"/>
  </r>
  <r>
    <n v="269"/>
    <n v="20240405"/>
    <n v="6.5"/>
    <n v="13.1"/>
    <n v="1005"/>
    <n v="3"/>
    <n v="1007.7"/>
    <n v="83"/>
    <x v="9"/>
    <x v="95"/>
    <x v="13"/>
    <x v="3"/>
    <n v="4.9000000000000004"/>
    <n v="3.9200000000000004"/>
    <n v="0"/>
  </r>
  <r>
    <n v="269"/>
    <n v="20240406"/>
    <n v="4.3"/>
    <n v="17.100000000000001"/>
    <n v="1586"/>
    <n v="-0.1"/>
    <n v="1008.3"/>
    <n v="69"/>
    <x v="9"/>
    <x v="96"/>
    <x v="13"/>
    <x v="3"/>
    <n v="0.89999999999999858"/>
    <n v="0.71999999999999886"/>
    <n v="0"/>
  </r>
  <r>
    <n v="269"/>
    <n v="20240407"/>
    <n v="6"/>
    <n v="15.9"/>
    <n v="2003"/>
    <n v="-0.1"/>
    <n v="1011.6"/>
    <n v="65"/>
    <x v="9"/>
    <x v="97"/>
    <x v="13"/>
    <x v="3"/>
    <n v="2.0999999999999996"/>
    <n v="1.6799999999999997"/>
    <n v="0"/>
  </r>
  <r>
    <n v="269"/>
    <n v="20240408"/>
    <n v="2.9"/>
    <n v="15.2"/>
    <n v="1111"/>
    <n v="0.5"/>
    <n v="1007.6"/>
    <n v="81"/>
    <x v="9"/>
    <x v="98"/>
    <x v="14"/>
    <x v="3"/>
    <n v="2.8000000000000007"/>
    <n v="2.2400000000000007"/>
    <n v="0"/>
  </r>
  <r>
    <n v="269"/>
    <n v="20240409"/>
    <n v="8.6999999999999993"/>
    <n v="11.5"/>
    <n v="934"/>
    <n v="2.2999999999999998"/>
    <n v="1009.1"/>
    <n v="75"/>
    <x v="9"/>
    <x v="99"/>
    <x v="14"/>
    <x v="3"/>
    <n v="6.5"/>
    <n v="5.2"/>
    <n v="0"/>
  </r>
  <r>
    <n v="269"/>
    <n v="20240410"/>
    <n v="5.2"/>
    <n v="11.6"/>
    <n v="1940"/>
    <n v="0"/>
    <n v="1026.0999999999999"/>
    <n v="62"/>
    <x v="9"/>
    <x v="100"/>
    <x v="14"/>
    <x v="3"/>
    <n v="6.4"/>
    <n v="5.120000000000001"/>
    <n v="0"/>
  </r>
  <r>
    <n v="269"/>
    <n v="20240411"/>
    <n v="5.3"/>
    <n v="13.1"/>
    <n v="418"/>
    <n v="0.3"/>
    <n v="1029.5"/>
    <n v="85"/>
    <x v="9"/>
    <x v="101"/>
    <x v="14"/>
    <x v="3"/>
    <n v="4.9000000000000004"/>
    <n v="3.9200000000000004"/>
    <n v="0"/>
  </r>
  <r>
    <n v="269"/>
    <n v="20240412"/>
    <n v="6.5"/>
    <n v="15.5"/>
    <n v="1622"/>
    <n v="0"/>
    <n v="1028.0999999999999"/>
    <n v="74"/>
    <x v="9"/>
    <x v="102"/>
    <x v="14"/>
    <x v="3"/>
    <n v="2.5"/>
    <n v="2"/>
    <n v="0"/>
  </r>
  <r>
    <n v="269"/>
    <n v="20240413"/>
    <n v="6.2"/>
    <n v="16.399999999999999"/>
    <n v="1696"/>
    <n v="0"/>
    <n v="1021.5"/>
    <n v="71"/>
    <x v="9"/>
    <x v="103"/>
    <x v="14"/>
    <x v="3"/>
    <n v="1.6000000000000014"/>
    <n v="1.2800000000000011"/>
    <n v="0"/>
  </r>
  <r>
    <n v="269"/>
    <n v="20240414"/>
    <n v="4.2"/>
    <n v="10.9"/>
    <n v="1978"/>
    <n v="-0.1"/>
    <n v="1020.4"/>
    <n v="65"/>
    <x v="9"/>
    <x v="104"/>
    <x v="14"/>
    <x v="3"/>
    <n v="7.1"/>
    <n v="5.68"/>
    <n v="0"/>
  </r>
  <r>
    <n v="269"/>
    <n v="20240415"/>
    <n v="7"/>
    <n v="7.6"/>
    <n v="813"/>
    <n v="17.399999999999999"/>
    <n v="1003.7"/>
    <n v="81"/>
    <x v="9"/>
    <x v="105"/>
    <x v="15"/>
    <x v="3"/>
    <n v="10.4"/>
    <n v="8.32"/>
    <n v="0"/>
  </r>
  <r>
    <n v="269"/>
    <n v="20240416"/>
    <n v="6.5"/>
    <n v="8.4"/>
    <n v="1554"/>
    <n v="10"/>
    <n v="1003.6"/>
    <n v="77"/>
    <x v="9"/>
    <x v="106"/>
    <x v="15"/>
    <x v="3"/>
    <n v="9.6"/>
    <n v="7.68"/>
    <n v="0"/>
  </r>
  <r>
    <n v="269"/>
    <n v="20240417"/>
    <n v="3.1"/>
    <n v="6.3"/>
    <n v="1168"/>
    <n v="9.6999999999999993"/>
    <n v="1011.9"/>
    <n v="80"/>
    <x v="9"/>
    <x v="107"/>
    <x v="15"/>
    <x v="3"/>
    <n v="11.7"/>
    <n v="9.36"/>
    <n v="0"/>
  </r>
  <r>
    <n v="269"/>
    <n v="20240418"/>
    <n v="3.6"/>
    <n v="7"/>
    <n v="1483"/>
    <n v="1.8"/>
    <n v="1017.9"/>
    <n v="77"/>
    <x v="9"/>
    <x v="108"/>
    <x v="15"/>
    <x v="3"/>
    <n v="11"/>
    <n v="8.8000000000000007"/>
    <n v="0"/>
  </r>
  <r>
    <n v="269"/>
    <n v="20240419"/>
    <n v="6.8"/>
    <n v="8.1999999999999993"/>
    <n v="1127"/>
    <n v="17.5"/>
    <n v="1010"/>
    <n v="84"/>
    <x v="9"/>
    <x v="109"/>
    <x v="15"/>
    <x v="3"/>
    <n v="9.8000000000000007"/>
    <n v="7.8400000000000007"/>
    <n v="0"/>
  </r>
  <r>
    <n v="269"/>
    <n v="20240420"/>
    <n v="5.7"/>
    <n v="7.1"/>
    <n v="1584"/>
    <n v="10"/>
    <n v="1020.9"/>
    <n v="78"/>
    <x v="9"/>
    <x v="110"/>
    <x v="15"/>
    <x v="3"/>
    <n v="10.9"/>
    <n v="8.7200000000000006"/>
    <n v="0"/>
  </r>
  <r>
    <n v="269"/>
    <n v="20240421"/>
    <n v="4.8"/>
    <n v="6.2"/>
    <n v="1730"/>
    <n v="3.1"/>
    <n v="1025.3"/>
    <n v="75"/>
    <x v="9"/>
    <x v="111"/>
    <x v="15"/>
    <x v="3"/>
    <n v="11.8"/>
    <n v="9.4400000000000013"/>
    <n v="0"/>
  </r>
  <r>
    <n v="269"/>
    <n v="20240422"/>
    <n v="3.8"/>
    <n v="5.7"/>
    <n v="1860"/>
    <n v="0"/>
    <n v="1025.2"/>
    <n v="65"/>
    <x v="9"/>
    <x v="112"/>
    <x v="16"/>
    <x v="3"/>
    <n v="12.3"/>
    <n v="9.8400000000000016"/>
    <n v="0"/>
  </r>
  <r>
    <n v="269"/>
    <n v="20240423"/>
    <n v="3"/>
    <n v="5.7"/>
    <n v="1888"/>
    <n v="1.6"/>
    <n v="1018.8"/>
    <n v="71"/>
    <x v="9"/>
    <x v="113"/>
    <x v="16"/>
    <x v="3"/>
    <n v="12.3"/>
    <n v="9.8400000000000016"/>
    <n v="0"/>
  </r>
  <r>
    <n v="269"/>
    <n v="20240424"/>
    <n v="5.0999999999999996"/>
    <n v="6.2"/>
    <n v="1419"/>
    <n v="8.5"/>
    <n v="1008.7"/>
    <n v="78"/>
    <x v="9"/>
    <x v="114"/>
    <x v="16"/>
    <x v="3"/>
    <n v="11.8"/>
    <n v="9.4400000000000013"/>
    <n v="0"/>
  </r>
  <r>
    <n v="269"/>
    <n v="20240425"/>
    <n v="4.5"/>
    <n v="6.1"/>
    <n v="1274"/>
    <n v="4.5999999999999996"/>
    <n v="1003.7"/>
    <n v="81"/>
    <x v="9"/>
    <x v="115"/>
    <x v="16"/>
    <x v="3"/>
    <n v="11.9"/>
    <n v="9.5200000000000014"/>
    <n v="0"/>
  </r>
  <r>
    <n v="269"/>
    <n v="20240426"/>
    <n v="3.3"/>
    <n v="8.1999999999999993"/>
    <n v="1964"/>
    <n v="-0.1"/>
    <n v="1003.7"/>
    <n v="75"/>
    <x v="9"/>
    <x v="116"/>
    <x v="16"/>
    <x v="3"/>
    <n v="9.8000000000000007"/>
    <n v="7.8400000000000007"/>
    <n v="0"/>
  </r>
  <r>
    <n v="269"/>
    <n v="20240427"/>
    <n v="3.6"/>
    <n v="11.8"/>
    <n v="1278"/>
    <n v="-0.1"/>
    <n v="1005.1"/>
    <n v="78"/>
    <x v="9"/>
    <x v="117"/>
    <x v="16"/>
    <x v="3"/>
    <n v="6.1999999999999993"/>
    <n v="4.96"/>
    <n v="0"/>
  </r>
  <r>
    <n v="269"/>
    <n v="20240428"/>
    <n v="6.7"/>
    <n v="12.3"/>
    <n v="979"/>
    <n v="0.8"/>
    <n v="1008.1"/>
    <n v="70"/>
    <x v="9"/>
    <x v="118"/>
    <x v="16"/>
    <x v="3"/>
    <n v="5.6999999999999993"/>
    <n v="4.5599999999999996"/>
    <n v="0"/>
  </r>
  <r>
    <n v="269"/>
    <n v="20240429"/>
    <n v="3"/>
    <n v="13.1"/>
    <n v="2153"/>
    <n v="0"/>
    <n v="1018.7"/>
    <n v="68"/>
    <x v="9"/>
    <x v="119"/>
    <x v="17"/>
    <x v="3"/>
    <n v="4.9000000000000004"/>
    <n v="3.9200000000000004"/>
    <n v="0"/>
  </r>
  <r>
    <n v="269"/>
    <n v="20240430"/>
    <n v="2.2000000000000002"/>
    <n v="16.3"/>
    <n v="1686"/>
    <n v="1.3"/>
    <n v="1015"/>
    <n v="76"/>
    <x v="9"/>
    <x v="120"/>
    <x v="17"/>
    <x v="3"/>
    <n v="1.6999999999999993"/>
    <n v="1.3599999999999994"/>
    <n v="0"/>
  </r>
  <r>
    <n v="269"/>
    <n v="20240501"/>
    <n v="3.2"/>
    <n v="18.399999999999999"/>
    <n v="2316"/>
    <n v="0"/>
    <n v="1006.3"/>
    <n v="76"/>
    <x v="9"/>
    <x v="121"/>
    <x v="17"/>
    <x v="4"/>
    <n v="0"/>
    <n v="0"/>
    <n v="0.39999999999999858"/>
  </r>
  <r>
    <n v="270"/>
    <n v="20240101"/>
    <n v="6.8"/>
    <n v="6.9"/>
    <n v="102"/>
    <n v="14.8"/>
    <n v="998.6"/>
    <n v="88"/>
    <x v="10"/>
    <x v="0"/>
    <x v="0"/>
    <x v="0"/>
    <n v="11.1"/>
    <n v="12.21"/>
    <n v="0"/>
  </r>
  <r>
    <n v="270"/>
    <n v="20240102"/>
    <n v="7.6"/>
    <n v="8.9"/>
    <n v="107"/>
    <n v="29.9"/>
    <n v="985.4"/>
    <n v="94"/>
    <x v="10"/>
    <x v="1"/>
    <x v="0"/>
    <x v="0"/>
    <n v="9.1"/>
    <n v="10.01"/>
    <n v="0"/>
  </r>
  <r>
    <n v="270"/>
    <n v="20240103"/>
    <n v="9"/>
    <n v="8.3000000000000007"/>
    <n v="194"/>
    <n v="3.3"/>
    <n v="985.9"/>
    <n v="88"/>
    <x v="10"/>
    <x v="2"/>
    <x v="0"/>
    <x v="0"/>
    <n v="9.6999999999999993"/>
    <n v="10.67"/>
    <n v="0"/>
  </r>
  <r>
    <n v="270"/>
    <n v="20240104"/>
    <n v="3.8"/>
    <n v="4.3"/>
    <n v="155"/>
    <n v="0.1"/>
    <n v="1001.2"/>
    <n v="84"/>
    <x v="10"/>
    <x v="3"/>
    <x v="0"/>
    <x v="0"/>
    <n v="13.7"/>
    <n v="15.07"/>
    <n v="0"/>
  </r>
  <r>
    <n v="270"/>
    <n v="20240105"/>
    <n v="5.9"/>
    <n v="3.6"/>
    <n v="96"/>
    <n v="5.6"/>
    <n v="998.4"/>
    <n v="95"/>
    <x v="10"/>
    <x v="4"/>
    <x v="0"/>
    <x v="0"/>
    <n v="14.4"/>
    <n v="15.840000000000002"/>
    <n v="0"/>
  </r>
  <r>
    <n v="270"/>
    <n v="20240106"/>
    <n v="5.3"/>
    <n v="1.6"/>
    <n v="58"/>
    <n v="0.4"/>
    <n v="1012.9"/>
    <n v="91"/>
    <x v="10"/>
    <x v="5"/>
    <x v="0"/>
    <x v="0"/>
    <n v="16.399999999999999"/>
    <n v="18.04"/>
    <n v="0"/>
  </r>
  <r>
    <n v="270"/>
    <n v="20240107"/>
    <n v="5.8"/>
    <n v="-0.3"/>
    <n v="302"/>
    <n v="-0.1"/>
    <n v="1027.5999999999999"/>
    <n v="79"/>
    <x v="10"/>
    <x v="6"/>
    <x v="0"/>
    <x v="0"/>
    <n v="18.3"/>
    <n v="20.130000000000003"/>
    <n v="0"/>
  </r>
  <r>
    <n v="270"/>
    <n v="20240108"/>
    <n v="5.9"/>
    <n v="-1"/>
    <n v="301"/>
    <n v="0"/>
    <n v="1035.3"/>
    <n v="75"/>
    <x v="10"/>
    <x v="7"/>
    <x v="1"/>
    <x v="0"/>
    <n v="19"/>
    <n v="20.900000000000002"/>
    <n v="0"/>
  </r>
  <r>
    <n v="270"/>
    <n v="20240109"/>
    <n v="5.5"/>
    <n v="-2.8"/>
    <n v="428"/>
    <n v="0"/>
    <n v="1036.7"/>
    <n v="75"/>
    <x v="10"/>
    <x v="8"/>
    <x v="1"/>
    <x v="0"/>
    <n v="20.8"/>
    <n v="22.880000000000003"/>
    <n v="0"/>
  </r>
  <r>
    <n v="270"/>
    <n v="20240110"/>
    <n v="4.2"/>
    <n v="-3"/>
    <n v="436"/>
    <n v="0"/>
    <n v="1033.2"/>
    <n v="75"/>
    <x v="10"/>
    <x v="9"/>
    <x v="1"/>
    <x v="0"/>
    <n v="21"/>
    <n v="23.1"/>
    <n v="0"/>
  </r>
  <r>
    <n v="270"/>
    <n v="20240111"/>
    <n v="2"/>
    <n v="0.3"/>
    <n v="104"/>
    <n v="0"/>
    <n v="1034.2"/>
    <n v="89"/>
    <x v="10"/>
    <x v="10"/>
    <x v="1"/>
    <x v="0"/>
    <n v="17.7"/>
    <n v="19.470000000000002"/>
    <n v="0"/>
  </r>
  <r>
    <n v="270"/>
    <n v="20240112"/>
    <n v="2.8"/>
    <n v="3.4"/>
    <n v="146"/>
    <n v="0.6"/>
    <n v="1031.5"/>
    <n v="93"/>
    <x v="10"/>
    <x v="11"/>
    <x v="1"/>
    <x v="0"/>
    <n v="14.6"/>
    <n v="16.060000000000002"/>
    <n v="0"/>
  </r>
  <r>
    <n v="270"/>
    <n v="20240113"/>
    <n v="5.3"/>
    <n v="4.5"/>
    <n v="171"/>
    <n v="1.7"/>
    <n v="1018.9"/>
    <n v="91"/>
    <x v="10"/>
    <x v="12"/>
    <x v="1"/>
    <x v="0"/>
    <n v="13.5"/>
    <n v="14.850000000000001"/>
    <n v="0"/>
  </r>
  <r>
    <n v="270"/>
    <n v="20240114"/>
    <n v="5.5"/>
    <n v="3.8"/>
    <n v="340"/>
    <n v="1.4"/>
    <n v="1005.7"/>
    <n v="83"/>
    <x v="10"/>
    <x v="13"/>
    <x v="1"/>
    <x v="0"/>
    <n v="14.2"/>
    <n v="15.620000000000001"/>
    <n v="0"/>
  </r>
  <r>
    <n v="270"/>
    <n v="20240115"/>
    <n v="7.3"/>
    <n v="2.2000000000000002"/>
    <n v="232"/>
    <n v="3.7"/>
    <n v="1000.3"/>
    <n v="82"/>
    <x v="10"/>
    <x v="14"/>
    <x v="2"/>
    <x v="0"/>
    <n v="15.8"/>
    <n v="17.380000000000003"/>
    <n v="0"/>
  </r>
  <r>
    <n v="270"/>
    <n v="20240116"/>
    <n v="4.9000000000000004"/>
    <n v="1.1000000000000001"/>
    <n v="293"/>
    <n v="0.7"/>
    <n v="1003.9"/>
    <n v="82"/>
    <x v="10"/>
    <x v="15"/>
    <x v="2"/>
    <x v="0"/>
    <n v="16.899999999999999"/>
    <n v="18.59"/>
    <n v="0"/>
  </r>
  <r>
    <n v="270"/>
    <n v="20240117"/>
    <n v="4"/>
    <n v="-0.2"/>
    <n v="134"/>
    <n v="-0.1"/>
    <n v="992.1"/>
    <n v="88"/>
    <x v="10"/>
    <x v="16"/>
    <x v="2"/>
    <x v="0"/>
    <n v="18.2"/>
    <n v="20.02"/>
    <n v="0"/>
  </r>
  <r>
    <n v="270"/>
    <n v="20240118"/>
    <n v="3"/>
    <n v="0.4"/>
    <n v="424"/>
    <n v="0.6"/>
    <n v="1001.7"/>
    <n v="83"/>
    <x v="10"/>
    <x v="17"/>
    <x v="2"/>
    <x v="0"/>
    <n v="17.600000000000001"/>
    <n v="19.360000000000003"/>
    <n v="0"/>
  </r>
  <r>
    <n v="270"/>
    <n v="20240119"/>
    <n v="5.8"/>
    <n v="2.2000000000000002"/>
    <n v="456"/>
    <n v="1.2"/>
    <n v="1016.8"/>
    <n v="82"/>
    <x v="10"/>
    <x v="18"/>
    <x v="2"/>
    <x v="0"/>
    <n v="15.8"/>
    <n v="17.380000000000003"/>
    <n v="0"/>
  </r>
  <r>
    <n v="270"/>
    <n v="20240120"/>
    <n v="6.2"/>
    <n v="1.2"/>
    <n v="173"/>
    <n v="0"/>
    <n v="1023.6"/>
    <n v="82"/>
    <x v="10"/>
    <x v="19"/>
    <x v="2"/>
    <x v="0"/>
    <n v="16.8"/>
    <n v="18.480000000000004"/>
    <n v="0"/>
  </r>
  <r>
    <n v="270"/>
    <n v="20240121"/>
    <n v="9.1"/>
    <n v="3.3"/>
    <n v="89"/>
    <n v="1.2"/>
    <n v="1012.9"/>
    <n v="77"/>
    <x v="10"/>
    <x v="20"/>
    <x v="2"/>
    <x v="0"/>
    <n v="14.7"/>
    <n v="16.170000000000002"/>
    <n v="0"/>
  </r>
  <r>
    <n v="270"/>
    <n v="20240122"/>
    <n v="11.4"/>
    <n v="8.3000000000000007"/>
    <n v="416"/>
    <n v="4.5999999999999996"/>
    <n v="1003.2"/>
    <n v="84"/>
    <x v="10"/>
    <x v="21"/>
    <x v="3"/>
    <x v="0"/>
    <n v="9.6999999999999993"/>
    <n v="10.67"/>
    <n v="0"/>
  </r>
  <r>
    <n v="270"/>
    <n v="20240123"/>
    <n v="9.3000000000000007"/>
    <n v="7.4"/>
    <n v="319"/>
    <n v="7"/>
    <n v="1015.1"/>
    <n v="85"/>
    <x v="10"/>
    <x v="22"/>
    <x v="3"/>
    <x v="0"/>
    <n v="10.6"/>
    <n v="11.66"/>
    <n v="0"/>
  </r>
  <r>
    <n v="270"/>
    <n v="20240124"/>
    <n v="12.3"/>
    <n v="9"/>
    <n v="397"/>
    <n v="-0.1"/>
    <n v="1015.4"/>
    <n v="79"/>
    <x v="10"/>
    <x v="23"/>
    <x v="3"/>
    <x v="0"/>
    <n v="9"/>
    <n v="9.9"/>
    <n v="0"/>
  </r>
  <r>
    <n v="270"/>
    <n v="20240125"/>
    <n v="4.3"/>
    <n v="6.5"/>
    <n v="332"/>
    <n v="-0.1"/>
    <n v="1025"/>
    <n v="92"/>
    <x v="10"/>
    <x v="24"/>
    <x v="3"/>
    <x v="0"/>
    <n v="11.5"/>
    <n v="12.65"/>
    <n v="0"/>
  </r>
  <r>
    <n v="270"/>
    <n v="20240126"/>
    <n v="8.3000000000000007"/>
    <n v="7.5"/>
    <n v="344"/>
    <n v="4.0999999999999996"/>
    <n v="1022.2"/>
    <n v="87"/>
    <x v="10"/>
    <x v="25"/>
    <x v="3"/>
    <x v="0"/>
    <n v="10.5"/>
    <n v="11.55"/>
    <n v="0"/>
  </r>
  <r>
    <n v="270"/>
    <n v="20240127"/>
    <n v="4"/>
    <n v="4"/>
    <n v="528"/>
    <n v="0"/>
    <n v="1033.0999999999999"/>
    <n v="91"/>
    <x v="10"/>
    <x v="26"/>
    <x v="3"/>
    <x v="0"/>
    <n v="14"/>
    <n v="15.400000000000002"/>
    <n v="0"/>
  </r>
  <r>
    <n v="270"/>
    <n v="20240128"/>
    <n v="4.5999999999999996"/>
    <n v="4.4000000000000004"/>
    <n v="555"/>
    <n v="0"/>
    <n v="1026.8"/>
    <n v="73"/>
    <x v="10"/>
    <x v="27"/>
    <x v="3"/>
    <x v="0"/>
    <n v="13.6"/>
    <n v="14.96"/>
    <n v="0"/>
  </r>
  <r>
    <n v="270"/>
    <n v="20240129"/>
    <n v="3.5"/>
    <n v="5.6"/>
    <n v="189"/>
    <n v="0"/>
    <n v="1024.8"/>
    <n v="87"/>
    <x v="10"/>
    <x v="28"/>
    <x v="4"/>
    <x v="0"/>
    <n v="12.4"/>
    <n v="13.640000000000002"/>
    <n v="0"/>
  </r>
  <r>
    <n v="270"/>
    <n v="20240130"/>
    <n v="5.8"/>
    <n v="7"/>
    <n v="150"/>
    <n v="0.2"/>
    <n v="1025.7"/>
    <n v="92"/>
    <x v="10"/>
    <x v="29"/>
    <x v="4"/>
    <x v="0"/>
    <n v="11"/>
    <n v="12.100000000000001"/>
    <n v="0"/>
  </r>
  <r>
    <n v="270"/>
    <n v="20240131"/>
    <n v="6.5"/>
    <n v="5.6"/>
    <n v="165"/>
    <n v="3.7"/>
    <n v="1027.5"/>
    <n v="82"/>
    <x v="10"/>
    <x v="30"/>
    <x v="4"/>
    <x v="0"/>
    <n v="12.4"/>
    <n v="13.640000000000002"/>
    <n v="0"/>
  </r>
  <r>
    <n v="270"/>
    <n v="20240201"/>
    <n v="5.3"/>
    <n v="5.8"/>
    <n v="584"/>
    <n v="0.1"/>
    <n v="1027.7"/>
    <n v="88"/>
    <x v="10"/>
    <x v="31"/>
    <x v="4"/>
    <x v="1"/>
    <n v="12.2"/>
    <n v="13.42"/>
    <n v="0"/>
  </r>
  <r>
    <n v="270"/>
    <n v="20240202"/>
    <n v="8.4"/>
    <n v="7.6"/>
    <n v="272"/>
    <n v="-0.1"/>
    <n v="1023.5"/>
    <n v="89"/>
    <x v="10"/>
    <x v="32"/>
    <x v="4"/>
    <x v="1"/>
    <n v="10.4"/>
    <n v="11.440000000000001"/>
    <n v="0"/>
  </r>
  <r>
    <n v="270"/>
    <n v="20240203"/>
    <n v="7.8"/>
    <n v="8.6999999999999993"/>
    <n v="392"/>
    <n v="0"/>
    <n v="1021.5"/>
    <n v="91"/>
    <x v="10"/>
    <x v="33"/>
    <x v="4"/>
    <x v="1"/>
    <n v="9.3000000000000007"/>
    <n v="10.230000000000002"/>
    <n v="0"/>
  </r>
  <r>
    <n v="270"/>
    <n v="20240204"/>
    <n v="9.1999999999999993"/>
    <n v="8.4"/>
    <n v="249"/>
    <n v="1.3"/>
    <n v="1016.9"/>
    <n v="86"/>
    <x v="10"/>
    <x v="34"/>
    <x v="4"/>
    <x v="1"/>
    <n v="9.6"/>
    <n v="10.56"/>
    <n v="0"/>
  </r>
  <r>
    <n v="270"/>
    <n v="20240205"/>
    <n v="11.2"/>
    <n v="8.8000000000000007"/>
    <n v="175"/>
    <n v="0"/>
    <n v="1013"/>
    <n v="85"/>
    <x v="10"/>
    <x v="35"/>
    <x v="5"/>
    <x v="1"/>
    <n v="9.1999999999999993"/>
    <n v="10.119999999999999"/>
    <n v="0"/>
  </r>
  <r>
    <n v="270"/>
    <n v="20240206"/>
    <n v="11.2"/>
    <n v="9.1"/>
    <n v="233"/>
    <n v="6.8"/>
    <n v="1003.2"/>
    <n v="84"/>
    <x v="10"/>
    <x v="36"/>
    <x v="5"/>
    <x v="1"/>
    <n v="8.9"/>
    <n v="9.7900000000000009"/>
    <n v="0"/>
  </r>
  <r>
    <n v="270"/>
    <n v="20240207"/>
    <n v="3.2"/>
    <n v="3.7"/>
    <n v="485"/>
    <n v="0"/>
    <n v="1004.8"/>
    <n v="78"/>
    <x v="10"/>
    <x v="37"/>
    <x v="5"/>
    <x v="1"/>
    <n v="14.3"/>
    <n v="15.730000000000002"/>
    <n v="0"/>
  </r>
  <r>
    <n v="270"/>
    <n v="20240208"/>
    <n v="3.9"/>
    <n v="1.3"/>
    <n v="171"/>
    <n v="7.4"/>
    <n v="997.9"/>
    <n v="92"/>
    <x v="10"/>
    <x v="38"/>
    <x v="5"/>
    <x v="1"/>
    <n v="16.7"/>
    <n v="18.37"/>
    <n v="0"/>
  </r>
  <r>
    <n v="270"/>
    <n v="20240209"/>
    <n v="5.6"/>
    <n v="7.6"/>
    <n v="184"/>
    <n v="8"/>
    <n v="983.5"/>
    <n v="93"/>
    <x v="10"/>
    <x v="39"/>
    <x v="5"/>
    <x v="1"/>
    <n v="10.4"/>
    <n v="11.440000000000001"/>
    <n v="0"/>
  </r>
  <r>
    <n v="270"/>
    <n v="20240210"/>
    <n v="3.7"/>
    <n v="9.8000000000000007"/>
    <n v="345"/>
    <n v="0.4"/>
    <n v="987"/>
    <n v="92"/>
    <x v="10"/>
    <x v="40"/>
    <x v="5"/>
    <x v="1"/>
    <n v="8.1999999999999993"/>
    <n v="9.02"/>
    <n v="0"/>
  </r>
  <r>
    <n v="270"/>
    <n v="20240211"/>
    <n v="3.8"/>
    <n v="8.1"/>
    <n v="173"/>
    <n v="0.9"/>
    <n v="990.4"/>
    <n v="95"/>
    <x v="10"/>
    <x v="41"/>
    <x v="5"/>
    <x v="1"/>
    <n v="9.9"/>
    <n v="10.89"/>
    <n v="0"/>
  </r>
  <r>
    <n v="270"/>
    <n v="20240212"/>
    <n v="4.0999999999999996"/>
    <n v="6.5"/>
    <n v="400"/>
    <n v="-0.1"/>
    <n v="1003.4"/>
    <n v="91"/>
    <x v="10"/>
    <x v="42"/>
    <x v="6"/>
    <x v="1"/>
    <n v="11.5"/>
    <n v="12.65"/>
    <n v="0"/>
  </r>
  <r>
    <n v="270"/>
    <n v="20240213"/>
    <n v="5.7"/>
    <n v="6.6"/>
    <n v="459"/>
    <n v="3.9"/>
    <n v="1013.1"/>
    <n v="89"/>
    <x v="10"/>
    <x v="43"/>
    <x v="6"/>
    <x v="1"/>
    <n v="11.4"/>
    <n v="12.540000000000001"/>
    <n v="0"/>
  </r>
  <r>
    <n v="270"/>
    <n v="20240214"/>
    <n v="6.3"/>
    <n v="9.9"/>
    <n v="138"/>
    <n v="8.4"/>
    <n v="1012.1"/>
    <n v="97"/>
    <x v="10"/>
    <x v="44"/>
    <x v="6"/>
    <x v="1"/>
    <n v="8.1"/>
    <n v="8.91"/>
    <n v="0"/>
  </r>
  <r>
    <n v="270"/>
    <n v="20240215"/>
    <n v="5"/>
    <n v="11.7"/>
    <n v="166"/>
    <n v="0.7"/>
    <n v="1011.7"/>
    <n v="94"/>
    <x v="10"/>
    <x v="45"/>
    <x v="6"/>
    <x v="1"/>
    <n v="6.3000000000000007"/>
    <n v="6.9300000000000015"/>
    <n v="0"/>
  </r>
  <r>
    <n v="270"/>
    <n v="20240216"/>
    <n v="4.9000000000000004"/>
    <n v="9.6"/>
    <n v="202"/>
    <n v="0.6"/>
    <n v="1012.7"/>
    <n v="92"/>
    <x v="10"/>
    <x v="46"/>
    <x v="6"/>
    <x v="1"/>
    <n v="8.4"/>
    <n v="9.240000000000002"/>
    <n v="0"/>
  </r>
  <r>
    <n v="270"/>
    <n v="20240217"/>
    <n v="3.1"/>
    <n v="8.1"/>
    <n v="533"/>
    <n v="0.1"/>
    <n v="1029.4000000000001"/>
    <n v="91"/>
    <x v="10"/>
    <x v="47"/>
    <x v="6"/>
    <x v="1"/>
    <n v="9.9"/>
    <n v="10.89"/>
    <n v="0"/>
  </r>
  <r>
    <n v="270"/>
    <n v="20240218"/>
    <n v="7.5"/>
    <n v="8.8000000000000007"/>
    <n v="97"/>
    <n v="26.3"/>
    <n v="1021.7"/>
    <n v="94"/>
    <x v="10"/>
    <x v="48"/>
    <x v="6"/>
    <x v="1"/>
    <n v="9.1999999999999993"/>
    <n v="10.119999999999999"/>
    <n v="0"/>
  </r>
  <r>
    <n v="270"/>
    <n v="20240219"/>
    <n v="5.4"/>
    <n v="8.1"/>
    <n v="221"/>
    <n v="0.4"/>
    <n v="1024.0999999999999"/>
    <n v="92"/>
    <x v="10"/>
    <x v="49"/>
    <x v="7"/>
    <x v="1"/>
    <n v="9.9"/>
    <n v="10.89"/>
    <n v="0"/>
  </r>
  <r>
    <n v="270"/>
    <n v="20240220"/>
    <n v="6"/>
    <n v="8.1"/>
    <n v="396"/>
    <n v="0.5"/>
    <n v="1023.1"/>
    <n v="91"/>
    <x v="10"/>
    <x v="50"/>
    <x v="7"/>
    <x v="1"/>
    <n v="9.9"/>
    <n v="10.89"/>
    <n v="0"/>
  </r>
  <r>
    <n v="270"/>
    <n v="20240221"/>
    <n v="7.4"/>
    <n v="8.8000000000000007"/>
    <n v="214"/>
    <n v="7.7"/>
    <n v="1008.1"/>
    <n v="92"/>
    <x v="10"/>
    <x v="51"/>
    <x v="7"/>
    <x v="1"/>
    <n v="9.1999999999999993"/>
    <n v="10.119999999999999"/>
    <n v="0"/>
  </r>
  <r>
    <n v="270"/>
    <n v="20240222"/>
    <n v="7.7"/>
    <n v="9.4"/>
    <n v="467"/>
    <n v="3.3"/>
    <n v="983.7"/>
    <n v="91"/>
    <x v="10"/>
    <x v="52"/>
    <x v="7"/>
    <x v="1"/>
    <n v="8.6"/>
    <n v="9.4600000000000009"/>
    <n v="0"/>
  </r>
  <r>
    <n v="270"/>
    <n v="20240223"/>
    <n v="7.7"/>
    <n v="5.9"/>
    <n v="394"/>
    <n v="3.4"/>
    <n v="988.2"/>
    <n v="83"/>
    <x v="10"/>
    <x v="53"/>
    <x v="7"/>
    <x v="1"/>
    <n v="12.1"/>
    <n v="13.31"/>
    <n v="0"/>
  </r>
  <r>
    <n v="270"/>
    <n v="20240224"/>
    <n v="4.7"/>
    <n v="4.7"/>
    <n v="397"/>
    <n v="3.3"/>
    <n v="997.2"/>
    <n v="89"/>
    <x v="10"/>
    <x v="54"/>
    <x v="7"/>
    <x v="1"/>
    <n v="13.3"/>
    <n v="14.630000000000003"/>
    <n v="0"/>
  </r>
  <r>
    <n v="270"/>
    <n v="20240225"/>
    <n v="2.6"/>
    <n v="5"/>
    <n v="421"/>
    <n v="5.6"/>
    <n v="1000.5"/>
    <n v="91"/>
    <x v="10"/>
    <x v="55"/>
    <x v="7"/>
    <x v="1"/>
    <n v="13"/>
    <n v="14.3"/>
    <n v="0"/>
  </r>
  <r>
    <n v="270"/>
    <n v="20240226"/>
    <n v="6.8"/>
    <n v="4.5"/>
    <n v="412"/>
    <n v="0"/>
    <n v="1010.1"/>
    <n v="84"/>
    <x v="10"/>
    <x v="56"/>
    <x v="8"/>
    <x v="1"/>
    <n v="13.5"/>
    <n v="14.850000000000001"/>
    <n v="0"/>
  </r>
  <r>
    <n v="270"/>
    <n v="20240227"/>
    <n v="2.5"/>
    <n v="4.2"/>
    <n v="773"/>
    <n v="0"/>
    <n v="1019"/>
    <n v="82"/>
    <x v="10"/>
    <x v="57"/>
    <x v="8"/>
    <x v="1"/>
    <n v="13.8"/>
    <n v="15.180000000000001"/>
    <n v="0"/>
  </r>
  <r>
    <n v="270"/>
    <n v="20240228"/>
    <n v="4.5999999999999996"/>
    <n v="6.5"/>
    <n v="412"/>
    <n v="-0.1"/>
    <n v="1018"/>
    <n v="92"/>
    <x v="10"/>
    <x v="58"/>
    <x v="8"/>
    <x v="1"/>
    <n v="11.5"/>
    <n v="12.65"/>
    <n v="0"/>
  </r>
  <r>
    <n v="270"/>
    <n v="20240229"/>
    <n v="6.8"/>
    <n v="7.8"/>
    <n v="176"/>
    <n v="5.7"/>
    <n v="1006.6"/>
    <n v="95"/>
    <x v="10"/>
    <x v="59"/>
    <x v="8"/>
    <x v="1"/>
    <n v="10.199999999999999"/>
    <n v="11.22"/>
    <n v="0"/>
  </r>
  <r>
    <n v="270"/>
    <n v="20240301"/>
    <n v="6.2"/>
    <n v="8.1999999999999993"/>
    <n v="766"/>
    <n v="-0.1"/>
    <n v="1000.1"/>
    <n v="77"/>
    <x v="10"/>
    <x v="60"/>
    <x v="8"/>
    <x v="2"/>
    <n v="9.8000000000000007"/>
    <n v="9.8000000000000007"/>
    <n v="0"/>
  </r>
  <r>
    <n v="270"/>
    <n v="20240302"/>
    <n v="5.8"/>
    <n v="9.1999999999999993"/>
    <n v="1088"/>
    <n v="-0.1"/>
    <n v="1000"/>
    <n v="69"/>
    <x v="10"/>
    <x v="61"/>
    <x v="8"/>
    <x v="2"/>
    <n v="8.8000000000000007"/>
    <n v="8.8000000000000007"/>
    <n v="0"/>
  </r>
  <r>
    <n v="270"/>
    <n v="20240303"/>
    <n v="3.8"/>
    <n v="9.4"/>
    <n v="749"/>
    <n v="0"/>
    <n v="1002.4"/>
    <n v="80"/>
    <x v="10"/>
    <x v="62"/>
    <x v="8"/>
    <x v="2"/>
    <n v="8.6"/>
    <n v="8.6"/>
    <n v="0"/>
  </r>
  <r>
    <n v="270"/>
    <n v="20240304"/>
    <n v="2.8"/>
    <n v="7.1"/>
    <n v="273"/>
    <n v="0"/>
    <n v="1011.2"/>
    <n v="95"/>
    <x v="10"/>
    <x v="63"/>
    <x v="9"/>
    <x v="2"/>
    <n v="10.9"/>
    <n v="10.9"/>
    <n v="0"/>
  </r>
  <r>
    <n v="270"/>
    <n v="20240305"/>
    <n v="3.4"/>
    <n v="6.6"/>
    <n v="158"/>
    <n v="0.8"/>
    <n v="1015.2"/>
    <n v="95"/>
    <x v="10"/>
    <x v="64"/>
    <x v="9"/>
    <x v="2"/>
    <n v="11.4"/>
    <n v="11.4"/>
    <n v="0"/>
  </r>
  <r>
    <n v="270"/>
    <n v="20240306"/>
    <n v="3.1"/>
    <n v="4.7"/>
    <n v="338"/>
    <n v="0.1"/>
    <n v="1023.9"/>
    <n v="90"/>
    <x v="10"/>
    <x v="65"/>
    <x v="9"/>
    <x v="2"/>
    <n v="13.3"/>
    <n v="13.3"/>
    <n v="0"/>
  </r>
  <r>
    <n v="270"/>
    <n v="20240307"/>
    <n v="4.5"/>
    <n v="3.1"/>
    <n v="667"/>
    <n v="0"/>
    <n v="1025.3"/>
    <n v="89"/>
    <x v="10"/>
    <x v="66"/>
    <x v="9"/>
    <x v="2"/>
    <n v="14.9"/>
    <n v="14.9"/>
    <n v="0"/>
  </r>
  <r>
    <n v="270"/>
    <n v="20240308"/>
    <n v="6"/>
    <n v="4.0999999999999996"/>
    <n v="1295"/>
    <n v="0"/>
    <n v="1014.3"/>
    <n v="74"/>
    <x v="10"/>
    <x v="67"/>
    <x v="9"/>
    <x v="2"/>
    <n v="13.9"/>
    <n v="13.9"/>
    <n v="0"/>
  </r>
  <r>
    <n v="270"/>
    <n v="20240309"/>
    <n v="6.1"/>
    <n v="5.9"/>
    <n v="1101"/>
    <n v="0"/>
    <n v="1003.3"/>
    <n v="72"/>
    <x v="10"/>
    <x v="68"/>
    <x v="9"/>
    <x v="2"/>
    <n v="12.1"/>
    <n v="12.1"/>
    <n v="0"/>
  </r>
  <r>
    <n v="270"/>
    <n v="20240310"/>
    <n v="7.7"/>
    <n v="6.5"/>
    <n v="985"/>
    <n v="0"/>
    <n v="1000"/>
    <n v="84"/>
    <x v="10"/>
    <x v="69"/>
    <x v="9"/>
    <x v="2"/>
    <n v="11.5"/>
    <n v="11.5"/>
    <n v="0"/>
  </r>
  <r>
    <n v="270"/>
    <n v="20240311"/>
    <n v="4.3"/>
    <n v="6.7"/>
    <n v="454"/>
    <n v="-0.1"/>
    <n v="1003.3"/>
    <n v="90"/>
    <x v="10"/>
    <x v="70"/>
    <x v="10"/>
    <x v="2"/>
    <n v="11.3"/>
    <n v="11.3"/>
    <n v="0"/>
  </r>
  <r>
    <n v="270"/>
    <n v="20240312"/>
    <n v="3.5"/>
    <n v="7.2"/>
    <n v="249"/>
    <n v="-0.1"/>
    <n v="1011.8"/>
    <n v="93"/>
    <x v="10"/>
    <x v="71"/>
    <x v="10"/>
    <x v="2"/>
    <n v="10.8"/>
    <n v="10.8"/>
    <n v="0"/>
  </r>
  <r>
    <n v="270"/>
    <n v="20240313"/>
    <n v="5.3"/>
    <n v="9.8000000000000007"/>
    <n v="342"/>
    <n v="0.6"/>
    <n v="1012.3"/>
    <n v="92"/>
    <x v="10"/>
    <x v="72"/>
    <x v="10"/>
    <x v="2"/>
    <n v="8.1999999999999993"/>
    <n v="8.1999999999999993"/>
    <n v="0"/>
  </r>
  <r>
    <n v="270"/>
    <n v="20240314"/>
    <n v="5.3"/>
    <n v="11.7"/>
    <n v="1210"/>
    <n v="-0.1"/>
    <n v="1009"/>
    <n v="82"/>
    <x v="10"/>
    <x v="73"/>
    <x v="10"/>
    <x v="2"/>
    <n v="6.3000000000000007"/>
    <n v="6.3000000000000007"/>
    <n v="0"/>
  </r>
  <r>
    <n v="270"/>
    <n v="20240315"/>
    <n v="7.1"/>
    <n v="11.8"/>
    <n v="687"/>
    <n v="-0.1"/>
    <n v="1004.9"/>
    <n v="86"/>
    <x v="10"/>
    <x v="74"/>
    <x v="10"/>
    <x v="2"/>
    <n v="6.1999999999999993"/>
    <n v="6.1999999999999993"/>
    <n v="0"/>
  </r>
  <r>
    <n v="270"/>
    <n v="20240316"/>
    <n v="5"/>
    <n v="7.2"/>
    <n v="883"/>
    <n v="0.6"/>
    <n v="1018.4"/>
    <n v="79"/>
    <x v="10"/>
    <x v="75"/>
    <x v="10"/>
    <x v="2"/>
    <n v="10.8"/>
    <n v="10.8"/>
    <n v="0"/>
  </r>
  <r>
    <n v="270"/>
    <n v="20240317"/>
    <n v="5.4"/>
    <n v="8.1999999999999993"/>
    <n v="660"/>
    <n v="1"/>
    <n v="1019.5"/>
    <n v="77"/>
    <x v="10"/>
    <x v="76"/>
    <x v="10"/>
    <x v="2"/>
    <n v="9.8000000000000007"/>
    <n v="9.8000000000000007"/>
    <n v="0"/>
  </r>
  <r>
    <n v="270"/>
    <n v="20240318"/>
    <n v="3.3"/>
    <n v="9.1999999999999993"/>
    <n v="817"/>
    <n v="0.5"/>
    <n v="1015.5"/>
    <n v="88"/>
    <x v="10"/>
    <x v="77"/>
    <x v="11"/>
    <x v="2"/>
    <n v="8.8000000000000007"/>
    <n v="8.8000000000000007"/>
    <n v="0"/>
  </r>
  <r>
    <n v="270"/>
    <n v="20240319"/>
    <n v="4.3"/>
    <n v="10.8"/>
    <n v="836"/>
    <n v="-0.1"/>
    <n v="1017.3"/>
    <n v="85"/>
    <x v="10"/>
    <x v="78"/>
    <x v="11"/>
    <x v="2"/>
    <n v="7.1999999999999993"/>
    <n v="7.1999999999999993"/>
    <n v="0"/>
  </r>
  <r>
    <n v="270"/>
    <n v="20240320"/>
    <n v="3.1"/>
    <n v="10.4"/>
    <n v="518"/>
    <n v="1.3"/>
    <n v="1018.9"/>
    <n v="93"/>
    <x v="10"/>
    <x v="79"/>
    <x v="11"/>
    <x v="2"/>
    <n v="7.6"/>
    <n v="7.6"/>
    <n v="0"/>
  </r>
  <r>
    <n v="270"/>
    <n v="20240321"/>
    <n v="5.2"/>
    <n v="7.8"/>
    <n v="411"/>
    <n v="0.7"/>
    <n v="1022.4"/>
    <n v="91"/>
    <x v="10"/>
    <x v="80"/>
    <x v="11"/>
    <x v="2"/>
    <n v="10.199999999999999"/>
    <n v="10.199999999999999"/>
    <n v="0"/>
  </r>
  <r>
    <n v="270"/>
    <n v="20240322"/>
    <n v="5.4"/>
    <n v="8.5"/>
    <n v="393"/>
    <n v="3.4"/>
    <n v="1013.8"/>
    <n v="90"/>
    <x v="10"/>
    <x v="81"/>
    <x v="11"/>
    <x v="2"/>
    <n v="9.5"/>
    <n v="9.5"/>
    <n v="0"/>
  </r>
  <r>
    <n v="270"/>
    <n v="20240323"/>
    <n v="6.7"/>
    <n v="6.3"/>
    <n v="1136"/>
    <n v="2.6"/>
    <n v="1005"/>
    <n v="79"/>
    <x v="10"/>
    <x v="82"/>
    <x v="11"/>
    <x v="2"/>
    <n v="11.7"/>
    <n v="11.7"/>
    <n v="0"/>
  </r>
  <r>
    <n v="270"/>
    <n v="20240324"/>
    <n v="9"/>
    <n v="6.8"/>
    <n v="766"/>
    <n v="2.9"/>
    <n v="1000.7"/>
    <n v="82"/>
    <x v="10"/>
    <x v="83"/>
    <x v="11"/>
    <x v="2"/>
    <n v="11.2"/>
    <n v="11.2"/>
    <n v="0"/>
  </r>
  <r>
    <n v="270"/>
    <n v="20240325"/>
    <n v="3"/>
    <n v="7"/>
    <n v="1219"/>
    <n v="0.6"/>
    <n v="1004.3"/>
    <n v="76"/>
    <x v="10"/>
    <x v="84"/>
    <x v="12"/>
    <x v="2"/>
    <n v="11"/>
    <n v="11"/>
    <n v="0"/>
  </r>
  <r>
    <n v="270"/>
    <n v="20240326"/>
    <n v="4.9000000000000004"/>
    <n v="8.5"/>
    <n v="1343"/>
    <n v="-0.1"/>
    <n v="992"/>
    <n v="67"/>
    <x v="10"/>
    <x v="85"/>
    <x v="12"/>
    <x v="2"/>
    <n v="9.5"/>
    <n v="9.5"/>
    <n v="0"/>
  </r>
  <r>
    <n v="270"/>
    <n v="20240327"/>
    <n v="4.5999999999999996"/>
    <n v="9"/>
    <n v="544"/>
    <n v="0.4"/>
    <n v="986.2"/>
    <n v="80"/>
    <x v="10"/>
    <x v="86"/>
    <x v="12"/>
    <x v="2"/>
    <n v="9"/>
    <n v="9"/>
    <n v="0"/>
  </r>
  <r>
    <n v="270"/>
    <n v="20240328"/>
    <n v="5.6"/>
    <n v="8.1999999999999993"/>
    <n v="777"/>
    <n v="0.9"/>
    <n v="985.5"/>
    <n v="78"/>
    <x v="10"/>
    <x v="87"/>
    <x v="12"/>
    <x v="2"/>
    <n v="9.8000000000000007"/>
    <n v="9.8000000000000007"/>
    <n v="0"/>
  </r>
  <r>
    <n v="270"/>
    <n v="20240329"/>
    <n v="6"/>
    <n v="10.5"/>
    <n v="1330"/>
    <n v="-0.1"/>
    <n v="992.5"/>
    <n v="70"/>
    <x v="10"/>
    <x v="88"/>
    <x v="12"/>
    <x v="2"/>
    <n v="7.5"/>
    <n v="7.5"/>
    <n v="0"/>
  </r>
  <r>
    <n v="270"/>
    <n v="20240330"/>
    <n v="2.8"/>
    <n v="9.1"/>
    <n v="434"/>
    <n v="1.3"/>
    <n v="997"/>
    <n v="93"/>
    <x v="10"/>
    <x v="89"/>
    <x v="12"/>
    <x v="2"/>
    <n v="8.9"/>
    <n v="8.9"/>
    <n v="0"/>
  </r>
  <r>
    <n v="270"/>
    <n v="20240331"/>
    <n v="4.3"/>
    <n v="9.3000000000000007"/>
    <n v="999"/>
    <n v="3.4"/>
    <n v="998"/>
    <n v="92"/>
    <x v="10"/>
    <x v="90"/>
    <x v="12"/>
    <x v="2"/>
    <n v="8.6999999999999993"/>
    <n v="8.6999999999999993"/>
    <n v="0"/>
  </r>
  <r>
    <n v="270"/>
    <n v="20240401"/>
    <n v="3.8"/>
    <n v="9"/>
    <n v="460"/>
    <n v="-0.1"/>
    <n v="995.8"/>
    <n v="91"/>
    <x v="10"/>
    <x v="91"/>
    <x v="13"/>
    <x v="3"/>
    <n v="9"/>
    <n v="7.2"/>
    <n v="0"/>
  </r>
  <r>
    <n v="270"/>
    <n v="20240402"/>
    <n v="5"/>
    <n v="9.1"/>
    <n v="1029"/>
    <n v="-0.1"/>
    <n v="1003.5"/>
    <n v="90"/>
    <x v="10"/>
    <x v="92"/>
    <x v="13"/>
    <x v="3"/>
    <n v="8.9"/>
    <n v="7.120000000000001"/>
    <n v="0"/>
  </r>
  <r>
    <n v="270"/>
    <n v="20240403"/>
    <n v="5"/>
    <n v="10.5"/>
    <n v="617"/>
    <n v="3.7"/>
    <n v="1002.8"/>
    <n v="90"/>
    <x v="10"/>
    <x v="93"/>
    <x v="13"/>
    <x v="3"/>
    <n v="7.5"/>
    <n v="6"/>
    <n v="0"/>
  </r>
  <r>
    <n v="270"/>
    <n v="20240404"/>
    <n v="5.6"/>
    <n v="10"/>
    <n v="463"/>
    <n v="8.1"/>
    <n v="1003.3"/>
    <n v="94"/>
    <x v="10"/>
    <x v="94"/>
    <x v="13"/>
    <x v="3"/>
    <n v="8"/>
    <n v="6.4"/>
    <n v="0"/>
  </r>
  <r>
    <n v="270"/>
    <n v="20240405"/>
    <n v="7.2"/>
    <n v="12.4"/>
    <n v="921"/>
    <n v="6.8"/>
    <n v="1006.5"/>
    <n v="87"/>
    <x v="10"/>
    <x v="95"/>
    <x v="13"/>
    <x v="3"/>
    <n v="5.6"/>
    <n v="4.4799999999999995"/>
    <n v="0"/>
  </r>
  <r>
    <n v="270"/>
    <n v="20240406"/>
    <n v="5.5"/>
    <n v="16.5"/>
    <n v="1504"/>
    <n v="0"/>
    <n v="1007.9"/>
    <n v="72"/>
    <x v="10"/>
    <x v="96"/>
    <x v="13"/>
    <x v="3"/>
    <n v="1.5"/>
    <n v="1.2000000000000002"/>
    <n v="0"/>
  </r>
  <r>
    <n v="270"/>
    <n v="20240407"/>
    <n v="6.8"/>
    <n v="14"/>
    <n v="1895"/>
    <n v="0.5"/>
    <n v="1010.9"/>
    <n v="74"/>
    <x v="10"/>
    <x v="97"/>
    <x v="13"/>
    <x v="3"/>
    <n v="4"/>
    <n v="3.2"/>
    <n v="0"/>
  </r>
  <r>
    <n v="270"/>
    <n v="20240408"/>
    <n v="3.4"/>
    <n v="14.3"/>
    <n v="1231"/>
    <n v="0"/>
    <n v="1007.9"/>
    <n v="80"/>
    <x v="10"/>
    <x v="98"/>
    <x v="14"/>
    <x v="3"/>
    <n v="3.6999999999999993"/>
    <n v="2.9599999999999995"/>
    <n v="0"/>
  </r>
  <r>
    <n v="270"/>
    <n v="20240409"/>
    <n v="8.6"/>
    <n v="11.1"/>
    <n v="786"/>
    <n v="7.5"/>
    <n v="1007.5"/>
    <n v="81"/>
    <x v="10"/>
    <x v="99"/>
    <x v="14"/>
    <x v="3"/>
    <n v="6.9"/>
    <n v="5.5200000000000005"/>
    <n v="0"/>
  </r>
  <r>
    <n v="270"/>
    <n v="20240410"/>
    <n v="5.8"/>
    <n v="10.4"/>
    <n v="1715"/>
    <n v="0.1"/>
    <n v="1025.0999999999999"/>
    <n v="71"/>
    <x v="10"/>
    <x v="100"/>
    <x v="14"/>
    <x v="3"/>
    <n v="7.6"/>
    <n v="6.08"/>
    <n v="0"/>
  </r>
  <r>
    <n v="270"/>
    <n v="20240411"/>
    <n v="6.7"/>
    <n v="13"/>
    <n v="702"/>
    <n v="1.6"/>
    <n v="1028.4000000000001"/>
    <n v="89"/>
    <x v="10"/>
    <x v="101"/>
    <x v="14"/>
    <x v="3"/>
    <n v="5"/>
    <n v="4"/>
    <n v="0"/>
  </r>
  <r>
    <n v="270"/>
    <n v="20240412"/>
    <n v="6.7"/>
    <n v="12.7"/>
    <n v="1604"/>
    <n v="0"/>
    <n v="1027.0999999999999"/>
    <n v="85"/>
    <x v="10"/>
    <x v="102"/>
    <x v="14"/>
    <x v="3"/>
    <n v="5.3000000000000007"/>
    <n v="4.2400000000000011"/>
    <n v="0"/>
  </r>
  <r>
    <n v="270"/>
    <n v="20240413"/>
    <n v="6.4"/>
    <n v="14.1"/>
    <n v="1505"/>
    <n v="-0.1"/>
    <n v="1020.5"/>
    <n v="81"/>
    <x v="10"/>
    <x v="103"/>
    <x v="14"/>
    <x v="3"/>
    <n v="3.9000000000000004"/>
    <n v="3.1200000000000006"/>
    <n v="0"/>
  </r>
  <r>
    <n v="270"/>
    <n v="20240414"/>
    <n v="5"/>
    <n v="9.4"/>
    <n v="1935"/>
    <n v="0"/>
    <n v="1019.7"/>
    <n v="71"/>
    <x v="10"/>
    <x v="104"/>
    <x v="14"/>
    <x v="3"/>
    <n v="8.6"/>
    <n v="6.88"/>
    <n v="0"/>
  </r>
  <r>
    <n v="270"/>
    <n v="20240415"/>
    <n v="7.3"/>
    <n v="7.8"/>
    <n v="771"/>
    <n v="9.9"/>
    <n v="1001.6"/>
    <n v="82"/>
    <x v="10"/>
    <x v="105"/>
    <x v="15"/>
    <x v="3"/>
    <n v="10.199999999999999"/>
    <n v="8.16"/>
    <n v="0"/>
  </r>
  <r>
    <n v="270"/>
    <n v="20240416"/>
    <n v="6.7"/>
    <n v="7.8"/>
    <n v="1512"/>
    <n v="7.1"/>
    <n v="1002.8"/>
    <n v="81"/>
    <x v="10"/>
    <x v="106"/>
    <x v="15"/>
    <x v="3"/>
    <n v="10.199999999999999"/>
    <n v="8.16"/>
    <n v="0"/>
  </r>
  <r>
    <n v="270"/>
    <n v="20240417"/>
    <n v="3.8"/>
    <n v="6.3"/>
    <n v="1697"/>
    <n v="2.4"/>
    <n v="1011.6"/>
    <n v="80"/>
    <x v="10"/>
    <x v="107"/>
    <x v="15"/>
    <x v="3"/>
    <n v="11.7"/>
    <n v="9.36"/>
    <n v="0"/>
  </r>
  <r>
    <n v="270"/>
    <n v="20240418"/>
    <n v="4.7"/>
    <n v="7"/>
    <n v="972"/>
    <n v="3.7"/>
    <n v="1017.1"/>
    <n v="79"/>
    <x v="10"/>
    <x v="108"/>
    <x v="15"/>
    <x v="3"/>
    <n v="11"/>
    <n v="8.8000000000000007"/>
    <n v="0"/>
  </r>
  <r>
    <n v="270"/>
    <n v="20240419"/>
    <n v="8.8000000000000007"/>
    <n v="8.1999999999999993"/>
    <n v="1364"/>
    <n v="4.5999999999999996"/>
    <n v="1008.8"/>
    <n v="82"/>
    <x v="10"/>
    <x v="109"/>
    <x v="15"/>
    <x v="3"/>
    <n v="9.8000000000000007"/>
    <n v="7.8400000000000007"/>
    <n v="0"/>
  </r>
  <r>
    <n v="270"/>
    <n v="20240420"/>
    <n v="8.1999999999999993"/>
    <n v="6.8"/>
    <n v="1476"/>
    <n v="6.8"/>
    <n v="1020.3"/>
    <n v="79"/>
    <x v="10"/>
    <x v="110"/>
    <x v="15"/>
    <x v="3"/>
    <n v="11.2"/>
    <n v="8.9599999999999991"/>
    <n v="0"/>
  </r>
  <r>
    <n v="270"/>
    <n v="20240421"/>
    <n v="5.2"/>
    <n v="5.7"/>
    <n v="1781"/>
    <n v="0.7"/>
    <n v="1025.9000000000001"/>
    <n v="78"/>
    <x v="10"/>
    <x v="111"/>
    <x v="15"/>
    <x v="3"/>
    <n v="12.3"/>
    <n v="9.8400000000000016"/>
    <n v="0"/>
  </r>
  <r>
    <n v="270"/>
    <n v="20240422"/>
    <n v="4.0999999999999996"/>
    <n v="5.2"/>
    <n v="2103"/>
    <n v="0.1"/>
    <n v="1025.7"/>
    <n v="67"/>
    <x v="10"/>
    <x v="112"/>
    <x v="16"/>
    <x v="3"/>
    <n v="12.8"/>
    <n v="10.240000000000002"/>
    <n v="0"/>
  </r>
  <r>
    <n v="270"/>
    <n v="20240423"/>
    <n v="4.4000000000000004"/>
    <n v="4.8"/>
    <n v="1546"/>
    <n v="2.2999999999999998"/>
    <n v="1018.2"/>
    <n v="76"/>
    <x v="10"/>
    <x v="113"/>
    <x v="16"/>
    <x v="3"/>
    <n v="13.2"/>
    <n v="10.56"/>
    <n v="0"/>
  </r>
  <r>
    <n v="270"/>
    <n v="20240424"/>
    <n v="7.6"/>
    <n v="6.5"/>
    <n v="1512"/>
    <n v="3.6"/>
    <n v="1007.7"/>
    <n v="81"/>
    <x v="10"/>
    <x v="114"/>
    <x v="16"/>
    <x v="3"/>
    <n v="11.5"/>
    <n v="9.2000000000000011"/>
    <n v="0"/>
  </r>
  <r>
    <n v="270"/>
    <n v="20240425"/>
    <n v="4"/>
    <n v="5.3"/>
    <n v="1092"/>
    <n v="6.4"/>
    <n v="1003"/>
    <n v="84"/>
    <x v="10"/>
    <x v="115"/>
    <x v="16"/>
    <x v="3"/>
    <n v="12.7"/>
    <n v="10.16"/>
    <n v="0"/>
  </r>
  <r>
    <n v="270"/>
    <n v="20240426"/>
    <n v="2.5"/>
    <n v="6.7"/>
    <n v="1760"/>
    <n v="0.6"/>
    <n v="1003.4"/>
    <n v="80"/>
    <x v="10"/>
    <x v="116"/>
    <x v="16"/>
    <x v="3"/>
    <n v="11.3"/>
    <n v="9.0400000000000009"/>
    <n v="0"/>
  </r>
  <r>
    <n v="270"/>
    <n v="20240427"/>
    <n v="3.5"/>
    <n v="10.3"/>
    <n v="1090"/>
    <n v="0.6"/>
    <n v="1006"/>
    <n v="83"/>
    <x v="10"/>
    <x v="117"/>
    <x v="16"/>
    <x v="3"/>
    <n v="7.6999999999999993"/>
    <n v="6.16"/>
    <n v="0"/>
  </r>
  <r>
    <n v="270"/>
    <n v="20240428"/>
    <n v="6.8"/>
    <n v="12.4"/>
    <n v="1225"/>
    <n v="0.6"/>
    <n v="1007.6"/>
    <n v="76"/>
    <x v="10"/>
    <x v="118"/>
    <x v="16"/>
    <x v="3"/>
    <n v="5.6"/>
    <n v="4.4799999999999995"/>
    <n v="0"/>
  </r>
  <r>
    <n v="270"/>
    <n v="20240429"/>
    <n v="3.9"/>
    <n v="13.3"/>
    <n v="2550"/>
    <n v="0"/>
    <n v="1018.8"/>
    <n v="66"/>
    <x v="10"/>
    <x v="119"/>
    <x v="17"/>
    <x v="3"/>
    <n v="4.6999999999999993"/>
    <n v="3.76"/>
    <n v="0"/>
  </r>
  <r>
    <n v="270"/>
    <n v="20240430"/>
    <n v="2.9"/>
    <n v="15.4"/>
    <n v="1623"/>
    <n v="0.7"/>
    <n v="1015.6"/>
    <n v="79"/>
    <x v="10"/>
    <x v="120"/>
    <x v="17"/>
    <x v="3"/>
    <n v="2.5999999999999996"/>
    <n v="2.0799999999999996"/>
    <n v="0"/>
  </r>
  <r>
    <n v="270"/>
    <n v="20240501"/>
    <n v="4.2"/>
    <n v="16.7"/>
    <n v="2302"/>
    <n v="0"/>
    <n v="1007.4"/>
    <n v="84"/>
    <x v="10"/>
    <x v="121"/>
    <x v="17"/>
    <x v="4"/>
    <n v="1.3000000000000007"/>
    <n v="1.0400000000000007"/>
    <n v="0"/>
  </r>
  <r>
    <n v="273"/>
    <n v="20240101"/>
    <n v="6.5"/>
    <n v="7.2"/>
    <n v="148"/>
    <n v="8.6999999999999993"/>
    <m/>
    <n v="85"/>
    <x v="11"/>
    <x v="0"/>
    <x v="0"/>
    <x v="0"/>
    <n v="10.8"/>
    <n v="11.880000000000003"/>
    <n v="0"/>
  </r>
  <r>
    <n v="273"/>
    <n v="20240102"/>
    <n v="7"/>
    <n v="9.6"/>
    <n v="78"/>
    <n v="21.6"/>
    <m/>
    <n v="90"/>
    <x v="11"/>
    <x v="1"/>
    <x v="0"/>
    <x v="0"/>
    <n v="8.4"/>
    <n v="9.240000000000002"/>
    <n v="0"/>
  </r>
  <r>
    <n v="273"/>
    <n v="20240103"/>
    <n v="6.6"/>
    <n v="8.9"/>
    <n v="125"/>
    <n v="4.3"/>
    <m/>
    <n v="89"/>
    <x v="11"/>
    <x v="2"/>
    <x v="0"/>
    <x v="0"/>
    <n v="9.1"/>
    <n v="10.01"/>
    <n v="0"/>
  </r>
  <r>
    <n v="273"/>
    <n v="20240104"/>
    <n v="3.4"/>
    <n v="5.5"/>
    <n v="139"/>
    <n v="3.6"/>
    <m/>
    <n v="87"/>
    <x v="11"/>
    <x v="3"/>
    <x v="0"/>
    <x v="0"/>
    <n v="12.5"/>
    <n v="13.750000000000002"/>
    <n v="0"/>
  </r>
  <r>
    <n v="273"/>
    <n v="20240105"/>
    <n v="4.3"/>
    <n v="5.3"/>
    <n v="93"/>
    <n v="11.4"/>
    <m/>
    <n v="95"/>
    <x v="11"/>
    <x v="4"/>
    <x v="0"/>
    <x v="0"/>
    <n v="12.7"/>
    <n v="13.97"/>
    <n v="0"/>
  </r>
  <r>
    <n v="273"/>
    <n v="20240106"/>
    <n v="4.5999999999999996"/>
    <n v="1.5"/>
    <n v="65"/>
    <n v="0.3"/>
    <m/>
    <n v="90"/>
    <x v="11"/>
    <x v="5"/>
    <x v="0"/>
    <x v="0"/>
    <n v="16.5"/>
    <n v="18.150000000000002"/>
    <n v="0"/>
  </r>
  <r>
    <n v="273"/>
    <n v="20240107"/>
    <n v="5.0999999999999996"/>
    <n v="-0.6"/>
    <n v="305"/>
    <n v="-0.1"/>
    <m/>
    <n v="80"/>
    <x v="11"/>
    <x v="6"/>
    <x v="0"/>
    <x v="0"/>
    <n v="18.600000000000001"/>
    <n v="20.460000000000004"/>
    <n v="0"/>
  </r>
  <r>
    <n v="273"/>
    <n v="20240108"/>
    <n v="5.5"/>
    <n v="-1.6"/>
    <n v="244"/>
    <n v="0"/>
    <m/>
    <n v="75"/>
    <x v="11"/>
    <x v="7"/>
    <x v="1"/>
    <x v="0"/>
    <n v="19.600000000000001"/>
    <n v="21.560000000000002"/>
    <n v="0"/>
  </r>
  <r>
    <n v="273"/>
    <n v="20240109"/>
    <n v="5.2"/>
    <n v="-3.5"/>
    <n v="403"/>
    <n v="0"/>
    <m/>
    <n v="72"/>
    <x v="11"/>
    <x v="8"/>
    <x v="1"/>
    <x v="0"/>
    <n v="21.5"/>
    <n v="23.650000000000002"/>
    <n v="0"/>
  </r>
  <r>
    <n v="273"/>
    <n v="20240110"/>
    <n v="3.8"/>
    <n v="-3.5"/>
    <n v="398"/>
    <n v="0"/>
    <m/>
    <n v="74"/>
    <x v="11"/>
    <x v="9"/>
    <x v="1"/>
    <x v="0"/>
    <n v="21.5"/>
    <n v="23.650000000000002"/>
    <n v="0"/>
  </r>
  <r>
    <n v="273"/>
    <n v="20240111"/>
    <n v="1.8"/>
    <n v="-1.4"/>
    <n v="113"/>
    <n v="-0.1"/>
    <m/>
    <n v="91"/>
    <x v="11"/>
    <x v="10"/>
    <x v="1"/>
    <x v="0"/>
    <n v="19.399999999999999"/>
    <n v="21.34"/>
    <n v="0"/>
  </r>
  <r>
    <n v="273"/>
    <n v="20240112"/>
    <n v="2.2000000000000002"/>
    <n v="2.4"/>
    <n v="167"/>
    <n v="0.4"/>
    <m/>
    <n v="94"/>
    <x v="11"/>
    <x v="11"/>
    <x v="1"/>
    <x v="0"/>
    <n v="15.6"/>
    <n v="17.16"/>
    <n v="0"/>
  </r>
  <r>
    <n v="273"/>
    <n v="20240113"/>
    <n v="3.5"/>
    <n v="2.9"/>
    <n v="138"/>
    <n v="1.4"/>
    <m/>
    <n v="95"/>
    <x v="11"/>
    <x v="12"/>
    <x v="1"/>
    <x v="0"/>
    <n v="15.1"/>
    <n v="16.61"/>
    <n v="0"/>
  </r>
  <r>
    <n v="273"/>
    <n v="20240114"/>
    <n v="3.8"/>
    <n v="2.8"/>
    <n v="126"/>
    <n v="2.2000000000000002"/>
    <m/>
    <n v="90"/>
    <x v="11"/>
    <x v="13"/>
    <x v="1"/>
    <x v="0"/>
    <n v="15.2"/>
    <n v="16.72"/>
    <n v="0"/>
  </r>
  <r>
    <n v="273"/>
    <n v="20240115"/>
    <n v="5.3"/>
    <n v="1.7"/>
    <n v="292"/>
    <n v="3.9"/>
    <m/>
    <n v="86"/>
    <x v="11"/>
    <x v="14"/>
    <x v="2"/>
    <x v="0"/>
    <n v="16.3"/>
    <n v="17.930000000000003"/>
    <n v="0"/>
  </r>
  <r>
    <n v="273"/>
    <n v="20240116"/>
    <n v="4.5"/>
    <n v="0.4"/>
    <n v="262"/>
    <n v="0.5"/>
    <m/>
    <n v="84"/>
    <x v="11"/>
    <x v="15"/>
    <x v="2"/>
    <x v="0"/>
    <n v="17.600000000000001"/>
    <n v="19.360000000000003"/>
    <n v="0"/>
  </r>
  <r>
    <n v="273"/>
    <n v="20240117"/>
    <n v="3"/>
    <n v="-0.9"/>
    <n v="219"/>
    <n v="0"/>
    <m/>
    <n v="82"/>
    <x v="11"/>
    <x v="16"/>
    <x v="2"/>
    <x v="0"/>
    <n v="18.899999999999999"/>
    <n v="20.79"/>
    <n v="0"/>
  </r>
  <r>
    <n v="273"/>
    <n v="20240118"/>
    <n v="2"/>
    <n v="-0.7"/>
    <n v="507"/>
    <n v="0.1"/>
    <m/>
    <n v="88"/>
    <x v="11"/>
    <x v="17"/>
    <x v="2"/>
    <x v="0"/>
    <n v="18.7"/>
    <n v="20.57"/>
    <n v="0"/>
  </r>
  <r>
    <n v="273"/>
    <n v="20240119"/>
    <n v="4"/>
    <n v="0.4"/>
    <n v="448"/>
    <n v="1.1000000000000001"/>
    <m/>
    <n v="88"/>
    <x v="11"/>
    <x v="18"/>
    <x v="2"/>
    <x v="0"/>
    <n v="17.600000000000001"/>
    <n v="19.360000000000003"/>
    <n v="0"/>
  </r>
  <r>
    <n v="273"/>
    <n v="20240120"/>
    <n v="5.8"/>
    <n v="0.2"/>
    <n v="325"/>
    <n v="0"/>
    <m/>
    <n v="80"/>
    <x v="11"/>
    <x v="19"/>
    <x v="2"/>
    <x v="0"/>
    <n v="17.8"/>
    <n v="19.580000000000002"/>
    <n v="0"/>
  </r>
  <r>
    <n v="273"/>
    <n v="20240121"/>
    <n v="8.4"/>
    <n v="3.3"/>
    <n v="107"/>
    <n v="0.1"/>
    <m/>
    <n v="74"/>
    <x v="11"/>
    <x v="20"/>
    <x v="2"/>
    <x v="0"/>
    <n v="14.7"/>
    <n v="16.170000000000002"/>
    <n v="0"/>
  </r>
  <r>
    <n v="273"/>
    <n v="20240122"/>
    <n v="9"/>
    <n v="8.6999999999999993"/>
    <n v="347"/>
    <n v="4"/>
    <m/>
    <n v="82"/>
    <x v="11"/>
    <x v="21"/>
    <x v="3"/>
    <x v="0"/>
    <n v="9.3000000000000007"/>
    <n v="10.230000000000002"/>
    <n v="0"/>
  </r>
  <r>
    <n v="273"/>
    <n v="20240123"/>
    <n v="7.4"/>
    <n v="7.5"/>
    <n v="348"/>
    <n v="5.4"/>
    <m/>
    <n v="84"/>
    <x v="11"/>
    <x v="22"/>
    <x v="3"/>
    <x v="0"/>
    <n v="10.5"/>
    <n v="11.55"/>
    <n v="0"/>
  </r>
  <r>
    <n v="273"/>
    <n v="20240124"/>
    <n v="9"/>
    <n v="9.1"/>
    <n v="382"/>
    <n v="0.3"/>
    <m/>
    <n v="79"/>
    <x v="11"/>
    <x v="23"/>
    <x v="3"/>
    <x v="0"/>
    <n v="8.9"/>
    <n v="9.7900000000000009"/>
    <n v="0"/>
  </r>
  <r>
    <n v="273"/>
    <n v="20240125"/>
    <n v="3.6"/>
    <n v="6.5"/>
    <n v="315"/>
    <n v="0.3"/>
    <m/>
    <n v="91"/>
    <x v="11"/>
    <x v="24"/>
    <x v="3"/>
    <x v="0"/>
    <n v="11.5"/>
    <n v="12.65"/>
    <n v="0"/>
  </r>
  <r>
    <n v="273"/>
    <n v="20240126"/>
    <n v="7.1"/>
    <n v="7.7"/>
    <n v="289"/>
    <n v="5.3"/>
    <m/>
    <n v="85"/>
    <x v="11"/>
    <x v="25"/>
    <x v="3"/>
    <x v="0"/>
    <n v="10.3"/>
    <n v="11.330000000000002"/>
    <n v="0"/>
  </r>
  <r>
    <n v="273"/>
    <n v="20240127"/>
    <n v="3.1"/>
    <n v="4"/>
    <n v="496"/>
    <n v="0"/>
    <m/>
    <n v="86"/>
    <x v="11"/>
    <x v="26"/>
    <x v="3"/>
    <x v="0"/>
    <n v="14"/>
    <n v="15.400000000000002"/>
    <n v="0"/>
  </r>
  <r>
    <n v="273"/>
    <n v="20240128"/>
    <n v="4.3"/>
    <n v="4.5"/>
    <n v="550"/>
    <n v="0"/>
    <m/>
    <n v="74"/>
    <x v="11"/>
    <x v="27"/>
    <x v="3"/>
    <x v="0"/>
    <n v="13.5"/>
    <n v="14.850000000000001"/>
    <n v="0"/>
  </r>
  <r>
    <n v="273"/>
    <n v="20240129"/>
    <n v="2.7"/>
    <n v="6.4"/>
    <n v="365"/>
    <n v="0"/>
    <m/>
    <n v="83"/>
    <x v="11"/>
    <x v="28"/>
    <x v="4"/>
    <x v="0"/>
    <n v="11.6"/>
    <n v="12.76"/>
    <n v="0"/>
  </r>
  <r>
    <n v="273"/>
    <n v="20240130"/>
    <n v="4.5999999999999996"/>
    <n v="7.4"/>
    <n v="161"/>
    <n v="0.7"/>
    <m/>
    <n v="91"/>
    <x v="11"/>
    <x v="29"/>
    <x v="4"/>
    <x v="0"/>
    <n v="10.6"/>
    <n v="11.66"/>
    <n v="0"/>
  </r>
  <r>
    <n v="273"/>
    <n v="20240131"/>
    <n v="4.5999999999999996"/>
    <n v="5.9"/>
    <n v="126"/>
    <n v="3.8"/>
    <m/>
    <n v="84"/>
    <x v="11"/>
    <x v="30"/>
    <x v="4"/>
    <x v="0"/>
    <n v="12.1"/>
    <n v="13.31"/>
    <n v="0"/>
  </r>
  <r>
    <n v="273"/>
    <n v="20240201"/>
    <n v="4.2"/>
    <n v="6.1"/>
    <n v="547"/>
    <n v="0.4"/>
    <m/>
    <n v="86"/>
    <x v="11"/>
    <x v="31"/>
    <x v="4"/>
    <x v="1"/>
    <n v="11.9"/>
    <n v="13.090000000000002"/>
    <n v="0"/>
  </r>
  <r>
    <n v="273"/>
    <n v="20240202"/>
    <n v="5.9"/>
    <n v="7.7"/>
    <n v="249"/>
    <n v="-0.1"/>
    <m/>
    <n v="89"/>
    <x v="11"/>
    <x v="32"/>
    <x v="4"/>
    <x v="1"/>
    <n v="10.3"/>
    <n v="11.330000000000002"/>
    <n v="0"/>
  </r>
  <r>
    <n v="273"/>
    <n v="20240203"/>
    <n v="5.6"/>
    <n v="9.3000000000000007"/>
    <n v="306"/>
    <n v="-0.1"/>
    <m/>
    <n v="91"/>
    <x v="11"/>
    <x v="33"/>
    <x v="4"/>
    <x v="1"/>
    <n v="8.6999999999999993"/>
    <n v="9.57"/>
    <n v="0"/>
  </r>
  <r>
    <n v="273"/>
    <n v="20240204"/>
    <n v="6.6"/>
    <n v="8.9"/>
    <n v="147"/>
    <n v="0.5"/>
    <m/>
    <n v="87"/>
    <x v="11"/>
    <x v="34"/>
    <x v="4"/>
    <x v="1"/>
    <n v="9.1"/>
    <n v="10.01"/>
    <n v="0"/>
  </r>
  <r>
    <n v="273"/>
    <n v="20240205"/>
    <n v="8.6999999999999993"/>
    <n v="9.1999999999999993"/>
    <n v="204"/>
    <n v="0"/>
    <m/>
    <n v="84"/>
    <x v="11"/>
    <x v="35"/>
    <x v="5"/>
    <x v="1"/>
    <n v="8.8000000000000007"/>
    <n v="9.6800000000000015"/>
    <n v="0"/>
  </r>
  <r>
    <n v="273"/>
    <n v="20240206"/>
    <n v="8.6"/>
    <n v="9.8000000000000007"/>
    <n v="194"/>
    <n v="12.1"/>
    <m/>
    <n v="82"/>
    <x v="11"/>
    <x v="36"/>
    <x v="5"/>
    <x v="1"/>
    <n v="8.1999999999999993"/>
    <n v="9.02"/>
    <n v="0"/>
  </r>
  <r>
    <n v="273"/>
    <n v="20240207"/>
    <n v="2"/>
    <n v="4.5"/>
    <n v="478"/>
    <n v="0.3"/>
    <m/>
    <n v="80"/>
    <x v="11"/>
    <x v="37"/>
    <x v="5"/>
    <x v="1"/>
    <n v="13.5"/>
    <n v="14.850000000000001"/>
    <n v="0"/>
  </r>
  <r>
    <n v="273"/>
    <n v="20240208"/>
    <n v="4.0999999999999996"/>
    <n v="1.5"/>
    <n v="135"/>
    <n v="11.8"/>
    <m/>
    <n v="93"/>
    <x v="11"/>
    <x v="38"/>
    <x v="5"/>
    <x v="1"/>
    <n v="16.5"/>
    <n v="18.150000000000002"/>
    <n v="0"/>
  </r>
  <r>
    <n v="273"/>
    <n v="20240209"/>
    <n v="4.9000000000000004"/>
    <n v="8.9"/>
    <n v="220"/>
    <n v="5.2"/>
    <m/>
    <n v="91"/>
    <x v="11"/>
    <x v="39"/>
    <x v="5"/>
    <x v="1"/>
    <n v="9.1"/>
    <n v="10.01"/>
    <n v="0"/>
  </r>
  <r>
    <n v="273"/>
    <n v="20240210"/>
    <n v="3.4"/>
    <n v="9.8000000000000007"/>
    <n v="339"/>
    <n v="0.3"/>
    <m/>
    <n v="92"/>
    <x v="11"/>
    <x v="40"/>
    <x v="5"/>
    <x v="1"/>
    <n v="8.1999999999999993"/>
    <n v="9.02"/>
    <n v="0"/>
  </r>
  <r>
    <n v="273"/>
    <n v="20240211"/>
    <n v="2.9"/>
    <n v="8.8000000000000007"/>
    <n v="242"/>
    <n v="0.5"/>
    <m/>
    <n v="93"/>
    <x v="11"/>
    <x v="41"/>
    <x v="5"/>
    <x v="1"/>
    <n v="9.1999999999999993"/>
    <n v="10.119999999999999"/>
    <n v="0"/>
  </r>
  <r>
    <n v="273"/>
    <n v="20240212"/>
    <n v="3.4"/>
    <n v="7"/>
    <n v="545"/>
    <n v="1.5"/>
    <m/>
    <n v="89"/>
    <x v="11"/>
    <x v="42"/>
    <x v="6"/>
    <x v="1"/>
    <n v="11"/>
    <n v="12.100000000000001"/>
    <n v="0"/>
  </r>
  <r>
    <n v="273"/>
    <n v="20240213"/>
    <n v="4.8"/>
    <n v="6.5"/>
    <n v="524"/>
    <n v="3.9"/>
    <m/>
    <n v="86"/>
    <x v="11"/>
    <x v="43"/>
    <x v="6"/>
    <x v="1"/>
    <n v="11.5"/>
    <n v="12.65"/>
    <n v="0"/>
  </r>
  <r>
    <n v="273"/>
    <n v="20240214"/>
    <n v="5.3"/>
    <n v="10.6"/>
    <n v="160"/>
    <n v="8"/>
    <m/>
    <n v="96"/>
    <x v="11"/>
    <x v="44"/>
    <x v="6"/>
    <x v="1"/>
    <n v="7.4"/>
    <n v="8.14"/>
    <n v="0"/>
  </r>
  <r>
    <n v="273"/>
    <n v="20240215"/>
    <n v="4.3"/>
    <n v="12.3"/>
    <n v="207"/>
    <n v="1.6"/>
    <m/>
    <n v="91"/>
    <x v="11"/>
    <x v="45"/>
    <x v="6"/>
    <x v="1"/>
    <n v="5.6999999999999993"/>
    <n v="6.27"/>
    <n v="0"/>
  </r>
  <r>
    <n v="273"/>
    <n v="20240216"/>
    <n v="4.2"/>
    <n v="10.4"/>
    <n v="203"/>
    <n v="1.6"/>
    <m/>
    <n v="89"/>
    <x v="11"/>
    <x v="46"/>
    <x v="6"/>
    <x v="1"/>
    <n v="7.6"/>
    <n v="8.36"/>
    <n v="0"/>
  </r>
  <r>
    <n v="273"/>
    <n v="20240217"/>
    <n v="2.2000000000000002"/>
    <n v="8.6999999999999993"/>
    <n v="303"/>
    <n v="-0.1"/>
    <m/>
    <n v="93"/>
    <x v="11"/>
    <x v="47"/>
    <x v="6"/>
    <x v="1"/>
    <n v="9.3000000000000007"/>
    <n v="10.230000000000002"/>
    <n v="0"/>
  </r>
  <r>
    <n v="273"/>
    <n v="20240218"/>
    <n v="6.7"/>
    <n v="9.1"/>
    <n v="116"/>
    <n v="21.5"/>
    <m/>
    <n v="91"/>
    <x v="11"/>
    <x v="48"/>
    <x v="6"/>
    <x v="1"/>
    <n v="8.9"/>
    <n v="9.7900000000000009"/>
    <n v="0"/>
  </r>
  <r>
    <n v="273"/>
    <n v="20240219"/>
    <n v="4.4000000000000004"/>
    <n v="8.4"/>
    <n v="210"/>
    <n v="0.5"/>
    <m/>
    <n v="91"/>
    <x v="11"/>
    <x v="49"/>
    <x v="7"/>
    <x v="1"/>
    <n v="9.6"/>
    <n v="10.56"/>
    <n v="0"/>
  </r>
  <r>
    <n v="273"/>
    <n v="20240220"/>
    <n v="4.3"/>
    <n v="8.3000000000000007"/>
    <n v="449"/>
    <n v="-0.1"/>
    <m/>
    <n v="89"/>
    <x v="11"/>
    <x v="50"/>
    <x v="7"/>
    <x v="1"/>
    <n v="9.6999999999999993"/>
    <n v="10.67"/>
    <n v="0"/>
  </r>
  <r>
    <n v="273"/>
    <n v="20240221"/>
    <n v="6.1"/>
    <n v="9.1"/>
    <n v="209"/>
    <n v="3.7"/>
    <m/>
    <n v="89"/>
    <x v="11"/>
    <x v="51"/>
    <x v="7"/>
    <x v="1"/>
    <n v="8.9"/>
    <n v="9.7900000000000009"/>
    <n v="0"/>
  </r>
  <r>
    <n v="273"/>
    <n v="20240222"/>
    <n v="6.6"/>
    <n v="9.8000000000000007"/>
    <n v="368"/>
    <n v="8.5"/>
    <m/>
    <n v="89"/>
    <x v="11"/>
    <x v="52"/>
    <x v="7"/>
    <x v="1"/>
    <n v="8.1999999999999993"/>
    <n v="9.02"/>
    <n v="0"/>
  </r>
  <r>
    <n v="273"/>
    <n v="20240223"/>
    <n v="6.8"/>
    <n v="6.3"/>
    <n v="319"/>
    <n v="2.5"/>
    <m/>
    <n v="81"/>
    <x v="11"/>
    <x v="53"/>
    <x v="7"/>
    <x v="1"/>
    <n v="11.7"/>
    <n v="12.870000000000001"/>
    <n v="0"/>
  </r>
  <r>
    <n v="273"/>
    <n v="20240224"/>
    <n v="4.2"/>
    <n v="4.7"/>
    <n v="258"/>
    <n v="3.7"/>
    <m/>
    <n v="88"/>
    <x v="11"/>
    <x v="54"/>
    <x v="7"/>
    <x v="1"/>
    <n v="13.3"/>
    <n v="14.630000000000003"/>
    <n v="0"/>
  </r>
  <r>
    <n v="273"/>
    <n v="20240225"/>
    <n v="3"/>
    <n v="5.8"/>
    <n v="318"/>
    <n v="0.1"/>
    <m/>
    <n v="87"/>
    <x v="11"/>
    <x v="55"/>
    <x v="7"/>
    <x v="1"/>
    <n v="12.2"/>
    <n v="13.42"/>
    <n v="0"/>
  </r>
  <r>
    <n v="273"/>
    <n v="20240226"/>
    <n v="5.9"/>
    <n v="4.3"/>
    <n v="358"/>
    <n v="0"/>
    <m/>
    <n v="86"/>
    <x v="11"/>
    <x v="56"/>
    <x v="8"/>
    <x v="1"/>
    <n v="13.7"/>
    <n v="15.07"/>
    <n v="0"/>
  </r>
  <r>
    <n v="273"/>
    <n v="20240227"/>
    <n v="2.2999999999999998"/>
    <n v="3.1"/>
    <n v="788"/>
    <n v="0"/>
    <m/>
    <n v="89"/>
    <x v="11"/>
    <x v="57"/>
    <x v="8"/>
    <x v="1"/>
    <n v="14.9"/>
    <n v="16.39"/>
    <n v="0"/>
  </r>
  <r>
    <n v="273"/>
    <n v="20240228"/>
    <n v="3.9"/>
    <n v="5.9"/>
    <n v="426"/>
    <n v="0.6"/>
    <m/>
    <n v="91"/>
    <x v="11"/>
    <x v="58"/>
    <x v="8"/>
    <x v="1"/>
    <n v="12.1"/>
    <n v="13.31"/>
    <n v="0"/>
  </r>
  <r>
    <n v="273"/>
    <n v="20240229"/>
    <n v="5.8"/>
    <n v="7.8"/>
    <n v="208"/>
    <n v="9.3000000000000007"/>
    <m/>
    <n v="92"/>
    <x v="11"/>
    <x v="59"/>
    <x v="8"/>
    <x v="1"/>
    <n v="10.199999999999999"/>
    <n v="11.22"/>
    <n v="0"/>
  </r>
  <r>
    <n v="273"/>
    <n v="20240301"/>
    <n v="5.9"/>
    <n v="8.3000000000000007"/>
    <n v="819"/>
    <n v="-0.1"/>
    <m/>
    <n v="75"/>
    <x v="11"/>
    <x v="60"/>
    <x v="8"/>
    <x v="2"/>
    <n v="9.6999999999999993"/>
    <n v="9.6999999999999993"/>
    <n v="0"/>
  </r>
  <r>
    <n v="273"/>
    <n v="20240302"/>
    <n v="5.6"/>
    <n v="9.1999999999999993"/>
    <n v="1092"/>
    <n v="-0.1"/>
    <m/>
    <n v="71"/>
    <x v="11"/>
    <x v="61"/>
    <x v="8"/>
    <x v="2"/>
    <n v="8.8000000000000007"/>
    <n v="8.8000000000000007"/>
    <n v="0"/>
  </r>
  <r>
    <n v="273"/>
    <n v="20240303"/>
    <n v="3"/>
    <n v="9.9"/>
    <n v="940"/>
    <n v="0"/>
    <m/>
    <n v="80"/>
    <x v="11"/>
    <x v="62"/>
    <x v="8"/>
    <x v="2"/>
    <n v="8.1"/>
    <n v="8.1"/>
    <n v="0"/>
  </r>
  <r>
    <n v="273"/>
    <n v="20240304"/>
    <n v="2.9"/>
    <n v="7.4"/>
    <n v="308"/>
    <n v="0"/>
    <m/>
    <n v="92"/>
    <x v="11"/>
    <x v="63"/>
    <x v="9"/>
    <x v="2"/>
    <n v="10.6"/>
    <n v="10.6"/>
    <n v="0"/>
  </r>
  <r>
    <n v="273"/>
    <n v="20240305"/>
    <n v="2.4"/>
    <n v="7.5"/>
    <n v="253"/>
    <n v="0.6"/>
    <m/>
    <n v="94"/>
    <x v="11"/>
    <x v="64"/>
    <x v="9"/>
    <x v="2"/>
    <n v="10.5"/>
    <n v="10.5"/>
    <n v="0"/>
  </r>
  <r>
    <n v="273"/>
    <n v="20240306"/>
    <n v="2.8"/>
    <n v="6.3"/>
    <n v="767"/>
    <n v="-0.1"/>
    <m/>
    <n v="89"/>
    <x v="11"/>
    <x v="65"/>
    <x v="9"/>
    <x v="2"/>
    <n v="11.7"/>
    <n v="11.7"/>
    <n v="0"/>
  </r>
  <r>
    <n v="273"/>
    <n v="20240307"/>
    <n v="4.7"/>
    <n v="3.8"/>
    <n v="868"/>
    <n v="0"/>
    <m/>
    <n v="87"/>
    <x v="11"/>
    <x v="66"/>
    <x v="9"/>
    <x v="2"/>
    <n v="14.2"/>
    <n v="14.2"/>
    <n v="0"/>
  </r>
  <r>
    <n v="273"/>
    <n v="20240308"/>
    <n v="6.3"/>
    <n v="4.4000000000000004"/>
    <n v="1261"/>
    <n v="0"/>
    <m/>
    <n v="75"/>
    <x v="11"/>
    <x v="67"/>
    <x v="9"/>
    <x v="2"/>
    <n v="13.6"/>
    <n v="13.6"/>
    <n v="0"/>
  </r>
  <r>
    <n v="273"/>
    <n v="20240309"/>
    <n v="5.7"/>
    <n v="6.3"/>
    <n v="1203"/>
    <n v="0"/>
    <m/>
    <n v="76"/>
    <x v="11"/>
    <x v="68"/>
    <x v="9"/>
    <x v="2"/>
    <n v="11.7"/>
    <n v="11.7"/>
    <n v="0"/>
  </r>
  <r>
    <n v="273"/>
    <n v="20240310"/>
    <n v="6.5"/>
    <n v="7.8"/>
    <n v="1005"/>
    <n v="0"/>
    <m/>
    <n v="78"/>
    <x v="11"/>
    <x v="69"/>
    <x v="9"/>
    <x v="2"/>
    <n v="10.199999999999999"/>
    <n v="10.199999999999999"/>
    <n v="0"/>
  </r>
  <r>
    <n v="273"/>
    <n v="20240311"/>
    <n v="2.5"/>
    <n v="7"/>
    <n v="212"/>
    <n v="1.4"/>
    <m/>
    <n v="91"/>
    <x v="11"/>
    <x v="70"/>
    <x v="10"/>
    <x v="2"/>
    <n v="11"/>
    <n v="11"/>
    <n v="0"/>
  </r>
  <r>
    <n v="273"/>
    <n v="20240312"/>
    <n v="3.2"/>
    <n v="7.7"/>
    <n v="282"/>
    <n v="0.6"/>
    <m/>
    <n v="91"/>
    <x v="11"/>
    <x v="71"/>
    <x v="10"/>
    <x v="2"/>
    <n v="10.3"/>
    <n v="10.3"/>
    <n v="0"/>
  </r>
  <r>
    <n v="273"/>
    <n v="20240313"/>
    <n v="4"/>
    <n v="10.199999999999999"/>
    <n v="284"/>
    <n v="0.7"/>
    <m/>
    <n v="90"/>
    <x v="11"/>
    <x v="72"/>
    <x v="10"/>
    <x v="2"/>
    <n v="7.8000000000000007"/>
    <n v="7.8000000000000007"/>
    <n v="0"/>
  </r>
  <r>
    <n v="273"/>
    <n v="20240314"/>
    <n v="4.4000000000000004"/>
    <n v="12.5"/>
    <n v="1211"/>
    <n v="0"/>
    <m/>
    <n v="78"/>
    <x v="11"/>
    <x v="73"/>
    <x v="10"/>
    <x v="2"/>
    <n v="5.5"/>
    <n v="5.5"/>
    <n v="0"/>
  </r>
  <r>
    <n v="273"/>
    <n v="20240315"/>
    <n v="5.3"/>
    <n v="12.5"/>
    <n v="659"/>
    <n v="1"/>
    <m/>
    <n v="83"/>
    <x v="11"/>
    <x v="74"/>
    <x v="10"/>
    <x v="2"/>
    <n v="5.5"/>
    <n v="5.5"/>
    <n v="0"/>
  </r>
  <r>
    <n v="273"/>
    <n v="20240316"/>
    <n v="4.4000000000000004"/>
    <n v="7.7"/>
    <n v="881"/>
    <n v="0.6"/>
    <m/>
    <n v="80"/>
    <x v="11"/>
    <x v="75"/>
    <x v="10"/>
    <x v="2"/>
    <n v="10.3"/>
    <n v="10.3"/>
    <n v="0"/>
  </r>
  <r>
    <n v="273"/>
    <n v="20240317"/>
    <n v="4.9000000000000004"/>
    <n v="8.3000000000000007"/>
    <n v="616"/>
    <n v="1.8"/>
    <m/>
    <n v="80"/>
    <x v="11"/>
    <x v="76"/>
    <x v="10"/>
    <x v="2"/>
    <n v="9.6999999999999993"/>
    <n v="9.6999999999999993"/>
    <n v="0"/>
  </r>
  <r>
    <n v="273"/>
    <n v="20240318"/>
    <n v="2.7"/>
    <n v="10"/>
    <n v="822"/>
    <n v="0.3"/>
    <m/>
    <n v="87"/>
    <x v="11"/>
    <x v="77"/>
    <x v="11"/>
    <x v="2"/>
    <n v="8"/>
    <n v="8"/>
    <n v="0"/>
  </r>
  <r>
    <n v="273"/>
    <n v="20240319"/>
    <n v="2.8"/>
    <n v="11.2"/>
    <n v="810"/>
    <n v="0.1"/>
    <m/>
    <n v="82"/>
    <x v="11"/>
    <x v="78"/>
    <x v="11"/>
    <x v="2"/>
    <n v="6.8000000000000007"/>
    <n v="6.8000000000000007"/>
    <n v="0"/>
  </r>
  <r>
    <n v="273"/>
    <n v="20240320"/>
    <n v="1.8"/>
    <n v="11.6"/>
    <n v="866"/>
    <n v="0.1"/>
    <m/>
    <n v="86"/>
    <x v="11"/>
    <x v="79"/>
    <x v="11"/>
    <x v="2"/>
    <n v="6.4"/>
    <n v="6.4"/>
    <n v="0"/>
  </r>
  <r>
    <n v="273"/>
    <n v="20240321"/>
    <n v="4.3"/>
    <n v="8.6999999999999993"/>
    <n v="513"/>
    <n v="-0.1"/>
    <m/>
    <n v="87"/>
    <x v="11"/>
    <x v="80"/>
    <x v="11"/>
    <x v="2"/>
    <n v="9.3000000000000007"/>
    <n v="9.3000000000000007"/>
    <n v="0"/>
  </r>
  <r>
    <n v="273"/>
    <n v="20240322"/>
    <n v="4"/>
    <n v="9.1999999999999993"/>
    <n v="282"/>
    <n v="2.2000000000000002"/>
    <m/>
    <n v="90"/>
    <x v="11"/>
    <x v="81"/>
    <x v="11"/>
    <x v="2"/>
    <n v="8.8000000000000007"/>
    <n v="8.8000000000000007"/>
    <n v="0"/>
  </r>
  <r>
    <n v="273"/>
    <n v="20240323"/>
    <n v="5.2"/>
    <n v="6.1"/>
    <n v="1065"/>
    <n v="2.2000000000000002"/>
    <m/>
    <n v="82"/>
    <x v="11"/>
    <x v="82"/>
    <x v="11"/>
    <x v="2"/>
    <n v="11.9"/>
    <n v="11.9"/>
    <n v="0"/>
  </r>
  <r>
    <n v="273"/>
    <n v="20240324"/>
    <n v="7.2"/>
    <n v="6.8"/>
    <n v="770"/>
    <n v="13.2"/>
    <m/>
    <n v="82"/>
    <x v="11"/>
    <x v="83"/>
    <x v="11"/>
    <x v="2"/>
    <n v="11.2"/>
    <n v="11.2"/>
    <n v="0"/>
  </r>
  <r>
    <n v="273"/>
    <n v="20240325"/>
    <n v="2.7"/>
    <n v="7.4"/>
    <n v="1434"/>
    <n v="-0.1"/>
    <m/>
    <n v="73"/>
    <x v="11"/>
    <x v="84"/>
    <x v="12"/>
    <x v="2"/>
    <n v="10.6"/>
    <n v="10.6"/>
    <n v="0"/>
  </r>
  <r>
    <n v="273"/>
    <n v="20240326"/>
    <n v="4.8"/>
    <n v="8.1"/>
    <n v="1014"/>
    <n v="-0.1"/>
    <m/>
    <n v="73"/>
    <x v="11"/>
    <x v="85"/>
    <x v="12"/>
    <x v="2"/>
    <n v="9.9"/>
    <n v="9.9"/>
    <n v="0"/>
  </r>
  <r>
    <n v="273"/>
    <n v="20240327"/>
    <n v="4"/>
    <n v="8.8000000000000007"/>
    <n v="424"/>
    <n v="0.5"/>
    <m/>
    <n v="81"/>
    <x v="11"/>
    <x v="86"/>
    <x v="12"/>
    <x v="2"/>
    <n v="9.1999999999999993"/>
    <n v="9.1999999999999993"/>
    <n v="0"/>
  </r>
  <r>
    <n v="273"/>
    <n v="20240328"/>
    <n v="5.3"/>
    <n v="8.4"/>
    <n v="705"/>
    <n v="1.8"/>
    <m/>
    <n v="76"/>
    <x v="11"/>
    <x v="87"/>
    <x v="12"/>
    <x v="2"/>
    <n v="9.6"/>
    <n v="9.6"/>
    <n v="0"/>
  </r>
  <r>
    <n v="273"/>
    <n v="20240329"/>
    <n v="5.0999999999999996"/>
    <n v="10.5"/>
    <n v="1160"/>
    <n v="-0.1"/>
    <m/>
    <n v="72"/>
    <x v="11"/>
    <x v="88"/>
    <x v="12"/>
    <x v="2"/>
    <n v="7.5"/>
    <n v="7.5"/>
    <n v="0"/>
  </r>
  <r>
    <n v="273"/>
    <n v="20240330"/>
    <n v="2.7"/>
    <n v="9.5"/>
    <n v="613"/>
    <n v="0.3"/>
    <m/>
    <n v="89"/>
    <x v="11"/>
    <x v="89"/>
    <x v="12"/>
    <x v="2"/>
    <n v="8.5"/>
    <n v="8.5"/>
    <n v="0"/>
  </r>
  <r>
    <n v="273"/>
    <n v="20240331"/>
    <n v="4.3"/>
    <n v="9.9"/>
    <n v="1299"/>
    <n v="5.5"/>
    <m/>
    <n v="88"/>
    <x v="11"/>
    <x v="90"/>
    <x v="12"/>
    <x v="2"/>
    <n v="8.1"/>
    <n v="8.1"/>
    <n v="0"/>
  </r>
  <r>
    <n v="273"/>
    <n v="20240401"/>
    <n v="3.1"/>
    <n v="9.5"/>
    <n v="640"/>
    <n v="-0.1"/>
    <m/>
    <n v="89"/>
    <x v="11"/>
    <x v="91"/>
    <x v="13"/>
    <x v="3"/>
    <n v="8.5"/>
    <n v="6.8000000000000007"/>
    <n v="0"/>
  </r>
  <r>
    <n v="273"/>
    <n v="20240402"/>
    <n v="4.2"/>
    <n v="9.3000000000000007"/>
    <n v="695"/>
    <n v="0.5"/>
    <m/>
    <n v="87"/>
    <x v="11"/>
    <x v="92"/>
    <x v="13"/>
    <x v="3"/>
    <n v="8.6999999999999993"/>
    <n v="6.96"/>
    <n v="0"/>
  </r>
  <r>
    <n v="273"/>
    <n v="20240403"/>
    <n v="4.4000000000000004"/>
    <n v="10.6"/>
    <n v="514"/>
    <n v="7.4"/>
    <m/>
    <n v="90"/>
    <x v="11"/>
    <x v="93"/>
    <x v="13"/>
    <x v="3"/>
    <n v="7.4"/>
    <n v="5.9200000000000008"/>
    <n v="0"/>
  </r>
  <r>
    <n v="273"/>
    <n v="20240404"/>
    <n v="5.9"/>
    <n v="11.3"/>
    <n v="972"/>
    <n v="6.4"/>
    <m/>
    <n v="85"/>
    <x v="11"/>
    <x v="94"/>
    <x v="13"/>
    <x v="3"/>
    <n v="6.6999999999999993"/>
    <n v="5.3599999999999994"/>
    <n v="0"/>
  </r>
  <r>
    <n v="273"/>
    <n v="20240405"/>
    <n v="5.5"/>
    <n v="13"/>
    <n v="918"/>
    <n v="6"/>
    <m/>
    <n v="83"/>
    <x v="11"/>
    <x v="95"/>
    <x v="13"/>
    <x v="3"/>
    <n v="5"/>
    <n v="4"/>
    <n v="0"/>
  </r>
  <r>
    <n v="273"/>
    <n v="20240406"/>
    <n v="4.8"/>
    <n v="17.100000000000001"/>
    <n v="1530"/>
    <n v="-0.1"/>
    <m/>
    <n v="72"/>
    <x v="11"/>
    <x v="96"/>
    <x v="13"/>
    <x v="3"/>
    <n v="0.89999999999999858"/>
    <n v="0.71999999999999886"/>
    <n v="0"/>
  </r>
  <r>
    <n v="273"/>
    <n v="20240407"/>
    <n v="4.8"/>
    <n v="15.7"/>
    <n v="1968"/>
    <n v="0.2"/>
    <m/>
    <n v="69"/>
    <x v="11"/>
    <x v="97"/>
    <x v="13"/>
    <x v="3"/>
    <n v="2.3000000000000007"/>
    <n v="1.8400000000000007"/>
    <n v="0"/>
  </r>
  <r>
    <n v="273"/>
    <n v="20240408"/>
    <n v="3.5"/>
    <n v="15"/>
    <n v="1113"/>
    <n v="-0.1"/>
    <m/>
    <n v="83"/>
    <x v="11"/>
    <x v="98"/>
    <x v="14"/>
    <x v="3"/>
    <n v="3"/>
    <n v="2.4000000000000004"/>
    <n v="0"/>
  </r>
  <r>
    <n v="273"/>
    <n v="20240409"/>
    <n v="7"/>
    <n v="11.7"/>
    <n v="916"/>
    <n v="3.7"/>
    <m/>
    <n v="77"/>
    <x v="11"/>
    <x v="99"/>
    <x v="14"/>
    <x v="3"/>
    <n v="6.3000000000000007"/>
    <n v="5.0400000000000009"/>
    <n v="0"/>
  </r>
  <r>
    <n v="273"/>
    <n v="20240410"/>
    <n v="4.5999999999999996"/>
    <n v="11.1"/>
    <n v="1984"/>
    <n v="0.2"/>
    <m/>
    <n v="67"/>
    <x v="11"/>
    <x v="100"/>
    <x v="14"/>
    <x v="3"/>
    <n v="6.9"/>
    <n v="5.5200000000000005"/>
    <n v="0"/>
  </r>
  <r>
    <n v="273"/>
    <n v="20240411"/>
    <n v="4.5"/>
    <n v="12.9"/>
    <n v="533"/>
    <n v="1"/>
    <m/>
    <n v="86"/>
    <x v="11"/>
    <x v="101"/>
    <x v="14"/>
    <x v="3"/>
    <n v="5.0999999999999996"/>
    <n v="4.08"/>
    <n v="0"/>
  </r>
  <r>
    <n v="273"/>
    <n v="20240412"/>
    <n v="4.8"/>
    <n v="14.6"/>
    <n v="1513"/>
    <n v="-0.1"/>
    <m/>
    <n v="78"/>
    <x v="11"/>
    <x v="102"/>
    <x v="14"/>
    <x v="3"/>
    <n v="3.4000000000000004"/>
    <n v="2.7200000000000006"/>
    <n v="0"/>
  </r>
  <r>
    <n v="273"/>
    <n v="20240413"/>
    <n v="4.8"/>
    <n v="16.100000000000001"/>
    <n v="1488"/>
    <n v="0"/>
    <m/>
    <n v="73"/>
    <x v="11"/>
    <x v="103"/>
    <x v="14"/>
    <x v="3"/>
    <n v="1.8999999999999986"/>
    <n v="1.5199999999999989"/>
    <n v="0"/>
  </r>
  <r>
    <n v="273"/>
    <n v="20240414"/>
    <n v="3.7"/>
    <n v="10.6"/>
    <n v="1846"/>
    <n v="0"/>
    <m/>
    <n v="68"/>
    <x v="11"/>
    <x v="104"/>
    <x v="14"/>
    <x v="3"/>
    <n v="7.4"/>
    <n v="5.9200000000000008"/>
    <n v="0"/>
  </r>
  <r>
    <n v="273"/>
    <n v="20240415"/>
    <n v="6.6"/>
    <n v="8.1"/>
    <n v="823"/>
    <n v="9.4"/>
    <m/>
    <n v="79"/>
    <x v="11"/>
    <x v="105"/>
    <x v="15"/>
    <x v="3"/>
    <n v="9.9"/>
    <n v="7.9200000000000008"/>
    <n v="0"/>
  </r>
  <r>
    <n v="273"/>
    <n v="20240416"/>
    <n v="6"/>
    <n v="7.9"/>
    <n v="1164"/>
    <n v="7.3"/>
    <m/>
    <n v="81"/>
    <x v="11"/>
    <x v="106"/>
    <x v="15"/>
    <x v="3"/>
    <n v="10.1"/>
    <n v="8.08"/>
    <n v="0"/>
  </r>
  <r>
    <n v="273"/>
    <n v="20240417"/>
    <n v="3.2"/>
    <n v="6.3"/>
    <n v="1454"/>
    <n v="7.7"/>
    <m/>
    <n v="83"/>
    <x v="11"/>
    <x v="107"/>
    <x v="15"/>
    <x v="3"/>
    <n v="11.7"/>
    <n v="9.36"/>
    <n v="0"/>
  </r>
  <r>
    <n v="273"/>
    <n v="20240418"/>
    <n v="4"/>
    <n v="7.4"/>
    <n v="1363"/>
    <n v="4.9000000000000004"/>
    <m/>
    <n v="77"/>
    <x v="11"/>
    <x v="108"/>
    <x v="15"/>
    <x v="3"/>
    <n v="10.6"/>
    <n v="8.48"/>
    <n v="0"/>
  </r>
  <r>
    <n v="273"/>
    <n v="20240419"/>
    <n v="6.7"/>
    <n v="8"/>
    <n v="1097"/>
    <n v="10.6"/>
    <m/>
    <n v="86"/>
    <x v="11"/>
    <x v="109"/>
    <x v="15"/>
    <x v="3"/>
    <n v="10"/>
    <n v="8"/>
    <n v="0"/>
  </r>
  <r>
    <n v="273"/>
    <n v="20240420"/>
    <n v="6.3"/>
    <n v="6.7"/>
    <n v="1488"/>
    <n v="2"/>
    <m/>
    <n v="80"/>
    <x v="11"/>
    <x v="110"/>
    <x v="15"/>
    <x v="3"/>
    <n v="11.3"/>
    <n v="9.0400000000000009"/>
    <n v="0"/>
  </r>
  <r>
    <n v="273"/>
    <n v="20240421"/>
    <n v="4.4000000000000004"/>
    <n v="6"/>
    <n v="1709"/>
    <n v="2.8"/>
    <m/>
    <n v="77"/>
    <x v="11"/>
    <x v="111"/>
    <x v="15"/>
    <x v="3"/>
    <n v="12"/>
    <n v="9.6000000000000014"/>
    <n v="0"/>
  </r>
  <r>
    <n v="273"/>
    <n v="20240422"/>
    <n v="3.7"/>
    <n v="5.0999999999999996"/>
    <n v="1804"/>
    <n v="0"/>
    <m/>
    <n v="70"/>
    <x v="11"/>
    <x v="112"/>
    <x v="16"/>
    <x v="3"/>
    <n v="12.9"/>
    <n v="10.32"/>
    <n v="0"/>
  </r>
  <r>
    <n v="273"/>
    <n v="20240423"/>
    <n v="2.9"/>
    <n v="5.2"/>
    <n v="1926"/>
    <n v="1.4"/>
    <m/>
    <n v="75"/>
    <x v="11"/>
    <x v="113"/>
    <x v="16"/>
    <x v="3"/>
    <n v="12.8"/>
    <n v="10.240000000000002"/>
    <n v="0"/>
  </r>
  <r>
    <n v="273"/>
    <n v="20240424"/>
    <n v="5.7"/>
    <n v="6.6"/>
    <n v="1512"/>
    <n v="4.0999999999999996"/>
    <m/>
    <n v="78"/>
    <x v="11"/>
    <x v="114"/>
    <x v="16"/>
    <x v="3"/>
    <n v="11.4"/>
    <n v="9.120000000000001"/>
    <n v="0"/>
  </r>
  <r>
    <n v="273"/>
    <n v="20240425"/>
    <n v="3.4"/>
    <n v="6"/>
    <n v="1024"/>
    <n v="5.0999999999999996"/>
    <m/>
    <n v="83"/>
    <x v="11"/>
    <x v="115"/>
    <x v="16"/>
    <x v="3"/>
    <n v="12"/>
    <n v="9.6000000000000014"/>
    <n v="0"/>
  </r>
  <r>
    <n v="273"/>
    <n v="20240426"/>
    <n v="3.1"/>
    <n v="7.9"/>
    <n v="1792"/>
    <n v="-0.1"/>
    <m/>
    <n v="77"/>
    <x v="11"/>
    <x v="116"/>
    <x v="16"/>
    <x v="3"/>
    <n v="10.1"/>
    <n v="8.08"/>
    <n v="0"/>
  </r>
  <r>
    <n v="273"/>
    <n v="20240427"/>
    <n v="3.4"/>
    <n v="11.6"/>
    <n v="1210"/>
    <n v="2"/>
    <m/>
    <n v="80"/>
    <x v="11"/>
    <x v="117"/>
    <x v="16"/>
    <x v="3"/>
    <n v="6.4"/>
    <n v="5.120000000000001"/>
    <n v="0"/>
  </r>
  <r>
    <n v="273"/>
    <n v="20240428"/>
    <n v="5.7"/>
    <n v="12.5"/>
    <n v="1105"/>
    <n v="0.5"/>
    <m/>
    <n v="73"/>
    <x v="11"/>
    <x v="118"/>
    <x v="16"/>
    <x v="3"/>
    <n v="5.5"/>
    <n v="4.4000000000000004"/>
    <n v="0"/>
  </r>
  <r>
    <n v="273"/>
    <n v="20240429"/>
    <n v="3.4"/>
    <n v="13.4"/>
    <n v="2151"/>
    <n v="-0.1"/>
    <m/>
    <n v="69"/>
    <x v="11"/>
    <x v="119"/>
    <x v="17"/>
    <x v="3"/>
    <n v="4.5999999999999996"/>
    <n v="3.6799999999999997"/>
    <n v="0"/>
  </r>
  <r>
    <n v="273"/>
    <n v="20240430"/>
    <n v="2.2999999999999998"/>
    <n v="16.5"/>
    <n v="1667"/>
    <n v="1.2"/>
    <m/>
    <n v="76"/>
    <x v="11"/>
    <x v="120"/>
    <x v="17"/>
    <x v="3"/>
    <n v="1.5"/>
    <n v="1.2000000000000002"/>
    <n v="0"/>
  </r>
  <r>
    <n v="273"/>
    <n v="20240501"/>
    <n v="3"/>
    <n v="19.7"/>
    <n v="2273"/>
    <n v="0"/>
    <m/>
    <n v="70"/>
    <x v="11"/>
    <x v="121"/>
    <x v="17"/>
    <x v="4"/>
    <n v="0"/>
    <n v="0"/>
    <n v="1.6999999999999993"/>
  </r>
  <r>
    <n v="275"/>
    <n v="20240101"/>
    <n v="6.5"/>
    <n v="6.6"/>
    <n v="100"/>
    <n v="8.1"/>
    <n v="1002"/>
    <n v="87"/>
    <x v="12"/>
    <x v="0"/>
    <x v="0"/>
    <x v="0"/>
    <n v="11.4"/>
    <n v="12.540000000000001"/>
    <n v="0"/>
  </r>
  <r>
    <n v="275"/>
    <n v="20240102"/>
    <n v="7.8"/>
    <n v="10"/>
    <n v="73"/>
    <n v="26.4"/>
    <n v="988.6"/>
    <n v="90"/>
    <x v="12"/>
    <x v="1"/>
    <x v="0"/>
    <x v="0"/>
    <n v="8"/>
    <n v="8.8000000000000007"/>
    <n v="0"/>
  </r>
  <r>
    <n v="275"/>
    <n v="20240103"/>
    <n v="7.2"/>
    <n v="8.8000000000000007"/>
    <n v="94"/>
    <n v="16.3"/>
    <n v="989.3"/>
    <n v="89"/>
    <x v="12"/>
    <x v="2"/>
    <x v="0"/>
    <x v="0"/>
    <n v="9.1999999999999993"/>
    <n v="10.119999999999999"/>
    <n v="0"/>
  </r>
  <r>
    <n v="275"/>
    <n v="20240104"/>
    <n v="2.7"/>
    <n v="7"/>
    <n v="128"/>
    <n v="8"/>
    <n v="1001.4"/>
    <n v="95"/>
    <x v="12"/>
    <x v="3"/>
    <x v="0"/>
    <x v="0"/>
    <n v="11"/>
    <n v="12.100000000000001"/>
    <n v="0"/>
  </r>
  <r>
    <n v="275"/>
    <n v="20240105"/>
    <n v="4.8"/>
    <n v="6.4"/>
    <n v="46"/>
    <n v="9.1"/>
    <n v="997.5"/>
    <n v="92"/>
    <x v="12"/>
    <x v="4"/>
    <x v="0"/>
    <x v="0"/>
    <n v="11.6"/>
    <n v="12.76"/>
    <n v="0"/>
  </r>
  <r>
    <n v="275"/>
    <n v="20240106"/>
    <n v="3.8"/>
    <n v="1.8"/>
    <n v="47"/>
    <n v="-0.1"/>
    <n v="1011.5"/>
    <n v="92"/>
    <x v="12"/>
    <x v="5"/>
    <x v="0"/>
    <x v="0"/>
    <n v="16.2"/>
    <n v="17.82"/>
    <n v="0"/>
  </r>
  <r>
    <n v="275"/>
    <n v="20240107"/>
    <n v="5.4"/>
    <n v="-1"/>
    <n v="267"/>
    <n v="0.1"/>
    <n v="1025.4000000000001"/>
    <n v="82"/>
    <x v="12"/>
    <x v="6"/>
    <x v="0"/>
    <x v="0"/>
    <n v="19"/>
    <n v="20.900000000000002"/>
    <n v="0"/>
  </r>
  <r>
    <n v="275"/>
    <n v="20240108"/>
    <n v="6"/>
    <n v="-2.5"/>
    <n v="286"/>
    <n v="-0.1"/>
    <n v="1032.8"/>
    <n v="71"/>
    <x v="12"/>
    <x v="7"/>
    <x v="1"/>
    <x v="0"/>
    <n v="20.5"/>
    <n v="22.55"/>
    <n v="0"/>
  </r>
  <r>
    <n v="275"/>
    <n v="20240109"/>
    <n v="5.8"/>
    <n v="-4.0999999999999996"/>
    <n v="466"/>
    <n v="0"/>
    <n v="1033.9000000000001"/>
    <n v="58"/>
    <x v="12"/>
    <x v="8"/>
    <x v="1"/>
    <x v="0"/>
    <n v="22.1"/>
    <n v="24.310000000000002"/>
    <n v="0"/>
  </r>
  <r>
    <n v="275"/>
    <n v="20240110"/>
    <n v="3.8"/>
    <n v="-3.9"/>
    <n v="444"/>
    <n v="0"/>
    <n v="1031.0999999999999"/>
    <n v="60"/>
    <x v="12"/>
    <x v="9"/>
    <x v="1"/>
    <x v="0"/>
    <n v="21.9"/>
    <n v="24.09"/>
    <n v="0"/>
  </r>
  <r>
    <n v="275"/>
    <n v="20240111"/>
    <n v="1.5"/>
    <n v="-3.3"/>
    <n v="232"/>
    <n v="0"/>
    <n v="1034.3"/>
    <n v="91"/>
    <x v="12"/>
    <x v="10"/>
    <x v="1"/>
    <x v="0"/>
    <n v="21.3"/>
    <n v="23.430000000000003"/>
    <n v="0"/>
  </r>
  <r>
    <n v="275"/>
    <n v="20240112"/>
    <n v="1.5"/>
    <n v="1.8"/>
    <n v="137"/>
    <n v="0.3"/>
    <n v="1032.5"/>
    <n v="94"/>
    <x v="12"/>
    <x v="11"/>
    <x v="1"/>
    <x v="0"/>
    <n v="16.2"/>
    <n v="17.82"/>
    <n v="0"/>
  </r>
  <r>
    <n v="275"/>
    <n v="20240113"/>
    <n v="4.3"/>
    <n v="2.8"/>
    <n v="86"/>
    <n v="2"/>
    <n v="1021.4"/>
    <n v="95"/>
    <x v="12"/>
    <x v="12"/>
    <x v="1"/>
    <x v="0"/>
    <n v="15.2"/>
    <n v="16.72"/>
    <n v="0"/>
  </r>
  <r>
    <n v="275"/>
    <n v="20240114"/>
    <n v="4.8"/>
    <n v="2"/>
    <n v="75"/>
    <n v="3.4"/>
    <n v="1008.4"/>
    <n v="96"/>
    <x v="12"/>
    <x v="13"/>
    <x v="1"/>
    <x v="0"/>
    <n v="16"/>
    <n v="17.600000000000001"/>
    <n v="0"/>
  </r>
  <r>
    <n v="275"/>
    <n v="20240115"/>
    <n v="4.0999999999999996"/>
    <n v="0.3"/>
    <n v="319"/>
    <n v="3.4"/>
    <n v="1003.3"/>
    <n v="94"/>
    <x v="12"/>
    <x v="14"/>
    <x v="2"/>
    <x v="0"/>
    <n v="17.7"/>
    <n v="19.470000000000002"/>
    <n v="0"/>
  </r>
  <r>
    <n v="275"/>
    <n v="20240116"/>
    <n v="4.2"/>
    <n v="-0.4"/>
    <n v="453"/>
    <n v="0.7"/>
    <n v="1006.9"/>
    <n v="85"/>
    <x v="12"/>
    <x v="15"/>
    <x v="2"/>
    <x v="0"/>
    <n v="18.399999999999999"/>
    <n v="20.239999999999998"/>
    <n v="0"/>
  </r>
  <r>
    <n v="275"/>
    <n v="20240117"/>
    <n v="1.8"/>
    <n v="-2.4"/>
    <n v="180"/>
    <n v="0"/>
    <n v="993.3"/>
    <n v="83"/>
    <x v="12"/>
    <x v="16"/>
    <x v="2"/>
    <x v="0"/>
    <n v="20.399999999999999"/>
    <n v="22.44"/>
    <n v="0"/>
  </r>
  <r>
    <n v="275"/>
    <n v="20240118"/>
    <n v="1.3"/>
    <n v="-3.4"/>
    <n v="597"/>
    <n v="0"/>
    <n v="1002.9"/>
    <n v="88"/>
    <x v="12"/>
    <x v="17"/>
    <x v="2"/>
    <x v="0"/>
    <n v="21.4"/>
    <n v="23.54"/>
    <n v="0"/>
  </r>
  <r>
    <n v="275"/>
    <n v="20240119"/>
    <n v="3.7"/>
    <n v="-0.3"/>
    <n v="435"/>
    <n v="-0.1"/>
    <n v="1020"/>
    <n v="89"/>
    <x v="12"/>
    <x v="18"/>
    <x v="2"/>
    <x v="0"/>
    <n v="18.3"/>
    <n v="20.130000000000003"/>
    <n v="0"/>
  </r>
  <r>
    <n v="275"/>
    <n v="20240120"/>
    <n v="4.7"/>
    <n v="-0.8"/>
    <n v="379"/>
    <n v="0"/>
    <n v="1027"/>
    <n v="82"/>
    <x v="12"/>
    <x v="19"/>
    <x v="2"/>
    <x v="0"/>
    <n v="18.8"/>
    <n v="20.680000000000003"/>
    <n v="0"/>
  </r>
  <r>
    <n v="275"/>
    <n v="20240121"/>
    <n v="7.5"/>
    <n v="3.2"/>
    <n v="135"/>
    <n v="-0.1"/>
    <n v="1017.4"/>
    <n v="71"/>
    <x v="12"/>
    <x v="20"/>
    <x v="2"/>
    <x v="0"/>
    <n v="14.8"/>
    <n v="16.28"/>
    <n v="0"/>
  </r>
  <r>
    <n v="275"/>
    <n v="20240122"/>
    <n v="8.8000000000000007"/>
    <n v="9"/>
    <n v="297"/>
    <n v="8"/>
    <n v="1007.8"/>
    <n v="83"/>
    <x v="12"/>
    <x v="21"/>
    <x v="3"/>
    <x v="0"/>
    <n v="9"/>
    <n v="9.9"/>
    <n v="0"/>
  </r>
  <r>
    <n v="275"/>
    <n v="20240123"/>
    <n v="7.1"/>
    <n v="7.6"/>
    <n v="360"/>
    <n v="4.0999999999999996"/>
    <n v="1019.5"/>
    <n v="84"/>
    <x v="12"/>
    <x v="22"/>
    <x v="3"/>
    <x v="0"/>
    <n v="10.4"/>
    <n v="11.440000000000001"/>
    <n v="0"/>
  </r>
  <r>
    <n v="275"/>
    <n v="20240124"/>
    <n v="8.3000000000000007"/>
    <n v="9.6999999999999993"/>
    <n v="338"/>
    <n v="1.9"/>
    <n v="1020"/>
    <n v="77"/>
    <x v="12"/>
    <x v="23"/>
    <x v="3"/>
    <x v="0"/>
    <n v="8.3000000000000007"/>
    <n v="9.1300000000000008"/>
    <n v="0"/>
  </r>
  <r>
    <n v="275"/>
    <n v="20240125"/>
    <n v="2.9"/>
    <n v="5.6"/>
    <n v="313"/>
    <n v="1.5"/>
    <n v="1027"/>
    <n v="94"/>
    <x v="12"/>
    <x v="24"/>
    <x v="3"/>
    <x v="0"/>
    <n v="12.4"/>
    <n v="13.640000000000002"/>
    <n v="0"/>
  </r>
  <r>
    <n v="275"/>
    <n v="20240126"/>
    <n v="5.7"/>
    <n v="6.9"/>
    <n v="216"/>
    <n v="4.8"/>
    <n v="1025.4000000000001"/>
    <n v="86"/>
    <x v="12"/>
    <x v="25"/>
    <x v="3"/>
    <x v="0"/>
    <n v="11.1"/>
    <n v="12.21"/>
    <n v="0"/>
  </r>
  <r>
    <n v="275"/>
    <n v="20240127"/>
    <n v="2.2999999999999998"/>
    <n v="2.2000000000000002"/>
    <n v="572"/>
    <n v="0"/>
    <n v="1035.0999999999999"/>
    <n v="86"/>
    <x v="12"/>
    <x v="26"/>
    <x v="3"/>
    <x v="0"/>
    <n v="15.8"/>
    <n v="17.380000000000003"/>
    <n v="0"/>
  </r>
  <r>
    <n v="275"/>
    <n v="20240128"/>
    <n v="2.9"/>
    <n v="4.4000000000000004"/>
    <n v="621"/>
    <n v="0"/>
    <n v="1028.0999999999999"/>
    <n v="70"/>
    <x v="12"/>
    <x v="27"/>
    <x v="3"/>
    <x v="0"/>
    <n v="13.6"/>
    <n v="14.96"/>
    <n v="0"/>
  </r>
  <r>
    <n v="275"/>
    <n v="20240129"/>
    <n v="2.9"/>
    <n v="6.9"/>
    <n v="496"/>
    <n v="0"/>
    <n v="1026.2"/>
    <n v="78"/>
    <x v="12"/>
    <x v="28"/>
    <x v="4"/>
    <x v="0"/>
    <n v="11.1"/>
    <n v="12.21"/>
    <n v="0"/>
  </r>
  <r>
    <n v="275"/>
    <n v="20240130"/>
    <n v="4.5999999999999996"/>
    <n v="7.8"/>
    <n v="184"/>
    <n v="1"/>
    <n v="1027.9000000000001"/>
    <n v="87"/>
    <x v="12"/>
    <x v="29"/>
    <x v="4"/>
    <x v="0"/>
    <n v="10.199999999999999"/>
    <n v="11.22"/>
    <n v="0"/>
  </r>
  <r>
    <n v="275"/>
    <n v="20240131"/>
    <n v="4.0999999999999996"/>
    <n v="5.8"/>
    <n v="160"/>
    <n v="1.4"/>
    <n v="1030.3"/>
    <n v="84"/>
    <x v="12"/>
    <x v="30"/>
    <x v="4"/>
    <x v="0"/>
    <n v="12.2"/>
    <n v="13.42"/>
    <n v="0"/>
  </r>
  <r>
    <n v="275"/>
    <n v="20240201"/>
    <n v="3.4"/>
    <n v="5.4"/>
    <n v="548"/>
    <n v="3"/>
    <n v="1029.7"/>
    <n v="87"/>
    <x v="12"/>
    <x v="31"/>
    <x v="4"/>
    <x v="1"/>
    <n v="12.6"/>
    <n v="13.860000000000001"/>
    <n v="0"/>
  </r>
  <r>
    <n v="275"/>
    <n v="20240202"/>
    <n v="6.2"/>
    <n v="7.2"/>
    <n v="137"/>
    <n v="-0.1"/>
    <n v="1027"/>
    <n v="90"/>
    <x v="12"/>
    <x v="32"/>
    <x v="4"/>
    <x v="1"/>
    <n v="10.8"/>
    <n v="11.880000000000003"/>
    <n v="0"/>
  </r>
  <r>
    <n v="275"/>
    <n v="20240203"/>
    <n v="5.5"/>
    <n v="9.6999999999999993"/>
    <n v="131"/>
    <n v="1.2"/>
    <n v="1024.4000000000001"/>
    <n v="92"/>
    <x v="12"/>
    <x v="33"/>
    <x v="4"/>
    <x v="1"/>
    <n v="8.3000000000000007"/>
    <n v="9.1300000000000008"/>
    <n v="0"/>
  </r>
  <r>
    <n v="275"/>
    <n v="20240204"/>
    <n v="6.1"/>
    <n v="10"/>
    <n v="113"/>
    <n v="3.3"/>
    <n v="1020.4"/>
    <n v="91"/>
    <x v="12"/>
    <x v="34"/>
    <x v="4"/>
    <x v="1"/>
    <n v="8"/>
    <n v="8.8000000000000007"/>
    <n v="0"/>
  </r>
  <r>
    <n v="275"/>
    <n v="20240205"/>
    <n v="8"/>
    <n v="9.3000000000000007"/>
    <n v="221"/>
    <n v="0.6"/>
    <n v="1017.4"/>
    <n v="83"/>
    <x v="12"/>
    <x v="35"/>
    <x v="5"/>
    <x v="1"/>
    <n v="8.6999999999999993"/>
    <n v="9.57"/>
    <n v="0"/>
  </r>
  <r>
    <n v="275"/>
    <n v="20240206"/>
    <n v="9.1"/>
    <n v="10"/>
    <n v="136"/>
    <n v="17.100000000000001"/>
    <n v="1007.7"/>
    <n v="85"/>
    <x v="12"/>
    <x v="36"/>
    <x v="5"/>
    <x v="1"/>
    <n v="8"/>
    <n v="8.8000000000000007"/>
    <n v="0"/>
  </r>
  <r>
    <n v="275"/>
    <n v="20240207"/>
    <n v="1.3"/>
    <n v="3.2"/>
    <n v="404"/>
    <n v="4.9000000000000004"/>
    <n v="1005.3"/>
    <n v="89"/>
    <x v="12"/>
    <x v="37"/>
    <x v="5"/>
    <x v="1"/>
    <n v="14.8"/>
    <n v="16.28"/>
    <n v="0"/>
  </r>
  <r>
    <n v="275"/>
    <n v="20240208"/>
    <n v="2.8"/>
    <n v="2.2999999999999998"/>
    <n v="151"/>
    <n v="11.7"/>
    <n v="997"/>
    <n v="93"/>
    <x v="12"/>
    <x v="38"/>
    <x v="5"/>
    <x v="1"/>
    <n v="15.7"/>
    <n v="17.27"/>
    <n v="0"/>
  </r>
  <r>
    <n v="275"/>
    <n v="20240209"/>
    <n v="4.3"/>
    <n v="10.3"/>
    <n v="247"/>
    <n v="7.9"/>
    <n v="984.6"/>
    <n v="90"/>
    <x v="12"/>
    <x v="39"/>
    <x v="5"/>
    <x v="1"/>
    <n v="7.6999999999999993"/>
    <n v="8.4700000000000006"/>
    <n v="0"/>
  </r>
  <r>
    <n v="275"/>
    <n v="20240210"/>
    <n v="2.8"/>
    <n v="10.3"/>
    <n v="383"/>
    <n v="0.7"/>
    <n v="986.8"/>
    <n v="89"/>
    <x v="12"/>
    <x v="40"/>
    <x v="5"/>
    <x v="1"/>
    <n v="7.6999999999999993"/>
    <n v="8.4700000000000006"/>
    <n v="0"/>
  </r>
  <r>
    <n v="275"/>
    <n v="20240211"/>
    <n v="2.8"/>
    <n v="8.1999999999999993"/>
    <n v="221"/>
    <n v="1.2"/>
    <n v="990.9"/>
    <n v="94"/>
    <x v="12"/>
    <x v="41"/>
    <x v="5"/>
    <x v="1"/>
    <n v="9.8000000000000007"/>
    <n v="10.780000000000001"/>
    <n v="0"/>
  </r>
  <r>
    <n v="275"/>
    <n v="20240212"/>
    <n v="2.9"/>
    <n v="5.6"/>
    <n v="389"/>
    <n v="0.1"/>
    <n v="1005"/>
    <n v="90"/>
    <x v="12"/>
    <x v="42"/>
    <x v="6"/>
    <x v="1"/>
    <n v="12.4"/>
    <n v="13.640000000000002"/>
    <n v="0"/>
  </r>
  <r>
    <n v="275"/>
    <n v="20240213"/>
    <n v="4.5"/>
    <n v="6"/>
    <n v="609"/>
    <n v="1.2"/>
    <n v="1015.5"/>
    <n v="84"/>
    <x v="12"/>
    <x v="43"/>
    <x v="6"/>
    <x v="1"/>
    <n v="12"/>
    <n v="13.200000000000001"/>
    <n v="0"/>
  </r>
  <r>
    <n v="275"/>
    <n v="20240214"/>
    <n v="6"/>
    <n v="10.5"/>
    <n v="122"/>
    <n v="12"/>
    <n v="1014.8"/>
    <n v="97"/>
    <x v="12"/>
    <x v="44"/>
    <x v="6"/>
    <x v="1"/>
    <n v="7.5"/>
    <n v="8.25"/>
    <n v="0"/>
  </r>
  <r>
    <n v="275"/>
    <n v="20240215"/>
    <n v="3.7"/>
    <n v="12.3"/>
    <n v="264"/>
    <n v="15"/>
    <n v="1013.3"/>
    <n v="90"/>
    <x v="12"/>
    <x v="45"/>
    <x v="6"/>
    <x v="1"/>
    <n v="5.6999999999999993"/>
    <n v="6.27"/>
    <n v="0"/>
  </r>
  <r>
    <n v="275"/>
    <n v="20240216"/>
    <n v="3.6"/>
    <n v="11.1"/>
    <n v="179"/>
    <n v="0.9"/>
    <n v="1014.5"/>
    <n v="86"/>
    <x v="12"/>
    <x v="46"/>
    <x v="6"/>
    <x v="1"/>
    <n v="6.9"/>
    <n v="7.5900000000000007"/>
    <n v="0"/>
  </r>
  <r>
    <n v="275"/>
    <n v="20240217"/>
    <n v="2.2999999999999998"/>
    <n v="9.6999999999999993"/>
    <n v="355"/>
    <n v="0"/>
    <n v="1030.2"/>
    <n v="91"/>
    <x v="12"/>
    <x v="47"/>
    <x v="6"/>
    <x v="1"/>
    <n v="8.3000000000000007"/>
    <n v="9.1300000000000008"/>
    <n v="0"/>
  </r>
  <r>
    <n v="275"/>
    <n v="20240218"/>
    <n v="6.1"/>
    <n v="8.9"/>
    <n v="141"/>
    <n v="22.7"/>
    <n v="1024.0999999999999"/>
    <n v="91"/>
    <x v="12"/>
    <x v="48"/>
    <x v="6"/>
    <x v="1"/>
    <n v="9.1"/>
    <n v="10.01"/>
    <n v="0"/>
  </r>
  <r>
    <n v="275"/>
    <n v="20240219"/>
    <n v="3.8"/>
    <n v="8.1999999999999993"/>
    <n v="251"/>
    <n v="2.6"/>
    <n v="1026"/>
    <n v="93"/>
    <x v="12"/>
    <x v="49"/>
    <x v="7"/>
    <x v="1"/>
    <n v="9.8000000000000007"/>
    <n v="10.780000000000001"/>
    <n v="0"/>
  </r>
  <r>
    <n v="275"/>
    <n v="20240220"/>
    <n v="4.3"/>
    <n v="7.4"/>
    <n v="521"/>
    <n v="0.1"/>
    <n v="1025.7"/>
    <n v="89"/>
    <x v="12"/>
    <x v="50"/>
    <x v="7"/>
    <x v="1"/>
    <n v="10.6"/>
    <n v="11.66"/>
    <n v="0"/>
  </r>
  <r>
    <n v="275"/>
    <n v="20240221"/>
    <n v="6"/>
    <n v="8.8000000000000007"/>
    <n v="288"/>
    <n v="8.6999999999999993"/>
    <n v="1010.9"/>
    <n v="87"/>
    <x v="12"/>
    <x v="51"/>
    <x v="7"/>
    <x v="1"/>
    <n v="9.1999999999999993"/>
    <n v="10.119999999999999"/>
    <n v="0"/>
  </r>
  <r>
    <n v="275"/>
    <n v="20240222"/>
    <n v="6.7"/>
    <n v="9.5"/>
    <n v="276"/>
    <n v="9.1"/>
    <n v="986.8"/>
    <n v="91"/>
    <x v="12"/>
    <x v="52"/>
    <x v="7"/>
    <x v="1"/>
    <n v="8.5"/>
    <n v="9.3500000000000014"/>
    <n v="0"/>
  </r>
  <r>
    <n v="275"/>
    <n v="20240223"/>
    <n v="6.4"/>
    <n v="5.9"/>
    <n v="362"/>
    <n v="0.6"/>
    <n v="990.9"/>
    <n v="79"/>
    <x v="12"/>
    <x v="53"/>
    <x v="7"/>
    <x v="1"/>
    <n v="12.1"/>
    <n v="13.31"/>
    <n v="0"/>
  </r>
  <r>
    <n v="275"/>
    <n v="20240224"/>
    <n v="3.9"/>
    <n v="4.5"/>
    <n v="385"/>
    <n v="1.6"/>
    <n v="998.5"/>
    <n v="85"/>
    <x v="12"/>
    <x v="54"/>
    <x v="7"/>
    <x v="1"/>
    <n v="13.5"/>
    <n v="14.850000000000001"/>
    <n v="0"/>
  </r>
  <r>
    <n v="275"/>
    <n v="20240225"/>
    <n v="3.7"/>
    <n v="5.7"/>
    <n v="583"/>
    <n v="0.5"/>
    <n v="1000.4"/>
    <n v="84"/>
    <x v="12"/>
    <x v="55"/>
    <x v="7"/>
    <x v="1"/>
    <n v="12.3"/>
    <n v="13.530000000000001"/>
    <n v="0"/>
  </r>
  <r>
    <n v="275"/>
    <n v="20240226"/>
    <n v="7"/>
    <n v="4.5"/>
    <n v="242"/>
    <n v="5.7"/>
    <n v="1006.9"/>
    <n v="89"/>
    <x v="12"/>
    <x v="56"/>
    <x v="8"/>
    <x v="1"/>
    <n v="13.5"/>
    <n v="14.850000000000001"/>
    <n v="0"/>
  </r>
  <r>
    <n v="275"/>
    <n v="20240227"/>
    <n v="3.3"/>
    <n v="3.2"/>
    <n v="948"/>
    <n v="0"/>
    <n v="1018.7"/>
    <n v="90"/>
    <x v="12"/>
    <x v="57"/>
    <x v="8"/>
    <x v="1"/>
    <n v="14.8"/>
    <n v="16.28"/>
    <n v="0"/>
  </r>
  <r>
    <n v="275"/>
    <n v="20240228"/>
    <n v="3"/>
    <n v="4.5999999999999996"/>
    <n v="372"/>
    <n v="-0.1"/>
    <n v="1020"/>
    <n v="91"/>
    <x v="12"/>
    <x v="58"/>
    <x v="8"/>
    <x v="1"/>
    <n v="13.4"/>
    <n v="14.740000000000002"/>
    <n v="0"/>
  </r>
  <r>
    <n v="275"/>
    <n v="20240229"/>
    <n v="4.8"/>
    <n v="7.4"/>
    <n v="310"/>
    <n v="5.0999999999999996"/>
    <n v="1008.6"/>
    <n v="88"/>
    <x v="12"/>
    <x v="59"/>
    <x v="8"/>
    <x v="1"/>
    <n v="10.6"/>
    <n v="11.66"/>
    <n v="0"/>
  </r>
  <r>
    <n v="275"/>
    <n v="20240301"/>
    <n v="5.9"/>
    <n v="8.3000000000000007"/>
    <n v="752"/>
    <n v="-0.1"/>
    <n v="1001.2"/>
    <n v="71"/>
    <x v="12"/>
    <x v="60"/>
    <x v="8"/>
    <x v="2"/>
    <n v="9.6999999999999993"/>
    <n v="9.6999999999999993"/>
    <n v="0"/>
  </r>
  <r>
    <n v="275"/>
    <n v="20240302"/>
    <n v="5.5"/>
    <n v="9.9"/>
    <n v="1160"/>
    <n v="0.5"/>
    <n v="1000"/>
    <n v="65"/>
    <x v="12"/>
    <x v="61"/>
    <x v="8"/>
    <x v="2"/>
    <n v="8.1"/>
    <n v="8.1"/>
    <n v="0"/>
  </r>
  <r>
    <n v="275"/>
    <n v="20240303"/>
    <n v="2.7"/>
    <n v="10.4"/>
    <n v="974"/>
    <n v="-0.1"/>
    <n v="1001.8"/>
    <n v="72"/>
    <x v="12"/>
    <x v="62"/>
    <x v="8"/>
    <x v="2"/>
    <n v="7.6"/>
    <n v="7.6"/>
    <n v="0"/>
  </r>
  <r>
    <n v="275"/>
    <n v="20240304"/>
    <n v="2.8"/>
    <n v="6.9"/>
    <n v="695"/>
    <n v="0"/>
    <n v="1011.4"/>
    <n v="84"/>
    <x v="12"/>
    <x v="63"/>
    <x v="9"/>
    <x v="2"/>
    <n v="11.1"/>
    <n v="11.1"/>
    <n v="0"/>
  </r>
  <r>
    <n v="275"/>
    <n v="20240305"/>
    <n v="1.2"/>
    <n v="6.2"/>
    <n v="276"/>
    <n v="4.4000000000000004"/>
    <n v="1014.9"/>
    <n v="94"/>
    <x v="12"/>
    <x v="64"/>
    <x v="9"/>
    <x v="2"/>
    <n v="11.8"/>
    <n v="11.8"/>
    <n v="0"/>
  </r>
  <r>
    <n v="275"/>
    <n v="20240306"/>
    <n v="1.8"/>
    <n v="5.7"/>
    <n v="1020"/>
    <n v="0"/>
    <n v="1023.2"/>
    <n v="88"/>
    <x v="12"/>
    <x v="65"/>
    <x v="9"/>
    <x v="2"/>
    <n v="12.3"/>
    <n v="12.3"/>
    <n v="0"/>
  </r>
  <r>
    <n v="275"/>
    <n v="20240307"/>
    <n v="4.3"/>
    <n v="4.4000000000000004"/>
    <n v="906"/>
    <n v="0"/>
    <n v="1023.3"/>
    <n v="83"/>
    <x v="12"/>
    <x v="66"/>
    <x v="9"/>
    <x v="2"/>
    <n v="13.6"/>
    <n v="13.6"/>
    <n v="0"/>
  </r>
  <r>
    <n v="275"/>
    <n v="20240308"/>
    <n v="4.8"/>
    <n v="4.9000000000000004"/>
    <n v="1329"/>
    <n v="0"/>
    <n v="1012.2"/>
    <n v="67"/>
    <x v="12"/>
    <x v="67"/>
    <x v="9"/>
    <x v="2"/>
    <n v="13.1"/>
    <n v="13.1"/>
    <n v="0"/>
  </r>
  <r>
    <n v="275"/>
    <n v="20240309"/>
    <n v="4.2"/>
    <n v="7.5"/>
    <n v="951"/>
    <n v="0"/>
    <n v="1001.8"/>
    <n v="68"/>
    <x v="12"/>
    <x v="68"/>
    <x v="9"/>
    <x v="2"/>
    <n v="10.5"/>
    <n v="10.5"/>
    <n v="0"/>
  </r>
  <r>
    <n v="275"/>
    <n v="20240310"/>
    <n v="4.8"/>
    <n v="8.6"/>
    <n v="988"/>
    <n v="0"/>
    <n v="997.3"/>
    <n v="70"/>
    <x v="12"/>
    <x v="69"/>
    <x v="9"/>
    <x v="2"/>
    <n v="9.4"/>
    <n v="9.4"/>
    <n v="0"/>
  </r>
  <r>
    <n v="275"/>
    <n v="20240311"/>
    <n v="1.8"/>
    <n v="6.7"/>
    <n v="123"/>
    <n v="8.3000000000000007"/>
    <n v="1002.6"/>
    <n v="95"/>
    <x v="12"/>
    <x v="70"/>
    <x v="10"/>
    <x v="2"/>
    <n v="11.3"/>
    <n v="11.3"/>
    <n v="0"/>
  </r>
  <r>
    <n v="275"/>
    <n v="20240312"/>
    <n v="3.2"/>
    <n v="7.6"/>
    <n v="306"/>
    <n v="0.9"/>
    <n v="1012.9"/>
    <n v="92"/>
    <x v="12"/>
    <x v="71"/>
    <x v="10"/>
    <x v="2"/>
    <n v="10.4"/>
    <n v="10.4"/>
    <n v="0"/>
  </r>
  <r>
    <n v="275"/>
    <n v="20240313"/>
    <n v="3.9"/>
    <n v="10.4"/>
    <n v="291"/>
    <n v="2"/>
    <n v="1014.2"/>
    <n v="91"/>
    <x v="12"/>
    <x v="72"/>
    <x v="10"/>
    <x v="2"/>
    <n v="7.6"/>
    <n v="7.6"/>
    <n v="0"/>
  </r>
  <r>
    <n v="275"/>
    <n v="20240314"/>
    <n v="4.4000000000000004"/>
    <n v="12.9"/>
    <n v="1356"/>
    <n v="0"/>
    <n v="1010.8"/>
    <n v="74"/>
    <x v="12"/>
    <x v="73"/>
    <x v="10"/>
    <x v="2"/>
    <n v="5.0999999999999996"/>
    <n v="5.0999999999999996"/>
    <n v="0"/>
  </r>
  <r>
    <n v="275"/>
    <n v="20240315"/>
    <n v="5.0999999999999996"/>
    <n v="12.5"/>
    <n v="704"/>
    <n v="3.3"/>
    <n v="1007.4"/>
    <n v="83"/>
    <x v="12"/>
    <x v="74"/>
    <x v="10"/>
    <x v="2"/>
    <n v="5.5"/>
    <n v="5.5"/>
    <n v="0"/>
  </r>
  <r>
    <n v="275"/>
    <n v="20240316"/>
    <n v="3.3"/>
    <n v="6.8"/>
    <n v="769"/>
    <n v="2.2000000000000002"/>
    <n v="1019.3"/>
    <n v="80"/>
    <x v="12"/>
    <x v="75"/>
    <x v="10"/>
    <x v="2"/>
    <n v="11.2"/>
    <n v="11.2"/>
    <n v="0"/>
  </r>
  <r>
    <n v="275"/>
    <n v="20240317"/>
    <n v="3.6"/>
    <n v="8.6999999999999993"/>
    <n v="667"/>
    <n v="2.8"/>
    <n v="1019.9"/>
    <n v="79"/>
    <x v="12"/>
    <x v="76"/>
    <x v="10"/>
    <x v="2"/>
    <n v="9.3000000000000007"/>
    <n v="9.3000000000000007"/>
    <n v="0"/>
  </r>
  <r>
    <n v="275"/>
    <n v="20240318"/>
    <n v="2.2999999999999998"/>
    <n v="10"/>
    <n v="605"/>
    <n v="0.1"/>
    <n v="1016.1"/>
    <n v="86"/>
    <x v="12"/>
    <x v="77"/>
    <x v="11"/>
    <x v="2"/>
    <n v="8"/>
    <n v="8"/>
    <n v="0"/>
  </r>
  <r>
    <n v="275"/>
    <n v="20240319"/>
    <n v="2.5"/>
    <n v="11.2"/>
    <n v="950"/>
    <n v="0"/>
    <n v="1018.2"/>
    <n v="78"/>
    <x v="12"/>
    <x v="78"/>
    <x v="11"/>
    <x v="2"/>
    <n v="6.8000000000000007"/>
    <n v="6.8000000000000007"/>
    <n v="0"/>
  </r>
  <r>
    <n v="275"/>
    <n v="20240320"/>
    <n v="1.4"/>
    <n v="11.5"/>
    <n v="1187"/>
    <n v="0"/>
    <n v="1019.1"/>
    <n v="81"/>
    <x v="12"/>
    <x v="79"/>
    <x v="11"/>
    <x v="2"/>
    <n v="6.5"/>
    <n v="6.5"/>
    <n v="0"/>
  </r>
  <r>
    <n v="275"/>
    <n v="20240321"/>
    <n v="3.5"/>
    <n v="9.4"/>
    <n v="1044"/>
    <n v="0"/>
    <n v="1023.3"/>
    <n v="83"/>
    <x v="12"/>
    <x v="80"/>
    <x v="11"/>
    <x v="2"/>
    <n v="8.6"/>
    <n v="8.6"/>
    <n v="0"/>
  </r>
  <r>
    <n v="275"/>
    <n v="20240322"/>
    <n v="3.8"/>
    <n v="9.1999999999999993"/>
    <n v="246"/>
    <n v="2.9"/>
    <n v="1015.6"/>
    <n v="93"/>
    <x v="12"/>
    <x v="81"/>
    <x v="11"/>
    <x v="2"/>
    <n v="8.8000000000000007"/>
    <n v="8.8000000000000007"/>
    <n v="0"/>
  </r>
  <r>
    <n v="275"/>
    <n v="20240323"/>
    <n v="4.8"/>
    <n v="5.7"/>
    <n v="1236"/>
    <n v="1.9"/>
    <n v="1007.8"/>
    <n v="82"/>
    <x v="12"/>
    <x v="82"/>
    <x v="11"/>
    <x v="2"/>
    <n v="12.3"/>
    <n v="12.3"/>
    <n v="0"/>
  </r>
  <r>
    <n v="275"/>
    <n v="20240324"/>
    <n v="6.1"/>
    <n v="5.5"/>
    <n v="767"/>
    <n v="12.7"/>
    <n v="1003.9"/>
    <n v="90"/>
    <x v="12"/>
    <x v="83"/>
    <x v="11"/>
    <x v="2"/>
    <n v="12.5"/>
    <n v="12.5"/>
    <n v="0"/>
  </r>
  <r>
    <n v="275"/>
    <n v="20240325"/>
    <n v="2.7"/>
    <n v="6.4"/>
    <n v="1531"/>
    <n v="-0.1"/>
    <n v="1004.6"/>
    <n v="72"/>
    <x v="12"/>
    <x v="84"/>
    <x v="12"/>
    <x v="2"/>
    <n v="11.6"/>
    <n v="11.6"/>
    <n v="0"/>
  </r>
  <r>
    <n v="275"/>
    <n v="20240326"/>
    <n v="3.9"/>
    <n v="8.5"/>
    <n v="910"/>
    <n v="0"/>
    <n v="991.5"/>
    <n v="67"/>
    <x v="12"/>
    <x v="85"/>
    <x v="12"/>
    <x v="2"/>
    <n v="9.5"/>
    <n v="9.5"/>
    <n v="0"/>
  </r>
  <r>
    <n v="275"/>
    <n v="20240327"/>
    <n v="3.4"/>
    <n v="8.4"/>
    <n v="418"/>
    <n v="1.1000000000000001"/>
    <n v="986.9"/>
    <n v="82"/>
    <x v="12"/>
    <x v="86"/>
    <x v="12"/>
    <x v="2"/>
    <n v="9.6"/>
    <n v="9.6"/>
    <n v="0"/>
  </r>
  <r>
    <n v="275"/>
    <n v="20240328"/>
    <n v="5.2"/>
    <n v="8.4"/>
    <n v="720"/>
    <n v="3.8"/>
    <n v="986.9"/>
    <n v="72"/>
    <x v="12"/>
    <x v="87"/>
    <x v="12"/>
    <x v="2"/>
    <n v="9.6"/>
    <n v="9.6"/>
    <n v="0"/>
  </r>
  <r>
    <n v="275"/>
    <n v="20240329"/>
    <n v="4.5999999999999996"/>
    <n v="10.7"/>
    <n v="1064"/>
    <n v="3.2"/>
    <n v="993.9"/>
    <n v="72"/>
    <x v="12"/>
    <x v="88"/>
    <x v="12"/>
    <x v="2"/>
    <n v="7.3000000000000007"/>
    <n v="7.3000000000000007"/>
    <n v="0"/>
  </r>
  <r>
    <n v="275"/>
    <n v="20240330"/>
    <n v="3"/>
    <n v="9.3000000000000007"/>
    <n v="664"/>
    <n v="0.8"/>
    <n v="997.1"/>
    <n v="87"/>
    <x v="12"/>
    <x v="89"/>
    <x v="12"/>
    <x v="2"/>
    <n v="8.6999999999999993"/>
    <n v="8.6999999999999993"/>
    <n v="0"/>
  </r>
  <r>
    <n v="275"/>
    <n v="20240331"/>
    <n v="3.5"/>
    <n v="11.1"/>
    <n v="1218"/>
    <n v="6.7"/>
    <n v="996.7"/>
    <n v="84"/>
    <x v="12"/>
    <x v="90"/>
    <x v="12"/>
    <x v="2"/>
    <n v="6.9"/>
    <n v="6.9"/>
    <n v="0"/>
  </r>
  <r>
    <n v="275"/>
    <n v="20240401"/>
    <n v="2.7"/>
    <n v="9.1999999999999993"/>
    <n v="575"/>
    <n v="0.8"/>
    <n v="996.9"/>
    <n v="87"/>
    <x v="12"/>
    <x v="91"/>
    <x v="13"/>
    <x v="3"/>
    <n v="8.8000000000000007"/>
    <n v="7.0400000000000009"/>
    <n v="0"/>
  </r>
  <r>
    <n v="275"/>
    <n v="20240402"/>
    <n v="4.8"/>
    <n v="9.1999999999999993"/>
    <n v="679"/>
    <n v="0.5"/>
    <n v="1005.5"/>
    <n v="85"/>
    <x v="12"/>
    <x v="92"/>
    <x v="13"/>
    <x v="3"/>
    <n v="8.8000000000000007"/>
    <n v="7.0400000000000009"/>
    <n v="0"/>
  </r>
  <r>
    <n v="275"/>
    <n v="20240403"/>
    <n v="4.7"/>
    <n v="10.7"/>
    <n v="538"/>
    <n v="4.8"/>
    <n v="1004.4"/>
    <n v="88"/>
    <x v="12"/>
    <x v="93"/>
    <x v="13"/>
    <x v="3"/>
    <n v="7.3000000000000007"/>
    <n v="5.8400000000000007"/>
    <n v="0"/>
  </r>
  <r>
    <n v="275"/>
    <n v="20240404"/>
    <n v="6"/>
    <n v="11.7"/>
    <n v="899"/>
    <n v="16"/>
    <n v="1005.5"/>
    <n v="82"/>
    <x v="12"/>
    <x v="94"/>
    <x v="13"/>
    <x v="3"/>
    <n v="6.3000000000000007"/>
    <n v="5.0400000000000009"/>
    <n v="0"/>
  </r>
  <r>
    <n v="275"/>
    <n v="20240405"/>
    <n v="4.5999999999999996"/>
    <n v="13.3"/>
    <n v="740"/>
    <n v="2"/>
    <n v="1008.7"/>
    <n v="82"/>
    <x v="12"/>
    <x v="95"/>
    <x v="13"/>
    <x v="3"/>
    <n v="4.6999999999999993"/>
    <n v="3.76"/>
    <n v="0"/>
  </r>
  <r>
    <n v="275"/>
    <n v="20240406"/>
    <n v="4.5"/>
    <n v="18.100000000000001"/>
    <n v="1545"/>
    <n v="0"/>
    <n v="1009.3"/>
    <n v="63"/>
    <x v="12"/>
    <x v="96"/>
    <x v="13"/>
    <x v="3"/>
    <n v="0"/>
    <n v="0"/>
    <n v="0.10000000000000142"/>
  </r>
  <r>
    <n v="275"/>
    <n v="20240407"/>
    <n v="5.5"/>
    <n v="16.8"/>
    <n v="1634"/>
    <n v="2.2999999999999998"/>
    <n v="1012.4"/>
    <n v="61"/>
    <x v="12"/>
    <x v="97"/>
    <x v="13"/>
    <x v="3"/>
    <n v="1.1999999999999993"/>
    <n v="0.95999999999999952"/>
    <n v="0"/>
  </r>
  <r>
    <n v="275"/>
    <n v="20240408"/>
    <n v="2.7"/>
    <n v="15.5"/>
    <n v="1201"/>
    <n v="2.5"/>
    <n v="1007.9"/>
    <n v="82"/>
    <x v="12"/>
    <x v="98"/>
    <x v="14"/>
    <x v="3"/>
    <n v="2.5"/>
    <n v="2"/>
    <n v="0"/>
  </r>
  <r>
    <n v="275"/>
    <n v="20240409"/>
    <n v="6.8"/>
    <n v="11.9"/>
    <n v="958"/>
    <n v="0.6"/>
    <n v="1010.3"/>
    <n v="74"/>
    <x v="12"/>
    <x v="99"/>
    <x v="14"/>
    <x v="3"/>
    <n v="6.1"/>
    <n v="4.88"/>
    <n v="0"/>
  </r>
  <r>
    <n v="275"/>
    <n v="20240410"/>
    <n v="4.3"/>
    <n v="10.9"/>
    <n v="1937"/>
    <n v="0.8"/>
    <n v="1027.0999999999999"/>
    <n v="64"/>
    <x v="12"/>
    <x v="100"/>
    <x v="14"/>
    <x v="3"/>
    <n v="7.1"/>
    <n v="5.68"/>
    <n v="0"/>
  </r>
  <r>
    <n v="275"/>
    <n v="20240411"/>
    <n v="4.3"/>
    <n v="12.5"/>
    <n v="406"/>
    <n v="1.1000000000000001"/>
    <n v="1030.5"/>
    <n v="85"/>
    <x v="12"/>
    <x v="101"/>
    <x v="14"/>
    <x v="3"/>
    <n v="5.5"/>
    <n v="4.4000000000000004"/>
    <n v="0"/>
  </r>
  <r>
    <n v="275"/>
    <n v="20240412"/>
    <n v="5.0999999999999996"/>
    <n v="15.5"/>
    <n v="1306"/>
    <n v="0"/>
    <n v="1029.0999999999999"/>
    <n v="79"/>
    <x v="12"/>
    <x v="102"/>
    <x v="14"/>
    <x v="3"/>
    <n v="2.5"/>
    <n v="2"/>
    <n v="0"/>
  </r>
  <r>
    <n v="275"/>
    <n v="20240413"/>
    <n v="5.2"/>
    <n v="16.899999999999999"/>
    <n v="1750"/>
    <n v="0"/>
    <n v="1022.3"/>
    <n v="69"/>
    <x v="12"/>
    <x v="103"/>
    <x v="14"/>
    <x v="3"/>
    <n v="1.1000000000000014"/>
    <n v="0.88000000000000123"/>
    <n v="0"/>
  </r>
  <r>
    <n v="275"/>
    <n v="20240414"/>
    <n v="3.2"/>
    <n v="11.5"/>
    <n v="1616"/>
    <n v="-0.1"/>
    <n v="1020.6"/>
    <n v="62"/>
    <x v="12"/>
    <x v="104"/>
    <x v="14"/>
    <x v="3"/>
    <n v="6.5"/>
    <n v="5.2"/>
    <n v="0"/>
  </r>
  <r>
    <n v="275"/>
    <n v="20240415"/>
    <n v="5.6"/>
    <n v="7.1"/>
    <n v="844"/>
    <n v="8.9"/>
    <n v="1005.3"/>
    <n v="81"/>
    <x v="12"/>
    <x v="105"/>
    <x v="15"/>
    <x v="3"/>
    <n v="10.9"/>
    <n v="8.7200000000000006"/>
    <n v="0"/>
  </r>
  <r>
    <n v="275"/>
    <n v="20240416"/>
    <n v="5.5"/>
    <n v="7.2"/>
    <n v="1314"/>
    <n v="8.1"/>
    <n v="1003.8"/>
    <n v="84"/>
    <x v="12"/>
    <x v="106"/>
    <x v="15"/>
    <x v="3"/>
    <n v="10.8"/>
    <n v="8.64"/>
    <n v="0"/>
  </r>
  <r>
    <n v="275"/>
    <n v="20240417"/>
    <n v="2"/>
    <n v="4.7"/>
    <n v="1151"/>
    <n v="8"/>
    <n v="1012"/>
    <n v="89"/>
    <x v="12"/>
    <x v="107"/>
    <x v="15"/>
    <x v="3"/>
    <n v="13.3"/>
    <n v="10.64"/>
    <n v="0"/>
  </r>
  <r>
    <n v="275"/>
    <n v="20240418"/>
    <n v="3.2"/>
    <n v="6.6"/>
    <n v="1677"/>
    <n v="1.1000000000000001"/>
    <n v="1018.3"/>
    <n v="74"/>
    <x v="12"/>
    <x v="108"/>
    <x v="15"/>
    <x v="3"/>
    <n v="11.4"/>
    <n v="9.120000000000001"/>
    <n v="0"/>
  </r>
  <r>
    <n v="275"/>
    <n v="20240419"/>
    <n v="5.6"/>
    <n v="7.3"/>
    <n v="1111"/>
    <n v="17.7"/>
    <n v="1010.2"/>
    <n v="90"/>
    <x v="12"/>
    <x v="109"/>
    <x v="15"/>
    <x v="3"/>
    <n v="10.7"/>
    <n v="8.56"/>
    <n v="0"/>
  </r>
  <r>
    <n v="275"/>
    <n v="20240420"/>
    <n v="4.8"/>
    <n v="6.3"/>
    <n v="1465"/>
    <n v="4.3"/>
    <n v="1020.8"/>
    <n v="84"/>
    <x v="12"/>
    <x v="110"/>
    <x v="15"/>
    <x v="3"/>
    <n v="11.7"/>
    <n v="9.36"/>
    <n v="0"/>
  </r>
  <r>
    <n v="275"/>
    <n v="20240421"/>
    <n v="4.5"/>
    <n v="5.6"/>
    <n v="1556"/>
    <n v="1.6"/>
    <n v="1024.7"/>
    <n v="77"/>
    <x v="12"/>
    <x v="111"/>
    <x v="15"/>
    <x v="3"/>
    <n v="12.4"/>
    <n v="9.9200000000000017"/>
    <n v="0"/>
  </r>
  <r>
    <n v="275"/>
    <n v="20240422"/>
    <n v="3.3"/>
    <n v="4.5999999999999996"/>
    <n v="1510"/>
    <n v="-0.1"/>
    <n v="1024.9000000000001"/>
    <n v="67"/>
    <x v="12"/>
    <x v="112"/>
    <x v="16"/>
    <x v="3"/>
    <n v="13.4"/>
    <n v="10.72"/>
    <n v="0"/>
  </r>
  <r>
    <n v="275"/>
    <n v="20240423"/>
    <n v="2.4"/>
    <n v="5.3"/>
    <n v="2060"/>
    <n v="1.4"/>
    <n v="1018.8"/>
    <n v="71"/>
    <x v="12"/>
    <x v="113"/>
    <x v="16"/>
    <x v="3"/>
    <n v="12.7"/>
    <n v="10.16"/>
    <n v="0"/>
  </r>
  <r>
    <n v="275"/>
    <n v="20240424"/>
    <n v="4.2"/>
    <n v="5"/>
    <n v="1392"/>
    <n v="10.7"/>
    <n v="1009"/>
    <n v="88"/>
    <x v="12"/>
    <x v="114"/>
    <x v="16"/>
    <x v="3"/>
    <n v="13"/>
    <n v="10.4"/>
    <n v="0"/>
  </r>
  <r>
    <n v="275"/>
    <n v="20240425"/>
    <n v="4"/>
    <n v="5.8"/>
    <n v="1153"/>
    <n v="4.4000000000000004"/>
    <n v="1004.5"/>
    <n v="81"/>
    <x v="12"/>
    <x v="115"/>
    <x v="16"/>
    <x v="3"/>
    <n v="12.2"/>
    <n v="9.76"/>
    <n v="0"/>
  </r>
  <r>
    <n v="275"/>
    <n v="20240426"/>
    <n v="2.8"/>
    <n v="8.5"/>
    <n v="1605"/>
    <n v="1.6"/>
    <n v="1004.1"/>
    <n v="74"/>
    <x v="12"/>
    <x v="116"/>
    <x v="16"/>
    <x v="3"/>
    <n v="9.5"/>
    <n v="7.6000000000000005"/>
    <n v="0"/>
  </r>
  <r>
    <n v="275"/>
    <n v="20240427"/>
    <n v="3.4"/>
    <n v="12.2"/>
    <n v="1251"/>
    <n v="0.7"/>
    <n v="1005.4"/>
    <n v="75"/>
    <x v="12"/>
    <x v="117"/>
    <x v="16"/>
    <x v="3"/>
    <n v="5.8000000000000007"/>
    <n v="4.6400000000000006"/>
    <n v="0"/>
  </r>
  <r>
    <n v="275"/>
    <n v="20240428"/>
    <n v="5.5"/>
    <n v="12.7"/>
    <n v="1283"/>
    <n v="-0.1"/>
    <n v="1009"/>
    <n v="67"/>
    <x v="12"/>
    <x v="118"/>
    <x v="16"/>
    <x v="3"/>
    <n v="5.3000000000000007"/>
    <n v="4.2400000000000011"/>
    <n v="0"/>
  </r>
  <r>
    <n v="275"/>
    <n v="20240429"/>
    <n v="3"/>
    <n v="13.7"/>
    <n v="2056"/>
    <n v="0"/>
    <n v="1019.1"/>
    <n v="64"/>
    <x v="12"/>
    <x v="119"/>
    <x v="17"/>
    <x v="3"/>
    <n v="4.3000000000000007"/>
    <n v="3.4400000000000008"/>
    <n v="0"/>
  </r>
  <r>
    <n v="275"/>
    <n v="20240430"/>
    <n v="2.2999999999999998"/>
    <n v="16.899999999999999"/>
    <n v="1786"/>
    <n v="0.2"/>
    <n v="1015.1"/>
    <n v="71"/>
    <x v="12"/>
    <x v="120"/>
    <x v="17"/>
    <x v="3"/>
    <n v="1.1000000000000014"/>
    <n v="0.88000000000000123"/>
    <n v="0"/>
  </r>
  <r>
    <n v="275"/>
    <n v="20240501"/>
    <n v="3.4"/>
    <n v="20.399999999999999"/>
    <n v="2349"/>
    <n v="0"/>
    <n v="1005.7"/>
    <n v="65"/>
    <x v="12"/>
    <x v="121"/>
    <x v="17"/>
    <x v="4"/>
    <n v="0"/>
    <n v="0"/>
    <n v="2.3999999999999986"/>
  </r>
  <r>
    <n v="277"/>
    <n v="20240101"/>
    <n v="7"/>
    <n v="7"/>
    <n v="132"/>
    <n v="12.2"/>
    <m/>
    <n v="88"/>
    <x v="13"/>
    <x v="0"/>
    <x v="0"/>
    <x v="0"/>
    <n v="11"/>
    <n v="12.100000000000001"/>
    <n v="0"/>
  </r>
  <r>
    <n v="277"/>
    <n v="20240102"/>
    <n v="7.7"/>
    <n v="8.4"/>
    <n v="98"/>
    <n v="27"/>
    <m/>
    <n v="95"/>
    <x v="13"/>
    <x v="1"/>
    <x v="0"/>
    <x v="0"/>
    <n v="9.6"/>
    <n v="10.56"/>
    <n v="0"/>
  </r>
  <r>
    <n v="277"/>
    <n v="20240103"/>
    <n v="11.1"/>
    <n v="7.7"/>
    <n v="131"/>
    <n v="8.3000000000000007"/>
    <m/>
    <n v="90"/>
    <x v="13"/>
    <x v="2"/>
    <x v="0"/>
    <x v="0"/>
    <n v="10.3"/>
    <n v="11.330000000000002"/>
    <n v="0"/>
  </r>
  <r>
    <n v="277"/>
    <n v="20240104"/>
    <n v="6"/>
    <n v="4"/>
    <n v="229"/>
    <n v="0.1"/>
    <m/>
    <n v="81"/>
    <x v="13"/>
    <x v="3"/>
    <x v="0"/>
    <x v="0"/>
    <n v="14"/>
    <n v="15.400000000000002"/>
    <n v="0"/>
  </r>
  <r>
    <n v="277"/>
    <n v="20240105"/>
    <n v="8.8000000000000007"/>
    <n v="2.9"/>
    <n v="78"/>
    <n v="7.4"/>
    <m/>
    <n v="94"/>
    <x v="13"/>
    <x v="4"/>
    <x v="0"/>
    <x v="0"/>
    <n v="15.1"/>
    <n v="16.61"/>
    <n v="0"/>
  </r>
  <r>
    <n v="277"/>
    <n v="20240106"/>
    <n v="9.6999999999999993"/>
    <n v="2"/>
    <n v="42"/>
    <n v="0.4"/>
    <m/>
    <n v="90"/>
    <x v="13"/>
    <x v="5"/>
    <x v="0"/>
    <x v="0"/>
    <n v="16"/>
    <n v="17.600000000000001"/>
    <n v="0"/>
  </r>
  <r>
    <n v="277"/>
    <n v="20240107"/>
    <n v="9.6999999999999993"/>
    <n v="0.9"/>
    <n v="340"/>
    <n v="0.3"/>
    <m/>
    <n v="75"/>
    <x v="13"/>
    <x v="6"/>
    <x v="0"/>
    <x v="0"/>
    <n v="17.100000000000001"/>
    <n v="18.810000000000002"/>
    <n v="0"/>
  </r>
  <r>
    <n v="277"/>
    <n v="20240108"/>
    <n v="10"/>
    <n v="-0.2"/>
    <n v="183"/>
    <n v="0"/>
    <m/>
    <n v="74"/>
    <x v="13"/>
    <x v="7"/>
    <x v="1"/>
    <x v="0"/>
    <n v="18.2"/>
    <n v="20.02"/>
    <n v="0"/>
  </r>
  <r>
    <n v="277"/>
    <n v="20240109"/>
    <n v="7.5"/>
    <n v="-1.6"/>
    <n v="424"/>
    <n v="0"/>
    <m/>
    <n v="76"/>
    <x v="13"/>
    <x v="8"/>
    <x v="1"/>
    <x v="0"/>
    <n v="19.600000000000001"/>
    <n v="21.560000000000002"/>
    <n v="0"/>
  </r>
  <r>
    <n v="277"/>
    <n v="20240110"/>
    <n v="6"/>
    <n v="-1.5"/>
    <n v="420"/>
    <n v="0"/>
    <m/>
    <n v="79"/>
    <x v="13"/>
    <x v="9"/>
    <x v="1"/>
    <x v="0"/>
    <n v="19.5"/>
    <n v="21.450000000000003"/>
    <n v="0"/>
  </r>
  <r>
    <n v="277"/>
    <n v="20240111"/>
    <n v="3.7"/>
    <n v="1.9"/>
    <n v="86"/>
    <n v="0"/>
    <m/>
    <n v="86"/>
    <x v="13"/>
    <x v="10"/>
    <x v="1"/>
    <x v="0"/>
    <n v="16.100000000000001"/>
    <n v="17.710000000000004"/>
    <n v="0"/>
  </r>
  <r>
    <n v="277"/>
    <n v="20240112"/>
    <n v="5.7"/>
    <n v="4"/>
    <n v="128"/>
    <n v="0.8"/>
    <m/>
    <n v="90"/>
    <x v="13"/>
    <x v="11"/>
    <x v="1"/>
    <x v="0"/>
    <n v="14"/>
    <n v="15.400000000000002"/>
    <n v="0"/>
  </r>
  <r>
    <n v="277"/>
    <n v="20240113"/>
    <n v="8.6"/>
    <n v="4.5999999999999996"/>
    <n v="147"/>
    <n v="1.9"/>
    <m/>
    <n v="91"/>
    <x v="13"/>
    <x v="12"/>
    <x v="1"/>
    <x v="0"/>
    <n v="13.4"/>
    <n v="14.740000000000002"/>
    <n v="0"/>
  </r>
  <r>
    <n v="277"/>
    <n v="20240114"/>
    <n v="9.9"/>
    <n v="4.5"/>
    <n v="377"/>
    <n v="2.2999999999999998"/>
    <m/>
    <n v="81"/>
    <x v="13"/>
    <x v="13"/>
    <x v="1"/>
    <x v="0"/>
    <n v="13.5"/>
    <n v="14.850000000000001"/>
    <n v="0"/>
  </r>
  <r>
    <n v="277"/>
    <n v="20240115"/>
    <n v="12.2"/>
    <n v="3.3"/>
    <n v="182"/>
    <n v="3.1"/>
    <m/>
    <n v="78"/>
    <x v="13"/>
    <x v="14"/>
    <x v="2"/>
    <x v="0"/>
    <n v="14.7"/>
    <n v="16.170000000000002"/>
    <n v="0"/>
  </r>
  <r>
    <n v="277"/>
    <n v="20240116"/>
    <n v="6.7"/>
    <n v="1.4"/>
    <n v="227"/>
    <n v="4.5"/>
    <m/>
    <n v="83"/>
    <x v="13"/>
    <x v="15"/>
    <x v="2"/>
    <x v="0"/>
    <n v="16.600000000000001"/>
    <n v="18.260000000000002"/>
    <n v="0"/>
  </r>
  <r>
    <n v="277"/>
    <n v="20240117"/>
    <n v="5.2"/>
    <n v="0.3"/>
    <n v="139"/>
    <n v="-0.1"/>
    <m/>
    <n v="85"/>
    <x v="13"/>
    <x v="16"/>
    <x v="2"/>
    <x v="0"/>
    <n v="17.7"/>
    <n v="19.470000000000002"/>
    <n v="0"/>
  </r>
  <r>
    <n v="277"/>
    <n v="20240118"/>
    <n v="5.5"/>
    <n v="2.2000000000000002"/>
    <n v="393"/>
    <n v="1.8"/>
    <m/>
    <n v="77"/>
    <x v="13"/>
    <x v="17"/>
    <x v="2"/>
    <x v="0"/>
    <n v="15.8"/>
    <n v="17.380000000000003"/>
    <n v="0"/>
  </r>
  <r>
    <n v="277"/>
    <n v="20240119"/>
    <n v="7.2"/>
    <n v="2.5"/>
    <n v="466"/>
    <n v="1.2"/>
    <m/>
    <n v="82"/>
    <x v="13"/>
    <x v="18"/>
    <x v="2"/>
    <x v="0"/>
    <n v="15.5"/>
    <n v="17.05"/>
    <n v="0"/>
  </r>
  <r>
    <n v="277"/>
    <n v="20240120"/>
    <n v="7.4"/>
    <n v="1.3"/>
    <n v="183"/>
    <n v="0"/>
    <m/>
    <n v="82"/>
    <x v="13"/>
    <x v="19"/>
    <x v="2"/>
    <x v="0"/>
    <n v="16.7"/>
    <n v="18.37"/>
    <n v="0"/>
  </r>
  <r>
    <n v="277"/>
    <n v="20240121"/>
    <n v="10.199999999999999"/>
    <n v="3.3"/>
    <n v="92"/>
    <n v="1"/>
    <m/>
    <n v="77"/>
    <x v="13"/>
    <x v="20"/>
    <x v="2"/>
    <x v="0"/>
    <n v="14.7"/>
    <n v="16.170000000000002"/>
    <n v="0"/>
  </r>
  <r>
    <n v="277"/>
    <n v="20240122"/>
    <n v="11.3"/>
    <n v="7.8"/>
    <n v="458"/>
    <n v="8.8000000000000007"/>
    <m/>
    <n v="84"/>
    <x v="13"/>
    <x v="21"/>
    <x v="3"/>
    <x v="0"/>
    <n v="10.199999999999999"/>
    <n v="11.22"/>
    <n v="0"/>
  </r>
  <r>
    <n v="277"/>
    <n v="20240123"/>
    <n v="10.199999999999999"/>
    <n v="6.8"/>
    <n v="347"/>
    <n v="7.3"/>
    <m/>
    <n v="87"/>
    <x v="13"/>
    <x v="22"/>
    <x v="3"/>
    <x v="0"/>
    <n v="11.2"/>
    <n v="12.32"/>
    <n v="0"/>
  </r>
  <r>
    <n v="277"/>
    <n v="20240124"/>
    <n v="13.8"/>
    <n v="8.6"/>
    <n v="409"/>
    <n v="0.4"/>
    <m/>
    <n v="80"/>
    <x v="13"/>
    <x v="23"/>
    <x v="3"/>
    <x v="0"/>
    <n v="9.4"/>
    <n v="10.340000000000002"/>
    <n v="0"/>
  </r>
  <r>
    <n v="277"/>
    <n v="20240125"/>
    <n v="5.3"/>
    <n v="6.3"/>
    <n v="351"/>
    <n v="0.1"/>
    <m/>
    <n v="93"/>
    <x v="13"/>
    <x v="24"/>
    <x v="3"/>
    <x v="0"/>
    <n v="11.7"/>
    <n v="12.870000000000001"/>
    <n v="0"/>
  </r>
  <r>
    <n v="277"/>
    <n v="20240126"/>
    <n v="10.8"/>
    <n v="7.7"/>
    <n v="315"/>
    <n v="4"/>
    <m/>
    <n v="87"/>
    <x v="13"/>
    <x v="25"/>
    <x v="3"/>
    <x v="0"/>
    <n v="10.3"/>
    <n v="11.330000000000002"/>
    <n v="0"/>
  </r>
  <r>
    <n v="277"/>
    <n v="20240127"/>
    <n v="4.9000000000000004"/>
    <n v="4.8"/>
    <n v="499"/>
    <n v="0"/>
    <m/>
    <n v="89"/>
    <x v="13"/>
    <x v="26"/>
    <x v="3"/>
    <x v="0"/>
    <n v="13.2"/>
    <n v="14.52"/>
    <n v="0"/>
  </r>
  <r>
    <n v="277"/>
    <n v="20240128"/>
    <n v="5.8"/>
    <n v="4.5"/>
    <n v="569"/>
    <n v="0"/>
    <m/>
    <n v="75"/>
    <x v="13"/>
    <x v="27"/>
    <x v="3"/>
    <x v="0"/>
    <n v="13.5"/>
    <n v="14.850000000000001"/>
    <n v="0"/>
  </r>
  <r>
    <n v="277"/>
    <n v="20240129"/>
    <n v="4.3"/>
    <n v="5.6"/>
    <n v="159"/>
    <n v="0"/>
    <m/>
    <n v="87"/>
    <x v="13"/>
    <x v="28"/>
    <x v="4"/>
    <x v="0"/>
    <n v="12.4"/>
    <n v="13.640000000000002"/>
    <n v="0"/>
  </r>
  <r>
    <n v="277"/>
    <n v="20240130"/>
    <n v="7.2"/>
    <n v="6.8"/>
    <n v="154"/>
    <n v="0.8"/>
    <m/>
    <n v="93"/>
    <x v="13"/>
    <x v="29"/>
    <x v="4"/>
    <x v="0"/>
    <n v="11.2"/>
    <n v="12.32"/>
    <n v="0"/>
  </r>
  <r>
    <n v="277"/>
    <n v="20240131"/>
    <n v="7.5"/>
    <n v="5.8"/>
    <n v="179"/>
    <n v="3.7"/>
    <m/>
    <n v="82"/>
    <x v="13"/>
    <x v="30"/>
    <x v="4"/>
    <x v="0"/>
    <n v="12.2"/>
    <n v="13.42"/>
    <n v="0"/>
  </r>
  <r>
    <n v="277"/>
    <n v="20240201"/>
    <n v="7"/>
    <n v="5.8"/>
    <n v="606"/>
    <n v="-0.1"/>
    <m/>
    <n v="90"/>
    <x v="13"/>
    <x v="31"/>
    <x v="4"/>
    <x v="1"/>
    <n v="12.2"/>
    <n v="13.42"/>
    <n v="0"/>
  </r>
  <r>
    <n v="277"/>
    <n v="20240202"/>
    <n v="8.4"/>
    <n v="7.5"/>
    <n v="253"/>
    <n v="0.1"/>
    <m/>
    <n v="90"/>
    <x v="13"/>
    <x v="32"/>
    <x v="4"/>
    <x v="1"/>
    <n v="10.5"/>
    <n v="11.55"/>
    <n v="0"/>
  </r>
  <r>
    <n v="277"/>
    <n v="20240203"/>
    <n v="8.9"/>
    <n v="8.1999999999999993"/>
    <n v="326"/>
    <n v="0"/>
    <m/>
    <n v="92"/>
    <x v="13"/>
    <x v="33"/>
    <x v="4"/>
    <x v="1"/>
    <n v="9.8000000000000007"/>
    <n v="10.780000000000001"/>
    <n v="0"/>
  </r>
  <r>
    <n v="277"/>
    <n v="20240204"/>
    <n v="10.4"/>
    <n v="8"/>
    <n v="254"/>
    <n v="1.7"/>
    <m/>
    <n v="88"/>
    <x v="13"/>
    <x v="34"/>
    <x v="4"/>
    <x v="1"/>
    <n v="10"/>
    <n v="11"/>
    <n v="0"/>
  </r>
  <r>
    <n v="277"/>
    <n v="20240205"/>
    <n v="11.8"/>
    <n v="8.8000000000000007"/>
    <n v="207"/>
    <n v="0"/>
    <m/>
    <n v="85"/>
    <x v="13"/>
    <x v="35"/>
    <x v="5"/>
    <x v="1"/>
    <n v="9.1999999999999993"/>
    <n v="10.119999999999999"/>
    <n v="0"/>
  </r>
  <r>
    <n v="277"/>
    <n v="20240206"/>
    <n v="12.1"/>
    <n v="9"/>
    <n v="167"/>
    <n v="8.1999999999999993"/>
    <m/>
    <n v="84"/>
    <x v="13"/>
    <x v="36"/>
    <x v="5"/>
    <x v="1"/>
    <n v="9"/>
    <n v="9.9"/>
    <n v="0"/>
  </r>
  <r>
    <n v="277"/>
    <n v="20240207"/>
    <n v="5.8"/>
    <n v="5.2"/>
    <n v="606"/>
    <n v="0"/>
    <m/>
    <n v="71"/>
    <x v="13"/>
    <x v="37"/>
    <x v="5"/>
    <x v="1"/>
    <n v="12.8"/>
    <n v="14.080000000000002"/>
    <n v="0"/>
  </r>
  <r>
    <n v="277"/>
    <n v="20240208"/>
    <n v="4.5"/>
    <n v="2.2999999999999998"/>
    <n v="200"/>
    <n v="4.5"/>
    <m/>
    <n v="91"/>
    <x v="13"/>
    <x v="38"/>
    <x v="5"/>
    <x v="1"/>
    <n v="15.7"/>
    <n v="17.27"/>
    <n v="0"/>
  </r>
  <r>
    <n v="277"/>
    <n v="20240209"/>
    <n v="6.1"/>
    <n v="6.5"/>
    <n v="158"/>
    <n v="12.1"/>
    <m/>
    <n v="95"/>
    <x v="13"/>
    <x v="39"/>
    <x v="5"/>
    <x v="1"/>
    <n v="11.5"/>
    <n v="12.65"/>
    <n v="0"/>
  </r>
  <r>
    <n v="277"/>
    <n v="20240210"/>
    <n v="4.2"/>
    <n v="9.3000000000000007"/>
    <n v="300"/>
    <n v="0"/>
    <m/>
    <n v="94"/>
    <x v="13"/>
    <x v="40"/>
    <x v="5"/>
    <x v="1"/>
    <n v="8.6999999999999993"/>
    <n v="9.57"/>
    <n v="0"/>
  </r>
  <r>
    <n v="277"/>
    <n v="20240211"/>
    <n v="4.5"/>
    <n v="7.6"/>
    <n v="112"/>
    <n v="0.5"/>
    <m/>
    <n v="97"/>
    <x v="13"/>
    <x v="41"/>
    <x v="5"/>
    <x v="1"/>
    <n v="10.4"/>
    <n v="11.440000000000001"/>
    <n v="0"/>
  </r>
  <r>
    <n v="277"/>
    <n v="20240212"/>
    <n v="4.5"/>
    <n v="6.5"/>
    <n v="324"/>
    <n v="0.3"/>
    <m/>
    <n v="92"/>
    <x v="13"/>
    <x v="42"/>
    <x v="6"/>
    <x v="1"/>
    <n v="11.5"/>
    <n v="12.65"/>
    <n v="0"/>
  </r>
  <r>
    <n v="277"/>
    <n v="20240213"/>
    <n v="5.9"/>
    <n v="6.7"/>
    <n v="327"/>
    <n v="2.4"/>
    <m/>
    <n v="88"/>
    <x v="13"/>
    <x v="43"/>
    <x v="6"/>
    <x v="1"/>
    <n v="11.3"/>
    <n v="12.430000000000001"/>
    <n v="0"/>
  </r>
  <r>
    <n v="277"/>
    <n v="20240214"/>
    <n v="5.9"/>
    <n v="9.4"/>
    <n v="154"/>
    <n v="14.2"/>
    <m/>
    <n v="98"/>
    <x v="13"/>
    <x v="44"/>
    <x v="6"/>
    <x v="1"/>
    <n v="8.6"/>
    <n v="9.4600000000000009"/>
    <n v="0"/>
  </r>
  <r>
    <n v="277"/>
    <n v="20240215"/>
    <n v="5.0999999999999996"/>
    <n v="11.2"/>
    <n v="144"/>
    <n v="2.1"/>
    <m/>
    <n v="96"/>
    <x v="13"/>
    <x v="45"/>
    <x v="6"/>
    <x v="1"/>
    <n v="6.8000000000000007"/>
    <n v="7.4800000000000013"/>
    <n v="0"/>
  </r>
  <r>
    <n v="277"/>
    <n v="20240216"/>
    <n v="6"/>
    <n v="9.4"/>
    <n v="187"/>
    <n v="1.3"/>
    <m/>
    <n v="93"/>
    <x v="13"/>
    <x v="46"/>
    <x v="6"/>
    <x v="1"/>
    <n v="8.6"/>
    <n v="9.4600000000000009"/>
    <n v="0"/>
  </r>
  <r>
    <n v="277"/>
    <n v="20240217"/>
    <n v="4.2"/>
    <n v="7.8"/>
    <n v="738"/>
    <n v="0"/>
    <m/>
    <n v="90"/>
    <x v="13"/>
    <x v="47"/>
    <x v="6"/>
    <x v="1"/>
    <n v="10.199999999999999"/>
    <n v="11.22"/>
    <n v="0"/>
  </r>
  <r>
    <n v="277"/>
    <n v="20240218"/>
    <n v="8"/>
    <n v="8.6999999999999993"/>
    <n v="102"/>
    <n v="22"/>
    <m/>
    <n v="95"/>
    <x v="13"/>
    <x v="48"/>
    <x v="6"/>
    <x v="1"/>
    <n v="9.3000000000000007"/>
    <n v="10.230000000000002"/>
    <n v="0"/>
  </r>
  <r>
    <n v="277"/>
    <n v="20240219"/>
    <n v="7.5"/>
    <n v="8.1999999999999993"/>
    <n v="236"/>
    <n v="0.6"/>
    <m/>
    <n v="94"/>
    <x v="13"/>
    <x v="49"/>
    <x v="7"/>
    <x v="1"/>
    <n v="9.8000000000000007"/>
    <n v="10.780000000000001"/>
    <n v="0"/>
  </r>
  <r>
    <n v="277"/>
    <n v="20240220"/>
    <n v="6.6"/>
    <n v="8.3000000000000007"/>
    <n v="438"/>
    <n v="1"/>
    <m/>
    <n v="91"/>
    <x v="13"/>
    <x v="50"/>
    <x v="7"/>
    <x v="1"/>
    <n v="9.6999999999999993"/>
    <n v="10.67"/>
    <n v="0"/>
  </r>
  <r>
    <n v="277"/>
    <n v="20240221"/>
    <n v="7.5"/>
    <n v="8.8000000000000007"/>
    <n v="216"/>
    <n v="6.9"/>
    <m/>
    <n v="92"/>
    <x v="13"/>
    <x v="51"/>
    <x v="7"/>
    <x v="1"/>
    <n v="9.1999999999999993"/>
    <n v="10.119999999999999"/>
    <n v="0"/>
  </r>
  <r>
    <n v="277"/>
    <n v="20240222"/>
    <n v="8.1999999999999993"/>
    <n v="9.6"/>
    <n v="461"/>
    <n v="4.2"/>
    <m/>
    <n v="91"/>
    <x v="13"/>
    <x v="52"/>
    <x v="7"/>
    <x v="1"/>
    <n v="8.4"/>
    <n v="9.240000000000002"/>
    <n v="0"/>
  </r>
  <r>
    <n v="277"/>
    <n v="20240223"/>
    <n v="8"/>
    <n v="6.2"/>
    <n v="360"/>
    <n v="4.3"/>
    <m/>
    <n v="84"/>
    <x v="13"/>
    <x v="53"/>
    <x v="7"/>
    <x v="1"/>
    <n v="11.8"/>
    <n v="12.980000000000002"/>
    <n v="0"/>
  </r>
  <r>
    <n v="277"/>
    <n v="20240224"/>
    <n v="5.3"/>
    <n v="5"/>
    <n v="423"/>
    <n v="0.6"/>
    <m/>
    <n v="89"/>
    <x v="13"/>
    <x v="54"/>
    <x v="7"/>
    <x v="1"/>
    <n v="13"/>
    <n v="14.3"/>
    <n v="0"/>
  </r>
  <r>
    <n v="277"/>
    <n v="20240225"/>
    <n v="4.2"/>
    <n v="5.6"/>
    <n v="541"/>
    <n v="5.6"/>
    <m/>
    <n v="89"/>
    <x v="13"/>
    <x v="55"/>
    <x v="7"/>
    <x v="1"/>
    <n v="12.4"/>
    <n v="13.640000000000002"/>
    <n v="0"/>
  </r>
  <r>
    <n v="277"/>
    <n v="20240226"/>
    <n v="10.199999999999999"/>
    <n v="5.6"/>
    <n v="366"/>
    <n v="0"/>
    <m/>
    <n v="82"/>
    <x v="13"/>
    <x v="56"/>
    <x v="8"/>
    <x v="1"/>
    <n v="12.4"/>
    <n v="13.640000000000002"/>
    <n v="0"/>
  </r>
  <r>
    <n v="277"/>
    <n v="20240227"/>
    <n v="3.4"/>
    <n v="5.2"/>
    <n v="775"/>
    <n v="0"/>
    <m/>
    <n v="81"/>
    <x v="13"/>
    <x v="57"/>
    <x v="8"/>
    <x v="1"/>
    <n v="12.8"/>
    <n v="14.080000000000002"/>
    <n v="0"/>
  </r>
  <r>
    <n v="277"/>
    <n v="20240228"/>
    <n v="5.5"/>
    <n v="6"/>
    <n v="416"/>
    <n v="-0.1"/>
    <m/>
    <n v="93"/>
    <x v="13"/>
    <x v="58"/>
    <x v="8"/>
    <x v="1"/>
    <n v="12"/>
    <n v="13.200000000000001"/>
    <n v="0"/>
  </r>
  <r>
    <n v="277"/>
    <n v="20240229"/>
    <n v="7.4"/>
    <n v="7.4"/>
    <n v="204"/>
    <n v="6.1"/>
    <m/>
    <n v="95"/>
    <x v="13"/>
    <x v="59"/>
    <x v="8"/>
    <x v="1"/>
    <n v="10.6"/>
    <n v="11.66"/>
    <n v="0"/>
  </r>
  <r>
    <n v="277"/>
    <n v="20240301"/>
    <n v="6.5"/>
    <n v="8.3000000000000007"/>
    <n v="877"/>
    <n v="0"/>
    <m/>
    <n v="76"/>
    <x v="13"/>
    <x v="60"/>
    <x v="8"/>
    <x v="2"/>
    <n v="9.6999999999999993"/>
    <n v="9.6999999999999993"/>
    <n v="0"/>
  </r>
  <r>
    <n v="277"/>
    <n v="20240302"/>
    <n v="6.2"/>
    <n v="9.1999999999999993"/>
    <n v="951"/>
    <n v="0"/>
    <m/>
    <n v="71"/>
    <x v="13"/>
    <x v="61"/>
    <x v="8"/>
    <x v="2"/>
    <n v="8.8000000000000007"/>
    <n v="8.8000000000000007"/>
    <n v="0"/>
  </r>
  <r>
    <n v="277"/>
    <n v="20240303"/>
    <n v="5"/>
    <n v="9.1"/>
    <n v="954"/>
    <n v="0"/>
    <m/>
    <n v="84"/>
    <x v="13"/>
    <x v="62"/>
    <x v="8"/>
    <x v="2"/>
    <n v="8.9"/>
    <n v="8.9"/>
    <n v="0"/>
  </r>
  <r>
    <n v="277"/>
    <n v="20240304"/>
    <n v="2.8"/>
    <n v="7.1"/>
    <n v="238"/>
    <n v="0"/>
    <m/>
    <n v="98"/>
    <x v="13"/>
    <x v="63"/>
    <x v="9"/>
    <x v="2"/>
    <n v="10.9"/>
    <n v="10.9"/>
    <n v="0"/>
  </r>
  <r>
    <n v="277"/>
    <n v="20240305"/>
    <n v="5.3"/>
    <n v="6.2"/>
    <n v="175"/>
    <n v="0.1"/>
    <m/>
    <n v="92"/>
    <x v="13"/>
    <x v="64"/>
    <x v="9"/>
    <x v="2"/>
    <n v="11.8"/>
    <n v="11.8"/>
    <n v="0"/>
  </r>
  <r>
    <n v="277"/>
    <n v="20240306"/>
    <n v="5.4"/>
    <n v="5.5"/>
    <n v="427"/>
    <n v="1.1000000000000001"/>
    <m/>
    <n v="86"/>
    <x v="13"/>
    <x v="65"/>
    <x v="9"/>
    <x v="2"/>
    <n v="12.5"/>
    <n v="12.5"/>
    <n v="0"/>
  </r>
  <r>
    <n v="277"/>
    <n v="20240307"/>
    <n v="6"/>
    <n v="3.8"/>
    <n v="476"/>
    <n v="0"/>
    <m/>
    <n v="87"/>
    <x v="13"/>
    <x v="66"/>
    <x v="9"/>
    <x v="2"/>
    <n v="14.2"/>
    <n v="14.2"/>
    <n v="0"/>
  </r>
  <r>
    <n v="277"/>
    <n v="20240308"/>
    <n v="7.6"/>
    <n v="4.4000000000000004"/>
    <n v="1291"/>
    <n v="0"/>
    <m/>
    <n v="73"/>
    <x v="13"/>
    <x v="67"/>
    <x v="9"/>
    <x v="2"/>
    <n v="13.6"/>
    <n v="13.6"/>
    <n v="0"/>
  </r>
  <r>
    <n v="277"/>
    <n v="20240309"/>
    <n v="7.2"/>
    <n v="5.7"/>
    <n v="1237"/>
    <n v="0"/>
    <m/>
    <n v="73"/>
    <x v="13"/>
    <x v="68"/>
    <x v="9"/>
    <x v="2"/>
    <n v="12.3"/>
    <n v="12.3"/>
    <n v="0"/>
  </r>
  <r>
    <n v="277"/>
    <n v="20240310"/>
    <n v="11.5"/>
    <n v="5.9"/>
    <n v="937"/>
    <n v="0"/>
    <m/>
    <n v="88"/>
    <x v="13"/>
    <x v="69"/>
    <x v="9"/>
    <x v="2"/>
    <n v="12.1"/>
    <n v="12.1"/>
    <n v="0"/>
  </r>
  <r>
    <n v="277"/>
    <n v="20240311"/>
    <n v="7.2"/>
    <n v="6.5"/>
    <n v="352"/>
    <n v="0"/>
    <m/>
    <n v="91"/>
    <x v="13"/>
    <x v="70"/>
    <x v="10"/>
    <x v="2"/>
    <n v="11.5"/>
    <n v="11.5"/>
    <n v="0"/>
  </r>
  <r>
    <n v="277"/>
    <n v="20240312"/>
    <n v="3.5"/>
    <n v="7.1"/>
    <n v="197"/>
    <n v="0"/>
    <m/>
    <n v="95"/>
    <x v="13"/>
    <x v="71"/>
    <x v="10"/>
    <x v="2"/>
    <n v="10.9"/>
    <n v="10.9"/>
    <n v="0"/>
  </r>
  <r>
    <n v="277"/>
    <n v="20240313"/>
    <n v="5.7"/>
    <n v="9.3000000000000007"/>
    <n v="321"/>
    <n v="0.2"/>
    <m/>
    <n v="92"/>
    <x v="13"/>
    <x v="72"/>
    <x v="10"/>
    <x v="2"/>
    <n v="8.6999999999999993"/>
    <n v="8.6999999999999993"/>
    <n v="0"/>
  </r>
  <r>
    <n v="277"/>
    <n v="20240314"/>
    <n v="5.5"/>
    <n v="11.5"/>
    <n v="1047"/>
    <n v="0"/>
    <m/>
    <n v="83"/>
    <x v="13"/>
    <x v="73"/>
    <x v="10"/>
    <x v="2"/>
    <n v="6.5"/>
    <n v="6.5"/>
    <n v="0"/>
  </r>
  <r>
    <n v="277"/>
    <n v="20240315"/>
    <n v="7.2"/>
    <n v="11.8"/>
    <n v="494"/>
    <n v="-0.1"/>
    <m/>
    <n v="85"/>
    <x v="13"/>
    <x v="74"/>
    <x v="10"/>
    <x v="2"/>
    <n v="6.1999999999999993"/>
    <n v="6.1999999999999993"/>
    <n v="0"/>
  </r>
  <r>
    <n v="277"/>
    <n v="20240316"/>
    <n v="7.5"/>
    <n v="8"/>
    <n v="1326"/>
    <n v="0.3"/>
    <m/>
    <n v="78"/>
    <x v="13"/>
    <x v="75"/>
    <x v="10"/>
    <x v="2"/>
    <n v="10"/>
    <n v="10"/>
    <n v="0"/>
  </r>
  <r>
    <n v="277"/>
    <n v="20240317"/>
    <n v="5.5"/>
    <n v="7.9"/>
    <n v="572"/>
    <n v="0.5"/>
    <m/>
    <n v="78"/>
    <x v="13"/>
    <x v="76"/>
    <x v="10"/>
    <x v="2"/>
    <n v="10.1"/>
    <n v="10.1"/>
    <n v="0"/>
  </r>
  <r>
    <n v="277"/>
    <n v="20240318"/>
    <n v="4"/>
    <n v="8.3000000000000007"/>
    <n v="522"/>
    <n v="0.7"/>
    <m/>
    <n v="93"/>
    <x v="13"/>
    <x v="77"/>
    <x v="11"/>
    <x v="2"/>
    <n v="9.6999999999999993"/>
    <n v="9.6999999999999993"/>
    <n v="0"/>
  </r>
  <r>
    <n v="277"/>
    <n v="20240319"/>
    <n v="4.0999999999999996"/>
    <n v="10.3"/>
    <n v="663"/>
    <n v="0"/>
    <m/>
    <n v="84"/>
    <x v="13"/>
    <x v="78"/>
    <x v="11"/>
    <x v="2"/>
    <n v="7.6999999999999993"/>
    <n v="7.6999999999999993"/>
    <n v="0"/>
  </r>
  <r>
    <n v="277"/>
    <n v="20240320"/>
    <n v="2.8"/>
    <n v="10.4"/>
    <n v="426"/>
    <n v="1.2"/>
    <m/>
    <n v="94"/>
    <x v="13"/>
    <x v="79"/>
    <x v="11"/>
    <x v="2"/>
    <n v="7.6"/>
    <n v="7.6"/>
    <n v="0"/>
  </r>
  <r>
    <n v="277"/>
    <n v="20240321"/>
    <n v="6.7"/>
    <n v="8"/>
    <n v="469"/>
    <n v="0.4"/>
    <m/>
    <n v="89"/>
    <x v="13"/>
    <x v="80"/>
    <x v="11"/>
    <x v="2"/>
    <n v="10"/>
    <n v="10"/>
    <n v="0"/>
  </r>
  <r>
    <n v="277"/>
    <n v="20240322"/>
    <n v="7"/>
    <n v="9"/>
    <n v="407"/>
    <n v="4.5"/>
    <m/>
    <n v="89"/>
    <x v="13"/>
    <x v="81"/>
    <x v="11"/>
    <x v="2"/>
    <n v="9"/>
    <n v="9"/>
    <n v="0"/>
  </r>
  <r>
    <n v="277"/>
    <n v="20240323"/>
    <n v="8.1999999999999993"/>
    <n v="6.8"/>
    <n v="1164"/>
    <n v="2.8"/>
    <m/>
    <n v="79"/>
    <x v="13"/>
    <x v="82"/>
    <x v="11"/>
    <x v="2"/>
    <n v="11.2"/>
    <n v="11.2"/>
    <n v="0"/>
  </r>
  <r>
    <n v="277"/>
    <n v="20240324"/>
    <n v="12"/>
    <n v="7.1"/>
    <n v="695"/>
    <n v="9.8000000000000007"/>
    <m/>
    <n v="83"/>
    <x v="13"/>
    <x v="83"/>
    <x v="11"/>
    <x v="2"/>
    <n v="10.9"/>
    <n v="10.9"/>
    <n v="0"/>
  </r>
  <r>
    <n v="277"/>
    <n v="20240325"/>
    <n v="4.8"/>
    <n v="7.2"/>
    <n v="1520"/>
    <n v="0.7"/>
    <m/>
    <n v="75"/>
    <x v="13"/>
    <x v="84"/>
    <x v="12"/>
    <x v="2"/>
    <n v="10.8"/>
    <n v="10.8"/>
    <n v="0"/>
  </r>
  <r>
    <n v="277"/>
    <n v="20240326"/>
    <n v="5.3"/>
    <n v="8.3000000000000007"/>
    <n v="1332"/>
    <n v="0"/>
    <m/>
    <n v="70"/>
    <x v="13"/>
    <x v="85"/>
    <x v="12"/>
    <x v="2"/>
    <n v="9.6999999999999993"/>
    <n v="9.6999999999999993"/>
    <n v="0"/>
  </r>
  <r>
    <n v="277"/>
    <n v="20240327"/>
    <n v="4.5999999999999996"/>
    <n v="8.8000000000000007"/>
    <n v="598"/>
    <n v="0.4"/>
    <m/>
    <n v="82"/>
    <x v="13"/>
    <x v="86"/>
    <x v="12"/>
    <x v="2"/>
    <n v="9.1999999999999993"/>
    <n v="9.1999999999999993"/>
    <n v="0"/>
  </r>
  <r>
    <n v="277"/>
    <n v="20240328"/>
    <n v="6"/>
    <n v="8.4"/>
    <n v="736"/>
    <n v="2.2999999999999998"/>
    <m/>
    <n v="81"/>
    <x v="13"/>
    <x v="87"/>
    <x v="12"/>
    <x v="2"/>
    <n v="9.6"/>
    <n v="9.6"/>
    <n v="0"/>
  </r>
  <r>
    <n v="277"/>
    <n v="20240329"/>
    <n v="6.3"/>
    <n v="10.199999999999999"/>
    <n v="1140"/>
    <n v="0"/>
    <m/>
    <n v="73"/>
    <x v="13"/>
    <x v="88"/>
    <x v="12"/>
    <x v="2"/>
    <n v="7.8000000000000007"/>
    <n v="7.8000000000000007"/>
    <n v="0"/>
  </r>
  <r>
    <n v="277"/>
    <n v="20240330"/>
    <n v="3.9"/>
    <n v="9.1999999999999993"/>
    <n v="569"/>
    <n v="0.2"/>
    <m/>
    <n v="93"/>
    <x v="13"/>
    <x v="89"/>
    <x v="12"/>
    <x v="2"/>
    <n v="8.8000000000000007"/>
    <n v="8.8000000000000007"/>
    <n v="0"/>
  </r>
  <r>
    <n v="277"/>
    <n v="20240331"/>
    <n v="6.3"/>
    <n v="8.9"/>
    <n v="1017"/>
    <n v="2"/>
    <m/>
    <n v="92"/>
    <x v="13"/>
    <x v="90"/>
    <x v="12"/>
    <x v="2"/>
    <n v="9.1"/>
    <n v="9.1"/>
    <n v="0"/>
  </r>
  <r>
    <n v="277"/>
    <n v="20240401"/>
    <n v="4.2"/>
    <n v="9.4"/>
    <n v="464"/>
    <n v="0"/>
    <m/>
    <n v="92"/>
    <x v="13"/>
    <x v="91"/>
    <x v="13"/>
    <x v="3"/>
    <n v="8.6"/>
    <n v="6.88"/>
    <n v="0"/>
  </r>
  <r>
    <n v="277"/>
    <n v="20240402"/>
    <n v="5.2"/>
    <n v="9.5"/>
    <n v="810"/>
    <n v="1.1000000000000001"/>
    <m/>
    <n v="90"/>
    <x v="13"/>
    <x v="92"/>
    <x v="13"/>
    <x v="3"/>
    <n v="8.5"/>
    <n v="6.8000000000000007"/>
    <n v="0"/>
  </r>
  <r>
    <n v="277"/>
    <n v="20240403"/>
    <n v="4.7"/>
    <n v="10.3"/>
    <n v="557"/>
    <n v="4.8"/>
    <m/>
    <n v="92"/>
    <x v="13"/>
    <x v="93"/>
    <x v="13"/>
    <x v="3"/>
    <n v="7.6999999999999993"/>
    <n v="6.16"/>
    <n v="0"/>
  </r>
  <r>
    <n v="277"/>
    <n v="20240404"/>
    <n v="6.1"/>
    <n v="9.9"/>
    <n v="451"/>
    <n v="8.5"/>
    <m/>
    <n v="93"/>
    <x v="13"/>
    <x v="94"/>
    <x v="13"/>
    <x v="3"/>
    <n v="8.1"/>
    <n v="6.48"/>
    <n v="0"/>
  </r>
  <r>
    <n v="277"/>
    <n v="20240405"/>
    <n v="7.4"/>
    <n v="12.4"/>
    <n v="795"/>
    <n v="8.5"/>
    <m/>
    <n v="87"/>
    <x v="13"/>
    <x v="95"/>
    <x v="13"/>
    <x v="3"/>
    <n v="5.6"/>
    <n v="4.4799999999999995"/>
    <n v="0"/>
  </r>
  <r>
    <n v="277"/>
    <n v="20240406"/>
    <n v="6"/>
    <n v="16.600000000000001"/>
    <n v="1465"/>
    <n v="0"/>
    <m/>
    <n v="72"/>
    <x v="13"/>
    <x v="96"/>
    <x v="13"/>
    <x v="3"/>
    <n v="1.3999999999999986"/>
    <n v="1.119999999999999"/>
    <n v="0"/>
  </r>
  <r>
    <n v="277"/>
    <n v="20240407"/>
    <n v="6.9"/>
    <n v="14.6"/>
    <n v="1786"/>
    <n v="1.3"/>
    <m/>
    <n v="74"/>
    <x v="13"/>
    <x v="97"/>
    <x v="13"/>
    <x v="3"/>
    <n v="3.4000000000000004"/>
    <n v="2.7200000000000006"/>
    <n v="0"/>
  </r>
  <r>
    <n v="277"/>
    <n v="20240408"/>
    <n v="3.5"/>
    <n v="14.2"/>
    <n v="1066"/>
    <n v="0"/>
    <m/>
    <n v="82"/>
    <x v="13"/>
    <x v="98"/>
    <x v="14"/>
    <x v="3"/>
    <n v="3.8000000000000007"/>
    <n v="3.0400000000000009"/>
    <n v="0"/>
  </r>
  <r>
    <n v="277"/>
    <n v="20240409"/>
    <n v="8.6"/>
    <n v="11.7"/>
    <n v="778"/>
    <n v="3.7"/>
    <m/>
    <n v="82"/>
    <x v="13"/>
    <x v="99"/>
    <x v="14"/>
    <x v="3"/>
    <n v="6.3000000000000007"/>
    <n v="5.0400000000000009"/>
    <n v="0"/>
  </r>
  <r>
    <n v="277"/>
    <n v="20240410"/>
    <n v="7.4"/>
    <n v="10.8"/>
    <n v="1643"/>
    <n v="0.5"/>
    <m/>
    <n v="69"/>
    <x v="13"/>
    <x v="100"/>
    <x v="14"/>
    <x v="3"/>
    <n v="7.1999999999999993"/>
    <n v="5.76"/>
    <n v="0"/>
  </r>
  <r>
    <n v="277"/>
    <n v="20240411"/>
    <n v="6.3"/>
    <n v="13"/>
    <n v="453"/>
    <n v="2.5"/>
    <m/>
    <n v="89"/>
    <x v="13"/>
    <x v="101"/>
    <x v="14"/>
    <x v="3"/>
    <n v="5"/>
    <n v="4"/>
    <n v="0"/>
  </r>
  <r>
    <n v="277"/>
    <n v="20240412"/>
    <n v="6.7"/>
    <n v="13"/>
    <n v="1392"/>
    <n v="0"/>
    <m/>
    <n v="86"/>
    <x v="13"/>
    <x v="102"/>
    <x v="14"/>
    <x v="3"/>
    <n v="5"/>
    <n v="4"/>
    <n v="0"/>
  </r>
  <r>
    <n v="277"/>
    <n v="20240413"/>
    <n v="6.8"/>
    <n v="14.3"/>
    <n v="1489"/>
    <n v="0.1"/>
    <m/>
    <n v="81"/>
    <x v="13"/>
    <x v="103"/>
    <x v="14"/>
    <x v="3"/>
    <n v="3.6999999999999993"/>
    <n v="2.9599999999999995"/>
    <n v="0"/>
  </r>
  <r>
    <n v="277"/>
    <n v="20240414"/>
    <n v="7.8"/>
    <n v="10.199999999999999"/>
    <n v="2026"/>
    <n v="0"/>
    <m/>
    <n v="70"/>
    <x v="13"/>
    <x v="104"/>
    <x v="14"/>
    <x v="3"/>
    <n v="7.8000000000000007"/>
    <n v="6.2400000000000011"/>
    <n v="0"/>
  </r>
  <r>
    <n v="277"/>
    <n v="20240415"/>
    <n v="8.6"/>
    <n v="8.1999999999999993"/>
    <n v="792"/>
    <n v="12.8"/>
    <m/>
    <n v="84"/>
    <x v="13"/>
    <x v="105"/>
    <x v="15"/>
    <x v="3"/>
    <n v="9.8000000000000007"/>
    <n v="7.8400000000000007"/>
    <n v="0"/>
  </r>
  <r>
    <n v="277"/>
    <n v="20240416"/>
    <n v="7.8"/>
    <n v="8.4"/>
    <n v="1526"/>
    <n v="9.4"/>
    <m/>
    <n v="81"/>
    <x v="13"/>
    <x v="106"/>
    <x v="15"/>
    <x v="3"/>
    <n v="9.6"/>
    <n v="7.68"/>
    <n v="0"/>
  </r>
  <r>
    <n v="277"/>
    <n v="20240417"/>
    <n v="6"/>
    <n v="8.1"/>
    <n v="1832"/>
    <n v="5.2"/>
    <m/>
    <n v="71"/>
    <x v="13"/>
    <x v="107"/>
    <x v="15"/>
    <x v="3"/>
    <n v="9.9"/>
    <n v="7.9200000000000008"/>
    <n v="0"/>
  </r>
  <r>
    <n v="277"/>
    <n v="20240418"/>
    <n v="6.8"/>
    <n v="8.1999999999999993"/>
    <n v="1297"/>
    <n v="3.4"/>
    <m/>
    <n v="72"/>
    <x v="13"/>
    <x v="108"/>
    <x v="15"/>
    <x v="3"/>
    <n v="9.8000000000000007"/>
    <n v="7.8400000000000007"/>
    <n v="0"/>
  </r>
  <r>
    <n v="277"/>
    <n v="20240419"/>
    <n v="12.5"/>
    <n v="8.8000000000000007"/>
    <n v="1330"/>
    <n v="2.2999999999999998"/>
    <m/>
    <n v="79"/>
    <x v="13"/>
    <x v="109"/>
    <x v="15"/>
    <x v="3"/>
    <n v="9.1999999999999993"/>
    <n v="7.3599999999999994"/>
    <n v="0"/>
  </r>
  <r>
    <n v="277"/>
    <n v="20240420"/>
    <n v="10.199999999999999"/>
    <n v="7.4"/>
    <n v="1546"/>
    <n v="9.6"/>
    <m/>
    <n v="78"/>
    <x v="13"/>
    <x v="110"/>
    <x v="15"/>
    <x v="3"/>
    <n v="10.6"/>
    <n v="8.48"/>
    <n v="0"/>
  </r>
  <r>
    <n v="277"/>
    <n v="20240421"/>
    <n v="7.6"/>
    <n v="7.4"/>
    <n v="1940"/>
    <n v="0.8"/>
    <m/>
    <n v="72"/>
    <x v="13"/>
    <x v="111"/>
    <x v="15"/>
    <x v="3"/>
    <n v="10.6"/>
    <n v="8.48"/>
    <n v="0"/>
  </r>
  <r>
    <n v="277"/>
    <n v="20240422"/>
    <n v="6.5"/>
    <n v="7"/>
    <n v="2262"/>
    <n v="0"/>
    <m/>
    <n v="58"/>
    <x v="13"/>
    <x v="112"/>
    <x v="16"/>
    <x v="3"/>
    <n v="11"/>
    <n v="8.8000000000000007"/>
    <n v="0"/>
  </r>
  <r>
    <n v="277"/>
    <n v="20240423"/>
    <n v="6.4"/>
    <n v="6.6"/>
    <n v="1549"/>
    <n v="2.7"/>
    <m/>
    <n v="70"/>
    <x v="13"/>
    <x v="113"/>
    <x v="16"/>
    <x v="3"/>
    <n v="11.4"/>
    <n v="9.120000000000001"/>
    <n v="0"/>
  </r>
  <r>
    <n v="277"/>
    <n v="20240424"/>
    <n v="10"/>
    <n v="7.3"/>
    <n v="1558"/>
    <n v="8.5"/>
    <m/>
    <n v="77"/>
    <x v="13"/>
    <x v="114"/>
    <x v="16"/>
    <x v="3"/>
    <n v="10.7"/>
    <n v="8.56"/>
    <n v="0"/>
  </r>
  <r>
    <n v="277"/>
    <n v="20240425"/>
    <n v="5.2"/>
    <n v="6.1"/>
    <n v="885"/>
    <n v="6.5"/>
    <m/>
    <n v="82"/>
    <x v="13"/>
    <x v="115"/>
    <x v="16"/>
    <x v="3"/>
    <n v="11.9"/>
    <n v="9.5200000000000014"/>
    <n v="0"/>
  </r>
  <r>
    <n v="277"/>
    <n v="20240426"/>
    <n v="3.6"/>
    <n v="7.2"/>
    <n v="2180"/>
    <n v="1.2"/>
    <m/>
    <n v="80"/>
    <x v="13"/>
    <x v="116"/>
    <x v="16"/>
    <x v="3"/>
    <n v="10.8"/>
    <n v="8.64"/>
    <n v="0"/>
  </r>
  <r>
    <n v="277"/>
    <n v="20240427"/>
    <n v="4.3"/>
    <n v="10.8"/>
    <n v="1058"/>
    <n v="1.9"/>
    <m/>
    <n v="83"/>
    <x v="13"/>
    <x v="117"/>
    <x v="16"/>
    <x v="3"/>
    <n v="7.1999999999999993"/>
    <n v="5.76"/>
    <n v="0"/>
  </r>
  <r>
    <n v="277"/>
    <n v="20240428"/>
    <n v="7.5"/>
    <n v="12.9"/>
    <n v="1451"/>
    <n v="0"/>
    <m/>
    <n v="73"/>
    <x v="13"/>
    <x v="118"/>
    <x v="16"/>
    <x v="3"/>
    <n v="5.0999999999999996"/>
    <n v="4.08"/>
    <n v="0"/>
  </r>
  <r>
    <n v="277"/>
    <n v="20240429"/>
    <n v="4.2"/>
    <n v="13.2"/>
    <n v="2259"/>
    <n v="0"/>
    <m/>
    <n v="68"/>
    <x v="13"/>
    <x v="119"/>
    <x v="17"/>
    <x v="3"/>
    <n v="4.8000000000000007"/>
    <n v="3.8400000000000007"/>
    <n v="0"/>
  </r>
  <r>
    <n v="277"/>
    <n v="20240430"/>
    <n v="3.8"/>
    <n v="14.5"/>
    <n v="1489"/>
    <n v="1.3"/>
    <m/>
    <n v="84"/>
    <x v="13"/>
    <x v="120"/>
    <x v="17"/>
    <x v="3"/>
    <n v="3.5"/>
    <n v="2.8000000000000003"/>
    <n v="0"/>
  </r>
  <r>
    <n v="277"/>
    <n v="20240501"/>
    <n v="7.3"/>
    <n v="14.9"/>
    <n v="2220"/>
    <n v="-0.1"/>
    <m/>
    <n v="88"/>
    <x v="13"/>
    <x v="121"/>
    <x v="17"/>
    <x v="4"/>
    <n v="3.0999999999999996"/>
    <n v="2.48"/>
    <n v="0"/>
  </r>
  <r>
    <n v="278"/>
    <n v="20240101"/>
    <n v="5.0999999999999996"/>
    <n v="7.1"/>
    <n v="207"/>
    <n v="2.2000000000000002"/>
    <m/>
    <n v="86"/>
    <x v="14"/>
    <x v="0"/>
    <x v="0"/>
    <x v="0"/>
    <n v="10.9"/>
    <n v="11.990000000000002"/>
    <n v="0"/>
  </r>
  <r>
    <n v="278"/>
    <n v="20240102"/>
    <n v="5.4"/>
    <n v="9.8000000000000007"/>
    <n v="79"/>
    <n v="20"/>
    <m/>
    <n v="92"/>
    <x v="14"/>
    <x v="1"/>
    <x v="0"/>
    <x v="0"/>
    <n v="8.1999999999999993"/>
    <n v="9.02"/>
    <n v="0"/>
  </r>
  <r>
    <n v="278"/>
    <n v="20240103"/>
    <n v="6.3"/>
    <n v="9.1"/>
    <n v="141"/>
    <n v="9"/>
    <m/>
    <n v="90"/>
    <x v="14"/>
    <x v="2"/>
    <x v="0"/>
    <x v="0"/>
    <n v="8.9"/>
    <n v="9.7900000000000009"/>
    <n v="0"/>
  </r>
  <r>
    <n v="278"/>
    <n v="20240104"/>
    <n v="2.4"/>
    <n v="5.9"/>
    <n v="135"/>
    <n v="3.3"/>
    <m/>
    <n v="91"/>
    <x v="14"/>
    <x v="3"/>
    <x v="0"/>
    <x v="0"/>
    <n v="12.1"/>
    <n v="13.31"/>
    <n v="0"/>
  </r>
  <r>
    <n v="278"/>
    <n v="20240105"/>
    <n v="3"/>
    <n v="6"/>
    <n v="70"/>
    <n v="10.1"/>
    <m/>
    <n v="96"/>
    <x v="14"/>
    <x v="4"/>
    <x v="0"/>
    <x v="0"/>
    <n v="12"/>
    <n v="13.200000000000001"/>
    <n v="0"/>
  </r>
  <r>
    <n v="278"/>
    <n v="20240106"/>
    <n v="2.8"/>
    <n v="1.4"/>
    <n v="65"/>
    <n v="0"/>
    <m/>
    <n v="93"/>
    <x v="14"/>
    <x v="5"/>
    <x v="0"/>
    <x v="0"/>
    <n v="16.600000000000001"/>
    <n v="18.260000000000002"/>
    <n v="0"/>
  </r>
  <r>
    <n v="278"/>
    <n v="20240107"/>
    <n v="4.5"/>
    <n v="-0.7"/>
    <n v="299"/>
    <n v="0"/>
    <m/>
    <n v="79"/>
    <x v="14"/>
    <x v="6"/>
    <x v="0"/>
    <x v="0"/>
    <n v="18.7"/>
    <n v="20.57"/>
    <n v="0"/>
  </r>
  <r>
    <n v="278"/>
    <n v="20240108"/>
    <n v="4.5"/>
    <n v="-1.9"/>
    <n v="280"/>
    <n v="0"/>
    <m/>
    <n v="74"/>
    <x v="14"/>
    <x v="7"/>
    <x v="1"/>
    <x v="0"/>
    <n v="19.899999999999999"/>
    <n v="21.89"/>
    <n v="0"/>
  </r>
  <r>
    <n v="278"/>
    <n v="20240109"/>
    <n v="4"/>
    <n v="-3.7"/>
    <n v="456"/>
    <n v="0"/>
    <m/>
    <n v="63"/>
    <x v="14"/>
    <x v="8"/>
    <x v="1"/>
    <x v="0"/>
    <n v="21.7"/>
    <n v="23.87"/>
    <n v="0"/>
  </r>
  <r>
    <n v="278"/>
    <n v="20240110"/>
    <n v="2.8"/>
    <n v="-3.7"/>
    <n v="446"/>
    <n v="0"/>
    <m/>
    <n v="65"/>
    <x v="14"/>
    <x v="9"/>
    <x v="1"/>
    <x v="0"/>
    <n v="21.7"/>
    <n v="23.87"/>
    <n v="0"/>
  </r>
  <r>
    <n v="278"/>
    <n v="20240111"/>
    <n v="1.1000000000000001"/>
    <n v="-2.7"/>
    <n v="106"/>
    <n v="0"/>
    <m/>
    <n v="95"/>
    <x v="14"/>
    <x v="10"/>
    <x v="1"/>
    <x v="0"/>
    <n v="20.7"/>
    <n v="22.77"/>
    <n v="0"/>
  </r>
  <r>
    <n v="278"/>
    <n v="20240112"/>
    <n v="1.6"/>
    <n v="2.1"/>
    <n v="156"/>
    <n v="0.3"/>
    <m/>
    <n v="96"/>
    <x v="14"/>
    <x v="11"/>
    <x v="1"/>
    <x v="0"/>
    <n v="15.9"/>
    <n v="17.490000000000002"/>
    <n v="0"/>
  </r>
  <r>
    <n v="278"/>
    <n v="20240113"/>
    <n v="4"/>
    <n v="3.4"/>
    <n v="136"/>
    <n v="1.7"/>
    <m/>
    <n v="96"/>
    <x v="14"/>
    <x v="12"/>
    <x v="1"/>
    <x v="0"/>
    <n v="14.6"/>
    <n v="16.060000000000002"/>
    <n v="0"/>
  </r>
  <r>
    <n v="278"/>
    <n v="20240114"/>
    <n v="4.3"/>
    <n v="2.7"/>
    <n v="90"/>
    <n v="6"/>
    <m/>
    <n v="96"/>
    <x v="14"/>
    <x v="13"/>
    <x v="1"/>
    <x v="0"/>
    <n v="15.3"/>
    <n v="16.830000000000002"/>
    <n v="0"/>
  </r>
  <r>
    <n v="278"/>
    <n v="20240115"/>
    <n v="4.4000000000000004"/>
    <n v="1.1000000000000001"/>
    <n v="286"/>
    <n v="3.5"/>
    <m/>
    <n v="92"/>
    <x v="14"/>
    <x v="14"/>
    <x v="2"/>
    <x v="0"/>
    <n v="16.899999999999999"/>
    <n v="18.59"/>
    <n v="0"/>
  </r>
  <r>
    <n v="278"/>
    <n v="20240116"/>
    <n v="3.6"/>
    <n v="0.1"/>
    <n v="243"/>
    <n v="0.2"/>
    <m/>
    <n v="87"/>
    <x v="14"/>
    <x v="15"/>
    <x v="2"/>
    <x v="0"/>
    <n v="17.899999999999999"/>
    <n v="19.690000000000001"/>
    <n v="0"/>
  </r>
  <r>
    <n v="278"/>
    <n v="20240117"/>
    <n v="2"/>
    <n v="-1.6"/>
    <n v="219"/>
    <n v="0"/>
    <m/>
    <n v="84"/>
    <x v="14"/>
    <x v="16"/>
    <x v="2"/>
    <x v="0"/>
    <n v="19.600000000000001"/>
    <n v="21.560000000000002"/>
    <n v="0"/>
  </r>
  <r>
    <n v="278"/>
    <n v="20240118"/>
    <n v="1.9"/>
    <n v="-1.5"/>
    <n v="578"/>
    <n v="0"/>
    <m/>
    <n v="89"/>
    <x v="14"/>
    <x v="17"/>
    <x v="2"/>
    <x v="0"/>
    <n v="19.5"/>
    <n v="21.450000000000003"/>
    <n v="0"/>
  </r>
  <r>
    <n v="278"/>
    <n v="20240119"/>
    <n v="4.2"/>
    <n v="0.7"/>
    <n v="483"/>
    <n v="1"/>
    <m/>
    <n v="86"/>
    <x v="14"/>
    <x v="18"/>
    <x v="2"/>
    <x v="0"/>
    <n v="17.3"/>
    <n v="19.03"/>
    <n v="0"/>
  </r>
  <r>
    <n v="278"/>
    <n v="20240120"/>
    <n v="4"/>
    <n v="-0.1"/>
    <n v="419"/>
    <n v="0"/>
    <m/>
    <n v="82"/>
    <x v="14"/>
    <x v="19"/>
    <x v="2"/>
    <x v="0"/>
    <n v="18.100000000000001"/>
    <n v="19.910000000000004"/>
    <n v="0"/>
  </r>
  <r>
    <n v="278"/>
    <n v="20240121"/>
    <n v="5.4"/>
    <n v="3.5"/>
    <n v="120"/>
    <n v="0.1"/>
    <m/>
    <n v="71"/>
    <x v="14"/>
    <x v="20"/>
    <x v="2"/>
    <x v="0"/>
    <n v="14.5"/>
    <n v="15.950000000000001"/>
    <n v="0"/>
  </r>
  <r>
    <n v="278"/>
    <n v="20240122"/>
    <n v="7.7"/>
    <n v="9.4"/>
    <n v="238"/>
    <n v="5.4"/>
    <m/>
    <n v="80"/>
    <x v="14"/>
    <x v="21"/>
    <x v="3"/>
    <x v="0"/>
    <n v="8.6"/>
    <n v="9.4600000000000009"/>
    <n v="0"/>
  </r>
  <r>
    <n v="278"/>
    <n v="20240123"/>
    <n v="6.5"/>
    <n v="8.1"/>
    <n v="364"/>
    <n v="4.5999999999999996"/>
    <m/>
    <n v="81"/>
    <x v="14"/>
    <x v="22"/>
    <x v="3"/>
    <x v="0"/>
    <n v="9.9"/>
    <n v="10.89"/>
    <n v="0"/>
  </r>
  <r>
    <n v="278"/>
    <n v="20240124"/>
    <n v="9"/>
    <n v="10.3"/>
    <n v="355"/>
    <n v="0.2"/>
    <m/>
    <n v="74"/>
    <x v="14"/>
    <x v="23"/>
    <x v="3"/>
    <x v="0"/>
    <n v="7.6999999999999993"/>
    <n v="8.4700000000000006"/>
    <n v="0"/>
  </r>
  <r>
    <n v="278"/>
    <n v="20240125"/>
    <n v="2.9"/>
    <n v="6.6"/>
    <n v="369"/>
    <n v="1.6"/>
    <m/>
    <n v="91"/>
    <x v="14"/>
    <x v="24"/>
    <x v="3"/>
    <x v="0"/>
    <n v="11.4"/>
    <n v="12.540000000000001"/>
    <n v="0"/>
  </r>
  <r>
    <n v="278"/>
    <n v="20240126"/>
    <n v="5.4"/>
    <n v="7.7"/>
    <n v="197"/>
    <n v="5"/>
    <m/>
    <n v="86"/>
    <x v="14"/>
    <x v="25"/>
    <x v="3"/>
    <x v="0"/>
    <n v="10.3"/>
    <n v="11.330000000000002"/>
    <n v="0"/>
  </r>
  <r>
    <n v="278"/>
    <n v="20240127"/>
    <n v="2.8"/>
    <n v="3.4"/>
    <n v="567"/>
    <n v="0"/>
    <m/>
    <n v="86"/>
    <x v="14"/>
    <x v="26"/>
    <x v="3"/>
    <x v="0"/>
    <n v="14.6"/>
    <n v="16.060000000000002"/>
    <n v="0"/>
  </r>
  <r>
    <n v="278"/>
    <n v="20240128"/>
    <n v="2.5"/>
    <n v="4.4000000000000004"/>
    <n v="602"/>
    <n v="0"/>
    <m/>
    <n v="71"/>
    <x v="14"/>
    <x v="27"/>
    <x v="3"/>
    <x v="0"/>
    <n v="13.6"/>
    <n v="14.96"/>
    <n v="0"/>
  </r>
  <r>
    <n v="278"/>
    <n v="20240129"/>
    <n v="2.4"/>
    <n v="6.9"/>
    <n v="506"/>
    <n v="0"/>
    <m/>
    <n v="77"/>
    <x v="14"/>
    <x v="28"/>
    <x v="4"/>
    <x v="0"/>
    <n v="11.1"/>
    <n v="12.21"/>
    <n v="0"/>
  </r>
  <r>
    <n v="278"/>
    <n v="20240130"/>
    <n v="4"/>
    <n v="8"/>
    <n v="212"/>
    <n v="0.7"/>
    <m/>
    <n v="87"/>
    <x v="14"/>
    <x v="29"/>
    <x v="4"/>
    <x v="0"/>
    <n v="10"/>
    <n v="11"/>
    <n v="0"/>
  </r>
  <r>
    <n v="278"/>
    <n v="20240131"/>
    <n v="3.9"/>
    <n v="6"/>
    <n v="144"/>
    <n v="1.4"/>
    <m/>
    <n v="84"/>
    <x v="14"/>
    <x v="30"/>
    <x v="4"/>
    <x v="0"/>
    <n v="12"/>
    <n v="13.200000000000001"/>
    <n v="0"/>
  </r>
  <r>
    <n v="278"/>
    <n v="20240201"/>
    <n v="3.5"/>
    <n v="6"/>
    <n v="496"/>
    <n v="1.6"/>
    <m/>
    <n v="87"/>
    <x v="14"/>
    <x v="31"/>
    <x v="4"/>
    <x v="1"/>
    <n v="12"/>
    <n v="13.200000000000001"/>
    <n v="0"/>
  </r>
  <r>
    <n v="278"/>
    <n v="20240202"/>
    <n v="5.5"/>
    <n v="7.9"/>
    <n v="269"/>
    <n v="0.1"/>
    <m/>
    <n v="88"/>
    <x v="14"/>
    <x v="32"/>
    <x v="4"/>
    <x v="1"/>
    <n v="10.1"/>
    <n v="11.110000000000001"/>
    <n v="0"/>
  </r>
  <r>
    <n v="278"/>
    <n v="20240203"/>
    <n v="5.3"/>
    <n v="10.3"/>
    <n v="200"/>
    <n v="3.4"/>
    <m/>
    <n v="90"/>
    <x v="14"/>
    <x v="33"/>
    <x v="4"/>
    <x v="1"/>
    <n v="7.6999999999999993"/>
    <n v="8.4700000000000006"/>
    <n v="0"/>
  </r>
  <r>
    <n v="278"/>
    <n v="20240204"/>
    <n v="6.1"/>
    <n v="9.9"/>
    <n v="144"/>
    <n v="1.2"/>
    <m/>
    <n v="85"/>
    <x v="14"/>
    <x v="34"/>
    <x v="4"/>
    <x v="1"/>
    <n v="8.1"/>
    <n v="8.91"/>
    <n v="0"/>
  </r>
  <r>
    <n v="278"/>
    <n v="20240205"/>
    <n v="8.1"/>
    <n v="9.9"/>
    <n v="258"/>
    <n v="0.3"/>
    <m/>
    <n v="81"/>
    <x v="14"/>
    <x v="35"/>
    <x v="5"/>
    <x v="1"/>
    <n v="8.1"/>
    <n v="8.91"/>
    <n v="0"/>
  </r>
  <r>
    <n v="278"/>
    <n v="20240206"/>
    <n v="8.1"/>
    <n v="10.199999999999999"/>
    <n v="143"/>
    <n v="14.3"/>
    <m/>
    <n v="84"/>
    <x v="14"/>
    <x v="36"/>
    <x v="5"/>
    <x v="1"/>
    <n v="7.8000000000000007"/>
    <n v="8.5800000000000018"/>
    <n v="0"/>
  </r>
  <r>
    <n v="278"/>
    <n v="20240207"/>
    <n v="1.3"/>
    <n v="3.8"/>
    <n v="438"/>
    <n v="1.3"/>
    <m/>
    <n v="86"/>
    <x v="14"/>
    <x v="37"/>
    <x v="5"/>
    <x v="1"/>
    <n v="14.2"/>
    <n v="15.620000000000001"/>
    <n v="0"/>
  </r>
  <r>
    <n v="278"/>
    <n v="20240208"/>
    <n v="3"/>
    <n v="1.7"/>
    <n v="158"/>
    <n v="13.1"/>
    <m/>
    <n v="95"/>
    <x v="14"/>
    <x v="38"/>
    <x v="5"/>
    <x v="1"/>
    <n v="16.3"/>
    <n v="17.930000000000003"/>
    <n v="0"/>
  </r>
  <r>
    <n v="278"/>
    <n v="20240209"/>
    <n v="2.8"/>
    <n v="9.4"/>
    <n v="230"/>
    <n v="8.4"/>
    <m/>
    <n v="92"/>
    <x v="14"/>
    <x v="39"/>
    <x v="5"/>
    <x v="1"/>
    <n v="8.6"/>
    <n v="9.4600000000000009"/>
    <n v="0"/>
  </r>
  <r>
    <n v="278"/>
    <n v="20240210"/>
    <n v="2"/>
    <n v="9.8000000000000007"/>
    <n v="389"/>
    <n v="0.4"/>
    <m/>
    <n v="93"/>
    <x v="14"/>
    <x v="40"/>
    <x v="5"/>
    <x v="1"/>
    <n v="8.1999999999999993"/>
    <n v="9.02"/>
    <n v="0"/>
  </r>
  <r>
    <n v="278"/>
    <n v="20240211"/>
    <n v="2.5"/>
    <n v="8.8000000000000007"/>
    <n v="216"/>
    <n v="0.1"/>
    <m/>
    <n v="93"/>
    <x v="14"/>
    <x v="41"/>
    <x v="5"/>
    <x v="1"/>
    <n v="9.1999999999999993"/>
    <n v="10.119999999999999"/>
    <n v="0"/>
  </r>
  <r>
    <n v="278"/>
    <n v="20240212"/>
    <n v="2.7"/>
    <n v="6.6"/>
    <n v="387"/>
    <n v="0"/>
    <m/>
    <n v="90"/>
    <x v="14"/>
    <x v="42"/>
    <x v="6"/>
    <x v="1"/>
    <n v="11.4"/>
    <n v="12.540000000000001"/>
    <n v="0"/>
  </r>
  <r>
    <n v="278"/>
    <n v="20240213"/>
    <n v="3.4"/>
    <n v="6.5"/>
    <n v="531"/>
    <n v="1"/>
    <m/>
    <n v="84"/>
    <x v="14"/>
    <x v="43"/>
    <x v="6"/>
    <x v="1"/>
    <n v="11.5"/>
    <n v="12.65"/>
    <n v="0"/>
  </r>
  <r>
    <n v="278"/>
    <n v="20240214"/>
    <n v="4.3"/>
    <n v="10.6"/>
    <n v="147"/>
    <n v="7.5"/>
    <m/>
    <n v="98"/>
    <x v="14"/>
    <x v="44"/>
    <x v="6"/>
    <x v="1"/>
    <n v="7.4"/>
    <n v="8.14"/>
    <n v="0"/>
  </r>
  <r>
    <n v="278"/>
    <n v="20240215"/>
    <n v="2.8"/>
    <n v="12.2"/>
    <n v="202"/>
    <n v="6.2"/>
    <m/>
    <n v="92"/>
    <x v="14"/>
    <x v="45"/>
    <x v="6"/>
    <x v="1"/>
    <n v="5.8000000000000007"/>
    <n v="6.3800000000000017"/>
    <n v="0"/>
  </r>
  <r>
    <n v="278"/>
    <n v="20240216"/>
    <n v="3.4"/>
    <n v="11.3"/>
    <n v="213"/>
    <n v="0.5"/>
    <m/>
    <n v="87"/>
    <x v="14"/>
    <x v="46"/>
    <x v="6"/>
    <x v="1"/>
    <n v="6.6999999999999993"/>
    <n v="7.37"/>
    <n v="0"/>
  </r>
  <r>
    <n v="278"/>
    <n v="20240217"/>
    <n v="1.7"/>
    <n v="9.6"/>
    <n v="345"/>
    <n v="0"/>
    <m/>
    <n v="93"/>
    <x v="14"/>
    <x v="47"/>
    <x v="6"/>
    <x v="1"/>
    <n v="8.4"/>
    <n v="9.240000000000002"/>
    <n v="0"/>
  </r>
  <r>
    <n v="278"/>
    <n v="20240218"/>
    <n v="4.8"/>
    <n v="9"/>
    <n v="125"/>
    <n v="21.5"/>
    <m/>
    <n v="92"/>
    <x v="14"/>
    <x v="48"/>
    <x v="6"/>
    <x v="1"/>
    <n v="9"/>
    <n v="9.9"/>
    <n v="0"/>
  </r>
  <r>
    <n v="278"/>
    <n v="20240219"/>
    <n v="3.8"/>
    <n v="8.6"/>
    <n v="227"/>
    <n v="0.6"/>
    <m/>
    <n v="91"/>
    <x v="14"/>
    <x v="49"/>
    <x v="7"/>
    <x v="1"/>
    <n v="9.4"/>
    <n v="10.340000000000002"/>
    <n v="0"/>
  </r>
  <r>
    <n v="278"/>
    <n v="20240220"/>
    <n v="4"/>
    <n v="8"/>
    <n v="494"/>
    <n v="0.4"/>
    <m/>
    <n v="89"/>
    <x v="14"/>
    <x v="50"/>
    <x v="7"/>
    <x v="1"/>
    <n v="10"/>
    <n v="11"/>
    <n v="0"/>
  </r>
  <r>
    <n v="278"/>
    <n v="20240221"/>
    <n v="4.5"/>
    <n v="9.1"/>
    <n v="266"/>
    <n v="4"/>
    <m/>
    <n v="87"/>
    <x v="14"/>
    <x v="51"/>
    <x v="7"/>
    <x v="1"/>
    <n v="8.9"/>
    <n v="9.7900000000000009"/>
    <n v="0"/>
  </r>
  <r>
    <n v="278"/>
    <n v="20240222"/>
    <n v="5.2"/>
    <n v="9.9"/>
    <n v="363"/>
    <n v="4.0999999999999996"/>
    <m/>
    <n v="91"/>
    <x v="14"/>
    <x v="52"/>
    <x v="7"/>
    <x v="1"/>
    <n v="8.1"/>
    <n v="8.91"/>
    <n v="0"/>
  </r>
  <r>
    <n v="278"/>
    <n v="20240223"/>
    <n v="4.5"/>
    <n v="6.1"/>
    <n v="287"/>
    <n v="1.3"/>
    <m/>
    <n v="81"/>
    <x v="14"/>
    <x v="53"/>
    <x v="7"/>
    <x v="1"/>
    <n v="11.9"/>
    <n v="13.090000000000002"/>
    <n v="0"/>
  </r>
  <r>
    <n v="278"/>
    <n v="20240224"/>
    <n v="2.7"/>
    <n v="4.8"/>
    <n v="425"/>
    <n v="0.9"/>
    <m/>
    <n v="86"/>
    <x v="14"/>
    <x v="54"/>
    <x v="7"/>
    <x v="1"/>
    <n v="13.2"/>
    <n v="14.52"/>
    <n v="0"/>
  </r>
  <r>
    <n v="278"/>
    <n v="20240225"/>
    <n v="2.6"/>
    <n v="5.8"/>
    <n v="496"/>
    <n v="0.1"/>
    <m/>
    <n v="85"/>
    <x v="14"/>
    <x v="55"/>
    <x v="7"/>
    <x v="1"/>
    <n v="12.2"/>
    <n v="13.42"/>
    <n v="0"/>
  </r>
  <r>
    <n v="278"/>
    <n v="20240226"/>
    <n v="4.3"/>
    <n v="4.4000000000000004"/>
    <n v="282"/>
    <n v="0"/>
    <m/>
    <n v="88"/>
    <x v="14"/>
    <x v="56"/>
    <x v="8"/>
    <x v="1"/>
    <n v="13.6"/>
    <n v="14.96"/>
    <n v="0"/>
  </r>
  <r>
    <n v="278"/>
    <n v="20240227"/>
    <n v="2.1"/>
    <n v="2.7"/>
    <n v="805"/>
    <n v="0"/>
    <m/>
    <n v="93"/>
    <x v="14"/>
    <x v="57"/>
    <x v="8"/>
    <x v="1"/>
    <n v="15.3"/>
    <n v="16.830000000000002"/>
    <n v="0"/>
  </r>
  <r>
    <n v="278"/>
    <n v="20240228"/>
    <n v="2.6"/>
    <n v="4.9000000000000004"/>
    <n v="526"/>
    <n v="0"/>
    <m/>
    <n v="92"/>
    <x v="14"/>
    <x v="58"/>
    <x v="8"/>
    <x v="1"/>
    <n v="13.1"/>
    <n v="14.41"/>
    <n v="0"/>
  </r>
  <r>
    <n v="278"/>
    <n v="20240229"/>
    <n v="3.5"/>
    <n v="7.5"/>
    <n v="306"/>
    <n v="3.7"/>
    <m/>
    <n v="87"/>
    <x v="14"/>
    <x v="59"/>
    <x v="8"/>
    <x v="1"/>
    <n v="10.5"/>
    <n v="11.55"/>
    <n v="0"/>
  </r>
  <r>
    <n v="278"/>
    <n v="20240301"/>
    <n v="3.7"/>
    <n v="8.6999999999999993"/>
    <n v="863"/>
    <n v="0"/>
    <m/>
    <n v="70"/>
    <x v="14"/>
    <x v="60"/>
    <x v="8"/>
    <x v="2"/>
    <n v="9.3000000000000007"/>
    <n v="9.3000000000000007"/>
    <n v="0"/>
  </r>
  <r>
    <n v="278"/>
    <n v="20240302"/>
    <n v="3.5"/>
    <n v="9.9"/>
    <n v="1166"/>
    <n v="0"/>
    <m/>
    <n v="67"/>
    <x v="14"/>
    <x v="61"/>
    <x v="8"/>
    <x v="2"/>
    <n v="8.1"/>
    <n v="8.1"/>
    <n v="0"/>
  </r>
  <r>
    <n v="278"/>
    <n v="20240303"/>
    <n v="2.2999999999999998"/>
    <n v="9.5"/>
    <n v="1043"/>
    <n v="0"/>
    <m/>
    <n v="79"/>
    <x v="14"/>
    <x v="62"/>
    <x v="8"/>
    <x v="2"/>
    <n v="8.5"/>
    <n v="8.5"/>
    <n v="0"/>
  </r>
  <r>
    <n v="278"/>
    <n v="20240304"/>
    <n v="2.2000000000000002"/>
    <n v="7.4"/>
    <n v="230"/>
    <n v="0"/>
    <m/>
    <n v="93"/>
    <x v="14"/>
    <x v="63"/>
    <x v="9"/>
    <x v="2"/>
    <n v="10.6"/>
    <n v="10.6"/>
    <n v="0"/>
  </r>
  <r>
    <n v="278"/>
    <n v="20240305"/>
    <n v="1.3"/>
    <n v="7.4"/>
    <n v="219"/>
    <n v="1.6"/>
    <m/>
    <n v="96"/>
    <x v="14"/>
    <x v="64"/>
    <x v="9"/>
    <x v="2"/>
    <n v="10.6"/>
    <n v="10.6"/>
    <n v="0"/>
  </r>
  <r>
    <n v="278"/>
    <n v="20240306"/>
    <n v="1.8"/>
    <n v="6.2"/>
    <n v="835"/>
    <n v="0"/>
    <m/>
    <n v="92"/>
    <x v="14"/>
    <x v="65"/>
    <x v="9"/>
    <x v="2"/>
    <n v="11.8"/>
    <n v="11.8"/>
    <n v="0"/>
  </r>
  <r>
    <n v="278"/>
    <n v="20240307"/>
    <n v="3.5"/>
    <n v="3.4"/>
    <n v="848"/>
    <n v="0"/>
    <m/>
    <n v="89"/>
    <x v="14"/>
    <x v="66"/>
    <x v="9"/>
    <x v="2"/>
    <n v="14.6"/>
    <n v="14.6"/>
    <n v="0"/>
  </r>
  <r>
    <n v="278"/>
    <n v="20240308"/>
    <n v="5"/>
    <n v="4.2"/>
    <n v="1327"/>
    <n v="0"/>
    <m/>
    <n v="76"/>
    <x v="14"/>
    <x v="67"/>
    <x v="9"/>
    <x v="2"/>
    <n v="13.8"/>
    <n v="13.8"/>
    <n v="0"/>
  </r>
  <r>
    <n v="278"/>
    <n v="20240309"/>
    <n v="4.4000000000000004"/>
    <n v="6.4"/>
    <n v="1257"/>
    <n v="0"/>
    <m/>
    <n v="75"/>
    <x v="14"/>
    <x v="68"/>
    <x v="9"/>
    <x v="2"/>
    <n v="11.6"/>
    <n v="11.6"/>
    <n v="0"/>
  </r>
  <r>
    <n v="278"/>
    <n v="20240310"/>
    <n v="4.8"/>
    <n v="8.1"/>
    <n v="1038"/>
    <n v="0"/>
    <m/>
    <n v="76"/>
    <x v="14"/>
    <x v="69"/>
    <x v="9"/>
    <x v="2"/>
    <n v="9.9"/>
    <n v="9.9"/>
    <n v="0"/>
  </r>
  <r>
    <n v="278"/>
    <n v="20240311"/>
    <n v="1.6"/>
    <n v="7.1"/>
    <n v="152"/>
    <n v="0.7"/>
    <m/>
    <n v="94"/>
    <x v="14"/>
    <x v="70"/>
    <x v="10"/>
    <x v="2"/>
    <n v="10.9"/>
    <n v="10.9"/>
    <n v="0"/>
  </r>
  <r>
    <n v="278"/>
    <n v="20240312"/>
    <n v="2.5"/>
    <n v="7.4"/>
    <n v="282"/>
    <n v="0.3"/>
    <m/>
    <n v="92"/>
    <x v="14"/>
    <x v="71"/>
    <x v="10"/>
    <x v="2"/>
    <n v="10.6"/>
    <n v="10.6"/>
    <n v="0"/>
  </r>
  <r>
    <n v="278"/>
    <n v="20240313"/>
    <n v="3.3"/>
    <n v="10.4"/>
    <n v="276"/>
    <n v="0.5"/>
    <m/>
    <n v="91"/>
    <x v="14"/>
    <x v="72"/>
    <x v="10"/>
    <x v="2"/>
    <n v="7.6"/>
    <n v="7.6"/>
    <n v="0"/>
  </r>
  <r>
    <n v="278"/>
    <n v="20240314"/>
    <n v="3.2"/>
    <n v="12.9"/>
    <n v="1234"/>
    <n v="0"/>
    <m/>
    <n v="76"/>
    <x v="14"/>
    <x v="73"/>
    <x v="10"/>
    <x v="2"/>
    <n v="5.0999999999999996"/>
    <n v="5.0999999999999996"/>
    <n v="0"/>
  </r>
  <r>
    <n v="278"/>
    <n v="20240315"/>
    <n v="4.5"/>
    <n v="13.1"/>
    <n v="751"/>
    <n v="1.2"/>
    <m/>
    <n v="78"/>
    <x v="14"/>
    <x v="74"/>
    <x v="10"/>
    <x v="2"/>
    <n v="4.9000000000000004"/>
    <n v="4.9000000000000004"/>
    <n v="0"/>
  </r>
  <r>
    <n v="278"/>
    <n v="20240316"/>
    <n v="3"/>
    <n v="7.4"/>
    <n v="772"/>
    <n v="2"/>
    <m/>
    <n v="83"/>
    <x v="14"/>
    <x v="75"/>
    <x v="10"/>
    <x v="2"/>
    <n v="10.6"/>
    <n v="10.6"/>
    <n v="0"/>
  </r>
  <r>
    <n v="278"/>
    <n v="20240317"/>
    <n v="2.5"/>
    <n v="7.8"/>
    <n v="671"/>
    <n v="2.1"/>
    <m/>
    <n v="80"/>
    <x v="14"/>
    <x v="76"/>
    <x v="10"/>
    <x v="2"/>
    <n v="10.199999999999999"/>
    <n v="10.199999999999999"/>
    <n v="0"/>
  </r>
  <r>
    <n v="278"/>
    <n v="20240318"/>
    <n v="1.9"/>
    <n v="10.1"/>
    <n v="706"/>
    <n v="0.2"/>
    <m/>
    <n v="87"/>
    <x v="14"/>
    <x v="77"/>
    <x v="11"/>
    <x v="2"/>
    <n v="7.9"/>
    <n v="7.9"/>
    <n v="0"/>
  </r>
  <r>
    <n v="278"/>
    <n v="20240319"/>
    <n v="1.8"/>
    <n v="11"/>
    <n v="820"/>
    <n v="0"/>
    <m/>
    <n v="82"/>
    <x v="14"/>
    <x v="78"/>
    <x v="11"/>
    <x v="2"/>
    <n v="7"/>
    <n v="7"/>
    <n v="0"/>
  </r>
  <r>
    <n v="278"/>
    <n v="20240320"/>
    <n v="0.9"/>
    <n v="11.4"/>
    <n v="988"/>
    <n v="0"/>
    <m/>
    <n v="87"/>
    <x v="14"/>
    <x v="79"/>
    <x v="11"/>
    <x v="2"/>
    <n v="6.6"/>
    <n v="6.6"/>
    <n v="0"/>
  </r>
  <r>
    <n v="278"/>
    <n v="20240321"/>
    <n v="2.8"/>
    <n v="9.1999999999999993"/>
    <n v="680"/>
    <n v="0"/>
    <m/>
    <n v="86"/>
    <x v="14"/>
    <x v="80"/>
    <x v="11"/>
    <x v="2"/>
    <n v="8.8000000000000007"/>
    <n v="8.8000000000000007"/>
    <n v="0"/>
  </r>
  <r>
    <n v="278"/>
    <n v="20240322"/>
    <n v="3.3"/>
    <n v="9.5"/>
    <n v="309"/>
    <n v="1.4"/>
    <m/>
    <n v="92"/>
    <x v="14"/>
    <x v="81"/>
    <x v="11"/>
    <x v="2"/>
    <n v="8.5"/>
    <n v="8.5"/>
    <n v="0"/>
  </r>
  <r>
    <n v="278"/>
    <n v="20240323"/>
    <n v="4.5"/>
    <n v="5.6"/>
    <n v="1092"/>
    <n v="2.7"/>
    <m/>
    <n v="85"/>
    <x v="14"/>
    <x v="82"/>
    <x v="11"/>
    <x v="2"/>
    <n v="12.4"/>
    <n v="12.4"/>
    <n v="0"/>
  </r>
  <r>
    <n v="278"/>
    <n v="20240324"/>
    <n v="5.8"/>
    <n v="6.2"/>
    <n v="722"/>
    <n v="12.2"/>
    <m/>
    <n v="88"/>
    <x v="14"/>
    <x v="83"/>
    <x v="11"/>
    <x v="2"/>
    <n v="11.8"/>
    <n v="11.8"/>
    <n v="0"/>
  </r>
  <r>
    <n v="278"/>
    <n v="20240325"/>
    <n v="2.5"/>
    <n v="6.4"/>
    <n v="1582"/>
    <n v="0"/>
    <m/>
    <n v="77"/>
    <x v="14"/>
    <x v="84"/>
    <x v="12"/>
    <x v="2"/>
    <n v="11.6"/>
    <n v="11.6"/>
    <n v="0"/>
  </r>
  <r>
    <n v="278"/>
    <n v="20240326"/>
    <n v="3.1"/>
    <n v="8.1999999999999993"/>
    <n v="1188"/>
    <n v="0"/>
    <m/>
    <n v="71"/>
    <x v="14"/>
    <x v="85"/>
    <x v="12"/>
    <x v="2"/>
    <n v="9.8000000000000007"/>
    <n v="9.8000000000000007"/>
    <n v="0"/>
  </r>
  <r>
    <n v="278"/>
    <n v="20240327"/>
    <n v="2.6"/>
    <n v="8.9"/>
    <n v="486"/>
    <n v="-0.1"/>
    <m/>
    <n v="79"/>
    <x v="14"/>
    <x v="86"/>
    <x v="12"/>
    <x v="2"/>
    <n v="9.1"/>
    <n v="9.1"/>
    <n v="0"/>
  </r>
  <r>
    <n v="278"/>
    <n v="20240328"/>
    <n v="3.8"/>
    <n v="8.4"/>
    <n v="713"/>
    <n v="3.2"/>
    <m/>
    <n v="76"/>
    <x v="14"/>
    <x v="87"/>
    <x v="12"/>
    <x v="2"/>
    <n v="9.6"/>
    <n v="9.6"/>
    <n v="0"/>
  </r>
  <r>
    <n v="278"/>
    <n v="20240329"/>
    <n v="3.2"/>
    <n v="10.8"/>
    <n v="1064"/>
    <n v="0.7"/>
    <m/>
    <n v="72"/>
    <x v="14"/>
    <x v="88"/>
    <x v="12"/>
    <x v="2"/>
    <n v="7.1999999999999993"/>
    <n v="7.1999999999999993"/>
    <n v="0"/>
  </r>
  <r>
    <n v="278"/>
    <n v="20240330"/>
    <n v="2.6"/>
    <n v="10.1"/>
    <n v="797"/>
    <n v="0.1"/>
    <m/>
    <n v="86"/>
    <x v="14"/>
    <x v="89"/>
    <x v="12"/>
    <x v="2"/>
    <n v="7.9"/>
    <n v="7.9"/>
    <n v="0"/>
  </r>
  <r>
    <n v="278"/>
    <n v="20240331"/>
    <n v="3"/>
    <n v="10.199999999999999"/>
    <n v="1335"/>
    <n v="5.2"/>
    <m/>
    <n v="89"/>
    <x v="14"/>
    <x v="90"/>
    <x v="12"/>
    <x v="2"/>
    <n v="7.8000000000000007"/>
    <n v="7.8000000000000007"/>
    <n v="0"/>
  </r>
  <r>
    <n v="278"/>
    <n v="20240401"/>
    <n v="2.5"/>
    <n v="9.5"/>
    <n v="666"/>
    <n v="0.7"/>
    <m/>
    <n v="89"/>
    <x v="14"/>
    <x v="91"/>
    <x v="13"/>
    <x v="3"/>
    <n v="8.5"/>
    <n v="6.8000000000000007"/>
    <n v="0"/>
  </r>
  <r>
    <n v="278"/>
    <n v="20240402"/>
    <n v="3.8"/>
    <n v="9.4"/>
    <n v="675"/>
    <n v="0.4"/>
    <m/>
    <n v="86"/>
    <x v="14"/>
    <x v="92"/>
    <x v="13"/>
    <x v="3"/>
    <n v="8.6"/>
    <n v="6.88"/>
    <n v="0"/>
  </r>
  <r>
    <n v="278"/>
    <n v="20240403"/>
    <n v="3.2"/>
    <n v="10.6"/>
    <n v="514"/>
    <n v="7.4"/>
    <m/>
    <n v="91"/>
    <x v="14"/>
    <x v="93"/>
    <x v="13"/>
    <x v="3"/>
    <n v="7.4"/>
    <n v="5.9200000000000008"/>
    <n v="0"/>
  </r>
  <r>
    <n v="278"/>
    <n v="20240404"/>
    <n v="4.8"/>
    <n v="11.7"/>
    <n v="874"/>
    <n v="5.6"/>
    <m/>
    <n v="83"/>
    <x v="14"/>
    <x v="94"/>
    <x v="13"/>
    <x v="3"/>
    <n v="6.3000000000000007"/>
    <n v="5.0400000000000009"/>
    <n v="0"/>
  </r>
  <r>
    <n v="278"/>
    <n v="20240405"/>
    <n v="3.8"/>
    <n v="13.5"/>
    <n v="781"/>
    <n v="3.2"/>
    <m/>
    <n v="83"/>
    <x v="14"/>
    <x v="95"/>
    <x v="13"/>
    <x v="3"/>
    <n v="4.5"/>
    <n v="3.6"/>
    <n v="0"/>
  </r>
  <r>
    <n v="278"/>
    <n v="20240406"/>
    <n v="2.8"/>
    <n v="17.600000000000001"/>
    <n v="1448"/>
    <n v="0"/>
    <m/>
    <n v="68"/>
    <x v="14"/>
    <x v="96"/>
    <x v="13"/>
    <x v="3"/>
    <n v="0.39999999999999858"/>
    <n v="0.3199999999999989"/>
    <n v="0"/>
  </r>
  <r>
    <n v="278"/>
    <n v="20240407"/>
    <n v="4.4000000000000004"/>
    <n v="17.2"/>
    <n v="1727"/>
    <n v="3.9"/>
    <m/>
    <n v="61"/>
    <x v="14"/>
    <x v="97"/>
    <x v="13"/>
    <x v="3"/>
    <n v="0.80000000000000071"/>
    <n v="0.64000000000000057"/>
    <n v="0"/>
  </r>
  <r>
    <n v="278"/>
    <n v="20240408"/>
    <n v="2.2000000000000002"/>
    <n v="15"/>
    <n v="1071"/>
    <n v="1.4"/>
    <m/>
    <n v="86"/>
    <x v="14"/>
    <x v="98"/>
    <x v="14"/>
    <x v="3"/>
    <n v="3"/>
    <n v="2.4000000000000004"/>
    <n v="0"/>
  </r>
  <r>
    <n v="278"/>
    <n v="20240409"/>
    <n v="5.3"/>
    <n v="12.2"/>
    <n v="931"/>
    <n v="1.1000000000000001"/>
    <m/>
    <n v="76"/>
    <x v="14"/>
    <x v="99"/>
    <x v="14"/>
    <x v="3"/>
    <n v="5.8000000000000007"/>
    <n v="4.6400000000000006"/>
    <n v="0"/>
  </r>
  <r>
    <n v="278"/>
    <n v="20240410"/>
    <n v="3.4"/>
    <n v="11.1"/>
    <n v="1609"/>
    <n v="0.1"/>
    <m/>
    <n v="68"/>
    <x v="14"/>
    <x v="100"/>
    <x v="14"/>
    <x v="3"/>
    <n v="6.9"/>
    <n v="5.5200000000000005"/>
    <n v="0"/>
  </r>
  <r>
    <n v="278"/>
    <n v="20240411"/>
    <n v="3.5"/>
    <n v="12.8"/>
    <n v="464"/>
    <n v="0.8"/>
    <m/>
    <n v="84"/>
    <x v="14"/>
    <x v="101"/>
    <x v="14"/>
    <x v="3"/>
    <n v="5.1999999999999993"/>
    <n v="4.1599999999999993"/>
    <n v="0"/>
  </r>
  <r>
    <n v="278"/>
    <n v="20240412"/>
    <n v="4.5"/>
    <n v="16"/>
    <n v="1496"/>
    <n v="0"/>
    <m/>
    <n v="75"/>
    <x v="14"/>
    <x v="102"/>
    <x v="14"/>
    <x v="3"/>
    <n v="2"/>
    <n v="1.6"/>
    <n v="0"/>
  </r>
  <r>
    <n v="278"/>
    <n v="20240413"/>
    <n v="4.3"/>
    <n v="17.2"/>
    <n v="1688"/>
    <n v="0"/>
    <m/>
    <n v="69"/>
    <x v="14"/>
    <x v="103"/>
    <x v="14"/>
    <x v="3"/>
    <n v="0.80000000000000071"/>
    <n v="0.64000000000000057"/>
    <n v="0"/>
  </r>
  <r>
    <n v="278"/>
    <n v="20240414"/>
    <n v="2.8"/>
    <n v="11.1"/>
    <n v="1760"/>
    <n v="0"/>
    <m/>
    <n v="65"/>
    <x v="14"/>
    <x v="104"/>
    <x v="14"/>
    <x v="3"/>
    <n v="6.9"/>
    <n v="5.5200000000000005"/>
    <n v="0"/>
  </r>
  <r>
    <n v="278"/>
    <n v="20240415"/>
    <n v="4.5"/>
    <n v="7.1"/>
    <n v="798"/>
    <n v="11.4"/>
    <m/>
    <n v="84"/>
    <x v="14"/>
    <x v="105"/>
    <x v="15"/>
    <x v="3"/>
    <n v="10.9"/>
    <n v="8.7200000000000006"/>
    <n v="0"/>
  </r>
  <r>
    <n v="278"/>
    <n v="20240416"/>
    <n v="4"/>
    <n v="7.3"/>
    <n v="1175"/>
    <n v="14.1"/>
    <m/>
    <n v="84"/>
    <x v="14"/>
    <x v="106"/>
    <x v="15"/>
    <x v="3"/>
    <n v="10.7"/>
    <n v="8.56"/>
    <n v="0"/>
  </r>
  <r>
    <n v="278"/>
    <n v="20240417"/>
    <n v="2.2000000000000002"/>
    <n v="5.9"/>
    <n v="1331"/>
    <n v="5.4"/>
    <m/>
    <n v="87"/>
    <x v="14"/>
    <x v="107"/>
    <x v="15"/>
    <x v="3"/>
    <n v="12.1"/>
    <n v="9.68"/>
    <n v="0"/>
  </r>
  <r>
    <n v="278"/>
    <n v="20240418"/>
    <n v="2.7"/>
    <n v="6.9"/>
    <n v="1630"/>
    <n v="0.5"/>
    <m/>
    <n v="79"/>
    <x v="14"/>
    <x v="108"/>
    <x v="15"/>
    <x v="3"/>
    <n v="11.1"/>
    <n v="8.8800000000000008"/>
    <n v="0"/>
  </r>
  <r>
    <n v="278"/>
    <n v="20240419"/>
    <n v="4.3"/>
    <n v="7.7"/>
    <n v="1220"/>
    <n v="8.8000000000000007"/>
    <m/>
    <n v="86"/>
    <x v="14"/>
    <x v="109"/>
    <x v="15"/>
    <x v="3"/>
    <n v="10.3"/>
    <n v="8.24"/>
    <n v="0"/>
  </r>
  <r>
    <n v="278"/>
    <n v="20240420"/>
    <n v="3.5"/>
    <n v="6.7"/>
    <n v="1394"/>
    <n v="4.5999999999999996"/>
    <m/>
    <n v="83"/>
    <x v="14"/>
    <x v="110"/>
    <x v="15"/>
    <x v="3"/>
    <n v="11.3"/>
    <n v="9.0400000000000009"/>
    <n v="0"/>
  </r>
  <r>
    <n v="278"/>
    <n v="20240421"/>
    <n v="3"/>
    <n v="5.9"/>
    <n v="1719"/>
    <n v="0.4"/>
    <m/>
    <n v="77"/>
    <x v="14"/>
    <x v="111"/>
    <x v="15"/>
    <x v="3"/>
    <n v="12.1"/>
    <n v="9.68"/>
    <n v="0"/>
  </r>
  <r>
    <n v="278"/>
    <n v="20240422"/>
    <n v="2.2999999999999998"/>
    <n v="5.3"/>
    <n v="1604"/>
    <n v="0.1"/>
    <m/>
    <n v="69"/>
    <x v="14"/>
    <x v="112"/>
    <x v="16"/>
    <x v="3"/>
    <n v="12.7"/>
    <n v="10.16"/>
    <n v="0"/>
  </r>
  <r>
    <n v="278"/>
    <n v="20240423"/>
    <n v="2.2000000000000002"/>
    <n v="5.2"/>
    <n v="2037"/>
    <n v="1.2"/>
    <m/>
    <n v="74"/>
    <x v="14"/>
    <x v="113"/>
    <x v="16"/>
    <x v="3"/>
    <n v="12.8"/>
    <n v="10.240000000000002"/>
    <n v="0"/>
  </r>
  <r>
    <n v="278"/>
    <n v="20240424"/>
    <n v="3.4"/>
    <n v="6.3"/>
    <n v="1580"/>
    <n v="2.5"/>
    <m/>
    <n v="78"/>
    <x v="14"/>
    <x v="114"/>
    <x v="16"/>
    <x v="3"/>
    <n v="11.7"/>
    <n v="9.36"/>
    <n v="0"/>
  </r>
  <r>
    <n v="278"/>
    <n v="20240425"/>
    <n v="3.1"/>
    <n v="6.2"/>
    <n v="1208"/>
    <n v="3.9"/>
    <m/>
    <n v="79"/>
    <x v="14"/>
    <x v="115"/>
    <x v="16"/>
    <x v="3"/>
    <n v="11.8"/>
    <n v="9.4400000000000013"/>
    <n v="0"/>
  </r>
  <r>
    <n v="278"/>
    <n v="20240426"/>
    <n v="2"/>
    <n v="8.4"/>
    <n v="1624"/>
    <n v="1"/>
    <m/>
    <n v="78"/>
    <x v="14"/>
    <x v="116"/>
    <x v="16"/>
    <x v="3"/>
    <n v="9.6"/>
    <n v="7.68"/>
    <n v="0"/>
  </r>
  <r>
    <n v="278"/>
    <n v="20240427"/>
    <n v="2.5"/>
    <n v="12.3"/>
    <n v="1425"/>
    <n v="0.2"/>
    <m/>
    <n v="74"/>
    <x v="14"/>
    <x v="117"/>
    <x v="16"/>
    <x v="3"/>
    <n v="5.6999999999999993"/>
    <n v="4.5599999999999996"/>
    <n v="0"/>
  </r>
  <r>
    <n v="278"/>
    <n v="20240428"/>
    <n v="4.2"/>
    <n v="13.5"/>
    <n v="1596"/>
    <n v="0"/>
    <m/>
    <n v="64"/>
    <x v="14"/>
    <x v="118"/>
    <x v="16"/>
    <x v="3"/>
    <n v="4.5"/>
    <n v="3.6"/>
    <n v="0"/>
  </r>
  <r>
    <n v="278"/>
    <n v="20240429"/>
    <n v="2.2999999999999998"/>
    <n v="13.9"/>
    <n v="2251"/>
    <n v="0"/>
    <m/>
    <n v="66"/>
    <x v="14"/>
    <x v="119"/>
    <x v="17"/>
    <x v="3"/>
    <n v="4.0999999999999996"/>
    <n v="3.28"/>
    <n v="0"/>
  </r>
  <r>
    <n v="278"/>
    <n v="20240430"/>
    <n v="1.5"/>
    <n v="17.3"/>
    <n v="1868"/>
    <n v="0.3"/>
    <m/>
    <n v="70"/>
    <x v="14"/>
    <x v="120"/>
    <x v="17"/>
    <x v="3"/>
    <n v="0.69999999999999929"/>
    <n v="0.5599999999999995"/>
    <n v="0"/>
  </r>
  <r>
    <n v="278"/>
    <n v="20240501"/>
    <n v="2.5"/>
    <n v="19.8"/>
    <n v="2363"/>
    <n v="0"/>
    <m/>
    <n v="68"/>
    <x v="14"/>
    <x v="121"/>
    <x v="17"/>
    <x v="4"/>
    <n v="0"/>
    <n v="0"/>
    <n v="1.8000000000000007"/>
  </r>
  <r>
    <n v="279"/>
    <n v="20240101"/>
    <n v="6.5"/>
    <n v="6.9"/>
    <n v="151"/>
    <n v="7.2"/>
    <n v="1000.4"/>
    <n v="87"/>
    <x v="15"/>
    <x v="0"/>
    <x v="0"/>
    <x v="0"/>
    <n v="11.1"/>
    <n v="12.21"/>
    <n v="0"/>
  </r>
  <r>
    <n v="279"/>
    <n v="20240102"/>
    <n v="6.7"/>
    <n v="9.3000000000000007"/>
    <n v="82"/>
    <n v="25.2"/>
    <n v="987.6"/>
    <n v="92"/>
    <x v="15"/>
    <x v="1"/>
    <x v="0"/>
    <x v="0"/>
    <n v="8.6999999999999993"/>
    <n v="9.57"/>
    <n v="0"/>
  </r>
  <r>
    <n v="279"/>
    <n v="20240103"/>
    <n v="7.6"/>
    <n v="8.8000000000000007"/>
    <n v="101"/>
    <n v="6.9"/>
    <n v="987"/>
    <n v="88"/>
    <x v="15"/>
    <x v="2"/>
    <x v="0"/>
    <x v="0"/>
    <n v="9.1999999999999993"/>
    <n v="10.119999999999999"/>
    <n v="0"/>
  </r>
  <r>
    <n v="279"/>
    <n v="20240104"/>
    <n v="3.4"/>
    <n v="4.5999999999999996"/>
    <n v="143"/>
    <n v="0.9"/>
    <n v="1001.3"/>
    <n v="87"/>
    <x v="15"/>
    <x v="3"/>
    <x v="0"/>
    <x v="0"/>
    <n v="13.4"/>
    <n v="14.740000000000002"/>
    <n v="0"/>
  </r>
  <r>
    <n v="279"/>
    <n v="20240105"/>
    <n v="4.3"/>
    <n v="4.8"/>
    <n v="82"/>
    <n v="11"/>
    <n v="997.9"/>
    <n v="96"/>
    <x v="15"/>
    <x v="4"/>
    <x v="0"/>
    <x v="0"/>
    <n v="13.2"/>
    <n v="14.52"/>
    <n v="0"/>
  </r>
  <r>
    <n v="279"/>
    <n v="20240106"/>
    <n v="4.5999999999999996"/>
    <n v="0.6"/>
    <n v="82"/>
    <n v="0.2"/>
    <n v="1011.6"/>
    <n v="93"/>
    <x v="15"/>
    <x v="5"/>
    <x v="0"/>
    <x v="0"/>
    <n v="17.399999999999999"/>
    <n v="19.14"/>
    <n v="0"/>
  </r>
  <r>
    <n v="279"/>
    <n v="20240107"/>
    <n v="5.8"/>
    <n v="-0.9"/>
    <n v="317"/>
    <n v="-0.1"/>
    <n v="1026.5"/>
    <n v="78"/>
    <x v="15"/>
    <x v="6"/>
    <x v="0"/>
    <x v="0"/>
    <n v="18.899999999999999"/>
    <n v="20.79"/>
    <n v="0"/>
  </r>
  <r>
    <n v="279"/>
    <n v="20240108"/>
    <n v="6.1"/>
    <n v="-1.8"/>
    <n v="326"/>
    <n v="-0.1"/>
    <n v="1034.2"/>
    <n v="74"/>
    <x v="15"/>
    <x v="7"/>
    <x v="1"/>
    <x v="0"/>
    <n v="19.8"/>
    <n v="21.78"/>
    <n v="0"/>
  </r>
  <r>
    <n v="279"/>
    <n v="20240109"/>
    <n v="5"/>
    <n v="-3.8"/>
    <n v="442"/>
    <n v="0"/>
    <n v="1035.8"/>
    <n v="70"/>
    <x v="15"/>
    <x v="8"/>
    <x v="1"/>
    <x v="0"/>
    <n v="21.8"/>
    <n v="23.980000000000004"/>
    <n v="0"/>
  </r>
  <r>
    <n v="279"/>
    <n v="20240110"/>
    <n v="4.0999999999999996"/>
    <n v="-4"/>
    <n v="451"/>
    <n v="0"/>
    <n v="1032.5"/>
    <n v="76"/>
    <x v="15"/>
    <x v="9"/>
    <x v="1"/>
    <x v="0"/>
    <n v="22"/>
    <n v="24.200000000000003"/>
    <n v="0"/>
  </r>
  <r>
    <n v="279"/>
    <n v="20240111"/>
    <n v="1.6"/>
    <n v="-2.1"/>
    <n v="120"/>
    <n v="-0.1"/>
    <n v="1033.9000000000001"/>
    <n v="95"/>
    <x v="15"/>
    <x v="10"/>
    <x v="1"/>
    <x v="0"/>
    <n v="20.100000000000001"/>
    <n v="22.110000000000003"/>
    <n v="0"/>
  </r>
  <r>
    <n v="279"/>
    <n v="20240112"/>
    <n v="2.5"/>
    <n v="2.2999999999999998"/>
    <n v="141"/>
    <n v="0.2"/>
    <n v="1031.3"/>
    <n v="96"/>
    <x v="15"/>
    <x v="11"/>
    <x v="1"/>
    <x v="0"/>
    <n v="15.7"/>
    <n v="17.27"/>
    <n v="0"/>
  </r>
  <r>
    <n v="279"/>
    <n v="20240113"/>
    <n v="5.0999999999999996"/>
    <n v="3.4"/>
    <n v="131"/>
    <n v="2.1"/>
    <n v="1019.2"/>
    <n v="95"/>
    <x v="15"/>
    <x v="12"/>
    <x v="1"/>
    <x v="0"/>
    <n v="14.6"/>
    <n v="16.060000000000002"/>
    <n v="0"/>
  </r>
  <r>
    <n v="279"/>
    <n v="20240114"/>
    <n v="5"/>
    <n v="2.8"/>
    <n v="132"/>
    <n v="1.5"/>
    <n v="1006"/>
    <n v="92"/>
    <x v="15"/>
    <x v="13"/>
    <x v="1"/>
    <x v="0"/>
    <n v="15.2"/>
    <n v="16.72"/>
    <n v="0"/>
  </r>
  <r>
    <n v="279"/>
    <n v="20240115"/>
    <n v="5.5"/>
    <n v="0.9"/>
    <n v="286"/>
    <n v="4.2"/>
    <n v="1000.6"/>
    <n v="91"/>
    <x v="15"/>
    <x v="14"/>
    <x v="2"/>
    <x v="0"/>
    <n v="17.100000000000001"/>
    <n v="18.810000000000002"/>
    <n v="0"/>
  </r>
  <r>
    <n v="279"/>
    <n v="20240116"/>
    <n v="5"/>
    <n v="-0.1"/>
    <n v="208"/>
    <n v="0.5"/>
    <n v="1005.2"/>
    <n v="86"/>
    <x v="15"/>
    <x v="15"/>
    <x v="2"/>
    <x v="0"/>
    <n v="18.100000000000001"/>
    <n v="19.910000000000004"/>
    <n v="0"/>
  </r>
  <r>
    <n v="279"/>
    <n v="20240117"/>
    <n v="3.2"/>
    <n v="-1.9"/>
    <n v="239"/>
    <n v="0"/>
    <n v="992.8"/>
    <n v="84"/>
    <x v="15"/>
    <x v="16"/>
    <x v="2"/>
    <x v="0"/>
    <n v="19.899999999999999"/>
    <n v="21.89"/>
    <n v="0"/>
  </r>
  <r>
    <n v="279"/>
    <n v="20240118"/>
    <n v="2.8"/>
    <n v="-1.4"/>
    <n v="555"/>
    <n v="0.2"/>
    <n v="1001.7"/>
    <n v="88"/>
    <x v="15"/>
    <x v="17"/>
    <x v="2"/>
    <x v="0"/>
    <n v="19.399999999999999"/>
    <n v="21.34"/>
    <n v="0"/>
  </r>
  <r>
    <n v="279"/>
    <n v="20240119"/>
    <n v="5"/>
    <n v="0.8"/>
    <n v="510"/>
    <n v="0.2"/>
    <n v="1017.8"/>
    <n v="84"/>
    <x v="15"/>
    <x v="18"/>
    <x v="2"/>
    <x v="0"/>
    <n v="17.2"/>
    <n v="18.920000000000002"/>
    <n v="0"/>
  </r>
  <r>
    <n v="279"/>
    <n v="20240120"/>
    <n v="5.4"/>
    <n v="-0.1"/>
    <n v="339"/>
    <n v="0"/>
    <n v="1025.3"/>
    <n v="83"/>
    <x v="15"/>
    <x v="19"/>
    <x v="2"/>
    <x v="0"/>
    <n v="18.100000000000001"/>
    <n v="19.910000000000004"/>
    <n v="0"/>
  </r>
  <r>
    <n v="279"/>
    <n v="20240121"/>
    <n v="7.8"/>
    <n v="3.4"/>
    <n v="113"/>
    <n v="0.1"/>
    <n v="1015.7"/>
    <n v="71"/>
    <x v="15"/>
    <x v="20"/>
    <x v="2"/>
    <x v="0"/>
    <n v="14.6"/>
    <n v="16.060000000000002"/>
    <n v="0"/>
  </r>
  <r>
    <n v="279"/>
    <n v="20240122"/>
    <n v="9.8000000000000007"/>
    <n v="8.9"/>
    <n v="304"/>
    <n v="6"/>
    <n v="1005.2"/>
    <n v="81"/>
    <x v="15"/>
    <x v="21"/>
    <x v="3"/>
    <x v="0"/>
    <n v="9.1"/>
    <n v="10.01"/>
    <n v="0"/>
  </r>
  <r>
    <n v="279"/>
    <n v="20240123"/>
    <n v="8.5"/>
    <n v="7.7"/>
    <n v="365"/>
    <n v="5.9"/>
    <n v="1017"/>
    <n v="82"/>
    <x v="15"/>
    <x v="22"/>
    <x v="3"/>
    <x v="0"/>
    <n v="10.3"/>
    <n v="11.330000000000002"/>
    <n v="0"/>
  </r>
  <r>
    <n v="279"/>
    <n v="20240124"/>
    <n v="11.2"/>
    <n v="9.9"/>
    <n v="371"/>
    <n v="1.7"/>
    <n v="1016.8"/>
    <n v="75"/>
    <x v="15"/>
    <x v="23"/>
    <x v="3"/>
    <x v="0"/>
    <n v="8.1"/>
    <n v="8.91"/>
    <n v="0"/>
  </r>
  <r>
    <n v="279"/>
    <n v="20240125"/>
    <n v="3.9"/>
    <n v="6.4"/>
    <n v="355"/>
    <n v="1.1000000000000001"/>
    <n v="1025.8"/>
    <n v="90"/>
    <x v="15"/>
    <x v="24"/>
    <x v="3"/>
    <x v="0"/>
    <n v="11.6"/>
    <n v="12.76"/>
    <n v="0"/>
  </r>
  <r>
    <n v="279"/>
    <n v="20240126"/>
    <n v="6.5"/>
    <n v="7.5"/>
    <n v="185"/>
    <n v="7.8"/>
    <n v="1023.2"/>
    <n v="87"/>
    <x v="15"/>
    <x v="25"/>
    <x v="3"/>
    <x v="0"/>
    <n v="10.5"/>
    <n v="11.55"/>
    <n v="0"/>
  </r>
  <r>
    <n v="279"/>
    <n v="20240127"/>
    <n v="3.5"/>
    <n v="3.1"/>
    <n v="540"/>
    <n v="0"/>
    <n v="1034"/>
    <n v="86"/>
    <x v="15"/>
    <x v="26"/>
    <x v="3"/>
    <x v="0"/>
    <n v="14.9"/>
    <n v="16.39"/>
    <n v="0"/>
  </r>
  <r>
    <n v="279"/>
    <n v="20240128"/>
    <n v="3"/>
    <n v="3.6"/>
    <n v="580"/>
    <n v="0"/>
    <n v="1028.0999999999999"/>
    <n v="74"/>
    <x v="15"/>
    <x v="27"/>
    <x v="3"/>
    <x v="0"/>
    <n v="14.4"/>
    <n v="15.840000000000002"/>
    <n v="0"/>
  </r>
  <r>
    <n v="279"/>
    <n v="20240129"/>
    <n v="2.8"/>
    <n v="5.5"/>
    <n v="387"/>
    <n v="0"/>
    <n v="1025.7"/>
    <n v="81"/>
    <x v="15"/>
    <x v="28"/>
    <x v="4"/>
    <x v="0"/>
    <n v="12.5"/>
    <n v="13.750000000000002"/>
    <n v="0"/>
  </r>
  <r>
    <n v="279"/>
    <n v="20240130"/>
    <n v="4.9000000000000004"/>
    <n v="7.3"/>
    <n v="194"/>
    <n v="0.6"/>
    <n v="1026.7"/>
    <n v="89"/>
    <x v="15"/>
    <x v="29"/>
    <x v="4"/>
    <x v="0"/>
    <n v="10.7"/>
    <n v="11.77"/>
    <n v="0"/>
  </r>
  <r>
    <n v="279"/>
    <n v="20240131"/>
    <n v="5.2"/>
    <n v="5.7"/>
    <n v="163"/>
    <n v="2.4"/>
    <n v="1028.9000000000001"/>
    <n v="83"/>
    <x v="15"/>
    <x v="30"/>
    <x v="4"/>
    <x v="0"/>
    <n v="12.3"/>
    <n v="13.530000000000001"/>
    <n v="0"/>
  </r>
  <r>
    <n v="279"/>
    <n v="20240201"/>
    <n v="4.8"/>
    <n v="5.9"/>
    <n v="526"/>
    <n v="1.5"/>
    <n v="1028.0999999999999"/>
    <n v="86"/>
    <x v="15"/>
    <x v="31"/>
    <x v="4"/>
    <x v="1"/>
    <n v="12.1"/>
    <n v="13.31"/>
    <n v="0"/>
  </r>
  <r>
    <n v="279"/>
    <n v="20240202"/>
    <n v="6.8"/>
    <n v="7.6"/>
    <n v="273"/>
    <n v="0.1"/>
    <n v="1024.7"/>
    <n v="88"/>
    <x v="15"/>
    <x v="32"/>
    <x v="4"/>
    <x v="1"/>
    <n v="10.4"/>
    <n v="11.440000000000001"/>
    <n v="0"/>
  </r>
  <r>
    <n v="279"/>
    <n v="20240203"/>
    <n v="6.5"/>
    <n v="9.8000000000000007"/>
    <n v="136"/>
    <n v="0.2"/>
    <n v="1022.3"/>
    <n v="89"/>
    <x v="15"/>
    <x v="33"/>
    <x v="4"/>
    <x v="1"/>
    <n v="8.1999999999999993"/>
    <n v="9.02"/>
    <n v="0"/>
  </r>
  <r>
    <n v="279"/>
    <n v="20240204"/>
    <n v="7.8"/>
    <n v="9.1"/>
    <n v="177"/>
    <n v="2.1"/>
    <n v="1017.9"/>
    <n v="84"/>
    <x v="15"/>
    <x v="34"/>
    <x v="4"/>
    <x v="1"/>
    <n v="8.9"/>
    <n v="9.7900000000000009"/>
    <n v="0"/>
  </r>
  <r>
    <n v="279"/>
    <n v="20240205"/>
    <n v="9.8000000000000007"/>
    <n v="9.6"/>
    <n v="139"/>
    <n v="-0.1"/>
    <n v="1014.5"/>
    <n v="81"/>
    <x v="15"/>
    <x v="35"/>
    <x v="5"/>
    <x v="1"/>
    <n v="8.4"/>
    <n v="9.240000000000002"/>
    <n v="0"/>
  </r>
  <r>
    <n v="279"/>
    <n v="20240206"/>
    <n v="9.8000000000000007"/>
    <n v="9.8000000000000007"/>
    <n v="114"/>
    <n v="13.3"/>
    <n v="1004.7"/>
    <n v="83"/>
    <x v="15"/>
    <x v="36"/>
    <x v="5"/>
    <x v="1"/>
    <n v="8.1999999999999993"/>
    <n v="9.02"/>
    <n v="0"/>
  </r>
  <r>
    <n v="279"/>
    <n v="20240207"/>
    <n v="1.9"/>
    <n v="3.7"/>
    <n v="493"/>
    <n v="0.5"/>
    <n v="1004.7"/>
    <n v="82"/>
    <x v="15"/>
    <x v="37"/>
    <x v="5"/>
    <x v="1"/>
    <n v="14.3"/>
    <n v="15.730000000000002"/>
    <n v="0"/>
  </r>
  <r>
    <n v="279"/>
    <n v="20240208"/>
    <n v="3.3"/>
    <n v="1"/>
    <n v="175"/>
    <n v="11.5"/>
    <n v="998"/>
    <n v="93"/>
    <x v="15"/>
    <x v="38"/>
    <x v="5"/>
    <x v="1"/>
    <n v="17"/>
    <n v="18.700000000000003"/>
    <n v="0"/>
  </r>
  <r>
    <n v="279"/>
    <n v="20240209"/>
    <n v="4.3"/>
    <n v="8.1999999999999993"/>
    <n v="225"/>
    <n v="8.9"/>
    <n v="984.6"/>
    <n v="93"/>
    <x v="15"/>
    <x v="39"/>
    <x v="5"/>
    <x v="1"/>
    <n v="9.8000000000000007"/>
    <n v="10.780000000000001"/>
    <n v="0"/>
  </r>
  <r>
    <n v="279"/>
    <n v="20240210"/>
    <n v="3.2"/>
    <n v="10.1"/>
    <n v="319"/>
    <n v="-0.1"/>
    <n v="987.4"/>
    <n v="91"/>
    <x v="15"/>
    <x v="40"/>
    <x v="5"/>
    <x v="1"/>
    <n v="7.9"/>
    <n v="8.6900000000000013"/>
    <n v="0"/>
  </r>
  <r>
    <n v="279"/>
    <n v="20240211"/>
    <n v="3.5"/>
    <n v="8.8000000000000007"/>
    <n v="184"/>
    <n v="0.1"/>
    <n v="990.7"/>
    <n v="93"/>
    <x v="15"/>
    <x v="41"/>
    <x v="5"/>
    <x v="1"/>
    <n v="9.1999999999999993"/>
    <n v="10.119999999999999"/>
    <n v="0"/>
  </r>
  <r>
    <n v="279"/>
    <n v="20240212"/>
    <n v="3.5"/>
    <n v="6.8"/>
    <n v="434"/>
    <n v="0.2"/>
    <n v="1003.8"/>
    <n v="89"/>
    <x v="15"/>
    <x v="42"/>
    <x v="6"/>
    <x v="1"/>
    <n v="11.2"/>
    <n v="12.32"/>
    <n v="0"/>
  </r>
  <r>
    <n v="279"/>
    <n v="20240213"/>
    <n v="4.7"/>
    <n v="6"/>
    <n v="516"/>
    <n v="2.2000000000000002"/>
    <n v="1014.5"/>
    <n v="86"/>
    <x v="15"/>
    <x v="43"/>
    <x v="6"/>
    <x v="1"/>
    <n v="12"/>
    <n v="13.200000000000001"/>
    <n v="0"/>
  </r>
  <r>
    <n v="279"/>
    <n v="20240214"/>
    <n v="5.8"/>
    <n v="10.4"/>
    <n v="137"/>
    <n v="11.6"/>
    <n v="1013.3"/>
    <n v="97"/>
    <x v="15"/>
    <x v="44"/>
    <x v="6"/>
    <x v="1"/>
    <n v="7.6"/>
    <n v="8.36"/>
    <n v="0"/>
  </r>
  <r>
    <n v="279"/>
    <n v="20240215"/>
    <n v="3.9"/>
    <n v="11.9"/>
    <n v="168"/>
    <n v="1.1000000000000001"/>
    <n v="1012.8"/>
    <n v="93"/>
    <x v="15"/>
    <x v="45"/>
    <x v="6"/>
    <x v="1"/>
    <n v="6.1"/>
    <n v="6.71"/>
    <n v="0"/>
  </r>
  <r>
    <n v="279"/>
    <n v="20240216"/>
    <n v="4.7"/>
    <n v="10.7"/>
    <n v="210"/>
    <n v="1.2"/>
    <n v="1013.4"/>
    <n v="88"/>
    <x v="15"/>
    <x v="46"/>
    <x v="6"/>
    <x v="1"/>
    <n v="7.3000000000000007"/>
    <n v="8.0300000000000011"/>
    <n v="0"/>
  </r>
  <r>
    <n v="279"/>
    <n v="20240217"/>
    <n v="2.5"/>
    <n v="8.6999999999999993"/>
    <n v="469"/>
    <n v="-0.1"/>
    <n v="1029.8"/>
    <n v="91"/>
    <x v="15"/>
    <x v="47"/>
    <x v="6"/>
    <x v="1"/>
    <n v="9.3000000000000007"/>
    <n v="10.230000000000002"/>
    <n v="0"/>
  </r>
  <r>
    <n v="279"/>
    <n v="20240218"/>
    <n v="6.1"/>
    <n v="8.8000000000000007"/>
    <n v="119"/>
    <n v="21"/>
    <n v="1022.5"/>
    <n v="93"/>
    <x v="15"/>
    <x v="48"/>
    <x v="6"/>
    <x v="1"/>
    <n v="9.1999999999999993"/>
    <n v="10.119999999999999"/>
    <n v="0"/>
  </r>
  <r>
    <n v="279"/>
    <n v="20240219"/>
    <n v="4.9000000000000004"/>
    <n v="8.3000000000000007"/>
    <n v="235"/>
    <n v="0.9"/>
    <n v="1024.3"/>
    <n v="92"/>
    <x v="15"/>
    <x v="49"/>
    <x v="7"/>
    <x v="1"/>
    <n v="9.6999999999999993"/>
    <n v="10.67"/>
    <n v="0"/>
  </r>
  <r>
    <n v="279"/>
    <n v="20240220"/>
    <n v="4.9000000000000004"/>
    <n v="8"/>
    <n v="446"/>
    <n v="-0.1"/>
    <n v="1024.2"/>
    <n v="89"/>
    <x v="15"/>
    <x v="50"/>
    <x v="7"/>
    <x v="1"/>
    <n v="10"/>
    <n v="11"/>
    <n v="0"/>
  </r>
  <r>
    <n v="279"/>
    <n v="20240221"/>
    <n v="6.4"/>
    <n v="8.8000000000000007"/>
    <n v="244"/>
    <n v="6.8"/>
    <n v="1009.8"/>
    <n v="90"/>
    <x v="15"/>
    <x v="51"/>
    <x v="7"/>
    <x v="1"/>
    <n v="9.1999999999999993"/>
    <n v="10.119999999999999"/>
    <n v="0"/>
  </r>
  <r>
    <n v="279"/>
    <n v="20240222"/>
    <n v="6.8"/>
    <n v="9.6999999999999993"/>
    <n v="352"/>
    <n v="5.2"/>
    <n v="985.6"/>
    <n v="91"/>
    <x v="15"/>
    <x v="52"/>
    <x v="7"/>
    <x v="1"/>
    <n v="8.3000000000000007"/>
    <n v="9.1300000000000008"/>
    <n v="0"/>
  </r>
  <r>
    <n v="279"/>
    <n v="20240223"/>
    <n v="6.5"/>
    <n v="5.7"/>
    <n v="297"/>
    <n v="2"/>
    <n v="990"/>
    <n v="82"/>
    <x v="15"/>
    <x v="53"/>
    <x v="7"/>
    <x v="1"/>
    <n v="12.3"/>
    <n v="13.530000000000001"/>
    <n v="0"/>
  </r>
  <r>
    <n v="279"/>
    <n v="20240224"/>
    <n v="4.0999999999999996"/>
    <n v="4.5999999999999996"/>
    <n v="446"/>
    <n v="2.4"/>
    <n v="998.2"/>
    <n v="87"/>
    <x v="15"/>
    <x v="54"/>
    <x v="7"/>
    <x v="1"/>
    <n v="13.4"/>
    <n v="14.740000000000002"/>
    <n v="0"/>
  </r>
  <r>
    <n v="279"/>
    <n v="20240225"/>
    <n v="3.3"/>
    <n v="5.2"/>
    <n v="372"/>
    <n v="0.7"/>
    <n v="1000.7"/>
    <n v="88"/>
    <x v="15"/>
    <x v="55"/>
    <x v="7"/>
    <x v="1"/>
    <n v="12.8"/>
    <n v="14.080000000000002"/>
    <n v="0"/>
  </r>
  <r>
    <n v="279"/>
    <n v="20240226"/>
    <n v="6.3"/>
    <n v="4"/>
    <n v="324"/>
    <n v="0"/>
    <n v="1008.6"/>
    <n v="89"/>
    <x v="15"/>
    <x v="56"/>
    <x v="8"/>
    <x v="1"/>
    <n v="14"/>
    <n v="15.400000000000002"/>
    <n v="0"/>
  </r>
  <r>
    <n v="279"/>
    <n v="20240227"/>
    <n v="2.5"/>
    <n v="2.9"/>
    <n v="683"/>
    <n v="0"/>
    <n v="1018.8"/>
    <n v="91"/>
    <x v="15"/>
    <x v="57"/>
    <x v="8"/>
    <x v="1"/>
    <n v="15.1"/>
    <n v="16.61"/>
    <n v="0"/>
  </r>
  <r>
    <n v="279"/>
    <n v="20240228"/>
    <n v="3.9"/>
    <n v="4.8"/>
    <n v="386"/>
    <n v="-0.1"/>
    <n v="1019.3"/>
    <n v="92"/>
    <x v="15"/>
    <x v="58"/>
    <x v="8"/>
    <x v="1"/>
    <n v="13.2"/>
    <n v="14.52"/>
    <n v="0"/>
  </r>
  <r>
    <n v="279"/>
    <n v="20240229"/>
    <n v="5.0999999999999996"/>
    <n v="7.1"/>
    <n v="248"/>
    <n v="6.2"/>
    <n v="1008.3"/>
    <n v="88"/>
    <x v="15"/>
    <x v="59"/>
    <x v="8"/>
    <x v="1"/>
    <n v="10.9"/>
    <n v="11.990000000000002"/>
    <n v="0"/>
  </r>
  <r>
    <n v="279"/>
    <n v="20240301"/>
    <n v="5.4"/>
    <n v="8.5"/>
    <n v="776"/>
    <n v="-0.1"/>
    <n v="1001.4"/>
    <n v="72"/>
    <x v="15"/>
    <x v="60"/>
    <x v="8"/>
    <x v="2"/>
    <n v="9.5"/>
    <n v="9.5"/>
    <n v="0"/>
  </r>
  <r>
    <n v="279"/>
    <n v="20240302"/>
    <n v="4.5"/>
    <n v="9.1"/>
    <n v="1033"/>
    <n v="0"/>
    <n v="1000.9"/>
    <n v="72"/>
    <x v="15"/>
    <x v="61"/>
    <x v="8"/>
    <x v="2"/>
    <n v="8.9"/>
    <n v="8.9"/>
    <n v="0"/>
  </r>
  <r>
    <n v="279"/>
    <n v="20240303"/>
    <n v="3.4"/>
    <n v="9.3000000000000007"/>
    <n v="988"/>
    <n v="-0.1"/>
    <n v="1002.4"/>
    <n v="80"/>
    <x v="15"/>
    <x v="62"/>
    <x v="8"/>
    <x v="2"/>
    <n v="8.6999999999999993"/>
    <n v="8.6999999999999993"/>
    <n v="0"/>
  </r>
  <r>
    <n v="279"/>
    <n v="20240304"/>
    <n v="2"/>
    <n v="6.6"/>
    <n v="199"/>
    <n v="-0.1"/>
    <n v="1010.9"/>
    <n v="98"/>
    <x v="15"/>
    <x v="63"/>
    <x v="9"/>
    <x v="2"/>
    <n v="11.4"/>
    <n v="11.4"/>
    <n v="0"/>
  </r>
  <r>
    <n v="279"/>
    <n v="20240305"/>
    <n v="2.5"/>
    <n v="7.1"/>
    <n v="181"/>
    <n v="-0.1"/>
    <n v="1015"/>
    <n v="94"/>
    <x v="15"/>
    <x v="64"/>
    <x v="9"/>
    <x v="2"/>
    <n v="10.9"/>
    <n v="10.9"/>
    <n v="0"/>
  </r>
  <r>
    <n v="279"/>
    <n v="20240306"/>
    <n v="2.7"/>
    <n v="5.8"/>
    <n v="638"/>
    <n v="0"/>
    <n v="1023.7"/>
    <n v="85"/>
    <x v="15"/>
    <x v="65"/>
    <x v="9"/>
    <x v="2"/>
    <n v="12.2"/>
    <n v="12.2"/>
    <n v="0"/>
  </r>
  <r>
    <n v="279"/>
    <n v="20240307"/>
    <n v="4.3"/>
    <n v="3.3"/>
    <n v="531"/>
    <n v="0"/>
    <n v="1024.8"/>
    <n v="87"/>
    <x v="15"/>
    <x v="66"/>
    <x v="9"/>
    <x v="2"/>
    <n v="14.7"/>
    <n v="14.7"/>
    <n v="0"/>
  </r>
  <r>
    <n v="279"/>
    <n v="20240308"/>
    <n v="6"/>
    <n v="4.3"/>
    <n v="1282"/>
    <n v="0"/>
    <n v="1014.1"/>
    <n v="72"/>
    <x v="15"/>
    <x v="67"/>
    <x v="9"/>
    <x v="2"/>
    <n v="13.7"/>
    <n v="13.7"/>
    <n v="0"/>
  </r>
  <r>
    <n v="279"/>
    <n v="20240309"/>
    <n v="5.0999999999999996"/>
    <n v="5.7"/>
    <n v="1185"/>
    <n v="0"/>
    <n v="1003.5"/>
    <n v="75"/>
    <x v="15"/>
    <x v="68"/>
    <x v="9"/>
    <x v="2"/>
    <n v="12.3"/>
    <n v="12.3"/>
    <n v="0"/>
  </r>
  <r>
    <n v="279"/>
    <n v="20240310"/>
    <n v="5.9"/>
    <n v="7.6"/>
    <n v="1002"/>
    <n v="0"/>
    <n v="999.2"/>
    <n v="77"/>
    <x v="15"/>
    <x v="69"/>
    <x v="9"/>
    <x v="2"/>
    <n v="10.4"/>
    <n v="10.4"/>
    <n v="0"/>
  </r>
  <r>
    <n v="279"/>
    <n v="20240311"/>
    <n v="3"/>
    <n v="7.2"/>
    <n v="250"/>
    <n v="0.3"/>
    <n v="1002.6"/>
    <n v="90"/>
    <x v="15"/>
    <x v="70"/>
    <x v="10"/>
    <x v="2"/>
    <n v="10.8"/>
    <n v="10.8"/>
    <n v="0"/>
  </r>
  <r>
    <n v="279"/>
    <n v="20240312"/>
    <n v="3.1"/>
    <n v="6.9"/>
    <n v="173"/>
    <n v="0.2"/>
    <n v="1012.4"/>
    <n v="94"/>
    <x v="15"/>
    <x v="71"/>
    <x v="10"/>
    <x v="2"/>
    <n v="11.1"/>
    <n v="11.1"/>
    <n v="0"/>
  </r>
  <r>
    <n v="279"/>
    <n v="20240313"/>
    <n v="4.4000000000000004"/>
    <n v="9.8000000000000007"/>
    <n v="257"/>
    <n v="0.4"/>
    <n v="1013.3"/>
    <n v="91"/>
    <x v="15"/>
    <x v="72"/>
    <x v="10"/>
    <x v="2"/>
    <n v="8.1999999999999993"/>
    <n v="8.1999999999999993"/>
    <n v="0"/>
  </r>
  <r>
    <n v="279"/>
    <n v="20240314"/>
    <n v="4.8"/>
    <n v="12.3"/>
    <n v="1098"/>
    <n v="0"/>
    <n v="1010.1"/>
    <n v="79"/>
    <x v="15"/>
    <x v="73"/>
    <x v="10"/>
    <x v="2"/>
    <n v="5.6999999999999993"/>
    <n v="5.6999999999999993"/>
    <n v="0"/>
  </r>
  <r>
    <n v="279"/>
    <n v="20240315"/>
    <n v="5.8"/>
    <n v="12.4"/>
    <n v="551"/>
    <n v="4.3"/>
    <n v="1006.3"/>
    <n v="82"/>
    <x v="15"/>
    <x v="74"/>
    <x v="10"/>
    <x v="2"/>
    <n v="5.6"/>
    <n v="5.6"/>
    <n v="0"/>
  </r>
  <r>
    <n v="279"/>
    <n v="20240316"/>
    <n v="4.2"/>
    <n v="7.3"/>
    <n v="741"/>
    <n v="1.7"/>
    <n v="1018.2"/>
    <n v="82"/>
    <x v="15"/>
    <x v="75"/>
    <x v="10"/>
    <x v="2"/>
    <n v="10.7"/>
    <n v="10.7"/>
    <n v="0"/>
  </r>
  <r>
    <n v="279"/>
    <n v="20240317"/>
    <n v="3.5"/>
    <n v="7.3"/>
    <n v="752"/>
    <n v="1.1000000000000001"/>
    <n v="1020.5"/>
    <n v="80"/>
    <x v="15"/>
    <x v="76"/>
    <x v="10"/>
    <x v="2"/>
    <n v="10.7"/>
    <n v="10.7"/>
    <n v="0"/>
  </r>
  <r>
    <n v="279"/>
    <n v="20240318"/>
    <n v="2.2000000000000002"/>
    <n v="8.9"/>
    <n v="578"/>
    <n v="1"/>
    <n v="1015.9"/>
    <n v="91"/>
    <x v="15"/>
    <x v="77"/>
    <x v="11"/>
    <x v="2"/>
    <n v="9.1"/>
    <n v="9.1"/>
    <n v="0"/>
  </r>
  <r>
    <n v="279"/>
    <n v="20240319"/>
    <n v="2.2999999999999998"/>
    <n v="10.4"/>
    <n v="822"/>
    <n v="-0.1"/>
    <n v="1017.9"/>
    <n v="84"/>
    <x v="15"/>
    <x v="78"/>
    <x v="11"/>
    <x v="2"/>
    <n v="7.6"/>
    <n v="7.6"/>
    <n v="0"/>
  </r>
  <r>
    <n v="279"/>
    <n v="20240320"/>
    <n v="1.7"/>
    <n v="11.6"/>
    <n v="904"/>
    <n v="-0.1"/>
    <n v="1019"/>
    <n v="85"/>
    <x v="15"/>
    <x v="79"/>
    <x v="11"/>
    <x v="2"/>
    <n v="6.4"/>
    <n v="6.4"/>
    <n v="0"/>
  </r>
  <r>
    <n v="279"/>
    <n v="20240321"/>
    <n v="4.2"/>
    <n v="8.6999999999999993"/>
    <n v="597"/>
    <n v="-0.1"/>
    <n v="1022.5"/>
    <n v="87"/>
    <x v="15"/>
    <x v="80"/>
    <x v="11"/>
    <x v="2"/>
    <n v="9.3000000000000007"/>
    <n v="9.3000000000000007"/>
    <n v="0"/>
  </r>
  <r>
    <n v="279"/>
    <n v="20240322"/>
    <n v="4.2"/>
    <n v="9"/>
    <n v="280"/>
    <n v="1.5"/>
    <n v="1014.3"/>
    <n v="92"/>
    <x v="15"/>
    <x v="81"/>
    <x v="11"/>
    <x v="2"/>
    <n v="9"/>
    <n v="9"/>
    <n v="0"/>
  </r>
  <r>
    <n v="279"/>
    <n v="20240323"/>
    <n v="5.3"/>
    <n v="5.2"/>
    <n v="1064"/>
    <n v="2.9"/>
    <n v="1006.1"/>
    <n v="84"/>
    <x v="15"/>
    <x v="82"/>
    <x v="11"/>
    <x v="2"/>
    <n v="12.8"/>
    <n v="12.8"/>
    <n v="0"/>
  </r>
  <r>
    <n v="279"/>
    <n v="20240324"/>
    <n v="6.5"/>
    <n v="6.2"/>
    <n v="844"/>
    <n v="11.8"/>
    <n v="1001"/>
    <n v="86"/>
    <x v="15"/>
    <x v="83"/>
    <x v="11"/>
    <x v="2"/>
    <n v="11.8"/>
    <n v="11.8"/>
    <n v="0"/>
  </r>
  <r>
    <n v="279"/>
    <n v="20240325"/>
    <n v="2.7"/>
    <n v="6.5"/>
    <n v="1395"/>
    <n v="-0.1"/>
    <n v="1004.5"/>
    <n v="76"/>
    <x v="15"/>
    <x v="84"/>
    <x v="12"/>
    <x v="2"/>
    <n v="11.5"/>
    <n v="11.5"/>
    <n v="0"/>
  </r>
  <r>
    <n v="279"/>
    <n v="20240326"/>
    <n v="3.8"/>
    <n v="7.6"/>
    <n v="1250"/>
    <n v="-0.1"/>
    <n v="992.4"/>
    <n v="73"/>
    <x v="15"/>
    <x v="85"/>
    <x v="12"/>
    <x v="2"/>
    <n v="10.4"/>
    <n v="10.4"/>
    <n v="0"/>
  </r>
  <r>
    <n v="279"/>
    <n v="20240327"/>
    <n v="3.1"/>
    <n v="8.3000000000000007"/>
    <n v="660"/>
    <n v="0.2"/>
    <n v="986.8"/>
    <n v="83"/>
    <x v="15"/>
    <x v="86"/>
    <x v="12"/>
    <x v="2"/>
    <n v="9.6999999999999993"/>
    <n v="9.6999999999999993"/>
    <n v="0"/>
  </r>
  <r>
    <n v="279"/>
    <n v="20240328"/>
    <n v="4.7"/>
    <n v="8"/>
    <n v="784"/>
    <n v="1.1000000000000001"/>
    <n v="986.6"/>
    <n v="79"/>
    <x v="15"/>
    <x v="87"/>
    <x v="12"/>
    <x v="2"/>
    <n v="10"/>
    <n v="10"/>
    <n v="0"/>
  </r>
  <r>
    <n v="279"/>
    <n v="20240329"/>
    <n v="4.7"/>
    <n v="9.9"/>
    <n v="1003"/>
    <n v="0.8"/>
    <n v="993.7"/>
    <n v="77"/>
    <x v="15"/>
    <x v="88"/>
    <x v="12"/>
    <x v="2"/>
    <n v="8.1"/>
    <n v="8.1"/>
    <n v="0"/>
  </r>
  <r>
    <n v="279"/>
    <n v="20240330"/>
    <n v="3.6"/>
    <n v="10.5"/>
    <n v="844"/>
    <n v="0.1"/>
    <n v="997.1"/>
    <n v="87"/>
    <x v="15"/>
    <x v="89"/>
    <x v="12"/>
    <x v="2"/>
    <n v="7.5"/>
    <n v="7.5"/>
    <n v="0"/>
  </r>
  <r>
    <n v="279"/>
    <n v="20240331"/>
    <n v="3.4"/>
    <n v="9.9"/>
    <n v="1130"/>
    <n v="2.1"/>
    <n v="997.7"/>
    <n v="88"/>
    <x v="15"/>
    <x v="90"/>
    <x v="12"/>
    <x v="2"/>
    <n v="8.1"/>
    <n v="8.1"/>
    <n v="0"/>
  </r>
  <r>
    <n v="279"/>
    <n v="20240401"/>
    <n v="3.3"/>
    <n v="9.3000000000000007"/>
    <n v="601"/>
    <n v="0.2"/>
    <n v="996.2"/>
    <n v="90"/>
    <x v="15"/>
    <x v="91"/>
    <x v="13"/>
    <x v="3"/>
    <n v="8.6999999999999993"/>
    <n v="6.96"/>
    <n v="0"/>
  </r>
  <r>
    <n v="279"/>
    <n v="20240402"/>
    <n v="4.5999999999999996"/>
    <n v="9.1"/>
    <n v="814"/>
    <n v="2.1"/>
    <n v="1004.4"/>
    <n v="87"/>
    <x v="15"/>
    <x v="92"/>
    <x v="13"/>
    <x v="3"/>
    <n v="8.9"/>
    <n v="7.120000000000001"/>
    <n v="0"/>
  </r>
  <r>
    <n v="279"/>
    <n v="20240403"/>
    <n v="4.2"/>
    <n v="10.3"/>
    <n v="481"/>
    <n v="9"/>
    <n v="1003.9"/>
    <n v="93"/>
    <x v="15"/>
    <x v="93"/>
    <x v="13"/>
    <x v="3"/>
    <n v="7.6999999999999993"/>
    <n v="6.16"/>
    <n v="0"/>
  </r>
  <r>
    <n v="279"/>
    <n v="20240404"/>
    <n v="5.9"/>
    <n v="11.1"/>
    <n v="737"/>
    <n v="5.5"/>
    <n v="1004.4"/>
    <n v="85"/>
    <x v="15"/>
    <x v="94"/>
    <x v="13"/>
    <x v="3"/>
    <n v="6.9"/>
    <n v="5.5200000000000005"/>
    <n v="0"/>
  </r>
  <r>
    <n v="279"/>
    <n v="20240405"/>
    <n v="5.7"/>
    <n v="12.9"/>
    <n v="787"/>
    <n v="4.4000000000000004"/>
    <n v="1008"/>
    <n v="84"/>
    <x v="15"/>
    <x v="95"/>
    <x v="13"/>
    <x v="3"/>
    <n v="5.0999999999999996"/>
    <n v="4.08"/>
    <n v="0"/>
  </r>
  <r>
    <n v="279"/>
    <n v="20240406"/>
    <n v="4"/>
    <n v="17.2"/>
    <n v="1532"/>
    <n v="0"/>
    <n v="1009.2"/>
    <n v="70"/>
    <x v="15"/>
    <x v="96"/>
    <x v="13"/>
    <x v="3"/>
    <n v="0.80000000000000071"/>
    <n v="0.64000000000000057"/>
    <n v="0"/>
  </r>
  <r>
    <n v="279"/>
    <n v="20240407"/>
    <n v="5.5"/>
    <n v="16.600000000000001"/>
    <n v="1866"/>
    <n v="0.7"/>
    <n v="1011.8"/>
    <n v="64"/>
    <x v="15"/>
    <x v="97"/>
    <x v="13"/>
    <x v="3"/>
    <n v="1.3999999999999986"/>
    <n v="1.119999999999999"/>
    <n v="0"/>
  </r>
  <r>
    <n v="279"/>
    <n v="20240408"/>
    <n v="2.6"/>
    <n v="14.6"/>
    <n v="1114"/>
    <n v="0.4"/>
    <n v="1008.3"/>
    <n v="87"/>
    <x v="15"/>
    <x v="98"/>
    <x v="14"/>
    <x v="3"/>
    <n v="3.4000000000000004"/>
    <n v="2.7200000000000006"/>
    <n v="0"/>
  </r>
  <r>
    <n v="279"/>
    <n v="20240409"/>
    <n v="6.5"/>
    <n v="11.9"/>
    <n v="892"/>
    <n v="1.1000000000000001"/>
    <n v="1008.9"/>
    <n v="79"/>
    <x v="15"/>
    <x v="99"/>
    <x v="14"/>
    <x v="3"/>
    <n v="6.1"/>
    <n v="4.88"/>
    <n v="0"/>
  </r>
  <r>
    <n v="279"/>
    <n v="20240410"/>
    <n v="4.4000000000000004"/>
    <n v="10.5"/>
    <n v="1694"/>
    <n v="1"/>
    <n v="1026"/>
    <n v="70"/>
    <x v="15"/>
    <x v="100"/>
    <x v="14"/>
    <x v="3"/>
    <n v="7.5"/>
    <n v="6"/>
    <n v="0"/>
  </r>
  <r>
    <n v="279"/>
    <n v="20240411"/>
    <n v="4.5999999999999996"/>
    <n v="12.3"/>
    <n v="424"/>
    <n v="1.9"/>
    <n v="1029.5"/>
    <n v="88"/>
    <x v="15"/>
    <x v="101"/>
    <x v="14"/>
    <x v="3"/>
    <n v="5.6999999999999993"/>
    <n v="4.5599999999999996"/>
    <n v="0"/>
  </r>
  <r>
    <n v="279"/>
    <n v="20240412"/>
    <n v="5.3"/>
    <n v="14.7"/>
    <n v="1489"/>
    <n v="-0.1"/>
    <n v="1027.9000000000001"/>
    <n v="79"/>
    <x v="15"/>
    <x v="102"/>
    <x v="14"/>
    <x v="3"/>
    <n v="3.3000000000000007"/>
    <n v="2.6400000000000006"/>
    <n v="0"/>
  </r>
  <r>
    <n v="279"/>
    <n v="20240413"/>
    <n v="5.0999999999999996"/>
    <n v="16"/>
    <n v="1499"/>
    <n v="0"/>
    <n v="1021.1"/>
    <n v="75"/>
    <x v="15"/>
    <x v="103"/>
    <x v="14"/>
    <x v="3"/>
    <n v="2"/>
    <n v="1.6"/>
    <n v="0"/>
  </r>
  <r>
    <n v="279"/>
    <n v="20240414"/>
    <n v="4"/>
    <n v="10.4"/>
    <n v="1877"/>
    <n v="0"/>
    <n v="1019.9"/>
    <n v="70"/>
    <x v="15"/>
    <x v="104"/>
    <x v="14"/>
    <x v="3"/>
    <n v="7.6"/>
    <n v="6.08"/>
    <n v="0"/>
  </r>
  <r>
    <n v="279"/>
    <n v="20240415"/>
    <n v="5.7"/>
    <n v="7"/>
    <n v="846"/>
    <n v="11.2"/>
    <n v="1003.3"/>
    <n v="86"/>
    <x v="15"/>
    <x v="105"/>
    <x v="15"/>
    <x v="3"/>
    <n v="11"/>
    <n v="8.8000000000000007"/>
    <n v="0"/>
  </r>
  <r>
    <n v="279"/>
    <n v="20240416"/>
    <n v="5"/>
    <n v="6.6"/>
    <n v="1015"/>
    <n v="6.2"/>
    <n v="1002.4"/>
    <n v="85"/>
    <x v="15"/>
    <x v="106"/>
    <x v="15"/>
    <x v="3"/>
    <n v="11.4"/>
    <n v="9.120000000000001"/>
    <n v="0"/>
  </r>
  <r>
    <n v="279"/>
    <n v="20240417"/>
    <n v="3.1"/>
    <n v="5.6"/>
    <n v="1409"/>
    <n v="1.7"/>
    <n v="1011.2"/>
    <n v="85"/>
    <x v="15"/>
    <x v="107"/>
    <x v="15"/>
    <x v="3"/>
    <n v="12.4"/>
    <n v="9.9200000000000017"/>
    <n v="0"/>
  </r>
  <r>
    <n v="279"/>
    <n v="20240418"/>
    <n v="4"/>
    <n v="6.4"/>
    <n v="1450"/>
    <n v="1.3"/>
    <n v="1017.2"/>
    <n v="79"/>
    <x v="15"/>
    <x v="108"/>
    <x v="15"/>
    <x v="3"/>
    <n v="11.6"/>
    <n v="9.2799999999999994"/>
    <n v="0"/>
  </r>
  <r>
    <n v="279"/>
    <n v="20240419"/>
    <n v="6.5"/>
    <n v="7.6"/>
    <n v="1254"/>
    <n v="13.9"/>
    <n v="1008.1"/>
    <n v="85"/>
    <x v="15"/>
    <x v="109"/>
    <x v="15"/>
    <x v="3"/>
    <n v="10.4"/>
    <n v="8.32"/>
    <n v="0"/>
  </r>
  <r>
    <n v="279"/>
    <n v="20240420"/>
    <n v="4.9000000000000004"/>
    <n v="6.1"/>
    <n v="1500"/>
    <n v="3.8"/>
    <n v="1019.5"/>
    <n v="84"/>
    <x v="15"/>
    <x v="110"/>
    <x v="15"/>
    <x v="3"/>
    <n v="11.9"/>
    <n v="9.5200000000000014"/>
    <n v="0"/>
  </r>
  <r>
    <n v="279"/>
    <n v="20240421"/>
    <n v="4.3"/>
    <n v="5.6"/>
    <n v="1675"/>
    <n v="2.6"/>
    <n v="1024.9000000000001"/>
    <n v="78"/>
    <x v="15"/>
    <x v="111"/>
    <x v="15"/>
    <x v="3"/>
    <n v="12.4"/>
    <n v="9.9200000000000017"/>
    <n v="0"/>
  </r>
  <r>
    <n v="279"/>
    <n v="20240422"/>
    <n v="3.9"/>
    <n v="5"/>
    <n v="1986"/>
    <n v="-0.1"/>
    <n v="1024.9000000000001"/>
    <n v="71"/>
    <x v="15"/>
    <x v="112"/>
    <x v="16"/>
    <x v="3"/>
    <n v="13"/>
    <n v="10.4"/>
    <n v="0"/>
  </r>
  <r>
    <n v="279"/>
    <n v="20240423"/>
    <n v="2.9"/>
    <n v="5"/>
    <n v="1882"/>
    <n v="1.7"/>
    <n v="1018.1"/>
    <n v="76"/>
    <x v="15"/>
    <x v="113"/>
    <x v="16"/>
    <x v="3"/>
    <n v="13"/>
    <n v="10.4"/>
    <n v="0"/>
  </r>
  <r>
    <n v="279"/>
    <n v="20240424"/>
    <n v="4.7"/>
    <n v="5.7"/>
    <n v="1399"/>
    <n v="8.9"/>
    <n v="1007"/>
    <n v="84"/>
    <x v="15"/>
    <x v="114"/>
    <x v="16"/>
    <x v="3"/>
    <n v="12.3"/>
    <n v="9.8400000000000016"/>
    <n v="0"/>
  </r>
  <r>
    <n v="279"/>
    <n v="20240425"/>
    <n v="4.0999999999999996"/>
    <n v="5.9"/>
    <n v="1131"/>
    <n v="4.0999999999999996"/>
    <n v="1003.6"/>
    <n v="83"/>
    <x v="15"/>
    <x v="115"/>
    <x v="16"/>
    <x v="3"/>
    <n v="12.1"/>
    <n v="9.68"/>
    <n v="0"/>
  </r>
  <r>
    <n v="279"/>
    <n v="20240426"/>
    <n v="3.3"/>
    <n v="8.4"/>
    <n v="2027"/>
    <n v="0.7"/>
    <n v="1003.6"/>
    <n v="77"/>
    <x v="15"/>
    <x v="116"/>
    <x v="16"/>
    <x v="3"/>
    <n v="9.6"/>
    <n v="7.68"/>
    <n v="0"/>
  </r>
  <r>
    <n v="279"/>
    <n v="20240427"/>
    <n v="3.4"/>
    <n v="12"/>
    <n v="1446"/>
    <n v="-0.1"/>
    <n v="1006.1"/>
    <n v="78"/>
    <x v="15"/>
    <x v="117"/>
    <x v="16"/>
    <x v="3"/>
    <n v="6"/>
    <n v="4.8000000000000007"/>
    <n v="0"/>
  </r>
  <r>
    <n v="279"/>
    <n v="20240428"/>
    <n v="6.1"/>
    <n v="13.1"/>
    <n v="1619"/>
    <n v="-0.1"/>
    <n v="1008.8"/>
    <n v="68"/>
    <x v="15"/>
    <x v="118"/>
    <x v="16"/>
    <x v="3"/>
    <n v="4.9000000000000004"/>
    <n v="3.9200000000000004"/>
    <n v="0"/>
  </r>
  <r>
    <n v="279"/>
    <n v="20240429"/>
    <n v="2.8"/>
    <n v="13"/>
    <n v="2148"/>
    <n v="0"/>
    <n v="1019.3"/>
    <n v="71"/>
    <x v="15"/>
    <x v="119"/>
    <x v="17"/>
    <x v="3"/>
    <n v="5"/>
    <n v="4"/>
    <n v="0"/>
  </r>
  <r>
    <n v="279"/>
    <n v="20240430"/>
    <n v="2.1"/>
    <n v="17.399999999999999"/>
    <n v="1826"/>
    <n v="0.3"/>
    <n v="1015.5"/>
    <n v="73"/>
    <x v="15"/>
    <x v="120"/>
    <x v="17"/>
    <x v="3"/>
    <n v="0.60000000000000142"/>
    <n v="0.48000000000000115"/>
    <n v="0"/>
  </r>
  <r>
    <n v="279"/>
    <n v="20240501"/>
    <n v="3.7"/>
    <n v="19.8"/>
    <n v="2404"/>
    <n v="0"/>
    <n v="1006.5"/>
    <n v="67"/>
    <x v="15"/>
    <x v="121"/>
    <x v="17"/>
    <x v="4"/>
    <n v="0"/>
    <n v="0"/>
    <n v="1.8000000000000007"/>
  </r>
  <r>
    <n v="280"/>
    <n v="20240101"/>
    <n v="6.4"/>
    <n v="6.7"/>
    <n v="169"/>
    <n v="11.8"/>
    <n v="999.4"/>
    <n v="86"/>
    <x v="16"/>
    <x v="0"/>
    <x v="0"/>
    <x v="0"/>
    <n v="11.3"/>
    <n v="12.430000000000001"/>
    <n v="0"/>
  </r>
  <r>
    <n v="280"/>
    <n v="20240102"/>
    <n v="6.3"/>
    <n v="8.8000000000000007"/>
    <n v="91"/>
    <n v="25.5"/>
    <n v="986.9"/>
    <n v="92"/>
    <x v="16"/>
    <x v="1"/>
    <x v="0"/>
    <x v="0"/>
    <n v="9.1999999999999993"/>
    <n v="10.119999999999999"/>
    <n v="0"/>
  </r>
  <r>
    <n v="280"/>
    <n v="20240103"/>
    <n v="8"/>
    <n v="8.3000000000000007"/>
    <n v="190"/>
    <n v="5.4"/>
    <n v="985.8"/>
    <n v="87"/>
    <x v="16"/>
    <x v="2"/>
    <x v="0"/>
    <x v="0"/>
    <n v="9.6999999999999993"/>
    <n v="10.67"/>
    <n v="0"/>
  </r>
  <r>
    <n v="280"/>
    <n v="20240104"/>
    <n v="3.1"/>
    <n v="3.6"/>
    <n v="204"/>
    <n v="-0.1"/>
    <n v="1001.3"/>
    <n v="84"/>
    <x v="16"/>
    <x v="3"/>
    <x v="0"/>
    <x v="0"/>
    <n v="14.4"/>
    <n v="15.840000000000002"/>
    <n v="0"/>
  </r>
  <r>
    <n v="280"/>
    <n v="20240105"/>
    <n v="5"/>
    <n v="3.1"/>
    <n v="70"/>
    <n v="12.3"/>
    <n v="998.7"/>
    <n v="94"/>
    <x v="16"/>
    <x v="4"/>
    <x v="0"/>
    <x v="0"/>
    <n v="14.9"/>
    <n v="16.39"/>
    <n v="0"/>
  </r>
  <r>
    <n v="280"/>
    <n v="20240106"/>
    <n v="4.7"/>
    <n v="0.5"/>
    <n v="103"/>
    <n v="0.4"/>
    <n v="1012.2"/>
    <n v="91"/>
    <x v="16"/>
    <x v="5"/>
    <x v="0"/>
    <x v="0"/>
    <n v="17.5"/>
    <n v="19.25"/>
    <n v="0"/>
  </r>
  <r>
    <n v="280"/>
    <n v="20240107"/>
    <n v="5.8"/>
    <n v="-0.7"/>
    <n v="299"/>
    <n v="-0.1"/>
    <n v="1027.2"/>
    <n v="77"/>
    <x v="16"/>
    <x v="6"/>
    <x v="0"/>
    <x v="0"/>
    <n v="18.7"/>
    <n v="20.57"/>
    <n v="0"/>
  </r>
  <r>
    <n v="280"/>
    <n v="20240108"/>
    <n v="6.3"/>
    <n v="-1.6"/>
    <n v="296"/>
    <n v="0"/>
    <n v="1035"/>
    <n v="75"/>
    <x v="16"/>
    <x v="7"/>
    <x v="1"/>
    <x v="0"/>
    <n v="19.600000000000001"/>
    <n v="21.560000000000002"/>
    <n v="0"/>
  </r>
  <r>
    <n v="280"/>
    <n v="20240109"/>
    <n v="4.5"/>
    <n v="-3.8"/>
    <n v="436"/>
    <n v="0"/>
    <n v="1036.5999999999999"/>
    <n v="77"/>
    <x v="16"/>
    <x v="8"/>
    <x v="1"/>
    <x v="0"/>
    <n v="21.8"/>
    <n v="23.980000000000004"/>
    <n v="0"/>
  </r>
  <r>
    <n v="280"/>
    <n v="20240110"/>
    <n v="3.9"/>
    <n v="-4.2"/>
    <n v="445"/>
    <n v="0"/>
    <n v="1033.0999999999999"/>
    <n v="80"/>
    <x v="16"/>
    <x v="9"/>
    <x v="1"/>
    <x v="0"/>
    <n v="22.2"/>
    <n v="24.42"/>
    <n v="0"/>
  </r>
  <r>
    <n v="280"/>
    <n v="20240111"/>
    <n v="1.5"/>
    <n v="-1.5"/>
    <n v="109"/>
    <n v="0"/>
    <n v="1033.7"/>
    <n v="94"/>
    <x v="16"/>
    <x v="10"/>
    <x v="1"/>
    <x v="0"/>
    <n v="19.5"/>
    <n v="21.450000000000003"/>
    <n v="0"/>
  </r>
  <r>
    <n v="280"/>
    <n v="20240112"/>
    <n v="2.2000000000000002"/>
    <n v="2.8"/>
    <n v="140"/>
    <n v="0.5"/>
    <n v="1030.9000000000001"/>
    <n v="94"/>
    <x v="16"/>
    <x v="11"/>
    <x v="1"/>
    <x v="0"/>
    <n v="15.2"/>
    <n v="16.72"/>
    <n v="0"/>
  </r>
  <r>
    <n v="280"/>
    <n v="20240113"/>
    <n v="4.8"/>
    <n v="3.8"/>
    <n v="144"/>
    <n v="0.9"/>
    <n v="1018.3"/>
    <n v="93"/>
    <x v="16"/>
    <x v="12"/>
    <x v="1"/>
    <x v="0"/>
    <n v="14.2"/>
    <n v="15.620000000000001"/>
    <n v="0"/>
  </r>
  <r>
    <n v="280"/>
    <n v="20240114"/>
    <n v="4.3"/>
    <n v="2.9"/>
    <n v="275"/>
    <n v="2.8"/>
    <n v="1005.1"/>
    <n v="88"/>
    <x v="16"/>
    <x v="13"/>
    <x v="1"/>
    <x v="0"/>
    <n v="15.1"/>
    <n v="16.61"/>
    <n v="0"/>
  </r>
  <r>
    <n v="280"/>
    <n v="20240115"/>
    <n v="4.7"/>
    <n v="1.2"/>
    <n v="212"/>
    <n v="6.5"/>
    <n v="999.5"/>
    <n v="88"/>
    <x v="16"/>
    <x v="14"/>
    <x v="2"/>
    <x v="0"/>
    <n v="16.8"/>
    <n v="18.480000000000004"/>
    <n v="0"/>
  </r>
  <r>
    <n v="280"/>
    <n v="20240116"/>
    <n v="5.0999999999999996"/>
    <n v="-0.2"/>
    <n v="310"/>
    <n v="0.7"/>
    <n v="1004.2"/>
    <n v="86"/>
    <x v="16"/>
    <x v="15"/>
    <x v="2"/>
    <x v="0"/>
    <n v="18.2"/>
    <n v="20.02"/>
    <n v="0"/>
  </r>
  <r>
    <n v="280"/>
    <n v="20240117"/>
    <n v="3.6"/>
    <n v="-1.7"/>
    <n v="179"/>
    <n v="0.2"/>
    <n v="992.3"/>
    <n v="83"/>
    <x v="16"/>
    <x v="16"/>
    <x v="2"/>
    <x v="0"/>
    <n v="19.7"/>
    <n v="21.67"/>
    <n v="0"/>
  </r>
  <r>
    <n v="280"/>
    <n v="20240118"/>
    <n v="2.7"/>
    <n v="-1.5"/>
    <n v="437"/>
    <n v="0.4"/>
    <n v="1001.3"/>
    <n v="87"/>
    <x v="16"/>
    <x v="17"/>
    <x v="2"/>
    <x v="0"/>
    <n v="19.5"/>
    <n v="21.450000000000003"/>
    <n v="0"/>
  </r>
  <r>
    <n v="280"/>
    <n v="20240119"/>
    <n v="5.5"/>
    <n v="0.6"/>
    <n v="502"/>
    <n v="1.6"/>
    <n v="1016.7"/>
    <n v="85"/>
    <x v="16"/>
    <x v="18"/>
    <x v="2"/>
    <x v="0"/>
    <n v="17.399999999999999"/>
    <n v="19.14"/>
    <n v="0"/>
  </r>
  <r>
    <n v="280"/>
    <n v="20240120"/>
    <n v="6.5"/>
    <n v="0.4"/>
    <n v="267"/>
    <n v="0"/>
    <n v="1024.2"/>
    <n v="79"/>
    <x v="16"/>
    <x v="19"/>
    <x v="2"/>
    <x v="0"/>
    <n v="17.600000000000001"/>
    <n v="19.360000000000003"/>
    <n v="0"/>
  </r>
  <r>
    <n v="280"/>
    <n v="20240121"/>
    <n v="8.3000000000000007"/>
    <n v="3.3"/>
    <n v="128"/>
    <n v="0.4"/>
    <n v="1014.3"/>
    <n v="72"/>
    <x v="16"/>
    <x v="20"/>
    <x v="2"/>
    <x v="0"/>
    <n v="14.7"/>
    <n v="16.170000000000002"/>
    <n v="0"/>
  </r>
  <r>
    <n v="280"/>
    <n v="20240122"/>
    <n v="10"/>
    <n v="8.6"/>
    <n v="389"/>
    <n v="9.6"/>
    <n v="1003.7"/>
    <n v="81"/>
    <x v="16"/>
    <x v="21"/>
    <x v="3"/>
    <x v="0"/>
    <n v="9.4"/>
    <n v="10.340000000000002"/>
    <n v="0"/>
  </r>
  <r>
    <n v="280"/>
    <n v="20240123"/>
    <n v="8.6999999999999993"/>
    <n v="7.6"/>
    <n v="361"/>
    <n v="5.3"/>
    <n v="1015.5"/>
    <n v="82"/>
    <x v="16"/>
    <x v="22"/>
    <x v="3"/>
    <x v="0"/>
    <n v="10.4"/>
    <n v="11.440000000000001"/>
    <n v="0"/>
  </r>
  <r>
    <n v="280"/>
    <n v="20240124"/>
    <n v="11.1"/>
    <n v="9.5"/>
    <n v="360"/>
    <n v="0.4"/>
    <n v="1015.3"/>
    <n v="75"/>
    <x v="16"/>
    <x v="23"/>
    <x v="3"/>
    <x v="0"/>
    <n v="8.5"/>
    <n v="9.3500000000000014"/>
    <n v="0"/>
  </r>
  <r>
    <n v="280"/>
    <n v="20240125"/>
    <n v="3.9"/>
    <n v="6.3"/>
    <n v="321"/>
    <n v="0.3"/>
    <n v="1025.0999999999999"/>
    <n v="89"/>
    <x v="16"/>
    <x v="24"/>
    <x v="3"/>
    <x v="0"/>
    <n v="11.7"/>
    <n v="12.870000000000001"/>
    <n v="0"/>
  </r>
  <r>
    <n v="280"/>
    <n v="20240126"/>
    <n v="7.3"/>
    <n v="7.6"/>
    <n v="224"/>
    <n v="6.9"/>
    <n v="1022.1"/>
    <n v="85"/>
    <x v="16"/>
    <x v="25"/>
    <x v="3"/>
    <x v="0"/>
    <n v="10.4"/>
    <n v="11.440000000000001"/>
    <n v="0"/>
  </r>
  <r>
    <n v="280"/>
    <n v="20240127"/>
    <n v="4"/>
    <n v="3.4"/>
    <n v="571"/>
    <n v="0"/>
    <n v="1033.4000000000001"/>
    <n v="87"/>
    <x v="16"/>
    <x v="26"/>
    <x v="3"/>
    <x v="0"/>
    <n v="14.6"/>
    <n v="16.060000000000002"/>
    <n v="0"/>
  </r>
  <r>
    <n v="280"/>
    <n v="20240128"/>
    <n v="3.7"/>
    <n v="4.4000000000000004"/>
    <n v="598"/>
    <n v="0"/>
    <n v="1027.7"/>
    <n v="69"/>
    <x v="16"/>
    <x v="27"/>
    <x v="3"/>
    <x v="0"/>
    <n v="13.6"/>
    <n v="14.96"/>
    <n v="0"/>
  </r>
  <r>
    <n v="280"/>
    <n v="20240129"/>
    <n v="3.2"/>
    <n v="6"/>
    <n v="297"/>
    <n v="0"/>
    <n v="1025.3"/>
    <n v="80"/>
    <x v="16"/>
    <x v="28"/>
    <x v="4"/>
    <x v="0"/>
    <n v="12"/>
    <n v="13.200000000000001"/>
    <n v="0"/>
  </r>
  <r>
    <n v="280"/>
    <n v="20240130"/>
    <n v="5.4"/>
    <n v="7.3"/>
    <n v="160"/>
    <n v="1"/>
    <n v="1025.9000000000001"/>
    <n v="89"/>
    <x v="16"/>
    <x v="29"/>
    <x v="4"/>
    <x v="0"/>
    <n v="10.7"/>
    <n v="11.77"/>
    <n v="0"/>
  </r>
  <r>
    <n v="280"/>
    <n v="20240131"/>
    <n v="6.3"/>
    <n v="5.3"/>
    <n v="191"/>
    <n v="3"/>
    <n v="1027.9000000000001"/>
    <n v="82"/>
    <x v="16"/>
    <x v="30"/>
    <x v="4"/>
    <x v="0"/>
    <n v="12.7"/>
    <n v="13.97"/>
    <n v="0"/>
  </r>
  <r>
    <n v="280"/>
    <n v="20240201"/>
    <n v="4.5"/>
    <n v="5.5"/>
    <n v="591"/>
    <n v="0.2"/>
    <n v="1027.4000000000001"/>
    <n v="86"/>
    <x v="16"/>
    <x v="31"/>
    <x v="4"/>
    <x v="1"/>
    <n v="12.5"/>
    <n v="13.750000000000002"/>
    <n v="0"/>
  </r>
  <r>
    <n v="280"/>
    <n v="20240202"/>
    <n v="7.1"/>
    <n v="7.6"/>
    <n v="237"/>
    <n v="0.2"/>
    <n v="1023.5"/>
    <n v="88"/>
    <x v="16"/>
    <x v="32"/>
    <x v="4"/>
    <x v="1"/>
    <n v="10.4"/>
    <n v="11.440000000000001"/>
    <n v="0"/>
  </r>
  <r>
    <n v="280"/>
    <n v="20240203"/>
    <n v="6"/>
    <n v="9.4"/>
    <n v="210"/>
    <n v="-0.1"/>
    <n v="1021.3"/>
    <n v="87"/>
    <x v="16"/>
    <x v="33"/>
    <x v="4"/>
    <x v="1"/>
    <n v="8.6"/>
    <n v="9.4600000000000009"/>
    <n v="0"/>
  </r>
  <r>
    <n v="280"/>
    <n v="20240204"/>
    <n v="7.2"/>
    <n v="8.5"/>
    <n v="239"/>
    <n v="1.8"/>
    <n v="1016.8"/>
    <n v="84"/>
    <x v="16"/>
    <x v="34"/>
    <x v="4"/>
    <x v="1"/>
    <n v="9.5"/>
    <n v="10.450000000000001"/>
    <n v="0"/>
  </r>
  <r>
    <n v="280"/>
    <n v="20240205"/>
    <n v="9.8000000000000007"/>
    <n v="9.3000000000000007"/>
    <n v="105"/>
    <n v="0"/>
    <n v="1013.1"/>
    <n v="81"/>
    <x v="16"/>
    <x v="35"/>
    <x v="5"/>
    <x v="1"/>
    <n v="8.6999999999999993"/>
    <n v="9.57"/>
    <n v="0"/>
  </r>
  <r>
    <n v="280"/>
    <n v="20240206"/>
    <n v="10.3"/>
    <n v="9.1999999999999993"/>
    <n v="117"/>
    <n v="9.3000000000000007"/>
    <n v="1003.1"/>
    <n v="83"/>
    <x v="16"/>
    <x v="36"/>
    <x v="5"/>
    <x v="1"/>
    <n v="8.8000000000000007"/>
    <n v="9.6800000000000015"/>
    <n v="0"/>
  </r>
  <r>
    <n v="280"/>
    <n v="20240207"/>
    <n v="2.2999999999999998"/>
    <n v="2.9"/>
    <n v="527"/>
    <n v="0"/>
    <n v="1004.4"/>
    <n v="78"/>
    <x v="16"/>
    <x v="37"/>
    <x v="5"/>
    <x v="1"/>
    <n v="15.1"/>
    <n v="16.61"/>
    <n v="0"/>
  </r>
  <r>
    <n v="280"/>
    <n v="20240208"/>
    <n v="3.1"/>
    <n v="0.1"/>
    <n v="203"/>
    <n v="7"/>
    <n v="998.3"/>
    <n v="92"/>
    <x v="16"/>
    <x v="38"/>
    <x v="5"/>
    <x v="1"/>
    <n v="17.899999999999999"/>
    <n v="19.690000000000001"/>
    <n v="0"/>
  </r>
  <r>
    <n v="280"/>
    <n v="20240209"/>
    <n v="4.0999999999999996"/>
    <n v="7.2"/>
    <n v="218"/>
    <n v="10.1"/>
    <n v="984.5"/>
    <n v="92"/>
    <x v="16"/>
    <x v="39"/>
    <x v="5"/>
    <x v="1"/>
    <n v="10.8"/>
    <n v="11.880000000000003"/>
    <n v="0"/>
  </r>
  <r>
    <n v="280"/>
    <n v="20240210"/>
    <n v="3.1"/>
    <n v="10"/>
    <n v="310"/>
    <n v="-0.1"/>
    <n v="987.5"/>
    <n v="90"/>
    <x v="16"/>
    <x v="40"/>
    <x v="5"/>
    <x v="1"/>
    <n v="8"/>
    <n v="8.8000000000000007"/>
    <n v="0"/>
  </r>
  <r>
    <n v="280"/>
    <n v="20240211"/>
    <n v="3.2"/>
    <n v="8"/>
    <n v="131"/>
    <n v="0.3"/>
    <n v="990.6"/>
    <n v="95"/>
    <x v="16"/>
    <x v="41"/>
    <x v="5"/>
    <x v="1"/>
    <n v="10"/>
    <n v="11"/>
    <n v="0"/>
  </r>
  <r>
    <n v="280"/>
    <n v="20240212"/>
    <n v="3.5"/>
    <n v="6.4"/>
    <n v="416"/>
    <n v="0.8"/>
    <n v="1003.3"/>
    <n v="89"/>
    <x v="16"/>
    <x v="42"/>
    <x v="6"/>
    <x v="1"/>
    <n v="11.6"/>
    <n v="12.76"/>
    <n v="0"/>
  </r>
  <r>
    <n v="280"/>
    <n v="20240213"/>
    <n v="5.0999999999999996"/>
    <n v="6.2"/>
    <n v="331"/>
    <n v="2.9"/>
    <n v="1013.7"/>
    <n v="85"/>
    <x v="16"/>
    <x v="43"/>
    <x v="6"/>
    <x v="1"/>
    <n v="11.8"/>
    <n v="12.980000000000002"/>
    <n v="0"/>
  </r>
  <r>
    <n v="280"/>
    <n v="20240214"/>
    <n v="5.8"/>
    <n v="10.199999999999999"/>
    <n v="170"/>
    <n v="6.6"/>
    <n v="1012.4"/>
    <n v="96"/>
    <x v="16"/>
    <x v="44"/>
    <x v="6"/>
    <x v="1"/>
    <n v="7.8000000000000007"/>
    <n v="8.5800000000000018"/>
    <n v="0"/>
  </r>
  <r>
    <n v="280"/>
    <n v="20240215"/>
    <n v="4.0999999999999996"/>
    <n v="12"/>
    <n v="159"/>
    <n v="0.8"/>
    <n v="1012.4"/>
    <n v="92"/>
    <x v="16"/>
    <x v="45"/>
    <x v="6"/>
    <x v="1"/>
    <n v="6"/>
    <n v="6.6000000000000005"/>
    <n v="0"/>
  </r>
  <r>
    <n v="280"/>
    <n v="20240216"/>
    <n v="4.7"/>
    <n v="10.4"/>
    <n v="238"/>
    <n v="1.3"/>
    <n v="1012.8"/>
    <n v="87"/>
    <x v="16"/>
    <x v="46"/>
    <x v="6"/>
    <x v="1"/>
    <n v="7.6"/>
    <n v="8.36"/>
    <n v="0"/>
  </r>
  <r>
    <n v="280"/>
    <n v="20240217"/>
    <n v="2.5"/>
    <n v="8.1999999999999993"/>
    <n v="622"/>
    <n v="-0.1"/>
    <n v="1029.4000000000001"/>
    <n v="87"/>
    <x v="16"/>
    <x v="47"/>
    <x v="6"/>
    <x v="1"/>
    <n v="9.8000000000000007"/>
    <n v="10.780000000000001"/>
    <n v="0"/>
  </r>
  <r>
    <n v="280"/>
    <n v="20240218"/>
    <n v="5.9"/>
    <n v="8.8000000000000007"/>
    <n v="149"/>
    <n v="14.9"/>
    <n v="1021.8"/>
    <n v="93"/>
    <x v="16"/>
    <x v="48"/>
    <x v="6"/>
    <x v="1"/>
    <n v="9.1999999999999993"/>
    <n v="10.119999999999999"/>
    <n v="0"/>
  </r>
  <r>
    <n v="280"/>
    <n v="20240219"/>
    <n v="4.5"/>
    <n v="8.1"/>
    <n v="225"/>
    <n v="1.6"/>
    <n v="1023.6"/>
    <n v="92"/>
    <x v="16"/>
    <x v="49"/>
    <x v="7"/>
    <x v="1"/>
    <n v="9.9"/>
    <n v="10.89"/>
    <n v="0"/>
  </r>
  <r>
    <n v="280"/>
    <n v="20240220"/>
    <n v="5.7"/>
    <n v="7.8"/>
    <n v="434"/>
    <n v="-0.1"/>
    <n v="1023.3"/>
    <n v="88"/>
    <x v="16"/>
    <x v="50"/>
    <x v="7"/>
    <x v="1"/>
    <n v="10.199999999999999"/>
    <n v="11.22"/>
    <n v="0"/>
  </r>
  <r>
    <n v="280"/>
    <n v="20240221"/>
    <n v="6.4"/>
    <n v="8.8000000000000007"/>
    <n v="244"/>
    <n v="4.5"/>
    <n v="1008.9"/>
    <n v="90"/>
    <x v="16"/>
    <x v="51"/>
    <x v="7"/>
    <x v="1"/>
    <n v="9.1999999999999993"/>
    <n v="10.119999999999999"/>
    <n v="0"/>
  </r>
  <r>
    <n v="280"/>
    <n v="20240222"/>
    <n v="6.9"/>
    <n v="9.8000000000000007"/>
    <n v="411"/>
    <n v="6.6"/>
    <n v="984.6"/>
    <n v="90"/>
    <x v="16"/>
    <x v="52"/>
    <x v="7"/>
    <x v="1"/>
    <n v="8.1999999999999993"/>
    <n v="9.02"/>
    <n v="0"/>
  </r>
  <r>
    <n v="280"/>
    <n v="20240223"/>
    <n v="6.8"/>
    <n v="5.9"/>
    <n v="335"/>
    <n v="0.9"/>
    <n v="989"/>
    <n v="80"/>
    <x v="16"/>
    <x v="53"/>
    <x v="7"/>
    <x v="1"/>
    <n v="12.1"/>
    <n v="13.31"/>
    <n v="0"/>
  </r>
  <r>
    <n v="280"/>
    <n v="20240224"/>
    <n v="4"/>
    <n v="4.5999999999999996"/>
    <n v="437"/>
    <n v="1.4"/>
    <n v="997.8"/>
    <n v="86"/>
    <x v="16"/>
    <x v="54"/>
    <x v="7"/>
    <x v="1"/>
    <n v="13.4"/>
    <n v="14.740000000000002"/>
    <n v="0"/>
  </r>
  <r>
    <n v="280"/>
    <n v="20240225"/>
    <n v="3"/>
    <n v="4.5999999999999996"/>
    <n v="443"/>
    <n v="1.5"/>
    <n v="1000.8"/>
    <n v="90"/>
    <x v="16"/>
    <x v="55"/>
    <x v="7"/>
    <x v="1"/>
    <n v="13.4"/>
    <n v="14.740000000000002"/>
    <n v="0"/>
  </r>
  <r>
    <n v="280"/>
    <n v="20240226"/>
    <n v="5.3"/>
    <n v="4"/>
    <n v="361"/>
    <n v="0"/>
    <n v="1009.6"/>
    <n v="85"/>
    <x v="16"/>
    <x v="56"/>
    <x v="8"/>
    <x v="1"/>
    <n v="14"/>
    <n v="15.400000000000002"/>
    <n v="0"/>
  </r>
  <r>
    <n v="280"/>
    <n v="20240227"/>
    <n v="2.2999999999999998"/>
    <n v="3.4"/>
    <n v="626"/>
    <n v="0"/>
    <n v="1018.8"/>
    <n v="87"/>
    <x v="16"/>
    <x v="57"/>
    <x v="8"/>
    <x v="1"/>
    <n v="14.6"/>
    <n v="16.060000000000002"/>
    <n v="0"/>
  </r>
  <r>
    <n v="280"/>
    <n v="20240228"/>
    <n v="4.2"/>
    <n v="5.3"/>
    <n v="341"/>
    <n v="0"/>
    <n v="1018.7"/>
    <n v="91"/>
    <x v="16"/>
    <x v="58"/>
    <x v="8"/>
    <x v="1"/>
    <n v="12.7"/>
    <n v="13.97"/>
    <n v="0"/>
  </r>
  <r>
    <n v="280"/>
    <n v="20240229"/>
    <n v="5.3"/>
    <n v="7.1"/>
    <n v="274"/>
    <n v="6"/>
    <n v="1007.7"/>
    <n v="91"/>
    <x v="16"/>
    <x v="59"/>
    <x v="8"/>
    <x v="1"/>
    <n v="10.9"/>
    <n v="11.990000000000002"/>
    <n v="0"/>
  </r>
  <r>
    <n v="280"/>
    <n v="20240301"/>
    <n v="4.5999999999999996"/>
    <n v="8.6999999999999993"/>
    <n v="770"/>
    <n v="-0.1"/>
    <n v="1001.1"/>
    <n v="71"/>
    <x v="16"/>
    <x v="60"/>
    <x v="8"/>
    <x v="2"/>
    <n v="9.3000000000000007"/>
    <n v="9.3000000000000007"/>
    <n v="0"/>
  </r>
  <r>
    <n v="280"/>
    <n v="20240302"/>
    <n v="3.8"/>
    <n v="9.1"/>
    <n v="1024"/>
    <n v="0"/>
    <n v="1001"/>
    <n v="69"/>
    <x v="16"/>
    <x v="61"/>
    <x v="8"/>
    <x v="2"/>
    <n v="8.9"/>
    <n v="8.9"/>
    <n v="0"/>
  </r>
  <r>
    <n v="280"/>
    <n v="20240303"/>
    <n v="3"/>
    <n v="8.8000000000000007"/>
    <n v="1034"/>
    <n v="0"/>
    <n v="1002.7"/>
    <n v="80"/>
    <x v="16"/>
    <x v="62"/>
    <x v="8"/>
    <x v="2"/>
    <n v="9.1999999999999993"/>
    <n v="9.1999999999999993"/>
    <n v="0"/>
  </r>
  <r>
    <n v="280"/>
    <n v="20240304"/>
    <n v="1.8"/>
    <n v="6.4"/>
    <n v="255"/>
    <n v="0"/>
    <n v="1010.9"/>
    <n v="96"/>
    <x v="16"/>
    <x v="63"/>
    <x v="9"/>
    <x v="2"/>
    <n v="11.6"/>
    <n v="11.6"/>
    <n v="0"/>
  </r>
  <r>
    <n v="280"/>
    <n v="20240305"/>
    <n v="3.1"/>
    <n v="6.3"/>
    <n v="233"/>
    <n v="0.3"/>
    <n v="1015.4"/>
    <n v="92"/>
    <x v="16"/>
    <x v="64"/>
    <x v="9"/>
    <x v="2"/>
    <n v="11.7"/>
    <n v="11.7"/>
    <n v="0"/>
  </r>
  <r>
    <n v="280"/>
    <n v="20240306"/>
    <n v="2.8"/>
    <n v="5.4"/>
    <n v="484"/>
    <n v="-0.1"/>
    <n v="1024"/>
    <n v="83"/>
    <x v="16"/>
    <x v="65"/>
    <x v="9"/>
    <x v="2"/>
    <n v="12.6"/>
    <n v="12.6"/>
    <n v="0"/>
  </r>
  <r>
    <n v="280"/>
    <n v="20240307"/>
    <n v="4"/>
    <n v="3"/>
    <n v="414"/>
    <n v="0"/>
    <n v="1025.4000000000001"/>
    <n v="86"/>
    <x v="16"/>
    <x v="66"/>
    <x v="9"/>
    <x v="2"/>
    <n v="15"/>
    <n v="15"/>
    <n v="0"/>
  </r>
  <r>
    <n v="280"/>
    <n v="20240308"/>
    <n v="5.0999999999999996"/>
    <n v="4.0999999999999996"/>
    <n v="1308"/>
    <n v="0"/>
    <n v="1014.8"/>
    <n v="71"/>
    <x v="16"/>
    <x v="67"/>
    <x v="9"/>
    <x v="2"/>
    <n v="13.9"/>
    <n v="13.9"/>
    <n v="0"/>
  </r>
  <r>
    <n v="280"/>
    <n v="20240309"/>
    <n v="5"/>
    <n v="5.4"/>
    <n v="1234"/>
    <n v="0"/>
    <n v="1004"/>
    <n v="72"/>
    <x v="16"/>
    <x v="68"/>
    <x v="9"/>
    <x v="2"/>
    <n v="12.6"/>
    <n v="12.6"/>
    <n v="0"/>
  </r>
  <r>
    <n v="280"/>
    <n v="20240310"/>
    <n v="6.5"/>
    <n v="7"/>
    <n v="1047"/>
    <n v="0"/>
    <n v="1000.3"/>
    <n v="79"/>
    <x v="16"/>
    <x v="69"/>
    <x v="9"/>
    <x v="2"/>
    <n v="11"/>
    <n v="11"/>
    <n v="0"/>
  </r>
  <r>
    <n v="280"/>
    <n v="20240311"/>
    <n v="3.5"/>
    <n v="7.4"/>
    <n v="374"/>
    <n v="0.3"/>
    <n v="1003"/>
    <n v="87"/>
    <x v="16"/>
    <x v="70"/>
    <x v="10"/>
    <x v="2"/>
    <n v="10.6"/>
    <n v="10.6"/>
    <n v="0"/>
  </r>
  <r>
    <n v="280"/>
    <n v="20240312"/>
    <n v="3"/>
    <n v="7.2"/>
    <n v="260"/>
    <n v="0"/>
    <n v="1012.1"/>
    <n v="93"/>
    <x v="16"/>
    <x v="71"/>
    <x v="10"/>
    <x v="2"/>
    <n v="10.8"/>
    <n v="10.8"/>
    <n v="0"/>
  </r>
  <r>
    <n v="280"/>
    <n v="20240313"/>
    <n v="4.7"/>
    <n v="9.5"/>
    <n v="285"/>
    <n v="-0.1"/>
    <n v="1012.7"/>
    <n v="90"/>
    <x v="16"/>
    <x v="72"/>
    <x v="10"/>
    <x v="2"/>
    <n v="8.5"/>
    <n v="8.5"/>
    <n v="0"/>
  </r>
  <r>
    <n v="280"/>
    <n v="20240314"/>
    <n v="4.8"/>
    <n v="12.5"/>
    <n v="1084"/>
    <n v="-0.1"/>
    <n v="1009.5"/>
    <n v="77"/>
    <x v="16"/>
    <x v="73"/>
    <x v="10"/>
    <x v="2"/>
    <n v="5.5"/>
    <n v="5.5"/>
    <n v="0"/>
  </r>
  <r>
    <n v="280"/>
    <n v="20240315"/>
    <n v="6.6"/>
    <n v="12.4"/>
    <n v="622"/>
    <n v="1.5"/>
    <n v="1005.4"/>
    <n v="81"/>
    <x v="16"/>
    <x v="74"/>
    <x v="10"/>
    <x v="2"/>
    <n v="5.6"/>
    <n v="5.6"/>
    <n v="0"/>
  </r>
  <r>
    <n v="280"/>
    <n v="20240316"/>
    <n v="4.0999999999999996"/>
    <n v="6.9"/>
    <n v="971"/>
    <n v="1.1000000000000001"/>
    <n v="1017.9"/>
    <n v="80"/>
    <x v="16"/>
    <x v="75"/>
    <x v="10"/>
    <x v="2"/>
    <n v="11.1"/>
    <n v="11.1"/>
    <n v="0"/>
  </r>
  <r>
    <n v="280"/>
    <n v="20240317"/>
    <n v="3.1"/>
    <n v="7.3"/>
    <n v="687"/>
    <n v="0.5"/>
    <n v="1020.5"/>
    <n v="77"/>
    <x v="16"/>
    <x v="76"/>
    <x v="10"/>
    <x v="2"/>
    <n v="10.7"/>
    <n v="10.7"/>
    <n v="0"/>
  </r>
  <r>
    <n v="280"/>
    <n v="20240318"/>
    <n v="2.1"/>
    <n v="7.9"/>
    <n v="507"/>
    <n v="1.3"/>
    <n v="1015.8"/>
    <n v="90"/>
    <x v="16"/>
    <x v="77"/>
    <x v="11"/>
    <x v="2"/>
    <n v="10.1"/>
    <n v="10.1"/>
    <n v="0"/>
  </r>
  <r>
    <n v="280"/>
    <n v="20240319"/>
    <n v="2.9"/>
    <n v="10.5"/>
    <n v="751"/>
    <n v="-0.1"/>
    <n v="1017.7"/>
    <n v="81"/>
    <x v="16"/>
    <x v="78"/>
    <x v="11"/>
    <x v="2"/>
    <n v="7.5"/>
    <n v="7.5"/>
    <n v="0"/>
  </r>
  <r>
    <n v="280"/>
    <n v="20240320"/>
    <n v="2"/>
    <n v="11.1"/>
    <n v="754"/>
    <n v="0.9"/>
    <n v="1018.9"/>
    <n v="87"/>
    <x v="16"/>
    <x v="79"/>
    <x v="11"/>
    <x v="2"/>
    <n v="6.9"/>
    <n v="6.9"/>
    <n v="0"/>
  </r>
  <r>
    <n v="280"/>
    <n v="20240321"/>
    <n v="4.5999999999999996"/>
    <n v="8.3000000000000007"/>
    <n v="532"/>
    <n v="1.6"/>
    <n v="1022.1"/>
    <n v="86"/>
    <x v="16"/>
    <x v="80"/>
    <x v="11"/>
    <x v="2"/>
    <n v="9.6999999999999993"/>
    <n v="9.6999999999999993"/>
    <n v="0"/>
  </r>
  <r>
    <n v="280"/>
    <n v="20240322"/>
    <n v="4.5999999999999996"/>
    <n v="8.6"/>
    <n v="347"/>
    <n v="3.2"/>
    <n v="1013.8"/>
    <n v="89"/>
    <x v="16"/>
    <x v="81"/>
    <x v="11"/>
    <x v="2"/>
    <n v="9.4"/>
    <n v="9.4"/>
    <n v="0"/>
  </r>
  <r>
    <n v="280"/>
    <n v="20240323"/>
    <n v="5.3"/>
    <n v="5"/>
    <n v="1122"/>
    <n v="2.7"/>
    <n v="1005.2"/>
    <n v="83"/>
    <x v="16"/>
    <x v="82"/>
    <x v="11"/>
    <x v="2"/>
    <n v="13"/>
    <n v="13"/>
    <n v="0"/>
  </r>
  <r>
    <n v="280"/>
    <n v="20240324"/>
    <n v="6.5"/>
    <n v="6.1"/>
    <n v="771"/>
    <n v="11.3"/>
    <n v="1000"/>
    <n v="86"/>
    <x v="16"/>
    <x v="83"/>
    <x v="11"/>
    <x v="2"/>
    <n v="11.9"/>
    <n v="11.9"/>
    <n v="0"/>
  </r>
  <r>
    <n v="280"/>
    <n v="20240325"/>
    <n v="2.5"/>
    <n v="6.5"/>
    <n v="1089"/>
    <n v="0.4"/>
    <n v="1004.4"/>
    <n v="78"/>
    <x v="16"/>
    <x v="84"/>
    <x v="12"/>
    <x v="2"/>
    <n v="11.5"/>
    <n v="11.5"/>
    <n v="0"/>
  </r>
  <r>
    <n v="280"/>
    <n v="20240326"/>
    <n v="3.4"/>
    <n v="7.7"/>
    <n v="1256"/>
    <n v="-0.1"/>
    <n v="992.5"/>
    <n v="70"/>
    <x v="16"/>
    <x v="85"/>
    <x v="12"/>
    <x v="2"/>
    <n v="10.3"/>
    <n v="10.3"/>
    <n v="0"/>
  </r>
  <r>
    <n v="280"/>
    <n v="20240327"/>
    <n v="2.9"/>
    <n v="8.9"/>
    <n v="761"/>
    <n v="0.1"/>
    <n v="986.7"/>
    <n v="79"/>
    <x v="16"/>
    <x v="86"/>
    <x v="12"/>
    <x v="2"/>
    <n v="9.1"/>
    <n v="9.1"/>
    <n v="0"/>
  </r>
  <r>
    <n v="280"/>
    <n v="20240328"/>
    <n v="4.8"/>
    <n v="8.1"/>
    <n v="724"/>
    <n v="3.6"/>
    <n v="986.2"/>
    <n v="79"/>
    <x v="16"/>
    <x v="87"/>
    <x v="12"/>
    <x v="2"/>
    <n v="9.9"/>
    <n v="9.9"/>
    <n v="0"/>
  </r>
  <r>
    <n v="280"/>
    <n v="20240329"/>
    <n v="5"/>
    <n v="10.199999999999999"/>
    <n v="1159"/>
    <n v="0"/>
    <n v="993.3"/>
    <n v="71"/>
    <x v="16"/>
    <x v="88"/>
    <x v="12"/>
    <x v="2"/>
    <n v="7.8000000000000007"/>
    <n v="7.8000000000000007"/>
    <n v="0"/>
  </r>
  <r>
    <n v="280"/>
    <n v="20240330"/>
    <n v="3.3"/>
    <n v="10.8"/>
    <n v="789"/>
    <n v="0.5"/>
    <n v="997"/>
    <n v="84"/>
    <x v="16"/>
    <x v="89"/>
    <x v="12"/>
    <x v="2"/>
    <n v="7.1999999999999993"/>
    <n v="7.1999999999999993"/>
    <n v="0"/>
  </r>
  <r>
    <n v="280"/>
    <n v="20240331"/>
    <n v="3.3"/>
    <n v="9.9"/>
    <n v="1042"/>
    <n v="2.6"/>
    <n v="998.1"/>
    <n v="86"/>
    <x v="16"/>
    <x v="90"/>
    <x v="12"/>
    <x v="2"/>
    <n v="8.1"/>
    <n v="8.1"/>
    <n v="0"/>
  </r>
  <r>
    <n v="280"/>
    <n v="20240401"/>
    <n v="3.1"/>
    <n v="8.6999999999999993"/>
    <n v="550"/>
    <n v="0.1"/>
    <n v="995.8"/>
    <n v="90"/>
    <x v="16"/>
    <x v="91"/>
    <x v="13"/>
    <x v="3"/>
    <n v="9.3000000000000007"/>
    <n v="7.4400000000000013"/>
    <n v="0"/>
  </r>
  <r>
    <n v="280"/>
    <n v="20240402"/>
    <n v="5.2"/>
    <n v="9.3000000000000007"/>
    <n v="985"/>
    <n v="1.4"/>
    <n v="1003.7"/>
    <n v="86"/>
    <x v="16"/>
    <x v="92"/>
    <x v="13"/>
    <x v="3"/>
    <n v="8.6999999999999993"/>
    <n v="6.96"/>
    <n v="0"/>
  </r>
  <r>
    <n v="280"/>
    <n v="20240403"/>
    <n v="3.8"/>
    <n v="10.4"/>
    <n v="536"/>
    <n v="7.1"/>
    <n v="1003.4"/>
    <n v="91"/>
    <x v="16"/>
    <x v="93"/>
    <x v="13"/>
    <x v="3"/>
    <n v="7.6"/>
    <n v="6.08"/>
    <n v="0"/>
  </r>
  <r>
    <n v="280"/>
    <n v="20240404"/>
    <n v="5.6"/>
    <n v="10.6"/>
    <n v="530"/>
    <n v="4.2"/>
    <n v="1003.7"/>
    <n v="88"/>
    <x v="16"/>
    <x v="94"/>
    <x v="13"/>
    <x v="3"/>
    <n v="7.4"/>
    <n v="5.9200000000000008"/>
    <n v="0"/>
  </r>
  <r>
    <n v="280"/>
    <n v="20240405"/>
    <n v="6.3"/>
    <n v="12.7"/>
    <n v="774"/>
    <n v="8.9"/>
    <n v="1007.2"/>
    <n v="83"/>
    <x v="16"/>
    <x v="95"/>
    <x v="13"/>
    <x v="3"/>
    <n v="5.3000000000000007"/>
    <n v="4.2400000000000011"/>
    <n v="0"/>
  </r>
  <r>
    <n v="280"/>
    <n v="20240406"/>
    <n v="4.0999999999999996"/>
    <n v="17.2"/>
    <n v="1529"/>
    <n v="0"/>
    <n v="1008.7"/>
    <n v="68"/>
    <x v="16"/>
    <x v="96"/>
    <x v="13"/>
    <x v="3"/>
    <n v="0.80000000000000071"/>
    <n v="0.64000000000000057"/>
    <n v="0"/>
  </r>
  <r>
    <n v="280"/>
    <n v="20240407"/>
    <n v="5.7"/>
    <n v="15.5"/>
    <n v="1810"/>
    <n v="0.5"/>
    <n v="1011.3"/>
    <n v="65"/>
    <x v="16"/>
    <x v="97"/>
    <x v="13"/>
    <x v="3"/>
    <n v="2.5"/>
    <n v="2"/>
    <n v="0"/>
  </r>
  <r>
    <n v="280"/>
    <n v="20240408"/>
    <n v="2.6"/>
    <n v="14.5"/>
    <n v="1056"/>
    <n v="-0.1"/>
    <n v="1008.3"/>
    <n v="82"/>
    <x v="16"/>
    <x v="98"/>
    <x v="14"/>
    <x v="3"/>
    <n v="3.5"/>
    <n v="2.8000000000000003"/>
    <n v="0"/>
  </r>
  <r>
    <n v="280"/>
    <n v="20240409"/>
    <n v="7.2"/>
    <n v="11.9"/>
    <n v="880"/>
    <n v="1.5"/>
    <n v="1008.1"/>
    <n v="78"/>
    <x v="16"/>
    <x v="99"/>
    <x v="14"/>
    <x v="3"/>
    <n v="6.1"/>
    <n v="4.88"/>
    <n v="0"/>
  </r>
  <r>
    <n v="280"/>
    <n v="20240410"/>
    <n v="5"/>
    <n v="10.5"/>
    <n v="1744"/>
    <n v="-0.1"/>
    <n v="1025.4000000000001"/>
    <n v="67"/>
    <x v="16"/>
    <x v="100"/>
    <x v="14"/>
    <x v="3"/>
    <n v="7.5"/>
    <n v="6"/>
    <n v="0"/>
  </r>
  <r>
    <n v="280"/>
    <n v="20240411"/>
    <n v="5.3"/>
    <n v="12.7"/>
    <n v="458"/>
    <n v="1"/>
    <n v="1028.7"/>
    <n v="86"/>
    <x v="16"/>
    <x v="101"/>
    <x v="14"/>
    <x v="3"/>
    <n v="5.3000000000000007"/>
    <n v="4.2400000000000011"/>
    <n v="0"/>
  </r>
  <r>
    <n v="280"/>
    <n v="20240412"/>
    <n v="5.8"/>
    <n v="13.8"/>
    <n v="1579"/>
    <n v="0"/>
    <n v="1027.3"/>
    <n v="79"/>
    <x v="16"/>
    <x v="102"/>
    <x v="14"/>
    <x v="3"/>
    <n v="4.1999999999999993"/>
    <n v="3.3599999999999994"/>
    <n v="0"/>
  </r>
  <r>
    <n v="280"/>
    <n v="20240413"/>
    <n v="6.2"/>
    <n v="15.2"/>
    <n v="1601"/>
    <n v="-0.1"/>
    <n v="1020.5"/>
    <n v="76"/>
    <x v="16"/>
    <x v="103"/>
    <x v="14"/>
    <x v="3"/>
    <n v="2.8000000000000007"/>
    <n v="2.2400000000000007"/>
    <n v="0"/>
  </r>
  <r>
    <n v="280"/>
    <n v="20240414"/>
    <n v="4.2"/>
    <n v="9.6"/>
    <n v="2007"/>
    <n v="0"/>
    <n v="1019.5"/>
    <n v="68"/>
    <x v="16"/>
    <x v="104"/>
    <x v="14"/>
    <x v="3"/>
    <n v="8.4"/>
    <n v="6.7200000000000006"/>
    <n v="0"/>
  </r>
  <r>
    <n v="280"/>
    <n v="20240415"/>
    <n v="5.7"/>
    <n v="6.9"/>
    <n v="889"/>
    <n v="8"/>
    <n v="1002.3"/>
    <n v="82"/>
    <x v="16"/>
    <x v="105"/>
    <x v="15"/>
    <x v="3"/>
    <n v="11.1"/>
    <n v="8.8800000000000008"/>
    <n v="0"/>
  </r>
  <r>
    <n v="280"/>
    <n v="20240416"/>
    <n v="4.4000000000000004"/>
    <n v="6.6"/>
    <n v="1139"/>
    <n v="7.5"/>
    <n v="1002.4"/>
    <n v="81"/>
    <x v="16"/>
    <x v="106"/>
    <x v="15"/>
    <x v="3"/>
    <n v="11.4"/>
    <n v="9.120000000000001"/>
    <n v="0"/>
  </r>
  <r>
    <n v="280"/>
    <n v="20240417"/>
    <n v="2.6"/>
    <n v="6.1"/>
    <n v="1199"/>
    <n v="3.1"/>
    <n v="1011.1"/>
    <n v="76"/>
    <x v="16"/>
    <x v="107"/>
    <x v="15"/>
    <x v="3"/>
    <n v="11.9"/>
    <n v="9.5200000000000014"/>
    <n v="0"/>
  </r>
  <r>
    <n v="280"/>
    <n v="20240418"/>
    <n v="3.5"/>
    <n v="5.9"/>
    <n v="1309"/>
    <n v="3.5"/>
    <n v="1016.8"/>
    <n v="78"/>
    <x v="16"/>
    <x v="108"/>
    <x v="15"/>
    <x v="3"/>
    <n v="12.1"/>
    <n v="9.68"/>
    <n v="0"/>
  </r>
  <r>
    <n v="280"/>
    <n v="20240419"/>
    <n v="6.8"/>
    <n v="8.1"/>
    <n v="1237"/>
    <n v="6.5"/>
    <n v="1007.8"/>
    <n v="80"/>
    <x v="16"/>
    <x v="109"/>
    <x v="15"/>
    <x v="3"/>
    <n v="9.9"/>
    <n v="7.9200000000000008"/>
    <n v="0"/>
  </r>
  <r>
    <n v="280"/>
    <n v="20240420"/>
    <n v="4.4000000000000004"/>
    <n v="6.6"/>
    <n v="1610"/>
    <n v="6.5"/>
    <n v="1019.3"/>
    <n v="78"/>
    <x v="16"/>
    <x v="110"/>
    <x v="15"/>
    <x v="3"/>
    <n v="11.4"/>
    <n v="9.120000000000001"/>
    <n v="0"/>
  </r>
  <r>
    <n v="280"/>
    <n v="20240421"/>
    <n v="4"/>
    <n v="5.8"/>
    <n v="1676"/>
    <n v="2"/>
    <n v="1025.3"/>
    <n v="76"/>
    <x v="16"/>
    <x v="111"/>
    <x v="15"/>
    <x v="3"/>
    <n v="12.2"/>
    <n v="9.76"/>
    <n v="0"/>
  </r>
  <r>
    <n v="280"/>
    <n v="20240422"/>
    <n v="3.5"/>
    <n v="4.5999999999999996"/>
    <n v="2005"/>
    <n v="0.4"/>
    <n v="1025.2"/>
    <n v="69"/>
    <x v="16"/>
    <x v="112"/>
    <x v="16"/>
    <x v="3"/>
    <n v="13.4"/>
    <n v="10.72"/>
    <n v="0"/>
  </r>
  <r>
    <n v="280"/>
    <n v="20240423"/>
    <n v="3"/>
    <n v="4.5999999999999996"/>
    <n v="1879"/>
    <n v="2.9"/>
    <n v="1017.8"/>
    <n v="75"/>
    <x v="16"/>
    <x v="113"/>
    <x v="16"/>
    <x v="3"/>
    <n v="13.4"/>
    <n v="10.72"/>
    <n v="0"/>
  </r>
  <r>
    <n v="280"/>
    <n v="20240424"/>
    <n v="4.4000000000000004"/>
    <n v="5.6"/>
    <n v="1316"/>
    <n v="7.4"/>
    <n v="1006.6"/>
    <n v="82"/>
    <x v="16"/>
    <x v="114"/>
    <x v="16"/>
    <x v="3"/>
    <n v="12.4"/>
    <n v="9.9200000000000017"/>
    <n v="0"/>
  </r>
  <r>
    <n v="280"/>
    <n v="20240425"/>
    <n v="3.9"/>
    <n v="6"/>
    <n v="1396"/>
    <n v="4.7"/>
    <n v="1003.2"/>
    <n v="82"/>
    <x v="16"/>
    <x v="115"/>
    <x v="16"/>
    <x v="3"/>
    <n v="12"/>
    <n v="9.6000000000000014"/>
    <n v="0"/>
  </r>
  <r>
    <n v="280"/>
    <n v="20240426"/>
    <n v="3.2"/>
    <n v="7.5"/>
    <n v="1595"/>
    <n v="-0.1"/>
    <n v="1003.5"/>
    <n v="77"/>
    <x v="16"/>
    <x v="116"/>
    <x v="16"/>
    <x v="3"/>
    <n v="10.5"/>
    <n v="8.4"/>
    <n v="0"/>
  </r>
  <r>
    <n v="280"/>
    <n v="20240427"/>
    <n v="3.1"/>
    <n v="11.7"/>
    <n v="1361"/>
    <n v="0.2"/>
    <n v="1006.3"/>
    <n v="77"/>
    <x v="16"/>
    <x v="117"/>
    <x v="16"/>
    <x v="3"/>
    <n v="6.3000000000000007"/>
    <n v="5.0400000000000009"/>
    <n v="0"/>
  </r>
  <r>
    <n v="280"/>
    <n v="20240428"/>
    <n v="6.5"/>
    <n v="13.6"/>
    <n v="1575"/>
    <n v="0"/>
    <n v="1008.3"/>
    <n v="66"/>
    <x v="16"/>
    <x v="118"/>
    <x v="16"/>
    <x v="3"/>
    <n v="4.4000000000000004"/>
    <n v="3.5200000000000005"/>
    <n v="0"/>
  </r>
  <r>
    <n v="280"/>
    <n v="20240429"/>
    <n v="3.3"/>
    <n v="13.3"/>
    <n v="2340"/>
    <n v="0"/>
    <n v="1019.2"/>
    <n v="65"/>
    <x v="16"/>
    <x v="119"/>
    <x v="17"/>
    <x v="3"/>
    <n v="4.6999999999999993"/>
    <n v="3.76"/>
    <n v="0"/>
  </r>
  <r>
    <n v="280"/>
    <n v="20240430"/>
    <n v="2.2999999999999998"/>
    <n v="16.600000000000001"/>
    <n v="1757"/>
    <n v="0.2"/>
    <n v="1015.7"/>
    <n v="73"/>
    <x v="16"/>
    <x v="120"/>
    <x v="17"/>
    <x v="3"/>
    <n v="1.3999999999999986"/>
    <n v="1.119999999999999"/>
    <n v="0"/>
  </r>
  <r>
    <n v="280"/>
    <n v="20240501"/>
    <n v="4.5"/>
    <n v="18.5"/>
    <n v="2292"/>
    <n v="0.3"/>
    <n v="1007.2"/>
    <n v="73"/>
    <x v="16"/>
    <x v="121"/>
    <x v="17"/>
    <x v="4"/>
    <n v="0"/>
    <n v="0"/>
    <n v="0.5"/>
  </r>
  <r>
    <n v="283"/>
    <n v="20240101"/>
    <n v="5.2"/>
    <n v="6.9"/>
    <n v="127"/>
    <n v="2.4"/>
    <m/>
    <n v="85"/>
    <x v="17"/>
    <x v="0"/>
    <x v="0"/>
    <x v="0"/>
    <n v="11.1"/>
    <n v="12.21"/>
    <n v="0"/>
  </r>
  <r>
    <n v="283"/>
    <n v="20240102"/>
    <n v="6.4"/>
    <n v="9.9"/>
    <n v="70"/>
    <n v="16.8"/>
    <m/>
    <n v="89"/>
    <x v="17"/>
    <x v="1"/>
    <x v="0"/>
    <x v="0"/>
    <n v="8.1"/>
    <n v="8.91"/>
    <n v="0"/>
  </r>
  <r>
    <n v="283"/>
    <n v="20240103"/>
    <n v="7.5"/>
    <n v="9.3000000000000007"/>
    <n v="135"/>
    <n v="2.8"/>
    <m/>
    <n v="84"/>
    <x v="17"/>
    <x v="2"/>
    <x v="0"/>
    <x v="0"/>
    <n v="8.6999999999999993"/>
    <n v="9.57"/>
    <n v="0"/>
  </r>
  <r>
    <n v="283"/>
    <n v="20240104"/>
    <n v="2.2999999999999998"/>
    <n v="7"/>
    <n v="107"/>
    <n v="4"/>
    <m/>
    <n v="93"/>
    <x v="17"/>
    <x v="3"/>
    <x v="0"/>
    <x v="0"/>
    <n v="11"/>
    <n v="12.100000000000001"/>
    <n v="0"/>
  </r>
  <r>
    <n v="283"/>
    <n v="20240105"/>
    <n v="4.3"/>
    <n v="6.6"/>
    <n v="92"/>
    <n v="11"/>
    <m/>
    <n v="91"/>
    <x v="17"/>
    <x v="4"/>
    <x v="0"/>
    <x v="0"/>
    <n v="11.4"/>
    <n v="12.540000000000001"/>
    <n v="0"/>
  </r>
  <r>
    <n v="283"/>
    <n v="20240106"/>
    <n v="3.7"/>
    <n v="1.6"/>
    <n v="49"/>
    <n v="0.2"/>
    <m/>
    <n v="96"/>
    <x v="17"/>
    <x v="5"/>
    <x v="0"/>
    <x v="0"/>
    <n v="16.399999999999999"/>
    <n v="18.04"/>
    <n v="0"/>
  </r>
  <r>
    <n v="283"/>
    <n v="20240107"/>
    <n v="4.8"/>
    <n v="-1"/>
    <n v="278"/>
    <n v="0.2"/>
    <m/>
    <n v="81"/>
    <x v="17"/>
    <x v="6"/>
    <x v="0"/>
    <x v="0"/>
    <n v="19"/>
    <n v="20.900000000000002"/>
    <n v="0"/>
  </r>
  <r>
    <n v="283"/>
    <n v="20240108"/>
    <n v="5.4"/>
    <n v="-2.5"/>
    <n v="396"/>
    <n v="0"/>
    <m/>
    <n v="70"/>
    <x v="17"/>
    <x v="7"/>
    <x v="1"/>
    <x v="0"/>
    <n v="20.5"/>
    <n v="22.55"/>
    <n v="0"/>
  </r>
  <r>
    <n v="283"/>
    <n v="20240109"/>
    <n v="4.3"/>
    <n v="-4.4000000000000004"/>
    <n v="466"/>
    <n v="0"/>
    <m/>
    <n v="62"/>
    <x v="17"/>
    <x v="8"/>
    <x v="1"/>
    <x v="0"/>
    <n v="22.4"/>
    <n v="24.64"/>
    <n v="0"/>
  </r>
  <r>
    <n v="283"/>
    <n v="20240110"/>
    <n v="3.5"/>
    <n v="-4.3"/>
    <n v="445"/>
    <n v="0"/>
    <m/>
    <n v="66"/>
    <x v="17"/>
    <x v="9"/>
    <x v="1"/>
    <x v="0"/>
    <n v="22.3"/>
    <n v="24.53"/>
    <n v="0"/>
  </r>
  <r>
    <n v="283"/>
    <n v="20240111"/>
    <n v="1.8"/>
    <n v="-3.6"/>
    <n v="286"/>
    <n v="-0.1"/>
    <m/>
    <n v="92"/>
    <x v="17"/>
    <x v="10"/>
    <x v="1"/>
    <x v="0"/>
    <n v="21.6"/>
    <n v="23.760000000000005"/>
    <n v="0"/>
  </r>
  <r>
    <n v="283"/>
    <n v="20240112"/>
    <n v="1.7"/>
    <n v="1.4"/>
    <n v="145"/>
    <n v="-0.1"/>
    <m/>
    <n v="97"/>
    <x v="17"/>
    <x v="11"/>
    <x v="1"/>
    <x v="0"/>
    <n v="16.600000000000001"/>
    <n v="18.260000000000002"/>
    <n v="0"/>
  </r>
  <r>
    <n v="283"/>
    <n v="20240113"/>
    <n v="4.5"/>
    <n v="2.6"/>
    <n v="95"/>
    <n v="1.2"/>
    <m/>
    <n v="96"/>
    <x v="17"/>
    <x v="12"/>
    <x v="1"/>
    <x v="0"/>
    <n v="15.4"/>
    <n v="16.940000000000001"/>
    <n v="0"/>
  </r>
  <r>
    <n v="283"/>
    <n v="20240114"/>
    <n v="5.5"/>
    <n v="1.9"/>
    <n v="74"/>
    <n v="2.1"/>
    <m/>
    <n v="96"/>
    <x v="17"/>
    <x v="13"/>
    <x v="1"/>
    <x v="0"/>
    <n v="16.100000000000001"/>
    <n v="17.710000000000004"/>
    <n v="0"/>
  </r>
  <r>
    <n v="283"/>
    <n v="20240115"/>
    <n v="4.4000000000000004"/>
    <n v="0.7"/>
    <n v="274"/>
    <n v="1.3"/>
    <m/>
    <n v="92"/>
    <x v="17"/>
    <x v="14"/>
    <x v="2"/>
    <x v="0"/>
    <n v="17.3"/>
    <n v="19.03"/>
    <n v="0"/>
  </r>
  <r>
    <n v="283"/>
    <n v="20240116"/>
    <n v="3.9"/>
    <n v="-0.4"/>
    <n v="298"/>
    <n v="0"/>
    <m/>
    <n v="85"/>
    <x v="17"/>
    <x v="15"/>
    <x v="2"/>
    <x v="0"/>
    <n v="18.399999999999999"/>
    <n v="20.239999999999998"/>
    <n v="0"/>
  </r>
  <r>
    <n v="283"/>
    <n v="20240117"/>
    <n v="2"/>
    <n v="-2.2000000000000002"/>
    <n v="184"/>
    <n v="0"/>
    <m/>
    <n v="84"/>
    <x v="17"/>
    <x v="16"/>
    <x v="2"/>
    <x v="0"/>
    <n v="20.2"/>
    <n v="22.220000000000002"/>
    <n v="0"/>
  </r>
  <r>
    <n v="283"/>
    <n v="20240118"/>
    <n v="1.9"/>
    <n v="-1.8"/>
    <n v="576"/>
    <n v="0"/>
    <m/>
    <n v="90"/>
    <x v="17"/>
    <x v="17"/>
    <x v="2"/>
    <x v="0"/>
    <n v="19.8"/>
    <n v="21.78"/>
    <n v="0"/>
  </r>
  <r>
    <n v="283"/>
    <n v="20240119"/>
    <n v="3.5"/>
    <n v="-0.1"/>
    <n v="467"/>
    <n v="0"/>
    <m/>
    <n v="89"/>
    <x v="17"/>
    <x v="18"/>
    <x v="2"/>
    <x v="0"/>
    <n v="18.100000000000001"/>
    <n v="19.910000000000004"/>
    <n v="0"/>
  </r>
  <r>
    <n v="283"/>
    <n v="20240120"/>
    <n v="3.6"/>
    <n v="-0.8"/>
    <n v="282"/>
    <n v="0"/>
    <m/>
    <n v="85"/>
    <x v="17"/>
    <x v="19"/>
    <x v="2"/>
    <x v="0"/>
    <n v="18.8"/>
    <n v="20.680000000000003"/>
    <n v="0"/>
  </r>
  <r>
    <n v="283"/>
    <n v="20240121"/>
    <n v="6.2"/>
    <n v="3.4"/>
    <n v="160"/>
    <n v="-0.1"/>
    <m/>
    <n v="68"/>
    <x v="17"/>
    <x v="20"/>
    <x v="2"/>
    <x v="0"/>
    <n v="14.6"/>
    <n v="16.060000000000002"/>
    <n v="0"/>
  </r>
  <r>
    <n v="283"/>
    <n v="20240122"/>
    <n v="7.7"/>
    <n v="9"/>
    <n v="212"/>
    <n v="6.3"/>
    <m/>
    <n v="82"/>
    <x v="17"/>
    <x v="21"/>
    <x v="3"/>
    <x v="0"/>
    <n v="9"/>
    <n v="9.9"/>
    <n v="0"/>
  </r>
  <r>
    <n v="283"/>
    <n v="20240123"/>
    <n v="6.2"/>
    <n v="7.5"/>
    <n v="387"/>
    <n v="2.5"/>
    <m/>
    <n v="84"/>
    <x v="17"/>
    <x v="22"/>
    <x v="3"/>
    <x v="0"/>
    <n v="10.5"/>
    <n v="11.55"/>
    <n v="0"/>
  </r>
  <r>
    <n v="283"/>
    <n v="20240124"/>
    <n v="7.9"/>
    <n v="10"/>
    <n v="301"/>
    <n v="1.6"/>
    <m/>
    <n v="77"/>
    <x v="17"/>
    <x v="23"/>
    <x v="3"/>
    <x v="0"/>
    <n v="8"/>
    <n v="8.8000000000000007"/>
    <n v="0"/>
  </r>
  <r>
    <n v="283"/>
    <n v="20240125"/>
    <n v="2.7"/>
    <n v="6.1"/>
    <n v="350"/>
    <n v="2.7"/>
    <m/>
    <n v="93"/>
    <x v="17"/>
    <x v="24"/>
    <x v="3"/>
    <x v="0"/>
    <n v="11.9"/>
    <n v="13.090000000000002"/>
    <n v="0"/>
  </r>
  <r>
    <n v="283"/>
    <n v="20240126"/>
    <n v="5.3"/>
    <n v="7.4"/>
    <n v="181"/>
    <n v="5"/>
    <m/>
    <n v="86"/>
    <x v="17"/>
    <x v="25"/>
    <x v="3"/>
    <x v="0"/>
    <n v="10.6"/>
    <n v="11.66"/>
    <n v="0"/>
  </r>
  <r>
    <n v="283"/>
    <n v="20240127"/>
    <n v="2.2000000000000002"/>
    <n v="2.4"/>
    <n v="578"/>
    <n v="0"/>
    <m/>
    <n v="86"/>
    <x v="17"/>
    <x v="26"/>
    <x v="3"/>
    <x v="0"/>
    <n v="15.6"/>
    <n v="17.16"/>
    <n v="0"/>
  </r>
  <r>
    <n v="283"/>
    <n v="20240128"/>
    <n v="2.4"/>
    <n v="4.0999999999999996"/>
    <n v="622"/>
    <n v="0"/>
    <m/>
    <n v="70"/>
    <x v="17"/>
    <x v="27"/>
    <x v="3"/>
    <x v="0"/>
    <n v="13.9"/>
    <n v="15.290000000000001"/>
    <n v="0"/>
  </r>
  <r>
    <n v="283"/>
    <n v="20240129"/>
    <n v="2.7"/>
    <n v="7"/>
    <n v="533"/>
    <n v="0"/>
    <m/>
    <n v="75"/>
    <x v="17"/>
    <x v="28"/>
    <x v="4"/>
    <x v="0"/>
    <n v="11"/>
    <n v="12.100000000000001"/>
    <n v="0"/>
  </r>
  <r>
    <n v="283"/>
    <n v="20240130"/>
    <n v="4.3"/>
    <n v="8.4"/>
    <n v="238"/>
    <n v="0.5"/>
    <m/>
    <n v="85"/>
    <x v="17"/>
    <x v="29"/>
    <x v="4"/>
    <x v="0"/>
    <n v="9.6"/>
    <n v="10.56"/>
    <n v="0"/>
  </r>
  <r>
    <n v="283"/>
    <n v="20240131"/>
    <n v="3.4"/>
    <n v="5.9"/>
    <n v="163"/>
    <n v="0.6"/>
    <m/>
    <n v="83"/>
    <x v="17"/>
    <x v="30"/>
    <x v="4"/>
    <x v="0"/>
    <n v="12.1"/>
    <n v="13.31"/>
    <n v="0"/>
  </r>
  <r>
    <n v="283"/>
    <n v="20240201"/>
    <n v="3.2"/>
    <n v="5.6"/>
    <n v="523"/>
    <n v="2.7"/>
    <m/>
    <n v="87"/>
    <x v="17"/>
    <x v="31"/>
    <x v="4"/>
    <x v="1"/>
    <n v="12.4"/>
    <n v="13.640000000000002"/>
    <n v="0"/>
  </r>
  <r>
    <n v="283"/>
    <n v="20240202"/>
    <n v="5.3"/>
    <n v="7.1"/>
    <n v="162"/>
    <n v="-0.1"/>
    <m/>
    <n v="90"/>
    <x v="17"/>
    <x v="32"/>
    <x v="4"/>
    <x v="1"/>
    <n v="10.9"/>
    <n v="11.990000000000002"/>
    <n v="0"/>
  </r>
  <r>
    <n v="283"/>
    <n v="20240203"/>
    <n v="6.1"/>
    <n v="9.9"/>
    <n v="137"/>
    <n v="1.6"/>
    <m/>
    <n v="93"/>
    <x v="17"/>
    <x v="33"/>
    <x v="4"/>
    <x v="1"/>
    <n v="8.1"/>
    <n v="8.91"/>
    <n v="0"/>
  </r>
  <r>
    <n v="283"/>
    <n v="20240204"/>
    <n v="5.8"/>
    <n v="10.1"/>
    <n v="117"/>
    <n v="5.8"/>
    <m/>
    <n v="91"/>
    <x v="17"/>
    <x v="34"/>
    <x v="4"/>
    <x v="1"/>
    <n v="7.9"/>
    <n v="8.6900000000000013"/>
    <n v="0"/>
  </r>
  <r>
    <n v="283"/>
    <n v="20240205"/>
    <n v="7.7"/>
    <n v="9.6"/>
    <n v="267"/>
    <n v="0.1"/>
    <m/>
    <n v="83"/>
    <x v="17"/>
    <x v="35"/>
    <x v="5"/>
    <x v="1"/>
    <n v="8.4"/>
    <n v="9.240000000000002"/>
    <n v="0"/>
  </r>
  <r>
    <n v="283"/>
    <n v="20240206"/>
    <n v="8.1"/>
    <n v="10"/>
    <n v="164"/>
    <n v="16.399999999999999"/>
    <m/>
    <n v="86"/>
    <x v="17"/>
    <x v="36"/>
    <x v="5"/>
    <x v="1"/>
    <n v="8"/>
    <n v="8.8000000000000007"/>
    <n v="0"/>
  </r>
  <r>
    <n v="283"/>
    <n v="20240207"/>
    <n v="1.6"/>
    <n v="3.8"/>
    <n v="374"/>
    <n v="8.5"/>
    <m/>
    <n v="90"/>
    <x v="17"/>
    <x v="37"/>
    <x v="5"/>
    <x v="1"/>
    <n v="14.2"/>
    <n v="15.620000000000001"/>
    <n v="0"/>
  </r>
  <r>
    <n v="283"/>
    <n v="20240208"/>
    <n v="2.8"/>
    <n v="2.4"/>
    <n v="180"/>
    <n v="10.3"/>
    <m/>
    <n v="95"/>
    <x v="17"/>
    <x v="38"/>
    <x v="5"/>
    <x v="1"/>
    <n v="15.6"/>
    <n v="17.16"/>
    <n v="0"/>
  </r>
  <r>
    <n v="283"/>
    <n v="20240209"/>
    <n v="3.6"/>
    <n v="10.3"/>
    <n v="232"/>
    <n v="9.5"/>
    <m/>
    <n v="90"/>
    <x v="17"/>
    <x v="39"/>
    <x v="5"/>
    <x v="1"/>
    <n v="7.6999999999999993"/>
    <n v="8.4700000000000006"/>
    <n v="0"/>
  </r>
  <r>
    <n v="283"/>
    <n v="20240210"/>
    <n v="2.5"/>
    <n v="10.3"/>
    <n v="459"/>
    <n v="2.5"/>
    <m/>
    <n v="91"/>
    <x v="17"/>
    <x v="40"/>
    <x v="5"/>
    <x v="1"/>
    <n v="7.6999999999999993"/>
    <n v="8.4700000000000006"/>
    <n v="0"/>
  </r>
  <r>
    <n v="283"/>
    <n v="20240211"/>
    <n v="2.1"/>
    <n v="8.4"/>
    <n v="190"/>
    <n v="-0.1"/>
    <m/>
    <n v="93"/>
    <x v="17"/>
    <x v="41"/>
    <x v="5"/>
    <x v="1"/>
    <n v="9.6"/>
    <n v="10.56"/>
    <n v="0"/>
  </r>
  <r>
    <n v="283"/>
    <n v="20240212"/>
    <n v="2.8"/>
    <n v="6.1"/>
    <n v="447"/>
    <n v="0.4"/>
    <m/>
    <n v="91"/>
    <x v="17"/>
    <x v="42"/>
    <x v="6"/>
    <x v="1"/>
    <n v="11.9"/>
    <n v="13.090000000000002"/>
    <n v="0"/>
  </r>
  <r>
    <n v="283"/>
    <n v="20240213"/>
    <n v="3.5"/>
    <n v="6"/>
    <n v="651"/>
    <n v="0.5"/>
    <m/>
    <n v="85"/>
    <x v="17"/>
    <x v="43"/>
    <x v="6"/>
    <x v="1"/>
    <n v="12"/>
    <n v="13.200000000000001"/>
    <n v="0"/>
  </r>
  <r>
    <n v="283"/>
    <n v="20240214"/>
    <n v="4.3"/>
    <n v="10.5"/>
    <n v="154"/>
    <n v="6.7"/>
    <m/>
    <n v="97"/>
    <x v="17"/>
    <x v="44"/>
    <x v="6"/>
    <x v="1"/>
    <n v="7.5"/>
    <n v="8.25"/>
    <n v="0"/>
  </r>
  <r>
    <n v="283"/>
    <n v="20240215"/>
    <n v="3.3"/>
    <n v="12.4"/>
    <n v="215"/>
    <n v="11.2"/>
    <m/>
    <n v="88"/>
    <x v="17"/>
    <x v="45"/>
    <x v="6"/>
    <x v="1"/>
    <n v="5.6"/>
    <n v="6.16"/>
    <n v="0"/>
  </r>
  <r>
    <n v="283"/>
    <n v="20240216"/>
    <n v="3.3"/>
    <n v="11.6"/>
    <n v="176"/>
    <n v="1.2"/>
    <m/>
    <n v="86"/>
    <x v="17"/>
    <x v="46"/>
    <x v="6"/>
    <x v="1"/>
    <n v="6.4"/>
    <n v="7.0400000000000009"/>
    <n v="0"/>
  </r>
  <r>
    <n v="283"/>
    <n v="20240217"/>
    <n v="2.4"/>
    <n v="9.6999999999999993"/>
    <n v="291"/>
    <n v="0"/>
    <m/>
    <n v="93"/>
    <x v="17"/>
    <x v="47"/>
    <x v="6"/>
    <x v="1"/>
    <n v="8.3000000000000007"/>
    <n v="9.1300000000000008"/>
    <n v="0"/>
  </r>
  <r>
    <n v="283"/>
    <n v="20240218"/>
    <n v="5.8"/>
    <n v="9"/>
    <n v="171"/>
    <n v="13.4"/>
    <m/>
    <n v="91"/>
    <x v="17"/>
    <x v="48"/>
    <x v="6"/>
    <x v="1"/>
    <n v="9"/>
    <n v="9.9"/>
    <n v="0"/>
  </r>
  <r>
    <n v="283"/>
    <n v="20240219"/>
    <n v="4.3"/>
    <n v="8.6999999999999993"/>
    <n v="272"/>
    <n v="1.3"/>
    <m/>
    <n v="91"/>
    <x v="17"/>
    <x v="49"/>
    <x v="7"/>
    <x v="1"/>
    <n v="9.3000000000000007"/>
    <n v="10.230000000000002"/>
    <n v="0"/>
  </r>
  <r>
    <n v="283"/>
    <n v="20240220"/>
    <n v="3.5"/>
    <n v="7.8"/>
    <n v="502"/>
    <n v="0.7"/>
    <m/>
    <n v="88"/>
    <x v="17"/>
    <x v="50"/>
    <x v="7"/>
    <x v="1"/>
    <n v="10.199999999999999"/>
    <n v="11.22"/>
    <n v="0"/>
  </r>
  <r>
    <n v="283"/>
    <n v="20240221"/>
    <n v="5.3"/>
    <n v="8.8000000000000007"/>
    <n v="341"/>
    <n v="5.8"/>
    <m/>
    <n v="86"/>
    <x v="17"/>
    <x v="51"/>
    <x v="7"/>
    <x v="1"/>
    <n v="9.1999999999999993"/>
    <n v="10.119999999999999"/>
    <n v="0"/>
  </r>
  <r>
    <n v="283"/>
    <n v="20240222"/>
    <n v="5.7"/>
    <n v="9.9"/>
    <n v="301"/>
    <n v="5.6"/>
    <m/>
    <n v="91"/>
    <x v="17"/>
    <x v="52"/>
    <x v="7"/>
    <x v="1"/>
    <n v="8.1"/>
    <n v="8.91"/>
    <n v="0"/>
  </r>
  <r>
    <n v="283"/>
    <n v="20240223"/>
    <n v="5.3"/>
    <n v="6.1"/>
    <n v="391"/>
    <n v="0.6"/>
    <m/>
    <n v="78"/>
    <x v="17"/>
    <x v="53"/>
    <x v="7"/>
    <x v="1"/>
    <n v="11.9"/>
    <n v="13.090000000000002"/>
    <n v="0"/>
  </r>
  <r>
    <n v="283"/>
    <n v="20240224"/>
    <n v="3.6"/>
    <n v="5.0999999999999996"/>
    <n v="432"/>
    <n v="2.1"/>
    <m/>
    <n v="83"/>
    <x v="17"/>
    <x v="54"/>
    <x v="7"/>
    <x v="1"/>
    <n v="12.9"/>
    <n v="14.190000000000001"/>
    <n v="0"/>
  </r>
  <r>
    <n v="283"/>
    <n v="20240225"/>
    <n v="3.4"/>
    <n v="5.7"/>
    <n v="519"/>
    <n v="2.4"/>
    <m/>
    <n v="85"/>
    <x v="17"/>
    <x v="55"/>
    <x v="7"/>
    <x v="1"/>
    <n v="12.3"/>
    <n v="13.530000000000001"/>
    <n v="0"/>
  </r>
  <r>
    <n v="283"/>
    <n v="20240226"/>
    <n v="5.2"/>
    <n v="4.9000000000000004"/>
    <n v="201"/>
    <n v="2.1"/>
    <m/>
    <n v="86"/>
    <x v="17"/>
    <x v="56"/>
    <x v="8"/>
    <x v="1"/>
    <n v="13.1"/>
    <n v="14.41"/>
    <n v="0"/>
  </r>
  <r>
    <n v="283"/>
    <n v="20240227"/>
    <n v="2.6"/>
    <n v="2.2999999999999998"/>
    <n v="339"/>
    <n v="0"/>
    <m/>
    <n v="95"/>
    <x v="17"/>
    <x v="57"/>
    <x v="8"/>
    <x v="1"/>
    <n v="15.7"/>
    <n v="17.27"/>
    <n v="0"/>
  </r>
  <r>
    <n v="283"/>
    <n v="20240228"/>
    <n v="3"/>
    <n v="4.0999999999999996"/>
    <n v="562"/>
    <n v="0"/>
    <m/>
    <n v="90"/>
    <x v="17"/>
    <x v="58"/>
    <x v="8"/>
    <x v="1"/>
    <n v="13.9"/>
    <n v="15.290000000000001"/>
    <n v="0"/>
  </r>
  <r>
    <n v="283"/>
    <n v="20240229"/>
    <n v="4.5"/>
    <n v="8"/>
    <n v="366"/>
    <n v="-0.1"/>
    <m/>
    <n v="73"/>
    <x v="17"/>
    <x v="59"/>
    <x v="8"/>
    <x v="1"/>
    <n v="10"/>
    <n v="11"/>
    <n v="0"/>
  </r>
  <r>
    <n v="283"/>
    <n v="20240301"/>
    <n v="4.7"/>
    <n v="8.6999999999999993"/>
    <n v="789"/>
    <n v="0"/>
    <m/>
    <n v="70"/>
    <x v="17"/>
    <x v="60"/>
    <x v="8"/>
    <x v="2"/>
    <n v="9.3000000000000007"/>
    <n v="9.3000000000000007"/>
    <n v="0"/>
  </r>
  <r>
    <n v="283"/>
    <n v="20240302"/>
    <n v="3.9"/>
    <n v="10.1"/>
    <n v="1058"/>
    <n v="0"/>
    <m/>
    <n v="67"/>
    <x v="17"/>
    <x v="61"/>
    <x v="8"/>
    <x v="2"/>
    <n v="7.9"/>
    <n v="7.9"/>
    <n v="0"/>
  </r>
  <r>
    <n v="283"/>
    <n v="20240303"/>
    <n v="2.6"/>
    <n v="9.9"/>
    <n v="1108"/>
    <n v="0"/>
    <m/>
    <n v="76"/>
    <x v="17"/>
    <x v="62"/>
    <x v="8"/>
    <x v="2"/>
    <n v="8.1"/>
    <n v="8.1"/>
    <n v="0"/>
  </r>
  <r>
    <n v="283"/>
    <n v="20240304"/>
    <n v="2.2999999999999998"/>
    <n v="7.1"/>
    <n v="202"/>
    <n v="0"/>
    <m/>
    <n v="94"/>
    <x v="17"/>
    <x v="63"/>
    <x v="9"/>
    <x v="2"/>
    <n v="10.9"/>
    <n v="10.9"/>
    <n v="0"/>
  </r>
  <r>
    <n v="283"/>
    <n v="20240305"/>
    <n v="1.4"/>
    <n v="7.1"/>
    <n v="271"/>
    <n v="3"/>
    <m/>
    <n v="94"/>
    <x v="17"/>
    <x v="64"/>
    <x v="9"/>
    <x v="2"/>
    <n v="10.9"/>
    <n v="10.9"/>
    <n v="0"/>
  </r>
  <r>
    <n v="283"/>
    <n v="20240306"/>
    <n v="1.7"/>
    <n v="6.4"/>
    <n v="900"/>
    <n v="0"/>
    <m/>
    <n v="89"/>
    <x v="17"/>
    <x v="65"/>
    <x v="9"/>
    <x v="2"/>
    <n v="11.6"/>
    <n v="11.6"/>
    <n v="0"/>
  </r>
  <r>
    <n v="283"/>
    <n v="20240307"/>
    <n v="3.6"/>
    <n v="3.8"/>
    <n v="745"/>
    <n v="0"/>
    <m/>
    <n v="87"/>
    <x v="17"/>
    <x v="66"/>
    <x v="9"/>
    <x v="2"/>
    <n v="14.2"/>
    <n v="14.2"/>
    <n v="0"/>
  </r>
  <r>
    <n v="283"/>
    <n v="20240308"/>
    <n v="5.2"/>
    <n v="4.9000000000000004"/>
    <n v="1373"/>
    <n v="0"/>
    <m/>
    <n v="69"/>
    <x v="17"/>
    <x v="67"/>
    <x v="9"/>
    <x v="2"/>
    <n v="13.1"/>
    <n v="13.1"/>
    <n v="0"/>
  </r>
  <r>
    <n v="283"/>
    <n v="20240309"/>
    <n v="4.3"/>
    <n v="6.9"/>
    <n v="1224"/>
    <n v="0"/>
    <m/>
    <n v="72"/>
    <x v="17"/>
    <x v="68"/>
    <x v="9"/>
    <x v="2"/>
    <n v="11.1"/>
    <n v="11.1"/>
    <n v="0"/>
  </r>
  <r>
    <n v="283"/>
    <n v="20240310"/>
    <n v="5.3"/>
    <n v="8.1999999999999993"/>
    <n v="1071"/>
    <n v="0"/>
    <m/>
    <n v="75"/>
    <x v="17"/>
    <x v="69"/>
    <x v="9"/>
    <x v="2"/>
    <n v="9.8000000000000007"/>
    <n v="9.8000000000000007"/>
    <n v="0"/>
  </r>
  <r>
    <n v="283"/>
    <n v="20240311"/>
    <n v="1.5"/>
    <n v="7.3"/>
    <n v="197"/>
    <n v="4.2"/>
    <m/>
    <n v="95"/>
    <x v="17"/>
    <x v="70"/>
    <x v="10"/>
    <x v="2"/>
    <n v="10.7"/>
    <n v="10.7"/>
    <n v="0"/>
  </r>
  <r>
    <n v="283"/>
    <n v="20240312"/>
    <n v="3.1"/>
    <n v="7.2"/>
    <n v="254"/>
    <n v="0.8"/>
    <m/>
    <n v="93"/>
    <x v="17"/>
    <x v="71"/>
    <x v="10"/>
    <x v="2"/>
    <n v="10.8"/>
    <n v="10.8"/>
    <n v="0"/>
  </r>
  <r>
    <n v="283"/>
    <n v="20240313"/>
    <n v="3.1"/>
    <n v="10.4"/>
    <n v="252"/>
    <n v="1"/>
    <m/>
    <n v="91"/>
    <x v="17"/>
    <x v="72"/>
    <x v="10"/>
    <x v="2"/>
    <n v="7.6"/>
    <n v="7.6"/>
    <n v="0"/>
  </r>
  <r>
    <n v="283"/>
    <n v="20240314"/>
    <n v="3.6"/>
    <n v="12.3"/>
    <n v="1333"/>
    <n v="0"/>
    <m/>
    <n v="78"/>
    <x v="17"/>
    <x v="73"/>
    <x v="10"/>
    <x v="2"/>
    <n v="5.6999999999999993"/>
    <n v="5.6999999999999993"/>
    <n v="0"/>
  </r>
  <r>
    <n v="283"/>
    <n v="20240315"/>
    <n v="3.7"/>
    <n v="12.5"/>
    <n v="670"/>
    <n v="2.4"/>
    <m/>
    <n v="85"/>
    <x v="17"/>
    <x v="74"/>
    <x v="10"/>
    <x v="2"/>
    <n v="5.5"/>
    <n v="5.5"/>
    <n v="0"/>
  </r>
  <r>
    <n v="283"/>
    <n v="20240316"/>
    <n v="3.3"/>
    <n v="7.6"/>
    <n v="628"/>
    <n v="1"/>
    <m/>
    <n v="83"/>
    <x v="17"/>
    <x v="75"/>
    <x v="10"/>
    <x v="2"/>
    <n v="10.4"/>
    <n v="10.4"/>
    <n v="0"/>
  </r>
  <r>
    <n v="283"/>
    <n v="20240317"/>
    <n v="2.9"/>
    <n v="8"/>
    <n v="774"/>
    <n v="0.9"/>
    <m/>
    <n v="79"/>
    <x v="17"/>
    <x v="76"/>
    <x v="10"/>
    <x v="2"/>
    <n v="10"/>
    <n v="10"/>
    <n v="0"/>
  </r>
  <r>
    <n v="283"/>
    <n v="20240318"/>
    <n v="2.1"/>
    <n v="10.3"/>
    <n v="739"/>
    <n v="1"/>
    <m/>
    <n v="91"/>
    <x v="17"/>
    <x v="77"/>
    <x v="11"/>
    <x v="2"/>
    <n v="7.6999999999999993"/>
    <n v="7.6999999999999993"/>
    <n v="0"/>
  </r>
  <r>
    <n v="283"/>
    <n v="20240319"/>
    <n v="1.8"/>
    <n v="10.5"/>
    <n v="933"/>
    <n v="0"/>
    <m/>
    <n v="85"/>
    <x v="17"/>
    <x v="78"/>
    <x v="11"/>
    <x v="2"/>
    <n v="7.5"/>
    <n v="7.5"/>
    <n v="0"/>
  </r>
  <r>
    <n v="283"/>
    <n v="20240320"/>
    <n v="1.3"/>
    <n v="11.7"/>
    <n v="1287"/>
    <n v="0"/>
    <m/>
    <n v="85"/>
    <x v="17"/>
    <x v="79"/>
    <x v="11"/>
    <x v="2"/>
    <n v="6.3000000000000007"/>
    <n v="6.3000000000000007"/>
    <n v="0"/>
  </r>
  <r>
    <n v="283"/>
    <n v="20240321"/>
    <n v="3.1"/>
    <n v="9.5"/>
    <n v="746"/>
    <n v="0"/>
    <m/>
    <n v="86"/>
    <x v="17"/>
    <x v="80"/>
    <x v="11"/>
    <x v="2"/>
    <n v="8.5"/>
    <n v="8.5"/>
    <n v="0"/>
  </r>
  <r>
    <n v="283"/>
    <n v="20240322"/>
    <n v="3.5"/>
    <n v="9.6"/>
    <n v="278"/>
    <n v="4.9000000000000004"/>
    <m/>
    <n v="93"/>
    <x v="17"/>
    <x v="81"/>
    <x v="11"/>
    <x v="2"/>
    <n v="8.4"/>
    <n v="8.4"/>
    <n v="0"/>
  </r>
  <r>
    <n v="283"/>
    <n v="20240323"/>
    <n v="4.5999999999999996"/>
    <n v="6.2"/>
    <n v="1324"/>
    <n v="1.1000000000000001"/>
    <m/>
    <n v="82"/>
    <x v="17"/>
    <x v="82"/>
    <x v="11"/>
    <x v="2"/>
    <n v="11.8"/>
    <n v="11.8"/>
    <n v="0"/>
  </r>
  <r>
    <n v="283"/>
    <n v="20240324"/>
    <n v="5.6"/>
    <n v="6"/>
    <n v="818"/>
    <n v="10.9"/>
    <m/>
    <n v="89"/>
    <x v="17"/>
    <x v="83"/>
    <x v="11"/>
    <x v="2"/>
    <n v="12"/>
    <n v="12"/>
    <n v="0"/>
  </r>
  <r>
    <n v="283"/>
    <n v="20240325"/>
    <n v="2.6"/>
    <n v="6.5"/>
    <n v="1416"/>
    <n v="0.8"/>
    <m/>
    <n v="76"/>
    <x v="17"/>
    <x v="84"/>
    <x v="12"/>
    <x v="2"/>
    <n v="11.5"/>
    <n v="11.5"/>
    <n v="0"/>
  </r>
  <r>
    <n v="283"/>
    <n v="20240326"/>
    <n v="3.3"/>
    <n v="8.5"/>
    <n v="929"/>
    <n v="-0.1"/>
    <m/>
    <n v="70"/>
    <x v="17"/>
    <x v="85"/>
    <x v="12"/>
    <x v="2"/>
    <n v="9.5"/>
    <n v="9.5"/>
    <n v="0"/>
  </r>
  <r>
    <n v="283"/>
    <n v="20240327"/>
    <n v="2.9"/>
    <n v="8.9"/>
    <n v="623"/>
    <n v="-0.1"/>
    <m/>
    <n v="79"/>
    <x v="17"/>
    <x v="86"/>
    <x v="12"/>
    <x v="2"/>
    <n v="9.1"/>
    <n v="9.1"/>
    <n v="0"/>
  </r>
  <r>
    <n v="283"/>
    <n v="20240328"/>
    <n v="4.2"/>
    <n v="8.3000000000000007"/>
    <n v="815"/>
    <n v="2.2999999999999998"/>
    <m/>
    <n v="77"/>
    <x v="17"/>
    <x v="87"/>
    <x v="12"/>
    <x v="2"/>
    <n v="9.6999999999999993"/>
    <n v="9.6999999999999993"/>
    <n v="0"/>
  </r>
  <r>
    <n v="283"/>
    <n v="20240329"/>
    <n v="3.8"/>
    <n v="10.9"/>
    <n v="1013"/>
    <n v="1.4"/>
    <m/>
    <n v="75"/>
    <x v="17"/>
    <x v="88"/>
    <x v="12"/>
    <x v="2"/>
    <n v="7.1"/>
    <n v="7.1"/>
    <n v="0"/>
  </r>
  <r>
    <n v="283"/>
    <n v="20240330"/>
    <n v="3.1"/>
    <n v="10.6"/>
    <n v="814"/>
    <n v="1"/>
    <m/>
    <n v="85"/>
    <x v="17"/>
    <x v="89"/>
    <x v="12"/>
    <x v="2"/>
    <n v="7.4"/>
    <n v="7.4"/>
    <n v="0"/>
  </r>
  <r>
    <n v="283"/>
    <n v="20240331"/>
    <n v="3.2"/>
    <n v="11"/>
    <n v="1463"/>
    <n v="5.3"/>
    <m/>
    <n v="85"/>
    <x v="17"/>
    <x v="90"/>
    <x v="12"/>
    <x v="2"/>
    <n v="7"/>
    <n v="7"/>
    <n v="0"/>
  </r>
  <r>
    <n v="283"/>
    <n v="20240401"/>
    <n v="2.8"/>
    <n v="9.8000000000000007"/>
    <n v="686"/>
    <n v="4"/>
    <m/>
    <n v="87"/>
    <x v="17"/>
    <x v="91"/>
    <x v="13"/>
    <x v="3"/>
    <n v="8.1999999999999993"/>
    <n v="6.56"/>
    <n v="0"/>
  </r>
  <r>
    <n v="283"/>
    <n v="20240402"/>
    <n v="3.6"/>
    <n v="9.5"/>
    <n v="779"/>
    <n v="1.6"/>
    <m/>
    <n v="87"/>
    <x v="17"/>
    <x v="92"/>
    <x v="13"/>
    <x v="3"/>
    <n v="8.5"/>
    <n v="6.8000000000000007"/>
    <n v="0"/>
  </r>
  <r>
    <n v="283"/>
    <n v="20240403"/>
    <n v="3.6"/>
    <n v="10.8"/>
    <n v="555"/>
    <n v="4.8"/>
    <m/>
    <n v="90"/>
    <x v="17"/>
    <x v="93"/>
    <x v="13"/>
    <x v="3"/>
    <n v="7.1999999999999993"/>
    <n v="5.76"/>
    <n v="0"/>
  </r>
  <r>
    <n v="283"/>
    <n v="20240404"/>
    <n v="5.2"/>
    <n v="11.7"/>
    <n v="844"/>
    <n v="11.7"/>
    <m/>
    <n v="83"/>
    <x v="17"/>
    <x v="94"/>
    <x v="13"/>
    <x v="3"/>
    <n v="6.3000000000000007"/>
    <n v="5.0400000000000009"/>
    <n v="0"/>
  </r>
  <r>
    <n v="283"/>
    <n v="20240405"/>
    <n v="3.8"/>
    <n v="13.5"/>
    <n v="662"/>
    <n v="2.4"/>
    <m/>
    <n v="84"/>
    <x v="17"/>
    <x v="95"/>
    <x v="13"/>
    <x v="3"/>
    <n v="4.5"/>
    <n v="3.6"/>
    <n v="0"/>
  </r>
  <r>
    <n v="283"/>
    <n v="20240406"/>
    <n v="3.5"/>
    <n v="18.100000000000001"/>
    <n v="1598"/>
    <n v="0"/>
    <m/>
    <n v="67"/>
    <x v="17"/>
    <x v="96"/>
    <x v="13"/>
    <x v="3"/>
    <n v="0"/>
    <n v="0"/>
    <n v="0.10000000000000142"/>
  </r>
  <r>
    <n v="283"/>
    <n v="20240407"/>
    <n v="3.7"/>
    <n v="16.5"/>
    <n v="1408"/>
    <n v="1.7"/>
    <m/>
    <n v="68"/>
    <x v="17"/>
    <x v="97"/>
    <x v="13"/>
    <x v="3"/>
    <n v="1.5"/>
    <n v="1.2000000000000002"/>
    <n v="0"/>
  </r>
  <r>
    <n v="283"/>
    <n v="20240408"/>
    <n v="2.1"/>
    <n v="15.2"/>
    <n v="1268"/>
    <n v="1.1000000000000001"/>
    <m/>
    <n v="87"/>
    <x v="17"/>
    <x v="98"/>
    <x v="14"/>
    <x v="3"/>
    <n v="2.8000000000000007"/>
    <n v="2.2400000000000007"/>
    <n v="0"/>
  </r>
  <r>
    <n v="283"/>
    <n v="20240409"/>
    <n v="4.7"/>
    <n v="12.1"/>
    <n v="1162"/>
    <n v="1.3"/>
    <m/>
    <n v="77"/>
    <x v="17"/>
    <x v="99"/>
    <x v="14"/>
    <x v="3"/>
    <n v="5.9"/>
    <n v="4.7200000000000006"/>
    <n v="0"/>
  </r>
  <r>
    <n v="283"/>
    <n v="20240410"/>
    <n v="3.4"/>
    <n v="10.4"/>
    <n v="1533"/>
    <n v="0.2"/>
    <m/>
    <n v="72"/>
    <x v="17"/>
    <x v="100"/>
    <x v="14"/>
    <x v="3"/>
    <n v="7.6"/>
    <n v="6.08"/>
    <n v="0"/>
  </r>
  <r>
    <n v="283"/>
    <n v="20240411"/>
    <n v="3.2"/>
    <n v="12.2"/>
    <n v="532"/>
    <n v="1.2"/>
    <m/>
    <n v="85"/>
    <x v="17"/>
    <x v="101"/>
    <x v="14"/>
    <x v="3"/>
    <n v="5.8000000000000007"/>
    <n v="4.6400000000000006"/>
    <n v="0"/>
  </r>
  <r>
    <n v="283"/>
    <n v="20240412"/>
    <n v="3.7"/>
    <n v="15.6"/>
    <n v="1300"/>
    <n v="0"/>
    <m/>
    <n v="81"/>
    <x v="17"/>
    <x v="102"/>
    <x v="14"/>
    <x v="3"/>
    <n v="2.4000000000000004"/>
    <n v="1.9200000000000004"/>
    <n v="0"/>
  </r>
  <r>
    <n v="283"/>
    <n v="20240413"/>
    <n v="3.3"/>
    <n v="17.399999999999999"/>
    <n v="1723"/>
    <n v="0"/>
    <m/>
    <n v="73"/>
    <x v="17"/>
    <x v="103"/>
    <x v="14"/>
    <x v="3"/>
    <n v="0.60000000000000142"/>
    <n v="0.48000000000000115"/>
    <n v="0"/>
  </r>
  <r>
    <n v="283"/>
    <n v="20240414"/>
    <n v="2.7"/>
    <n v="11.6"/>
    <n v="1680"/>
    <n v="0"/>
    <m/>
    <n v="69"/>
    <x v="17"/>
    <x v="104"/>
    <x v="14"/>
    <x v="3"/>
    <n v="6.4"/>
    <n v="5.120000000000001"/>
    <n v="0"/>
  </r>
  <r>
    <n v="283"/>
    <n v="20240415"/>
    <n v="4.5999999999999996"/>
    <n v="7.6"/>
    <n v="1052"/>
    <n v="10.6"/>
    <m/>
    <n v="82"/>
    <x v="17"/>
    <x v="105"/>
    <x v="15"/>
    <x v="3"/>
    <n v="10.4"/>
    <n v="8.32"/>
    <n v="0"/>
  </r>
  <r>
    <n v="283"/>
    <n v="20240416"/>
    <n v="5"/>
    <n v="7.1"/>
    <n v="1235"/>
    <n v="9"/>
    <m/>
    <n v="85"/>
    <x v="17"/>
    <x v="106"/>
    <x v="15"/>
    <x v="3"/>
    <n v="10.9"/>
    <n v="8.7200000000000006"/>
    <n v="0"/>
  </r>
  <r>
    <n v="283"/>
    <n v="20240417"/>
    <n v="2.4"/>
    <n v="5.3"/>
    <n v="1090"/>
    <n v="6.7"/>
    <m/>
    <n v="90"/>
    <x v="17"/>
    <x v="107"/>
    <x v="15"/>
    <x v="3"/>
    <n v="12.7"/>
    <n v="10.16"/>
    <n v="0"/>
  </r>
  <r>
    <n v="283"/>
    <n v="20240418"/>
    <n v="2.9"/>
    <n v="7"/>
    <n v="1584"/>
    <n v="0.2"/>
    <m/>
    <n v="76"/>
    <x v="17"/>
    <x v="108"/>
    <x v="15"/>
    <x v="3"/>
    <n v="11"/>
    <n v="8.8000000000000007"/>
    <n v="0"/>
  </r>
  <r>
    <n v="283"/>
    <n v="20240419"/>
    <n v="5.6"/>
    <n v="7.2"/>
    <n v="1083"/>
    <n v="9.9"/>
    <m/>
    <n v="89"/>
    <x v="17"/>
    <x v="109"/>
    <x v="15"/>
    <x v="3"/>
    <n v="10.8"/>
    <n v="8.64"/>
    <n v="0"/>
  </r>
  <r>
    <n v="283"/>
    <n v="20240420"/>
    <n v="4.3"/>
    <n v="6.5"/>
    <n v="1310"/>
    <n v="10.6"/>
    <m/>
    <n v="87"/>
    <x v="17"/>
    <x v="110"/>
    <x v="15"/>
    <x v="3"/>
    <n v="11.5"/>
    <n v="9.2000000000000011"/>
    <n v="0"/>
  </r>
  <r>
    <n v="283"/>
    <n v="20240421"/>
    <n v="3.7"/>
    <n v="5.7"/>
    <n v="1771"/>
    <n v="1.7"/>
    <m/>
    <n v="76"/>
    <x v="17"/>
    <x v="111"/>
    <x v="15"/>
    <x v="3"/>
    <n v="12.3"/>
    <n v="9.8400000000000016"/>
    <n v="0"/>
  </r>
  <r>
    <n v="283"/>
    <n v="20240422"/>
    <n v="2.8"/>
    <n v="4.7"/>
    <n v="1689"/>
    <n v="0.8"/>
    <m/>
    <n v="78"/>
    <x v="17"/>
    <x v="112"/>
    <x v="16"/>
    <x v="3"/>
    <n v="13.3"/>
    <n v="10.64"/>
    <n v="0"/>
  </r>
  <r>
    <n v="283"/>
    <n v="20240423"/>
    <n v="2.2999999999999998"/>
    <n v="5.5"/>
    <n v="1863"/>
    <n v="1.5"/>
    <m/>
    <n v="74"/>
    <x v="17"/>
    <x v="113"/>
    <x v="16"/>
    <x v="3"/>
    <n v="12.5"/>
    <n v="10"/>
    <n v="0"/>
  </r>
  <r>
    <n v="283"/>
    <n v="20240424"/>
    <n v="3.6"/>
    <n v="5.5"/>
    <n v="1344"/>
    <n v="4.5"/>
    <m/>
    <n v="86"/>
    <x v="17"/>
    <x v="114"/>
    <x v="16"/>
    <x v="3"/>
    <n v="12.5"/>
    <n v="10"/>
    <n v="0"/>
  </r>
  <r>
    <n v="283"/>
    <n v="20240425"/>
    <n v="3.6"/>
    <n v="6.6"/>
    <n v="1587"/>
    <n v="1.2"/>
    <m/>
    <n v="78"/>
    <x v="17"/>
    <x v="115"/>
    <x v="16"/>
    <x v="3"/>
    <n v="11.4"/>
    <n v="9.120000000000001"/>
    <n v="0"/>
  </r>
  <r>
    <n v="283"/>
    <n v="20240426"/>
    <n v="2"/>
    <n v="8.6"/>
    <n v="1826"/>
    <n v="4.7"/>
    <m/>
    <n v="81"/>
    <x v="17"/>
    <x v="116"/>
    <x v="16"/>
    <x v="3"/>
    <n v="9.4"/>
    <n v="7.5200000000000005"/>
    <n v="0"/>
  </r>
  <r>
    <n v="283"/>
    <n v="20240427"/>
    <n v="2.9"/>
    <n v="12.4"/>
    <n v="1412"/>
    <n v="0.1"/>
    <m/>
    <n v="78"/>
    <x v="17"/>
    <x v="117"/>
    <x v="16"/>
    <x v="3"/>
    <n v="5.6"/>
    <n v="4.4799999999999995"/>
    <n v="0"/>
  </r>
  <r>
    <n v="283"/>
    <n v="20240428"/>
    <n v="4.2"/>
    <n v="13.6"/>
    <n v="1838"/>
    <n v="0"/>
    <m/>
    <n v="67"/>
    <x v="17"/>
    <x v="118"/>
    <x v="16"/>
    <x v="3"/>
    <n v="4.4000000000000004"/>
    <n v="3.5200000000000005"/>
    <n v="0"/>
  </r>
  <r>
    <n v="283"/>
    <n v="20240429"/>
    <n v="2.2000000000000002"/>
    <n v="13.7"/>
    <n v="2039"/>
    <n v="0"/>
    <m/>
    <n v="72"/>
    <x v="17"/>
    <x v="119"/>
    <x v="17"/>
    <x v="3"/>
    <n v="4.3000000000000007"/>
    <n v="3.4400000000000008"/>
    <n v="0"/>
  </r>
  <r>
    <n v="283"/>
    <n v="20240430"/>
    <n v="1.6"/>
    <n v="17.7"/>
    <n v="1991"/>
    <n v="-0.1"/>
    <m/>
    <n v="71"/>
    <x v="17"/>
    <x v="120"/>
    <x v="17"/>
    <x v="3"/>
    <n v="0.30000000000000071"/>
    <n v="0.24000000000000057"/>
    <n v="0"/>
  </r>
  <r>
    <n v="283"/>
    <n v="20240501"/>
    <n v="2.8"/>
    <n v="19.899999999999999"/>
    <n v="2334"/>
    <n v="-0.1"/>
    <m/>
    <n v="70"/>
    <x v="17"/>
    <x v="121"/>
    <x v="17"/>
    <x v="4"/>
    <n v="0"/>
    <n v="0"/>
    <n v="1.8999999999999986"/>
  </r>
  <r>
    <n v="286"/>
    <n v="20240101"/>
    <n v="7.2"/>
    <n v="6.8"/>
    <n v="122"/>
    <n v="14.5"/>
    <m/>
    <n v="87"/>
    <x v="18"/>
    <x v="0"/>
    <x v="0"/>
    <x v="0"/>
    <n v="11.2"/>
    <n v="12.32"/>
    <n v="0"/>
  </r>
  <r>
    <n v="286"/>
    <n v="20240102"/>
    <n v="6.8"/>
    <n v="8.5"/>
    <n v="76"/>
    <n v="24.8"/>
    <m/>
    <n v="93"/>
    <x v="18"/>
    <x v="1"/>
    <x v="0"/>
    <x v="0"/>
    <n v="9.5"/>
    <n v="10.450000000000001"/>
    <n v="0"/>
  </r>
  <r>
    <n v="286"/>
    <n v="20240103"/>
    <n v="10.1"/>
    <n v="8.3000000000000007"/>
    <n v="242"/>
    <n v="6"/>
    <m/>
    <n v="87"/>
    <x v="18"/>
    <x v="2"/>
    <x v="0"/>
    <x v="0"/>
    <n v="9.6999999999999993"/>
    <n v="10.67"/>
    <n v="0"/>
  </r>
  <r>
    <n v="286"/>
    <n v="20240104"/>
    <n v="4.3"/>
    <n v="3.2"/>
    <n v="186"/>
    <n v="0.1"/>
    <m/>
    <n v="86"/>
    <x v="18"/>
    <x v="3"/>
    <x v="0"/>
    <x v="0"/>
    <n v="14.8"/>
    <n v="16.28"/>
    <n v="0"/>
  </r>
  <r>
    <n v="286"/>
    <n v="20240105"/>
    <n v="7.1"/>
    <n v="2.5"/>
    <n v="58"/>
    <n v="14"/>
    <m/>
    <n v="95"/>
    <x v="18"/>
    <x v="4"/>
    <x v="0"/>
    <x v="0"/>
    <n v="15.5"/>
    <n v="17.05"/>
    <n v="0"/>
  </r>
  <r>
    <n v="286"/>
    <n v="20240106"/>
    <n v="6"/>
    <n v="0"/>
    <n v="89"/>
    <n v="1.2"/>
    <m/>
    <n v="94"/>
    <x v="18"/>
    <x v="5"/>
    <x v="0"/>
    <x v="0"/>
    <n v="18"/>
    <n v="19.8"/>
    <n v="0"/>
  </r>
  <r>
    <n v="286"/>
    <n v="20240107"/>
    <n v="6.4"/>
    <n v="-0.9"/>
    <n v="327"/>
    <n v="0"/>
    <m/>
    <n v="80"/>
    <x v="18"/>
    <x v="6"/>
    <x v="0"/>
    <x v="0"/>
    <n v="18.899999999999999"/>
    <n v="20.79"/>
    <n v="0"/>
  </r>
  <r>
    <n v="286"/>
    <n v="20240108"/>
    <n v="6.9"/>
    <n v="-1.5"/>
    <n v="299"/>
    <n v="0"/>
    <m/>
    <n v="78"/>
    <x v="18"/>
    <x v="7"/>
    <x v="1"/>
    <x v="0"/>
    <n v="19.5"/>
    <n v="21.450000000000003"/>
    <n v="0"/>
  </r>
  <r>
    <n v="286"/>
    <n v="20240109"/>
    <n v="5"/>
    <n v="-3.8"/>
    <n v="423"/>
    <n v="0"/>
    <m/>
    <n v="80"/>
    <x v="18"/>
    <x v="8"/>
    <x v="1"/>
    <x v="0"/>
    <n v="21.8"/>
    <n v="23.980000000000004"/>
    <n v="0"/>
  </r>
  <r>
    <n v="286"/>
    <n v="20240110"/>
    <n v="4.2"/>
    <n v="-4.4000000000000004"/>
    <n v="448"/>
    <n v="0"/>
    <m/>
    <n v="85"/>
    <x v="18"/>
    <x v="9"/>
    <x v="1"/>
    <x v="0"/>
    <n v="22.4"/>
    <n v="24.64"/>
    <n v="0"/>
  </r>
  <r>
    <n v="286"/>
    <n v="20240111"/>
    <n v="2"/>
    <n v="-1.6"/>
    <n v="89"/>
    <n v="0"/>
    <m/>
    <n v="95"/>
    <x v="18"/>
    <x v="10"/>
    <x v="1"/>
    <x v="0"/>
    <n v="19.600000000000001"/>
    <n v="21.560000000000002"/>
    <n v="0"/>
  </r>
  <r>
    <n v="286"/>
    <n v="20240112"/>
    <n v="3.6"/>
    <n v="2"/>
    <n v="129"/>
    <n v="-0.1"/>
    <m/>
    <n v="96"/>
    <x v="18"/>
    <x v="11"/>
    <x v="1"/>
    <x v="0"/>
    <n v="16"/>
    <n v="17.600000000000001"/>
    <n v="0"/>
  </r>
  <r>
    <n v="286"/>
    <n v="20240113"/>
    <n v="6.7"/>
    <n v="3.6"/>
    <n v="144"/>
    <n v="1"/>
    <m/>
    <n v="94"/>
    <x v="18"/>
    <x v="12"/>
    <x v="1"/>
    <x v="0"/>
    <n v="14.4"/>
    <n v="15.840000000000002"/>
    <n v="0"/>
  </r>
  <r>
    <n v="286"/>
    <n v="20240114"/>
    <n v="6.3"/>
    <n v="2.8"/>
    <n v="295"/>
    <n v="0.9"/>
    <m/>
    <n v="89"/>
    <x v="18"/>
    <x v="13"/>
    <x v="1"/>
    <x v="0"/>
    <n v="15.2"/>
    <n v="16.72"/>
    <n v="0"/>
  </r>
  <r>
    <n v="286"/>
    <n v="20240115"/>
    <n v="6.8"/>
    <n v="1.2"/>
    <n v="197"/>
    <n v="4.7"/>
    <m/>
    <n v="89"/>
    <x v="18"/>
    <x v="14"/>
    <x v="2"/>
    <x v="0"/>
    <n v="16.8"/>
    <n v="18.480000000000004"/>
    <n v="0"/>
  </r>
  <r>
    <n v="286"/>
    <n v="20240116"/>
    <n v="6.3"/>
    <n v="-0.1"/>
    <n v="256"/>
    <n v="0.4"/>
    <m/>
    <n v="87"/>
    <x v="18"/>
    <x v="15"/>
    <x v="2"/>
    <x v="0"/>
    <n v="18.100000000000001"/>
    <n v="19.910000000000004"/>
    <n v="0"/>
  </r>
  <r>
    <n v="286"/>
    <n v="20240117"/>
    <n v="4.8"/>
    <n v="-1.3"/>
    <n v="167"/>
    <n v="-0.1"/>
    <m/>
    <n v="83"/>
    <x v="18"/>
    <x v="16"/>
    <x v="2"/>
    <x v="0"/>
    <n v="19.3"/>
    <n v="21.230000000000004"/>
    <n v="0"/>
  </r>
  <r>
    <n v="286"/>
    <n v="20240118"/>
    <n v="4"/>
    <n v="-1.5"/>
    <n v="608"/>
    <n v="1"/>
    <m/>
    <n v="90"/>
    <x v="18"/>
    <x v="17"/>
    <x v="2"/>
    <x v="0"/>
    <n v="19.5"/>
    <n v="21.450000000000003"/>
    <n v="0"/>
  </r>
  <r>
    <n v="286"/>
    <n v="20240119"/>
    <n v="6.9"/>
    <n v="0.8"/>
    <n v="486"/>
    <n v="0.3"/>
    <m/>
    <n v="84"/>
    <x v="18"/>
    <x v="18"/>
    <x v="2"/>
    <x v="0"/>
    <n v="17.2"/>
    <n v="18.920000000000002"/>
    <n v="0"/>
  </r>
  <r>
    <n v="286"/>
    <n v="20240120"/>
    <n v="7.2"/>
    <n v="0.2"/>
    <n v="315"/>
    <n v="0"/>
    <m/>
    <n v="83"/>
    <x v="18"/>
    <x v="19"/>
    <x v="2"/>
    <x v="0"/>
    <n v="17.8"/>
    <n v="19.580000000000002"/>
    <n v="0"/>
  </r>
  <r>
    <n v="286"/>
    <n v="20240121"/>
    <n v="9.5"/>
    <n v="2.8"/>
    <n v="155"/>
    <n v="0.2"/>
    <m/>
    <n v="72"/>
    <x v="18"/>
    <x v="20"/>
    <x v="2"/>
    <x v="0"/>
    <n v="15.2"/>
    <n v="16.72"/>
    <n v="0"/>
  </r>
  <r>
    <n v="286"/>
    <n v="20240122"/>
    <n v="11.7"/>
    <n v="8.5"/>
    <n v="273"/>
    <n v="8.9"/>
    <m/>
    <n v="82"/>
    <x v="18"/>
    <x v="21"/>
    <x v="3"/>
    <x v="0"/>
    <n v="9.5"/>
    <n v="10.450000000000001"/>
    <n v="0"/>
  </r>
  <r>
    <n v="286"/>
    <n v="20240123"/>
    <n v="10"/>
    <n v="7.4"/>
    <n v="392"/>
    <n v="3.2"/>
    <m/>
    <n v="83"/>
    <x v="18"/>
    <x v="22"/>
    <x v="3"/>
    <x v="0"/>
    <n v="10.6"/>
    <n v="11.66"/>
    <n v="0"/>
  </r>
  <r>
    <n v="286"/>
    <n v="20240124"/>
    <n v="13.9"/>
    <n v="9.6"/>
    <n v="269"/>
    <n v="-0.1"/>
    <m/>
    <n v="75"/>
    <x v="18"/>
    <x v="23"/>
    <x v="3"/>
    <x v="0"/>
    <n v="8.4"/>
    <n v="9.240000000000002"/>
    <n v="0"/>
  </r>
  <r>
    <n v="286"/>
    <n v="20240125"/>
    <n v="5.4"/>
    <n v="6.3"/>
    <n v="390"/>
    <n v="0.5"/>
    <m/>
    <n v="90"/>
    <x v="18"/>
    <x v="24"/>
    <x v="3"/>
    <x v="0"/>
    <n v="11.7"/>
    <n v="12.870000000000001"/>
    <n v="0"/>
  </r>
  <r>
    <n v="286"/>
    <n v="20240126"/>
    <n v="8.8000000000000007"/>
    <n v="7.7"/>
    <n v="218"/>
    <n v="6.9"/>
    <m/>
    <n v="87"/>
    <x v="18"/>
    <x v="25"/>
    <x v="3"/>
    <x v="0"/>
    <n v="10.3"/>
    <n v="11.330000000000002"/>
    <n v="0"/>
  </r>
  <r>
    <n v="286"/>
    <n v="20240127"/>
    <n v="4.9000000000000004"/>
    <n v="4.0999999999999996"/>
    <n v="521"/>
    <n v="0"/>
    <m/>
    <n v="87"/>
    <x v="18"/>
    <x v="26"/>
    <x v="3"/>
    <x v="0"/>
    <n v="13.9"/>
    <n v="15.290000000000001"/>
    <n v="0"/>
  </r>
  <r>
    <n v="286"/>
    <n v="20240128"/>
    <n v="3.5"/>
    <n v="3.5"/>
    <n v="574"/>
    <n v="0"/>
    <m/>
    <n v="76"/>
    <x v="18"/>
    <x v="27"/>
    <x v="3"/>
    <x v="0"/>
    <n v="14.5"/>
    <n v="15.950000000000001"/>
    <n v="0"/>
  </r>
  <r>
    <n v="286"/>
    <n v="20240129"/>
    <n v="3.6"/>
    <n v="5.9"/>
    <n v="388"/>
    <n v="0"/>
    <m/>
    <n v="82"/>
    <x v="18"/>
    <x v="28"/>
    <x v="4"/>
    <x v="0"/>
    <n v="12.1"/>
    <n v="13.31"/>
    <n v="0"/>
  </r>
  <r>
    <n v="286"/>
    <n v="20240130"/>
    <n v="6.3"/>
    <n v="7.2"/>
    <n v="183"/>
    <n v="0.2"/>
    <m/>
    <n v="90"/>
    <x v="18"/>
    <x v="29"/>
    <x v="4"/>
    <x v="0"/>
    <n v="10.8"/>
    <n v="11.880000000000003"/>
    <n v="0"/>
  </r>
  <r>
    <n v="286"/>
    <n v="20240131"/>
    <n v="6.8"/>
    <n v="5.5"/>
    <n v="216"/>
    <n v="2.2000000000000002"/>
    <m/>
    <n v="82"/>
    <x v="18"/>
    <x v="30"/>
    <x v="4"/>
    <x v="0"/>
    <n v="12.5"/>
    <n v="13.750000000000002"/>
    <n v="0"/>
  </r>
  <r>
    <n v="286"/>
    <n v="20240201"/>
    <n v="6.3"/>
    <n v="5.8"/>
    <n v="548"/>
    <n v="0.3"/>
    <m/>
    <n v="88"/>
    <x v="18"/>
    <x v="31"/>
    <x v="4"/>
    <x v="1"/>
    <n v="12.2"/>
    <n v="13.42"/>
    <n v="0"/>
  </r>
  <r>
    <n v="286"/>
    <n v="20240202"/>
    <n v="8.1"/>
    <n v="7.7"/>
    <n v="235"/>
    <n v="0.2"/>
    <m/>
    <n v="89"/>
    <x v="18"/>
    <x v="32"/>
    <x v="4"/>
    <x v="1"/>
    <n v="10.3"/>
    <n v="11.330000000000002"/>
    <n v="0"/>
  </r>
  <r>
    <n v="286"/>
    <n v="20240203"/>
    <n v="7.5"/>
    <n v="9.4"/>
    <n v="180"/>
    <n v="0"/>
    <m/>
    <n v="87"/>
    <x v="18"/>
    <x v="33"/>
    <x v="4"/>
    <x v="1"/>
    <n v="8.6"/>
    <n v="9.4600000000000009"/>
    <n v="0"/>
  </r>
  <r>
    <n v="286"/>
    <n v="20240204"/>
    <n v="8.6"/>
    <n v="8.3000000000000007"/>
    <n v="227"/>
    <n v="3.3"/>
    <m/>
    <n v="86"/>
    <x v="18"/>
    <x v="34"/>
    <x v="4"/>
    <x v="1"/>
    <n v="9.6999999999999993"/>
    <n v="10.67"/>
    <n v="0"/>
  </r>
  <r>
    <n v="286"/>
    <n v="20240205"/>
    <n v="11.6"/>
    <n v="9.4"/>
    <n v="101"/>
    <n v="-0.1"/>
    <m/>
    <n v="83"/>
    <x v="18"/>
    <x v="35"/>
    <x v="5"/>
    <x v="1"/>
    <n v="8.6"/>
    <n v="9.4600000000000009"/>
    <n v="0"/>
  </r>
  <r>
    <n v="286"/>
    <n v="20240206"/>
    <n v="11.7"/>
    <n v="9.4"/>
    <n v="112"/>
    <n v="10.5"/>
    <m/>
    <n v="84"/>
    <x v="18"/>
    <x v="36"/>
    <x v="5"/>
    <x v="1"/>
    <n v="8.6"/>
    <n v="9.4600000000000009"/>
    <n v="0"/>
  </r>
  <r>
    <n v="286"/>
    <n v="20240207"/>
    <n v="3.4"/>
    <n v="3.8"/>
    <n v="530"/>
    <n v="0"/>
    <m/>
    <n v="80"/>
    <x v="18"/>
    <x v="37"/>
    <x v="5"/>
    <x v="1"/>
    <n v="14.2"/>
    <n v="15.620000000000001"/>
    <n v="0"/>
  </r>
  <r>
    <n v="286"/>
    <n v="20240208"/>
    <n v="3.8"/>
    <n v="1.1000000000000001"/>
    <n v="231"/>
    <n v="2.9"/>
    <m/>
    <n v="92"/>
    <x v="18"/>
    <x v="38"/>
    <x v="5"/>
    <x v="1"/>
    <n v="16.899999999999999"/>
    <n v="18.59"/>
    <n v="0"/>
  </r>
  <r>
    <n v="286"/>
    <n v="20240209"/>
    <n v="5.2"/>
    <n v="6.5"/>
    <n v="203"/>
    <n v="12.7"/>
    <m/>
    <n v="95"/>
    <x v="18"/>
    <x v="39"/>
    <x v="5"/>
    <x v="1"/>
    <n v="11.5"/>
    <n v="12.65"/>
    <n v="0"/>
  </r>
  <r>
    <n v="286"/>
    <n v="20240210"/>
    <n v="3.7"/>
    <n v="9.6999999999999993"/>
    <n v="437"/>
    <n v="0"/>
    <m/>
    <n v="93"/>
    <x v="18"/>
    <x v="40"/>
    <x v="5"/>
    <x v="1"/>
    <n v="8.3000000000000007"/>
    <n v="9.1300000000000008"/>
    <n v="0"/>
  </r>
  <r>
    <n v="286"/>
    <n v="20240211"/>
    <n v="4.0999999999999996"/>
    <n v="7.8"/>
    <n v="122"/>
    <n v="1.5"/>
    <m/>
    <n v="97"/>
    <x v="18"/>
    <x v="41"/>
    <x v="5"/>
    <x v="1"/>
    <n v="10.199999999999999"/>
    <n v="11.22"/>
    <n v="0"/>
  </r>
  <r>
    <n v="286"/>
    <n v="20240212"/>
    <n v="4.3"/>
    <n v="6.7"/>
    <n v="407"/>
    <n v="1.1000000000000001"/>
    <m/>
    <n v="89"/>
    <x v="18"/>
    <x v="42"/>
    <x v="6"/>
    <x v="1"/>
    <n v="11.3"/>
    <n v="12.430000000000001"/>
    <n v="0"/>
  </r>
  <r>
    <n v="286"/>
    <n v="20240213"/>
    <n v="5.5"/>
    <n v="6.1"/>
    <n v="356"/>
    <n v="2"/>
    <m/>
    <n v="86"/>
    <x v="18"/>
    <x v="43"/>
    <x v="6"/>
    <x v="1"/>
    <n v="11.9"/>
    <n v="13.090000000000002"/>
    <n v="0"/>
  </r>
  <r>
    <n v="286"/>
    <n v="20240214"/>
    <n v="5.8"/>
    <n v="10.1"/>
    <n v="181"/>
    <n v="7.5"/>
    <m/>
    <n v="97"/>
    <x v="18"/>
    <x v="44"/>
    <x v="6"/>
    <x v="1"/>
    <n v="7.9"/>
    <n v="8.6900000000000013"/>
    <n v="0"/>
  </r>
  <r>
    <n v="286"/>
    <n v="20240215"/>
    <n v="4.5999999999999996"/>
    <n v="11.8"/>
    <n v="151"/>
    <n v="1"/>
    <m/>
    <n v="94"/>
    <x v="18"/>
    <x v="45"/>
    <x v="6"/>
    <x v="1"/>
    <n v="6.1999999999999993"/>
    <n v="6.8199999999999994"/>
    <n v="0"/>
  </r>
  <r>
    <n v="286"/>
    <n v="20240216"/>
    <n v="5.3"/>
    <n v="10.7"/>
    <n v="243"/>
    <n v="1"/>
    <m/>
    <n v="88"/>
    <x v="18"/>
    <x v="46"/>
    <x v="6"/>
    <x v="1"/>
    <n v="7.3000000000000007"/>
    <n v="8.0300000000000011"/>
    <n v="0"/>
  </r>
  <r>
    <n v="286"/>
    <n v="20240217"/>
    <n v="3.5"/>
    <n v="8.4"/>
    <n v="699"/>
    <n v="0"/>
    <m/>
    <n v="86"/>
    <x v="18"/>
    <x v="47"/>
    <x v="6"/>
    <x v="1"/>
    <n v="9.6"/>
    <n v="10.56"/>
    <n v="0"/>
  </r>
  <r>
    <n v="286"/>
    <n v="20240218"/>
    <n v="6.7"/>
    <n v="8.8000000000000007"/>
    <n v="141"/>
    <n v="21.5"/>
    <m/>
    <n v="93"/>
    <x v="18"/>
    <x v="48"/>
    <x v="6"/>
    <x v="1"/>
    <n v="9.1999999999999993"/>
    <n v="10.119999999999999"/>
    <n v="0"/>
  </r>
  <r>
    <n v="286"/>
    <n v="20240219"/>
    <n v="6.1"/>
    <n v="8.3000000000000007"/>
    <n v="243"/>
    <n v="2.1"/>
    <m/>
    <n v="93"/>
    <x v="18"/>
    <x v="49"/>
    <x v="7"/>
    <x v="1"/>
    <n v="9.6999999999999993"/>
    <n v="10.67"/>
    <n v="0"/>
  </r>
  <r>
    <n v="286"/>
    <n v="20240220"/>
    <n v="6"/>
    <n v="8"/>
    <n v="453"/>
    <n v="0.2"/>
    <m/>
    <n v="89"/>
    <x v="18"/>
    <x v="50"/>
    <x v="7"/>
    <x v="1"/>
    <n v="10"/>
    <n v="11"/>
    <n v="0"/>
  </r>
  <r>
    <n v="286"/>
    <n v="20240221"/>
    <n v="7.4"/>
    <n v="8.8000000000000007"/>
    <n v="245"/>
    <n v="5.8"/>
    <m/>
    <n v="90"/>
    <x v="18"/>
    <x v="51"/>
    <x v="7"/>
    <x v="1"/>
    <n v="9.1999999999999993"/>
    <n v="10.119999999999999"/>
    <n v="0"/>
  </r>
  <r>
    <n v="286"/>
    <n v="20240222"/>
    <n v="7.7"/>
    <n v="9.8000000000000007"/>
    <n v="399"/>
    <n v="2.6"/>
    <m/>
    <n v="91"/>
    <x v="18"/>
    <x v="52"/>
    <x v="7"/>
    <x v="1"/>
    <n v="8.1999999999999993"/>
    <n v="9.02"/>
    <n v="0"/>
  </r>
  <r>
    <n v="286"/>
    <n v="20240223"/>
    <n v="8.4"/>
    <n v="5.8"/>
    <n v="363"/>
    <n v="1.1000000000000001"/>
    <m/>
    <n v="82"/>
    <x v="18"/>
    <x v="53"/>
    <x v="7"/>
    <x v="1"/>
    <n v="12.2"/>
    <n v="13.42"/>
    <n v="0"/>
  </r>
  <r>
    <n v="286"/>
    <n v="20240224"/>
    <n v="4.8"/>
    <n v="4.7"/>
    <n v="460"/>
    <n v="1.1000000000000001"/>
    <m/>
    <n v="87"/>
    <x v="18"/>
    <x v="54"/>
    <x v="7"/>
    <x v="1"/>
    <n v="13.3"/>
    <n v="14.630000000000003"/>
    <n v="0"/>
  </r>
  <r>
    <n v="286"/>
    <n v="20240225"/>
    <n v="3.8"/>
    <n v="4.7"/>
    <n v="478"/>
    <n v="1.5"/>
    <m/>
    <n v="91"/>
    <x v="18"/>
    <x v="55"/>
    <x v="7"/>
    <x v="1"/>
    <n v="13.3"/>
    <n v="14.630000000000003"/>
    <n v="0"/>
  </r>
  <r>
    <n v="286"/>
    <n v="20240226"/>
    <n v="6.1"/>
    <n v="3.5"/>
    <n v="405"/>
    <n v="0"/>
    <m/>
    <n v="90"/>
    <x v="18"/>
    <x v="56"/>
    <x v="8"/>
    <x v="1"/>
    <n v="14.5"/>
    <n v="15.950000000000001"/>
    <n v="0"/>
  </r>
  <r>
    <n v="286"/>
    <n v="20240227"/>
    <n v="2.5"/>
    <n v="2.8"/>
    <n v="288"/>
    <n v="0"/>
    <m/>
    <n v="91"/>
    <x v="18"/>
    <x v="57"/>
    <x v="8"/>
    <x v="1"/>
    <n v="15.2"/>
    <n v="16.72"/>
    <n v="0"/>
  </r>
  <r>
    <n v="286"/>
    <n v="20240228"/>
    <n v="4.9000000000000004"/>
    <n v="4.9000000000000004"/>
    <n v="476"/>
    <n v="0"/>
    <m/>
    <n v="91"/>
    <x v="18"/>
    <x v="58"/>
    <x v="8"/>
    <x v="1"/>
    <n v="13.1"/>
    <n v="14.41"/>
    <n v="0"/>
  </r>
  <r>
    <n v="286"/>
    <n v="20240229"/>
    <n v="5.9"/>
    <n v="7.3"/>
    <n v="322"/>
    <n v="3.8"/>
    <m/>
    <n v="86"/>
    <x v="18"/>
    <x v="59"/>
    <x v="8"/>
    <x v="1"/>
    <n v="10.7"/>
    <n v="11.77"/>
    <n v="0"/>
  </r>
  <r>
    <n v="286"/>
    <n v="20240301"/>
    <n v="5.5"/>
    <n v="8.1999999999999993"/>
    <n v="714"/>
    <n v="0"/>
    <m/>
    <n v="76"/>
    <x v="18"/>
    <x v="60"/>
    <x v="8"/>
    <x v="2"/>
    <n v="9.8000000000000007"/>
    <n v="9.8000000000000007"/>
    <n v="0"/>
  </r>
  <r>
    <n v="286"/>
    <n v="20240302"/>
    <n v="4.8"/>
    <n v="8.9"/>
    <n v="980"/>
    <n v="0"/>
    <m/>
    <n v="72"/>
    <x v="18"/>
    <x v="61"/>
    <x v="8"/>
    <x v="2"/>
    <n v="9.1"/>
    <n v="9.1"/>
    <n v="0"/>
  </r>
  <r>
    <n v="286"/>
    <n v="20240303"/>
    <n v="4"/>
    <n v="8.6999999999999993"/>
    <n v="992"/>
    <n v="0"/>
    <m/>
    <n v="82"/>
    <x v="18"/>
    <x v="62"/>
    <x v="8"/>
    <x v="2"/>
    <n v="9.3000000000000007"/>
    <n v="9.3000000000000007"/>
    <n v="0"/>
  </r>
  <r>
    <n v="286"/>
    <n v="20240304"/>
    <n v="1.8"/>
    <n v="6.8"/>
    <n v="388"/>
    <n v="0"/>
    <m/>
    <n v="97"/>
    <x v="18"/>
    <x v="63"/>
    <x v="9"/>
    <x v="2"/>
    <n v="11.2"/>
    <n v="11.2"/>
    <n v="0"/>
  </r>
  <r>
    <n v="286"/>
    <n v="20240305"/>
    <n v="4.5"/>
    <n v="5.9"/>
    <n v="98"/>
    <n v="1.2"/>
    <m/>
    <n v="91"/>
    <x v="18"/>
    <x v="64"/>
    <x v="9"/>
    <x v="2"/>
    <n v="12.1"/>
    <n v="12.1"/>
    <n v="0"/>
  </r>
  <r>
    <n v="286"/>
    <n v="20240306"/>
    <n v="3.5"/>
    <n v="5.5"/>
    <n v="550"/>
    <n v="0.1"/>
    <m/>
    <n v="84"/>
    <x v="18"/>
    <x v="65"/>
    <x v="9"/>
    <x v="2"/>
    <n v="12.5"/>
    <n v="12.5"/>
    <n v="0"/>
  </r>
  <r>
    <n v="286"/>
    <n v="20240307"/>
    <n v="4.3"/>
    <n v="2.8"/>
    <n v="500"/>
    <n v="0"/>
    <m/>
    <n v="89"/>
    <x v="18"/>
    <x v="66"/>
    <x v="9"/>
    <x v="2"/>
    <n v="15.2"/>
    <n v="15.2"/>
    <n v="0"/>
  </r>
  <r>
    <n v="286"/>
    <n v="20240308"/>
    <n v="6.1"/>
    <n v="4"/>
    <n v="1288"/>
    <n v="0"/>
    <m/>
    <n v="73"/>
    <x v="18"/>
    <x v="67"/>
    <x v="9"/>
    <x v="2"/>
    <n v="14"/>
    <n v="14"/>
    <n v="0"/>
  </r>
  <r>
    <n v="286"/>
    <n v="20240309"/>
    <n v="6.2"/>
    <n v="5.2"/>
    <n v="1306"/>
    <n v="0"/>
    <m/>
    <n v="74"/>
    <x v="18"/>
    <x v="68"/>
    <x v="9"/>
    <x v="2"/>
    <n v="12.8"/>
    <n v="12.8"/>
    <n v="0"/>
  </r>
  <r>
    <n v="286"/>
    <n v="20240310"/>
    <n v="7.1"/>
    <n v="6.7"/>
    <n v="980"/>
    <n v="0"/>
    <m/>
    <n v="81"/>
    <x v="18"/>
    <x v="69"/>
    <x v="9"/>
    <x v="2"/>
    <n v="11.3"/>
    <n v="11.3"/>
    <n v="0"/>
  </r>
  <r>
    <n v="286"/>
    <n v="20240311"/>
    <n v="4.5"/>
    <n v="7.5"/>
    <n v="435"/>
    <n v="0.6"/>
    <m/>
    <n v="87"/>
    <x v="18"/>
    <x v="70"/>
    <x v="10"/>
    <x v="2"/>
    <n v="10.5"/>
    <n v="10.5"/>
    <n v="0"/>
  </r>
  <r>
    <n v="286"/>
    <n v="20240312"/>
    <n v="3.3"/>
    <n v="7"/>
    <n v="219"/>
    <n v="0"/>
    <m/>
    <n v="94"/>
    <x v="18"/>
    <x v="71"/>
    <x v="10"/>
    <x v="2"/>
    <n v="11"/>
    <n v="11"/>
    <n v="0"/>
  </r>
  <r>
    <n v="286"/>
    <n v="20240313"/>
    <n v="4.5999999999999996"/>
    <n v="8.6999999999999993"/>
    <n v="287"/>
    <n v="0.3"/>
    <m/>
    <n v="94"/>
    <x v="18"/>
    <x v="72"/>
    <x v="10"/>
    <x v="2"/>
    <n v="9.3000000000000007"/>
    <n v="9.3000000000000007"/>
    <n v="0"/>
  </r>
  <r>
    <n v="286"/>
    <n v="20240314"/>
    <n v="5.4"/>
    <n v="12"/>
    <n v="950"/>
    <n v="0"/>
    <m/>
    <n v="81"/>
    <x v="18"/>
    <x v="73"/>
    <x v="10"/>
    <x v="2"/>
    <n v="6"/>
    <n v="6"/>
    <n v="0"/>
  </r>
  <r>
    <n v="286"/>
    <n v="20240315"/>
    <n v="6.2"/>
    <n v="12.2"/>
    <n v="600"/>
    <n v="5.0999999999999996"/>
    <m/>
    <n v="84"/>
    <x v="18"/>
    <x v="74"/>
    <x v="10"/>
    <x v="2"/>
    <n v="5.8000000000000007"/>
    <n v="5.8000000000000007"/>
    <n v="0"/>
  </r>
  <r>
    <n v="286"/>
    <n v="20240316"/>
    <n v="5.6"/>
    <n v="7.3"/>
    <n v="1045"/>
    <n v="0.9"/>
    <m/>
    <n v="83"/>
    <x v="18"/>
    <x v="75"/>
    <x v="10"/>
    <x v="2"/>
    <n v="10.7"/>
    <n v="10.7"/>
    <n v="0"/>
  </r>
  <r>
    <n v="286"/>
    <n v="20240317"/>
    <n v="4.2"/>
    <n v="7.2"/>
    <n v="813"/>
    <n v="0.6"/>
    <m/>
    <n v="79"/>
    <x v="18"/>
    <x v="76"/>
    <x v="10"/>
    <x v="2"/>
    <n v="10.8"/>
    <n v="10.8"/>
    <n v="0"/>
  </r>
  <r>
    <n v="286"/>
    <n v="20240318"/>
    <n v="3.8"/>
    <n v="7.9"/>
    <n v="465"/>
    <n v="0.7"/>
    <m/>
    <n v="92"/>
    <x v="18"/>
    <x v="77"/>
    <x v="11"/>
    <x v="2"/>
    <n v="10.1"/>
    <n v="10.1"/>
    <n v="0"/>
  </r>
  <r>
    <n v="286"/>
    <n v="20240319"/>
    <n v="3.3"/>
    <n v="10.5"/>
    <n v="751"/>
    <n v="-0.1"/>
    <m/>
    <n v="85"/>
    <x v="18"/>
    <x v="78"/>
    <x v="11"/>
    <x v="2"/>
    <n v="7.5"/>
    <n v="7.5"/>
    <n v="0"/>
  </r>
  <r>
    <n v="286"/>
    <n v="20240320"/>
    <n v="1.9"/>
    <n v="11.3"/>
    <n v="684"/>
    <n v="0.8"/>
    <m/>
    <n v="88"/>
    <x v="18"/>
    <x v="79"/>
    <x v="11"/>
    <x v="2"/>
    <n v="6.6999999999999993"/>
    <n v="6.6999999999999993"/>
    <n v="0"/>
  </r>
  <r>
    <n v="286"/>
    <n v="20240321"/>
    <n v="5.5"/>
    <n v="8.6999999999999993"/>
    <n v="696"/>
    <n v="1.8"/>
    <m/>
    <n v="88"/>
    <x v="18"/>
    <x v="80"/>
    <x v="11"/>
    <x v="2"/>
    <n v="9.3000000000000007"/>
    <n v="9.3000000000000007"/>
    <n v="0"/>
  </r>
  <r>
    <n v="286"/>
    <n v="20240322"/>
    <n v="5.2"/>
    <n v="9"/>
    <n v="281"/>
    <n v="3"/>
    <m/>
    <n v="90"/>
    <x v="18"/>
    <x v="81"/>
    <x v="11"/>
    <x v="2"/>
    <n v="9"/>
    <n v="9"/>
    <n v="0"/>
  </r>
  <r>
    <n v="286"/>
    <n v="20240323"/>
    <n v="6.8"/>
    <n v="5.7"/>
    <n v="1272"/>
    <n v="0.9"/>
    <m/>
    <n v="84"/>
    <x v="18"/>
    <x v="82"/>
    <x v="11"/>
    <x v="2"/>
    <n v="12.3"/>
    <n v="12.3"/>
    <n v="0"/>
  </r>
  <r>
    <n v="286"/>
    <n v="20240324"/>
    <n v="8"/>
    <n v="6.2"/>
    <n v="720"/>
    <n v="13.5"/>
    <m/>
    <n v="87"/>
    <x v="18"/>
    <x v="83"/>
    <x v="11"/>
    <x v="2"/>
    <n v="11.8"/>
    <n v="11.8"/>
    <n v="0"/>
  </r>
  <r>
    <n v="286"/>
    <n v="20240325"/>
    <n v="3.4"/>
    <n v="6.3"/>
    <n v="1231"/>
    <n v="0.1"/>
    <m/>
    <n v="82"/>
    <x v="18"/>
    <x v="84"/>
    <x v="12"/>
    <x v="2"/>
    <n v="11.7"/>
    <n v="11.7"/>
    <n v="0"/>
  </r>
  <r>
    <n v="286"/>
    <n v="20240326"/>
    <n v="4.9000000000000004"/>
    <n v="7.7"/>
    <n v="1291"/>
    <n v="0"/>
    <m/>
    <n v="72"/>
    <x v="18"/>
    <x v="85"/>
    <x v="12"/>
    <x v="2"/>
    <n v="10.3"/>
    <n v="10.3"/>
    <n v="0"/>
  </r>
  <r>
    <n v="286"/>
    <n v="20240327"/>
    <n v="3.3"/>
    <n v="9.1999999999999993"/>
    <n v="698"/>
    <n v="1.2"/>
    <m/>
    <n v="82"/>
    <x v="18"/>
    <x v="86"/>
    <x v="12"/>
    <x v="2"/>
    <n v="8.8000000000000007"/>
    <n v="8.8000000000000007"/>
    <n v="0"/>
  </r>
  <r>
    <n v="286"/>
    <n v="20240328"/>
    <n v="5.2"/>
    <n v="8.3000000000000007"/>
    <n v="802"/>
    <n v="3.5"/>
    <m/>
    <n v="83"/>
    <x v="18"/>
    <x v="87"/>
    <x v="12"/>
    <x v="2"/>
    <n v="9.6999999999999993"/>
    <n v="9.6999999999999993"/>
    <n v="0"/>
  </r>
  <r>
    <n v="286"/>
    <n v="20240329"/>
    <n v="5.2"/>
    <n v="9.6999999999999993"/>
    <n v="936"/>
    <n v="0"/>
    <m/>
    <n v="77"/>
    <x v="18"/>
    <x v="88"/>
    <x v="12"/>
    <x v="2"/>
    <n v="8.3000000000000007"/>
    <n v="8.3000000000000007"/>
    <n v="0"/>
  </r>
  <r>
    <n v="286"/>
    <n v="20240330"/>
    <n v="4.2"/>
    <n v="11.5"/>
    <n v="834"/>
    <n v="1"/>
    <m/>
    <n v="84"/>
    <x v="18"/>
    <x v="89"/>
    <x v="12"/>
    <x v="2"/>
    <n v="6.5"/>
    <n v="6.5"/>
    <n v="0"/>
  </r>
  <r>
    <n v="286"/>
    <n v="20240331"/>
    <n v="4.2"/>
    <n v="10.199999999999999"/>
    <n v="1139"/>
    <n v="0.8"/>
    <m/>
    <n v="87"/>
    <x v="18"/>
    <x v="90"/>
    <x v="12"/>
    <x v="2"/>
    <n v="7.8000000000000007"/>
    <n v="7.8000000000000007"/>
    <n v="0"/>
  </r>
  <r>
    <n v="286"/>
    <n v="20240401"/>
    <n v="3.8"/>
    <n v="9.6"/>
    <n v="295"/>
    <n v="7.4"/>
    <m/>
    <n v="91"/>
    <x v="18"/>
    <x v="91"/>
    <x v="13"/>
    <x v="3"/>
    <n v="8.4"/>
    <n v="6.7200000000000006"/>
    <n v="0"/>
  </r>
  <r>
    <n v="286"/>
    <n v="20240402"/>
    <n v="6.1"/>
    <n v="9.8000000000000007"/>
    <n v="958"/>
    <n v="0.3"/>
    <m/>
    <n v="86"/>
    <x v="18"/>
    <x v="92"/>
    <x v="13"/>
    <x v="3"/>
    <n v="8.1999999999999993"/>
    <n v="6.56"/>
    <n v="0"/>
  </r>
  <r>
    <n v="286"/>
    <n v="20240403"/>
    <n v="4.4000000000000004"/>
    <n v="10.3"/>
    <n v="480"/>
    <n v="10.5"/>
    <m/>
    <n v="92"/>
    <x v="18"/>
    <x v="93"/>
    <x v="13"/>
    <x v="3"/>
    <n v="7.6999999999999993"/>
    <n v="6.16"/>
    <n v="0"/>
  </r>
  <r>
    <n v="286"/>
    <n v="20240404"/>
    <n v="6"/>
    <n v="10.7"/>
    <n v="500"/>
    <n v="6.5"/>
    <m/>
    <n v="89"/>
    <x v="18"/>
    <x v="94"/>
    <x v="13"/>
    <x v="3"/>
    <n v="7.3000000000000007"/>
    <n v="5.8400000000000007"/>
    <n v="0"/>
  </r>
  <r>
    <n v="286"/>
    <n v="20240405"/>
    <n v="7"/>
    <n v="12.6"/>
    <n v="716"/>
    <n v="6"/>
    <m/>
    <n v="84"/>
    <x v="18"/>
    <x v="95"/>
    <x v="13"/>
    <x v="3"/>
    <n v="5.4"/>
    <n v="4.32"/>
    <n v="0"/>
  </r>
  <r>
    <n v="286"/>
    <n v="20240406"/>
    <n v="4.7"/>
    <n v="16.7"/>
    <n v="1491"/>
    <n v="0"/>
    <m/>
    <n v="75"/>
    <x v="18"/>
    <x v="96"/>
    <x v="13"/>
    <x v="3"/>
    <n v="1.3000000000000007"/>
    <n v="1.0400000000000007"/>
    <n v="0"/>
  </r>
  <r>
    <n v="286"/>
    <n v="20240407"/>
    <n v="6"/>
    <n v="16.2"/>
    <n v="1700"/>
    <n v="1.2"/>
    <m/>
    <n v="68"/>
    <x v="18"/>
    <x v="97"/>
    <x v="13"/>
    <x v="3"/>
    <n v="1.8000000000000007"/>
    <n v="1.4400000000000006"/>
    <n v="0"/>
  </r>
  <r>
    <n v="286"/>
    <n v="20240408"/>
    <n v="3.1"/>
    <n v="14"/>
    <n v="971"/>
    <n v="1.2"/>
    <m/>
    <n v="90"/>
    <x v="18"/>
    <x v="98"/>
    <x v="14"/>
    <x v="3"/>
    <n v="4"/>
    <n v="3.2"/>
    <n v="0"/>
  </r>
  <r>
    <n v="286"/>
    <n v="20240409"/>
    <n v="7.3"/>
    <n v="12.3"/>
    <n v="828"/>
    <n v="0.3"/>
    <m/>
    <n v="78"/>
    <x v="18"/>
    <x v="99"/>
    <x v="14"/>
    <x v="3"/>
    <n v="5.6999999999999993"/>
    <n v="4.5599999999999996"/>
    <n v="0"/>
  </r>
  <r>
    <n v="286"/>
    <n v="20240410"/>
    <n v="5.8"/>
    <n v="10.9"/>
    <n v="1702"/>
    <n v="-0.1"/>
    <m/>
    <n v="67"/>
    <x v="18"/>
    <x v="100"/>
    <x v="14"/>
    <x v="3"/>
    <n v="7.1"/>
    <n v="5.68"/>
    <n v="0"/>
  </r>
  <r>
    <n v="286"/>
    <n v="20240411"/>
    <n v="5.8"/>
    <n v="12.6"/>
    <n v="443"/>
    <n v="1.2"/>
    <m/>
    <n v="86"/>
    <x v="18"/>
    <x v="101"/>
    <x v="14"/>
    <x v="3"/>
    <n v="5.4"/>
    <n v="4.32"/>
    <n v="0"/>
  </r>
  <r>
    <n v="286"/>
    <n v="20240412"/>
    <n v="5.9"/>
    <n v="14.4"/>
    <n v="1466"/>
    <n v="-0.1"/>
    <m/>
    <n v="78"/>
    <x v="18"/>
    <x v="102"/>
    <x v="14"/>
    <x v="3"/>
    <n v="3.5999999999999996"/>
    <n v="2.88"/>
    <n v="0"/>
  </r>
  <r>
    <n v="286"/>
    <n v="20240413"/>
    <n v="6.5"/>
    <n v="16"/>
    <n v="1663"/>
    <n v="0"/>
    <m/>
    <n v="73"/>
    <x v="18"/>
    <x v="103"/>
    <x v="14"/>
    <x v="3"/>
    <n v="2"/>
    <n v="1.6"/>
    <n v="0"/>
  </r>
  <r>
    <n v="286"/>
    <n v="20240414"/>
    <n v="5.3"/>
    <n v="10.1"/>
    <n v="1859"/>
    <n v="0"/>
    <m/>
    <n v="69"/>
    <x v="18"/>
    <x v="104"/>
    <x v="14"/>
    <x v="3"/>
    <n v="7.9"/>
    <n v="6.32"/>
    <n v="0"/>
  </r>
  <r>
    <n v="286"/>
    <n v="20240415"/>
    <n v="6.7"/>
    <n v="7.3"/>
    <n v="1015"/>
    <n v="7.9"/>
    <m/>
    <n v="82"/>
    <x v="18"/>
    <x v="105"/>
    <x v="15"/>
    <x v="3"/>
    <n v="10.7"/>
    <n v="8.56"/>
    <n v="0"/>
  </r>
  <r>
    <n v="286"/>
    <n v="20240416"/>
    <n v="5.0999999999999996"/>
    <n v="6.8"/>
    <n v="1030"/>
    <n v="3.4"/>
    <m/>
    <n v="83"/>
    <x v="18"/>
    <x v="106"/>
    <x v="15"/>
    <x v="3"/>
    <n v="11.2"/>
    <n v="8.9599999999999991"/>
    <n v="0"/>
  </r>
  <r>
    <n v="286"/>
    <n v="20240417"/>
    <n v="3.4"/>
    <n v="5.9"/>
    <n v="1089"/>
    <n v="5.5"/>
    <m/>
    <n v="81"/>
    <x v="18"/>
    <x v="107"/>
    <x v="15"/>
    <x v="3"/>
    <n v="12.1"/>
    <n v="9.68"/>
    <n v="0"/>
  </r>
  <r>
    <n v="286"/>
    <n v="20240418"/>
    <n v="4.4000000000000004"/>
    <n v="6.6"/>
    <n v="1447"/>
    <n v="2.7"/>
    <m/>
    <n v="78"/>
    <x v="18"/>
    <x v="108"/>
    <x v="15"/>
    <x v="3"/>
    <n v="11.4"/>
    <n v="9.120000000000001"/>
    <n v="0"/>
  </r>
  <r>
    <n v="286"/>
    <n v="20240419"/>
    <n v="8.5"/>
    <n v="7.6"/>
    <n v="1202"/>
    <n v="7.6"/>
    <m/>
    <n v="83"/>
    <x v="18"/>
    <x v="109"/>
    <x v="15"/>
    <x v="3"/>
    <n v="10.4"/>
    <n v="8.32"/>
    <n v="0"/>
  </r>
  <r>
    <n v="286"/>
    <n v="20240420"/>
    <n v="5.2"/>
    <n v="6.8"/>
    <n v="1712"/>
    <n v="2.7"/>
    <m/>
    <n v="78"/>
    <x v="18"/>
    <x v="110"/>
    <x v="15"/>
    <x v="3"/>
    <n v="11.2"/>
    <n v="8.9599999999999991"/>
    <n v="0"/>
  </r>
  <r>
    <n v="286"/>
    <n v="20240421"/>
    <n v="4.7"/>
    <n v="5.6"/>
    <n v="1736"/>
    <n v="2.8"/>
    <m/>
    <n v="78"/>
    <x v="18"/>
    <x v="111"/>
    <x v="15"/>
    <x v="3"/>
    <n v="12.4"/>
    <n v="9.9200000000000017"/>
    <n v="0"/>
  </r>
  <r>
    <n v="286"/>
    <n v="20240422"/>
    <n v="4"/>
    <n v="5.0999999999999996"/>
    <n v="2048"/>
    <n v="0"/>
    <m/>
    <n v="73"/>
    <x v="18"/>
    <x v="112"/>
    <x v="16"/>
    <x v="3"/>
    <n v="12.9"/>
    <n v="10.32"/>
    <n v="0"/>
  </r>
  <r>
    <n v="286"/>
    <n v="20240423"/>
    <n v="3.5"/>
    <n v="5.3"/>
    <n v="1852"/>
    <n v="1.8"/>
    <m/>
    <n v="74"/>
    <x v="18"/>
    <x v="113"/>
    <x v="16"/>
    <x v="3"/>
    <n v="12.7"/>
    <n v="10.16"/>
    <n v="0"/>
  </r>
  <r>
    <n v="286"/>
    <n v="20240424"/>
    <n v="5.8"/>
    <n v="5.5"/>
    <n v="1410"/>
    <n v="5.7"/>
    <m/>
    <n v="84"/>
    <x v="18"/>
    <x v="114"/>
    <x v="16"/>
    <x v="3"/>
    <n v="12.5"/>
    <n v="10"/>
    <n v="0"/>
  </r>
  <r>
    <n v="286"/>
    <n v="20240425"/>
    <n v="4.7"/>
    <n v="6.3"/>
    <n v="1343"/>
    <n v="7.2"/>
    <m/>
    <n v="82"/>
    <x v="18"/>
    <x v="115"/>
    <x v="16"/>
    <x v="3"/>
    <n v="11.7"/>
    <n v="9.36"/>
    <n v="0"/>
  </r>
  <r>
    <n v="286"/>
    <n v="20240426"/>
    <n v="4"/>
    <n v="7.5"/>
    <n v="1809"/>
    <n v="0.5"/>
    <m/>
    <n v="82"/>
    <x v="18"/>
    <x v="116"/>
    <x v="16"/>
    <x v="3"/>
    <n v="10.5"/>
    <n v="8.4"/>
    <n v="0"/>
  </r>
  <r>
    <n v="286"/>
    <n v="20240427"/>
    <n v="3.4"/>
    <n v="11.3"/>
    <n v="1347"/>
    <n v="1.4"/>
    <m/>
    <n v="83"/>
    <x v="18"/>
    <x v="117"/>
    <x v="16"/>
    <x v="3"/>
    <n v="6.6999999999999993"/>
    <n v="5.3599999999999994"/>
    <n v="0"/>
  </r>
  <r>
    <n v="286"/>
    <n v="20240428"/>
    <n v="7.3"/>
    <n v="14.1"/>
    <n v="1797"/>
    <n v="0.1"/>
    <m/>
    <n v="66"/>
    <x v="18"/>
    <x v="118"/>
    <x v="16"/>
    <x v="3"/>
    <n v="3.9000000000000004"/>
    <n v="3.1200000000000006"/>
    <n v="0"/>
  </r>
  <r>
    <n v="286"/>
    <n v="20240429"/>
    <n v="3.9"/>
    <n v="13.2"/>
    <n v="2156"/>
    <n v="0"/>
    <m/>
    <n v="68"/>
    <x v="18"/>
    <x v="119"/>
    <x v="17"/>
    <x v="3"/>
    <n v="4.8000000000000007"/>
    <n v="3.8400000000000007"/>
    <n v="0"/>
  </r>
  <r>
    <n v="286"/>
    <n v="20240430"/>
    <n v="2.6"/>
    <n v="16.2"/>
    <n v="1680"/>
    <n v="0.1"/>
    <m/>
    <n v="80"/>
    <x v="18"/>
    <x v="120"/>
    <x v="17"/>
    <x v="3"/>
    <n v="1.8000000000000007"/>
    <n v="1.4400000000000006"/>
    <n v="0"/>
  </r>
  <r>
    <n v="286"/>
    <n v="20240501"/>
    <n v="4.4000000000000004"/>
    <n v="17.399999999999999"/>
    <n v="2213"/>
    <n v="0"/>
    <m/>
    <n v="78"/>
    <x v="18"/>
    <x v="121"/>
    <x v="17"/>
    <x v="4"/>
    <n v="0.60000000000000142"/>
    <n v="0.48000000000000115"/>
    <n v="0"/>
  </r>
  <r>
    <n v="290"/>
    <n v="20240101"/>
    <n v="6.3"/>
    <n v="6.8"/>
    <n v="127"/>
    <n v="4.8"/>
    <n v="1002.1"/>
    <n v="83"/>
    <x v="19"/>
    <x v="0"/>
    <x v="0"/>
    <x v="0"/>
    <n v="11.2"/>
    <n v="12.32"/>
    <n v="0"/>
  </r>
  <r>
    <n v="290"/>
    <n v="20240102"/>
    <n v="6.6"/>
    <n v="9.6"/>
    <n v="78"/>
    <n v="22.7"/>
    <n v="989.2"/>
    <n v="90"/>
    <x v="19"/>
    <x v="1"/>
    <x v="0"/>
    <x v="0"/>
    <n v="8.4"/>
    <n v="9.240000000000002"/>
    <n v="0"/>
  </r>
  <r>
    <n v="290"/>
    <n v="20240103"/>
    <n v="7.6"/>
    <n v="9"/>
    <n v="128"/>
    <n v="7.2"/>
    <n v="988.4"/>
    <n v="86"/>
    <x v="19"/>
    <x v="2"/>
    <x v="0"/>
    <x v="0"/>
    <n v="9"/>
    <n v="9.9"/>
    <n v="0"/>
  </r>
  <r>
    <n v="290"/>
    <n v="20240104"/>
    <n v="2.6"/>
    <n v="5.8"/>
    <n v="127"/>
    <n v="3.2"/>
    <n v="1001.4"/>
    <n v="89"/>
    <x v="19"/>
    <x v="3"/>
    <x v="0"/>
    <x v="0"/>
    <n v="12.2"/>
    <n v="13.42"/>
    <n v="0"/>
  </r>
  <r>
    <n v="290"/>
    <n v="20240105"/>
    <n v="4.5"/>
    <n v="6.3"/>
    <n v="100"/>
    <n v="15.8"/>
    <n v="998.1"/>
    <n v="92"/>
    <x v="19"/>
    <x v="4"/>
    <x v="0"/>
    <x v="0"/>
    <n v="11.7"/>
    <n v="12.870000000000001"/>
    <n v="0"/>
  </r>
  <r>
    <n v="290"/>
    <n v="20240106"/>
    <n v="3.5"/>
    <n v="1.2"/>
    <n v="48"/>
    <n v="0.5"/>
    <n v="1011"/>
    <n v="95"/>
    <x v="19"/>
    <x v="5"/>
    <x v="0"/>
    <x v="0"/>
    <n v="16.8"/>
    <n v="18.480000000000004"/>
    <n v="0"/>
  </r>
  <r>
    <n v="290"/>
    <n v="20240107"/>
    <n v="5.0999999999999996"/>
    <n v="-1.1000000000000001"/>
    <n v="292"/>
    <n v="-0.1"/>
    <n v="1025.5"/>
    <n v="78"/>
    <x v="19"/>
    <x v="6"/>
    <x v="0"/>
    <x v="0"/>
    <n v="19.100000000000001"/>
    <n v="21.01"/>
    <n v="0"/>
  </r>
  <r>
    <n v="290"/>
    <n v="20240108"/>
    <n v="5.4"/>
    <n v="-2.2999999999999998"/>
    <n v="344"/>
    <n v="-0.1"/>
    <n v="1033.2"/>
    <n v="70"/>
    <x v="19"/>
    <x v="7"/>
    <x v="1"/>
    <x v="0"/>
    <n v="20.3"/>
    <n v="22.330000000000002"/>
    <n v="0"/>
  </r>
  <r>
    <n v="290"/>
    <n v="20240109"/>
    <n v="4.0999999999999996"/>
    <n v="-4.4000000000000004"/>
    <n v="462"/>
    <n v="0"/>
    <n v="1034.8"/>
    <n v="59"/>
    <x v="19"/>
    <x v="8"/>
    <x v="1"/>
    <x v="0"/>
    <n v="22.4"/>
    <n v="24.64"/>
    <n v="0"/>
  </r>
  <r>
    <n v="290"/>
    <n v="20240110"/>
    <n v="3.3"/>
    <n v="-4.3"/>
    <n v="449"/>
    <n v="0"/>
    <n v="1031.7"/>
    <n v="62"/>
    <x v="19"/>
    <x v="9"/>
    <x v="1"/>
    <x v="0"/>
    <n v="22.3"/>
    <n v="24.53"/>
    <n v="0"/>
  </r>
  <r>
    <n v="290"/>
    <n v="20240111"/>
    <n v="1.7"/>
    <n v="-3.5"/>
    <n v="127"/>
    <n v="0.2"/>
    <n v="1034.0999999999999"/>
    <n v="93"/>
    <x v="19"/>
    <x v="10"/>
    <x v="1"/>
    <x v="0"/>
    <n v="21.5"/>
    <n v="23.650000000000002"/>
    <n v="0"/>
  </r>
  <r>
    <n v="290"/>
    <n v="20240112"/>
    <n v="1.8"/>
    <n v="1.6"/>
    <n v="131"/>
    <n v="0.4"/>
    <n v="1031.8"/>
    <n v="96"/>
    <x v="19"/>
    <x v="11"/>
    <x v="1"/>
    <x v="0"/>
    <n v="16.399999999999999"/>
    <n v="18.04"/>
    <n v="0"/>
  </r>
  <r>
    <n v="290"/>
    <n v="20240113"/>
    <n v="5.0999999999999996"/>
    <n v="3"/>
    <n v="101"/>
    <n v="1.2"/>
    <n v="1020.3"/>
    <n v="95"/>
    <x v="19"/>
    <x v="12"/>
    <x v="1"/>
    <x v="0"/>
    <n v="15"/>
    <n v="16.5"/>
    <n v="0"/>
  </r>
  <r>
    <n v="290"/>
    <n v="20240114"/>
    <n v="5.5"/>
    <n v="2.2999999999999998"/>
    <n v="61"/>
    <n v="6.2"/>
    <n v="1007.2"/>
    <n v="94"/>
    <x v="19"/>
    <x v="13"/>
    <x v="1"/>
    <x v="0"/>
    <n v="15.7"/>
    <n v="17.27"/>
    <n v="0"/>
  </r>
  <r>
    <n v="290"/>
    <n v="20240115"/>
    <n v="5.3"/>
    <n v="0.7"/>
    <n v="256"/>
    <n v="2"/>
    <n v="1001.6"/>
    <n v="92"/>
    <x v="19"/>
    <x v="14"/>
    <x v="2"/>
    <x v="0"/>
    <n v="17.3"/>
    <n v="19.03"/>
    <n v="0"/>
  </r>
  <r>
    <n v="290"/>
    <n v="20240116"/>
    <n v="4.5999999999999996"/>
    <n v="-0.6"/>
    <n v="241"/>
    <n v="0.4"/>
    <n v="1006.4"/>
    <n v="86"/>
    <x v="19"/>
    <x v="15"/>
    <x v="2"/>
    <x v="0"/>
    <n v="18.600000000000001"/>
    <n v="20.460000000000004"/>
    <n v="0"/>
  </r>
  <r>
    <n v="290"/>
    <n v="20240117"/>
    <n v="2.1"/>
    <n v="-2.2999999999999998"/>
    <n v="214"/>
    <n v="0"/>
    <n v="993.3"/>
    <n v="82"/>
    <x v="19"/>
    <x v="16"/>
    <x v="2"/>
    <x v="0"/>
    <n v="20.3"/>
    <n v="22.330000000000002"/>
    <n v="0"/>
  </r>
  <r>
    <n v="290"/>
    <n v="20240118"/>
    <n v="1.7"/>
    <n v="-2.6"/>
    <n v="593"/>
    <n v="0"/>
    <n v="1002.1"/>
    <n v="89"/>
    <x v="19"/>
    <x v="17"/>
    <x v="2"/>
    <x v="0"/>
    <n v="20.6"/>
    <n v="22.660000000000004"/>
    <n v="0"/>
  </r>
  <r>
    <n v="290"/>
    <n v="20240119"/>
    <n v="4.5999999999999996"/>
    <n v="0.2"/>
    <n v="480"/>
    <n v="0.4"/>
    <n v="1019.2"/>
    <n v="85"/>
    <x v="19"/>
    <x v="18"/>
    <x v="2"/>
    <x v="0"/>
    <n v="17.8"/>
    <n v="19.580000000000002"/>
    <n v="0"/>
  </r>
  <r>
    <n v="290"/>
    <n v="20240120"/>
    <n v="5.3"/>
    <n v="-0.4"/>
    <n v="315"/>
    <n v="0"/>
    <n v="1026.9000000000001"/>
    <n v="81"/>
    <x v="19"/>
    <x v="19"/>
    <x v="2"/>
    <x v="0"/>
    <n v="18.399999999999999"/>
    <n v="20.239999999999998"/>
    <n v="0"/>
  </r>
  <r>
    <n v="290"/>
    <n v="20240121"/>
    <n v="7.3"/>
    <n v="3.8"/>
    <n v="147"/>
    <n v="-0.1"/>
    <n v="1017.8"/>
    <n v="63"/>
    <x v="19"/>
    <x v="20"/>
    <x v="2"/>
    <x v="0"/>
    <n v="14.2"/>
    <n v="15.620000000000001"/>
    <n v="0"/>
  </r>
  <r>
    <n v="290"/>
    <n v="20240122"/>
    <n v="8.6"/>
    <n v="9.1"/>
    <n v="187"/>
    <n v="7.5"/>
    <n v="1007.3"/>
    <n v="80"/>
    <x v="19"/>
    <x v="21"/>
    <x v="3"/>
    <x v="0"/>
    <n v="8.9"/>
    <n v="9.7900000000000009"/>
    <n v="0"/>
  </r>
  <r>
    <n v="290"/>
    <n v="20240123"/>
    <n v="7.5"/>
    <n v="7.6"/>
    <n v="371"/>
    <n v="4.0999999999999996"/>
    <n v="1018.8"/>
    <n v="81"/>
    <x v="19"/>
    <x v="22"/>
    <x v="3"/>
    <x v="0"/>
    <n v="10.4"/>
    <n v="11.440000000000001"/>
    <n v="0"/>
  </r>
  <r>
    <n v="290"/>
    <n v="20240124"/>
    <n v="9.4"/>
    <n v="10.1"/>
    <n v="239"/>
    <n v="2.7"/>
    <n v="1018.4"/>
    <n v="74"/>
    <x v="19"/>
    <x v="23"/>
    <x v="3"/>
    <x v="0"/>
    <n v="7.9"/>
    <n v="8.6900000000000013"/>
    <n v="0"/>
  </r>
  <r>
    <n v="290"/>
    <n v="20240125"/>
    <n v="3.7"/>
    <n v="6.4"/>
    <n v="398"/>
    <n v="1.9"/>
    <n v="1026.7"/>
    <n v="88"/>
    <x v="19"/>
    <x v="24"/>
    <x v="3"/>
    <x v="0"/>
    <n v="11.6"/>
    <n v="12.76"/>
    <n v="0"/>
  </r>
  <r>
    <n v="290"/>
    <n v="20240126"/>
    <n v="6.2"/>
    <n v="7.5"/>
    <n v="150"/>
    <n v="5"/>
    <n v="1024.5"/>
    <n v="85"/>
    <x v="19"/>
    <x v="25"/>
    <x v="3"/>
    <x v="0"/>
    <n v="10.5"/>
    <n v="11.55"/>
    <n v="0"/>
  </r>
  <r>
    <n v="290"/>
    <n v="20240127"/>
    <n v="3.3"/>
    <n v="3"/>
    <n v="556"/>
    <n v="0"/>
    <n v="1034.9000000000001"/>
    <n v="83"/>
    <x v="19"/>
    <x v="26"/>
    <x v="3"/>
    <x v="0"/>
    <n v="15"/>
    <n v="16.5"/>
    <n v="0"/>
  </r>
  <r>
    <n v="290"/>
    <n v="20240128"/>
    <n v="3"/>
    <n v="4.7"/>
    <n v="617"/>
    <n v="0"/>
    <n v="1028.7"/>
    <n v="65"/>
    <x v="19"/>
    <x v="27"/>
    <x v="3"/>
    <x v="0"/>
    <n v="13.3"/>
    <n v="14.630000000000003"/>
    <n v="0"/>
  </r>
  <r>
    <n v="290"/>
    <n v="20240129"/>
    <n v="3.6"/>
    <n v="7.5"/>
    <n v="496"/>
    <n v="0"/>
    <n v="1026.3"/>
    <n v="71"/>
    <x v="19"/>
    <x v="28"/>
    <x v="4"/>
    <x v="0"/>
    <n v="10.5"/>
    <n v="11.55"/>
    <n v="0"/>
  </r>
  <r>
    <n v="290"/>
    <n v="20240130"/>
    <n v="5"/>
    <n v="8.6999999999999993"/>
    <n v="265"/>
    <n v="1.3"/>
    <n v="1027.5999999999999"/>
    <n v="82"/>
    <x v="19"/>
    <x v="29"/>
    <x v="4"/>
    <x v="0"/>
    <n v="9.3000000000000007"/>
    <n v="10.230000000000002"/>
    <n v="0"/>
  </r>
  <r>
    <n v="290"/>
    <n v="20240131"/>
    <n v="4.3"/>
    <n v="5.6"/>
    <n v="174"/>
    <n v="0.9"/>
    <n v="1030"/>
    <n v="82"/>
    <x v="19"/>
    <x v="30"/>
    <x v="4"/>
    <x v="0"/>
    <n v="12.4"/>
    <n v="13.640000000000002"/>
    <n v="0"/>
  </r>
  <r>
    <n v="290"/>
    <n v="20240201"/>
    <n v="4.0999999999999996"/>
    <n v="5.5"/>
    <n v="544"/>
    <n v="2.5"/>
    <n v="1028.9000000000001"/>
    <n v="86"/>
    <x v="19"/>
    <x v="31"/>
    <x v="4"/>
    <x v="1"/>
    <n v="12.5"/>
    <n v="13.750000000000002"/>
    <n v="0"/>
  </r>
  <r>
    <n v="290"/>
    <n v="20240202"/>
    <n v="6.2"/>
    <n v="7.2"/>
    <n v="177"/>
    <n v="0.2"/>
    <n v="1026.0999999999999"/>
    <n v="88"/>
    <x v="19"/>
    <x v="32"/>
    <x v="4"/>
    <x v="1"/>
    <n v="10.8"/>
    <n v="11.880000000000003"/>
    <n v="0"/>
  </r>
  <r>
    <n v="290"/>
    <n v="20240203"/>
    <n v="5.9"/>
    <n v="9.9"/>
    <n v="147"/>
    <n v="1.7"/>
    <n v="1023.3"/>
    <n v="91"/>
    <x v="19"/>
    <x v="33"/>
    <x v="4"/>
    <x v="1"/>
    <n v="8.1"/>
    <n v="8.91"/>
    <n v="0"/>
  </r>
  <r>
    <n v="290"/>
    <n v="20240204"/>
    <n v="6.6"/>
    <n v="9.6999999999999993"/>
    <n v="121"/>
    <n v="4.8"/>
    <n v="1019.2"/>
    <n v="86"/>
    <x v="19"/>
    <x v="34"/>
    <x v="4"/>
    <x v="1"/>
    <n v="8.3000000000000007"/>
    <n v="9.1300000000000008"/>
    <n v="0"/>
  </r>
  <r>
    <n v="290"/>
    <n v="20240205"/>
    <n v="8.3000000000000007"/>
    <n v="9.6999999999999993"/>
    <n v="211"/>
    <n v="0.8"/>
    <n v="1016.1"/>
    <n v="81"/>
    <x v="19"/>
    <x v="35"/>
    <x v="5"/>
    <x v="1"/>
    <n v="8.3000000000000007"/>
    <n v="9.1300000000000008"/>
    <n v="0"/>
  </r>
  <r>
    <n v="290"/>
    <n v="20240206"/>
    <n v="8.8000000000000007"/>
    <n v="9.6999999999999993"/>
    <n v="126"/>
    <n v="14.2"/>
    <n v="1006.7"/>
    <n v="85"/>
    <x v="19"/>
    <x v="36"/>
    <x v="5"/>
    <x v="1"/>
    <n v="8.3000000000000007"/>
    <n v="9.1300000000000008"/>
    <n v="0"/>
  </r>
  <r>
    <n v="290"/>
    <n v="20240207"/>
    <n v="1.6"/>
    <n v="3.4"/>
    <n v="407"/>
    <n v="4.5"/>
    <n v="1005"/>
    <n v="86"/>
    <x v="19"/>
    <x v="37"/>
    <x v="5"/>
    <x v="1"/>
    <n v="14.6"/>
    <n v="16.060000000000002"/>
    <n v="0"/>
  </r>
  <r>
    <n v="290"/>
    <n v="20240208"/>
    <n v="2.4"/>
    <n v="1.6"/>
    <n v="180"/>
    <n v="11.5"/>
    <n v="997.9"/>
    <n v="93"/>
    <x v="19"/>
    <x v="38"/>
    <x v="5"/>
    <x v="1"/>
    <n v="16.399999999999999"/>
    <n v="18.04"/>
    <n v="0"/>
  </r>
  <r>
    <n v="290"/>
    <n v="20240209"/>
    <n v="3.8"/>
    <n v="9.8000000000000007"/>
    <n v="211"/>
    <n v="8.5"/>
    <n v="985.3"/>
    <n v="89"/>
    <x v="19"/>
    <x v="39"/>
    <x v="5"/>
    <x v="1"/>
    <n v="8.1999999999999993"/>
    <n v="9.02"/>
    <n v="0"/>
  </r>
  <r>
    <n v="290"/>
    <n v="20240210"/>
    <n v="2.7"/>
    <n v="10.7"/>
    <n v="535"/>
    <n v="1"/>
    <n v="987.4"/>
    <n v="87"/>
    <x v="19"/>
    <x v="40"/>
    <x v="5"/>
    <x v="1"/>
    <n v="7.3000000000000007"/>
    <n v="8.0300000000000011"/>
    <n v="0"/>
  </r>
  <r>
    <n v="290"/>
    <n v="20240211"/>
    <n v="2.9"/>
    <n v="8.6999999999999993"/>
    <n v="210"/>
    <n v="0.2"/>
    <n v="991"/>
    <n v="91"/>
    <x v="19"/>
    <x v="41"/>
    <x v="5"/>
    <x v="1"/>
    <n v="9.3000000000000007"/>
    <n v="10.230000000000002"/>
    <n v="0"/>
  </r>
  <r>
    <n v="290"/>
    <n v="20240212"/>
    <n v="3.1"/>
    <n v="6.1"/>
    <n v="369"/>
    <n v="1.7"/>
    <n v="1004.5"/>
    <n v="91"/>
    <x v="19"/>
    <x v="42"/>
    <x v="6"/>
    <x v="1"/>
    <n v="11.9"/>
    <n v="13.090000000000002"/>
    <n v="0"/>
  </r>
  <r>
    <n v="290"/>
    <n v="20240213"/>
    <n v="4.4000000000000004"/>
    <n v="6.2"/>
    <n v="576"/>
    <n v="0.4"/>
    <n v="1015.6"/>
    <n v="82"/>
    <x v="19"/>
    <x v="43"/>
    <x v="6"/>
    <x v="1"/>
    <n v="11.8"/>
    <n v="12.980000000000002"/>
    <n v="0"/>
  </r>
  <r>
    <n v="290"/>
    <n v="20240214"/>
    <n v="5.6"/>
    <n v="10.4"/>
    <n v="149"/>
    <n v="8.6"/>
    <n v="1014.6"/>
    <n v="95"/>
    <x v="19"/>
    <x v="44"/>
    <x v="6"/>
    <x v="1"/>
    <n v="7.6"/>
    <n v="8.36"/>
    <n v="0"/>
  </r>
  <r>
    <n v="290"/>
    <n v="20240215"/>
    <n v="4.0999999999999996"/>
    <n v="12.3"/>
    <n v="225"/>
    <n v="10.7"/>
    <n v="1013.6"/>
    <n v="88"/>
    <x v="19"/>
    <x v="45"/>
    <x v="6"/>
    <x v="1"/>
    <n v="5.6999999999999993"/>
    <n v="6.27"/>
    <n v="0"/>
  </r>
  <r>
    <n v="290"/>
    <n v="20240216"/>
    <n v="4.4000000000000004"/>
    <n v="11.7"/>
    <n v="168"/>
    <n v="3.6"/>
    <n v="1014.1"/>
    <n v="83"/>
    <x v="19"/>
    <x v="46"/>
    <x v="6"/>
    <x v="1"/>
    <n v="6.3000000000000007"/>
    <n v="6.9300000000000015"/>
    <n v="0"/>
  </r>
  <r>
    <n v="290"/>
    <n v="20240217"/>
    <n v="2.2999999999999998"/>
    <n v="9.6"/>
    <n v="389"/>
    <n v="-0.1"/>
    <n v="1030.0999999999999"/>
    <n v="90"/>
    <x v="19"/>
    <x v="47"/>
    <x v="6"/>
    <x v="1"/>
    <n v="8.4"/>
    <n v="9.240000000000002"/>
    <n v="0"/>
  </r>
  <r>
    <n v="290"/>
    <n v="20240218"/>
    <n v="6.3"/>
    <n v="9"/>
    <n v="164"/>
    <n v="14.6"/>
    <n v="1023.6"/>
    <n v="89"/>
    <x v="19"/>
    <x v="48"/>
    <x v="6"/>
    <x v="1"/>
    <n v="9"/>
    <n v="9.9"/>
    <n v="0"/>
  </r>
  <r>
    <n v="290"/>
    <n v="20240219"/>
    <n v="4.5"/>
    <n v="8.4"/>
    <n v="259"/>
    <n v="3.5"/>
    <n v="1025"/>
    <n v="90"/>
    <x v="19"/>
    <x v="49"/>
    <x v="7"/>
    <x v="1"/>
    <n v="9.6"/>
    <n v="10.56"/>
    <n v="0"/>
  </r>
  <r>
    <n v="290"/>
    <n v="20240220"/>
    <n v="4.5"/>
    <n v="7.8"/>
    <n v="477"/>
    <n v="0.2"/>
    <n v="1025.3"/>
    <n v="86"/>
    <x v="19"/>
    <x v="50"/>
    <x v="7"/>
    <x v="1"/>
    <n v="10.199999999999999"/>
    <n v="11.22"/>
    <n v="0"/>
  </r>
  <r>
    <n v="290"/>
    <n v="20240221"/>
    <n v="6.2"/>
    <n v="8.8000000000000007"/>
    <n v="317"/>
    <n v="6"/>
    <n v="1011.2"/>
    <n v="83"/>
    <x v="19"/>
    <x v="51"/>
    <x v="7"/>
    <x v="1"/>
    <n v="9.1999999999999993"/>
    <n v="10.119999999999999"/>
    <n v="0"/>
  </r>
  <r>
    <n v="290"/>
    <n v="20240222"/>
    <n v="6.6"/>
    <n v="10"/>
    <n v="318"/>
    <n v="5.9"/>
    <n v="987.1"/>
    <n v="88"/>
    <x v="19"/>
    <x v="52"/>
    <x v="7"/>
    <x v="1"/>
    <n v="8"/>
    <n v="8.8000000000000007"/>
    <n v="0"/>
  </r>
  <r>
    <n v="290"/>
    <n v="20240223"/>
    <n v="6.2"/>
    <n v="6"/>
    <n v="339"/>
    <n v="1.9"/>
    <n v="991.5"/>
    <n v="78"/>
    <x v="19"/>
    <x v="53"/>
    <x v="7"/>
    <x v="1"/>
    <n v="12"/>
    <n v="13.200000000000001"/>
    <n v="0"/>
  </r>
  <r>
    <n v="290"/>
    <n v="20240224"/>
    <n v="4"/>
    <n v="5"/>
    <n v="448"/>
    <n v="1.9"/>
    <n v="999"/>
    <n v="82"/>
    <x v="19"/>
    <x v="54"/>
    <x v="7"/>
    <x v="1"/>
    <n v="13"/>
    <n v="14.3"/>
    <n v="0"/>
  </r>
  <r>
    <n v="290"/>
    <n v="20240225"/>
    <n v="3.4"/>
    <n v="5.8"/>
    <n v="487"/>
    <n v="0.5"/>
    <n v="1001"/>
    <n v="82"/>
    <x v="19"/>
    <x v="55"/>
    <x v="7"/>
    <x v="1"/>
    <n v="12.2"/>
    <n v="13.42"/>
    <n v="0"/>
  </r>
  <r>
    <n v="290"/>
    <n v="20240226"/>
    <n v="5.6"/>
    <n v="4.7"/>
    <n v="234"/>
    <n v="0.9"/>
    <n v="1007.3"/>
    <n v="85"/>
    <x v="19"/>
    <x v="56"/>
    <x v="8"/>
    <x v="1"/>
    <n v="13.3"/>
    <n v="14.630000000000003"/>
    <n v="0"/>
  </r>
  <r>
    <n v="290"/>
    <n v="20240227"/>
    <n v="2.9"/>
    <n v="2.2999999999999998"/>
    <n v="331"/>
    <n v="0"/>
    <n v="1018.8"/>
    <n v="93"/>
    <x v="19"/>
    <x v="57"/>
    <x v="8"/>
    <x v="1"/>
    <n v="15.7"/>
    <n v="17.27"/>
    <n v="0"/>
  </r>
  <r>
    <n v="290"/>
    <n v="20240228"/>
    <n v="3.3"/>
    <n v="4.0999999999999996"/>
    <n v="559"/>
    <n v="-0.1"/>
    <n v="1020.3"/>
    <n v="88"/>
    <x v="19"/>
    <x v="58"/>
    <x v="8"/>
    <x v="1"/>
    <n v="13.9"/>
    <n v="15.290000000000001"/>
    <n v="0"/>
  </r>
  <r>
    <n v="290"/>
    <n v="20240229"/>
    <n v="5.0999999999999996"/>
    <n v="8.5"/>
    <n v="441"/>
    <n v="-0.1"/>
    <n v="1009.3"/>
    <n v="68"/>
    <x v="19"/>
    <x v="59"/>
    <x v="8"/>
    <x v="1"/>
    <n v="9.5"/>
    <n v="10.450000000000001"/>
    <n v="0"/>
  </r>
  <r>
    <n v="290"/>
    <n v="20240301"/>
    <n v="4.9000000000000004"/>
    <n v="8.6999999999999993"/>
    <n v="750"/>
    <n v="-0.1"/>
    <n v="1002.2"/>
    <n v="68"/>
    <x v="19"/>
    <x v="60"/>
    <x v="8"/>
    <x v="2"/>
    <n v="9.3000000000000007"/>
    <n v="9.3000000000000007"/>
    <n v="0"/>
  </r>
  <r>
    <n v="290"/>
    <n v="20240302"/>
    <n v="4"/>
    <n v="9.9"/>
    <n v="1076"/>
    <n v="0"/>
    <n v="1001.1"/>
    <n v="64"/>
    <x v="19"/>
    <x v="61"/>
    <x v="8"/>
    <x v="2"/>
    <n v="8.1"/>
    <n v="8.1"/>
    <n v="0"/>
  </r>
  <r>
    <n v="290"/>
    <n v="20240303"/>
    <n v="2.7"/>
    <n v="10.1"/>
    <n v="1060"/>
    <n v="0"/>
    <n v="1002"/>
    <n v="72"/>
    <x v="19"/>
    <x v="62"/>
    <x v="8"/>
    <x v="2"/>
    <n v="7.9"/>
    <n v="7.9"/>
    <n v="0"/>
  </r>
  <r>
    <n v="290"/>
    <n v="20240304"/>
    <n v="2"/>
    <n v="6.8"/>
    <n v="171"/>
    <n v="0"/>
    <n v="1011"/>
    <n v="94"/>
    <x v="19"/>
    <x v="63"/>
    <x v="9"/>
    <x v="2"/>
    <n v="11.2"/>
    <n v="11.2"/>
    <n v="0"/>
  </r>
  <r>
    <n v="290"/>
    <n v="20240305"/>
    <n v="1.5"/>
    <n v="7.3"/>
    <n v="197"/>
    <n v="0.8"/>
    <n v="1014.9"/>
    <n v="92"/>
    <x v="19"/>
    <x v="64"/>
    <x v="9"/>
    <x v="2"/>
    <n v="10.7"/>
    <n v="10.7"/>
    <n v="0"/>
  </r>
  <r>
    <n v="290"/>
    <n v="20240306"/>
    <n v="1.9"/>
    <n v="6.4"/>
    <n v="763"/>
    <n v="0"/>
    <n v="1023.4"/>
    <n v="88"/>
    <x v="19"/>
    <x v="65"/>
    <x v="9"/>
    <x v="2"/>
    <n v="11.6"/>
    <n v="11.6"/>
    <n v="0"/>
  </r>
  <r>
    <n v="290"/>
    <n v="20240307"/>
    <n v="3.6"/>
    <n v="3.4"/>
    <n v="656"/>
    <n v="0"/>
    <n v="1024.2"/>
    <n v="85"/>
    <x v="19"/>
    <x v="66"/>
    <x v="9"/>
    <x v="2"/>
    <n v="14.6"/>
    <n v="14.6"/>
    <n v="0"/>
  </r>
  <r>
    <n v="290"/>
    <n v="20240308"/>
    <n v="4.0999999999999996"/>
    <n v="4.9000000000000004"/>
    <n v="1321"/>
    <n v="0"/>
    <n v="1013.5"/>
    <n v="67"/>
    <x v="19"/>
    <x v="67"/>
    <x v="9"/>
    <x v="2"/>
    <n v="13.1"/>
    <n v="13.1"/>
    <n v="0"/>
  </r>
  <r>
    <n v="290"/>
    <n v="20240309"/>
    <n v="4.2"/>
    <n v="7"/>
    <n v="1253"/>
    <n v="0"/>
    <n v="1003"/>
    <n v="67"/>
    <x v="19"/>
    <x v="68"/>
    <x v="9"/>
    <x v="2"/>
    <n v="11"/>
    <n v="11"/>
    <n v="0"/>
  </r>
  <r>
    <n v="290"/>
    <n v="20240310"/>
    <n v="5"/>
    <n v="7.7"/>
    <n v="986"/>
    <n v="0"/>
    <n v="998.3"/>
    <n v="74"/>
    <x v="19"/>
    <x v="69"/>
    <x v="9"/>
    <x v="2"/>
    <n v="10.3"/>
    <n v="10.3"/>
    <n v="0"/>
  </r>
  <r>
    <n v="290"/>
    <n v="20240311"/>
    <n v="2.2999999999999998"/>
    <n v="7.6"/>
    <n v="170"/>
    <n v="0.4"/>
    <n v="1002.4"/>
    <n v="89"/>
    <x v="19"/>
    <x v="70"/>
    <x v="10"/>
    <x v="2"/>
    <n v="10.4"/>
    <n v="10.4"/>
    <n v="0"/>
  </r>
  <r>
    <n v="290"/>
    <n v="20240312"/>
    <n v="3"/>
    <n v="6.9"/>
    <n v="210"/>
    <n v="1.1000000000000001"/>
    <n v="1013.1"/>
    <n v="91"/>
    <x v="19"/>
    <x v="71"/>
    <x v="10"/>
    <x v="2"/>
    <n v="11.1"/>
    <n v="11.1"/>
    <n v="0"/>
  </r>
  <r>
    <n v="290"/>
    <n v="20240313"/>
    <n v="3.7"/>
    <n v="10.1"/>
    <n v="257"/>
    <n v="0.6"/>
    <n v="1014.2"/>
    <n v="89"/>
    <x v="19"/>
    <x v="72"/>
    <x v="10"/>
    <x v="2"/>
    <n v="7.9"/>
    <n v="7.9"/>
    <n v="0"/>
  </r>
  <r>
    <n v="290"/>
    <n v="20240314"/>
    <n v="4.5"/>
    <n v="12.8"/>
    <n v="1318"/>
    <n v="0"/>
    <n v="1011.1"/>
    <n v="73"/>
    <x v="19"/>
    <x v="73"/>
    <x v="10"/>
    <x v="2"/>
    <n v="5.1999999999999993"/>
    <n v="5.1999999999999993"/>
    <n v="0"/>
  </r>
  <r>
    <n v="290"/>
    <n v="20240315"/>
    <n v="4.7"/>
    <n v="12.6"/>
    <n v="603"/>
    <n v="4.0999999999999996"/>
    <n v="1007.4"/>
    <n v="83"/>
    <x v="19"/>
    <x v="74"/>
    <x v="10"/>
    <x v="2"/>
    <n v="5.4"/>
    <n v="5.4"/>
    <n v="0"/>
  </r>
  <r>
    <n v="290"/>
    <n v="20240316"/>
    <n v="3.8"/>
    <n v="7.3"/>
    <n v="602"/>
    <n v="2.2000000000000002"/>
    <n v="1018.6"/>
    <n v="81"/>
    <x v="19"/>
    <x v="75"/>
    <x v="10"/>
    <x v="2"/>
    <n v="10.7"/>
    <n v="10.7"/>
    <n v="0"/>
  </r>
  <r>
    <n v="290"/>
    <n v="20240317"/>
    <n v="2.8"/>
    <n v="7.8"/>
    <n v="859"/>
    <n v="0.2"/>
    <n v="1020.8"/>
    <n v="74"/>
    <x v="19"/>
    <x v="76"/>
    <x v="10"/>
    <x v="2"/>
    <n v="10.199999999999999"/>
    <n v="10.199999999999999"/>
    <n v="0"/>
  </r>
  <r>
    <n v="290"/>
    <n v="20240318"/>
    <n v="2.2000000000000002"/>
    <n v="9.8000000000000007"/>
    <n v="575"/>
    <n v="0.8"/>
    <n v="1016.1"/>
    <n v="87"/>
    <x v="19"/>
    <x v="77"/>
    <x v="11"/>
    <x v="2"/>
    <n v="8.1999999999999993"/>
    <n v="8.1999999999999993"/>
    <n v="0"/>
  </r>
  <r>
    <n v="290"/>
    <n v="20240319"/>
    <n v="2.1"/>
    <n v="10.4"/>
    <n v="937"/>
    <n v="0"/>
    <n v="1018.3"/>
    <n v="81"/>
    <x v="19"/>
    <x v="78"/>
    <x v="11"/>
    <x v="2"/>
    <n v="7.6"/>
    <n v="7.6"/>
    <n v="0"/>
  </r>
  <r>
    <n v="290"/>
    <n v="20240320"/>
    <n v="1.6"/>
    <n v="11.8"/>
    <n v="1170"/>
    <n v="-0.1"/>
    <n v="1019"/>
    <n v="81"/>
    <x v="19"/>
    <x v="79"/>
    <x v="11"/>
    <x v="2"/>
    <n v="6.1999999999999993"/>
    <n v="6.1999999999999993"/>
    <n v="0"/>
  </r>
  <r>
    <n v="290"/>
    <n v="20240321"/>
    <n v="3.6"/>
    <n v="9.5"/>
    <n v="783"/>
    <n v="0"/>
    <n v="1022.7"/>
    <n v="82"/>
    <x v="19"/>
    <x v="80"/>
    <x v="11"/>
    <x v="2"/>
    <n v="8.5"/>
    <n v="8.5"/>
    <n v="0"/>
  </r>
  <r>
    <n v="290"/>
    <n v="20240322"/>
    <n v="3.8"/>
    <n v="9.5"/>
    <n v="262"/>
    <n v="4.7"/>
    <n v="1015"/>
    <n v="90"/>
    <x v="19"/>
    <x v="81"/>
    <x v="11"/>
    <x v="2"/>
    <n v="8.5"/>
    <n v="8.5"/>
    <n v="0"/>
  </r>
  <r>
    <n v="290"/>
    <n v="20240323"/>
    <n v="5.0999999999999996"/>
    <n v="6"/>
    <n v="1181"/>
    <n v="2.2999999999999998"/>
    <n v="1007.1"/>
    <n v="80"/>
    <x v="19"/>
    <x v="82"/>
    <x v="11"/>
    <x v="2"/>
    <n v="12"/>
    <n v="12"/>
    <n v="0"/>
  </r>
  <r>
    <n v="290"/>
    <n v="20240324"/>
    <n v="6.5"/>
    <n v="5.8"/>
    <n v="653"/>
    <n v="12.9"/>
    <n v="1002.3"/>
    <n v="87"/>
    <x v="19"/>
    <x v="83"/>
    <x v="11"/>
    <x v="2"/>
    <n v="12.2"/>
    <n v="12.2"/>
    <n v="0"/>
  </r>
  <r>
    <n v="290"/>
    <n v="20240325"/>
    <n v="2.7"/>
    <n v="6.9"/>
    <n v="1340"/>
    <n v="0.1"/>
    <n v="1004.8"/>
    <n v="70"/>
    <x v="19"/>
    <x v="84"/>
    <x v="12"/>
    <x v="2"/>
    <n v="11.1"/>
    <n v="11.1"/>
    <n v="0"/>
  </r>
  <r>
    <n v="290"/>
    <n v="20240326"/>
    <n v="3.6"/>
    <n v="8.6"/>
    <n v="994"/>
    <n v="-0.1"/>
    <n v="992.4"/>
    <n v="63"/>
    <x v="19"/>
    <x v="85"/>
    <x v="12"/>
    <x v="2"/>
    <n v="9.4"/>
    <n v="9.4"/>
    <n v="0"/>
  </r>
  <r>
    <n v="290"/>
    <n v="20240327"/>
    <n v="3.2"/>
    <n v="9"/>
    <n v="609"/>
    <n v="0.2"/>
    <n v="987.2"/>
    <n v="76"/>
    <x v="19"/>
    <x v="86"/>
    <x v="12"/>
    <x v="2"/>
    <n v="9"/>
    <n v="9"/>
    <n v="0"/>
  </r>
  <r>
    <n v="290"/>
    <n v="20240328"/>
    <n v="4.7"/>
    <n v="8.4"/>
    <n v="824"/>
    <n v="2.6"/>
    <n v="987.4"/>
    <n v="74"/>
    <x v="19"/>
    <x v="87"/>
    <x v="12"/>
    <x v="2"/>
    <n v="9.6"/>
    <n v="9.6"/>
    <n v="0"/>
  </r>
  <r>
    <n v="290"/>
    <n v="20240329"/>
    <n v="4.2"/>
    <n v="10.8"/>
    <n v="1002"/>
    <n v="1.6"/>
    <n v="994.4"/>
    <n v="72"/>
    <x v="19"/>
    <x v="88"/>
    <x v="12"/>
    <x v="2"/>
    <n v="7.1999999999999993"/>
    <n v="7.1999999999999993"/>
    <n v="0"/>
  </r>
  <r>
    <n v="290"/>
    <n v="20240330"/>
    <n v="3.4"/>
    <n v="11"/>
    <n v="777"/>
    <n v="0.8"/>
    <n v="997.2"/>
    <n v="81"/>
    <x v="19"/>
    <x v="89"/>
    <x v="12"/>
    <x v="2"/>
    <n v="7"/>
    <n v="7"/>
    <n v="0"/>
  </r>
  <r>
    <n v="290"/>
    <n v="20240331"/>
    <n v="2.8"/>
    <n v="11"/>
    <n v="1326"/>
    <n v="3"/>
    <n v="997.4"/>
    <n v="83"/>
    <x v="19"/>
    <x v="90"/>
    <x v="12"/>
    <x v="2"/>
    <n v="7"/>
    <n v="7"/>
    <n v="0"/>
  </r>
  <r>
    <n v="290"/>
    <n v="20240401"/>
    <n v="3.2"/>
    <n v="9.6"/>
    <n v="581"/>
    <n v="7"/>
    <n v="996.6"/>
    <n v="86"/>
    <x v="19"/>
    <x v="91"/>
    <x v="13"/>
    <x v="3"/>
    <n v="8.4"/>
    <n v="6.7200000000000006"/>
    <n v="0"/>
  </r>
  <r>
    <n v="290"/>
    <n v="20240402"/>
    <n v="4.8"/>
    <n v="9.5"/>
    <n v="658"/>
    <n v="0.8"/>
    <n v="1005.3"/>
    <n v="83"/>
    <x v="19"/>
    <x v="92"/>
    <x v="13"/>
    <x v="3"/>
    <n v="8.5"/>
    <n v="6.8000000000000007"/>
    <n v="0"/>
  </r>
  <r>
    <n v="290"/>
    <n v="20240403"/>
    <n v="4.0999999999999996"/>
    <n v="10.7"/>
    <n v="522"/>
    <n v="5.3"/>
    <n v="1004.8"/>
    <n v="88"/>
    <x v="19"/>
    <x v="93"/>
    <x v="13"/>
    <x v="3"/>
    <n v="7.3000000000000007"/>
    <n v="5.8400000000000007"/>
    <n v="0"/>
  </r>
  <r>
    <n v="290"/>
    <n v="20240404"/>
    <n v="5.8"/>
    <n v="11.7"/>
    <n v="907"/>
    <n v="12.3"/>
    <n v="1005.5"/>
    <n v="81"/>
    <x v="19"/>
    <x v="94"/>
    <x v="13"/>
    <x v="3"/>
    <n v="6.3000000000000007"/>
    <n v="5.0400000000000009"/>
    <n v="0"/>
  </r>
  <r>
    <n v="290"/>
    <n v="20240405"/>
    <n v="4.9000000000000004"/>
    <n v="13.6"/>
    <n v="738"/>
    <n v="3.1"/>
    <n v="1008.9"/>
    <n v="82"/>
    <x v="19"/>
    <x v="95"/>
    <x v="13"/>
    <x v="3"/>
    <n v="4.4000000000000004"/>
    <n v="3.5200000000000005"/>
    <n v="0"/>
  </r>
  <r>
    <n v="290"/>
    <n v="20240406"/>
    <n v="4.3"/>
    <n v="18.7"/>
    <n v="1552"/>
    <n v="0"/>
    <n v="1009.8"/>
    <n v="61"/>
    <x v="19"/>
    <x v="96"/>
    <x v="13"/>
    <x v="3"/>
    <n v="0"/>
    <n v="0"/>
    <n v="0.69999999999999929"/>
  </r>
  <r>
    <n v="290"/>
    <n v="20240407"/>
    <n v="5.3"/>
    <n v="17.100000000000001"/>
    <n v="1548"/>
    <n v="1.3"/>
    <n v="1012.6"/>
    <n v="62"/>
    <x v="19"/>
    <x v="97"/>
    <x v="13"/>
    <x v="3"/>
    <n v="0.89999999999999858"/>
    <n v="0.71999999999999886"/>
    <n v="0"/>
  </r>
  <r>
    <n v="290"/>
    <n v="20240408"/>
    <n v="2.2000000000000002"/>
    <n v="15.4"/>
    <n v="1116"/>
    <n v="1.4"/>
    <n v="1008.2"/>
    <n v="83"/>
    <x v="19"/>
    <x v="98"/>
    <x v="14"/>
    <x v="3"/>
    <n v="2.5999999999999996"/>
    <n v="2.0799999999999996"/>
    <n v="0"/>
  </r>
  <r>
    <n v="290"/>
    <n v="20240409"/>
    <n v="6"/>
    <n v="12"/>
    <n v="1080"/>
    <n v="1.3"/>
    <n v="1010.2"/>
    <n v="76"/>
    <x v="19"/>
    <x v="99"/>
    <x v="14"/>
    <x v="3"/>
    <n v="6"/>
    <n v="4.8000000000000007"/>
    <n v="0"/>
  </r>
  <r>
    <n v="290"/>
    <n v="20240410"/>
    <n v="4.0999999999999996"/>
    <n v="10.7"/>
    <n v="1481"/>
    <n v="0.4"/>
    <n v="1026.8"/>
    <n v="68"/>
    <x v="19"/>
    <x v="100"/>
    <x v="14"/>
    <x v="3"/>
    <n v="7.3000000000000007"/>
    <n v="5.8400000000000007"/>
    <n v="0"/>
  </r>
  <r>
    <n v="290"/>
    <n v="20240411"/>
    <n v="4.5"/>
    <n v="12.3"/>
    <n v="588"/>
    <n v="1.1000000000000001"/>
    <n v="1030.5"/>
    <n v="82"/>
    <x v="19"/>
    <x v="101"/>
    <x v="14"/>
    <x v="3"/>
    <n v="5.6999999999999993"/>
    <n v="4.5599999999999996"/>
    <n v="0"/>
  </r>
  <r>
    <n v="290"/>
    <n v="20240412"/>
    <n v="5"/>
    <n v="15.6"/>
    <n v="1271"/>
    <n v="0"/>
    <n v="1028.8"/>
    <n v="78"/>
    <x v="19"/>
    <x v="102"/>
    <x v="14"/>
    <x v="3"/>
    <n v="2.4000000000000004"/>
    <n v="1.9200000000000004"/>
    <n v="0"/>
  </r>
  <r>
    <n v="290"/>
    <n v="20240413"/>
    <n v="4.8"/>
    <n v="17.399999999999999"/>
    <n v="1748"/>
    <n v="0"/>
    <n v="1021.9"/>
    <n v="70"/>
    <x v="19"/>
    <x v="103"/>
    <x v="14"/>
    <x v="3"/>
    <n v="0.60000000000000142"/>
    <n v="0.48000000000000115"/>
    <n v="0"/>
  </r>
  <r>
    <n v="290"/>
    <n v="20240414"/>
    <n v="3.4"/>
    <n v="11.4"/>
    <n v="1635"/>
    <n v="0.2"/>
    <n v="1020.1"/>
    <n v="64"/>
    <x v="19"/>
    <x v="104"/>
    <x v="14"/>
    <x v="3"/>
    <n v="6.6"/>
    <n v="5.28"/>
    <n v="0"/>
  </r>
  <r>
    <n v="290"/>
    <n v="20240415"/>
    <n v="5.5"/>
    <n v="7.3"/>
    <n v="939"/>
    <n v="9.8000000000000007"/>
    <n v="1004.8"/>
    <n v="82"/>
    <x v="19"/>
    <x v="105"/>
    <x v="15"/>
    <x v="3"/>
    <n v="10.7"/>
    <n v="8.56"/>
    <n v="0"/>
  </r>
  <r>
    <n v="290"/>
    <n v="20240416"/>
    <n v="4.3"/>
    <n v="6.5"/>
    <n v="766"/>
    <n v="6.6"/>
    <n v="1002.7"/>
    <n v="85"/>
    <x v="19"/>
    <x v="106"/>
    <x v="15"/>
    <x v="3"/>
    <n v="11.5"/>
    <n v="9.2000000000000011"/>
    <n v="0"/>
  </r>
  <r>
    <n v="290"/>
    <n v="20240417"/>
    <n v="2.5"/>
    <n v="4.8"/>
    <n v="959"/>
    <n v="2.2000000000000002"/>
    <n v="1011.4"/>
    <n v="87"/>
    <x v="19"/>
    <x v="107"/>
    <x v="15"/>
    <x v="3"/>
    <n v="13.2"/>
    <n v="10.56"/>
    <n v="0"/>
  </r>
  <r>
    <n v="290"/>
    <n v="20240418"/>
    <n v="2.8"/>
    <n v="6.6"/>
    <n v="1500"/>
    <n v="0.4"/>
    <n v="1017.5"/>
    <n v="75"/>
    <x v="19"/>
    <x v="108"/>
    <x v="15"/>
    <x v="3"/>
    <n v="11.4"/>
    <n v="9.120000000000001"/>
    <n v="0"/>
  </r>
  <r>
    <n v="290"/>
    <n v="20240419"/>
    <n v="5.7"/>
    <n v="7.4"/>
    <n v="1233"/>
    <n v="11.5"/>
    <n v="1008.6"/>
    <n v="85"/>
    <x v="19"/>
    <x v="109"/>
    <x v="15"/>
    <x v="3"/>
    <n v="10.6"/>
    <n v="8.48"/>
    <n v="0"/>
  </r>
  <r>
    <n v="290"/>
    <n v="20240420"/>
    <n v="4.0999999999999996"/>
    <n v="6.4"/>
    <n v="1510"/>
    <n v="3.1"/>
    <n v="1019.5"/>
    <n v="81"/>
    <x v="19"/>
    <x v="110"/>
    <x v="15"/>
    <x v="3"/>
    <n v="11.6"/>
    <n v="9.2799999999999994"/>
    <n v="0"/>
  </r>
  <r>
    <n v="290"/>
    <n v="20240421"/>
    <n v="3.9"/>
    <n v="5.7"/>
    <n v="1707"/>
    <n v="1"/>
    <n v="1024.4000000000001"/>
    <n v="72"/>
    <x v="19"/>
    <x v="111"/>
    <x v="15"/>
    <x v="3"/>
    <n v="12.3"/>
    <n v="9.8400000000000016"/>
    <n v="0"/>
  </r>
  <r>
    <n v="290"/>
    <n v="20240422"/>
    <n v="2.6"/>
    <n v="4.8"/>
    <n v="1670"/>
    <n v="0"/>
    <n v="1024.5"/>
    <n v="71"/>
    <x v="19"/>
    <x v="112"/>
    <x v="16"/>
    <x v="3"/>
    <n v="13.2"/>
    <n v="10.56"/>
    <n v="0"/>
  </r>
  <r>
    <n v="290"/>
    <n v="20240423"/>
    <n v="2.6"/>
    <n v="4.8"/>
    <n v="1721"/>
    <n v="0.9"/>
    <n v="1018.3"/>
    <n v="74"/>
    <x v="19"/>
    <x v="113"/>
    <x v="16"/>
    <x v="3"/>
    <n v="13.2"/>
    <n v="10.56"/>
    <n v="0"/>
  </r>
  <r>
    <n v="290"/>
    <n v="20240424"/>
    <n v="4.2"/>
    <n v="5.5"/>
    <n v="1181"/>
    <n v="3.7"/>
    <n v="1007.4"/>
    <n v="82"/>
    <x v="19"/>
    <x v="114"/>
    <x v="16"/>
    <x v="3"/>
    <n v="12.5"/>
    <n v="10"/>
    <n v="0"/>
  </r>
  <r>
    <n v="290"/>
    <n v="20240425"/>
    <n v="4.0999999999999996"/>
    <n v="6.6"/>
    <n v="1226"/>
    <n v="2.5"/>
    <n v="1004.3"/>
    <n v="75"/>
    <x v="19"/>
    <x v="115"/>
    <x v="16"/>
    <x v="3"/>
    <n v="11.4"/>
    <n v="9.120000000000001"/>
    <n v="0"/>
  </r>
  <r>
    <n v="290"/>
    <n v="20240426"/>
    <n v="2.8"/>
    <n v="8.4"/>
    <n v="1611"/>
    <n v="4.9000000000000004"/>
    <n v="1004"/>
    <n v="77"/>
    <x v="19"/>
    <x v="116"/>
    <x v="16"/>
    <x v="3"/>
    <n v="9.6"/>
    <n v="7.68"/>
    <n v="0"/>
  </r>
  <r>
    <n v="290"/>
    <n v="20240427"/>
    <n v="3"/>
    <n v="13"/>
    <n v="1436"/>
    <n v="0.2"/>
    <n v="1006.1"/>
    <n v="72"/>
    <x v="19"/>
    <x v="117"/>
    <x v="16"/>
    <x v="3"/>
    <n v="5"/>
    <n v="4"/>
    <n v="0"/>
  </r>
  <r>
    <n v="290"/>
    <n v="20240428"/>
    <n v="5.3"/>
    <n v="14"/>
    <n v="1760"/>
    <n v="-0.1"/>
    <n v="1009.4"/>
    <n v="64"/>
    <x v="19"/>
    <x v="118"/>
    <x v="16"/>
    <x v="3"/>
    <n v="4"/>
    <n v="3.2"/>
    <n v="0"/>
  </r>
  <r>
    <n v="290"/>
    <n v="20240429"/>
    <n v="2.6"/>
    <n v="13.8"/>
    <n v="1929"/>
    <n v="0"/>
    <n v="1019.5"/>
    <n v="67"/>
    <x v="19"/>
    <x v="119"/>
    <x v="17"/>
    <x v="3"/>
    <n v="4.1999999999999993"/>
    <n v="3.3599999999999994"/>
    <n v="0"/>
  </r>
  <r>
    <n v="290"/>
    <n v="20240430"/>
    <n v="1.9"/>
    <n v="17.7"/>
    <n v="2003"/>
    <n v="-0.1"/>
    <n v="1015.3"/>
    <n v="68"/>
    <x v="19"/>
    <x v="120"/>
    <x v="17"/>
    <x v="3"/>
    <n v="0.30000000000000071"/>
    <n v="0.24000000000000057"/>
    <n v="0"/>
  </r>
  <r>
    <n v="290"/>
    <n v="20240501"/>
    <n v="3.3"/>
    <n v="20.399999999999999"/>
    <n v="2268"/>
    <n v="0"/>
    <n v="1005.8"/>
    <n v="64"/>
    <x v="19"/>
    <x v="121"/>
    <x v="17"/>
    <x v="4"/>
    <n v="0"/>
    <n v="0"/>
    <n v="2.3999999999999986"/>
  </r>
  <r>
    <n v="310"/>
    <n v="20240101"/>
    <n v="10.9"/>
    <n v="8.5"/>
    <n v="275"/>
    <n v="5.8"/>
    <n v="1001.8"/>
    <n v="82"/>
    <x v="20"/>
    <x v="0"/>
    <x v="0"/>
    <x v="0"/>
    <n v="9.5"/>
    <n v="10.450000000000001"/>
    <n v="0"/>
  </r>
  <r>
    <n v="310"/>
    <n v="20240102"/>
    <n v="14.5"/>
    <n v="11"/>
    <n v="65"/>
    <n v="16.3"/>
    <n v="988"/>
    <n v="87"/>
    <x v="20"/>
    <x v="1"/>
    <x v="0"/>
    <x v="0"/>
    <n v="7"/>
    <n v="7.7000000000000011"/>
    <n v="0"/>
  </r>
  <r>
    <n v="310"/>
    <n v="20240103"/>
    <n v="12.2"/>
    <n v="9.9"/>
    <n v="180"/>
    <n v="7.3"/>
    <n v="991"/>
    <n v="84"/>
    <x v="20"/>
    <x v="2"/>
    <x v="0"/>
    <x v="0"/>
    <n v="8.1"/>
    <n v="8.91"/>
    <n v="0"/>
  </r>
  <r>
    <n v="310"/>
    <n v="20240104"/>
    <n v="8"/>
    <n v="9.3000000000000007"/>
    <n v="272"/>
    <n v="4.5999999999999996"/>
    <n v="1001.1"/>
    <n v="85"/>
    <x v="20"/>
    <x v="3"/>
    <x v="0"/>
    <x v="0"/>
    <n v="8.6999999999999993"/>
    <n v="9.57"/>
    <n v="0"/>
  </r>
  <r>
    <n v="310"/>
    <n v="20240105"/>
    <n v="8.8000000000000007"/>
    <n v="8"/>
    <n v="59"/>
    <n v="25.5"/>
    <n v="997.2"/>
    <n v="90"/>
    <x v="20"/>
    <x v="4"/>
    <x v="0"/>
    <x v="0"/>
    <n v="10"/>
    <n v="11"/>
    <n v="0"/>
  </r>
  <r>
    <n v="310"/>
    <n v="20240106"/>
    <n v="4.8"/>
    <n v="5.3"/>
    <n v="141"/>
    <n v="7.8"/>
    <n v="1012.6"/>
    <n v="87"/>
    <x v="20"/>
    <x v="5"/>
    <x v="0"/>
    <x v="0"/>
    <n v="12.7"/>
    <n v="13.97"/>
    <n v="0"/>
  </r>
  <r>
    <n v="310"/>
    <n v="20240107"/>
    <n v="7"/>
    <n v="1.3"/>
    <n v="97"/>
    <n v="-0.1"/>
    <n v="1024.7"/>
    <n v="79"/>
    <x v="20"/>
    <x v="6"/>
    <x v="0"/>
    <x v="0"/>
    <n v="16.7"/>
    <n v="18.37"/>
    <n v="0"/>
  </r>
  <r>
    <n v="310"/>
    <n v="20240108"/>
    <n v="8"/>
    <n v="-0.8"/>
    <n v="158"/>
    <n v="-0.1"/>
    <n v="1031.3"/>
    <n v="68"/>
    <x v="20"/>
    <x v="7"/>
    <x v="1"/>
    <x v="0"/>
    <n v="18.8"/>
    <n v="20.680000000000003"/>
    <n v="0"/>
  </r>
  <r>
    <n v="310"/>
    <n v="20240109"/>
    <n v="7.9"/>
    <n v="-1.9"/>
    <n v="508"/>
    <n v="0"/>
    <n v="1031.3"/>
    <n v="62"/>
    <x v="20"/>
    <x v="8"/>
    <x v="1"/>
    <x v="0"/>
    <n v="19.899999999999999"/>
    <n v="21.89"/>
    <n v="0"/>
  </r>
  <r>
    <n v="310"/>
    <n v="20240110"/>
    <n v="5.4"/>
    <n v="-2"/>
    <n v="474"/>
    <n v="0"/>
    <n v="1029.7"/>
    <n v="63"/>
    <x v="20"/>
    <x v="9"/>
    <x v="1"/>
    <x v="0"/>
    <n v="20"/>
    <n v="22"/>
    <n v="0"/>
  </r>
  <r>
    <n v="310"/>
    <n v="20240111"/>
    <n v="3.5"/>
    <n v="0.5"/>
    <n v="385"/>
    <n v="-0.1"/>
    <n v="1034.5999999999999"/>
    <n v="80"/>
    <x v="20"/>
    <x v="10"/>
    <x v="1"/>
    <x v="0"/>
    <n v="17.5"/>
    <n v="19.25"/>
    <n v="0"/>
  </r>
  <r>
    <n v="310"/>
    <n v="20240112"/>
    <n v="1.9"/>
    <n v="4.5"/>
    <n v="118"/>
    <n v="-0.1"/>
    <n v="1033.3"/>
    <n v="87"/>
    <x v="20"/>
    <x v="11"/>
    <x v="1"/>
    <x v="0"/>
    <n v="13.5"/>
    <n v="14.850000000000001"/>
    <n v="0"/>
  </r>
  <r>
    <n v="310"/>
    <n v="20240113"/>
    <n v="6.3"/>
    <n v="3.8"/>
    <n v="58"/>
    <n v="0.1"/>
    <n v="1023.5"/>
    <n v="87"/>
    <x v="20"/>
    <x v="12"/>
    <x v="1"/>
    <x v="0"/>
    <n v="14.2"/>
    <n v="15.620000000000001"/>
    <n v="0"/>
  </r>
  <r>
    <n v="310"/>
    <n v="20240114"/>
    <n v="7.9"/>
    <n v="3.3"/>
    <n v="113"/>
    <n v="0.4"/>
    <n v="1010.7"/>
    <n v="84"/>
    <x v="20"/>
    <x v="13"/>
    <x v="1"/>
    <x v="0"/>
    <n v="14.7"/>
    <n v="16.170000000000002"/>
    <n v="0"/>
  </r>
  <r>
    <n v="310"/>
    <n v="20240115"/>
    <n v="7.4"/>
    <n v="3.5"/>
    <n v="269"/>
    <n v="0.6"/>
    <n v="1006.9"/>
    <n v="69"/>
    <x v="20"/>
    <x v="14"/>
    <x v="2"/>
    <x v="0"/>
    <n v="14.5"/>
    <n v="15.950000000000001"/>
    <n v="0"/>
  </r>
  <r>
    <n v="310"/>
    <n v="20240116"/>
    <n v="7"/>
    <n v="1.8"/>
    <n v="421"/>
    <n v="0"/>
    <n v="1007.5"/>
    <n v="71"/>
    <x v="20"/>
    <x v="15"/>
    <x v="2"/>
    <x v="0"/>
    <n v="16.2"/>
    <n v="17.82"/>
    <n v="0"/>
  </r>
  <r>
    <n v="310"/>
    <n v="20240117"/>
    <n v="3.7"/>
    <n v="0.6"/>
    <n v="169"/>
    <n v="0"/>
    <n v="992.8"/>
    <n v="77"/>
    <x v="20"/>
    <x v="16"/>
    <x v="2"/>
    <x v="0"/>
    <n v="17.399999999999999"/>
    <n v="19.14"/>
    <n v="0"/>
  </r>
  <r>
    <n v="310"/>
    <n v="20240118"/>
    <n v="3.3"/>
    <n v="1.9"/>
    <n v="338"/>
    <n v="3.8"/>
    <n v="1004.2"/>
    <n v="79"/>
    <x v="20"/>
    <x v="17"/>
    <x v="2"/>
    <x v="0"/>
    <n v="16.100000000000001"/>
    <n v="17.710000000000004"/>
    <n v="0"/>
  </r>
  <r>
    <n v="310"/>
    <n v="20240119"/>
    <n v="6"/>
    <n v="2.8"/>
    <n v="572"/>
    <n v="0"/>
    <n v="1021.4"/>
    <n v="75"/>
    <x v="20"/>
    <x v="18"/>
    <x v="2"/>
    <x v="0"/>
    <n v="15.2"/>
    <n v="16.72"/>
    <n v="0"/>
  </r>
  <r>
    <n v="310"/>
    <n v="20240120"/>
    <n v="8.8000000000000007"/>
    <n v="-0.3"/>
    <n v="473"/>
    <n v="0"/>
    <n v="1026.7"/>
    <n v="82"/>
    <x v="20"/>
    <x v="19"/>
    <x v="2"/>
    <x v="0"/>
    <n v="18.3"/>
    <n v="20.130000000000003"/>
    <n v="0"/>
  </r>
  <r>
    <n v="310"/>
    <n v="20240121"/>
    <n v="12.9"/>
    <n v="4.5999999999999996"/>
    <n v="182"/>
    <n v="0.1"/>
    <n v="1015.9"/>
    <n v="80"/>
    <x v="20"/>
    <x v="20"/>
    <x v="2"/>
    <x v="0"/>
    <n v="13.4"/>
    <n v="14.740000000000002"/>
    <n v="0"/>
  </r>
  <r>
    <n v="310"/>
    <n v="20240122"/>
    <n v="15.7"/>
    <n v="8.8000000000000007"/>
    <n v="486"/>
    <n v="3.6"/>
    <n v="1009"/>
    <n v="82"/>
    <x v="20"/>
    <x v="21"/>
    <x v="3"/>
    <x v="0"/>
    <n v="9.1999999999999993"/>
    <n v="10.119999999999999"/>
    <n v="0"/>
  </r>
  <r>
    <n v="310"/>
    <n v="20240123"/>
    <n v="11.8"/>
    <n v="8"/>
    <n v="288"/>
    <n v="2.2999999999999998"/>
    <n v="1020.4"/>
    <n v="86"/>
    <x v="20"/>
    <x v="22"/>
    <x v="3"/>
    <x v="0"/>
    <n v="10"/>
    <n v="11"/>
    <n v="0"/>
  </r>
  <r>
    <n v="310"/>
    <n v="20240124"/>
    <n v="13.6"/>
    <n v="8.5"/>
    <n v="337"/>
    <n v="0"/>
    <n v="1022.5"/>
    <n v="86"/>
    <x v="20"/>
    <x v="23"/>
    <x v="3"/>
    <x v="0"/>
    <n v="9.5"/>
    <n v="10.450000000000001"/>
    <n v="0"/>
  </r>
  <r>
    <n v="310"/>
    <n v="20240125"/>
    <n v="5.2"/>
    <n v="7.1"/>
    <n v="224"/>
    <n v="0.6"/>
    <n v="1026.9000000000001"/>
    <n v="95"/>
    <x v="20"/>
    <x v="24"/>
    <x v="3"/>
    <x v="0"/>
    <n v="10.9"/>
    <n v="11.990000000000002"/>
    <n v="0"/>
  </r>
  <r>
    <n v="310"/>
    <n v="20240126"/>
    <n v="8.1999999999999993"/>
    <n v="7.8"/>
    <n v="610"/>
    <n v="1.3"/>
    <n v="1027.2"/>
    <n v="81"/>
    <x v="20"/>
    <x v="25"/>
    <x v="3"/>
    <x v="0"/>
    <n v="10.199999999999999"/>
    <n v="11.22"/>
    <n v="0"/>
  </r>
  <r>
    <n v="310"/>
    <n v="20240127"/>
    <n v="4.3"/>
    <n v="4.5999999999999996"/>
    <n v="504"/>
    <n v="0"/>
    <n v="1034.7"/>
    <n v="85"/>
    <x v="20"/>
    <x v="26"/>
    <x v="3"/>
    <x v="0"/>
    <n v="13.4"/>
    <n v="14.740000000000002"/>
    <n v="0"/>
  </r>
  <r>
    <n v="310"/>
    <n v="20240128"/>
    <n v="5.3"/>
    <n v="5.5"/>
    <n v="517"/>
    <n v="0"/>
    <n v="1026.2"/>
    <n v="78"/>
    <x v="20"/>
    <x v="27"/>
    <x v="3"/>
    <x v="0"/>
    <n v="12.5"/>
    <n v="13.750000000000002"/>
    <n v="0"/>
  </r>
  <r>
    <n v="310"/>
    <n v="20240129"/>
    <n v="5"/>
    <n v="7"/>
    <n v="495"/>
    <n v="0"/>
    <n v="1025.3"/>
    <n v="87"/>
    <x v="20"/>
    <x v="28"/>
    <x v="4"/>
    <x v="0"/>
    <n v="11"/>
    <n v="12.100000000000001"/>
    <n v="0"/>
  </r>
  <r>
    <n v="310"/>
    <n v="20240130"/>
    <n v="6.6"/>
    <n v="7.4"/>
    <n v="151"/>
    <n v="0.7"/>
    <n v="1028.5"/>
    <n v="90"/>
    <x v="20"/>
    <x v="29"/>
    <x v="4"/>
    <x v="0"/>
    <n v="10.6"/>
    <n v="11.66"/>
    <n v="0"/>
  </r>
  <r>
    <n v="310"/>
    <n v="20240131"/>
    <n v="6.9"/>
    <n v="6.9"/>
    <n v="401"/>
    <n v="2.7"/>
    <n v="1030.5999999999999"/>
    <n v="85"/>
    <x v="20"/>
    <x v="30"/>
    <x v="4"/>
    <x v="0"/>
    <n v="11.1"/>
    <n v="12.21"/>
    <n v="0"/>
  </r>
  <r>
    <n v="310"/>
    <n v="20240201"/>
    <n v="5.0999999999999996"/>
    <n v="6.5"/>
    <n v="685"/>
    <n v="1.2"/>
    <n v="1031.5"/>
    <n v="86"/>
    <x v="20"/>
    <x v="31"/>
    <x v="4"/>
    <x v="1"/>
    <n v="11.5"/>
    <n v="12.65"/>
    <n v="0"/>
  </r>
  <r>
    <n v="310"/>
    <n v="20240202"/>
    <n v="9.9"/>
    <n v="7.4"/>
    <n v="468"/>
    <n v="0"/>
    <n v="1028.7"/>
    <n v="91"/>
    <x v="20"/>
    <x v="32"/>
    <x v="4"/>
    <x v="1"/>
    <n v="10.6"/>
    <n v="11.66"/>
    <n v="0"/>
  </r>
  <r>
    <n v="310"/>
    <n v="20240203"/>
    <n v="9.6999999999999993"/>
    <n v="8.6999999999999993"/>
    <n v="268"/>
    <n v="0.6"/>
    <n v="1026.5"/>
    <n v="92"/>
    <x v="20"/>
    <x v="33"/>
    <x v="4"/>
    <x v="1"/>
    <n v="9.3000000000000007"/>
    <n v="10.230000000000002"/>
    <n v="0"/>
  </r>
  <r>
    <n v="310"/>
    <n v="20240204"/>
    <n v="12.8"/>
    <n v="9.1"/>
    <n v="483"/>
    <n v="-0.1"/>
    <n v="1022.9"/>
    <n v="90"/>
    <x v="20"/>
    <x v="34"/>
    <x v="4"/>
    <x v="1"/>
    <n v="8.9"/>
    <n v="9.7900000000000009"/>
    <n v="0"/>
  </r>
  <r>
    <n v="310"/>
    <n v="20240205"/>
    <n v="13"/>
    <n v="8.9"/>
    <n v="320"/>
    <n v="0.2"/>
    <n v="1019.4"/>
    <n v="85"/>
    <x v="20"/>
    <x v="35"/>
    <x v="5"/>
    <x v="1"/>
    <n v="9.1"/>
    <n v="10.01"/>
    <n v="0"/>
  </r>
  <r>
    <n v="310"/>
    <n v="20240206"/>
    <n v="15.8"/>
    <n v="10.5"/>
    <n v="320"/>
    <n v="6.5"/>
    <n v="1009.5"/>
    <n v="83"/>
    <x v="20"/>
    <x v="36"/>
    <x v="5"/>
    <x v="1"/>
    <n v="7.5"/>
    <n v="8.25"/>
    <n v="0"/>
  </r>
  <r>
    <n v="310"/>
    <n v="20240207"/>
    <n v="3.9"/>
    <n v="5.2"/>
    <n v="375"/>
    <n v="12.4"/>
    <n v="1005.2"/>
    <n v="88"/>
    <x v="20"/>
    <x v="37"/>
    <x v="5"/>
    <x v="1"/>
    <n v="12.8"/>
    <n v="14.080000000000002"/>
    <n v="0"/>
  </r>
  <r>
    <n v="310"/>
    <n v="20240208"/>
    <n v="7"/>
    <n v="6.5"/>
    <n v="92"/>
    <n v="19"/>
    <n v="994.6"/>
    <n v="93"/>
    <x v="20"/>
    <x v="38"/>
    <x v="5"/>
    <x v="1"/>
    <n v="11.5"/>
    <n v="12.65"/>
    <n v="0"/>
  </r>
  <r>
    <n v="310"/>
    <n v="20240209"/>
    <n v="9"/>
    <n v="10.199999999999999"/>
    <n v="382"/>
    <n v="2.2000000000000002"/>
    <n v="982.7"/>
    <n v="86"/>
    <x v="20"/>
    <x v="39"/>
    <x v="5"/>
    <x v="1"/>
    <n v="7.8000000000000007"/>
    <n v="8.5800000000000018"/>
    <n v="0"/>
  </r>
  <r>
    <n v="310"/>
    <n v="20240210"/>
    <n v="5.2"/>
    <n v="9.4"/>
    <n v="394"/>
    <n v="2.2999999999999998"/>
    <n v="985.2"/>
    <n v="91"/>
    <x v="20"/>
    <x v="40"/>
    <x v="5"/>
    <x v="1"/>
    <n v="8.6"/>
    <n v="9.4600000000000009"/>
    <n v="0"/>
  </r>
  <r>
    <n v="310"/>
    <n v="20240211"/>
    <n v="4.3"/>
    <n v="8.1"/>
    <n v="364"/>
    <n v="0.8"/>
    <n v="991.2"/>
    <n v="92"/>
    <x v="20"/>
    <x v="41"/>
    <x v="5"/>
    <x v="1"/>
    <n v="9.9"/>
    <n v="10.89"/>
    <n v="0"/>
  </r>
  <r>
    <n v="310"/>
    <n v="20240212"/>
    <n v="5.8"/>
    <n v="7"/>
    <n v="854"/>
    <n v="0.4"/>
    <n v="1005.9"/>
    <n v="87"/>
    <x v="20"/>
    <x v="42"/>
    <x v="6"/>
    <x v="1"/>
    <n v="11"/>
    <n v="12.100000000000001"/>
    <n v="0"/>
  </r>
  <r>
    <n v="310"/>
    <n v="20240213"/>
    <n v="8.5"/>
    <n v="7.3"/>
    <n v="507"/>
    <n v="0.5"/>
    <n v="1014.8"/>
    <n v="84"/>
    <x v="20"/>
    <x v="43"/>
    <x v="6"/>
    <x v="1"/>
    <n v="10.7"/>
    <n v="11.77"/>
    <n v="0"/>
  </r>
  <r>
    <n v="310"/>
    <n v="20240214"/>
    <n v="9.1999999999999993"/>
    <n v="10.4"/>
    <n v="144"/>
    <n v="3.9"/>
    <n v="1015"/>
    <n v="95"/>
    <x v="20"/>
    <x v="44"/>
    <x v="6"/>
    <x v="1"/>
    <n v="7.6"/>
    <n v="8.36"/>
    <n v="0"/>
  </r>
  <r>
    <n v="310"/>
    <n v="20240215"/>
    <n v="6"/>
    <n v="11.3"/>
    <n v="593"/>
    <n v="4.5999999999999996"/>
    <n v="1011.8"/>
    <n v="87"/>
    <x v="20"/>
    <x v="45"/>
    <x v="6"/>
    <x v="1"/>
    <n v="6.6999999999999993"/>
    <n v="7.37"/>
    <n v="0"/>
  </r>
  <r>
    <n v="310"/>
    <n v="20240216"/>
    <n v="6.1"/>
    <n v="9.9"/>
    <n v="448"/>
    <n v="2.2999999999999998"/>
    <n v="1015.3"/>
    <n v="89"/>
    <x v="20"/>
    <x v="46"/>
    <x v="6"/>
    <x v="1"/>
    <n v="8.1"/>
    <n v="8.91"/>
    <n v="0"/>
  </r>
  <r>
    <n v="310"/>
    <n v="20240217"/>
    <n v="5.2"/>
    <n v="10.1"/>
    <n v="589"/>
    <n v="-0.1"/>
    <n v="1030.5"/>
    <n v="86"/>
    <x v="20"/>
    <x v="47"/>
    <x v="6"/>
    <x v="1"/>
    <n v="7.9"/>
    <n v="8.6900000000000013"/>
    <n v="0"/>
  </r>
  <r>
    <n v="310"/>
    <n v="20240218"/>
    <n v="9"/>
    <n v="9.6999999999999993"/>
    <n v="245"/>
    <n v="7.1"/>
    <n v="1025.2"/>
    <n v="89"/>
    <x v="20"/>
    <x v="48"/>
    <x v="6"/>
    <x v="1"/>
    <n v="8.3000000000000007"/>
    <n v="9.1300000000000008"/>
    <n v="0"/>
  </r>
  <r>
    <n v="310"/>
    <n v="20240219"/>
    <n v="6.2"/>
    <n v="9"/>
    <n v="302"/>
    <n v="0.3"/>
    <n v="1028"/>
    <n v="89"/>
    <x v="20"/>
    <x v="49"/>
    <x v="7"/>
    <x v="1"/>
    <n v="9"/>
    <n v="9.9"/>
    <n v="0"/>
  </r>
  <r>
    <n v="310"/>
    <n v="20240220"/>
    <n v="7.3"/>
    <n v="8.8000000000000007"/>
    <n v="493"/>
    <n v="-0.1"/>
    <n v="1026.5"/>
    <n v="87"/>
    <x v="20"/>
    <x v="50"/>
    <x v="7"/>
    <x v="1"/>
    <n v="9.1999999999999993"/>
    <n v="10.119999999999999"/>
    <n v="0"/>
  </r>
  <r>
    <n v="310"/>
    <n v="20240221"/>
    <n v="9.6999999999999993"/>
    <n v="9"/>
    <n v="232"/>
    <n v="5.2"/>
    <n v="1009.9"/>
    <n v="91"/>
    <x v="20"/>
    <x v="51"/>
    <x v="7"/>
    <x v="1"/>
    <n v="9"/>
    <n v="9.9"/>
    <n v="0"/>
  </r>
  <r>
    <n v="310"/>
    <n v="20240222"/>
    <n v="11.5"/>
    <n v="9.4"/>
    <n v="382"/>
    <n v="8.4"/>
    <n v="986.2"/>
    <n v="88"/>
    <x v="20"/>
    <x v="52"/>
    <x v="7"/>
    <x v="1"/>
    <n v="8.6"/>
    <n v="9.4600000000000009"/>
    <n v="0"/>
  </r>
  <r>
    <n v="310"/>
    <n v="20240223"/>
    <n v="10"/>
    <n v="6.2"/>
    <n v="542"/>
    <n v="2"/>
    <n v="990"/>
    <n v="84"/>
    <x v="20"/>
    <x v="53"/>
    <x v="7"/>
    <x v="1"/>
    <n v="11.8"/>
    <n v="12.980000000000002"/>
    <n v="0"/>
  </r>
  <r>
    <n v="310"/>
    <n v="20240224"/>
    <n v="7.5"/>
    <n v="5.8"/>
    <n v="622"/>
    <n v="6.8"/>
    <n v="997.1"/>
    <n v="85"/>
    <x v="20"/>
    <x v="54"/>
    <x v="7"/>
    <x v="1"/>
    <n v="12.2"/>
    <n v="13.42"/>
    <n v="0"/>
  </r>
  <r>
    <n v="310"/>
    <n v="20240225"/>
    <n v="6.5"/>
    <n v="7.2"/>
    <n v="748"/>
    <n v="-0.1"/>
    <n v="998.3"/>
    <n v="81"/>
    <x v="20"/>
    <x v="55"/>
    <x v="7"/>
    <x v="1"/>
    <n v="10.8"/>
    <n v="11.880000000000003"/>
    <n v="0"/>
  </r>
  <r>
    <n v="310"/>
    <n v="20240226"/>
    <n v="10.3"/>
    <n v="6"/>
    <n v="308"/>
    <n v="10.199999999999999"/>
    <n v="1005.6"/>
    <n v="82"/>
    <x v="20"/>
    <x v="56"/>
    <x v="8"/>
    <x v="1"/>
    <n v="12"/>
    <n v="13.200000000000001"/>
    <n v="0"/>
  </r>
  <r>
    <n v="310"/>
    <n v="20240227"/>
    <n v="4.9000000000000004"/>
    <n v="6.1"/>
    <n v="1156"/>
    <n v="0"/>
    <n v="1019"/>
    <n v="75"/>
    <x v="20"/>
    <x v="57"/>
    <x v="8"/>
    <x v="1"/>
    <n v="11.9"/>
    <n v="13.090000000000002"/>
    <n v="0"/>
  </r>
  <r>
    <n v="310"/>
    <n v="20240228"/>
    <n v="6.8"/>
    <n v="7.3"/>
    <n v="356"/>
    <n v="-0.1"/>
    <n v="1019.1"/>
    <n v="90"/>
    <x v="20"/>
    <x v="58"/>
    <x v="8"/>
    <x v="1"/>
    <n v="10.7"/>
    <n v="11.77"/>
    <n v="0"/>
  </r>
  <r>
    <n v="310"/>
    <n v="20240229"/>
    <n v="9.1999999999999993"/>
    <n v="8.6"/>
    <n v="236"/>
    <n v="0.5"/>
    <n v="1006.5"/>
    <n v="92"/>
    <x v="20"/>
    <x v="59"/>
    <x v="8"/>
    <x v="1"/>
    <n v="9.4"/>
    <n v="10.340000000000002"/>
    <n v="0"/>
  </r>
  <r>
    <n v="310"/>
    <n v="20240301"/>
    <n v="9.4"/>
    <n v="6.8"/>
    <n v="588"/>
    <n v="9.4"/>
    <n v="998.9"/>
    <n v="85"/>
    <x v="20"/>
    <x v="60"/>
    <x v="8"/>
    <x v="2"/>
    <n v="11.2"/>
    <n v="11.2"/>
    <n v="0"/>
  </r>
  <r>
    <n v="310"/>
    <n v="20240302"/>
    <n v="7.3"/>
    <n v="7.4"/>
    <n v="640"/>
    <n v="5.3"/>
    <n v="997.3"/>
    <n v="85"/>
    <x v="20"/>
    <x v="61"/>
    <x v="8"/>
    <x v="2"/>
    <n v="10.6"/>
    <n v="10.6"/>
    <n v="0"/>
  </r>
  <r>
    <n v="310"/>
    <n v="20240303"/>
    <n v="3.1"/>
    <n v="6.8"/>
    <n v="230"/>
    <n v="2.8"/>
    <n v="1002.6"/>
    <n v="89"/>
    <x v="20"/>
    <x v="62"/>
    <x v="8"/>
    <x v="2"/>
    <n v="11.2"/>
    <n v="11.2"/>
    <n v="0"/>
  </r>
  <r>
    <n v="310"/>
    <n v="20240304"/>
    <n v="2.8"/>
    <n v="8.1"/>
    <n v="1239"/>
    <n v="0"/>
    <n v="1011.6"/>
    <n v="80"/>
    <x v="20"/>
    <x v="63"/>
    <x v="9"/>
    <x v="2"/>
    <n v="9.9"/>
    <n v="9.9"/>
    <n v="0"/>
  </r>
  <r>
    <n v="310"/>
    <n v="20240305"/>
    <n v="2.6"/>
    <n v="7"/>
    <n v="405"/>
    <n v="2.6"/>
    <n v="1014.2"/>
    <n v="88"/>
    <x v="20"/>
    <x v="64"/>
    <x v="9"/>
    <x v="2"/>
    <n v="11"/>
    <n v="11"/>
    <n v="0"/>
  </r>
  <r>
    <n v="310"/>
    <n v="20240306"/>
    <n v="2.2999999999999998"/>
    <n v="6.5"/>
    <n v="744"/>
    <n v="0"/>
    <n v="1022.2"/>
    <n v="92"/>
    <x v="20"/>
    <x v="65"/>
    <x v="9"/>
    <x v="2"/>
    <n v="11.5"/>
    <n v="11.5"/>
    <n v="0"/>
  </r>
  <r>
    <n v="310"/>
    <n v="20240307"/>
    <n v="5.9"/>
    <n v="6.9"/>
    <n v="1320"/>
    <n v="0"/>
    <n v="1021"/>
    <n v="78"/>
    <x v="20"/>
    <x v="66"/>
    <x v="9"/>
    <x v="2"/>
    <n v="11.1"/>
    <n v="11.1"/>
    <n v="0"/>
  </r>
  <r>
    <n v="310"/>
    <n v="20240308"/>
    <n v="8.1999999999999993"/>
    <n v="7.2"/>
    <n v="1391"/>
    <n v="0"/>
    <n v="1008.5"/>
    <n v="66"/>
    <x v="20"/>
    <x v="67"/>
    <x v="9"/>
    <x v="2"/>
    <n v="10.8"/>
    <n v="10.8"/>
    <n v="0"/>
  </r>
  <r>
    <n v="310"/>
    <n v="20240309"/>
    <n v="7.8"/>
    <n v="9.9"/>
    <n v="1174"/>
    <n v="-0.1"/>
    <n v="998.2"/>
    <n v="70"/>
    <x v="20"/>
    <x v="68"/>
    <x v="9"/>
    <x v="2"/>
    <n v="8.1"/>
    <n v="8.1"/>
    <n v="0"/>
  </r>
  <r>
    <n v="310"/>
    <n v="20240310"/>
    <n v="3.3"/>
    <n v="8.9"/>
    <n v="363"/>
    <n v="1.2"/>
    <n v="996.1"/>
    <n v="78"/>
    <x v="20"/>
    <x v="69"/>
    <x v="9"/>
    <x v="2"/>
    <n v="9.1"/>
    <n v="9.1"/>
    <n v="0"/>
  </r>
  <r>
    <n v="310"/>
    <n v="20240311"/>
    <n v="4"/>
    <n v="7.9"/>
    <n v="250"/>
    <n v="3.4"/>
    <n v="1003.8"/>
    <n v="92"/>
    <x v="20"/>
    <x v="70"/>
    <x v="10"/>
    <x v="2"/>
    <n v="10.1"/>
    <n v="10.1"/>
    <n v="0"/>
  </r>
  <r>
    <n v="310"/>
    <n v="20240312"/>
    <n v="7.1"/>
    <n v="8.6"/>
    <n v="448"/>
    <n v="6.4"/>
    <n v="1012.8"/>
    <n v="90"/>
    <x v="20"/>
    <x v="71"/>
    <x v="10"/>
    <x v="2"/>
    <n v="9.4"/>
    <n v="9.4"/>
    <n v="0"/>
  </r>
  <r>
    <n v="310"/>
    <n v="20240313"/>
    <n v="8.5"/>
    <n v="10.4"/>
    <n v="392"/>
    <n v="-0.1"/>
    <n v="1014.4"/>
    <n v="88"/>
    <x v="20"/>
    <x v="72"/>
    <x v="10"/>
    <x v="2"/>
    <n v="7.6"/>
    <n v="7.6"/>
    <n v="0"/>
  </r>
  <r>
    <n v="310"/>
    <n v="20240314"/>
    <n v="6.6"/>
    <n v="11.2"/>
    <n v="1128"/>
    <n v="-0.1"/>
    <n v="1010"/>
    <n v="83"/>
    <x v="20"/>
    <x v="73"/>
    <x v="10"/>
    <x v="2"/>
    <n v="6.8000000000000007"/>
    <n v="6.8000000000000007"/>
    <n v="0"/>
  </r>
  <r>
    <n v="310"/>
    <n v="20240315"/>
    <n v="9.6"/>
    <n v="11.6"/>
    <n v="845"/>
    <n v="0.5"/>
    <n v="1007.6"/>
    <n v="84"/>
    <x v="20"/>
    <x v="74"/>
    <x v="10"/>
    <x v="2"/>
    <n v="6.4"/>
    <n v="6.4"/>
    <n v="0"/>
  </r>
  <r>
    <n v="310"/>
    <n v="20240316"/>
    <n v="4"/>
    <n v="8.6999999999999993"/>
    <n v="1027"/>
    <n v="0.2"/>
    <n v="1020.3"/>
    <n v="76"/>
    <x v="20"/>
    <x v="75"/>
    <x v="10"/>
    <x v="2"/>
    <n v="9.3000000000000007"/>
    <n v="9.3000000000000007"/>
    <n v="0"/>
  </r>
  <r>
    <n v="310"/>
    <n v="20240317"/>
    <n v="6"/>
    <n v="10.1"/>
    <n v="518"/>
    <n v="2.2999999999999998"/>
    <n v="1017.8"/>
    <n v="89"/>
    <x v="20"/>
    <x v="76"/>
    <x v="10"/>
    <x v="2"/>
    <n v="7.9"/>
    <n v="7.9"/>
    <n v="0"/>
  </r>
  <r>
    <n v="310"/>
    <n v="20240318"/>
    <n v="5"/>
    <n v="10.1"/>
    <n v="1131"/>
    <n v="-0.1"/>
    <n v="1016.2"/>
    <n v="92"/>
    <x v="20"/>
    <x v="77"/>
    <x v="11"/>
    <x v="2"/>
    <n v="7.9"/>
    <n v="7.9"/>
    <n v="0"/>
  </r>
  <r>
    <n v="310"/>
    <n v="20240319"/>
    <n v="4.7"/>
    <n v="10.7"/>
    <n v="1185"/>
    <n v="0"/>
    <n v="1017.9"/>
    <n v="84"/>
    <x v="20"/>
    <x v="78"/>
    <x v="11"/>
    <x v="2"/>
    <n v="7.3000000000000007"/>
    <n v="7.3000000000000007"/>
    <n v="0"/>
  </r>
  <r>
    <n v="310"/>
    <n v="20240320"/>
    <n v="2.2000000000000002"/>
    <n v="11.3"/>
    <n v="1296"/>
    <n v="0"/>
    <n v="1019.2"/>
    <n v="83"/>
    <x v="20"/>
    <x v="79"/>
    <x v="11"/>
    <x v="2"/>
    <n v="6.6999999999999993"/>
    <n v="6.6999999999999993"/>
    <n v="0"/>
  </r>
  <r>
    <n v="310"/>
    <n v="20240321"/>
    <n v="3.8"/>
    <n v="9.6"/>
    <n v="796"/>
    <n v="-0.1"/>
    <n v="1024.3"/>
    <n v="87"/>
    <x v="20"/>
    <x v="80"/>
    <x v="11"/>
    <x v="2"/>
    <n v="8.4"/>
    <n v="8.4"/>
    <n v="0"/>
  </r>
  <r>
    <n v="310"/>
    <n v="20240322"/>
    <n v="6.2"/>
    <n v="9.3000000000000007"/>
    <n v="233"/>
    <n v="9.6"/>
    <n v="1016.7"/>
    <n v="92"/>
    <x v="20"/>
    <x v="81"/>
    <x v="11"/>
    <x v="2"/>
    <n v="8.6999999999999993"/>
    <n v="8.6999999999999993"/>
    <n v="0"/>
  </r>
  <r>
    <n v="310"/>
    <n v="20240323"/>
    <n v="9.4"/>
    <n v="7.8"/>
    <n v="1264"/>
    <n v="0.8"/>
    <n v="1009.6"/>
    <n v="70"/>
    <x v="20"/>
    <x v="82"/>
    <x v="11"/>
    <x v="2"/>
    <n v="10.199999999999999"/>
    <n v="10.199999999999999"/>
    <n v="0"/>
  </r>
  <r>
    <n v="310"/>
    <n v="20240324"/>
    <n v="8.5"/>
    <n v="7.7"/>
    <n v="797"/>
    <n v="2.2000000000000002"/>
    <n v="1007.5"/>
    <n v="73"/>
    <x v="20"/>
    <x v="83"/>
    <x v="11"/>
    <x v="2"/>
    <n v="10.3"/>
    <n v="10.3"/>
    <n v="0"/>
  </r>
  <r>
    <n v="310"/>
    <n v="20240325"/>
    <n v="5.5"/>
    <n v="8.3000000000000007"/>
    <n v="1246"/>
    <n v="0"/>
    <n v="1003.1"/>
    <n v="78"/>
    <x v="20"/>
    <x v="84"/>
    <x v="12"/>
    <x v="2"/>
    <n v="9.6999999999999993"/>
    <n v="9.6999999999999993"/>
    <n v="0"/>
  </r>
  <r>
    <n v="310"/>
    <n v="20240326"/>
    <n v="5.5"/>
    <n v="9.6999999999999993"/>
    <n v="1123"/>
    <n v="0.1"/>
    <n v="989.2"/>
    <n v="75"/>
    <x v="20"/>
    <x v="85"/>
    <x v="12"/>
    <x v="2"/>
    <n v="8.3000000000000007"/>
    <n v="8.3000000000000007"/>
    <n v="0"/>
  </r>
  <r>
    <n v="310"/>
    <n v="20240327"/>
    <n v="8.5"/>
    <n v="9"/>
    <n v="1076"/>
    <n v="0.7"/>
    <n v="985.2"/>
    <n v="78"/>
    <x v="20"/>
    <x v="86"/>
    <x v="12"/>
    <x v="2"/>
    <n v="9"/>
    <n v="9"/>
    <n v="0"/>
  </r>
  <r>
    <n v="310"/>
    <n v="20240328"/>
    <n v="10.9"/>
    <n v="9.6"/>
    <n v="1240"/>
    <n v="3.8"/>
    <n v="984.7"/>
    <n v="72"/>
    <x v="20"/>
    <x v="87"/>
    <x v="12"/>
    <x v="2"/>
    <n v="8.4"/>
    <n v="8.4"/>
    <n v="0"/>
  </r>
  <r>
    <n v="310"/>
    <n v="20240329"/>
    <n v="8.8000000000000007"/>
    <n v="10.7"/>
    <n v="1463"/>
    <n v="-0.1"/>
    <n v="992.2"/>
    <n v="75"/>
    <x v="20"/>
    <x v="88"/>
    <x v="12"/>
    <x v="2"/>
    <n v="7.3000000000000007"/>
    <n v="7.3000000000000007"/>
    <n v="0"/>
  </r>
  <r>
    <n v="310"/>
    <n v="20240330"/>
    <n v="3.4"/>
    <n v="9.3000000000000007"/>
    <n v="686"/>
    <n v="6.6"/>
    <n v="997"/>
    <n v="90"/>
    <x v="20"/>
    <x v="89"/>
    <x v="12"/>
    <x v="2"/>
    <n v="8.6999999999999993"/>
    <n v="8.6999999999999993"/>
    <n v="0"/>
  </r>
  <r>
    <n v="310"/>
    <n v="20240331"/>
    <n v="5.9"/>
    <n v="10.1"/>
    <n v="1056"/>
    <n v="3.6"/>
    <n v="994.8"/>
    <n v="89"/>
    <x v="20"/>
    <x v="90"/>
    <x v="12"/>
    <x v="2"/>
    <n v="7.9"/>
    <n v="7.9"/>
    <n v="0"/>
  </r>
  <r>
    <n v="310"/>
    <n v="20240401"/>
    <n v="6.4"/>
    <n v="10.4"/>
    <n v="1291"/>
    <n v="-0.1"/>
    <n v="996.8"/>
    <n v="81"/>
    <x v="20"/>
    <x v="91"/>
    <x v="13"/>
    <x v="3"/>
    <n v="7.6"/>
    <n v="6.08"/>
    <n v="0"/>
  </r>
  <r>
    <n v="310"/>
    <n v="20240402"/>
    <n v="8.5"/>
    <n v="10.199999999999999"/>
    <n v="967"/>
    <n v="5.0999999999999996"/>
    <n v="1005.1"/>
    <n v="85"/>
    <x v="20"/>
    <x v="92"/>
    <x v="13"/>
    <x v="3"/>
    <n v="7.8000000000000007"/>
    <n v="6.2400000000000011"/>
    <n v="0"/>
  </r>
  <r>
    <n v="310"/>
    <n v="20240403"/>
    <n v="9.4"/>
    <n v="10.8"/>
    <n v="825"/>
    <n v="2.5"/>
    <n v="1003.6"/>
    <n v="86"/>
    <x v="20"/>
    <x v="93"/>
    <x v="13"/>
    <x v="3"/>
    <n v="7.1999999999999993"/>
    <n v="5.76"/>
    <n v="0"/>
  </r>
  <r>
    <n v="310"/>
    <n v="20240404"/>
    <n v="10.7"/>
    <n v="11.9"/>
    <n v="1628"/>
    <n v="13.9"/>
    <n v="1005.5"/>
    <n v="84"/>
    <x v="20"/>
    <x v="94"/>
    <x v="13"/>
    <x v="3"/>
    <n v="6.1"/>
    <n v="4.88"/>
    <n v="0"/>
  </r>
  <r>
    <n v="310"/>
    <n v="20240405"/>
    <n v="7.5"/>
    <n v="12.8"/>
    <n v="1061"/>
    <n v="1.3"/>
    <n v="1007.9"/>
    <n v="86"/>
    <x v="20"/>
    <x v="95"/>
    <x v="13"/>
    <x v="3"/>
    <n v="5.1999999999999993"/>
    <n v="4.1599999999999993"/>
    <n v="0"/>
  </r>
  <r>
    <n v="310"/>
    <n v="20240406"/>
    <n v="8.1999999999999993"/>
    <n v="15"/>
    <n v="1445"/>
    <n v="0.6"/>
    <n v="1007.7"/>
    <n v="75"/>
    <x v="20"/>
    <x v="96"/>
    <x v="13"/>
    <x v="3"/>
    <n v="3"/>
    <n v="2.4000000000000004"/>
    <n v="0"/>
  </r>
  <r>
    <n v="310"/>
    <n v="20240407"/>
    <n v="7.8"/>
    <n v="14.2"/>
    <n v="1861"/>
    <n v="2.1"/>
    <n v="1011.8"/>
    <n v="74"/>
    <x v="20"/>
    <x v="97"/>
    <x v="13"/>
    <x v="3"/>
    <n v="3.8000000000000007"/>
    <n v="3.0400000000000009"/>
    <n v="0"/>
  </r>
  <r>
    <n v="310"/>
    <n v="20240408"/>
    <n v="4"/>
    <n v="13.3"/>
    <n v="1387"/>
    <n v="10.3"/>
    <n v="1006.7"/>
    <n v="85"/>
    <x v="20"/>
    <x v="98"/>
    <x v="14"/>
    <x v="3"/>
    <n v="4.6999999999999993"/>
    <n v="3.76"/>
    <n v="0"/>
  </r>
  <r>
    <n v="310"/>
    <n v="20240409"/>
    <n v="12.6"/>
    <n v="10.9"/>
    <n v="1002"/>
    <n v="0.5"/>
    <n v="1010.6"/>
    <n v="75"/>
    <x v="20"/>
    <x v="99"/>
    <x v="14"/>
    <x v="3"/>
    <n v="7.1"/>
    <n v="5.68"/>
    <n v="0"/>
  </r>
  <r>
    <n v="310"/>
    <n v="20240410"/>
    <n v="6"/>
    <n v="11.6"/>
    <n v="2012"/>
    <n v="-0.1"/>
    <n v="1027.3"/>
    <n v="66"/>
    <x v="20"/>
    <x v="100"/>
    <x v="14"/>
    <x v="3"/>
    <n v="6.4"/>
    <n v="5.120000000000001"/>
    <n v="0"/>
  </r>
  <r>
    <n v="310"/>
    <n v="20240411"/>
    <n v="7"/>
    <n v="12.3"/>
    <n v="475"/>
    <n v="0.3"/>
    <n v="1030.5999999999999"/>
    <n v="91"/>
    <x v="20"/>
    <x v="101"/>
    <x v="14"/>
    <x v="3"/>
    <n v="5.6999999999999993"/>
    <n v="4.5599999999999996"/>
    <n v="0"/>
  </r>
  <r>
    <n v="310"/>
    <n v="20240412"/>
    <n v="6.4"/>
    <n v="14.2"/>
    <n v="1846"/>
    <n v="0"/>
    <n v="1029.7"/>
    <n v="83"/>
    <x v="20"/>
    <x v="102"/>
    <x v="14"/>
    <x v="3"/>
    <n v="3.8000000000000007"/>
    <n v="3.0400000000000009"/>
    <n v="0"/>
  </r>
  <r>
    <n v="310"/>
    <n v="20240413"/>
    <n v="7.3"/>
    <n v="14.6"/>
    <n v="1879"/>
    <n v="0"/>
    <n v="1023"/>
    <n v="78"/>
    <x v="20"/>
    <x v="103"/>
    <x v="14"/>
    <x v="3"/>
    <n v="3.4000000000000004"/>
    <n v="2.7200000000000006"/>
    <n v="0"/>
  </r>
  <r>
    <n v="310"/>
    <n v="20240414"/>
    <n v="4.0999999999999996"/>
    <n v="11.6"/>
    <n v="1449"/>
    <n v="0"/>
    <n v="1021.5"/>
    <n v="66"/>
    <x v="20"/>
    <x v="104"/>
    <x v="14"/>
    <x v="3"/>
    <n v="6.4"/>
    <n v="5.120000000000001"/>
    <n v="0"/>
  </r>
  <r>
    <n v="310"/>
    <n v="20240415"/>
    <n v="11.8"/>
    <n v="9.1"/>
    <n v="954"/>
    <n v="10.4"/>
    <n v="1006.7"/>
    <n v="73"/>
    <x v="20"/>
    <x v="105"/>
    <x v="15"/>
    <x v="3"/>
    <n v="8.9"/>
    <n v="7.120000000000001"/>
    <n v="0"/>
  </r>
  <r>
    <n v="310"/>
    <n v="20240416"/>
    <n v="9.1"/>
    <n v="8.6"/>
    <n v="1123"/>
    <n v="9.3000000000000007"/>
    <n v="1007.9"/>
    <n v="79"/>
    <x v="20"/>
    <x v="106"/>
    <x v="15"/>
    <x v="3"/>
    <n v="9.4"/>
    <n v="7.5200000000000005"/>
    <n v="0"/>
  </r>
  <r>
    <n v="310"/>
    <n v="20240417"/>
    <n v="4"/>
    <n v="7.2"/>
    <n v="1610"/>
    <n v="2.9"/>
    <n v="1013.4"/>
    <n v="75"/>
    <x v="20"/>
    <x v="107"/>
    <x v="15"/>
    <x v="3"/>
    <n v="10.8"/>
    <n v="8.64"/>
    <n v="0"/>
  </r>
  <r>
    <n v="310"/>
    <n v="20240418"/>
    <n v="5"/>
    <n v="8.4"/>
    <n v="1833"/>
    <n v="1.8"/>
    <n v="1019.7"/>
    <n v="73"/>
    <x v="20"/>
    <x v="108"/>
    <x v="15"/>
    <x v="3"/>
    <n v="9.6"/>
    <n v="7.68"/>
    <n v="0"/>
  </r>
  <r>
    <n v="310"/>
    <n v="20240419"/>
    <n v="10.5"/>
    <n v="9.1999999999999993"/>
    <n v="1176"/>
    <n v="4.0999999999999996"/>
    <n v="1014.2"/>
    <n v="75"/>
    <x v="20"/>
    <x v="109"/>
    <x v="15"/>
    <x v="3"/>
    <n v="8.8000000000000007"/>
    <n v="7.0400000000000009"/>
    <n v="0"/>
  </r>
  <r>
    <n v="310"/>
    <n v="20240420"/>
    <n v="7"/>
    <n v="7.2"/>
    <n v="1284"/>
    <n v="2.5"/>
    <n v="1023.9"/>
    <n v="72"/>
    <x v="20"/>
    <x v="110"/>
    <x v="15"/>
    <x v="3"/>
    <n v="10.8"/>
    <n v="8.64"/>
    <n v="0"/>
  </r>
  <r>
    <n v="310"/>
    <n v="20240421"/>
    <n v="7.3"/>
    <n v="7.9"/>
    <n v="2152"/>
    <n v="0.6"/>
    <n v="1025.8"/>
    <n v="66"/>
    <x v="20"/>
    <x v="111"/>
    <x v="15"/>
    <x v="3"/>
    <n v="10.1"/>
    <n v="8.08"/>
    <n v="0"/>
  </r>
  <r>
    <n v="310"/>
    <n v="20240422"/>
    <n v="4.5999999999999996"/>
    <n v="7.3"/>
    <n v="1611"/>
    <n v="-0.1"/>
    <n v="1025.5999999999999"/>
    <n v="64"/>
    <x v="20"/>
    <x v="112"/>
    <x v="16"/>
    <x v="3"/>
    <n v="10.7"/>
    <n v="8.56"/>
    <n v="0"/>
  </r>
  <r>
    <n v="310"/>
    <n v="20240423"/>
    <n v="4.3"/>
    <n v="7"/>
    <n v="2022"/>
    <n v="1.3"/>
    <n v="1020.3"/>
    <n v="68"/>
    <x v="20"/>
    <x v="113"/>
    <x v="16"/>
    <x v="3"/>
    <n v="11"/>
    <n v="8.8000000000000007"/>
    <n v="0"/>
  </r>
  <r>
    <n v="310"/>
    <n v="20240424"/>
    <n v="6.3"/>
    <n v="6.7"/>
    <n v="1601"/>
    <n v="3.4"/>
    <n v="1012.2"/>
    <n v="74"/>
    <x v="20"/>
    <x v="114"/>
    <x v="16"/>
    <x v="3"/>
    <n v="11.3"/>
    <n v="9.0400000000000009"/>
    <n v="0"/>
  </r>
  <r>
    <n v="310"/>
    <n v="20240425"/>
    <n v="5.7"/>
    <n v="7.5"/>
    <n v="875"/>
    <n v="12.3"/>
    <n v="1004.7"/>
    <n v="79"/>
    <x v="20"/>
    <x v="115"/>
    <x v="16"/>
    <x v="3"/>
    <n v="10.5"/>
    <n v="8.4"/>
    <n v="0"/>
  </r>
  <r>
    <n v="310"/>
    <n v="20240426"/>
    <n v="2.6"/>
    <n v="8.3000000000000007"/>
    <n v="1748"/>
    <n v="1.8"/>
    <n v="1004.1"/>
    <n v="73"/>
    <x v="20"/>
    <x v="116"/>
    <x v="16"/>
    <x v="3"/>
    <n v="9.6999999999999993"/>
    <n v="7.76"/>
    <n v="0"/>
  </r>
  <r>
    <n v="310"/>
    <n v="20240427"/>
    <n v="4.5"/>
    <n v="11.8"/>
    <n v="1354"/>
    <n v="7.7"/>
    <n v="1003.3"/>
    <n v="84"/>
    <x v="20"/>
    <x v="117"/>
    <x v="16"/>
    <x v="3"/>
    <n v="6.1999999999999993"/>
    <n v="4.96"/>
    <n v="0"/>
  </r>
  <r>
    <n v="310"/>
    <n v="20240428"/>
    <n v="10"/>
    <n v="11.5"/>
    <n v="1060"/>
    <n v="0"/>
    <n v="1007.7"/>
    <n v="77"/>
    <x v="20"/>
    <x v="118"/>
    <x v="16"/>
    <x v="3"/>
    <n v="6.5"/>
    <n v="5.2"/>
    <n v="0"/>
  </r>
  <r>
    <n v="310"/>
    <n v="20240429"/>
    <n v="5.5"/>
    <n v="12.5"/>
    <n v="2373"/>
    <n v="0"/>
    <n v="1018"/>
    <n v="77"/>
    <x v="20"/>
    <x v="119"/>
    <x v="17"/>
    <x v="3"/>
    <n v="5.5"/>
    <n v="4.4000000000000004"/>
    <n v="0"/>
  </r>
  <r>
    <n v="310"/>
    <n v="20240430"/>
    <n v="3.9"/>
    <n v="14.6"/>
    <n v="1770"/>
    <n v="0.1"/>
    <n v="1014.1"/>
    <n v="80"/>
    <x v="20"/>
    <x v="120"/>
    <x v="17"/>
    <x v="3"/>
    <n v="3.4000000000000004"/>
    <n v="2.7200000000000006"/>
    <n v="0"/>
  </r>
  <r>
    <n v="310"/>
    <n v="20240501"/>
    <n v="4.5"/>
    <n v="16.2"/>
    <n v="2220"/>
    <n v="1.2"/>
    <n v="1005.9"/>
    <n v="80"/>
    <x v="20"/>
    <x v="121"/>
    <x v="17"/>
    <x v="4"/>
    <n v="1.8000000000000007"/>
    <n v="1.4400000000000006"/>
    <n v="0"/>
  </r>
  <r>
    <n v="319"/>
    <n v="20240101"/>
    <n v="7.3"/>
    <n v="7.9"/>
    <n v="184"/>
    <n v="5.9"/>
    <n v="1002.8"/>
    <n v="84"/>
    <x v="21"/>
    <x v="0"/>
    <x v="0"/>
    <x v="0"/>
    <n v="10.1"/>
    <n v="11.110000000000001"/>
    <n v="0"/>
  </r>
  <r>
    <n v="319"/>
    <n v="20240102"/>
    <n v="9.9"/>
    <n v="11.7"/>
    <n v="55"/>
    <n v="15.5"/>
    <n v="989.4"/>
    <n v="86"/>
    <x v="21"/>
    <x v="1"/>
    <x v="0"/>
    <x v="0"/>
    <n v="6.3000000000000007"/>
    <n v="6.9300000000000015"/>
    <n v="0"/>
  </r>
  <r>
    <n v="319"/>
    <n v="20240103"/>
    <n v="8.4"/>
    <n v="9.6999999999999993"/>
    <n v="157"/>
    <n v="16.399999999999999"/>
    <n v="992"/>
    <n v="86"/>
    <x v="21"/>
    <x v="2"/>
    <x v="0"/>
    <x v="0"/>
    <n v="8.3000000000000007"/>
    <n v="9.1300000000000008"/>
    <n v="0"/>
  </r>
  <r>
    <n v="319"/>
    <n v="20240104"/>
    <n v="5"/>
    <n v="9.1"/>
    <n v="300"/>
    <n v="3.7"/>
    <n v="1001.7"/>
    <n v="87"/>
    <x v="21"/>
    <x v="3"/>
    <x v="0"/>
    <x v="0"/>
    <n v="8.9"/>
    <n v="9.7900000000000009"/>
    <n v="0"/>
  </r>
  <r>
    <n v="319"/>
    <n v="20240105"/>
    <n v="7.7"/>
    <n v="7.6"/>
    <n v="113"/>
    <n v="10.3"/>
    <n v="997.8"/>
    <n v="90"/>
    <x v="21"/>
    <x v="4"/>
    <x v="0"/>
    <x v="0"/>
    <n v="10.4"/>
    <n v="11.440000000000001"/>
    <n v="0"/>
  </r>
  <r>
    <n v="319"/>
    <n v="20240106"/>
    <n v="4.3"/>
    <n v="4.8"/>
    <n v="85"/>
    <n v="1.2"/>
    <n v="1012.5"/>
    <n v="90"/>
    <x v="21"/>
    <x v="5"/>
    <x v="0"/>
    <x v="0"/>
    <n v="13.2"/>
    <n v="14.52"/>
    <n v="0"/>
  </r>
  <r>
    <n v="319"/>
    <n v="20240107"/>
    <n v="5.6"/>
    <n v="0.8"/>
    <n v="75"/>
    <n v="0"/>
    <n v="1024.5"/>
    <n v="83"/>
    <x v="21"/>
    <x v="6"/>
    <x v="0"/>
    <x v="0"/>
    <n v="17.2"/>
    <n v="18.920000000000002"/>
    <n v="0"/>
  </r>
  <r>
    <n v="319"/>
    <n v="20240108"/>
    <n v="6.5"/>
    <n v="-1.7"/>
    <n v="162"/>
    <n v="-0.1"/>
    <n v="1031.0999999999999"/>
    <n v="69"/>
    <x v="21"/>
    <x v="7"/>
    <x v="1"/>
    <x v="0"/>
    <n v="19.7"/>
    <n v="21.67"/>
    <n v="0"/>
  </r>
  <r>
    <n v="319"/>
    <n v="20240109"/>
    <n v="5.7"/>
    <n v="-2.8"/>
    <n v="498"/>
    <n v="0"/>
    <n v="1031.0999999999999"/>
    <n v="64"/>
    <x v="21"/>
    <x v="8"/>
    <x v="1"/>
    <x v="0"/>
    <n v="20.8"/>
    <n v="22.880000000000003"/>
    <n v="0"/>
  </r>
  <r>
    <n v="319"/>
    <n v="20240110"/>
    <n v="3.4"/>
    <n v="-3.6"/>
    <n v="446"/>
    <n v="0"/>
    <n v="1029.5"/>
    <n v="71"/>
    <x v="21"/>
    <x v="9"/>
    <x v="1"/>
    <x v="0"/>
    <n v="21.6"/>
    <n v="23.760000000000005"/>
    <n v="0"/>
  </r>
  <r>
    <n v="319"/>
    <n v="20240111"/>
    <n v="2.5"/>
    <n v="-1.7"/>
    <n v="489"/>
    <n v="-0.1"/>
    <n v="1034.5"/>
    <n v="87"/>
    <x v="21"/>
    <x v="10"/>
    <x v="1"/>
    <x v="0"/>
    <n v="19.7"/>
    <n v="21.67"/>
    <n v="0"/>
  </r>
  <r>
    <n v="319"/>
    <n v="20240112"/>
    <n v="1.3"/>
    <n v="2.2000000000000002"/>
    <n v="113"/>
    <n v="-0.1"/>
    <n v="1033.4000000000001"/>
    <n v="94"/>
    <x v="21"/>
    <x v="11"/>
    <x v="1"/>
    <x v="0"/>
    <n v="15.8"/>
    <n v="17.380000000000003"/>
    <n v="0"/>
  </r>
  <r>
    <n v="319"/>
    <n v="20240113"/>
    <n v="4.3"/>
    <n v="2.2000000000000002"/>
    <n v="61"/>
    <n v="-0.1"/>
    <n v="1024"/>
    <n v="94"/>
    <x v="21"/>
    <x v="12"/>
    <x v="1"/>
    <x v="0"/>
    <n v="15.8"/>
    <n v="17.380000000000003"/>
    <n v="0"/>
  </r>
  <r>
    <n v="319"/>
    <n v="20240114"/>
    <n v="5.4"/>
    <n v="1.3"/>
    <n v="121"/>
    <n v="0.5"/>
    <n v="1011.2"/>
    <n v="93"/>
    <x v="21"/>
    <x v="13"/>
    <x v="1"/>
    <x v="0"/>
    <n v="16.7"/>
    <n v="18.37"/>
    <n v="0"/>
  </r>
  <r>
    <n v="319"/>
    <n v="20240115"/>
    <n v="5.5"/>
    <n v="2.1"/>
    <n v="339"/>
    <n v="1"/>
    <n v="1007.2"/>
    <n v="81"/>
    <x v="21"/>
    <x v="14"/>
    <x v="2"/>
    <x v="0"/>
    <n v="15.9"/>
    <n v="17.490000000000002"/>
    <n v="0"/>
  </r>
  <r>
    <n v="319"/>
    <n v="20240116"/>
    <n v="4.2"/>
    <n v="0.5"/>
    <n v="444"/>
    <n v="0"/>
    <n v="1008.1"/>
    <n v="75"/>
    <x v="21"/>
    <x v="15"/>
    <x v="2"/>
    <x v="0"/>
    <n v="17.5"/>
    <n v="19.25"/>
    <n v="0"/>
  </r>
  <r>
    <n v="319"/>
    <n v="20240117"/>
    <n v="2"/>
    <n v="-1.1000000000000001"/>
    <n v="97"/>
    <n v="0"/>
    <n v="992.9"/>
    <n v="86"/>
    <x v="21"/>
    <x v="16"/>
    <x v="2"/>
    <x v="0"/>
    <n v="19.100000000000001"/>
    <n v="21.01"/>
    <n v="0"/>
  </r>
  <r>
    <n v="319"/>
    <n v="20240118"/>
    <n v="2.7"/>
    <n v="0.1"/>
    <n v="415"/>
    <n v="0.3"/>
    <n v="1004.3"/>
    <n v="93"/>
    <x v="21"/>
    <x v="17"/>
    <x v="2"/>
    <x v="0"/>
    <n v="17.899999999999999"/>
    <n v="19.690000000000001"/>
    <n v="0"/>
  </r>
  <r>
    <n v="319"/>
    <n v="20240119"/>
    <n v="3.6"/>
    <n v="0.2"/>
    <n v="542"/>
    <n v="0"/>
    <n v="1021.9"/>
    <n v="88"/>
    <x v="21"/>
    <x v="18"/>
    <x v="2"/>
    <x v="0"/>
    <n v="17.8"/>
    <n v="19.580000000000002"/>
    <n v="0"/>
  </r>
  <r>
    <n v="319"/>
    <n v="20240120"/>
    <n v="4.2"/>
    <n v="-1.1000000000000001"/>
    <n v="407"/>
    <n v="-0.1"/>
    <n v="1027.5"/>
    <n v="82"/>
    <x v="21"/>
    <x v="19"/>
    <x v="2"/>
    <x v="0"/>
    <n v="19.100000000000001"/>
    <n v="21.01"/>
    <n v="0"/>
  </r>
  <r>
    <n v="319"/>
    <n v="20240121"/>
    <n v="8.9"/>
    <n v="4.3"/>
    <n v="202"/>
    <n v="-0.1"/>
    <n v="1017.1"/>
    <n v="78"/>
    <x v="21"/>
    <x v="20"/>
    <x v="2"/>
    <x v="0"/>
    <n v="13.7"/>
    <n v="15.07"/>
    <n v="0"/>
  </r>
  <r>
    <n v="319"/>
    <n v="20240122"/>
    <n v="10.7"/>
    <n v="10.1"/>
    <n v="350"/>
    <n v="1.9"/>
    <n v="1010.3"/>
    <n v="81"/>
    <x v="21"/>
    <x v="21"/>
    <x v="3"/>
    <x v="0"/>
    <n v="7.9"/>
    <n v="8.6900000000000013"/>
    <n v="0"/>
  </r>
  <r>
    <n v="319"/>
    <n v="20240123"/>
    <n v="8.1"/>
    <n v="8.5"/>
    <n v="274"/>
    <n v="2"/>
    <n v="1021.5"/>
    <n v="87"/>
    <x v="21"/>
    <x v="22"/>
    <x v="3"/>
    <x v="0"/>
    <n v="9.5"/>
    <n v="10.450000000000001"/>
    <n v="0"/>
  </r>
  <r>
    <n v="319"/>
    <n v="20240124"/>
    <n v="9"/>
    <n v="10.6"/>
    <n v="381"/>
    <n v="0.2"/>
    <n v="1023.5"/>
    <n v="80"/>
    <x v="21"/>
    <x v="23"/>
    <x v="3"/>
    <x v="0"/>
    <n v="7.4"/>
    <n v="8.14"/>
    <n v="0"/>
  </r>
  <r>
    <n v="319"/>
    <n v="20240125"/>
    <n v="3.7"/>
    <n v="8"/>
    <n v="229"/>
    <n v="0.3"/>
    <n v="1027.4000000000001"/>
    <n v="95"/>
    <x v="21"/>
    <x v="24"/>
    <x v="3"/>
    <x v="0"/>
    <n v="10"/>
    <n v="11"/>
    <n v="0"/>
  </r>
  <r>
    <n v="319"/>
    <n v="20240126"/>
    <n v="6.8"/>
    <n v="8.1"/>
    <n v="564"/>
    <n v="1.4"/>
    <n v="1027.8"/>
    <n v="81"/>
    <x v="21"/>
    <x v="25"/>
    <x v="3"/>
    <x v="0"/>
    <n v="9.9"/>
    <n v="10.89"/>
    <n v="0"/>
  </r>
  <r>
    <n v="319"/>
    <n v="20240127"/>
    <n v="2.1"/>
    <n v="3.3"/>
    <n v="494"/>
    <n v="0"/>
    <n v="1035.0999999999999"/>
    <n v="87"/>
    <x v="21"/>
    <x v="26"/>
    <x v="3"/>
    <x v="0"/>
    <n v="14.7"/>
    <n v="16.170000000000002"/>
    <n v="0"/>
  </r>
  <r>
    <n v="319"/>
    <n v="20240128"/>
    <n v="2.5"/>
    <n v="4.5999999999999996"/>
    <n v="531"/>
    <n v="0"/>
    <n v="1026.5999999999999"/>
    <n v="77"/>
    <x v="21"/>
    <x v="27"/>
    <x v="3"/>
    <x v="0"/>
    <n v="13.4"/>
    <n v="14.740000000000002"/>
    <n v="0"/>
  </r>
  <r>
    <n v="319"/>
    <n v="20240129"/>
    <n v="3.2"/>
    <n v="8.5"/>
    <n v="485"/>
    <n v="0"/>
    <n v="1025.7"/>
    <n v="82"/>
    <x v="21"/>
    <x v="28"/>
    <x v="4"/>
    <x v="0"/>
    <n v="9.5"/>
    <n v="10.450000000000001"/>
    <n v="0"/>
  </r>
  <r>
    <n v="319"/>
    <n v="20240130"/>
    <n v="5"/>
    <n v="9"/>
    <n v="187"/>
    <n v="0.3"/>
    <n v="1029"/>
    <n v="86"/>
    <x v="21"/>
    <x v="29"/>
    <x v="4"/>
    <x v="0"/>
    <n v="9"/>
    <n v="9.9"/>
    <n v="0"/>
  </r>
  <r>
    <n v="319"/>
    <n v="20240131"/>
    <n v="5.2"/>
    <n v="7.2"/>
    <n v="444"/>
    <n v="1"/>
    <n v="1031.2"/>
    <n v="83"/>
    <x v="21"/>
    <x v="30"/>
    <x v="4"/>
    <x v="0"/>
    <n v="10.8"/>
    <n v="11.880000000000003"/>
    <n v="0"/>
  </r>
  <r>
    <n v="319"/>
    <n v="20240201"/>
    <n v="3.9"/>
    <n v="6.9"/>
    <n v="661"/>
    <n v="3.3"/>
    <n v="1031.7"/>
    <n v="86"/>
    <x v="21"/>
    <x v="31"/>
    <x v="4"/>
    <x v="1"/>
    <n v="11.1"/>
    <n v="12.21"/>
    <n v="0"/>
  </r>
  <r>
    <n v="319"/>
    <n v="20240202"/>
    <n v="6.8"/>
    <n v="8.1999999999999993"/>
    <n v="395"/>
    <n v="0"/>
    <n v="1029.4000000000001"/>
    <n v="90"/>
    <x v="21"/>
    <x v="32"/>
    <x v="4"/>
    <x v="1"/>
    <n v="9.8000000000000007"/>
    <n v="10.780000000000001"/>
    <n v="0"/>
  </r>
  <r>
    <n v="319"/>
    <n v="20240203"/>
    <n v="6"/>
    <n v="10.6"/>
    <n v="153"/>
    <n v="1.2"/>
    <n v="1027.0999999999999"/>
    <n v="92"/>
    <x v="21"/>
    <x v="33"/>
    <x v="4"/>
    <x v="1"/>
    <n v="7.4"/>
    <n v="8.14"/>
    <n v="0"/>
  </r>
  <r>
    <n v="319"/>
    <n v="20240204"/>
    <n v="7.9"/>
    <n v="11.2"/>
    <n v="322"/>
    <n v="0.1"/>
    <n v="1023.8"/>
    <n v="89"/>
    <x v="21"/>
    <x v="34"/>
    <x v="4"/>
    <x v="1"/>
    <n v="6.8000000000000007"/>
    <n v="7.4800000000000013"/>
    <n v="0"/>
  </r>
  <r>
    <n v="319"/>
    <n v="20240205"/>
    <n v="9.1"/>
    <n v="9.6"/>
    <n v="268"/>
    <n v="-0.1"/>
    <n v="1020.4"/>
    <n v="85"/>
    <x v="21"/>
    <x v="35"/>
    <x v="5"/>
    <x v="1"/>
    <n v="8.4"/>
    <n v="9.240000000000002"/>
    <n v="0"/>
  </r>
  <r>
    <n v="319"/>
    <n v="20240206"/>
    <n v="10.5"/>
    <n v="11.4"/>
    <n v="206"/>
    <n v="3.8"/>
    <n v="1010.8"/>
    <n v="82"/>
    <x v="21"/>
    <x v="36"/>
    <x v="5"/>
    <x v="1"/>
    <n v="6.6"/>
    <n v="7.26"/>
    <n v="0"/>
  </r>
  <r>
    <n v="319"/>
    <n v="20240207"/>
    <n v="4"/>
    <n v="5.2"/>
    <n v="257"/>
    <n v="12.5"/>
    <n v="1005.2"/>
    <n v="92"/>
    <x v="21"/>
    <x v="37"/>
    <x v="5"/>
    <x v="1"/>
    <n v="12.8"/>
    <n v="14.080000000000002"/>
    <n v="0"/>
  </r>
  <r>
    <n v="319"/>
    <n v="20240208"/>
    <n v="4.0999999999999996"/>
    <n v="6.9"/>
    <n v="114"/>
    <n v="15.8"/>
    <n v="995"/>
    <n v="95"/>
    <x v="21"/>
    <x v="38"/>
    <x v="5"/>
    <x v="1"/>
    <n v="11.1"/>
    <n v="12.21"/>
    <n v="0"/>
  </r>
  <r>
    <n v="319"/>
    <n v="20240209"/>
    <n v="5.9"/>
    <n v="11.7"/>
    <n v="328"/>
    <n v="2.2999999999999998"/>
    <n v="983.4"/>
    <n v="84"/>
    <x v="21"/>
    <x v="39"/>
    <x v="5"/>
    <x v="1"/>
    <n v="6.3000000000000007"/>
    <n v="6.9300000000000015"/>
    <n v="0"/>
  </r>
  <r>
    <n v="319"/>
    <n v="20240210"/>
    <n v="2.6"/>
    <n v="11"/>
    <n v="478"/>
    <n v="3.6"/>
    <n v="985.4"/>
    <n v="89"/>
    <x v="21"/>
    <x v="40"/>
    <x v="5"/>
    <x v="1"/>
    <n v="7"/>
    <n v="7.7000000000000011"/>
    <n v="0"/>
  </r>
  <r>
    <n v="319"/>
    <n v="20240211"/>
    <n v="3.1"/>
    <n v="8.6"/>
    <n v="235"/>
    <n v="1.2"/>
    <n v="991.4"/>
    <n v="92"/>
    <x v="21"/>
    <x v="41"/>
    <x v="5"/>
    <x v="1"/>
    <n v="9.4"/>
    <n v="10.340000000000002"/>
    <n v="0"/>
  </r>
  <r>
    <n v="319"/>
    <n v="20240212"/>
    <n v="4.3"/>
    <n v="7"/>
    <n v="672"/>
    <n v="0.5"/>
    <n v="1006.3"/>
    <n v="87"/>
    <x v="21"/>
    <x v="42"/>
    <x v="6"/>
    <x v="1"/>
    <n v="11"/>
    <n v="12.100000000000001"/>
    <n v="0"/>
  </r>
  <r>
    <n v="319"/>
    <n v="20240213"/>
    <n v="5.6"/>
    <n v="7.5"/>
    <n v="721"/>
    <n v="0.5"/>
    <n v="1015.5"/>
    <n v="81"/>
    <x v="21"/>
    <x v="43"/>
    <x v="6"/>
    <x v="1"/>
    <n v="10.5"/>
    <n v="11.55"/>
    <n v="0"/>
  </r>
  <r>
    <n v="319"/>
    <n v="20240214"/>
    <n v="7"/>
    <n v="12.1"/>
    <n v="192"/>
    <n v="2.2000000000000002"/>
    <n v="1015.7"/>
    <n v="91"/>
    <x v="21"/>
    <x v="44"/>
    <x v="6"/>
    <x v="1"/>
    <n v="5.9"/>
    <n v="6.4900000000000011"/>
    <n v="0"/>
  </r>
  <r>
    <n v="319"/>
    <n v="20240215"/>
    <n v="3.9"/>
    <n v="13.8"/>
    <n v="548"/>
    <n v="5.8"/>
    <n v="1012.2"/>
    <n v="80"/>
    <x v="21"/>
    <x v="45"/>
    <x v="6"/>
    <x v="1"/>
    <n v="4.1999999999999993"/>
    <n v="4.6199999999999992"/>
    <n v="0"/>
  </r>
  <r>
    <n v="319"/>
    <n v="20240216"/>
    <n v="4.5"/>
    <n v="11.9"/>
    <n v="279"/>
    <n v="1.3"/>
    <n v="1015.6"/>
    <n v="85"/>
    <x v="21"/>
    <x v="46"/>
    <x v="6"/>
    <x v="1"/>
    <n v="6.1"/>
    <n v="6.71"/>
    <n v="0"/>
  </r>
  <r>
    <n v="319"/>
    <n v="20240217"/>
    <n v="3.6"/>
    <n v="11"/>
    <n v="614"/>
    <n v="-0.1"/>
    <n v="1030.8"/>
    <n v="83"/>
    <x v="21"/>
    <x v="47"/>
    <x v="6"/>
    <x v="1"/>
    <n v="7"/>
    <n v="7.7000000000000011"/>
    <n v="0"/>
  </r>
  <r>
    <n v="319"/>
    <n v="20240218"/>
    <n v="6.8"/>
    <n v="10.4"/>
    <n v="190"/>
    <n v="7.4"/>
    <n v="1025.8"/>
    <n v="88"/>
    <x v="21"/>
    <x v="48"/>
    <x v="6"/>
    <x v="1"/>
    <n v="7.6"/>
    <n v="8.36"/>
    <n v="0"/>
  </r>
  <r>
    <n v="319"/>
    <n v="20240219"/>
    <n v="4.3"/>
    <n v="8.9"/>
    <n v="253"/>
    <n v="0.6"/>
    <n v="1028.4000000000001"/>
    <n v="92"/>
    <x v="21"/>
    <x v="49"/>
    <x v="7"/>
    <x v="1"/>
    <n v="9.1"/>
    <n v="10.01"/>
    <n v="0"/>
  </r>
  <r>
    <n v="319"/>
    <n v="20240220"/>
    <n v="5.6"/>
    <n v="8.5"/>
    <n v="475"/>
    <n v="-0.1"/>
    <n v="1027.0999999999999"/>
    <n v="87"/>
    <x v="21"/>
    <x v="50"/>
    <x v="7"/>
    <x v="1"/>
    <n v="9.5"/>
    <n v="10.450000000000001"/>
    <n v="0"/>
  </r>
  <r>
    <n v="319"/>
    <n v="20240221"/>
    <n v="7.1"/>
    <n v="9.4"/>
    <n v="207"/>
    <n v="5"/>
    <n v="1010.7"/>
    <n v="90"/>
    <x v="21"/>
    <x v="51"/>
    <x v="7"/>
    <x v="1"/>
    <n v="8.6"/>
    <n v="9.4600000000000009"/>
    <n v="0"/>
  </r>
  <r>
    <n v="319"/>
    <n v="20240222"/>
    <n v="7.5"/>
    <n v="9.9"/>
    <n v="305"/>
    <n v="1.2"/>
    <n v="987.3"/>
    <n v="88"/>
    <x v="21"/>
    <x v="52"/>
    <x v="7"/>
    <x v="1"/>
    <n v="8.1"/>
    <n v="8.91"/>
    <n v="0"/>
  </r>
  <r>
    <n v="319"/>
    <n v="20240223"/>
    <n v="7.1"/>
    <n v="6"/>
    <n v="570"/>
    <n v="4.5"/>
    <n v="990.8"/>
    <n v="83"/>
    <x v="21"/>
    <x v="53"/>
    <x v="7"/>
    <x v="1"/>
    <n v="12"/>
    <n v="13.200000000000001"/>
    <n v="0"/>
  </r>
  <r>
    <n v="319"/>
    <n v="20240224"/>
    <n v="4.5"/>
    <n v="5.4"/>
    <n v="414"/>
    <n v="1.5"/>
    <n v="997.6"/>
    <n v="84"/>
    <x v="21"/>
    <x v="54"/>
    <x v="7"/>
    <x v="1"/>
    <n v="12.6"/>
    <n v="13.860000000000001"/>
    <n v="0"/>
  </r>
  <r>
    <n v="319"/>
    <n v="20240225"/>
    <n v="4.5"/>
    <n v="7.5"/>
    <n v="658"/>
    <n v="0.2"/>
    <n v="998.4"/>
    <n v="80"/>
    <x v="21"/>
    <x v="55"/>
    <x v="7"/>
    <x v="1"/>
    <n v="10.5"/>
    <n v="11.55"/>
    <n v="0"/>
  </r>
  <r>
    <n v="319"/>
    <n v="20240226"/>
    <n v="8.6999999999999993"/>
    <n v="5.7"/>
    <n v="183"/>
    <n v="7.4"/>
    <n v="1005.1"/>
    <n v="89"/>
    <x v="21"/>
    <x v="56"/>
    <x v="8"/>
    <x v="1"/>
    <n v="12.3"/>
    <n v="13.530000000000001"/>
    <n v="0"/>
  </r>
  <r>
    <n v="319"/>
    <n v="20240227"/>
    <n v="4.2"/>
    <n v="5.6"/>
    <n v="1036"/>
    <n v="0"/>
    <n v="1018.9"/>
    <n v="84"/>
    <x v="21"/>
    <x v="57"/>
    <x v="8"/>
    <x v="1"/>
    <n v="12.4"/>
    <n v="13.640000000000002"/>
    <n v="0"/>
  </r>
  <r>
    <n v="319"/>
    <n v="20240228"/>
    <n v="4.0999999999999996"/>
    <n v="7.1"/>
    <n v="450"/>
    <n v="-0.1"/>
    <n v="1019.7"/>
    <n v="88"/>
    <x v="21"/>
    <x v="58"/>
    <x v="8"/>
    <x v="1"/>
    <n v="10.9"/>
    <n v="11.990000000000002"/>
    <n v="0"/>
  </r>
  <r>
    <n v="319"/>
    <n v="20240229"/>
    <n v="4.8"/>
    <n v="8.6999999999999993"/>
    <n v="228"/>
    <n v="3.6"/>
    <n v="1007.2"/>
    <n v="93"/>
    <x v="21"/>
    <x v="59"/>
    <x v="8"/>
    <x v="1"/>
    <n v="9.3000000000000007"/>
    <n v="10.230000000000002"/>
    <n v="0"/>
  </r>
  <r>
    <n v="319"/>
    <n v="20240301"/>
    <n v="5.3"/>
    <n v="6.9"/>
    <n v="544"/>
    <n v="8.5"/>
    <n v="999.5"/>
    <n v="87"/>
    <x v="21"/>
    <x v="60"/>
    <x v="8"/>
    <x v="2"/>
    <n v="11.1"/>
    <n v="11.1"/>
    <n v="0"/>
  </r>
  <r>
    <n v="319"/>
    <n v="20240302"/>
    <n v="3.8"/>
    <n v="7.8"/>
    <n v="631"/>
    <n v="2.5"/>
    <n v="997.6"/>
    <n v="85"/>
    <x v="21"/>
    <x v="61"/>
    <x v="8"/>
    <x v="2"/>
    <n v="10.199999999999999"/>
    <n v="10.199999999999999"/>
    <n v="0"/>
  </r>
  <r>
    <n v="319"/>
    <n v="20240303"/>
    <n v="3.3"/>
    <n v="6.8"/>
    <n v="196"/>
    <n v="0.3"/>
    <n v="1002.6"/>
    <n v="93"/>
    <x v="21"/>
    <x v="62"/>
    <x v="8"/>
    <x v="2"/>
    <n v="11.2"/>
    <n v="11.2"/>
    <n v="0"/>
  </r>
  <r>
    <n v="319"/>
    <n v="20240304"/>
    <n v="1.6"/>
    <n v="7"/>
    <n v="1039"/>
    <n v="0"/>
    <n v="1011.7"/>
    <n v="82"/>
    <x v="21"/>
    <x v="63"/>
    <x v="9"/>
    <x v="2"/>
    <n v="11"/>
    <n v="11"/>
    <n v="0"/>
  </r>
  <r>
    <n v="319"/>
    <n v="20240305"/>
    <n v="1.4"/>
    <n v="6.1"/>
    <n v="422"/>
    <n v="0.4"/>
    <n v="1014.3"/>
    <n v="90"/>
    <x v="21"/>
    <x v="64"/>
    <x v="9"/>
    <x v="2"/>
    <n v="11.9"/>
    <n v="11.9"/>
    <n v="0"/>
  </r>
  <r>
    <n v="319"/>
    <n v="20240306"/>
    <n v="1.6"/>
    <n v="6.6"/>
    <n v="801"/>
    <n v="0"/>
    <n v="1022.3"/>
    <n v="91"/>
    <x v="21"/>
    <x v="65"/>
    <x v="9"/>
    <x v="2"/>
    <n v="11.4"/>
    <n v="11.4"/>
    <n v="0"/>
  </r>
  <r>
    <n v="319"/>
    <n v="20240307"/>
    <n v="4"/>
    <n v="6.3"/>
    <n v="1225"/>
    <n v="0"/>
    <n v="1020.9"/>
    <n v="81"/>
    <x v="21"/>
    <x v="66"/>
    <x v="9"/>
    <x v="2"/>
    <n v="11.7"/>
    <n v="11.7"/>
    <n v="0"/>
  </r>
  <r>
    <n v="319"/>
    <n v="20240308"/>
    <n v="5.3"/>
    <n v="7"/>
    <n v="1365"/>
    <n v="0"/>
    <n v="1008.4"/>
    <n v="67"/>
    <x v="21"/>
    <x v="67"/>
    <x v="9"/>
    <x v="2"/>
    <n v="11"/>
    <n v="11"/>
    <n v="0"/>
  </r>
  <r>
    <n v="319"/>
    <n v="20240309"/>
    <n v="4"/>
    <n v="10.6"/>
    <n v="1041"/>
    <n v="-0.1"/>
    <n v="998.3"/>
    <n v="64"/>
    <x v="21"/>
    <x v="68"/>
    <x v="9"/>
    <x v="2"/>
    <n v="7.4"/>
    <n v="7.4"/>
    <n v="0"/>
  </r>
  <r>
    <n v="319"/>
    <n v="20240310"/>
    <n v="2.1"/>
    <n v="9.3000000000000007"/>
    <n v="406"/>
    <n v="1.8"/>
    <n v="996"/>
    <n v="80"/>
    <x v="21"/>
    <x v="69"/>
    <x v="9"/>
    <x v="2"/>
    <n v="8.6999999999999993"/>
    <n v="8.6999999999999993"/>
    <n v="0"/>
  </r>
  <r>
    <n v="319"/>
    <n v="20240311"/>
    <n v="3.5"/>
    <n v="8.1"/>
    <n v="190"/>
    <n v="8.3000000000000007"/>
    <n v="1003.8"/>
    <n v="96"/>
    <x v="21"/>
    <x v="70"/>
    <x v="10"/>
    <x v="2"/>
    <n v="9.9"/>
    <n v="9.9"/>
    <n v="0"/>
  </r>
  <r>
    <n v="319"/>
    <n v="20240312"/>
    <n v="4.4000000000000004"/>
    <n v="8.9"/>
    <n v="319"/>
    <n v="7.3"/>
    <n v="1013.3"/>
    <n v="93"/>
    <x v="21"/>
    <x v="71"/>
    <x v="10"/>
    <x v="2"/>
    <n v="9.1"/>
    <n v="9.1"/>
    <n v="0"/>
  </r>
  <r>
    <n v="319"/>
    <n v="20240313"/>
    <n v="5.6"/>
    <n v="11.8"/>
    <n v="447"/>
    <n v="-0.1"/>
    <n v="1014.9"/>
    <n v="85"/>
    <x v="21"/>
    <x v="72"/>
    <x v="10"/>
    <x v="2"/>
    <n v="6.1999999999999993"/>
    <n v="6.1999999999999993"/>
    <n v="0"/>
  </r>
  <r>
    <n v="319"/>
    <n v="20240314"/>
    <n v="4.3"/>
    <n v="13.2"/>
    <n v="1195"/>
    <n v="0"/>
    <n v="1010.4"/>
    <n v="76"/>
    <x v="21"/>
    <x v="73"/>
    <x v="10"/>
    <x v="2"/>
    <n v="4.8000000000000007"/>
    <n v="4.8000000000000007"/>
    <n v="0"/>
  </r>
  <r>
    <n v="319"/>
    <n v="20240315"/>
    <n v="6.9"/>
    <n v="13"/>
    <n v="714"/>
    <n v="1"/>
    <n v="1008.3"/>
    <n v="81"/>
    <x v="21"/>
    <x v="74"/>
    <x v="10"/>
    <x v="2"/>
    <n v="5"/>
    <n v="5"/>
    <n v="0"/>
  </r>
  <r>
    <n v="319"/>
    <n v="20240316"/>
    <n v="3.2"/>
    <n v="8.9"/>
    <n v="843"/>
    <n v="1.1000000000000001"/>
    <n v="1020.4"/>
    <n v="80"/>
    <x v="21"/>
    <x v="75"/>
    <x v="10"/>
    <x v="2"/>
    <n v="9.1"/>
    <n v="9.1"/>
    <n v="0"/>
  </r>
  <r>
    <n v="319"/>
    <n v="20240317"/>
    <n v="3.2"/>
    <n v="10.6"/>
    <n v="624"/>
    <n v="2.2999999999999998"/>
    <n v="1018.2"/>
    <n v="87"/>
    <x v="21"/>
    <x v="76"/>
    <x v="10"/>
    <x v="2"/>
    <n v="7.4"/>
    <n v="7.4"/>
    <n v="0"/>
  </r>
  <r>
    <n v="319"/>
    <n v="20240318"/>
    <n v="3.3"/>
    <n v="11.7"/>
    <n v="1088"/>
    <n v="0"/>
    <n v="1016.4"/>
    <n v="85"/>
    <x v="21"/>
    <x v="77"/>
    <x v="11"/>
    <x v="2"/>
    <n v="6.3000000000000007"/>
    <n v="6.3000000000000007"/>
    <n v="0"/>
  </r>
  <r>
    <n v="319"/>
    <n v="20240319"/>
    <n v="3.1"/>
    <n v="11.7"/>
    <n v="1290"/>
    <n v="0"/>
    <n v="1018.1"/>
    <n v="82"/>
    <x v="21"/>
    <x v="78"/>
    <x v="11"/>
    <x v="2"/>
    <n v="6.3000000000000007"/>
    <n v="6.3000000000000007"/>
    <n v="0"/>
  </r>
  <r>
    <n v="319"/>
    <n v="20240320"/>
    <n v="1.3"/>
    <n v="11.6"/>
    <n v="1203"/>
    <n v="-0.1"/>
    <n v="1019.1"/>
    <n v="86"/>
    <x v="21"/>
    <x v="79"/>
    <x v="11"/>
    <x v="2"/>
    <n v="6.4"/>
    <n v="6.4"/>
    <n v="0"/>
  </r>
  <r>
    <n v="319"/>
    <n v="20240321"/>
    <n v="3.4"/>
    <n v="10.7"/>
    <n v="712"/>
    <n v="-0.1"/>
    <n v="1024.4000000000001"/>
    <n v="87"/>
    <x v="21"/>
    <x v="80"/>
    <x v="11"/>
    <x v="2"/>
    <n v="7.3000000000000007"/>
    <n v="7.3000000000000007"/>
    <n v="0"/>
  </r>
  <r>
    <n v="319"/>
    <n v="20240322"/>
    <n v="4.5999999999999996"/>
    <n v="9.8000000000000007"/>
    <n v="289"/>
    <n v="13.2"/>
    <n v="1017"/>
    <n v="93"/>
    <x v="21"/>
    <x v="81"/>
    <x v="11"/>
    <x v="2"/>
    <n v="8.1999999999999993"/>
    <n v="8.1999999999999993"/>
    <n v="0"/>
  </r>
  <r>
    <n v="319"/>
    <n v="20240323"/>
    <n v="5.9"/>
    <n v="6.7"/>
    <n v="1140"/>
    <n v="2.7"/>
    <n v="1010.3"/>
    <n v="80"/>
    <x v="21"/>
    <x v="82"/>
    <x v="11"/>
    <x v="2"/>
    <n v="11.3"/>
    <n v="11.3"/>
    <n v="0"/>
  </r>
  <r>
    <n v="319"/>
    <n v="20240324"/>
    <n v="6.6"/>
    <n v="6.9"/>
    <n v="789"/>
    <n v="2.6"/>
    <n v="1008"/>
    <n v="83"/>
    <x v="21"/>
    <x v="83"/>
    <x v="11"/>
    <x v="2"/>
    <n v="11.1"/>
    <n v="11.1"/>
    <n v="0"/>
  </r>
  <r>
    <n v="319"/>
    <n v="20240325"/>
    <n v="3.3"/>
    <n v="7.8"/>
    <n v="1509"/>
    <n v="0"/>
    <n v="1003.2"/>
    <n v="76"/>
    <x v="21"/>
    <x v="84"/>
    <x v="12"/>
    <x v="2"/>
    <n v="10.199999999999999"/>
    <n v="10.199999999999999"/>
    <n v="0"/>
  </r>
  <r>
    <n v="319"/>
    <n v="20240326"/>
    <n v="2.6"/>
    <n v="9.8000000000000007"/>
    <n v="913"/>
    <n v="0.1"/>
    <n v="989.3"/>
    <n v="74"/>
    <x v="21"/>
    <x v="85"/>
    <x v="12"/>
    <x v="2"/>
    <n v="8.1999999999999993"/>
    <n v="8.1999999999999993"/>
    <n v="0"/>
  </r>
  <r>
    <n v="319"/>
    <n v="20240327"/>
    <n v="5"/>
    <n v="9.1999999999999993"/>
    <n v="1048"/>
    <n v="0.9"/>
    <n v="985.7"/>
    <n v="76"/>
    <x v="21"/>
    <x v="86"/>
    <x v="12"/>
    <x v="2"/>
    <n v="8.8000000000000007"/>
    <n v="8.8000000000000007"/>
    <n v="0"/>
  </r>
  <r>
    <n v="319"/>
    <n v="20240328"/>
    <n v="7.4"/>
    <n v="9.6"/>
    <n v="1037"/>
    <n v="3.3"/>
    <n v="985.4"/>
    <n v="69"/>
    <x v="21"/>
    <x v="87"/>
    <x v="12"/>
    <x v="2"/>
    <n v="8.4"/>
    <n v="8.4"/>
    <n v="0"/>
  </r>
  <r>
    <n v="319"/>
    <n v="20240329"/>
    <n v="5.2"/>
    <n v="11"/>
    <n v="925"/>
    <n v="0.2"/>
    <n v="992.8"/>
    <n v="74"/>
    <x v="21"/>
    <x v="88"/>
    <x v="12"/>
    <x v="2"/>
    <n v="7"/>
    <n v="7"/>
    <n v="0"/>
  </r>
  <r>
    <n v="319"/>
    <n v="20240330"/>
    <n v="2.1"/>
    <n v="8.6999999999999993"/>
    <n v="469"/>
    <n v="7.7"/>
    <n v="997"/>
    <n v="94"/>
    <x v="21"/>
    <x v="89"/>
    <x v="12"/>
    <x v="2"/>
    <n v="9.3000000000000007"/>
    <n v="9.3000000000000007"/>
    <n v="0"/>
  </r>
  <r>
    <n v="319"/>
    <n v="20240331"/>
    <n v="3"/>
    <n v="10.4"/>
    <n v="915"/>
    <n v="3.1"/>
    <n v="994.9"/>
    <n v="89"/>
    <x v="21"/>
    <x v="90"/>
    <x v="12"/>
    <x v="2"/>
    <n v="7.6"/>
    <n v="7.6"/>
    <n v="0"/>
  </r>
  <r>
    <n v="319"/>
    <n v="20240401"/>
    <n v="5"/>
    <n v="10.7"/>
    <n v="1266"/>
    <n v="0.4"/>
    <n v="997.3"/>
    <n v="80"/>
    <x v="21"/>
    <x v="91"/>
    <x v="13"/>
    <x v="3"/>
    <n v="7.3000000000000007"/>
    <n v="5.8400000000000007"/>
    <n v="0"/>
  </r>
  <r>
    <n v="319"/>
    <n v="20240402"/>
    <n v="6.6"/>
    <n v="10.6"/>
    <n v="810"/>
    <n v="2.6"/>
    <n v="1005.8"/>
    <n v="84"/>
    <x v="21"/>
    <x v="92"/>
    <x v="13"/>
    <x v="3"/>
    <n v="7.4"/>
    <n v="5.9200000000000008"/>
    <n v="0"/>
  </r>
  <r>
    <n v="319"/>
    <n v="20240403"/>
    <n v="6.4"/>
    <n v="11.3"/>
    <n v="677"/>
    <n v="1.8"/>
    <n v="1004.3"/>
    <n v="85"/>
    <x v="21"/>
    <x v="93"/>
    <x v="13"/>
    <x v="3"/>
    <n v="6.6999999999999993"/>
    <n v="5.3599999999999994"/>
    <n v="0"/>
  </r>
  <r>
    <n v="319"/>
    <n v="20240404"/>
    <n v="8"/>
    <n v="13"/>
    <n v="1175"/>
    <n v="7.6"/>
    <n v="1006.3"/>
    <n v="81"/>
    <x v="21"/>
    <x v="94"/>
    <x v="13"/>
    <x v="3"/>
    <n v="5"/>
    <n v="4"/>
    <n v="0"/>
  </r>
  <r>
    <n v="319"/>
    <n v="20240405"/>
    <n v="5.4"/>
    <n v="15.2"/>
    <n v="1016"/>
    <n v="1"/>
    <n v="1008.4"/>
    <n v="80"/>
    <x v="21"/>
    <x v="95"/>
    <x v="13"/>
    <x v="3"/>
    <n v="2.8000000000000007"/>
    <n v="2.2400000000000007"/>
    <n v="0"/>
  </r>
  <r>
    <n v="319"/>
    <n v="20240406"/>
    <n v="4.9000000000000004"/>
    <n v="18.100000000000001"/>
    <n v="1399"/>
    <n v="-0.1"/>
    <n v="1008.2"/>
    <n v="64"/>
    <x v="21"/>
    <x v="96"/>
    <x v="13"/>
    <x v="3"/>
    <n v="0"/>
    <n v="0"/>
    <n v="0.10000000000000142"/>
  </r>
  <r>
    <n v="319"/>
    <n v="20240407"/>
    <n v="6.7"/>
    <n v="16.3"/>
    <n v="1798"/>
    <n v="0.6"/>
    <n v="1012.3"/>
    <n v="66"/>
    <x v="21"/>
    <x v="97"/>
    <x v="13"/>
    <x v="3"/>
    <n v="1.6999999999999993"/>
    <n v="1.3599999999999994"/>
    <n v="0"/>
  </r>
  <r>
    <n v="319"/>
    <n v="20240408"/>
    <n v="2.5"/>
    <n v="15"/>
    <n v="1311"/>
    <n v="4.2"/>
    <n v="1006.8"/>
    <n v="82"/>
    <x v="21"/>
    <x v="98"/>
    <x v="14"/>
    <x v="3"/>
    <n v="3"/>
    <n v="2.4000000000000004"/>
    <n v="0"/>
  </r>
  <r>
    <n v="319"/>
    <n v="20240409"/>
    <n v="8.5"/>
    <n v="10.7"/>
    <n v="1002"/>
    <n v="1.7"/>
    <n v="1011.5"/>
    <n v="76"/>
    <x v="21"/>
    <x v="99"/>
    <x v="14"/>
    <x v="3"/>
    <n v="7.3000000000000007"/>
    <n v="5.8400000000000007"/>
    <n v="0"/>
  </r>
  <r>
    <n v="319"/>
    <n v="20240410"/>
    <n v="4.8"/>
    <n v="11.5"/>
    <n v="2109"/>
    <n v="-0.1"/>
    <n v="1027.8"/>
    <n v="67"/>
    <x v="21"/>
    <x v="100"/>
    <x v="14"/>
    <x v="3"/>
    <n v="6.5"/>
    <n v="5.2"/>
    <n v="0"/>
  </r>
  <r>
    <n v="319"/>
    <n v="20240411"/>
    <n v="5.3"/>
    <n v="13.6"/>
    <n v="378"/>
    <n v="1.3"/>
    <n v="1031"/>
    <n v="86"/>
    <x v="21"/>
    <x v="101"/>
    <x v="14"/>
    <x v="3"/>
    <n v="4.4000000000000004"/>
    <n v="3.5200000000000005"/>
    <n v="0"/>
  </r>
  <r>
    <n v="319"/>
    <n v="20240412"/>
    <n v="5.4"/>
    <n v="16.5"/>
    <n v="1667"/>
    <n v="0"/>
    <n v="1030"/>
    <n v="78"/>
    <x v="21"/>
    <x v="102"/>
    <x v="14"/>
    <x v="3"/>
    <n v="1.5"/>
    <n v="1.2000000000000002"/>
    <n v="0"/>
  </r>
  <r>
    <n v="319"/>
    <n v="20240413"/>
    <n v="5.3"/>
    <n v="17.2"/>
    <n v="1911"/>
    <n v="0"/>
    <n v="1023.3"/>
    <n v="71"/>
    <x v="21"/>
    <x v="103"/>
    <x v="14"/>
    <x v="3"/>
    <n v="0.80000000000000071"/>
    <n v="0.64000000000000057"/>
    <n v="0"/>
  </r>
  <r>
    <n v="319"/>
    <n v="20240414"/>
    <n v="3"/>
    <n v="12"/>
    <n v="1442"/>
    <n v="0.6"/>
    <n v="1021.7"/>
    <n v="70"/>
    <x v="21"/>
    <x v="104"/>
    <x v="14"/>
    <x v="3"/>
    <n v="6"/>
    <n v="4.8000000000000007"/>
    <n v="0"/>
  </r>
  <r>
    <n v="319"/>
    <n v="20240415"/>
    <n v="7.9"/>
    <n v="8.6999999999999993"/>
    <n v="886"/>
    <n v="4.5"/>
    <n v="1007.6"/>
    <n v="77"/>
    <x v="21"/>
    <x v="105"/>
    <x v="15"/>
    <x v="3"/>
    <n v="9.3000000000000007"/>
    <n v="7.4400000000000013"/>
    <n v="0"/>
  </r>
  <r>
    <n v="319"/>
    <n v="20240416"/>
    <n v="7.7"/>
    <n v="8.3000000000000007"/>
    <n v="961"/>
    <n v="9.6"/>
    <n v="1008.1"/>
    <n v="84"/>
    <x v="21"/>
    <x v="106"/>
    <x v="15"/>
    <x v="3"/>
    <n v="9.6999999999999993"/>
    <n v="7.76"/>
    <n v="0"/>
  </r>
  <r>
    <n v="319"/>
    <n v="20240417"/>
    <n v="3.9"/>
    <n v="6.8"/>
    <n v="1532"/>
    <n v="9.1"/>
    <n v="1013.5"/>
    <n v="82"/>
    <x v="21"/>
    <x v="107"/>
    <x v="15"/>
    <x v="3"/>
    <n v="11.2"/>
    <n v="8.9599999999999991"/>
    <n v="0"/>
  </r>
  <r>
    <n v="319"/>
    <n v="20240418"/>
    <n v="3.8"/>
    <n v="8.1"/>
    <n v="1823"/>
    <n v="0.4"/>
    <n v="1019.8"/>
    <n v="77"/>
    <x v="21"/>
    <x v="108"/>
    <x v="15"/>
    <x v="3"/>
    <n v="9.9"/>
    <n v="7.9200000000000008"/>
    <n v="0"/>
  </r>
  <r>
    <n v="319"/>
    <n v="20240419"/>
    <n v="8.8000000000000007"/>
    <n v="8.8000000000000007"/>
    <n v="1167"/>
    <n v="3.7"/>
    <n v="1014.4"/>
    <n v="80"/>
    <x v="21"/>
    <x v="109"/>
    <x v="15"/>
    <x v="3"/>
    <n v="9.1999999999999993"/>
    <n v="7.3599999999999994"/>
    <n v="0"/>
  </r>
  <r>
    <n v="319"/>
    <n v="20240420"/>
    <n v="6.9"/>
    <n v="7.4"/>
    <n v="1352"/>
    <n v="1"/>
    <n v="1023.8"/>
    <n v="76"/>
    <x v="21"/>
    <x v="110"/>
    <x v="15"/>
    <x v="3"/>
    <n v="10.6"/>
    <n v="8.48"/>
    <n v="0"/>
  </r>
  <r>
    <n v="319"/>
    <n v="20240421"/>
    <n v="5.8"/>
    <n v="7.2"/>
    <n v="1957"/>
    <n v="0.4"/>
    <n v="1025.5999999999999"/>
    <n v="74"/>
    <x v="21"/>
    <x v="111"/>
    <x v="15"/>
    <x v="3"/>
    <n v="10.8"/>
    <n v="8.64"/>
    <n v="0"/>
  </r>
  <r>
    <n v="319"/>
    <n v="20240422"/>
    <n v="3.8"/>
    <n v="6.6"/>
    <n v="1737"/>
    <n v="-0.1"/>
    <n v="1025.4000000000001"/>
    <n v="71"/>
    <x v="21"/>
    <x v="112"/>
    <x v="16"/>
    <x v="3"/>
    <n v="11.4"/>
    <n v="9.120000000000001"/>
    <n v="0"/>
  </r>
  <r>
    <n v="319"/>
    <n v="20240423"/>
    <n v="3.2"/>
    <n v="6.6"/>
    <n v="2168"/>
    <n v="1.6"/>
    <n v="1020.2"/>
    <n v="73"/>
    <x v="21"/>
    <x v="113"/>
    <x v="16"/>
    <x v="3"/>
    <n v="11.4"/>
    <n v="9.120000000000001"/>
    <n v="0"/>
  </r>
  <r>
    <n v="319"/>
    <n v="20240424"/>
    <n v="5.3"/>
    <n v="6.4"/>
    <n v="1439"/>
    <n v="1.9"/>
    <n v="1012.2"/>
    <n v="81"/>
    <x v="21"/>
    <x v="114"/>
    <x v="16"/>
    <x v="3"/>
    <n v="11.6"/>
    <n v="9.2799999999999994"/>
    <n v="0"/>
  </r>
  <r>
    <n v="319"/>
    <n v="20240425"/>
    <n v="4.8"/>
    <n v="7.4"/>
    <n v="987"/>
    <n v="2.4"/>
    <n v="1005.2"/>
    <n v="79"/>
    <x v="21"/>
    <x v="115"/>
    <x v="16"/>
    <x v="3"/>
    <n v="10.6"/>
    <n v="8.48"/>
    <n v="0"/>
  </r>
  <r>
    <n v="319"/>
    <n v="20240426"/>
    <n v="1.9"/>
    <n v="8.6"/>
    <n v="1344"/>
    <n v="2.7"/>
    <n v="1004.1"/>
    <n v="82"/>
    <x v="21"/>
    <x v="116"/>
    <x v="16"/>
    <x v="3"/>
    <n v="9.4"/>
    <n v="7.5200000000000005"/>
    <n v="0"/>
  </r>
  <r>
    <n v="319"/>
    <n v="20240427"/>
    <n v="2.7"/>
    <n v="12.2"/>
    <n v="1359"/>
    <n v="2.2000000000000002"/>
    <n v="1003.4"/>
    <n v="83"/>
    <x v="21"/>
    <x v="117"/>
    <x v="16"/>
    <x v="3"/>
    <n v="5.8000000000000007"/>
    <n v="4.6400000000000006"/>
    <n v="0"/>
  </r>
  <r>
    <n v="319"/>
    <n v="20240428"/>
    <n v="6.8"/>
    <n v="12"/>
    <n v="1041"/>
    <n v="-0.1"/>
    <n v="1008.3"/>
    <n v="73"/>
    <x v="21"/>
    <x v="118"/>
    <x v="16"/>
    <x v="3"/>
    <n v="6"/>
    <n v="4.8000000000000007"/>
    <n v="0"/>
  </r>
  <r>
    <n v="319"/>
    <n v="20240429"/>
    <n v="3"/>
    <n v="13.4"/>
    <n v="2269"/>
    <n v="0"/>
    <n v="1018.2"/>
    <n v="72"/>
    <x v="21"/>
    <x v="119"/>
    <x v="17"/>
    <x v="3"/>
    <n v="4.5999999999999996"/>
    <n v="3.6799999999999997"/>
    <n v="0"/>
  </r>
  <r>
    <n v="319"/>
    <n v="20240430"/>
    <n v="2.2000000000000002"/>
    <n v="15.8"/>
    <n v="1617"/>
    <n v="0.6"/>
    <n v="1014.3"/>
    <n v="78"/>
    <x v="21"/>
    <x v="120"/>
    <x v="17"/>
    <x v="3"/>
    <n v="2.1999999999999993"/>
    <n v="1.7599999999999996"/>
    <n v="0"/>
  </r>
  <r>
    <n v="319"/>
    <n v="20240501"/>
    <n v="3"/>
    <n v="17.3"/>
    <n v="2229"/>
    <n v="1.4"/>
    <n v="1005.8"/>
    <n v="83"/>
    <x v="21"/>
    <x v="121"/>
    <x v="17"/>
    <x v="4"/>
    <n v="0.69999999999999929"/>
    <n v="0.5599999999999995"/>
    <n v="0"/>
  </r>
  <r>
    <n v="323"/>
    <n v="20240101"/>
    <n v="6.8"/>
    <n v="8"/>
    <n v="241"/>
    <n v="5.4"/>
    <n v="1001.9"/>
    <n v="85"/>
    <x v="22"/>
    <x v="0"/>
    <x v="0"/>
    <x v="0"/>
    <n v="10"/>
    <n v="11"/>
    <n v="0"/>
  </r>
  <r>
    <n v="323"/>
    <n v="20240102"/>
    <n v="9.9"/>
    <n v="11.3"/>
    <n v="67"/>
    <n v="19.899999999999999"/>
    <n v="988.2"/>
    <n v="89"/>
    <x v="22"/>
    <x v="1"/>
    <x v="0"/>
    <x v="0"/>
    <n v="6.6999999999999993"/>
    <n v="7.37"/>
    <n v="0"/>
  </r>
  <r>
    <n v="323"/>
    <n v="20240103"/>
    <n v="8.6"/>
    <n v="9.6"/>
    <n v="154"/>
    <n v="18.3"/>
    <n v="991.1"/>
    <n v="88"/>
    <x v="22"/>
    <x v="2"/>
    <x v="0"/>
    <x v="0"/>
    <n v="8.4"/>
    <n v="9.240000000000002"/>
    <n v="0"/>
  </r>
  <r>
    <n v="323"/>
    <n v="20240104"/>
    <n v="4.9000000000000004"/>
    <n v="8.8000000000000007"/>
    <n v="251"/>
    <n v="6.9"/>
    <n v="1001.2"/>
    <n v="90"/>
    <x v="22"/>
    <x v="3"/>
    <x v="0"/>
    <x v="0"/>
    <n v="9.1999999999999993"/>
    <n v="10.119999999999999"/>
    <n v="0"/>
  </r>
  <r>
    <n v="323"/>
    <n v="20240105"/>
    <n v="5.8"/>
    <n v="7.8"/>
    <n v="62"/>
    <n v="18"/>
    <n v="997.1"/>
    <n v="93"/>
    <x v="22"/>
    <x v="4"/>
    <x v="0"/>
    <x v="0"/>
    <n v="10.199999999999999"/>
    <n v="11.22"/>
    <n v="0"/>
  </r>
  <r>
    <n v="323"/>
    <n v="20240106"/>
    <n v="4.7"/>
    <n v="5.0999999999999996"/>
    <n v="104"/>
    <n v="0.4"/>
    <n v="1012.5"/>
    <n v="85"/>
    <x v="22"/>
    <x v="5"/>
    <x v="0"/>
    <x v="0"/>
    <n v="12.9"/>
    <n v="14.190000000000001"/>
    <n v="0"/>
  </r>
  <r>
    <n v="323"/>
    <n v="20240107"/>
    <n v="6.8"/>
    <n v="1"/>
    <n v="100"/>
    <n v="0"/>
    <n v="1024.9000000000001"/>
    <n v="79"/>
    <x v="22"/>
    <x v="6"/>
    <x v="0"/>
    <x v="0"/>
    <n v="17"/>
    <n v="18.700000000000003"/>
    <n v="0"/>
  </r>
  <r>
    <n v="323"/>
    <n v="20240108"/>
    <n v="7.8"/>
    <n v="-1.2"/>
    <n v="183"/>
    <n v="0"/>
    <n v="1031.5"/>
    <n v="68"/>
    <x v="22"/>
    <x v="7"/>
    <x v="1"/>
    <x v="0"/>
    <n v="19.2"/>
    <n v="21.12"/>
    <n v="0"/>
  </r>
  <r>
    <n v="323"/>
    <n v="20240109"/>
    <n v="7.8"/>
    <n v="-2.2000000000000002"/>
    <n v="492"/>
    <n v="0"/>
    <n v="1031.7"/>
    <n v="61"/>
    <x v="22"/>
    <x v="8"/>
    <x v="1"/>
    <x v="0"/>
    <n v="20.2"/>
    <n v="22.220000000000002"/>
    <n v="0"/>
  </r>
  <r>
    <n v="323"/>
    <n v="20240110"/>
    <n v="5.7"/>
    <n v="-2.1"/>
    <n v="441"/>
    <n v="0"/>
    <n v="1029.9000000000001"/>
    <n v="63"/>
    <x v="22"/>
    <x v="9"/>
    <x v="1"/>
    <x v="0"/>
    <n v="20.100000000000001"/>
    <n v="22.110000000000003"/>
    <n v="0"/>
  </r>
  <r>
    <n v="323"/>
    <n v="20240111"/>
    <n v="3.1"/>
    <n v="-0.2"/>
    <n v="351"/>
    <n v="0"/>
    <n v="1034.5999999999999"/>
    <n v="83"/>
    <x v="22"/>
    <x v="10"/>
    <x v="1"/>
    <x v="0"/>
    <n v="18.2"/>
    <n v="20.02"/>
    <n v="0"/>
  </r>
  <r>
    <n v="323"/>
    <n v="20240112"/>
    <n v="1.5"/>
    <n v="3"/>
    <n v="100"/>
    <n v="0.1"/>
    <n v="1033.3"/>
    <n v="95"/>
    <x v="22"/>
    <x v="11"/>
    <x v="1"/>
    <x v="0"/>
    <n v="15"/>
    <n v="16.5"/>
    <n v="0"/>
  </r>
  <r>
    <n v="323"/>
    <n v="20240113"/>
    <n v="3.7"/>
    <n v="3"/>
    <n v="59"/>
    <n v="0.5"/>
    <n v="1023.4"/>
    <n v="94"/>
    <x v="22"/>
    <x v="12"/>
    <x v="1"/>
    <x v="0"/>
    <n v="15"/>
    <n v="16.5"/>
    <n v="0"/>
  </r>
  <r>
    <n v="323"/>
    <n v="20240114"/>
    <n v="5.8"/>
    <n v="2.6"/>
    <n v="126"/>
    <n v="1.1000000000000001"/>
    <n v="1010.4"/>
    <n v="91"/>
    <x v="22"/>
    <x v="13"/>
    <x v="1"/>
    <x v="0"/>
    <n v="15.4"/>
    <n v="16.940000000000001"/>
    <n v="0"/>
  </r>
  <r>
    <n v="323"/>
    <n v="20240115"/>
    <n v="7.9"/>
    <n v="2.2999999999999998"/>
    <n v="264"/>
    <n v="6.4"/>
    <n v="1006.4"/>
    <n v="83"/>
    <x v="22"/>
    <x v="14"/>
    <x v="2"/>
    <x v="0"/>
    <n v="15.7"/>
    <n v="17.27"/>
    <n v="0"/>
  </r>
  <r>
    <n v="323"/>
    <n v="20240116"/>
    <n v="3.8"/>
    <n v="1"/>
    <n v="375"/>
    <n v="0"/>
    <n v="1007.6"/>
    <n v="76"/>
    <x v="22"/>
    <x v="15"/>
    <x v="2"/>
    <x v="0"/>
    <n v="17"/>
    <n v="18.700000000000003"/>
    <n v="0"/>
  </r>
  <r>
    <n v="323"/>
    <n v="20240117"/>
    <n v="2.5"/>
    <n v="-0.1"/>
    <n v="176"/>
    <n v="0"/>
    <n v="992.9"/>
    <n v="81"/>
    <x v="22"/>
    <x v="16"/>
    <x v="2"/>
    <x v="0"/>
    <n v="18.100000000000001"/>
    <n v="19.910000000000004"/>
    <n v="0"/>
  </r>
  <r>
    <n v="323"/>
    <n v="20240118"/>
    <n v="2.7"/>
    <n v="0.4"/>
    <n v="473"/>
    <n v="0.5"/>
    <n v="1004"/>
    <n v="88"/>
    <x v="22"/>
    <x v="17"/>
    <x v="2"/>
    <x v="0"/>
    <n v="17.600000000000001"/>
    <n v="19.360000000000003"/>
    <n v="0"/>
  </r>
  <r>
    <n v="323"/>
    <n v="20240119"/>
    <n v="4"/>
    <n v="1"/>
    <n v="544"/>
    <n v="0"/>
    <n v="1021.3"/>
    <n v="84"/>
    <x v="22"/>
    <x v="18"/>
    <x v="2"/>
    <x v="0"/>
    <n v="17"/>
    <n v="18.700000000000003"/>
    <n v="0"/>
  </r>
  <r>
    <n v="323"/>
    <n v="20240120"/>
    <n v="5.3"/>
    <n v="-0.7"/>
    <n v="432"/>
    <n v="0"/>
    <n v="1026.8"/>
    <n v="81"/>
    <x v="22"/>
    <x v="19"/>
    <x v="2"/>
    <x v="0"/>
    <n v="18.7"/>
    <n v="20.57"/>
    <n v="0"/>
  </r>
  <r>
    <n v="323"/>
    <n v="20240121"/>
    <n v="8.3000000000000007"/>
    <n v="4.3"/>
    <n v="169"/>
    <n v="0.2"/>
    <n v="1016.1"/>
    <n v="78"/>
    <x v="22"/>
    <x v="20"/>
    <x v="2"/>
    <x v="0"/>
    <n v="13.7"/>
    <n v="15.07"/>
    <n v="0"/>
  </r>
  <r>
    <n v="323"/>
    <n v="20240122"/>
    <n v="11.4"/>
    <n v="9.6999999999999993"/>
    <n v="436"/>
    <n v="4.2"/>
    <n v="1009.2"/>
    <n v="82"/>
    <x v="22"/>
    <x v="21"/>
    <x v="3"/>
    <x v="0"/>
    <n v="8.3000000000000007"/>
    <n v="9.1300000000000008"/>
    <n v="0"/>
  </r>
  <r>
    <n v="323"/>
    <n v="20240123"/>
    <n v="8.1999999999999993"/>
    <n v="8.4"/>
    <n v="300"/>
    <n v="3.7"/>
    <n v="1020.4"/>
    <n v="87"/>
    <x v="22"/>
    <x v="22"/>
    <x v="3"/>
    <x v="0"/>
    <n v="9.6"/>
    <n v="10.56"/>
    <n v="0"/>
  </r>
  <r>
    <n v="323"/>
    <n v="20240124"/>
    <n v="10.3"/>
    <n v="9.6999999999999993"/>
    <n v="333"/>
    <n v="-0.1"/>
    <n v="1022.5"/>
    <n v="84"/>
    <x v="22"/>
    <x v="23"/>
    <x v="3"/>
    <x v="0"/>
    <n v="8.3000000000000007"/>
    <n v="9.1300000000000008"/>
    <n v="0"/>
  </r>
  <r>
    <n v="323"/>
    <n v="20240125"/>
    <n v="3.6"/>
    <n v="7.5"/>
    <n v="220"/>
    <n v="0.6"/>
    <n v="1027"/>
    <n v="97"/>
    <x v="22"/>
    <x v="24"/>
    <x v="3"/>
    <x v="0"/>
    <n v="10.5"/>
    <n v="11.55"/>
    <n v="0"/>
  </r>
  <r>
    <n v="323"/>
    <n v="20240126"/>
    <n v="6.8"/>
    <n v="7.7"/>
    <n v="573"/>
    <n v="3.2"/>
    <n v="1027.0999999999999"/>
    <n v="84"/>
    <x v="22"/>
    <x v="25"/>
    <x v="3"/>
    <x v="0"/>
    <n v="10.3"/>
    <n v="11.330000000000002"/>
    <n v="0"/>
  </r>
  <r>
    <n v="323"/>
    <n v="20240127"/>
    <n v="2.8"/>
    <n v="3.7"/>
    <n v="538"/>
    <n v="0"/>
    <n v="1034.8"/>
    <n v="87"/>
    <x v="22"/>
    <x v="26"/>
    <x v="3"/>
    <x v="0"/>
    <n v="14.3"/>
    <n v="15.730000000000002"/>
    <n v="0"/>
  </r>
  <r>
    <n v="323"/>
    <n v="20240128"/>
    <n v="3.7"/>
    <n v="5.0999999999999996"/>
    <n v="529"/>
    <n v="0"/>
    <n v="1026.4000000000001"/>
    <n v="76"/>
    <x v="22"/>
    <x v="27"/>
    <x v="3"/>
    <x v="0"/>
    <n v="12.9"/>
    <n v="14.190000000000001"/>
    <n v="0"/>
  </r>
  <r>
    <n v="323"/>
    <n v="20240129"/>
    <n v="3.8"/>
    <n v="8"/>
    <n v="483"/>
    <n v="0"/>
    <n v="1025.4000000000001"/>
    <n v="84"/>
    <x v="22"/>
    <x v="28"/>
    <x v="4"/>
    <x v="0"/>
    <n v="10"/>
    <n v="11"/>
    <n v="0"/>
  </r>
  <r>
    <n v="323"/>
    <n v="20240130"/>
    <n v="5.0999999999999996"/>
    <n v="8.4"/>
    <n v="161"/>
    <n v="0.9"/>
    <n v="1028.5"/>
    <n v="90"/>
    <x v="22"/>
    <x v="29"/>
    <x v="4"/>
    <x v="0"/>
    <n v="9.6"/>
    <n v="10.56"/>
    <n v="0"/>
  </r>
  <r>
    <n v="323"/>
    <n v="20240131"/>
    <n v="4.5999999999999996"/>
    <n v="7.1"/>
    <n v="415"/>
    <n v="3.8"/>
    <n v="1030.5999999999999"/>
    <n v="85"/>
    <x v="22"/>
    <x v="30"/>
    <x v="4"/>
    <x v="0"/>
    <n v="10.9"/>
    <n v="11.990000000000002"/>
    <n v="0"/>
  </r>
  <r>
    <n v="323"/>
    <n v="20240201"/>
    <n v="4.3"/>
    <n v="6.3"/>
    <n v="667"/>
    <n v="1.4"/>
    <n v="1031.3"/>
    <n v="89"/>
    <x v="22"/>
    <x v="31"/>
    <x v="4"/>
    <x v="1"/>
    <n v="11.7"/>
    <n v="12.870000000000001"/>
    <n v="0"/>
  </r>
  <r>
    <n v="323"/>
    <n v="20240202"/>
    <n v="7.5"/>
    <n v="8.1999999999999993"/>
    <n v="435"/>
    <n v="0"/>
    <n v="1028.5"/>
    <n v="91"/>
    <x v="22"/>
    <x v="32"/>
    <x v="4"/>
    <x v="1"/>
    <n v="9.8000000000000007"/>
    <n v="10.780000000000001"/>
    <n v="0"/>
  </r>
  <r>
    <n v="323"/>
    <n v="20240203"/>
    <n v="7.6"/>
    <n v="10.4"/>
    <n v="299"/>
    <n v="0.8"/>
    <n v="1026.4000000000001"/>
    <n v="91"/>
    <x v="22"/>
    <x v="33"/>
    <x v="4"/>
    <x v="1"/>
    <n v="7.6"/>
    <n v="8.36"/>
    <n v="0"/>
  </r>
  <r>
    <n v="323"/>
    <n v="20240204"/>
    <n v="9.6999999999999993"/>
    <n v="10.7"/>
    <n v="486"/>
    <n v="-0.1"/>
    <n v="1022.9"/>
    <n v="89"/>
    <x v="22"/>
    <x v="34"/>
    <x v="4"/>
    <x v="1"/>
    <n v="7.3000000000000007"/>
    <n v="8.0300000000000011"/>
    <n v="0"/>
  </r>
  <r>
    <n v="323"/>
    <n v="20240205"/>
    <n v="10.1"/>
    <n v="9.4"/>
    <n v="385"/>
    <n v="0.4"/>
    <n v="1019.3"/>
    <n v="86"/>
    <x v="22"/>
    <x v="35"/>
    <x v="5"/>
    <x v="1"/>
    <n v="8.6"/>
    <n v="9.4600000000000009"/>
    <n v="0"/>
  </r>
  <r>
    <n v="323"/>
    <n v="20240206"/>
    <n v="11.6"/>
    <n v="11.2"/>
    <n v="331"/>
    <n v="8.1"/>
    <n v="1009.6"/>
    <n v="84"/>
    <x v="22"/>
    <x v="36"/>
    <x v="5"/>
    <x v="1"/>
    <n v="6.8000000000000007"/>
    <n v="7.4800000000000013"/>
    <n v="0"/>
  </r>
  <r>
    <n v="323"/>
    <n v="20240207"/>
    <n v="2.8"/>
    <n v="5.0999999999999996"/>
    <n v="387"/>
    <n v="12.4"/>
    <n v="1005.3"/>
    <n v="90"/>
    <x v="22"/>
    <x v="37"/>
    <x v="5"/>
    <x v="1"/>
    <n v="12.9"/>
    <n v="14.190000000000001"/>
    <n v="0"/>
  </r>
  <r>
    <n v="323"/>
    <n v="20240208"/>
    <n v="4.3"/>
    <n v="6.3"/>
    <n v="106"/>
    <n v="21.1"/>
    <n v="994.9"/>
    <n v="96"/>
    <x v="22"/>
    <x v="38"/>
    <x v="5"/>
    <x v="1"/>
    <n v="11.7"/>
    <n v="12.870000000000001"/>
    <n v="0"/>
  </r>
  <r>
    <n v="323"/>
    <n v="20240209"/>
    <n v="5.5"/>
    <n v="11.4"/>
    <n v="358"/>
    <n v="3"/>
    <n v="983"/>
    <n v="85"/>
    <x v="22"/>
    <x v="39"/>
    <x v="5"/>
    <x v="1"/>
    <n v="6.6"/>
    <n v="7.26"/>
    <n v="0"/>
  </r>
  <r>
    <n v="323"/>
    <n v="20240210"/>
    <n v="3"/>
    <n v="10.4"/>
    <n v="396"/>
    <n v="1.2"/>
    <n v="985.4"/>
    <n v="91"/>
    <x v="22"/>
    <x v="40"/>
    <x v="5"/>
    <x v="1"/>
    <n v="7.6"/>
    <n v="8.36"/>
    <n v="0"/>
  </r>
  <r>
    <n v="323"/>
    <n v="20240211"/>
    <n v="3"/>
    <n v="8.1999999999999993"/>
    <n v="290"/>
    <n v="1.4"/>
    <n v="991.1"/>
    <n v="94"/>
    <x v="22"/>
    <x v="41"/>
    <x v="5"/>
    <x v="1"/>
    <n v="9.8000000000000007"/>
    <n v="10.780000000000001"/>
    <n v="0"/>
  </r>
  <r>
    <n v="323"/>
    <n v="20240212"/>
    <n v="3.9"/>
    <n v="6.3"/>
    <n v="679"/>
    <n v="0.3"/>
    <n v="1005.8"/>
    <n v="91"/>
    <x v="22"/>
    <x v="42"/>
    <x v="6"/>
    <x v="1"/>
    <n v="11.7"/>
    <n v="12.870000000000001"/>
    <n v="0"/>
  </r>
  <r>
    <n v="323"/>
    <n v="20240213"/>
    <n v="5.0999999999999996"/>
    <n v="7"/>
    <n v="507"/>
    <n v="0.9"/>
    <n v="1014.9"/>
    <n v="85"/>
    <x v="22"/>
    <x v="43"/>
    <x v="6"/>
    <x v="1"/>
    <n v="11"/>
    <n v="12.100000000000001"/>
    <n v="0"/>
  </r>
  <r>
    <n v="323"/>
    <n v="20240214"/>
    <n v="5.8"/>
    <n v="11.4"/>
    <n v="148"/>
    <n v="4.8"/>
    <n v="1015"/>
    <n v="96"/>
    <x v="22"/>
    <x v="44"/>
    <x v="6"/>
    <x v="1"/>
    <n v="6.6"/>
    <n v="7.26"/>
    <n v="0"/>
  </r>
  <r>
    <n v="323"/>
    <n v="20240215"/>
    <n v="4.3"/>
    <n v="13.4"/>
    <n v="602"/>
    <n v="5.5"/>
    <n v="1011.9"/>
    <n v="83"/>
    <x v="22"/>
    <x v="45"/>
    <x v="6"/>
    <x v="1"/>
    <n v="4.5999999999999996"/>
    <n v="5.0599999999999996"/>
    <n v="0"/>
  </r>
  <r>
    <n v="323"/>
    <n v="20240216"/>
    <n v="4.8"/>
    <n v="11.2"/>
    <n v="393"/>
    <n v="1.8"/>
    <n v="1015.1"/>
    <n v="87"/>
    <x v="22"/>
    <x v="46"/>
    <x v="6"/>
    <x v="1"/>
    <n v="6.8000000000000007"/>
    <n v="7.4800000000000013"/>
    <n v="0"/>
  </r>
  <r>
    <n v="323"/>
    <n v="20240217"/>
    <n v="3.5"/>
    <n v="10.7"/>
    <n v="617"/>
    <n v="0"/>
    <n v="1030.5"/>
    <n v="87"/>
    <x v="22"/>
    <x v="47"/>
    <x v="6"/>
    <x v="1"/>
    <n v="7.3000000000000007"/>
    <n v="8.0300000000000011"/>
    <n v="0"/>
  </r>
  <r>
    <n v="323"/>
    <n v="20240218"/>
    <n v="7"/>
    <n v="10"/>
    <n v="202"/>
    <n v="9.3000000000000007"/>
    <n v="1025.0999999999999"/>
    <n v="90"/>
    <x v="22"/>
    <x v="48"/>
    <x v="6"/>
    <x v="1"/>
    <n v="8"/>
    <n v="8.8000000000000007"/>
    <n v="0"/>
  </r>
  <r>
    <n v="323"/>
    <n v="20240219"/>
    <n v="4.7"/>
    <n v="8.6"/>
    <n v="313"/>
    <n v="0.3"/>
    <n v="1027.9000000000001"/>
    <n v="93"/>
    <x v="22"/>
    <x v="49"/>
    <x v="7"/>
    <x v="1"/>
    <n v="9.4"/>
    <n v="10.340000000000002"/>
    <n v="0"/>
  </r>
  <r>
    <n v="323"/>
    <n v="20240220"/>
    <n v="5.0999999999999996"/>
    <n v="8.5"/>
    <n v="521"/>
    <n v="0"/>
    <n v="1026.5"/>
    <n v="88"/>
    <x v="22"/>
    <x v="50"/>
    <x v="7"/>
    <x v="1"/>
    <n v="9.5"/>
    <n v="10.450000000000001"/>
    <n v="0"/>
  </r>
  <r>
    <n v="323"/>
    <n v="20240221"/>
    <n v="6.5"/>
    <n v="9.1999999999999993"/>
    <n v="217"/>
    <n v="7"/>
    <n v="1010"/>
    <n v="91"/>
    <x v="22"/>
    <x v="51"/>
    <x v="7"/>
    <x v="1"/>
    <n v="8.8000000000000007"/>
    <n v="9.6800000000000015"/>
    <n v="0"/>
  </r>
  <r>
    <n v="323"/>
    <n v="20240222"/>
    <n v="7.8"/>
    <n v="9.6999999999999993"/>
    <n v="322"/>
    <n v="7.2"/>
    <n v="986.4"/>
    <n v="90"/>
    <x v="22"/>
    <x v="52"/>
    <x v="7"/>
    <x v="1"/>
    <n v="8.3000000000000007"/>
    <n v="9.1300000000000008"/>
    <n v="0"/>
  </r>
  <r>
    <n v="323"/>
    <n v="20240223"/>
    <n v="6.3"/>
    <n v="5.8"/>
    <n v="483"/>
    <n v="3.9"/>
    <n v="990.2"/>
    <n v="84"/>
    <x v="22"/>
    <x v="53"/>
    <x v="7"/>
    <x v="1"/>
    <n v="12.2"/>
    <n v="13.42"/>
    <n v="0"/>
  </r>
  <r>
    <n v="323"/>
    <n v="20240224"/>
    <n v="4.5999999999999996"/>
    <n v="5.4"/>
    <n v="587"/>
    <n v="5.6"/>
    <n v="997.3"/>
    <n v="87"/>
    <x v="22"/>
    <x v="54"/>
    <x v="7"/>
    <x v="1"/>
    <n v="12.6"/>
    <n v="13.860000000000001"/>
    <n v="0"/>
  </r>
  <r>
    <n v="323"/>
    <n v="20240225"/>
    <n v="4.5"/>
    <n v="7"/>
    <n v="675"/>
    <n v="0"/>
    <n v="998.6"/>
    <n v="83"/>
    <x v="22"/>
    <x v="55"/>
    <x v="7"/>
    <x v="1"/>
    <n v="11"/>
    <n v="12.100000000000001"/>
    <n v="0"/>
  </r>
  <r>
    <n v="323"/>
    <n v="20240226"/>
    <n v="9.6"/>
    <n v="5.8"/>
    <n v="292"/>
    <n v="8.1999999999999993"/>
    <n v="1005.9"/>
    <n v="85"/>
    <x v="22"/>
    <x v="56"/>
    <x v="8"/>
    <x v="1"/>
    <n v="12.2"/>
    <n v="13.42"/>
    <n v="0"/>
  </r>
  <r>
    <n v="323"/>
    <n v="20240227"/>
    <n v="4.5"/>
    <n v="5.4"/>
    <n v="1139"/>
    <n v="0"/>
    <n v="1019"/>
    <n v="83"/>
    <x v="22"/>
    <x v="57"/>
    <x v="8"/>
    <x v="1"/>
    <n v="12.6"/>
    <n v="13.860000000000001"/>
    <n v="0"/>
  </r>
  <r>
    <n v="323"/>
    <n v="20240228"/>
    <n v="4.3"/>
    <n v="7.1"/>
    <n v="410"/>
    <n v="-0.1"/>
    <n v="1019.2"/>
    <n v="90"/>
    <x v="22"/>
    <x v="58"/>
    <x v="8"/>
    <x v="1"/>
    <n v="10.9"/>
    <n v="11.990000000000002"/>
    <n v="0"/>
  </r>
  <r>
    <n v="323"/>
    <n v="20240229"/>
    <n v="5.6"/>
    <n v="8.8000000000000007"/>
    <n v="224"/>
    <n v="2.5"/>
    <n v="1006.7"/>
    <n v="94"/>
    <x v="22"/>
    <x v="59"/>
    <x v="8"/>
    <x v="1"/>
    <n v="9.1999999999999993"/>
    <n v="10.119999999999999"/>
    <n v="0"/>
  </r>
  <r>
    <n v="323"/>
    <n v="20240301"/>
    <n v="6.2"/>
    <n v="6.8"/>
    <n v="561"/>
    <n v="8.4"/>
    <n v="999.2"/>
    <n v="87"/>
    <x v="22"/>
    <x v="60"/>
    <x v="8"/>
    <x v="2"/>
    <n v="11.2"/>
    <n v="11.2"/>
    <n v="0"/>
  </r>
  <r>
    <n v="323"/>
    <n v="20240302"/>
    <n v="4.8"/>
    <n v="7.9"/>
    <n v="710"/>
    <n v="2.5"/>
    <n v="997.6"/>
    <n v="84"/>
    <x v="22"/>
    <x v="61"/>
    <x v="8"/>
    <x v="2"/>
    <n v="10.1"/>
    <n v="10.1"/>
    <n v="0"/>
  </r>
  <r>
    <n v="323"/>
    <n v="20240303"/>
    <n v="3.6"/>
    <n v="7.2"/>
    <n v="287"/>
    <n v="0.2"/>
    <n v="1002.5"/>
    <n v="93"/>
    <x v="22"/>
    <x v="62"/>
    <x v="8"/>
    <x v="2"/>
    <n v="10.8"/>
    <n v="10.8"/>
    <n v="0"/>
  </r>
  <r>
    <n v="323"/>
    <n v="20240304"/>
    <n v="1.8"/>
    <n v="7.3"/>
    <n v="1175"/>
    <n v="0"/>
    <n v="1011.6"/>
    <n v="82"/>
    <x v="22"/>
    <x v="63"/>
    <x v="9"/>
    <x v="2"/>
    <n v="10.7"/>
    <n v="10.7"/>
    <n v="0"/>
  </r>
  <r>
    <n v="323"/>
    <n v="20240305"/>
    <n v="1.9"/>
    <n v="6.3"/>
    <n v="502"/>
    <n v="1.8"/>
    <n v="1014.3"/>
    <n v="90"/>
    <x v="22"/>
    <x v="64"/>
    <x v="9"/>
    <x v="2"/>
    <n v="11.7"/>
    <n v="11.7"/>
    <n v="0"/>
  </r>
  <r>
    <n v="323"/>
    <n v="20240306"/>
    <n v="1.8"/>
    <n v="6.2"/>
    <n v="948"/>
    <n v="0"/>
    <n v="1022.3"/>
    <n v="96"/>
    <x v="22"/>
    <x v="65"/>
    <x v="9"/>
    <x v="2"/>
    <n v="11.8"/>
    <n v="11.8"/>
    <n v="0"/>
  </r>
  <r>
    <n v="323"/>
    <n v="20240307"/>
    <n v="5.0999999999999996"/>
    <n v="6.6"/>
    <n v="1312"/>
    <n v="-0.1"/>
    <n v="1021.3"/>
    <n v="83"/>
    <x v="22"/>
    <x v="66"/>
    <x v="9"/>
    <x v="2"/>
    <n v="11.4"/>
    <n v="11.4"/>
    <n v="0"/>
  </r>
  <r>
    <n v="323"/>
    <n v="20240308"/>
    <n v="6.3"/>
    <n v="6.6"/>
    <n v="1383"/>
    <n v="0"/>
    <n v="1009"/>
    <n v="70"/>
    <x v="22"/>
    <x v="67"/>
    <x v="9"/>
    <x v="2"/>
    <n v="11.4"/>
    <n v="11.4"/>
    <n v="0"/>
  </r>
  <r>
    <n v="323"/>
    <n v="20240309"/>
    <n v="5"/>
    <n v="10"/>
    <n v="1176"/>
    <n v="0"/>
    <n v="998.6"/>
    <n v="69"/>
    <x v="22"/>
    <x v="68"/>
    <x v="9"/>
    <x v="2"/>
    <n v="8"/>
    <n v="8"/>
    <n v="0"/>
  </r>
  <r>
    <n v="323"/>
    <n v="20240310"/>
    <n v="3.2"/>
    <n v="8.5"/>
    <n v="450"/>
    <n v="-0.1"/>
    <n v="996.1"/>
    <n v="81"/>
    <x v="22"/>
    <x v="69"/>
    <x v="9"/>
    <x v="2"/>
    <n v="9.5"/>
    <n v="9.5"/>
    <n v="0"/>
  </r>
  <r>
    <n v="323"/>
    <n v="20240311"/>
    <n v="3.5"/>
    <n v="7.8"/>
    <n v="202"/>
    <n v="3.6"/>
    <n v="1003.5"/>
    <n v="96"/>
    <x v="22"/>
    <x v="70"/>
    <x v="10"/>
    <x v="2"/>
    <n v="10.199999999999999"/>
    <n v="10.199999999999999"/>
    <n v="0"/>
  </r>
  <r>
    <n v="323"/>
    <n v="20240312"/>
    <n v="4.8"/>
    <n v="8.6999999999999993"/>
    <n v="597"/>
    <n v="7.9"/>
    <n v="1012.8"/>
    <n v="93"/>
    <x v="22"/>
    <x v="71"/>
    <x v="10"/>
    <x v="2"/>
    <n v="9.3000000000000007"/>
    <n v="9.3000000000000007"/>
    <n v="0"/>
  </r>
  <r>
    <n v="323"/>
    <n v="20240313"/>
    <n v="6"/>
    <n v="11.4"/>
    <n v="402"/>
    <n v="0.8"/>
    <n v="1014.4"/>
    <n v="87"/>
    <x v="22"/>
    <x v="72"/>
    <x v="10"/>
    <x v="2"/>
    <n v="6.6"/>
    <n v="6.6"/>
    <n v="0"/>
  </r>
  <r>
    <n v="323"/>
    <n v="20240314"/>
    <n v="4.3"/>
    <n v="12.8"/>
    <n v="1185"/>
    <n v="0"/>
    <n v="1010"/>
    <n v="78"/>
    <x v="22"/>
    <x v="73"/>
    <x v="10"/>
    <x v="2"/>
    <n v="5.1999999999999993"/>
    <n v="5.1999999999999993"/>
    <n v="0"/>
  </r>
  <r>
    <n v="323"/>
    <n v="20240315"/>
    <n v="6.6"/>
    <n v="12.6"/>
    <n v="805"/>
    <n v="0.5"/>
    <n v="1007.7"/>
    <n v="84"/>
    <x v="22"/>
    <x v="74"/>
    <x v="10"/>
    <x v="2"/>
    <n v="5.4"/>
    <n v="5.4"/>
    <n v="0"/>
  </r>
  <r>
    <n v="323"/>
    <n v="20240316"/>
    <n v="3.8"/>
    <n v="8.4"/>
    <n v="903"/>
    <n v="0.2"/>
    <n v="1020.3"/>
    <n v="80"/>
    <x v="22"/>
    <x v="75"/>
    <x v="10"/>
    <x v="2"/>
    <n v="9.6"/>
    <n v="9.6"/>
    <n v="0"/>
  </r>
  <r>
    <n v="323"/>
    <n v="20240317"/>
    <n v="4.2"/>
    <n v="10.5"/>
    <n v="619"/>
    <n v="3.9"/>
    <n v="1018"/>
    <n v="88"/>
    <x v="22"/>
    <x v="76"/>
    <x v="10"/>
    <x v="2"/>
    <n v="7.5"/>
    <n v="7.5"/>
    <n v="0"/>
  </r>
  <r>
    <n v="323"/>
    <n v="20240318"/>
    <n v="3.6"/>
    <n v="10.8"/>
    <n v="1201"/>
    <n v="0"/>
    <n v="1016.2"/>
    <n v="89"/>
    <x v="22"/>
    <x v="77"/>
    <x v="11"/>
    <x v="2"/>
    <n v="7.1999999999999993"/>
    <n v="7.1999999999999993"/>
    <n v="0"/>
  </r>
  <r>
    <n v="323"/>
    <n v="20240319"/>
    <n v="3.2"/>
    <n v="11.5"/>
    <n v="1231"/>
    <n v="0"/>
    <n v="1017.9"/>
    <n v="82"/>
    <x v="22"/>
    <x v="78"/>
    <x v="11"/>
    <x v="2"/>
    <n v="6.5"/>
    <n v="6.5"/>
    <n v="0"/>
  </r>
  <r>
    <n v="323"/>
    <n v="20240320"/>
    <n v="1.8"/>
    <n v="11.1"/>
    <n v="1289"/>
    <n v="0"/>
    <n v="1019.1"/>
    <n v="88"/>
    <x v="22"/>
    <x v="79"/>
    <x v="11"/>
    <x v="2"/>
    <n v="6.9"/>
    <n v="6.9"/>
    <n v="0"/>
  </r>
  <r>
    <n v="323"/>
    <n v="20240321"/>
    <n v="3.3"/>
    <n v="9.8000000000000007"/>
    <n v="620"/>
    <n v="0"/>
    <n v="1024.2"/>
    <n v="89"/>
    <x v="22"/>
    <x v="80"/>
    <x v="11"/>
    <x v="2"/>
    <n v="8.1999999999999993"/>
    <n v="8.1999999999999993"/>
    <n v="0"/>
  </r>
  <r>
    <n v="323"/>
    <n v="20240322"/>
    <n v="4.5"/>
    <n v="9.3000000000000007"/>
    <n v="266"/>
    <n v="10.5"/>
    <n v="1016.6"/>
    <n v="96"/>
    <x v="22"/>
    <x v="81"/>
    <x v="11"/>
    <x v="2"/>
    <n v="8.6999999999999993"/>
    <n v="8.6999999999999993"/>
    <n v="0"/>
  </r>
  <r>
    <n v="323"/>
    <n v="20240323"/>
    <n v="6.7"/>
    <n v="6.9"/>
    <n v="1164"/>
    <n v="1.5"/>
    <n v="1009.5"/>
    <n v="78"/>
    <x v="22"/>
    <x v="82"/>
    <x v="11"/>
    <x v="2"/>
    <n v="11.1"/>
    <n v="11.1"/>
    <n v="0"/>
  </r>
  <r>
    <n v="323"/>
    <n v="20240324"/>
    <n v="7.7"/>
    <n v="7.1"/>
    <n v="701"/>
    <n v="1.1000000000000001"/>
    <n v="1007.2"/>
    <n v="79"/>
    <x v="22"/>
    <x v="83"/>
    <x v="11"/>
    <x v="2"/>
    <n v="10.9"/>
    <n v="10.9"/>
    <n v="0"/>
  </r>
  <r>
    <n v="323"/>
    <n v="20240325"/>
    <n v="3.7"/>
    <n v="7.6"/>
    <n v="1541"/>
    <n v="0"/>
    <n v="1003.3"/>
    <n v="76"/>
    <x v="22"/>
    <x v="84"/>
    <x v="12"/>
    <x v="2"/>
    <n v="10.4"/>
    <n v="10.4"/>
    <n v="0"/>
  </r>
  <r>
    <n v="323"/>
    <n v="20240326"/>
    <n v="3.9"/>
    <n v="9.3000000000000007"/>
    <n v="975"/>
    <n v="0.6"/>
    <n v="989.4"/>
    <n v="76"/>
    <x v="22"/>
    <x v="85"/>
    <x v="12"/>
    <x v="2"/>
    <n v="8.6999999999999993"/>
    <n v="8.6999999999999993"/>
    <n v="0"/>
  </r>
  <r>
    <n v="323"/>
    <n v="20240327"/>
    <n v="5.4"/>
    <n v="9.1999999999999993"/>
    <n v="1071"/>
    <n v="2"/>
    <n v="985.5"/>
    <n v="78"/>
    <x v="22"/>
    <x v="86"/>
    <x v="12"/>
    <x v="2"/>
    <n v="8.8000000000000007"/>
    <n v="8.8000000000000007"/>
    <n v="0"/>
  </r>
  <r>
    <n v="323"/>
    <n v="20240328"/>
    <n v="7.5"/>
    <n v="9.6"/>
    <n v="1248"/>
    <n v="5.5"/>
    <n v="985"/>
    <n v="71"/>
    <x v="22"/>
    <x v="87"/>
    <x v="12"/>
    <x v="2"/>
    <n v="8.4"/>
    <n v="8.4"/>
    <n v="0"/>
  </r>
  <r>
    <n v="323"/>
    <n v="20240329"/>
    <n v="5.8"/>
    <n v="11.1"/>
    <n v="1369"/>
    <n v="0"/>
    <n v="992.4"/>
    <n v="73"/>
    <x v="22"/>
    <x v="88"/>
    <x v="12"/>
    <x v="2"/>
    <n v="6.9"/>
    <n v="6.9"/>
    <n v="0"/>
  </r>
  <r>
    <n v="323"/>
    <n v="20240330"/>
    <n v="2.4"/>
    <n v="8.6"/>
    <n v="520"/>
    <n v="9"/>
    <n v="997"/>
    <n v="95"/>
    <x v="22"/>
    <x v="89"/>
    <x v="12"/>
    <x v="2"/>
    <n v="9.4"/>
    <n v="9.4"/>
    <n v="0"/>
  </r>
  <r>
    <n v="323"/>
    <n v="20240331"/>
    <n v="4.2"/>
    <n v="10.3"/>
    <n v="1085"/>
    <n v="2.6"/>
    <n v="995.1"/>
    <n v="91"/>
    <x v="22"/>
    <x v="90"/>
    <x v="12"/>
    <x v="2"/>
    <n v="7.6999999999999993"/>
    <n v="7.6999999999999993"/>
    <n v="0"/>
  </r>
  <r>
    <n v="323"/>
    <n v="20240401"/>
    <n v="4.5"/>
    <n v="10.4"/>
    <n v="1244"/>
    <n v="0"/>
    <n v="996.9"/>
    <n v="82"/>
    <x v="22"/>
    <x v="91"/>
    <x v="13"/>
    <x v="3"/>
    <n v="7.6"/>
    <n v="6.08"/>
    <n v="0"/>
  </r>
  <r>
    <n v="323"/>
    <n v="20240402"/>
    <n v="5.9"/>
    <n v="10.199999999999999"/>
    <n v="887"/>
    <n v="3.6"/>
    <n v="1005.3"/>
    <n v="85"/>
    <x v="22"/>
    <x v="92"/>
    <x v="13"/>
    <x v="3"/>
    <n v="7.8000000000000007"/>
    <n v="6.2400000000000011"/>
    <n v="0"/>
  </r>
  <r>
    <n v="323"/>
    <n v="20240403"/>
    <n v="6.8"/>
    <n v="11.1"/>
    <n v="909"/>
    <n v="3.2"/>
    <n v="1003.8"/>
    <n v="88"/>
    <x v="22"/>
    <x v="93"/>
    <x v="13"/>
    <x v="3"/>
    <n v="6.9"/>
    <n v="5.5200000000000005"/>
    <n v="0"/>
  </r>
  <r>
    <n v="323"/>
    <n v="20240404"/>
    <n v="8.3000000000000007"/>
    <n v="12.5"/>
    <n v="1486"/>
    <n v="17.399999999999999"/>
    <n v="1005.6"/>
    <n v="85"/>
    <x v="22"/>
    <x v="94"/>
    <x v="13"/>
    <x v="3"/>
    <n v="5.5"/>
    <n v="4.4000000000000004"/>
    <n v="0"/>
  </r>
  <r>
    <n v="323"/>
    <n v="20240405"/>
    <n v="5"/>
    <n v="13.9"/>
    <n v="1062"/>
    <n v="2.6"/>
    <n v="1008.1"/>
    <n v="86"/>
    <x v="22"/>
    <x v="95"/>
    <x v="13"/>
    <x v="3"/>
    <n v="4.0999999999999996"/>
    <n v="3.28"/>
    <n v="0"/>
  </r>
  <r>
    <n v="323"/>
    <n v="20240406"/>
    <n v="5.3"/>
    <n v="17.5"/>
    <n v="1453"/>
    <n v="0"/>
    <n v="1007.8"/>
    <n v="68"/>
    <x v="22"/>
    <x v="96"/>
    <x v="13"/>
    <x v="3"/>
    <n v="0.5"/>
    <n v="0.4"/>
    <n v="0"/>
  </r>
  <r>
    <n v="323"/>
    <n v="20240407"/>
    <n v="5.6"/>
    <n v="15.5"/>
    <n v="1869"/>
    <n v="1.1000000000000001"/>
    <n v="1011.9"/>
    <n v="70"/>
    <x v="22"/>
    <x v="97"/>
    <x v="13"/>
    <x v="3"/>
    <n v="2.5"/>
    <n v="2"/>
    <n v="0"/>
  </r>
  <r>
    <n v="323"/>
    <n v="20240408"/>
    <n v="2.8"/>
    <n v="14.5"/>
    <n v="1216"/>
    <n v="8.5"/>
    <n v="1006.7"/>
    <n v="84"/>
    <x v="22"/>
    <x v="98"/>
    <x v="14"/>
    <x v="3"/>
    <n v="3.5"/>
    <n v="2.8000000000000003"/>
    <n v="0"/>
  </r>
  <r>
    <n v="323"/>
    <n v="20240409"/>
    <n v="8.6999999999999993"/>
    <n v="10.9"/>
    <n v="907"/>
    <n v="0.9"/>
    <n v="1010.7"/>
    <n v="75"/>
    <x v="22"/>
    <x v="99"/>
    <x v="14"/>
    <x v="3"/>
    <n v="7.1"/>
    <n v="5.68"/>
    <n v="0"/>
  </r>
  <r>
    <n v="323"/>
    <n v="20240410"/>
    <n v="4.7"/>
    <n v="11.6"/>
    <n v="2015"/>
    <n v="0.2"/>
    <n v="1027.3"/>
    <n v="66"/>
    <x v="22"/>
    <x v="100"/>
    <x v="14"/>
    <x v="3"/>
    <n v="6.4"/>
    <n v="5.120000000000001"/>
    <n v="0"/>
  </r>
  <r>
    <n v="323"/>
    <n v="20240411"/>
    <n v="5.3"/>
    <n v="13"/>
    <n v="509"/>
    <n v="0.3"/>
    <n v="1030.5999999999999"/>
    <n v="90"/>
    <x v="22"/>
    <x v="101"/>
    <x v="14"/>
    <x v="3"/>
    <n v="5"/>
    <n v="4"/>
    <n v="0"/>
  </r>
  <r>
    <n v="323"/>
    <n v="20240412"/>
    <n v="5.6"/>
    <n v="16.100000000000001"/>
    <n v="1789"/>
    <n v="0"/>
    <n v="1029.5999999999999"/>
    <n v="78"/>
    <x v="22"/>
    <x v="102"/>
    <x v="14"/>
    <x v="3"/>
    <n v="1.8999999999999986"/>
    <n v="1.5199999999999989"/>
    <n v="0"/>
  </r>
  <r>
    <n v="323"/>
    <n v="20240413"/>
    <n v="5.8"/>
    <n v="16.100000000000001"/>
    <n v="1863"/>
    <n v="0"/>
    <n v="1022.9"/>
    <n v="74"/>
    <x v="22"/>
    <x v="103"/>
    <x v="14"/>
    <x v="3"/>
    <n v="1.8999999999999986"/>
    <n v="1.5199999999999989"/>
    <n v="0"/>
  </r>
  <r>
    <n v="323"/>
    <n v="20240414"/>
    <n v="3.1"/>
    <n v="11.4"/>
    <n v="1509"/>
    <n v="0"/>
    <n v="1021.5"/>
    <n v="72"/>
    <x v="22"/>
    <x v="104"/>
    <x v="14"/>
    <x v="3"/>
    <n v="6.6"/>
    <n v="5.28"/>
    <n v="0"/>
  </r>
  <r>
    <n v="323"/>
    <n v="20240415"/>
    <n v="8.6999999999999993"/>
    <n v="8.6"/>
    <n v="976"/>
    <n v="7.1"/>
    <n v="1006.7"/>
    <n v="77"/>
    <x v="22"/>
    <x v="105"/>
    <x v="15"/>
    <x v="3"/>
    <n v="9.4"/>
    <n v="7.5200000000000005"/>
    <n v="0"/>
  </r>
  <r>
    <n v="323"/>
    <n v="20240416"/>
    <n v="8.9"/>
    <n v="8.3000000000000007"/>
    <n v="892"/>
    <n v="12.9"/>
    <n v="1007.4"/>
    <n v="85"/>
    <x v="22"/>
    <x v="106"/>
    <x v="15"/>
    <x v="3"/>
    <n v="9.6999999999999993"/>
    <n v="7.76"/>
    <n v="0"/>
  </r>
  <r>
    <n v="323"/>
    <n v="20240417"/>
    <n v="4.3"/>
    <n v="6.7"/>
    <n v="1435"/>
    <n v="4.3"/>
    <n v="1013.2"/>
    <n v="80"/>
    <x v="22"/>
    <x v="107"/>
    <x v="15"/>
    <x v="3"/>
    <n v="11.3"/>
    <n v="9.0400000000000009"/>
    <n v="0"/>
  </r>
  <r>
    <n v="323"/>
    <n v="20240418"/>
    <n v="4.2"/>
    <n v="8"/>
    <n v="1906"/>
    <n v="3.5"/>
    <n v="1019.6"/>
    <n v="77"/>
    <x v="22"/>
    <x v="108"/>
    <x v="15"/>
    <x v="3"/>
    <n v="10"/>
    <n v="8"/>
    <n v="0"/>
  </r>
  <r>
    <n v="323"/>
    <n v="20240419"/>
    <n v="9.6999999999999993"/>
    <n v="8.6999999999999993"/>
    <n v="1194"/>
    <n v="5.7"/>
    <n v="1013.8"/>
    <n v="82"/>
    <x v="22"/>
    <x v="109"/>
    <x v="15"/>
    <x v="3"/>
    <n v="9.3000000000000007"/>
    <n v="7.4400000000000013"/>
    <n v="0"/>
  </r>
  <r>
    <n v="323"/>
    <n v="20240420"/>
    <n v="7.8"/>
    <n v="7.2"/>
    <n v="1559"/>
    <n v="2.2999999999999998"/>
    <n v="1023.6"/>
    <n v="78"/>
    <x v="22"/>
    <x v="110"/>
    <x v="15"/>
    <x v="3"/>
    <n v="10.8"/>
    <n v="8.64"/>
    <n v="0"/>
  </r>
  <r>
    <n v="323"/>
    <n v="20240421"/>
    <n v="6.5"/>
    <n v="7.5"/>
    <n v="2199"/>
    <n v="1.2"/>
    <n v="1025.7"/>
    <n v="72"/>
    <x v="22"/>
    <x v="111"/>
    <x v="15"/>
    <x v="3"/>
    <n v="10.5"/>
    <n v="8.4"/>
    <n v="0"/>
  </r>
  <r>
    <n v="323"/>
    <n v="20240422"/>
    <n v="4.2"/>
    <n v="7"/>
    <n v="1733"/>
    <n v="0.1"/>
    <n v="1025.5"/>
    <n v="67"/>
    <x v="22"/>
    <x v="112"/>
    <x v="16"/>
    <x v="3"/>
    <n v="11"/>
    <n v="8.8000000000000007"/>
    <n v="0"/>
  </r>
  <r>
    <n v="323"/>
    <n v="20240423"/>
    <n v="3.9"/>
    <n v="6.8"/>
    <n v="2148"/>
    <n v="0.6"/>
    <n v="1020.1"/>
    <n v="70"/>
    <x v="22"/>
    <x v="113"/>
    <x v="16"/>
    <x v="3"/>
    <n v="11.2"/>
    <n v="8.9599999999999991"/>
    <n v="0"/>
  </r>
  <r>
    <n v="323"/>
    <n v="20240424"/>
    <m/>
    <n v="6.3"/>
    <n v="1566"/>
    <n v="4"/>
    <n v="1011.8"/>
    <n v="80"/>
    <x v="22"/>
    <x v="114"/>
    <x v="16"/>
    <x v="3"/>
    <n v="11.7"/>
    <n v="9.36"/>
    <n v="0"/>
  </r>
  <r>
    <n v="323"/>
    <n v="20240425"/>
    <m/>
    <n v="6.9"/>
    <n v="846"/>
    <n v="8.3000000000000007"/>
    <n v="1004.7"/>
    <n v="83"/>
    <x v="22"/>
    <x v="115"/>
    <x v="16"/>
    <x v="3"/>
    <n v="11.1"/>
    <n v="8.8800000000000008"/>
    <n v="0"/>
  </r>
  <r>
    <n v="323"/>
    <n v="20240426"/>
    <m/>
    <n v="8.4"/>
    <n v="1781"/>
    <n v="0.8"/>
    <n v="1004.1"/>
    <n v="80"/>
    <x v="22"/>
    <x v="116"/>
    <x v="16"/>
    <x v="3"/>
    <n v="9.6"/>
    <n v="7.68"/>
    <n v="0"/>
  </r>
  <r>
    <n v="323"/>
    <n v="20240427"/>
    <n v="3.5"/>
    <n v="12"/>
    <n v="1249"/>
    <n v="3"/>
    <n v="1003.5"/>
    <n v="84"/>
    <x v="22"/>
    <x v="117"/>
    <x v="16"/>
    <x v="3"/>
    <n v="6"/>
    <n v="4.8000000000000007"/>
    <n v="0"/>
  </r>
  <r>
    <n v="323"/>
    <n v="20240428"/>
    <n v="6.3"/>
    <n v="11.8"/>
    <n v="1113"/>
    <n v="0.1"/>
    <n v="1007.9"/>
    <n v="74"/>
    <x v="22"/>
    <x v="118"/>
    <x v="16"/>
    <x v="3"/>
    <n v="6.1999999999999993"/>
    <n v="4.96"/>
    <n v="0"/>
  </r>
  <r>
    <n v="323"/>
    <n v="20240429"/>
    <n v="3.3"/>
    <n v="13.1"/>
    <n v="2307"/>
    <n v="0"/>
    <n v="1018.1"/>
    <n v="74"/>
    <x v="22"/>
    <x v="119"/>
    <x v="17"/>
    <x v="3"/>
    <n v="4.9000000000000004"/>
    <n v="3.9200000000000004"/>
    <n v="0"/>
  </r>
  <r>
    <n v="323"/>
    <n v="20240430"/>
    <n v="2.7"/>
    <n v="15.6"/>
    <n v="1755"/>
    <n v="3.1"/>
    <n v="1014.2"/>
    <n v="80"/>
    <x v="22"/>
    <x v="120"/>
    <x v="17"/>
    <x v="3"/>
    <n v="2.4000000000000004"/>
    <n v="1.9200000000000004"/>
    <n v="0"/>
  </r>
  <r>
    <n v="323"/>
    <n v="20240501"/>
    <n v="3.1"/>
    <n v="16.7"/>
    <n v="2278"/>
    <n v="1.2"/>
    <n v="1006"/>
    <n v="86"/>
    <x v="22"/>
    <x v="121"/>
    <x v="17"/>
    <x v="4"/>
    <n v="1.3000000000000007"/>
    <n v="1.0400000000000007"/>
    <n v="0"/>
  </r>
  <r>
    <n v="330"/>
    <n v="20240101"/>
    <n v="10.3"/>
    <n v="8.5"/>
    <n v="197"/>
    <n v="4.4000000000000004"/>
    <n v="1000.8"/>
    <n v="79"/>
    <x v="23"/>
    <x v="0"/>
    <x v="0"/>
    <x v="0"/>
    <n v="9.5"/>
    <n v="10.450000000000001"/>
    <n v="0"/>
  </r>
  <r>
    <n v="330"/>
    <n v="20240102"/>
    <n v="12.8"/>
    <n v="10.8"/>
    <n v="57"/>
    <n v="20.3"/>
    <n v="986.8"/>
    <n v="89"/>
    <x v="23"/>
    <x v="1"/>
    <x v="0"/>
    <x v="0"/>
    <n v="7.1999999999999993"/>
    <n v="7.92"/>
    <n v="0"/>
  </r>
  <r>
    <n v="330"/>
    <n v="20240103"/>
    <n v="10.3"/>
    <n v="9.8000000000000007"/>
    <n v="162"/>
    <n v="7.1"/>
    <n v="989.7"/>
    <n v="86"/>
    <x v="23"/>
    <x v="2"/>
    <x v="0"/>
    <x v="0"/>
    <n v="8.1999999999999993"/>
    <n v="9.02"/>
    <n v="0"/>
  </r>
  <r>
    <n v="330"/>
    <n v="20240104"/>
    <n v="7.3"/>
    <n v="8.6"/>
    <n v="180"/>
    <n v="7.9"/>
    <n v="1000.7"/>
    <n v="89"/>
    <x v="23"/>
    <x v="3"/>
    <x v="0"/>
    <x v="0"/>
    <n v="9.4"/>
    <n v="10.340000000000002"/>
    <n v="0"/>
  </r>
  <r>
    <n v="330"/>
    <n v="20240105"/>
    <n v="8.1"/>
    <n v="8"/>
    <n v="94"/>
    <n v="3.1"/>
    <n v="996.5"/>
    <n v="87"/>
    <x v="23"/>
    <x v="4"/>
    <x v="0"/>
    <x v="0"/>
    <n v="10"/>
    <n v="11"/>
    <n v="0"/>
  </r>
  <r>
    <n v="330"/>
    <n v="20240106"/>
    <n v="9.8000000000000007"/>
    <n v="4.7"/>
    <n v="87"/>
    <n v="-0.1"/>
    <n v="1012.6"/>
    <n v="81"/>
    <x v="23"/>
    <x v="5"/>
    <x v="0"/>
    <x v="0"/>
    <n v="13.3"/>
    <n v="14.630000000000003"/>
    <n v="0"/>
  </r>
  <r>
    <n v="330"/>
    <n v="20240107"/>
    <n v="8.8000000000000007"/>
    <n v="0.4"/>
    <n v="282"/>
    <n v="0"/>
    <n v="1025.7"/>
    <n v="77"/>
    <x v="23"/>
    <x v="6"/>
    <x v="0"/>
    <x v="0"/>
    <n v="17.600000000000001"/>
    <n v="19.360000000000003"/>
    <n v="0"/>
  </r>
  <r>
    <n v="330"/>
    <n v="20240108"/>
    <n v="9.1999999999999993"/>
    <n v="-1.3"/>
    <n v="187"/>
    <n v="0"/>
    <n v="1032.5"/>
    <n v="68"/>
    <x v="23"/>
    <x v="7"/>
    <x v="1"/>
    <x v="0"/>
    <n v="19.3"/>
    <n v="21.230000000000004"/>
    <n v="0"/>
  </r>
  <r>
    <n v="330"/>
    <n v="20240109"/>
    <n v="8.5"/>
    <n v="-2.4"/>
    <n v="458"/>
    <n v="0"/>
    <n v="1032.8"/>
    <n v="56"/>
    <x v="23"/>
    <x v="8"/>
    <x v="1"/>
    <x v="0"/>
    <n v="20.399999999999999"/>
    <n v="22.44"/>
    <n v="0"/>
  </r>
  <r>
    <n v="330"/>
    <n v="20240110"/>
    <n v="5.8"/>
    <n v="-2.2999999999999998"/>
    <n v="440"/>
    <n v="0"/>
    <n v="1030.5999999999999"/>
    <n v="58"/>
    <x v="23"/>
    <x v="9"/>
    <x v="1"/>
    <x v="0"/>
    <n v="20.3"/>
    <n v="22.330000000000002"/>
    <n v="0"/>
  </r>
  <r>
    <n v="330"/>
    <n v="20240111"/>
    <n v="5.0999999999999996"/>
    <n v="0.9"/>
    <n v="210"/>
    <n v="0"/>
    <n v="1034.7"/>
    <n v="80"/>
    <x v="23"/>
    <x v="10"/>
    <x v="1"/>
    <x v="0"/>
    <n v="17.100000000000001"/>
    <n v="18.810000000000002"/>
    <n v="0"/>
  </r>
  <r>
    <n v="330"/>
    <n v="20240112"/>
    <n v="4.5"/>
    <n v="5.0999999999999996"/>
    <n v="154"/>
    <n v="0.1"/>
    <n v="1033"/>
    <n v="85"/>
    <x v="23"/>
    <x v="11"/>
    <x v="1"/>
    <x v="0"/>
    <n v="12.9"/>
    <n v="14.190000000000001"/>
    <n v="0"/>
  </r>
  <r>
    <n v="330"/>
    <n v="20240113"/>
    <n v="7"/>
    <n v="5"/>
    <n v="49"/>
    <n v="1.2"/>
    <n v="1022.4"/>
    <n v="88"/>
    <x v="23"/>
    <x v="12"/>
    <x v="1"/>
    <x v="0"/>
    <n v="13"/>
    <n v="14.3"/>
    <n v="0"/>
  </r>
  <r>
    <n v="330"/>
    <n v="20240114"/>
    <n v="8.6"/>
    <n v="5.2"/>
    <n v="152"/>
    <n v="5.2"/>
    <n v="1009.2"/>
    <n v="83"/>
    <x v="23"/>
    <x v="13"/>
    <x v="1"/>
    <x v="0"/>
    <n v="12.8"/>
    <n v="14.080000000000002"/>
    <n v="0"/>
  </r>
  <r>
    <n v="330"/>
    <n v="20240115"/>
    <n v="12.2"/>
    <n v="3.3"/>
    <n v="226"/>
    <n v="6.2"/>
    <n v="1005"/>
    <n v="80"/>
    <x v="23"/>
    <x v="14"/>
    <x v="2"/>
    <x v="0"/>
    <n v="14.7"/>
    <n v="16.170000000000002"/>
    <n v="0"/>
  </r>
  <r>
    <n v="330"/>
    <n v="20240116"/>
    <n v="7.5"/>
    <n v="2.6"/>
    <n v="400"/>
    <n v="0.2"/>
    <n v="1006.6"/>
    <n v="68"/>
    <x v="23"/>
    <x v="15"/>
    <x v="2"/>
    <x v="0"/>
    <n v="15.4"/>
    <n v="16.940000000000001"/>
    <n v="0"/>
  </r>
  <r>
    <n v="330"/>
    <n v="20240117"/>
    <n v="4.2"/>
    <n v="0.8"/>
    <n v="181"/>
    <n v="0"/>
    <n v="992.9"/>
    <n v="76"/>
    <x v="23"/>
    <x v="16"/>
    <x v="2"/>
    <x v="0"/>
    <n v="17.2"/>
    <n v="18.920000000000002"/>
    <n v="0"/>
  </r>
  <r>
    <n v="330"/>
    <n v="20240118"/>
    <n v="5.5"/>
    <n v="2.9"/>
    <n v="435"/>
    <n v="0.3"/>
    <n v="1003.6"/>
    <n v="69"/>
    <x v="23"/>
    <x v="17"/>
    <x v="2"/>
    <x v="0"/>
    <n v="15.1"/>
    <n v="16.61"/>
    <n v="0"/>
  </r>
  <r>
    <n v="330"/>
    <n v="20240119"/>
    <n v="7.5"/>
    <n v="4"/>
    <n v="487"/>
    <n v="0.6"/>
    <n v="1020.3"/>
    <n v="74"/>
    <x v="23"/>
    <x v="18"/>
    <x v="2"/>
    <x v="0"/>
    <n v="14"/>
    <n v="15.400000000000002"/>
    <n v="0"/>
  </r>
  <r>
    <n v="330"/>
    <n v="20240120"/>
    <n v="8.5"/>
    <n v="0.9"/>
    <n v="431"/>
    <n v="0"/>
    <n v="1025.8"/>
    <n v="75"/>
    <x v="23"/>
    <x v="19"/>
    <x v="2"/>
    <x v="0"/>
    <n v="17.100000000000001"/>
    <n v="18.810000000000002"/>
    <n v="0"/>
  </r>
  <r>
    <n v="330"/>
    <n v="20240121"/>
    <n v="13"/>
    <n v="4.5999999999999996"/>
    <n v="134"/>
    <n v="0.2"/>
    <n v="1014.8"/>
    <n v="76"/>
    <x v="23"/>
    <x v="20"/>
    <x v="2"/>
    <x v="0"/>
    <n v="13.4"/>
    <n v="14.740000000000002"/>
    <n v="0"/>
  </r>
  <r>
    <n v="330"/>
    <n v="20240122"/>
    <n v="12.5"/>
    <n v="9"/>
    <n v="433"/>
    <n v="1.7"/>
    <n v="1007.6"/>
    <n v="82"/>
    <x v="23"/>
    <x v="21"/>
    <x v="3"/>
    <x v="0"/>
    <n v="9"/>
    <n v="9.9"/>
    <n v="0"/>
  </r>
  <r>
    <n v="330"/>
    <n v="20240123"/>
    <n v="11.8"/>
    <n v="8.3000000000000007"/>
    <n v="281"/>
    <n v="5.4"/>
    <n v="1019"/>
    <n v="84"/>
    <x v="23"/>
    <x v="22"/>
    <x v="3"/>
    <x v="0"/>
    <n v="9.6999999999999993"/>
    <n v="10.67"/>
    <n v="0"/>
  </r>
  <r>
    <n v="330"/>
    <n v="20240124"/>
    <n v="12.3"/>
    <n v="9.5"/>
    <n v="301"/>
    <n v="0"/>
    <n v="1021"/>
    <n v="77"/>
    <x v="23"/>
    <x v="23"/>
    <x v="3"/>
    <x v="0"/>
    <n v="8.5"/>
    <n v="9.3500000000000014"/>
    <n v="0"/>
  </r>
  <r>
    <n v="330"/>
    <n v="20240125"/>
    <n v="5.9"/>
    <n v="7.6"/>
    <n v="195"/>
    <n v="0.4"/>
    <n v="1026.4000000000001"/>
    <n v="92"/>
    <x v="23"/>
    <x v="24"/>
    <x v="3"/>
    <x v="0"/>
    <n v="10.4"/>
    <n v="11.440000000000001"/>
    <n v="0"/>
  </r>
  <r>
    <n v="330"/>
    <n v="20240126"/>
    <n v="9.6"/>
    <n v="8.1999999999999993"/>
    <n v="541"/>
    <n v="3.6"/>
    <n v="1026"/>
    <n v="82"/>
    <x v="23"/>
    <x v="25"/>
    <x v="3"/>
    <x v="0"/>
    <n v="9.8000000000000007"/>
    <n v="10.780000000000001"/>
    <n v="0"/>
  </r>
  <r>
    <n v="330"/>
    <n v="20240127"/>
    <n v="4.7"/>
    <n v="5.0999999999999996"/>
    <n v="496"/>
    <n v="0"/>
    <n v="1034.4000000000001"/>
    <n v="85"/>
    <x v="23"/>
    <x v="26"/>
    <x v="3"/>
    <x v="0"/>
    <n v="12.9"/>
    <n v="14.190000000000001"/>
    <n v="0"/>
  </r>
  <r>
    <n v="330"/>
    <n v="20240128"/>
    <n v="6.5"/>
    <n v="6.2"/>
    <n v="487"/>
    <n v="0"/>
    <n v="1026.3"/>
    <n v="66"/>
    <x v="23"/>
    <x v="27"/>
    <x v="3"/>
    <x v="0"/>
    <n v="11.8"/>
    <n v="12.980000000000002"/>
    <n v="0"/>
  </r>
  <r>
    <n v="330"/>
    <n v="20240129"/>
    <n v="6"/>
    <n v="8.1999999999999993"/>
    <n v="470"/>
    <n v="0"/>
    <n v="1025.0999999999999"/>
    <n v="82"/>
    <x v="23"/>
    <x v="28"/>
    <x v="4"/>
    <x v="0"/>
    <n v="9.8000000000000007"/>
    <n v="10.780000000000001"/>
    <n v="0"/>
  </r>
  <r>
    <n v="330"/>
    <n v="20240130"/>
    <n v="7.3"/>
    <n v="8.1999999999999993"/>
    <n v="151"/>
    <n v="0.8"/>
    <n v="1027.9000000000001"/>
    <n v="89"/>
    <x v="23"/>
    <x v="29"/>
    <x v="4"/>
    <x v="0"/>
    <n v="9.8000000000000007"/>
    <n v="10.780000000000001"/>
    <n v="0"/>
  </r>
  <r>
    <n v="330"/>
    <n v="20240131"/>
    <n v="7.3"/>
    <n v="7"/>
    <n v="237"/>
    <n v="3.6"/>
    <n v="1029.9000000000001"/>
    <n v="80"/>
    <x v="23"/>
    <x v="30"/>
    <x v="4"/>
    <x v="0"/>
    <n v="11"/>
    <n v="12.100000000000001"/>
    <n v="0"/>
  </r>
  <r>
    <n v="330"/>
    <n v="20240201"/>
    <n v="6.3"/>
    <n v="7"/>
    <n v="627"/>
    <n v="0.4"/>
    <n v="1030.5999999999999"/>
    <n v="85"/>
    <x v="23"/>
    <x v="31"/>
    <x v="4"/>
    <x v="1"/>
    <n v="11"/>
    <n v="12.100000000000001"/>
    <n v="0"/>
  </r>
  <r>
    <n v="330"/>
    <n v="20240202"/>
    <n v="9.6"/>
    <n v="7.6"/>
    <n v="266"/>
    <n v="0"/>
    <n v="1027.4000000000001"/>
    <n v="91"/>
    <x v="23"/>
    <x v="32"/>
    <x v="4"/>
    <x v="1"/>
    <n v="10.4"/>
    <n v="11.440000000000001"/>
    <n v="0"/>
  </r>
  <r>
    <n v="330"/>
    <n v="20240203"/>
    <n v="9.3000000000000007"/>
    <n v="9.6"/>
    <n v="309"/>
    <n v="0.1"/>
    <n v="1025.2"/>
    <n v="90"/>
    <x v="23"/>
    <x v="33"/>
    <x v="4"/>
    <x v="1"/>
    <n v="8.4"/>
    <n v="9.240000000000002"/>
    <n v="0"/>
  </r>
  <r>
    <n v="330"/>
    <n v="20240204"/>
    <n v="10.3"/>
    <n v="9.5"/>
    <n v="240"/>
    <n v="-0.1"/>
    <n v="1021.5"/>
    <n v="91"/>
    <x v="23"/>
    <x v="34"/>
    <x v="4"/>
    <x v="1"/>
    <n v="8.5"/>
    <n v="9.3500000000000014"/>
    <n v="0"/>
  </r>
  <r>
    <n v="330"/>
    <n v="20240205"/>
    <n v="12.4"/>
    <n v="8.8000000000000007"/>
    <n v="303"/>
    <n v="0"/>
    <n v="1017.8"/>
    <n v="88"/>
    <x v="23"/>
    <x v="35"/>
    <x v="5"/>
    <x v="1"/>
    <n v="9.1999999999999993"/>
    <n v="10.119999999999999"/>
    <n v="0"/>
  </r>
  <r>
    <n v="330"/>
    <n v="20240206"/>
    <n v="13.6"/>
    <n v="9.4"/>
    <n v="295"/>
    <n v="13"/>
    <n v="1007.9"/>
    <n v="89"/>
    <x v="23"/>
    <x v="36"/>
    <x v="5"/>
    <x v="1"/>
    <n v="8.6"/>
    <n v="9.4600000000000009"/>
    <n v="0"/>
  </r>
  <r>
    <n v="330"/>
    <n v="20240207"/>
    <n v="3.9"/>
    <n v="5.0999999999999996"/>
    <n v="497"/>
    <n v="3.3"/>
    <n v="1005.4"/>
    <n v="78"/>
    <x v="23"/>
    <x v="37"/>
    <x v="5"/>
    <x v="1"/>
    <n v="12.9"/>
    <n v="14.190000000000001"/>
    <n v="0"/>
  </r>
  <r>
    <n v="330"/>
    <n v="20240208"/>
    <n v="5.7"/>
    <n v="4.3"/>
    <n v="134"/>
    <n v="20.5"/>
    <n v="995.3"/>
    <n v="93"/>
    <x v="23"/>
    <x v="38"/>
    <x v="5"/>
    <x v="1"/>
    <n v="13.7"/>
    <n v="15.07"/>
    <n v="0"/>
  </r>
  <r>
    <n v="330"/>
    <n v="20240209"/>
    <n v="8.3000000000000007"/>
    <n v="11.1"/>
    <n v="380"/>
    <n v="4.5"/>
    <n v="982.7"/>
    <n v="85"/>
    <x v="23"/>
    <x v="39"/>
    <x v="5"/>
    <x v="1"/>
    <n v="6.9"/>
    <n v="7.5900000000000007"/>
    <n v="0"/>
  </r>
  <r>
    <n v="330"/>
    <n v="20240210"/>
    <n v="4.5"/>
    <n v="10.8"/>
    <n v="342"/>
    <n v="0.1"/>
    <n v="985.6"/>
    <n v="87"/>
    <x v="23"/>
    <x v="40"/>
    <x v="5"/>
    <x v="1"/>
    <n v="7.1999999999999993"/>
    <n v="7.92"/>
    <n v="0"/>
  </r>
  <r>
    <n v="330"/>
    <n v="20240211"/>
    <n v="4.9000000000000004"/>
    <n v="8.4"/>
    <n v="306"/>
    <n v="1"/>
    <n v="990.8"/>
    <n v="92"/>
    <x v="23"/>
    <x v="41"/>
    <x v="5"/>
    <x v="1"/>
    <n v="9.6"/>
    <n v="10.56"/>
    <n v="0"/>
  </r>
  <r>
    <n v="330"/>
    <n v="20240212"/>
    <n v="5.2"/>
    <n v="7.2"/>
    <n v="505"/>
    <n v="0"/>
    <n v="1005.2"/>
    <n v="85"/>
    <x v="23"/>
    <x v="42"/>
    <x v="6"/>
    <x v="1"/>
    <n v="10.8"/>
    <n v="11.880000000000003"/>
    <n v="0"/>
  </r>
  <r>
    <n v="330"/>
    <n v="20240213"/>
    <n v="7.5"/>
    <n v="7.6"/>
    <n v="545"/>
    <n v="2.8"/>
    <n v="1014.2"/>
    <n v="84"/>
    <x v="23"/>
    <x v="43"/>
    <x v="6"/>
    <x v="1"/>
    <n v="10.4"/>
    <n v="11.440000000000001"/>
    <n v="0"/>
  </r>
  <r>
    <n v="330"/>
    <n v="20240214"/>
    <n v="9.4"/>
    <n v="10.6"/>
    <n v="121"/>
    <n v="3"/>
    <n v="1014.1"/>
    <n v="96"/>
    <x v="23"/>
    <x v="44"/>
    <x v="6"/>
    <x v="1"/>
    <n v="7.4"/>
    <n v="8.14"/>
    <n v="0"/>
  </r>
  <r>
    <n v="330"/>
    <n v="20240215"/>
    <n v="7"/>
    <n v="13.4"/>
    <n v="492"/>
    <n v="8"/>
    <n v="1011.6"/>
    <n v="83"/>
    <x v="23"/>
    <x v="45"/>
    <x v="6"/>
    <x v="1"/>
    <n v="4.5999999999999996"/>
    <n v="5.0599999999999996"/>
    <n v="0"/>
  </r>
  <r>
    <n v="330"/>
    <n v="20240216"/>
    <n v="6.4"/>
    <n v="11.2"/>
    <n v="409"/>
    <n v="1"/>
    <n v="1014.5"/>
    <n v="83"/>
    <x v="23"/>
    <x v="46"/>
    <x v="6"/>
    <x v="1"/>
    <n v="6.8000000000000007"/>
    <n v="7.4800000000000013"/>
    <n v="0"/>
  </r>
  <r>
    <n v="330"/>
    <n v="20240217"/>
    <n v="5"/>
    <n v="10.3"/>
    <n v="346"/>
    <n v="0"/>
    <n v="1030"/>
    <n v="86"/>
    <x v="23"/>
    <x v="47"/>
    <x v="6"/>
    <x v="1"/>
    <n v="7.6999999999999993"/>
    <n v="8.4700000000000006"/>
    <n v="0"/>
  </r>
  <r>
    <n v="330"/>
    <n v="20240218"/>
    <n v="9.6999999999999993"/>
    <n v="9.1999999999999993"/>
    <n v="158"/>
    <n v="14.8"/>
    <n v="1024.0999999999999"/>
    <n v="93"/>
    <x v="23"/>
    <x v="48"/>
    <x v="6"/>
    <x v="1"/>
    <n v="8.8000000000000007"/>
    <n v="9.6800000000000015"/>
    <n v="0"/>
  </r>
  <r>
    <n v="330"/>
    <n v="20240219"/>
    <n v="7.3"/>
    <n v="9"/>
    <n v="290"/>
    <n v="1.2"/>
    <n v="1027.0999999999999"/>
    <n v="89"/>
    <x v="23"/>
    <x v="49"/>
    <x v="7"/>
    <x v="1"/>
    <n v="9"/>
    <n v="9.9"/>
    <n v="0"/>
  </r>
  <r>
    <n v="330"/>
    <n v="20240220"/>
    <n v="8.1"/>
    <n v="9"/>
    <n v="468"/>
    <n v="0"/>
    <n v="1025.5999999999999"/>
    <n v="88"/>
    <x v="23"/>
    <x v="50"/>
    <x v="7"/>
    <x v="1"/>
    <n v="9"/>
    <n v="9.9"/>
    <n v="0"/>
  </r>
  <r>
    <n v="330"/>
    <n v="20240221"/>
    <n v="9.8000000000000007"/>
    <n v="9.3000000000000007"/>
    <n v="294"/>
    <n v="6.7"/>
    <n v="1009.2"/>
    <n v="90"/>
    <x v="23"/>
    <x v="51"/>
    <x v="7"/>
    <x v="1"/>
    <n v="8.6999999999999993"/>
    <n v="9.57"/>
    <n v="0"/>
  </r>
  <r>
    <n v="330"/>
    <n v="20240222"/>
    <n v="10.5"/>
    <n v="9.4"/>
    <n v="297"/>
    <n v="11.4"/>
    <n v="985.5"/>
    <n v="90"/>
    <x v="23"/>
    <x v="52"/>
    <x v="7"/>
    <x v="1"/>
    <n v="8.6"/>
    <n v="9.4600000000000009"/>
    <n v="0"/>
  </r>
  <r>
    <n v="330"/>
    <n v="20240223"/>
    <n v="10"/>
    <n v="6.3"/>
    <n v="462"/>
    <n v="3"/>
    <n v="989.3"/>
    <n v="81"/>
    <x v="23"/>
    <x v="53"/>
    <x v="7"/>
    <x v="1"/>
    <n v="11.7"/>
    <n v="12.870000000000001"/>
    <n v="0"/>
  </r>
  <r>
    <n v="330"/>
    <n v="20240224"/>
    <n v="6.9"/>
    <n v="5.5"/>
    <n v="350"/>
    <n v="7.5"/>
    <n v="997"/>
    <n v="85"/>
    <x v="23"/>
    <x v="54"/>
    <x v="7"/>
    <x v="1"/>
    <n v="12.5"/>
    <n v="13.750000000000002"/>
    <n v="0"/>
  </r>
  <r>
    <n v="330"/>
    <n v="20240225"/>
    <n v="5.6"/>
    <n v="6.7"/>
    <n v="449"/>
    <n v="0.2"/>
    <n v="999"/>
    <n v="83"/>
    <x v="23"/>
    <x v="55"/>
    <x v="7"/>
    <x v="1"/>
    <n v="11.3"/>
    <n v="12.430000000000001"/>
    <n v="0"/>
  </r>
  <r>
    <n v="330"/>
    <n v="20240226"/>
    <n v="12.9"/>
    <n v="5.9"/>
    <n v="363"/>
    <n v="0.1"/>
    <n v="1007.4"/>
    <n v="78"/>
    <x v="23"/>
    <x v="56"/>
    <x v="8"/>
    <x v="1"/>
    <n v="12.1"/>
    <n v="13.31"/>
    <n v="0"/>
  </r>
  <r>
    <n v="330"/>
    <n v="20240227"/>
    <n v="6.1"/>
    <n v="5.9"/>
    <n v="1098"/>
    <n v="0"/>
    <n v="1019.2"/>
    <n v="74"/>
    <x v="23"/>
    <x v="57"/>
    <x v="8"/>
    <x v="1"/>
    <n v="12.1"/>
    <n v="13.31"/>
    <n v="0"/>
  </r>
  <r>
    <n v="330"/>
    <n v="20240228"/>
    <n v="6.3"/>
    <n v="7.9"/>
    <n v="295"/>
    <n v="0"/>
    <n v="1018.7"/>
    <n v="88"/>
    <x v="23"/>
    <x v="58"/>
    <x v="8"/>
    <x v="1"/>
    <n v="10.1"/>
    <n v="11.110000000000001"/>
    <n v="0"/>
  </r>
  <r>
    <n v="330"/>
    <n v="20240229"/>
    <n v="9.3000000000000007"/>
    <n v="8.6"/>
    <n v="186"/>
    <n v="3.2"/>
    <n v="1006.3"/>
    <n v="94"/>
    <x v="23"/>
    <x v="59"/>
    <x v="8"/>
    <x v="1"/>
    <n v="9.4"/>
    <n v="10.340000000000002"/>
    <n v="0"/>
  </r>
  <r>
    <n v="330"/>
    <n v="20240301"/>
    <n v="9.3000000000000007"/>
    <n v="6.8"/>
    <n v="509"/>
    <n v="6.3"/>
    <n v="999"/>
    <n v="86"/>
    <x v="23"/>
    <x v="60"/>
    <x v="8"/>
    <x v="2"/>
    <n v="11.2"/>
    <n v="11.2"/>
    <n v="0"/>
  </r>
  <r>
    <n v="330"/>
    <n v="20240302"/>
    <n v="8.5"/>
    <n v="8.9"/>
    <n v="856"/>
    <n v="0.3"/>
    <n v="997.7"/>
    <n v="74"/>
    <x v="23"/>
    <x v="61"/>
    <x v="8"/>
    <x v="2"/>
    <n v="9.1"/>
    <n v="9.1"/>
    <n v="0"/>
  </r>
  <r>
    <n v="330"/>
    <n v="20240303"/>
    <n v="5.2"/>
    <n v="7.9"/>
    <n v="578"/>
    <n v="-0.1"/>
    <n v="1002.2"/>
    <n v="92"/>
    <x v="23"/>
    <x v="62"/>
    <x v="8"/>
    <x v="2"/>
    <n v="10.1"/>
    <n v="10.1"/>
    <n v="0"/>
  </r>
  <r>
    <n v="330"/>
    <n v="20240304"/>
    <n v="3.3"/>
    <n v="7.3"/>
    <n v="1078"/>
    <n v="0"/>
    <n v="1011.6"/>
    <n v="77"/>
    <x v="23"/>
    <x v="63"/>
    <x v="9"/>
    <x v="2"/>
    <n v="10.7"/>
    <n v="10.7"/>
    <n v="0"/>
  </r>
  <r>
    <n v="330"/>
    <n v="20240305"/>
    <n v="2.4"/>
    <n v="6.3"/>
    <n v="308"/>
    <n v="0.3"/>
    <n v="1014.4"/>
    <n v="92"/>
    <x v="23"/>
    <x v="64"/>
    <x v="9"/>
    <x v="2"/>
    <n v="11.7"/>
    <n v="11.7"/>
    <n v="0"/>
  </r>
  <r>
    <n v="330"/>
    <n v="20240306"/>
    <n v="2.4"/>
    <n v="6.6"/>
    <n v="1019"/>
    <n v="0"/>
    <n v="1022.6"/>
    <n v="93"/>
    <x v="23"/>
    <x v="65"/>
    <x v="9"/>
    <x v="2"/>
    <n v="11.4"/>
    <n v="11.4"/>
    <n v="0"/>
  </r>
  <r>
    <n v="330"/>
    <n v="20240307"/>
    <n v="6.1"/>
    <n v="6.2"/>
    <n v="1211"/>
    <n v="0"/>
    <n v="1022.3"/>
    <n v="78"/>
    <x v="23"/>
    <x v="66"/>
    <x v="9"/>
    <x v="2"/>
    <n v="11.8"/>
    <n v="11.8"/>
    <n v="0"/>
  </r>
  <r>
    <n v="330"/>
    <n v="20240308"/>
    <n v="8.4"/>
    <n v="6.1"/>
    <n v="1317"/>
    <n v="0"/>
    <n v="1010.2"/>
    <n v="67"/>
    <x v="23"/>
    <x v="67"/>
    <x v="9"/>
    <x v="2"/>
    <n v="11.9"/>
    <n v="11.9"/>
    <n v="0"/>
  </r>
  <r>
    <n v="330"/>
    <n v="20240309"/>
    <n v="6.9"/>
    <n v="9.4"/>
    <n v="1098"/>
    <n v="0"/>
    <n v="999.6"/>
    <n v="66"/>
    <x v="23"/>
    <x v="68"/>
    <x v="9"/>
    <x v="2"/>
    <n v="8.6"/>
    <n v="8.6"/>
    <n v="0"/>
  </r>
  <r>
    <n v="330"/>
    <n v="20240310"/>
    <n v="5.3"/>
    <n v="9.4"/>
    <n v="422"/>
    <n v="0"/>
    <n v="996.6"/>
    <n v="70"/>
    <x v="23"/>
    <x v="69"/>
    <x v="9"/>
    <x v="2"/>
    <n v="8.6"/>
    <n v="8.6"/>
    <n v="0"/>
  </r>
  <r>
    <n v="330"/>
    <n v="20240311"/>
    <n v="4.2"/>
    <n v="7.4"/>
    <n v="305"/>
    <n v="0.8"/>
    <n v="1003.3"/>
    <n v="92"/>
    <x v="23"/>
    <x v="70"/>
    <x v="10"/>
    <x v="2"/>
    <n v="10.6"/>
    <n v="10.6"/>
    <n v="0"/>
  </r>
  <r>
    <n v="330"/>
    <n v="20240312"/>
    <n v="6.5"/>
    <n v="8.8000000000000007"/>
    <n v="525"/>
    <n v="4"/>
    <n v="1012.2"/>
    <n v="89"/>
    <x v="23"/>
    <x v="71"/>
    <x v="10"/>
    <x v="2"/>
    <n v="9.1999999999999993"/>
    <n v="9.1999999999999993"/>
    <n v="0"/>
  </r>
  <r>
    <n v="330"/>
    <n v="20240313"/>
    <n v="7.8"/>
    <n v="10.8"/>
    <n v="592"/>
    <n v="-0.1"/>
    <n v="1013.7"/>
    <n v="87"/>
    <x v="23"/>
    <x v="72"/>
    <x v="10"/>
    <x v="2"/>
    <n v="7.1999999999999993"/>
    <n v="7.1999999999999993"/>
    <n v="0"/>
  </r>
  <r>
    <n v="330"/>
    <n v="20240314"/>
    <n v="7"/>
    <n v="13.2"/>
    <n v="1291"/>
    <n v="0"/>
    <n v="1009.6"/>
    <n v="74"/>
    <x v="23"/>
    <x v="73"/>
    <x v="10"/>
    <x v="2"/>
    <n v="4.8000000000000007"/>
    <n v="4.8000000000000007"/>
    <n v="0"/>
  </r>
  <r>
    <n v="330"/>
    <n v="20240315"/>
    <n v="10.3"/>
    <n v="11.7"/>
    <n v="970"/>
    <n v="0.9"/>
    <n v="1006.8"/>
    <n v="86"/>
    <x v="23"/>
    <x v="74"/>
    <x v="10"/>
    <x v="2"/>
    <n v="6.3000000000000007"/>
    <n v="6.3000000000000007"/>
    <n v="0"/>
  </r>
  <r>
    <n v="330"/>
    <n v="20240316"/>
    <n v="5.2"/>
    <n v="8.1"/>
    <n v="900"/>
    <n v="0.2"/>
    <n v="1019.9"/>
    <n v="75"/>
    <x v="23"/>
    <x v="75"/>
    <x v="10"/>
    <x v="2"/>
    <n v="9.9"/>
    <n v="9.9"/>
    <n v="0"/>
  </r>
  <r>
    <n v="330"/>
    <n v="20240317"/>
    <n v="6.4"/>
    <n v="10.3"/>
    <n v="495"/>
    <n v="5.6"/>
    <n v="1017.8"/>
    <n v="85"/>
    <x v="23"/>
    <x v="76"/>
    <x v="10"/>
    <x v="2"/>
    <n v="7.6999999999999993"/>
    <n v="7.6999999999999993"/>
    <n v="0"/>
  </r>
  <r>
    <n v="330"/>
    <n v="20240318"/>
    <n v="4"/>
    <n v="10.7"/>
    <n v="1259"/>
    <n v="0"/>
    <n v="1015.8"/>
    <n v="87"/>
    <x v="23"/>
    <x v="77"/>
    <x v="11"/>
    <x v="2"/>
    <n v="7.3000000000000007"/>
    <n v="7.3000000000000007"/>
    <n v="0"/>
  </r>
  <r>
    <n v="330"/>
    <n v="20240319"/>
    <n v="5"/>
    <n v="11.7"/>
    <n v="1203"/>
    <n v="0"/>
    <n v="1017.7"/>
    <n v="78"/>
    <x v="23"/>
    <x v="78"/>
    <x v="11"/>
    <x v="2"/>
    <n v="6.3000000000000007"/>
    <n v="6.3000000000000007"/>
    <n v="0"/>
  </r>
  <r>
    <n v="330"/>
    <n v="20240320"/>
    <n v="2.5"/>
    <n v="11.1"/>
    <n v="1163"/>
    <n v="0"/>
    <n v="1019.2"/>
    <n v="83"/>
    <x v="23"/>
    <x v="79"/>
    <x v="11"/>
    <x v="2"/>
    <n v="6.9"/>
    <n v="6.9"/>
    <n v="0"/>
  </r>
  <r>
    <n v="330"/>
    <n v="20240321"/>
    <n v="5.8"/>
    <n v="9.3000000000000007"/>
    <n v="577"/>
    <n v="0"/>
    <n v="1023.9"/>
    <n v="87"/>
    <x v="23"/>
    <x v="80"/>
    <x v="11"/>
    <x v="2"/>
    <n v="8.6999999999999993"/>
    <n v="8.6999999999999993"/>
    <n v="0"/>
  </r>
  <r>
    <n v="330"/>
    <n v="20240322"/>
    <n v="6.1"/>
    <n v="9.1"/>
    <n v="301"/>
    <n v="1.8"/>
    <n v="1015.9"/>
    <n v="91"/>
    <x v="23"/>
    <x v="81"/>
    <x v="11"/>
    <x v="2"/>
    <n v="8.9"/>
    <n v="8.9"/>
    <n v="0"/>
  </r>
  <r>
    <n v="330"/>
    <n v="20240323"/>
    <n v="10.199999999999999"/>
    <n v="8"/>
    <n v="1400"/>
    <n v="1.1000000000000001"/>
    <n v="1008.3"/>
    <n v="70"/>
    <x v="23"/>
    <x v="82"/>
    <x v="11"/>
    <x v="2"/>
    <n v="10"/>
    <n v="10"/>
    <n v="0"/>
  </r>
  <r>
    <n v="330"/>
    <n v="20240324"/>
    <n v="12.6"/>
    <n v="7.6"/>
    <n v="527"/>
    <n v="2.2000000000000002"/>
    <n v="1005.8"/>
    <n v="78"/>
    <x v="23"/>
    <x v="83"/>
    <x v="11"/>
    <x v="2"/>
    <n v="10.4"/>
    <n v="10.4"/>
    <n v="0"/>
  </r>
  <r>
    <n v="330"/>
    <n v="20240325"/>
    <n v="5"/>
    <n v="8.8000000000000007"/>
    <n v="1628"/>
    <n v="0"/>
    <n v="1003.5"/>
    <n v="66"/>
    <x v="23"/>
    <x v="84"/>
    <x v="12"/>
    <x v="2"/>
    <n v="9.1999999999999993"/>
    <n v="9.1999999999999993"/>
    <n v="0"/>
  </r>
  <r>
    <n v="330"/>
    <n v="20240326"/>
    <n v="5.7"/>
    <n v="9.6"/>
    <n v="1076"/>
    <n v="-0.1"/>
    <n v="989.8"/>
    <n v="67"/>
    <x v="23"/>
    <x v="85"/>
    <x v="12"/>
    <x v="2"/>
    <n v="8.4"/>
    <n v="8.4"/>
    <n v="0"/>
  </r>
  <r>
    <n v="330"/>
    <n v="20240327"/>
    <n v="7.8"/>
    <n v="9.6"/>
    <n v="891"/>
    <n v="0.5"/>
    <n v="985.4"/>
    <n v="74"/>
    <x v="23"/>
    <x v="86"/>
    <x v="12"/>
    <x v="2"/>
    <n v="8.4"/>
    <n v="8.4"/>
    <n v="0"/>
  </r>
  <r>
    <n v="330"/>
    <n v="20240328"/>
    <n v="10.199999999999999"/>
    <n v="9.6"/>
    <n v="1084"/>
    <n v="1.9"/>
    <n v="984.7"/>
    <n v="69"/>
    <x v="23"/>
    <x v="87"/>
    <x v="12"/>
    <x v="2"/>
    <n v="8.4"/>
    <n v="8.4"/>
    <n v="0"/>
  </r>
  <r>
    <n v="330"/>
    <n v="20240329"/>
    <n v="8.8000000000000007"/>
    <n v="11.5"/>
    <n v="1316"/>
    <n v="0"/>
    <n v="992.1"/>
    <n v="68"/>
    <x v="23"/>
    <x v="88"/>
    <x v="12"/>
    <x v="2"/>
    <n v="6.5"/>
    <n v="6.5"/>
    <n v="0"/>
  </r>
  <r>
    <n v="330"/>
    <n v="20240330"/>
    <n v="3.5"/>
    <n v="8.4"/>
    <n v="370"/>
    <n v="5.7"/>
    <n v="997.1"/>
    <n v="95"/>
    <x v="23"/>
    <x v="89"/>
    <x v="12"/>
    <x v="2"/>
    <n v="9.6"/>
    <n v="9.6"/>
    <n v="0"/>
  </r>
  <r>
    <n v="330"/>
    <n v="20240331"/>
    <n v="5.5"/>
    <n v="10.1"/>
    <n v="931"/>
    <n v="4.8"/>
    <n v="995.6"/>
    <n v="89"/>
    <x v="23"/>
    <x v="90"/>
    <x v="12"/>
    <x v="2"/>
    <n v="7.9"/>
    <n v="7.9"/>
    <n v="0"/>
  </r>
  <r>
    <n v="330"/>
    <n v="20240401"/>
    <n v="5.9"/>
    <n v="10.4"/>
    <n v="1227"/>
    <n v="0"/>
    <n v="996.4"/>
    <n v="82"/>
    <x v="23"/>
    <x v="91"/>
    <x v="13"/>
    <x v="3"/>
    <n v="7.6"/>
    <n v="6.08"/>
    <n v="0"/>
  </r>
  <r>
    <n v="330"/>
    <n v="20240402"/>
    <n v="7.6"/>
    <n v="10.1"/>
    <n v="955"/>
    <n v="1.9"/>
    <n v="1004.7"/>
    <n v="83"/>
    <x v="23"/>
    <x v="92"/>
    <x v="13"/>
    <x v="3"/>
    <n v="7.9"/>
    <n v="6.32"/>
    <n v="0"/>
  </r>
  <r>
    <n v="330"/>
    <n v="20240403"/>
    <n v="8.9"/>
    <n v="11"/>
    <n v="866"/>
    <n v="2.6"/>
    <n v="1003.1"/>
    <n v="87"/>
    <x v="23"/>
    <x v="93"/>
    <x v="13"/>
    <x v="3"/>
    <n v="7"/>
    <n v="5.6000000000000005"/>
    <n v="0"/>
  </r>
  <r>
    <n v="330"/>
    <n v="20240404"/>
    <n v="10"/>
    <n v="11.8"/>
    <n v="1504"/>
    <n v="7.6"/>
    <n v="1004.8"/>
    <n v="85"/>
    <x v="23"/>
    <x v="94"/>
    <x v="13"/>
    <x v="3"/>
    <n v="6.1999999999999993"/>
    <n v="4.96"/>
    <n v="0"/>
  </r>
  <r>
    <n v="330"/>
    <n v="20240405"/>
    <n v="9"/>
    <n v="13.7"/>
    <n v="1203"/>
    <n v="1.4"/>
    <n v="1007.5"/>
    <n v="81"/>
    <x v="23"/>
    <x v="95"/>
    <x v="13"/>
    <x v="3"/>
    <n v="4.3000000000000007"/>
    <n v="3.4400000000000008"/>
    <n v="0"/>
  </r>
  <r>
    <n v="330"/>
    <n v="20240406"/>
    <n v="7.9"/>
    <n v="17.8"/>
    <n v="1425"/>
    <n v="0.1"/>
    <n v="1007.6"/>
    <n v="65"/>
    <x v="23"/>
    <x v="96"/>
    <x v="13"/>
    <x v="3"/>
    <n v="0.19999999999999929"/>
    <n v="0.15999999999999945"/>
    <n v="0"/>
  </r>
  <r>
    <n v="330"/>
    <n v="20240407"/>
    <n v="6.7"/>
    <n v="14.7"/>
    <n v="1883"/>
    <n v="1.4"/>
    <n v="1011.6"/>
    <n v="70"/>
    <x v="23"/>
    <x v="97"/>
    <x v="13"/>
    <x v="3"/>
    <n v="3.3000000000000007"/>
    <n v="2.6400000000000006"/>
    <n v="0"/>
  </r>
  <r>
    <n v="330"/>
    <n v="20240408"/>
    <n v="3.9"/>
    <n v="14.8"/>
    <n v="1251"/>
    <n v="3.6"/>
    <n v="1006.8"/>
    <n v="78"/>
    <x v="23"/>
    <x v="98"/>
    <x v="14"/>
    <x v="3"/>
    <n v="3.1999999999999993"/>
    <n v="2.5599999999999996"/>
    <n v="0"/>
  </r>
  <r>
    <n v="330"/>
    <n v="20240409"/>
    <n v="11.6"/>
    <n v="10.9"/>
    <n v="643"/>
    <n v="1.1000000000000001"/>
    <n v="1009.6"/>
    <n v="74"/>
    <x v="23"/>
    <x v="99"/>
    <x v="14"/>
    <x v="3"/>
    <n v="7.1"/>
    <n v="5.68"/>
    <n v="0"/>
  </r>
  <r>
    <n v="330"/>
    <n v="20240410"/>
    <n v="7.7"/>
    <n v="11.7"/>
    <n v="2062"/>
    <n v="0"/>
    <n v="1026.7"/>
    <n v="62"/>
    <x v="23"/>
    <x v="100"/>
    <x v="14"/>
    <x v="3"/>
    <n v="6.3000000000000007"/>
    <n v="5.0400000000000009"/>
    <n v="0"/>
  </r>
  <r>
    <n v="330"/>
    <n v="20240411"/>
    <n v="7.1"/>
    <n v="12.7"/>
    <n v="629"/>
    <n v="0.3"/>
    <n v="1030"/>
    <n v="89"/>
    <x v="23"/>
    <x v="101"/>
    <x v="14"/>
    <x v="3"/>
    <n v="5.3000000000000007"/>
    <n v="4.2400000000000011"/>
    <n v="0"/>
  </r>
  <r>
    <n v="330"/>
    <n v="20240412"/>
    <n v="9.1999999999999993"/>
    <n v="14.8"/>
    <n v="1815"/>
    <n v="0"/>
    <n v="1028.9000000000001"/>
    <n v="76"/>
    <x v="23"/>
    <x v="102"/>
    <x v="14"/>
    <x v="3"/>
    <n v="3.1999999999999993"/>
    <n v="2.5599999999999996"/>
    <n v="0"/>
  </r>
  <r>
    <n v="330"/>
    <n v="20240413"/>
    <n v="8.1999999999999993"/>
    <n v="15.7"/>
    <n v="1739"/>
    <n v="0"/>
    <n v="1022.2"/>
    <n v="73"/>
    <x v="23"/>
    <x v="103"/>
    <x v="14"/>
    <x v="3"/>
    <n v="2.3000000000000007"/>
    <n v="1.8400000000000007"/>
    <n v="0"/>
  </r>
  <r>
    <n v="330"/>
    <n v="20240414"/>
    <n v="5"/>
    <n v="11.2"/>
    <n v="1730"/>
    <n v="0"/>
    <n v="1021.1"/>
    <n v="68"/>
    <x v="23"/>
    <x v="104"/>
    <x v="14"/>
    <x v="3"/>
    <n v="6.8000000000000007"/>
    <n v="5.4400000000000013"/>
    <n v="0"/>
  </r>
  <r>
    <n v="330"/>
    <n v="20240415"/>
    <n v="12.4"/>
    <n v="9.3000000000000007"/>
    <n v="909"/>
    <n v="5.9"/>
    <n v="1005.1"/>
    <n v="72"/>
    <x v="23"/>
    <x v="105"/>
    <x v="15"/>
    <x v="3"/>
    <n v="8.6999999999999993"/>
    <n v="6.96"/>
    <n v="0"/>
  </r>
  <r>
    <n v="330"/>
    <n v="20240416"/>
    <n v="12.9"/>
    <n v="8.8000000000000007"/>
    <n v="731"/>
    <n v="6.7"/>
    <n v="1006.2"/>
    <n v="79"/>
    <x v="23"/>
    <x v="106"/>
    <x v="15"/>
    <x v="3"/>
    <n v="9.1999999999999993"/>
    <n v="7.3599999999999994"/>
    <n v="0"/>
  </r>
  <r>
    <n v="330"/>
    <n v="20240417"/>
    <n v="7.4"/>
    <n v="6.7"/>
    <n v="1665"/>
    <n v="5.3"/>
    <n v="1012.8"/>
    <n v="77"/>
    <x v="23"/>
    <x v="107"/>
    <x v="15"/>
    <x v="3"/>
    <n v="11.3"/>
    <n v="9.0400000000000009"/>
    <n v="0"/>
  </r>
  <r>
    <n v="330"/>
    <n v="20240418"/>
    <n v="5.9"/>
    <n v="8.1999999999999993"/>
    <n v="1931"/>
    <n v="1.9"/>
    <n v="1019.1"/>
    <n v="75"/>
    <x v="23"/>
    <x v="108"/>
    <x v="15"/>
    <x v="3"/>
    <n v="9.8000000000000007"/>
    <n v="7.8400000000000007"/>
    <n v="0"/>
  </r>
  <r>
    <n v="330"/>
    <n v="20240419"/>
    <n v="14.2"/>
    <n v="9.1"/>
    <n v="1270"/>
    <n v="3.8"/>
    <n v="1012.6"/>
    <n v="79"/>
    <x v="23"/>
    <x v="109"/>
    <x v="15"/>
    <x v="3"/>
    <n v="8.9"/>
    <n v="7.120000000000001"/>
    <n v="0"/>
  </r>
  <r>
    <n v="330"/>
    <n v="20240420"/>
    <n v="12.3"/>
    <n v="7.7"/>
    <n v="1506"/>
    <n v="1.1000000000000001"/>
    <n v="1023.1"/>
    <n v="71"/>
    <x v="23"/>
    <x v="110"/>
    <x v="15"/>
    <x v="3"/>
    <n v="10.3"/>
    <n v="8.24"/>
    <n v="0"/>
  </r>
  <r>
    <n v="330"/>
    <n v="20240421"/>
    <n v="10.4"/>
    <n v="7.5"/>
    <n v="2027"/>
    <n v="5.7"/>
    <n v="1026"/>
    <n v="70"/>
    <x v="23"/>
    <x v="111"/>
    <x v="15"/>
    <x v="3"/>
    <n v="10.5"/>
    <n v="8.4"/>
    <n v="0"/>
  </r>
  <r>
    <n v="330"/>
    <n v="20240422"/>
    <n v="7.1"/>
    <n v="7.2"/>
    <n v="1883"/>
    <n v="0"/>
    <n v="1025.7"/>
    <n v="60"/>
    <x v="23"/>
    <x v="112"/>
    <x v="16"/>
    <x v="3"/>
    <n v="10.8"/>
    <n v="8.64"/>
    <n v="0"/>
  </r>
  <r>
    <n v="330"/>
    <n v="20240423"/>
    <n v="5.8"/>
    <n v="6.6"/>
    <n v="1939"/>
    <n v="0.9"/>
    <n v="1020"/>
    <n v="67"/>
    <x v="23"/>
    <x v="113"/>
    <x v="16"/>
    <x v="3"/>
    <n v="11.4"/>
    <n v="9.120000000000001"/>
    <n v="0"/>
  </r>
  <r>
    <n v="330"/>
    <n v="20240424"/>
    <n v="10.8"/>
    <n v="7.5"/>
    <n v="1995"/>
    <n v="0.9"/>
    <n v="1010.9"/>
    <n v="70"/>
    <x v="23"/>
    <x v="114"/>
    <x v="16"/>
    <x v="3"/>
    <n v="10.5"/>
    <n v="8.4"/>
    <n v="0"/>
  </r>
  <r>
    <n v="330"/>
    <n v="20240425"/>
    <n v="6.3"/>
    <n v="7.3"/>
    <n v="844"/>
    <n v="3"/>
    <n v="1004.1"/>
    <n v="74"/>
    <x v="23"/>
    <x v="115"/>
    <x v="16"/>
    <x v="3"/>
    <n v="10.7"/>
    <n v="8.56"/>
    <n v="0"/>
  </r>
  <r>
    <n v="330"/>
    <n v="20240426"/>
    <n v="4.0999999999999996"/>
    <n v="8.6"/>
    <n v="2288"/>
    <n v="0.3"/>
    <n v="1004"/>
    <n v="70"/>
    <x v="23"/>
    <x v="116"/>
    <x v="16"/>
    <x v="3"/>
    <n v="9.4"/>
    <n v="7.5200000000000005"/>
    <n v="0"/>
  </r>
  <r>
    <n v="330"/>
    <n v="20240427"/>
    <n v="4.5999999999999996"/>
    <n v="11.7"/>
    <n v="1015"/>
    <n v="4.8"/>
    <n v="1003.9"/>
    <n v="80"/>
    <x v="23"/>
    <x v="117"/>
    <x v="16"/>
    <x v="3"/>
    <n v="6.3000000000000007"/>
    <n v="5.0400000000000009"/>
    <n v="0"/>
  </r>
  <r>
    <n v="330"/>
    <n v="20240428"/>
    <n v="10.1"/>
    <n v="12.2"/>
    <n v="1172"/>
    <n v="0.1"/>
    <n v="1007.4"/>
    <n v="73"/>
    <x v="23"/>
    <x v="118"/>
    <x v="16"/>
    <x v="3"/>
    <n v="5.8000000000000007"/>
    <n v="4.6400000000000006"/>
    <n v="0"/>
  </r>
  <r>
    <n v="330"/>
    <n v="20240429"/>
    <n v="5"/>
    <n v="14.1"/>
    <n v="2267"/>
    <n v="0"/>
    <n v="1018.1"/>
    <n v="65"/>
    <x v="23"/>
    <x v="119"/>
    <x v="17"/>
    <x v="3"/>
    <n v="3.9000000000000004"/>
    <n v="3.1200000000000006"/>
    <n v="0"/>
  </r>
  <r>
    <n v="330"/>
    <n v="20240430"/>
    <n v="3.6"/>
    <n v="15.5"/>
    <n v="1627"/>
    <n v="0.1"/>
    <n v="1014.4"/>
    <n v="77"/>
    <x v="23"/>
    <x v="120"/>
    <x v="17"/>
    <x v="3"/>
    <n v="2.5"/>
    <n v="2"/>
    <n v="0"/>
  </r>
  <r>
    <n v="330"/>
    <n v="20240501"/>
    <n v="5"/>
    <n v="14.5"/>
    <n v="2110"/>
    <m/>
    <n v="1006.5"/>
    <n v="87"/>
    <x v="23"/>
    <x v="121"/>
    <x v="17"/>
    <x v="4"/>
    <n v="3.5"/>
    <n v="2.8000000000000003"/>
    <n v="0"/>
  </r>
  <r>
    <n v="340"/>
    <n v="20240101"/>
    <n v="5.5"/>
    <n v="7.6"/>
    <m/>
    <n v="7.7"/>
    <n v="1002.6"/>
    <n v="84"/>
    <x v="24"/>
    <x v="0"/>
    <x v="0"/>
    <x v="0"/>
    <n v="10.4"/>
    <n v="11.440000000000001"/>
    <n v="0"/>
  </r>
  <r>
    <n v="340"/>
    <n v="20240102"/>
    <n v="7.8"/>
    <n v="11.3"/>
    <m/>
    <n v="18.7"/>
    <n v="989"/>
    <n v="85"/>
    <x v="24"/>
    <x v="1"/>
    <x v="0"/>
    <x v="0"/>
    <n v="6.6999999999999993"/>
    <n v="7.37"/>
    <n v="0"/>
  </r>
  <r>
    <n v="340"/>
    <n v="20240103"/>
    <n v="7.6"/>
    <n v="9.5"/>
    <m/>
    <n v="14.6"/>
    <n v="991.4"/>
    <n v="85"/>
    <x v="24"/>
    <x v="2"/>
    <x v="0"/>
    <x v="0"/>
    <n v="8.5"/>
    <n v="9.3500000000000014"/>
    <n v="0"/>
  </r>
  <r>
    <n v="340"/>
    <n v="20240104"/>
    <n v="4.0999999999999996"/>
    <n v="8.5"/>
    <m/>
    <n v="10.8"/>
    <n v="1001.6"/>
    <n v="88"/>
    <x v="24"/>
    <x v="3"/>
    <x v="0"/>
    <x v="0"/>
    <n v="9.5"/>
    <n v="10.450000000000001"/>
    <n v="0"/>
  </r>
  <r>
    <n v="340"/>
    <n v="20240105"/>
    <n v="4.8"/>
    <n v="7.5"/>
    <m/>
    <n v="4.8"/>
    <n v="997.5"/>
    <n v="89"/>
    <x v="24"/>
    <x v="4"/>
    <x v="0"/>
    <x v="0"/>
    <n v="10.5"/>
    <n v="11.55"/>
    <n v="0"/>
  </r>
  <r>
    <n v="340"/>
    <n v="20240106"/>
    <n v="2.5"/>
    <n v="3.9"/>
    <m/>
    <n v="0.2"/>
    <n v="1012.2"/>
    <n v="87"/>
    <x v="24"/>
    <x v="5"/>
    <x v="0"/>
    <x v="0"/>
    <n v="14.1"/>
    <n v="15.510000000000002"/>
    <n v="0"/>
  </r>
  <r>
    <n v="340"/>
    <n v="20240107"/>
    <n v="5.0999999999999996"/>
    <n v="0.2"/>
    <m/>
    <n v="-0.1"/>
    <n v="1024.5999999999999"/>
    <n v="80"/>
    <x v="24"/>
    <x v="6"/>
    <x v="0"/>
    <x v="0"/>
    <n v="17.8"/>
    <n v="19.580000000000002"/>
    <n v="0"/>
  </r>
  <r>
    <n v="340"/>
    <n v="20240108"/>
    <n v="6.5"/>
    <n v="-2.1"/>
    <m/>
    <n v="-0.1"/>
    <n v="1031.3"/>
    <n v="66"/>
    <x v="24"/>
    <x v="7"/>
    <x v="1"/>
    <x v="0"/>
    <n v="20.100000000000001"/>
    <n v="22.110000000000003"/>
    <n v="0"/>
  </r>
  <r>
    <n v="340"/>
    <n v="20240109"/>
    <n v="6.5"/>
    <n v="-3.5"/>
    <m/>
    <n v="0"/>
    <n v="1031.5999999999999"/>
    <n v="58"/>
    <x v="24"/>
    <x v="8"/>
    <x v="1"/>
    <x v="0"/>
    <n v="21.5"/>
    <n v="23.650000000000002"/>
    <n v="0"/>
  </r>
  <r>
    <n v="340"/>
    <n v="20240110"/>
    <n v="4"/>
    <n v="-4.5999999999999996"/>
    <m/>
    <n v="0"/>
    <n v="1029.8"/>
    <n v="66"/>
    <x v="24"/>
    <x v="9"/>
    <x v="1"/>
    <x v="0"/>
    <n v="22.6"/>
    <n v="24.860000000000003"/>
    <n v="0"/>
  </r>
  <r>
    <n v="340"/>
    <n v="20240111"/>
    <n v="1.9"/>
    <n v="-2.6"/>
    <m/>
    <n v="-0.1"/>
    <n v="1034.5"/>
    <n v="86"/>
    <x v="24"/>
    <x v="10"/>
    <x v="1"/>
    <x v="0"/>
    <n v="20.6"/>
    <n v="22.660000000000004"/>
    <n v="0"/>
  </r>
  <r>
    <n v="340"/>
    <n v="20240112"/>
    <n v="1.2"/>
    <n v="2.6"/>
    <m/>
    <n v="0"/>
    <n v="1033.2"/>
    <n v="91"/>
    <x v="24"/>
    <x v="11"/>
    <x v="1"/>
    <x v="0"/>
    <n v="15.4"/>
    <n v="16.940000000000001"/>
    <n v="0"/>
  </r>
  <r>
    <n v="340"/>
    <n v="20240113"/>
    <n v="3.8"/>
    <n v="2.8"/>
    <m/>
    <n v="0.3"/>
    <n v="1023.4"/>
    <n v="92"/>
    <x v="24"/>
    <x v="12"/>
    <x v="1"/>
    <x v="0"/>
    <n v="15.2"/>
    <n v="16.72"/>
    <n v="0"/>
  </r>
  <r>
    <n v="340"/>
    <n v="20240114"/>
    <n v="4.2"/>
    <n v="1.7"/>
    <m/>
    <n v="4.5"/>
    <n v="1010.6"/>
    <n v="91"/>
    <x v="24"/>
    <x v="13"/>
    <x v="1"/>
    <x v="0"/>
    <n v="16.3"/>
    <n v="17.930000000000003"/>
    <n v="0"/>
  </r>
  <r>
    <n v="340"/>
    <n v="20240115"/>
    <n v="4.5"/>
    <n v="1.3"/>
    <m/>
    <n v="8.1999999999999993"/>
    <n v="1006.3"/>
    <n v="89"/>
    <x v="24"/>
    <x v="14"/>
    <x v="2"/>
    <x v="0"/>
    <n v="16.7"/>
    <n v="18.37"/>
    <n v="0"/>
  </r>
  <r>
    <n v="340"/>
    <n v="20240116"/>
    <n v="3.4"/>
    <n v="0.7"/>
    <m/>
    <n v="0.3"/>
    <n v="1007.8"/>
    <n v="75"/>
    <x v="24"/>
    <x v="15"/>
    <x v="2"/>
    <x v="0"/>
    <n v="17.3"/>
    <n v="19.03"/>
    <n v="0"/>
  </r>
  <r>
    <n v="340"/>
    <n v="20240117"/>
    <n v="1.5"/>
    <n v="-1.8"/>
    <m/>
    <n v="0"/>
    <n v="993"/>
    <n v="83"/>
    <x v="24"/>
    <x v="16"/>
    <x v="2"/>
    <x v="0"/>
    <n v="19.8"/>
    <n v="21.78"/>
    <n v="0"/>
  </r>
  <r>
    <n v="340"/>
    <n v="20240118"/>
    <n v="1.1000000000000001"/>
    <n v="-1.7"/>
    <m/>
    <n v="1.3"/>
    <n v="1003.9"/>
    <n v="93"/>
    <x v="24"/>
    <x v="17"/>
    <x v="2"/>
    <x v="0"/>
    <n v="19.7"/>
    <n v="21.67"/>
    <n v="0"/>
  </r>
  <r>
    <n v="340"/>
    <n v="20240119"/>
    <n v="2.6"/>
    <n v="0.1"/>
    <m/>
    <n v="0.1"/>
    <n v="1021.5"/>
    <n v="87"/>
    <x v="24"/>
    <x v="18"/>
    <x v="2"/>
    <x v="0"/>
    <n v="17.899999999999999"/>
    <n v="19.690000000000001"/>
    <n v="0"/>
  </r>
  <r>
    <n v="340"/>
    <n v="20240120"/>
    <n v="3.1"/>
    <n v="-0.6"/>
    <m/>
    <n v="-0.1"/>
    <n v="1027.3"/>
    <n v="78"/>
    <x v="24"/>
    <x v="19"/>
    <x v="2"/>
    <x v="0"/>
    <n v="18.600000000000001"/>
    <n v="20.460000000000004"/>
    <n v="0"/>
  </r>
  <r>
    <n v="340"/>
    <n v="20240121"/>
    <n v="5.8"/>
    <n v="4.5999999999999996"/>
    <m/>
    <n v="0.1"/>
    <n v="1017.1"/>
    <n v="73"/>
    <x v="24"/>
    <x v="20"/>
    <x v="2"/>
    <x v="0"/>
    <n v="13.4"/>
    <n v="14.740000000000002"/>
    <n v="0"/>
  </r>
  <r>
    <n v="340"/>
    <n v="20240122"/>
    <n v="8.9"/>
    <n v="9.9"/>
    <m/>
    <n v="3.7"/>
    <n v="1009.6"/>
    <n v="79"/>
    <x v="24"/>
    <x v="21"/>
    <x v="3"/>
    <x v="0"/>
    <n v="8.1"/>
    <n v="8.91"/>
    <n v="0"/>
  </r>
  <r>
    <n v="340"/>
    <n v="20240123"/>
    <n v="6.6"/>
    <n v="8.1999999999999993"/>
    <m/>
    <n v="3.2"/>
    <n v="1021"/>
    <n v="85"/>
    <x v="24"/>
    <x v="22"/>
    <x v="3"/>
    <x v="0"/>
    <n v="9.8000000000000007"/>
    <n v="10.780000000000001"/>
    <n v="0"/>
  </r>
  <r>
    <n v="340"/>
    <n v="20240124"/>
    <n v="8.6999999999999993"/>
    <n v="10"/>
    <m/>
    <n v="0.6"/>
    <n v="1022.6"/>
    <n v="80"/>
    <x v="24"/>
    <x v="23"/>
    <x v="3"/>
    <x v="0"/>
    <n v="8"/>
    <n v="8.8000000000000007"/>
    <n v="0"/>
  </r>
  <r>
    <n v="340"/>
    <n v="20240125"/>
    <n v="2.5"/>
    <n v="7"/>
    <m/>
    <n v="0.7"/>
    <n v="1027.3"/>
    <n v="94"/>
    <x v="24"/>
    <x v="24"/>
    <x v="3"/>
    <x v="0"/>
    <n v="11"/>
    <n v="12.100000000000001"/>
    <n v="0"/>
  </r>
  <r>
    <n v="340"/>
    <n v="20240126"/>
    <n v="5.2"/>
    <n v="7.6"/>
    <m/>
    <n v="4.2"/>
    <n v="1027.3"/>
    <n v="81"/>
    <x v="24"/>
    <x v="25"/>
    <x v="3"/>
    <x v="0"/>
    <n v="10.4"/>
    <n v="11.440000000000001"/>
    <n v="0"/>
  </r>
  <r>
    <n v="340"/>
    <n v="20240127"/>
    <n v="1.5"/>
    <n v="2.5"/>
    <m/>
    <n v="0"/>
    <n v="1035.0999999999999"/>
    <n v="88"/>
    <x v="24"/>
    <x v="26"/>
    <x v="3"/>
    <x v="0"/>
    <n v="15.5"/>
    <n v="17.05"/>
    <n v="0"/>
  </r>
  <r>
    <n v="340"/>
    <n v="20240128"/>
    <n v="1.9"/>
    <n v="5.0999999999999996"/>
    <m/>
    <n v="0"/>
    <n v="1026.9000000000001"/>
    <n v="68"/>
    <x v="24"/>
    <x v="27"/>
    <x v="3"/>
    <x v="0"/>
    <n v="12.9"/>
    <n v="14.190000000000001"/>
    <n v="0"/>
  </r>
  <r>
    <n v="340"/>
    <n v="20240129"/>
    <n v="2.5"/>
    <n v="9.1"/>
    <m/>
    <n v="0"/>
    <n v="1025.7"/>
    <n v="77"/>
    <x v="24"/>
    <x v="28"/>
    <x v="4"/>
    <x v="0"/>
    <n v="8.9"/>
    <n v="9.7900000000000009"/>
    <n v="0"/>
  </r>
  <r>
    <n v="340"/>
    <n v="20240130"/>
    <n v="4.4000000000000004"/>
    <n v="9"/>
    <m/>
    <n v="0.6"/>
    <n v="1028.7"/>
    <n v="85"/>
    <x v="24"/>
    <x v="29"/>
    <x v="4"/>
    <x v="0"/>
    <n v="9"/>
    <n v="9.9"/>
    <n v="0"/>
  </r>
  <r>
    <n v="340"/>
    <n v="20240131"/>
    <n v="3.9"/>
    <n v="6.9"/>
    <m/>
    <n v="1"/>
    <n v="1031"/>
    <n v="81"/>
    <x v="24"/>
    <x v="30"/>
    <x v="4"/>
    <x v="0"/>
    <n v="11.1"/>
    <n v="12.21"/>
    <n v="0"/>
  </r>
  <r>
    <n v="340"/>
    <n v="20240201"/>
    <n v="3.5"/>
    <n v="6"/>
    <m/>
    <n v="3.7"/>
    <n v="1031.3"/>
    <n v="88"/>
    <x v="24"/>
    <x v="31"/>
    <x v="4"/>
    <x v="1"/>
    <n v="12"/>
    <n v="13.200000000000001"/>
    <n v="0"/>
  </r>
  <r>
    <n v="340"/>
    <n v="20240202"/>
    <n v="6.1"/>
    <n v="8"/>
    <m/>
    <n v="0"/>
    <n v="1028.8"/>
    <n v="88"/>
    <x v="24"/>
    <x v="32"/>
    <x v="4"/>
    <x v="1"/>
    <n v="10"/>
    <n v="11"/>
    <n v="0"/>
  </r>
  <r>
    <n v="340"/>
    <n v="20240203"/>
    <n v="6.3"/>
    <n v="10.3"/>
    <m/>
    <n v="1.3"/>
    <n v="1026.4000000000001"/>
    <n v="90"/>
    <x v="24"/>
    <x v="33"/>
    <x v="4"/>
    <x v="1"/>
    <n v="7.6999999999999993"/>
    <n v="8.4700000000000006"/>
    <n v="0"/>
  </r>
  <r>
    <n v="340"/>
    <n v="20240204"/>
    <n v="7.9"/>
    <n v="10.9"/>
    <m/>
    <n v="0.4"/>
    <n v="1022.9"/>
    <n v="88"/>
    <x v="24"/>
    <x v="34"/>
    <x v="4"/>
    <x v="1"/>
    <n v="7.1"/>
    <n v="7.8100000000000005"/>
    <n v="0"/>
  </r>
  <r>
    <n v="340"/>
    <n v="20240205"/>
    <n v="7.5"/>
    <n v="9.5"/>
    <m/>
    <n v="0.1"/>
    <n v="1019.8"/>
    <n v="83"/>
    <x v="24"/>
    <x v="35"/>
    <x v="5"/>
    <x v="1"/>
    <n v="8.5"/>
    <n v="9.3500000000000014"/>
    <n v="0"/>
  </r>
  <r>
    <n v="340"/>
    <n v="20240206"/>
    <n v="8.9"/>
    <n v="11"/>
    <m/>
    <n v="6.7"/>
    <n v="1010.1"/>
    <n v="82"/>
    <x v="24"/>
    <x v="36"/>
    <x v="5"/>
    <x v="1"/>
    <n v="7"/>
    <n v="7.7000000000000011"/>
    <n v="0"/>
  </r>
  <r>
    <n v="340"/>
    <n v="20240207"/>
    <n v="2"/>
    <n v="4.0999999999999996"/>
    <m/>
    <n v="16.600000000000001"/>
    <n v="1005.2"/>
    <n v="92"/>
    <x v="24"/>
    <x v="37"/>
    <x v="5"/>
    <x v="1"/>
    <n v="13.9"/>
    <n v="15.290000000000001"/>
    <n v="0"/>
  </r>
  <r>
    <n v="340"/>
    <n v="20240208"/>
    <n v="3.1"/>
    <n v="5.8"/>
    <m/>
    <n v="18.399999999999999"/>
    <n v="995.4"/>
    <n v="95"/>
    <x v="24"/>
    <x v="38"/>
    <x v="5"/>
    <x v="1"/>
    <n v="12.2"/>
    <n v="13.42"/>
    <n v="0"/>
  </r>
  <r>
    <n v="340"/>
    <n v="20240209"/>
    <n v="4.3"/>
    <n v="11.6"/>
    <m/>
    <n v="2.7"/>
    <n v="983.6"/>
    <n v="82"/>
    <x v="24"/>
    <x v="39"/>
    <x v="5"/>
    <x v="1"/>
    <n v="6.4"/>
    <n v="7.0400000000000009"/>
    <n v="0"/>
  </r>
  <r>
    <n v="340"/>
    <n v="20240210"/>
    <n v="2.2000000000000002"/>
    <n v="11"/>
    <m/>
    <n v="1.3"/>
    <n v="985.7"/>
    <n v="86"/>
    <x v="24"/>
    <x v="40"/>
    <x v="5"/>
    <x v="1"/>
    <n v="7"/>
    <n v="7.7000000000000011"/>
    <n v="0"/>
  </r>
  <r>
    <n v="340"/>
    <n v="20240211"/>
    <n v="2.9"/>
    <n v="8.5"/>
    <m/>
    <n v="5.9"/>
    <n v="991.2"/>
    <n v="91"/>
    <x v="24"/>
    <x v="41"/>
    <x v="5"/>
    <x v="1"/>
    <n v="9.5"/>
    <n v="10.450000000000001"/>
    <n v="0"/>
  </r>
  <r>
    <n v="340"/>
    <n v="20240212"/>
    <n v="3.7"/>
    <n v="6.5"/>
    <m/>
    <n v="0.2"/>
    <n v="1005.9"/>
    <n v="88"/>
    <x v="24"/>
    <x v="42"/>
    <x v="6"/>
    <x v="1"/>
    <n v="11.5"/>
    <n v="12.65"/>
    <n v="0"/>
  </r>
  <r>
    <n v="340"/>
    <n v="20240213"/>
    <n v="4"/>
    <n v="7.3"/>
    <m/>
    <n v="0.8"/>
    <n v="1015.5"/>
    <n v="80"/>
    <x v="24"/>
    <x v="43"/>
    <x v="6"/>
    <x v="1"/>
    <n v="10.7"/>
    <n v="11.77"/>
    <n v="0"/>
  </r>
  <r>
    <n v="340"/>
    <n v="20240214"/>
    <n v="5.4"/>
    <n v="11.6"/>
    <m/>
    <n v="2.7"/>
    <n v="1015.4"/>
    <n v="91"/>
    <x v="24"/>
    <x v="44"/>
    <x v="6"/>
    <x v="1"/>
    <n v="6.4"/>
    <n v="7.0400000000000009"/>
    <n v="0"/>
  </r>
  <r>
    <n v="340"/>
    <n v="20240215"/>
    <n v="2.8"/>
    <n v="13.9"/>
    <m/>
    <n v="6.4"/>
    <n v="1012.4"/>
    <n v="78"/>
    <x v="24"/>
    <x v="45"/>
    <x v="6"/>
    <x v="1"/>
    <n v="4.0999999999999996"/>
    <n v="4.51"/>
    <n v="0"/>
  </r>
  <r>
    <n v="340"/>
    <n v="20240216"/>
    <n v="4"/>
    <n v="11.7"/>
    <m/>
    <n v="2.4"/>
    <n v="1015.3"/>
    <n v="83"/>
    <x v="24"/>
    <x v="46"/>
    <x v="6"/>
    <x v="1"/>
    <n v="6.3000000000000007"/>
    <n v="6.9300000000000015"/>
    <n v="0"/>
  </r>
  <r>
    <n v="340"/>
    <n v="20240217"/>
    <n v="3.1"/>
    <n v="11"/>
    <m/>
    <n v="-0.1"/>
    <n v="1030.7"/>
    <n v="81"/>
    <x v="24"/>
    <x v="47"/>
    <x v="6"/>
    <x v="1"/>
    <n v="7"/>
    <n v="7.7000000000000011"/>
    <n v="0"/>
  </r>
  <r>
    <n v="340"/>
    <n v="20240218"/>
    <n v="5.3"/>
    <n v="9.9"/>
    <m/>
    <n v="6.8"/>
    <n v="1025.4000000000001"/>
    <n v="87"/>
    <x v="24"/>
    <x v="48"/>
    <x v="6"/>
    <x v="1"/>
    <n v="8.1"/>
    <n v="8.91"/>
    <n v="0"/>
  </r>
  <r>
    <n v="340"/>
    <n v="20240219"/>
    <n v="4.2"/>
    <n v="8.9"/>
    <m/>
    <n v="0.3"/>
    <n v="1027.8"/>
    <n v="89"/>
    <x v="24"/>
    <x v="49"/>
    <x v="7"/>
    <x v="1"/>
    <n v="9.1"/>
    <n v="10.01"/>
    <n v="0"/>
  </r>
  <r>
    <n v="340"/>
    <n v="20240220"/>
    <n v="4.3"/>
    <n v="8.5"/>
    <m/>
    <n v="0"/>
    <n v="1026.7"/>
    <n v="86"/>
    <x v="24"/>
    <x v="50"/>
    <x v="7"/>
    <x v="1"/>
    <n v="9.5"/>
    <n v="10.450000000000001"/>
    <n v="0"/>
  </r>
  <r>
    <n v="340"/>
    <n v="20240221"/>
    <n v="5.2"/>
    <n v="9.3000000000000007"/>
    <m/>
    <n v="5.9"/>
    <n v="1010.7"/>
    <n v="87"/>
    <x v="24"/>
    <x v="51"/>
    <x v="7"/>
    <x v="1"/>
    <n v="8.6999999999999993"/>
    <n v="9.57"/>
    <n v="0"/>
  </r>
  <r>
    <n v="340"/>
    <n v="20240222"/>
    <n v="6.2"/>
    <n v="9.9"/>
    <m/>
    <n v="5.4"/>
    <n v="987"/>
    <n v="87"/>
    <x v="24"/>
    <x v="52"/>
    <x v="7"/>
    <x v="1"/>
    <n v="8.1"/>
    <n v="8.91"/>
    <n v="0"/>
  </r>
  <r>
    <n v="340"/>
    <n v="20240223"/>
    <n v="4.9000000000000004"/>
    <n v="5.8"/>
    <m/>
    <n v="5.4"/>
    <n v="990.8"/>
    <n v="82"/>
    <x v="24"/>
    <x v="53"/>
    <x v="7"/>
    <x v="1"/>
    <n v="12.2"/>
    <n v="13.42"/>
    <n v="0"/>
  </r>
  <r>
    <n v="340"/>
    <n v="20240224"/>
    <n v="3.8"/>
    <n v="5.7"/>
    <m/>
    <n v="0.8"/>
    <n v="997.7"/>
    <n v="79"/>
    <x v="24"/>
    <x v="54"/>
    <x v="7"/>
    <x v="1"/>
    <n v="12.3"/>
    <n v="13.530000000000001"/>
    <n v="0"/>
  </r>
  <r>
    <n v="340"/>
    <n v="20240225"/>
    <n v="3.6"/>
    <n v="7.1"/>
    <m/>
    <n v="0.5"/>
    <n v="998.9"/>
    <n v="79"/>
    <x v="24"/>
    <x v="55"/>
    <x v="7"/>
    <x v="1"/>
    <n v="10.9"/>
    <n v="11.990000000000002"/>
    <n v="0"/>
  </r>
  <r>
    <n v="340"/>
    <n v="20240226"/>
    <n v="7.1"/>
    <n v="5.3"/>
    <m/>
    <n v="11.9"/>
    <n v="1005.4"/>
    <n v="88"/>
    <x v="24"/>
    <x v="56"/>
    <x v="8"/>
    <x v="1"/>
    <n v="12.7"/>
    <n v="13.97"/>
    <n v="0"/>
  </r>
  <r>
    <n v="340"/>
    <n v="20240227"/>
    <n v="3"/>
    <n v="4.9000000000000004"/>
    <m/>
    <n v="0"/>
    <n v="1018.7"/>
    <n v="82"/>
    <x v="24"/>
    <x v="57"/>
    <x v="8"/>
    <x v="1"/>
    <n v="13.1"/>
    <n v="14.41"/>
    <n v="0"/>
  </r>
  <r>
    <n v="340"/>
    <n v="20240228"/>
    <n v="2.8"/>
    <n v="6.9"/>
    <m/>
    <n v="-0.1"/>
    <n v="1019.7"/>
    <n v="84"/>
    <x v="24"/>
    <x v="58"/>
    <x v="8"/>
    <x v="1"/>
    <n v="11.1"/>
    <n v="12.21"/>
    <n v="0"/>
  </r>
  <r>
    <n v="340"/>
    <n v="20240229"/>
    <n v="3.7"/>
    <n v="8.5"/>
    <m/>
    <n v="4.5"/>
    <n v="1007.4"/>
    <n v="92"/>
    <x v="24"/>
    <x v="59"/>
    <x v="8"/>
    <x v="1"/>
    <n v="9.5"/>
    <n v="10.450000000000001"/>
    <n v="0"/>
  </r>
  <r>
    <n v="340"/>
    <n v="20240301"/>
    <n v="4.3"/>
    <n v="7.2"/>
    <m/>
    <n v="6"/>
    <n v="999.9"/>
    <n v="84"/>
    <x v="24"/>
    <x v="60"/>
    <x v="8"/>
    <x v="2"/>
    <n v="10.8"/>
    <n v="10.8"/>
    <n v="0"/>
  </r>
  <r>
    <n v="340"/>
    <n v="20240302"/>
    <n v="3.3"/>
    <n v="9"/>
    <m/>
    <n v="0.4"/>
    <n v="998.1"/>
    <n v="73"/>
    <x v="24"/>
    <x v="61"/>
    <x v="8"/>
    <x v="2"/>
    <n v="9"/>
    <n v="9"/>
    <n v="0"/>
  </r>
  <r>
    <n v="340"/>
    <n v="20240303"/>
    <n v="2.8"/>
    <n v="7.9"/>
    <m/>
    <n v="0.4"/>
    <n v="1002.2"/>
    <n v="90"/>
    <x v="24"/>
    <x v="62"/>
    <x v="8"/>
    <x v="2"/>
    <n v="10.1"/>
    <n v="10.1"/>
    <n v="0"/>
  </r>
  <r>
    <n v="340"/>
    <n v="20240304"/>
    <n v="1.5"/>
    <n v="6.2"/>
    <m/>
    <n v="0"/>
    <n v="1011.7"/>
    <n v="81"/>
    <x v="24"/>
    <x v="63"/>
    <x v="9"/>
    <x v="2"/>
    <n v="11.8"/>
    <n v="11.8"/>
    <n v="0"/>
  </r>
  <r>
    <n v="340"/>
    <n v="20240305"/>
    <n v="1.3"/>
    <n v="5.2"/>
    <m/>
    <n v="0.5"/>
    <n v="1014.4"/>
    <n v="90"/>
    <x v="24"/>
    <x v="64"/>
    <x v="9"/>
    <x v="2"/>
    <n v="12.8"/>
    <n v="12.8"/>
    <n v="0"/>
  </r>
  <r>
    <n v="340"/>
    <n v="20240306"/>
    <n v="1.3"/>
    <n v="5.4"/>
    <m/>
    <n v="0"/>
    <n v="1022.4"/>
    <n v="89"/>
    <x v="24"/>
    <x v="65"/>
    <x v="9"/>
    <x v="2"/>
    <n v="12.6"/>
    <n v="12.6"/>
    <n v="0"/>
  </r>
  <r>
    <n v="340"/>
    <n v="20240307"/>
    <n v="4.4000000000000004"/>
    <n v="5.3"/>
    <m/>
    <n v="0"/>
    <n v="1021.4"/>
    <n v="80"/>
    <x v="24"/>
    <x v="66"/>
    <x v="9"/>
    <x v="2"/>
    <n v="12.7"/>
    <n v="12.7"/>
    <n v="0"/>
  </r>
  <r>
    <n v="340"/>
    <n v="20240308"/>
    <n v="5.3"/>
    <n v="6.2"/>
    <m/>
    <n v="0"/>
    <n v="1009.3"/>
    <n v="65"/>
    <x v="24"/>
    <x v="67"/>
    <x v="9"/>
    <x v="2"/>
    <n v="11.8"/>
    <n v="11.8"/>
    <n v="0"/>
  </r>
  <r>
    <n v="340"/>
    <n v="20240309"/>
    <n v="3.5"/>
    <n v="9.6999999999999993"/>
    <m/>
    <n v="-0.1"/>
    <n v="999.2"/>
    <n v="65"/>
    <x v="24"/>
    <x v="68"/>
    <x v="9"/>
    <x v="2"/>
    <n v="8.3000000000000007"/>
    <n v="8.3000000000000007"/>
    <n v="0"/>
  </r>
  <r>
    <n v="340"/>
    <n v="20240310"/>
    <n v="3.1"/>
    <n v="9.3000000000000007"/>
    <m/>
    <n v="-0.1"/>
    <n v="996.1"/>
    <n v="72"/>
    <x v="24"/>
    <x v="69"/>
    <x v="9"/>
    <x v="2"/>
    <n v="8.6999999999999993"/>
    <n v="8.6999999999999993"/>
    <n v="0"/>
  </r>
  <r>
    <n v="340"/>
    <n v="20240311"/>
    <n v="2.9"/>
    <n v="7.8"/>
    <m/>
    <n v="10.5"/>
    <n v="1003.4"/>
    <n v="95"/>
    <x v="24"/>
    <x v="70"/>
    <x v="10"/>
    <x v="2"/>
    <n v="10.199999999999999"/>
    <n v="10.199999999999999"/>
    <n v="0"/>
  </r>
  <r>
    <n v="340"/>
    <n v="20240312"/>
    <n v="3.3"/>
    <n v="8.6"/>
    <m/>
    <n v="9.6"/>
    <n v="1013.1"/>
    <n v="91"/>
    <x v="24"/>
    <x v="71"/>
    <x v="10"/>
    <x v="2"/>
    <n v="9.4"/>
    <n v="9.4"/>
    <n v="0"/>
  </r>
  <r>
    <n v="340"/>
    <n v="20240313"/>
    <n v="4.5"/>
    <n v="11.6"/>
    <m/>
    <n v="0.6"/>
    <n v="1014.7"/>
    <n v="85"/>
    <x v="24"/>
    <x v="72"/>
    <x v="10"/>
    <x v="2"/>
    <n v="6.4"/>
    <n v="6.4"/>
    <n v="0"/>
  </r>
  <r>
    <n v="340"/>
    <n v="20240314"/>
    <n v="3.5"/>
    <n v="13.6"/>
    <m/>
    <n v="0"/>
    <n v="1010.5"/>
    <n v="70"/>
    <x v="24"/>
    <x v="73"/>
    <x v="10"/>
    <x v="2"/>
    <n v="4.4000000000000004"/>
    <n v="4.4000000000000004"/>
    <n v="0"/>
  </r>
  <r>
    <n v="340"/>
    <n v="20240315"/>
    <n v="5.4"/>
    <n v="13"/>
    <m/>
    <n v="0.9"/>
    <n v="1008"/>
    <n v="78"/>
    <x v="24"/>
    <x v="74"/>
    <x v="10"/>
    <x v="2"/>
    <n v="5"/>
    <n v="5"/>
    <n v="0"/>
  </r>
  <r>
    <n v="340"/>
    <n v="20240316"/>
    <n v="2.8"/>
    <n v="7.9"/>
    <m/>
    <n v="1.4"/>
    <n v="1020.2"/>
    <n v="77"/>
    <x v="24"/>
    <x v="75"/>
    <x v="10"/>
    <x v="2"/>
    <n v="10.1"/>
    <n v="10.1"/>
    <n v="0"/>
  </r>
  <r>
    <n v="340"/>
    <n v="20240317"/>
    <n v="2.5"/>
    <n v="10.6"/>
    <m/>
    <n v="2.4"/>
    <n v="1018.5"/>
    <n v="83"/>
    <x v="24"/>
    <x v="76"/>
    <x v="10"/>
    <x v="2"/>
    <n v="7.4"/>
    <n v="7.4"/>
    <n v="0"/>
  </r>
  <r>
    <n v="340"/>
    <n v="20240318"/>
    <n v="2.8"/>
    <n v="10.6"/>
    <m/>
    <n v="0"/>
    <n v="1016.3"/>
    <n v="86"/>
    <x v="24"/>
    <x v="77"/>
    <x v="11"/>
    <x v="2"/>
    <n v="7.4"/>
    <n v="7.4"/>
    <n v="0"/>
  </r>
  <r>
    <n v="340"/>
    <n v="20240319"/>
    <n v="2.5"/>
    <n v="11.5"/>
    <m/>
    <n v="0"/>
    <n v="1018.1"/>
    <n v="78"/>
    <x v="24"/>
    <x v="78"/>
    <x v="11"/>
    <x v="2"/>
    <n v="6.5"/>
    <n v="6.5"/>
    <n v="0"/>
  </r>
  <r>
    <n v="340"/>
    <n v="20240320"/>
    <n v="1.1000000000000001"/>
    <n v="10.9"/>
    <m/>
    <n v="-0.1"/>
    <n v="1019.1"/>
    <n v="82"/>
    <x v="24"/>
    <x v="79"/>
    <x v="11"/>
    <x v="2"/>
    <n v="7.1"/>
    <n v="7.1"/>
    <n v="0"/>
  </r>
  <r>
    <n v="340"/>
    <n v="20240321"/>
    <n v="2.8"/>
    <n v="10"/>
    <m/>
    <n v="0"/>
    <n v="1024.2"/>
    <n v="85"/>
    <x v="24"/>
    <x v="80"/>
    <x v="11"/>
    <x v="2"/>
    <n v="8"/>
    <n v="8"/>
    <n v="0"/>
  </r>
  <r>
    <n v="340"/>
    <n v="20240322"/>
    <n v="3.8"/>
    <n v="9.3000000000000007"/>
    <m/>
    <n v="12.2"/>
    <n v="1016.6"/>
    <n v="92"/>
    <x v="24"/>
    <x v="81"/>
    <x v="11"/>
    <x v="2"/>
    <n v="8.6999999999999993"/>
    <n v="8.6999999999999993"/>
    <n v="0"/>
  </r>
  <r>
    <n v="340"/>
    <n v="20240323"/>
    <n v="5.9"/>
    <n v="6.6"/>
    <m/>
    <n v="0.7"/>
    <n v="1009.5"/>
    <n v="77"/>
    <x v="24"/>
    <x v="82"/>
    <x v="11"/>
    <x v="2"/>
    <n v="11.4"/>
    <n v="11.4"/>
    <n v="0"/>
  </r>
  <r>
    <n v="340"/>
    <n v="20240324"/>
    <n v="6.8"/>
    <n v="7"/>
    <m/>
    <n v="1.8"/>
    <n v="1007"/>
    <n v="77"/>
    <x v="24"/>
    <x v="83"/>
    <x v="11"/>
    <x v="2"/>
    <n v="11"/>
    <n v="11"/>
    <n v="0"/>
  </r>
  <r>
    <n v="340"/>
    <n v="20240325"/>
    <n v="2.2999999999999998"/>
    <n v="6.9"/>
    <m/>
    <n v="0"/>
    <n v="1003.6"/>
    <n v="70"/>
    <x v="24"/>
    <x v="84"/>
    <x v="12"/>
    <x v="2"/>
    <n v="11.1"/>
    <n v="11.1"/>
    <n v="0"/>
  </r>
  <r>
    <n v="340"/>
    <n v="20240326"/>
    <n v="2.7"/>
    <n v="9.1999999999999993"/>
    <m/>
    <n v="0.4"/>
    <n v="989.8"/>
    <n v="71"/>
    <x v="24"/>
    <x v="85"/>
    <x v="12"/>
    <x v="2"/>
    <n v="8.8000000000000007"/>
    <n v="8.8000000000000007"/>
    <n v="0"/>
  </r>
  <r>
    <n v="340"/>
    <n v="20240327"/>
    <n v="3.6"/>
    <n v="9.5"/>
    <m/>
    <n v="0.1"/>
    <n v="986"/>
    <n v="71"/>
    <x v="24"/>
    <x v="86"/>
    <x v="12"/>
    <x v="2"/>
    <n v="8.5"/>
    <n v="8.5"/>
    <n v="0"/>
  </r>
  <r>
    <n v="340"/>
    <n v="20240328"/>
    <n v="5.3"/>
    <n v="9.6999999999999993"/>
    <m/>
    <n v="3.7"/>
    <n v="985.8"/>
    <n v="65"/>
    <x v="24"/>
    <x v="87"/>
    <x v="12"/>
    <x v="2"/>
    <n v="8.3000000000000007"/>
    <n v="8.3000000000000007"/>
    <n v="0"/>
  </r>
  <r>
    <n v="340"/>
    <n v="20240329"/>
    <n v="3.6"/>
    <n v="11.3"/>
    <m/>
    <n v="0.7"/>
    <n v="993.1"/>
    <n v="68"/>
    <x v="24"/>
    <x v="88"/>
    <x v="12"/>
    <x v="2"/>
    <n v="6.6999999999999993"/>
    <n v="6.6999999999999993"/>
    <n v="0"/>
  </r>
  <r>
    <n v="340"/>
    <n v="20240330"/>
    <n v="1.8"/>
    <n v="7.8"/>
    <m/>
    <n v="6.8"/>
    <n v="997.1"/>
    <n v="93"/>
    <x v="24"/>
    <x v="89"/>
    <x v="12"/>
    <x v="2"/>
    <n v="10.199999999999999"/>
    <n v="10.199999999999999"/>
    <n v="0"/>
  </r>
  <r>
    <n v="340"/>
    <n v="20240331"/>
    <n v="3"/>
    <n v="10.1"/>
    <m/>
    <n v="2.6"/>
    <n v="995.4"/>
    <n v="89"/>
    <x v="24"/>
    <x v="90"/>
    <x v="12"/>
    <x v="2"/>
    <n v="7.9"/>
    <n v="7.9"/>
    <n v="0"/>
  </r>
  <r>
    <n v="340"/>
    <n v="20240401"/>
    <n v="3.9"/>
    <n v="10.7"/>
    <m/>
    <n v="-0.1"/>
    <n v="997.1"/>
    <n v="78"/>
    <x v="24"/>
    <x v="91"/>
    <x v="13"/>
    <x v="3"/>
    <n v="7.3000000000000007"/>
    <n v="5.8400000000000007"/>
    <n v="0"/>
  </r>
  <r>
    <n v="340"/>
    <n v="20240402"/>
    <n v="5.3"/>
    <n v="10.4"/>
    <m/>
    <n v="2.1"/>
    <n v="1005.7"/>
    <n v="81"/>
    <x v="24"/>
    <x v="92"/>
    <x v="13"/>
    <x v="3"/>
    <n v="7.6"/>
    <n v="6.08"/>
    <n v="0"/>
  </r>
  <r>
    <n v="340"/>
    <n v="20240403"/>
    <n v="4.9000000000000004"/>
    <n v="11.4"/>
    <m/>
    <n v="2.8"/>
    <n v="1004.3"/>
    <n v="82"/>
    <x v="24"/>
    <x v="93"/>
    <x v="13"/>
    <x v="3"/>
    <n v="6.6"/>
    <n v="5.28"/>
    <n v="0"/>
  </r>
  <r>
    <n v="340"/>
    <n v="20240404"/>
    <n v="6.3"/>
    <n v="12.7"/>
    <m/>
    <n v="9.3000000000000007"/>
    <n v="1006.1"/>
    <n v="80"/>
    <x v="24"/>
    <x v="94"/>
    <x v="13"/>
    <x v="3"/>
    <n v="5.3000000000000007"/>
    <n v="4.2400000000000011"/>
    <n v="0"/>
  </r>
  <r>
    <n v="340"/>
    <n v="20240405"/>
    <n v="4"/>
    <n v="14.7"/>
    <m/>
    <n v="0.9"/>
    <n v="1008.5"/>
    <n v="79"/>
    <x v="24"/>
    <x v="95"/>
    <x v="13"/>
    <x v="3"/>
    <n v="3.3000000000000007"/>
    <n v="2.6400000000000006"/>
    <n v="0"/>
  </r>
  <r>
    <n v="340"/>
    <n v="20240406"/>
    <n v="3.5"/>
    <n v="18.5"/>
    <m/>
    <n v="0"/>
    <n v="1008.4"/>
    <n v="60"/>
    <x v="24"/>
    <x v="96"/>
    <x v="13"/>
    <x v="3"/>
    <n v="0"/>
    <n v="0"/>
    <n v="0.5"/>
  </r>
  <r>
    <n v="340"/>
    <n v="20240407"/>
    <n v="5.2"/>
    <n v="16.8"/>
    <m/>
    <n v="0.8"/>
    <n v="1012.3"/>
    <n v="61"/>
    <x v="24"/>
    <x v="97"/>
    <x v="13"/>
    <x v="3"/>
    <n v="1.1999999999999993"/>
    <n v="0.95999999999999952"/>
    <n v="0"/>
  </r>
  <r>
    <n v="340"/>
    <n v="20240408"/>
    <n v="2.1"/>
    <n v="15.3"/>
    <m/>
    <n v="3.2"/>
    <n v="1007"/>
    <n v="79"/>
    <x v="24"/>
    <x v="98"/>
    <x v="14"/>
    <x v="3"/>
    <n v="2.6999999999999993"/>
    <n v="2.1599999999999997"/>
    <n v="0"/>
  </r>
  <r>
    <n v="340"/>
    <n v="20240409"/>
    <n v="6.4"/>
    <n v="10.9"/>
    <m/>
    <n v="1.9"/>
    <n v="1011.2"/>
    <n v="74"/>
    <x v="24"/>
    <x v="99"/>
    <x v="14"/>
    <x v="3"/>
    <n v="7.1"/>
    <n v="5.68"/>
    <n v="0"/>
  </r>
  <r>
    <n v="340"/>
    <n v="20240410"/>
    <n v="4.4000000000000004"/>
    <n v="11.9"/>
    <m/>
    <n v="0.8"/>
    <n v="1027.5"/>
    <n v="60"/>
    <x v="24"/>
    <x v="100"/>
    <x v="14"/>
    <x v="3"/>
    <n v="6.1"/>
    <n v="4.88"/>
    <n v="0"/>
  </r>
  <r>
    <n v="340"/>
    <n v="20240411"/>
    <n v="4"/>
    <n v="13.1"/>
    <m/>
    <n v="0.7"/>
    <n v="1030.9000000000001"/>
    <n v="86"/>
    <x v="24"/>
    <x v="101"/>
    <x v="14"/>
    <x v="3"/>
    <n v="4.9000000000000004"/>
    <n v="3.9200000000000004"/>
    <n v="0"/>
  </r>
  <r>
    <n v="340"/>
    <n v="20240412"/>
    <n v="4.7"/>
    <n v="16.399999999999999"/>
    <m/>
    <n v="0"/>
    <n v="1029.8"/>
    <n v="76"/>
    <x v="24"/>
    <x v="102"/>
    <x v="14"/>
    <x v="3"/>
    <n v="1.6000000000000014"/>
    <n v="1.2800000000000011"/>
    <n v="0"/>
  </r>
  <r>
    <n v="340"/>
    <n v="20240413"/>
    <n v="4"/>
    <n v="16.8"/>
    <m/>
    <n v="0"/>
    <n v="1023.1"/>
    <n v="69"/>
    <x v="24"/>
    <x v="103"/>
    <x v="14"/>
    <x v="3"/>
    <n v="1.1999999999999993"/>
    <n v="0.95999999999999952"/>
    <n v="0"/>
  </r>
  <r>
    <n v="340"/>
    <n v="20240414"/>
    <n v="2.9"/>
    <n v="11.8"/>
    <m/>
    <n v="-0.1"/>
    <n v="1021.5"/>
    <n v="64"/>
    <x v="24"/>
    <x v="104"/>
    <x v="14"/>
    <x v="3"/>
    <n v="6.1999999999999993"/>
    <n v="4.96"/>
    <n v="0"/>
  </r>
  <r>
    <n v="340"/>
    <n v="20240415"/>
    <n v="7.3"/>
    <n v="8.5"/>
    <m/>
    <n v="4.5999999999999996"/>
    <n v="1006.9"/>
    <n v="74"/>
    <x v="24"/>
    <x v="105"/>
    <x v="15"/>
    <x v="3"/>
    <n v="9.5"/>
    <n v="7.6000000000000005"/>
    <n v="0"/>
  </r>
  <r>
    <n v="340"/>
    <n v="20240416"/>
    <n v="6"/>
    <n v="7.5"/>
    <m/>
    <n v="8.1999999999999993"/>
    <n v="1006.9"/>
    <n v="83"/>
    <x v="24"/>
    <x v="106"/>
    <x v="15"/>
    <x v="3"/>
    <n v="10.5"/>
    <n v="8.4"/>
    <n v="0"/>
  </r>
  <r>
    <n v="340"/>
    <n v="20240417"/>
    <n v="2.6"/>
    <n v="5.8"/>
    <m/>
    <n v="2.8"/>
    <n v="1013"/>
    <n v="82"/>
    <x v="24"/>
    <x v="107"/>
    <x v="15"/>
    <x v="3"/>
    <n v="12.2"/>
    <n v="9.76"/>
    <n v="0"/>
  </r>
  <r>
    <n v="340"/>
    <n v="20240418"/>
    <n v="3.5"/>
    <n v="7.4"/>
    <m/>
    <n v="2.2999999999999998"/>
    <n v="1019.5"/>
    <n v="74"/>
    <x v="24"/>
    <x v="108"/>
    <x v="15"/>
    <x v="3"/>
    <n v="10.6"/>
    <n v="8.48"/>
    <n v="0"/>
  </r>
  <r>
    <n v="340"/>
    <n v="20240419"/>
    <n v="6.7"/>
    <n v="8.6"/>
    <m/>
    <n v="12.1"/>
    <n v="1013.3"/>
    <n v="79"/>
    <x v="24"/>
    <x v="109"/>
    <x v="15"/>
    <x v="3"/>
    <n v="9.4"/>
    <n v="7.5200000000000005"/>
    <n v="0"/>
  </r>
  <r>
    <n v="340"/>
    <n v="20240420"/>
    <n v="4.0999999999999996"/>
    <n v="7.1"/>
    <m/>
    <n v="1.4"/>
    <n v="1023.1"/>
    <n v="75"/>
    <x v="24"/>
    <x v="110"/>
    <x v="15"/>
    <x v="3"/>
    <n v="10.9"/>
    <n v="8.7200000000000006"/>
    <n v="0"/>
  </r>
  <r>
    <n v="340"/>
    <n v="20240421"/>
    <n v="4.0999999999999996"/>
    <n v="5.7"/>
    <m/>
    <n v="5.3"/>
    <n v="1025.4000000000001"/>
    <n v="76"/>
    <x v="24"/>
    <x v="111"/>
    <x v="15"/>
    <x v="3"/>
    <n v="12.3"/>
    <n v="9.8400000000000016"/>
    <n v="0"/>
  </r>
  <r>
    <n v="340"/>
    <n v="20240422"/>
    <n v="2.2999999999999998"/>
    <n v="4.8"/>
    <m/>
    <n v="0.1"/>
    <n v="1025.3"/>
    <n v="72"/>
    <x v="24"/>
    <x v="112"/>
    <x v="16"/>
    <x v="3"/>
    <n v="13.2"/>
    <n v="10.56"/>
    <n v="0"/>
  </r>
  <r>
    <n v="340"/>
    <n v="20240423"/>
    <n v="2.8"/>
    <n v="5.4"/>
    <m/>
    <n v="2.4"/>
    <n v="1019.9"/>
    <n v="72"/>
    <x v="24"/>
    <x v="113"/>
    <x v="16"/>
    <x v="3"/>
    <n v="12.6"/>
    <n v="10.08"/>
    <n v="0"/>
  </r>
  <r>
    <n v="340"/>
    <n v="20240424"/>
    <n v="4.3"/>
    <n v="6.6"/>
    <m/>
    <n v="0.5"/>
    <n v="1011.3"/>
    <n v="71"/>
    <x v="24"/>
    <x v="114"/>
    <x v="16"/>
    <x v="3"/>
    <n v="11.4"/>
    <n v="9.120000000000001"/>
    <n v="0"/>
  </r>
  <r>
    <n v="340"/>
    <n v="20240425"/>
    <n v="3.5"/>
    <n v="7"/>
    <m/>
    <n v="3.1"/>
    <n v="1004.9"/>
    <n v="75"/>
    <x v="24"/>
    <x v="115"/>
    <x v="16"/>
    <x v="3"/>
    <n v="11"/>
    <n v="8.8000000000000007"/>
    <n v="0"/>
  </r>
  <r>
    <n v="340"/>
    <n v="20240426"/>
    <n v="1.8"/>
    <n v="8.3000000000000007"/>
    <m/>
    <n v="3.4"/>
    <n v="1004.1"/>
    <n v="79"/>
    <x v="24"/>
    <x v="116"/>
    <x v="16"/>
    <x v="3"/>
    <n v="9.6999999999999993"/>
    <n v="7.76"/>
    <n v="0"/>
  </r>
  <r>
    <n v="340"/>
    <n v="20240427"/>
    <n v="2.6"/>
    <n v="12.2"/>
    <m/>
    <n v="4.2"/>
    <n v="1003.8"/>
    <n v="77"/>
    <x v="24"/>
    <x v="117"/>
    <x v="16"/>
    <x v="3"/>
    <n v="5.8000000000000007"/>
    <n v="4.6400000000000006"/>
    <n v="0"/>
  </r>
  <r>
    <n v="340"/>
    <n v="20240428"/>
    <n v="5.0999999999999996"/>
    <n v="13"/>
    <m/>
    <n v="0.1"/>
    <n v="1008.4"/>
    <n v="64"/>
    <x v="24"/>
    <x v="118"/>
    <x v="16"/>
    <x v="3"/>
    <n v="5"/>
    <n v="4"/>
    <n v="0"/>
  </r>
  <r>
    <n v="340"/>
    <n v="20240429"/>
    <n v="2"/>
    <n v="12.6"/>
    <m/>
    <n v="0"/>
    <n v="1018.4"/>
    <n v="71"/>
    <x v="24"/>
    <x v="119"/>
    <x v="17"/>
    <x v="3"/>
    <n v="5.4"/>
    <n v="4.32"/>
    <n v="0"/>
  </r>
  <r>
    <n v="340"/>
    <n v="20240430"/>
    <n v="2"/>
    <n v="16.2"/>
    <m/>
    <n v="0.4"/>
    <n v="1014.5"/>
    <n v="74"/>
    <x v="24"/>
    <x v="120"/>
    <x v="17"/>
    <x v="3"/>
    <n v="1.8000000000000007"/>
    <n v="1.4400000000000006"/>
    <n v="0"/>
  </r>
  <r>
    <n v="340"/>
    <n v="20240501"/>
    <n v="3.1"/>
    <n v="18.600000000000001"/>
    <m/>
    <n v="2.2000000000000002"/>
    <n v="1005.7"/>
    <n v="77"/>
    <x v="24"/>
    <x v="121"/>
    <x v="17"/>
    <x v="4"/>
    <n v="0"/>
    <n v="0"/>
    <n v="0.60000000000000142"/>
  </r>
  <r>
    <n v="344"/>
    <n v="20240101"/>
    <n v="7"/>
    <n v="8"/>
    <n v="173"/>
    <n v="8.1"/>
    <n v="1001.1"/>
    <n v="81"/>
    <x v="25"/>
    <x v="0"/>
    <x v="0"/>
    <x v="0"/>
    <n v="10"/>
    <n v="11"/>
    <n v="0"/>
  </r>
  <r>
    <n v="344"/>
    <n v="20240102"/>
    <n v="9.8000000000000007"/>
    <n v="10.9"/>
    <n v="60"/>
    <n v="24.1"/>
    <n v="987.1"/>
    <n v="88"/>
    <x v="25"/>
    <x v="1"/>
    <x v="0"/>
    <x v="0"/>
    <n v="7.1"/>
    <n v="7.8100000000000005"/>
    <n v="0"/>
  </r>
  <r>
    <n v="344"/>
    <n v="20240103"/>
    <n v="8"/>
    <n v="9.8000000000000007"/>
    <n v="138"/>
    <n v="14.5"/>
    <n v="989.6"/>
    <n v="85"/>
    <x v="25"/>
    <x v="2"/>
    <x v="0"/>
    <x v="0"/>
    <n v="8.1999999999999993"/>
    <n v="9.02"/>
    <n v="0"/>
  </r>
  <r>
    <n v="344"/>
    <n v="20240104"/>
    <n v="4.0999999999999996"/>
    <n v="8.5"/>
    <n v="180"/>
    <n v="9.8000000000000007"/>
    <n v="1001"/>
    <n v="88"/>
    <x v="25"/>
    <x v="3"/>
    <x v="0"/>
    <x v="0"/>
    <n v="9.5"/>
    <n v="10.450000000000001"/>
    <n v="0"/>
  </r>
  <r>
    <n v="344"/>
    <n v="20240105"/>
    <n v="4.8"/>
    <n v="7.7"/>
    <n v="87"/>
    <n v="3.5"/>
    <n v="996.7"/>
    <n v="89"/>
    <x v="25"/>
    <x v="4"/>
    <x v="0"/>
    <x v="0"/>
    <n v="10.3"/>
    <n v="11.330000000000002"/>
    <n v="0"/>
  </r>
  <r>
    <n v="344"/>
    <n v="20240106"/>
    <n v="4.2"/>
    <n v="4"/>
    <n v="134"/>
    <n v="0"/>
    <n v="1012.4"/>
    <n v="82"/>
    <x v="25"/>
    <x v="5"/>
    <x v="0"/>
    <x v="0"/>
    <n v="14"/>
    <n v="15.400000000000002"/>
    <n v="0"/>
  </r>
  <r>
    <n v="344"/>
    <n v="20240107"/>
    <n v="5.6"/>
    <n v="0.2"/>
    <n v="203"/>
    <n v="0"/>
    <n v="1025.5999999999999"/>
    <n v="79"/>
    <x v="25"/>
    <x v="6"/>
    <x v="0"/>
    <x v="0"/>
    <n v="17.8"/>
    <n v="19.580000000000002"/>
    <n v="0"/>
  </r>
  <r>
    <n v="344"/>
    <n v="20240108"/>
    <n v="6.9"/>
    <n v="-1.6"/>
    <n v="211"/>
    <n v="-0.1"/>
    <n v="1032.4000000000001"/>
    <n v="69"/>
    <x v="25"/>
    <x v="7"/>
    <x v="1"/>
    <x v="0"/>
    <n v="19.600000000000001"/>
    <n v="21.560000000000002"/>
    <n v="0"/>
  </r>
  <r>
    <n v="344"/>
    <n v="20240109"/>
    <n v="6.5"/>
    <n v="-3"/>
    <n v="474"/>
    <n v="0"/>
    <n v="1033"/>
    <n v="60"/>
    <x v="25"/>
    <x v="8"/>
    <x v="1"/>
    <x v="0"/>
    <n v="21"/>
    <n v="23.1"/>
    <n v="0"/>
  </r>
  <r>
    <n v="344"/>
    <n v="20240110"/>
    <n v="3.6"/>
    <n v="-3.4"/>
    <n v="449"/>
    <n v="0"/>
    <n v="1030.7"/>
    <n v="66"/>
    <x v="25"/>
    <x v="9"/>
    <x v="1"/>
    <x v="0"/>
    <n v="21.4"/>
    <n v="23.54"/>
    <n v="0"/>
  </r>
  <r>
    <n v="344"/>
    <n v="20240111"/>
    <n v="1.9"/>
    <n v="-0.7"/>
    <n v="228"/>
    <n v="0"/>
    <n v="1034.5999999999999"/>
    <n v="86"/>
    <x v="25"/>
    <x v="10"/>
    <x v="1"/>
    <x v="0"/>
    <n v="18.7"/>
    <n v="20.57"/>
    <n v="0"/>
  </r>
  <r>
    <n v="344"/>
    <n v="20240112"/>
    <n v="1.5"/>
    <n v="3.5"/>
    <n v="142"/>
    <n v="-0.1"/>
    <n v="1032.9000000000001"/>
    <n v="90"/>
    <x v="25"/>
    <x v="11"/>
    <x v="1"/>
    <x v="0"/>
    <n v="14.5"/>
    <n v="15.950000000000001"/>
    <n v="0"/>
  </r>
  <r>
    <n v="344"/>
    <n v="20240113"/>
    <n v="3.8"/>
    <n v="4.0999999999999996"/>
    <n v="53"/>
    <n v="1"/>
    <n v="1022.3"/>
    <n v="90"/>
    <x v="25"/>
    <x v="12"/>
    <x v="1"/>
    <x v="0"/>
    <n v="13.9"/>
    <n v="15.290000000000001"/>
    <n v="0"/>
  </r>
  <r>
    <n v="344"/>
    <n v="20240114"/>
    <n v="4.5999999999999996"/>
    <n v="3.5"/>
    <n v="166"/>
    <n v="5.2"/>
    <n v="1009.1"/>
    <n v="91"/>
    <x v="25"/>
    <x v="13"/>
    <x v="1"/>
    <x v="0"/>
    <n v="14.5"/>
    <n v="15.950000000000001"/>
    <n v="0"/>
  </r>
  <r>
    <n v="344"/>
    <n v="20240115"/>
    <n v="4.8"/>
    <n v="1.7"/>
    <n v="253"/>
    <n v="6.7"/>
    <n v="1004.8"/>
    <n v="84"/>
    <x v="25"/>
    <x v="14"/>
    <x v="2"/>
    <x v="0"/>
    <n v="16.3"/>
    <n v="17.930000000000003"/>
    <n v="0"/>
  </r>
  <r>
    <n v="344"/>
    <n v="20240116"/>
    <n v="4.0999999999999996"/>
    <n v="1.3"/>
    <n v="455"/>
    <n v="1.2"/>
    <n v="1006.7"/>
    <n v="75"/>
    <x v="25"/>
    <x v="15"/>
    <x v="2"/>
    <x v="0"/>
    <n v="16.7"/>
    <n v="18.37"/>
    <n v="0"/>
  </r>
  <r>
    <n v="344"/>
    <n v="20240117"/>
    <n v="2.1"/>
    <n v="-0.7"/>
    <n v="183"/>
    <n v="0"/>
    <n v="992.9"/>
    <n v="83"/>
    <x v="25"/>
    <x v="16"/>
    <x v="2"/>
    <x v="0"/>
    <n v="18.7"/>
    <n v="20.57"/>
    <n v="0"/>
  </r>
  <r>
    <n v="344"/>
    <n v="20240118"/>
    <n v="1.6"/>
    <n v="-0.7"/>
    <n v="464"/>
    <n v="0.6"/>
    <n v="1003.5"/>
    <n v="87"/>
    <x v="25"/>
    <x v="17"/>
    <x v="2"/>
    <x v="0"/>
    <n v="18.7"/>
    <n v="20.57"/>
    <n v="0"/>
  </r>
  <r>
    <n v="344"/>
    <n v="20240119"/>
    <n v="4.3"/>
    <n v="1.9"/>
    <n v="498"/>
    <n v="0.2"/>
    <n v="1020.3"/>
    <n v="80"/>
    <x v="25"/>
    <x v="18"/>
    <x v="2"/>
    <x v="0"/>
    <n v="16.100000000000001"/>
    <n v="17.710000000000004"/>
    <n v="0"/>
  </r>
  <r>
    <n v="344"/>
    <n v="20240120"/>
    <n v="6"/>
    <n v="0.1"/>
    <n v="423"/>
    <n v="0"/>
    <n v="1026.0999999999999"/>
    <n v="78"/>
    <x v="25"/>
    <x v="19"/>
    <x v="2"/>
    <x v="0"/>
    <n v="17.899999999999999"/>
    <n v="19.690000000000001"/>
    <n v="0"/>
  </r>
  <r>
    <n v="344"/>
    <n v="20240121"/>
    <n v="9"/>
    <n v="4.0999999999999996"/>
    <n v="140"/>
    <n v="0.2"/>
    <n v="1015.3"/>
    <n v="75"/>
    <x v="25"/>
    <x v="20"/>
    <x v="2"/>
    <x v="0"/>
    <n v="13.9"/>
    <n v="15.290000000000001"/>
    <n v="0"/>
  </r>
  <r>
    <n v="344"/>
    <n v="20240122"/>
    <n v="10.8"/>
    <n v="9.6999999999999993"/>
    <n v="437"/>
    <n v="1.6"/>
    <n v="1007.7"/>
    <n v="79"/>
    <x v="25"/>
    <x v="21"/>
    <x v="3"/>
    <x v="0"/>
    <n v="8.3000000000000007"/>
    <n v="9.1300000000000008"/>
    <n v="0"/>
  </r>
  <r>
    <n v="344"/>
    <n v="20240123"/>
    <n v="8.6999999999999993"/>
    <n v="8.5"/>
    <n v="300"/>
    <n v="5"/>
    <n v="1019.1"/>
    <n v="82"/>
    <x v="25"/>
    <x v="22"/>
    <x v="3"/>
    <x v="0"/>
    <n v="9.5"/>
    <n v="10.450000000000001"/>
    <n v="0"/>
  </r>
  <r>
    <n v="344"/>
    <n v="20240124"/>
    <n v="9.5"/>
    <n v="10"/>
    <n v="299"/>
    <n v="0"/>
    <n v="1021"/>
    <n v="74"/>
    <x v="25"/>
    <x v="23"/>
    <x v="3"/>
    <x v="0"/>
    <n v="8"/>
    <n v="8.8000000000000007"/>
    <n v="0"/>
  </r>
  <r>
    <n v="344"/>
    <n v="20240125"/>
    <n v="3.7"/>
    <n v="6.9"/>
    <n v="197"/>
    <n v="0.6"/>
    <n v="1026.5"/>
    <n v="93"/>
    <x v="25"/>
    <x v="24"/>
    <x v="3"/>
    <x v="0"/>
    <n v="11.1"/>
    <n v="12.21"/>
    <n v="0"/>
  </r>
  <r>
    <n v="344"/>
    <n v="20240126"/>
    <n v="6.7"/>
    <n v="7.8"/>
    <n v="524"/>
    <n v="3.5"/>
    <n v="1026"/>
    <n v="81"/>
    <x v="25"/>
    <x v="25"/>
    <x v="3"/>
    <x v="0"/>
    <n v="10.199999999999999"/>
    <n v="11.22"/>
    <n v="0"/>
  </r>
  <r>
    <n v="344"/>
    <n v="20240127"/>
    <n v="3"/>
    <n v="4"/>
    <n v="524"/>
    <n v="0"/>
    <n v="1034.5999999999999"/>
    <n v="85"/>
    <x v="25"/>
    <x v="26"/>
    <x v="3"/>
    <x v="0"/>
    <n v="14"/>
    <n v="15.400000000000002"/>
    <n v="0"/>
  </r>
  <r>
    <n v="344"/>
    <n v="20240128"/>
    <n v="3.5"/>
    <n v="5.2"/>
    <n v="539"/>
    <n v="0"/>
    <n v="1026.5999999999999"/>
    <n v="68"/>
    <x v="25"/>
    <x v="27"/>
    <x v="3"/>
    <x v="0"/>
    <n v="12.8"/>
    <n v="14.080000000000002"/>
    <n v="0"/>
  </r>
  <r>
    <n v="344"/>
    <n v="20240129"/>
    <n v="3.5"/>
    <n v="7.7"/>
    <n v="512"/>
    <n v="0"/>
    <n v="1025.3"/>
    <n v="82"/>
    <x v="25"/>
    <x v="28"/>
    <x v="4"/>
    <x v="0"/>
    <n v="10.3"/>
    <n v="11.330000000000002"/>
    <n v="0"/>
  </r>
  <r>
    <n v="344"/>
    <n v="20240130"/>
    <n v="5.0999999999999996"/>
    <n v="8.3000000000000007"/>
    <n v="145"/>
    <n v="0.6"/>
    <n v="1027.9000000000001"/>
    <n v="87"/>
    <x v="25"/>
    <x v="29"/>
    <x v="4"/>
    <x v="0"/>
    <n v="9.6999999999999993"/>
    <n v="10.67"/>
    <n v="0"/>
  </r>
  <r>
    <n v="344"/>
    <n v="20240131"/>
    <n v="5.8"/>
    <n v="7"/>
    <n v="205"/>
    <n v="3.7"/>
    <n v="1029.8"/>
    <n v="79"/>
    <x v="25"/>
    <x v="30"/>
    <x v="4"/>
    <x v="0"/>
    <n v="11"/>
    <n v="12.100000000000001"/>
    <n v="0"/>
  </r>
  <r>
    <n v="344"/>
    <n v="20240201"/>
    <n v="4.0999999999999996"/>
    <n v="6.3"/>
    <n v="595"/>
    <n v="0.9"/>
    <n v="1030.5"/>
    <n v="84"/>
    <x v="25"/>
    <x v="31"/>
    <x v="4"/>
    <x v="1"/>
    <n v="11.7"/>
    <n v="12.870000000000001"/>
    <n v="0"/>
  </r>
  <r>
    <n v="344"/>
    <n v="20240202"/>
    <n v="7.6"/>
    <n v="7.8"/>
    <n v="269"/>
    <n v="0"/>
    <n v="1027.3"/>
    <n v="89"/>
    <x v="25"/>
    <x v="32"/>
    <x v="4"/>
    <x v="1"/>
    <n v="10.199999999999999"/>
    <n v="11.22"/>
    <n v="0"/>
  </r>
  <r>
    <n v="344"/>
    <n v="20240203"/>
    <n v="6.7"/>
    <n v="10.199999999999999"/>
    <n v="272"/>
    <n v="0.2"/>
    <n v="1025.0999999999999"/>
    <n v="88"/>
    <x v="25"/>
    <x v="33"/>
    <x v="4"/>
    <x v="1"/>
    <n v="7.8000000000000007"/>
    <n v="8.5800000000000018"/>
    <n v="0"/>
  </r>
  <r>
    <n v="344"/>
    <n v="20240204"/>
    <n v="8.1"/>
    <n v="10.4"/>
    <n v="198"/>
    <n v="0.4"/>
    <n v="1021.3"/>
    <n v="88"/>
    <x v="25"/>
    <x v="34"/>
    <x v="4"/>
    <x v="1"/>
    <n v="7.6"/>
    <n v="8.36"/>
    <n v="0"/>
  </r>
  <r>
    <n v="344"/>
    <n v="20240205"/>
    <n v="10"/>
    <n v="9.4"/>
    <n v="265"/>
    <n v="0"/>
    <n v="1017.9"/>
    <n v="85"/>
    <x v="25"/>
    <x v="35"/>
    <x v="5"/>
    <x v="1"/>
    <n v="8.6"/>
    <n v="9.4600000000000009"/>
    <n v="0"/>
  </r>
  <r>
    <n v="344"/>
    <n v="20240206"/>
    <n v="11.7"/>
    <n v="10.4"/>
    <n v="268"/>
    <n v="12.7"/>
    <n v="1008"/>
    <n v="85"/>
    <x v="25"/>
    <x v="36"/>
    <x v="5"/>
    <x v="1"/>
    <n v="7.6"/>
    <n v="8.36"/>
    <n v="0"/>
  </r>
  <r>
    <n v="344"/>
    <n v="20240207"/>
    <n v="1.9"/>
    <n v="4.5999999999999996"/>
    <n v="483"/>
    <n v="2.8"/>
    <n v="1005.3"/>
    <n v="84"/>
    <x v="25"/>
    <x v="37"/>
    <x v="5"/>
    <x v="1"/>
    <n v="13.4"/>
    <n v="14.740000000000002"/>
    <n v="0"/>
  </r>
  <r>
    <n v="344"/>
    <n v="20240208"/>
    <n v="3.5"/>
    <n v="3.9"/>
    <n v="130"/>
    <n v="16.2"/>
    <n v="995.6"/>
    <n v="93"/>
    <x v="25"/>
    <x v="38"/>
    <x v="5"/>
    <x v="1"/>
    <n v="14.1"/>
    <n v="15.510000000000002"/>
    <n v="0"/>
  </r>
  <r>
    <n v="344"/>
    <n v="20240209"/>
    <n v="5.8"/>
    <n v="11.1"/>
    <n v="378"/>
    <n v="4.0999999999999996"/>
    <n v="983"/>
    <n v="85"/>
    <x v="25"/>
    <x v="39"/>
    <x v="5"/>
    <x v="1"/>
    <n v="6.9"/>
    <n v="7.5900000000000007"/>
    <n v="0"/>
  </r>
  <r>
    <n v="344"/>
    <n v="20240210"/>
    <n v="2.9"/>
    <n v="10.6"/>
    <n v="397"/>
    <n v="0.6"/>
    <n v="985.8"/>
    <n v="88"/>
    <x v="25"/>
    <x v="40"/>
    <x v="5"/>
    <x v="1"/>
    <n v="7.4"/>
    <n v="8.14"/>
    <n v="0"/>
  </r>
  <r>
    <n v="344"/>
    <n v="20240211"/>
    <n v="3"/>
    <n v="8.4"/>
    <n v="224"/>
    <n v="3.4"/>
    <n v="990.8"/>
    <n v="92"/>
    <x v="25"/>
    <x v="41"/>
    <x v="5"/>
    <x v="1"/>
    <n v="9.6"/>
    <n v="10.56"/>
    <n v="0"/>
  </r>
  <r>
    <n v="344"/>
    <n v="20240212"/>
    <n v="4"/>
    <n v="6.9"/>
    <n v="584"/>
    <n v="0"/>
    <n v="1005.2"/>
    <n v="85"/>
    <x v="25"/>
    <x v="42"/>
    <x v="6"/>
    <x v="1"/>
    <n v="11.1"/>
    <n v="12.21"/>
    <n v="0"/>
  </r>
  <r>
    <n v="344"/>
    <n v="20240213"/>
    <n v="5.6"/>
    <n v="7.2"/>
    <n v="546"/>
    <n v="2.5"/>
    <n v="1014.5"/>
    <n v="83"/>
    <x v="25"/>
    <x v="43"/>
    <x v="6"/>
    <x v="1"/>
    <n v="10.8"/>
    <n v="11.880000000000003"/>
    <n v="0"/>
  </r>
  <r>
    <n v="344"/>
    <n v="20240214"/>
    <n v="7.7"/>
    <n v="11.4"/>
    <n v="140"/>
    <n v="5.5"/>
    <n v="1014.3"/>
    <n v="93"/>
    <x v="25"/>
    <x v="44"/>
    <x v="6"/>
    <x v="1"/>
    <n v="6.6"/>
    <n v="7.26"/>
    <n v="0"/>
  </r>
  <r>
    <n v="344"/>
    <n v="20240215"/>
    <n v="4.7"/>
    <n v="13.3"/>
    <n v="497"/>
    <n v="8.1999999999999993"/>
    <n v="1012"/>
    <n v="83"/>
    <x v="25"/>
    <x v="45"/>
    <x v="6"/>
    <x v="1"/>
    <n v="4.6999999999999993"/>
    <n v="5.17"/>
    <n v="0"/>
  </r>
  <r>
    <n v="344"/>
    <n v="20240216"/>
    <n v="3.9"/>
    <n v="11.2"/>
    <n v="288"/>
    <n v="2.2999999999999998"/>
    <n v="1014.6"/>
    <n v="85"/>
    <x v="25"/>
    <x v="46"/>
    <x v="6"/>
    <x v="1"/>
    <n v="6.8000000000000007"/>
    <n v="7.4800000000000013"/>
    <n v="0"/>
  </r>
  <r>
    <n v="344"/>
    <n v="20240217"/>
    <n v="3"/>
    <n v="10.6"/>
    <n v="396"/>
    <n v="0.1"/>
    <n v="1030"/>
    <n v="85"/>
    <x v="25"/>
    <x v="47"/>
    <x v="6"/>
    <x v="1"/>
    <n v="7.4"/>
    <n v="8.14"/>
    <n v="0"/>
  </r>
  <r>
    <n v="344"/>
    <n v="20240218"/>
    <n v="6.8"/>
    <n v="9.5"/>
    <n v="139"/>
    <n v="16"/>
    <n v="1023.9"/>
    <n v="91"/>
    <x v="25"/>
    <x v="48"/>
    <x v="6"/>
    <x v="1"/>
    <n v="8.5"/>
    <n v="9.3500000000000014"/>
    <n v="0"/>
  </r>
  <r>
    <n v="344"/>
    <n v="20240219"/>
    <n v="4.4000000000000004"/>
    <n v="8.8000000000000007"/>
    <n v="254"/>
    <n v="0.9"/>
    <n v="1026.9000000000001"/>
    <n v="88"/>
    <x v="25"/>
    <x v="49"/>
    <x v="7"/>
    <x v="1"/>
    <n v="9.1999999999999993"/>
    <n v="10.119999999999999"/>
    <n v="0"/>
  </r>
  <r>
    <n v="344"/>
    <n v="20240220"/>
    <n v="6.1"/>
    <n v="8.9"/>
    <n v="549"/>
    <n v="-0.1"/>
    <n v="1025.5999999999999"/>
    <n v="85"/>
    <x v="25"/>
    <x v="50"/>
    <x v="7"/>
    <x v="1"/>
    <n v="9.1"/>
    <n v="10.01"/>
    <n v="0"/>
  </r>
  <r>
    <n v="344"/>
    <n v="20240221"/>
    <n v="7.3"/>
    <n v="9.4"/>
    <n v="251"/>
    <n v="7.8"/>
    <n v="1009.6"/>
    <n v="88"/>
    <x v="25"/>
    <x v="51"/>
    <x v="7"/>
    <x v="1"/>
    <n v="8.6"/>
    <n v="9.4600000000000009"/>
    <n v="0"/>
  </r>
  <r>
    <n v="344"/>
    <n v="20240222"/>
    <n v="7.5"/>
    <n v="9.8000000000000007"/>
    <n v="308"/>
    <n v="7.2"/>
    <n v="985.7"/>
    <n v="88"/>
    <x v="25"/>
    <x v="52"/>
    <x v="7"/>
    <x v="1"/>
    <n v="8.1999999999999993"/>
    <n v="9.02"/>
    <n v="0"/>
  </r>
  <r>
    <n v="344"/>
    <n v="20240223"/>
    <n v="7.5"/>
    <n v="6.2"/>
    <n v="494"/>
    <n v="3.2"/>
    <n v="989.7"/>
    <n v="81"/>
    <x v="25"/>
    <x v="53"/>
    <x v="7"/>
    <x v="1"/>
    <n v="11.8"/>
    <n v="12.980000000000002"/>
    <n v="0"/>
  </r>
  <r>
    <n v="344"/>
    <n v="20240224"/>
    <n v="4.5999999999999996"/>
    <n v="5.2"/>
    <n v="300"/>
    <n v="7.5"/>
    <n v="997.2"/>
    <n v="86"/>
    <x v="25"/>
    <x v="54"/>
    <x v="7"/>
    <x v="1"/>
    <n v="12.8"/>
    <n v="14.080000000000002"/>
    <n v="0"/>
  </r>
  <r>
    <n v="344"/>
    <n v="20240225"/>
    <n v="4.2"/>
    <n v="6.7"/>
    <n v="841"/>
    <n v="0.9"/>
    <n v="999.2"/>
    <n v="83"/>
    <x v="25"/>
    <x v="55"/>
    <x v="7"/>
    <x v="1"/>
    <n v="11.3"/>
    <n v="12.430000000000001"/>
    <n v="0"/>
  </r>
  <r>
    <n v="344"/>
    <n v="20240226"/>
    <n v="7"/>
    <n v="5.5"/>
    <n v="325"/>
    <n v="1.6"/>
    <n v="1007.1"/>
    <n v="81"/>
    <x v="25"/>
    <x v="56"/>
    <x v="8"/>
    <x v="1"/>
    <n v="12.5"/>
    <n v="13.750000000000002"/>
    <n v="0"/>
  </r>
  <r>
    <n v="344"/>
    <n v="20240227"/>
    <n v="2.7"/>
    <n v="5"/>
    <n v="1073"/>
    <n v="0"/>
    <n v="1018.9"/>
    <n v="80"/>
    <x v="25"/>
    <x v="57"/>
    <x v="8"/>
    <x v="1"/>
    <n v="13"/>
    <n v="14.3"/>
    <n v="0"/>
  </r>
  <r>
    <n v="344"/>
    <n v="20240228"/>
    <n v="4.5"/>
    <n v="7.2"/>
    <n v="325"/>
    <n v="-0.1"/>
    <n v="1018.9"/>
    <n v="87"/>
    <x v="25"/>
    <x v="58"/>
    <x v="8"/>
    <x v="1"/>
    <n v="10.8"/>
    <n v="11.880000000000003"/>
    <n v="0"/>
  </r>
  <r>
    <n v="344"/>
    <n v="20240229"/>
    <n v="6.3"/>
    <n v="8.6"/>
    <n v="215"/>
    <n v="6.5"/>
    <n v="1006.8"/>
    <n v="93"/>
    <x v="25"/>
    <x v="59"/>
    <x v="8"/>
    <x v="1"/>
    <n v="9.4"/>
    <n v="10.340000000000002"/>
    <n v="0"/>
  </r>
  <r>
    <n v="344"/>
    <n v="20240301"/>
    <n v="6.4"/>
    <n v="7.5"/>
    <n v="573"/>
    <n v="3.9"/>
    <n v="999.4"/>
    <n v="83"/>
    <x v="25"/>
    <x v="60"/>
    <x v="8"/>
    <x v="2"/>
    <n v="10.5"/>
    <n v="10.5"/>
    <n v="0"/>
  </r>
  <r>
    <n v="344"/>
    <n v="20240302"/>
    <n v="5.9"/>
    <n v="9.1999999999999993"/>
    <n v="963"/>
    <n v="0.4"/>
    <n v="998.1"/>
    <n v="71"/>
    <x v="25"/>
    <x v="61"/>
    <x v="8"/>
    <x v="2"/>
    <n v="8.8000000000000007"/>
    <n v="8.8000000000000007"/>
    <n v="0"/>
  </r>
  <r>
    <n v="344"/>
    <n v="20240303"/>
    <n v="2.7"/>
    <n v="9.1"/>
    <n v="592"/>
    <n v="-0.1"/>
    <n v="1002"/>
    <n v="86"/>
    <x v="25"/>
    <x v="62"/>
    <x v="8"/>
    <x v="2"/>
    <n v="8.9"/>
    <n v="8.9"/>
    <n v="0"/>
  </r>
  <r>
    <n v="344"/>
    <n v="20240304"/>
    <n v="2"/>
    <n v="7.7"/>
    <n v="1036"/>
    <n v="0"/>
    <n v="1011.6"/>
    <n v="75"/>
    <x v="25"/>
    <x v="63"/>
    <x v="9"/>
    <x v="2"/>
    <n v="10.3"/>
    <n v="10.3"/>
    <n v="0"/>
  </r>
  <r>
    <n v="344"/>
    <n v="20240305"/>
    <n v="1.5"/>
    <n v="6.6"/>
    <n v="330"/>
    <n v="0.8"/>
    <n v="1014.4"/>
    <n v="90"/>
    <x v="25"/>
    <x v="64"/>
    <x v="9"/>
    <x v="2"/>
    <n v="11.4"/>
    <n v="11.4"/>
    <n v="0"/>
  </r>
  <r>
    <n v="344"/>
    <n v="20240306"/>
    <n v="2.1"/>
    <n v="7"/>
    <n v="1085"/>
    <n v="0"/>
    <n v="1022.5"/>
    <n v="85"/>
    <x v="25"/>
    <x v="65"/>
    <x v="9"/>
    <x v="2"/>
    <n v="11"/>
    <n v="11"/>
    <n v="0"/>
  </r>
  <r>
    <n v="344"/>
    <n v="20240307"/>
    <n v="5"/>
    <n v="5.4"/>
    <n v="1130"/>
    <n v="0"/>
    <n v="1022.3"/>
    <n v="81"/>
    <x v="25"/>
    <x v="66"/>
    <x v="9"/>
    <x v="2"/>
    <n v="12.6"/>
    <n v="12.6"/>
    <n v="0"/>
  </r>
  <r>
    <n v="344"/>
    <n v="20240308"/>
    <n v="6.3"/>
    <n v="5.6"/>
    <n v="1320"/>
    <n v="0"/>
    <n v="1010.5"/>
    <n v="69"/>
    <x v="25"/>
    <x v="67"/>
    <x v="9"/>
    <x v="2"/>
    <n v="12.4"/>
    <n v="12.4"/>
    <n v="0"/>
  </r>
  <r>
    <n v="344"/>
    <n v="20240309"/>
    <n v="5.4"/>
    <n v="8.6999999999999993"/>
    <n v="1124"/>
    <n v="-0.1"/>
    <n v="1000"/>
    <n v="69"/>
    <x v="25"/>
    <x v="68"/>
    <x v="9"/>
    <x v="2"/>
    <n v="9.3000000000000007"/>
    <n v="9.3000000000000007"/>
    <n v="0"/>
  </r>
  <r>
    <n v="344"/>
    <n v="20240310"/>
    <n v="3.7"/>
    <n v="9"/>
    <n v="460"/>
    <n v="0"/>
    <n v="996.7"/>
    <n v="72"/>
    <x v="25"/>
    <x v="69"/>
    <x v="9"/>
    <x v="2"/>
    <n v="9"/>
    <n v="9"/>
    <n v="0"/>
  </r>
  <r>
    <n v="344"/>
    <n v="20240311"/>
    <n v="1.8"/>
    <n v="7.4"/>
    <n v="230"/>
    <n v="4.4000000000000004"/>
    <n v="1003.1"/>
    <n v="92"/>
    <x v="25"/>
    <x v="70"/>
    <x v="10"/>
    <x v="2"/>
    <n v="10.6"/>
    <n v="10.6"/>
    <n v="0"/>
  </r>
  <r>
    <n v="344"/>
    <n v="20240312"/>
    <n v="4.3"/>
    <n v="8.6"/>
    <n v="475"/>
    <n v="4.4000000000000004"/>
    <n v="1012.4"/>
    <n v="89"/>
    <x v="25"/>
    <x v="71"/>
    <x v="10"/>
    <x v="2"/>
    <n v="9.4"/>
    <n v="9.4"/>
    <n v="0"/>
  </r>
  <r>
    <n v="344"/>
    <n v="20240313"/>
    <n v="6.1"/>
    <n v="11.3"/>
    <n v="387"/>
    <n v="-0.1"/>
    <n v="1013.9"/>
    <n v="85"/>
    <x v="25"/>
    <x v="72"/>
    <x v="10"/>
    <x v="2"/>
    <n v="6.6999999999999993"/>
    <n v="6.6999999999999993"/>
    <n v="0"/>
  </r>
  <r>
    <n v="344"/>
    <n v="20240314"/>
    <n v="5"/>
    <n v="12.9"/>
    <n v="1348"/>
    <n v="0"/>
    <n v="1009.9"/>
    <n v="75"/>
    <x v="25"/>
    <x v="73"/>
    <x v="10"/>
    <x v="2"/>
    <n v="5.0999999999999996"/>
    <n v="5.0999999999999996"/>
    <n v="0"/>
  </r>
  <r>
    <n v="344"/>
    <n v="20240315"/>
    <n v="8.3000000000000007"/>
    <n v="12.6"/>
    <n v="866"/>
    <n v="1.2"/>
    <n v="1006.9"/>
    <n v="82"/>
    <x v="25"/>
    <x v="74"/>
    <x v="10"/>
    <x v="2"/>
    <n v="5.4"/>
    <n v="5.4"/>
    <n v="0"/>
  </r>
  <r>
    <n v="344"/>
    <n v="20240316"/>
    <n v="3.2"/>
    <n v="8"/>
    <n v="955"/>
    <n v="0.4"/>
    <n v="1019.9"/>
    <n v="77"/>
    <x v="25"/>
    <x v="75"/>
    <x v="10"/>
    <x v="2"/>
    <n v="10"/>
    <n v="10"/>
    <n v="0"/>
  </r>
  <r>
    <n v="344"/>
    <n v="20240317"/>
    <n v="4.0999999999999996"/>
    <n v="10.4"/>
    <n v="585"/>
    <n v="3.8"/>
    <n v="1018.2"/>
    <n v="83"/>
    <x v="25"/>
    <x v="76"/>
    <x v="10"/>
    <x v="2"/>
    <n v="7.6"/>
    <n v="7.6"/>
    <n v="0"/>
  </r>
  <r>
    <n v="344"/>
    <n v="20240318"/>
    <n v="3"/>
    <n v="11"/>
    <n v="1225"/>
    <n v="0"/>
    <n v="1015.9"/>
    <n v="82"/>
    <x v="25"/>
    <x v="77"/>
    <x v="11"/>
    <x v="2"/>
    <n v="7"/>
    <n v="7"/>
    <n v="0"/>
  </r>
  <r>
    <n v="344"/>
    <n v="20240319"/>
    <n v="3.7"/>
    <n v="11.6"/>
    <n v="993"/>
    <n v="-0.1"/>
    <n v="1017.8"/>
    <n v="78"/>
    <x v="25"/>
    <x v="78"/>
    <x v="11"/>
    <x v="2"/>
    <n v="6.4"/>
    <n v="6.4"/>
    <n v="0"/>
  </r>
  <r>
    <n v="344"/>
    <n v="20240320"/>
    <n v="1.4"/>
    <n v="11.8"/>
    <n v="1111"/>
    <n v="0"/>
    <n v="1019.1"/>
    <n v="81"/>
    <x v="25"/>
    <x v="79"/>
    <x v="11"/>
    <x v="2"/>
    <n v="6.1999999999999993"/>
    <n v="6.1999999999999993"/>
    <n v="0"/>
  </r>
  <r>
    <n v="344"/>
    <n v="20240321"/>
    <n v="3.7"/>
    <n v="9.6"/>
    <n v="522"/>
    <n v="0"/>
    <n v="1023.7"/>
    <n v="85"/>
    <x v="25"/>
    <x v="80"/>
    <x v="11"/>
    <x v="2"/>
    <n v="8.4"/>
    <n v="8.4"/>
    <n v="0"/>
  </r>
  <r>
    <n v="344"/>
    <n v="20240322"/>
    <n v="4.5"/>
    <n v="9.1999999999999993"/>
    <n v="294"/>
    <n v="3.2"/>
    <n v="1016"/>
    <n v="90"/>
    <x v="25"/>
    <x v="81"/>
    <x v="11"/>
    <x v="2"/>
    <n v="8.8000000000000007"/>
    <n v="8.8000000000000007"/>
    <n v="0"/>
  </r>
  <r>
    <n v="344"/>
    <n v="20240323"/>
    <n v="5.8"/>
    <n v="7"/>
    <n v="1209"/>
    <n v="1.2"/>
    <n v="1008.3"/>
    <n v="74"/>
    <x v="25"/>
    <x v="82"/>
    <x v="11"/>
    <x v="2"/>
    <n v="11"/>
    <n v="11"/>
    <n v="0"/>
  </r>
  <r>
    <n v="344"/>
    <n v="20240324"/>
    <n v="7.1"/>
    <n v="7.1"/>
    <n v="751"/>
    <n v="3.7"/>
    <n v="1005.7"/>
    <n v="80"/>
    <x v="25"/>
    <x v="83"/>
    <x v="11"/>
    <x v="2"/>
    <n v="10.9"/>
    <n v="10.9"/>
    <n v="0"/>
  </r>
  <r>
    <n v="344"/>
    <n v="20240325"/>
    <n v="3.5"/>
    <n v="7.6"/>
    <n v="1568"/>
    <n v="0"/>
    <n v="1003.7"/>
    <n v="70"/>
    <x v="25"/>
    <x v="84"/>
    <x v="12"/>
    <x v="2"/>
    <n v="10.4"/>
    <n v="10.4"/>
    <n v="0"/>
  </r>
  <r>
    <n v="344"/>
    <n v="20240326"/>
    <n v="3.8"/>
    <n v="8.9"/>
    <n v="893"/>
    <n v="-0.1"/>
    <n v="990.1"/>
    <n v="71"/>
    <x v="25"/>
    <x v="85"/>
    <x v="12"/>
    <x v="2"/>
    <n v="9.1"/>
    <n v="9.1"/>
    <n v="0"/>
  </r>
  <r>
    <n v="344"/>
    <n v="20240327"/>
    <n v="5.5"/>
    <n v="9.9"/>
    <n v="1045"/>
    <n v="0.1"/>
    <n v="985.7"/>
    <n v="72"/>
    <x v="25"/>
    <x v="86"/>
    <x v="12"/>
    <x v="2"/>
    <n v="8.1"/>
    <n v="8.1"/>
    <n v="0"/>
  </r>
  <r>
    <n v="344"/>
    <n v="20240328"/>
    <n v="7"/>
    <n v="9.5"/>
    <n v="932"/>
    <n v="2.7"/>
    <n v="985.2"/>
    <n v="68"/>
    <x v="25"/>
    <x v="87"/>
    <x v="12"/>
    <x v="2"/>
    <n v="8.5"/>
    <n v="8.5"/>
    <n v="0"/>
  </r>
  <r>
    <n v="344"/>
    <n v="20240329"/>
    <n v="6.2"/>
    <n v="11.2"/>
    <n v="1267"/>
    <n v="0.1"/>
    <n v="992.5"/>
    <n v="69"/>
    <x v="25"/>
    <x v="88"/>
    <x v="12"/>
    <x v="2"/>
    <n v="6.8000000000000007"/>
    <n v="6.8000000000000007"/>
    <n v="0"/>
  </r>
  <r>
    <n v="344"/>
    <n v="20240330"/>
    <n v="2.2999999999999998"/>
    <n v="8.4"/>
    <n v="298"/>
    <n v="4.7"/>
    <n v="997.1"/>
    <n v="92"/>
    <x v="25"/>
    <x v="89"/>
    <x v="12"/>
    <x v="2"/>
    <n v="9.6"/>
    <n v="9.6"/>
    <n v="0"/>
  </r>
  <r>
    <n v="344"/>
    <n v="20240331"/>
    <n v="3.6"/>
    <n v="10.1"/>
    <n v="975"/>
    <n v="4.4000000000000004"/>
    <n v="995.9"/>
    <n v="89"/>
    <x v="25"/>
    <x v="90"/>
    <x v="12"/>
    <x v="2"/>
    <n v="7.9"/>
    <n v="7.9"/>
    <n v="0"/>
  </r>
  <r>
    <n v="344"/>
    <n v="20240401"/>
    <n v="4.5999999999999996"/>
    <n v="10.5"/>
    <n v="1003"/>
    <n v="0"/>
    <n v="996.6"/>
    <n v="81"/>
    <x v="25"/>
    <x v="91"/>
    <x v="13"/>
    <x v="3"/>
    <n v="7.5"/>
    <n v="6"/>
    <n v="0"/>
  </r>
  <r>
    <n v="344"/>
    <n v="20240402"/>
    <n v="6.1"/>
    <n v="10.1"/>
    <n v="788"/>
    <n v="2.2999999999999998"/>
    <n v="1004.9"/>
    <n v="82"/>
    <x v="25"/>
    <x v="92"/>
    <x v="13"/>
    <x v="3"/>
    <n v="7.9"/>
    <n v="6.32"/>
    <n v="0"/>
  </r>
  <r>
    <n v="344"/>
    <n v="20240403"/>
    <n v="6.6"/>
    <n v="11.1"/>
    <n v="648"/>
    <n v="8.6"/>
    <n v="1003.5"/>
    <n v="86"/>
    <x v="25"/>
    <x v="93"/>
    <x v="13"/>
    <x v="3"/>
    <n v="6.9"/>
    <n v="5.5200000000000005"/>
    <n v="0"/>
  </r>
  <r>
    <n v="344"/>
    <n v="20240404"/>
    <n v="8"/>
    <n v="12.2"/>
    <n v="1307"/>
    <n v="10.4"/>
    <n v="1005"/>
    <n v="81"/>
    <x v="25"/>
    <x v="94"/>
    <x v="13"/>
    <x v="3"/>
    <n v="5.8000000000000007"/>
    <n v="4.6400000000000006"/>
    <n v="0"/>
  </r>
  <r>
    <n v="344"/>
    <n v="20240405"/>
    <n v="6.3"/>
    <n v="13.7"/>
    <n v="1054"/>
    <n v="4.0999999999999996"/>
    <n v="1007.9"/>
    <n v="81"/>
    <x v="25"/>
    <x v="95"/>
    <x v="13"/>
    <x v="3"/>
    <n v="4.3000000000000007"/>
    <n v="3.4400000000000008"/>
    <n v="0"/>
  </r>
  <r>
    <n v="344"/>
    <n v="20240406"/>
    <n v="5.6"/>
    <n v="17.899999999999999"/>
    <n v="1487"/>
    <n v="-0.1"/>
    <n v="1007.9"/>
    <n v="65"/>
    <x v="25"/>
    <x v="96"/>
    <x v="13"/>
    <x v="3"/>
    <n v="0.10000000000000142"/>
    <n v="8.000000000000114E-2"/>
    <n v="0"/>
  </r>
  <r>
    <n v="344"/>
    <n v="20240407"/>
    <n v="5.8"/>
    <n v="15.1"/>
    <n v="1672"/>
    <n v="0.6"/>
    <n v="1011.8"/>
    <n v="68"/>
    <x v="25"/>
    <x v="97"/>
    <x v="13"/>
    <x v="3"/>
    <n v="2.9000000000000004"/>
    <n v="2.3200000000000003"/>
    <n v="0"/>
  </r>
  <r>
    <n v="344"/>
    <n v="20240408"/>
    <n v="3"/>
    <n v="15.1"/>
    <n v="1284"/>
    <n v="3.5"/>
    <n v="1007"/>
    <n v="78"/>
    <x v="25"/>
    <x v="98"/>
    <x v="14"/>
    <x v="3"/>
    <n v="2.9000000000000004"/>
    <n v="2.3200000000000003"/>
    <n v="0"/>
  </r>
  <r>
    <n v="344"/>
    <n v="20240409"/>
    <n v="8.3000000000000007"/>
    <n v="11"/>
    <n v="766"/>
    <n v="1.9"/>
    <n v="1009.9"/>
    <n v="74"/>
    <x v="25"/>
    <x v="99"/>
    <x v="14"/>
    <x v="3"/>
    <n v="7"/>
    <n v="5.6000000000000005"/>
    <n v="0"/>
  </r>
  <r>
    <n v="344"/>
    <n v="20240410"/>
    <n v="5.0999999999999996"/>
    <n v="11.5"/>
    <n v="2051"/>
    <n v="0.2"/>
    <n v="1026.8"/>
    <n v="63"/>
    <x v="25"/>
    <x v="100"/>
    <x v="14"/>
    <x v="3"/>
    <n v="6.5"/>
    <n v="5.2"/>
    <n v="0"/>
  </r>
  <r>
    <n v="344"/>
    <n v="20240411"/>
    <n v="5.7"/>
    <n v="13.1"/>
    <n v="496"/>
    <n v="0.3"/>
    <n v="1030.0999999999999"/>
    <n v="86"/>
    <x v="25"/>
    <x v="101"/>
    <x v="14"/>
    <x v="3"/>
    <n v="4.9000000000000004"/>
    <n v="3.9200000000000004"/>
    <n v="0"/>
  </r>
  <r>
    <n v="344"/>
    <n v="20240412"/>
    <n v="7.2"/>
    <n v="15.8"/>
    <n v="1819"/>
    <n v="0"/>
    <n v="1029"/>
    <n v="73"/>
    <x v="25"/>
    <x v="102"/>
    <x v="14"/>
    <x v="3"/>
    <n v="2.1999999999999993"/>
    <n v="1.7599999999999996"/>
    <n v="0"/>
  </r>
  <r>
    <n v="344"/>
    <n v="20240413"/>
    <n v="5.9"/>
    <n v="16.399999999999999"/>
    <n v="1764"/>
    <n v="0"/>
    <n v="1022.3"/>
    <n v="70"/>
    <x v="25"/>
    <x v="103"/>
    <x v="14"/>
    <x v="3"/>
    <n v="1.6000000000000014"/>
    <n v="1.2800000000000011"/>
    <n v="0"/>
  </r>
  <r>
    <n v="344"/>
    <n v="20240414"/>
    <n v="3.1"/>
    <n v="11.4"/>
    <n v="1720"/>
    <n v="0"/>
    <n v="1021.2"/>
    <n v="67"/>
    <x v="25"/>
    <x v="104"/>
    <x v="14"/>
    <x v="3"/>
    <n v="6.6"/>
    <n v="5.28"/>
    <n v="0"/>
  </r>
  <r>
    <n v="344"/>
    <n v="20240415"/>
    <n v="7.8"/>
    <n v="9.1999999999999993"/>
    <n v="826"/>
    <n v="5.4"/>
    <n v="1005.2"/>
    <n v="73"/>
    <x v="25"/>
    <x v="105"/>
    <x v="15"/>
    <x v="3"/>
    <n v="8.8000000000000007"/>
    <n v="7.0400000000000009"/>
    <n v="0"/>
  </r>
  <r>
    <n v="344"/>
    <n v="20240416"/>
    <n v="6.3"/>
    <n v="8"/>
    <n v="690"/>
    <n v="10.5"/>
    <n v="1005.9"/>
    <n v="80"/>
    <x v="25"/>
    <x v="106"/>
    <x v="15"/>
    <x v="3"/>
    <n v="10"/>
    <n v="8"/>
    <n v="0"/>
  </r>
  <r>
    <n v="344"/>
    <n v="20240417"/>
    <n v="2.6"/>
    <n v="5.8"/>
    <n v="1264"/>
    <n v="6"/>
    <n v="1012.7"/>
    <n v="83"/>
    <x v="25"/>
    <x v="107"/>
    <x v="15"/>
    <x v="3"/>
    <n v="12.2"/>
    <n v="9.76"/>
    <n v="0"/>
  </r>
  <r>
    <n v="344"/>
    <n v="20240418"/>
    <n v="3.4"/>
    <n v="7.4"/>
    <n v="1597"/>
    <n v="2.2000000000000002"/>
    <n v="1018.9"/>
    <n v="77"/>
    <x v="25"/>
    <x v="108"/>
    <x v="15"/>
    <x v="3"/>
    <n v="10.6"/>
    <n v="8.48"/>
    <n v="0"/>
  </r>
  <r>
    <n v="344"/>
    <n v="20240419"/>
    <n v="7.6"/>
    <n v="8.8000000000000007"/>
    <n v="1244"/>
    <n v="10.1"/>
    <n v="1012.4"/>
    <n v="80"/>
    <x v="25"/>
    <x v="109"/>
    <x v="15"/>
    <x v="3"/>
    <n v="9.1999999999999993"/>
    <n v="7.3599999999999994"/>
    <n v="0"/>
  </r>
  <r>
    <n v="344"/>
    <n v="20240420"/>
    <n v="5.8"/>
    <n v="7.7"/>
    <n v="1501"/>
    <n v="1.5"/>
    <n v="1022.6"/>
    <n v="70"/>
    <x v="25"/>
    <x v="110"/>
    <x v="15"/>
    <x v="3"/>
    <n v="10.3"/>
    <n v="8.24"/>
    <n v="0"/>
  </r>
  <r>
    <n v="344"/>
    <n v="20240421"/>
    <n v="4.8"/>
    <n v="6.9"/>
    <n v="2231"/>
    <n v="1.5"/>
    <n v="1025.7"/>
    <n v="69"/>
    <x v="25"/>
    <x v="111"/>
    <x v="15"/>
    <x v="3"/>
    <n v="11.1"/>
    <n v="8.8800000000000008"/>
    <n v="0"/>
  </r>
  <r>
    <n v="344"/>
    <n v="20240422"/>
    <n v="3.1"/>
    <n v="6"/>
    <n v="1418"/>
    <n v="-0.1"/>
    <n v="1025.5"/>
    <n v="66"/>
    <x v="25"/>
    <x v="112"/>
    <x v="16"/>
    <x v="3"/>
    <n v="12"/>
    <n v="9.6000000000000014"/>
    <n v="0"/>
  </r>
  <r>
    <n v="344"/>
    <n v="20240423"/>
    <n v="2.7"/>
    <n v="5.9"/>
    <n v="2010"/>
    <n v="2.6"/>
    <n v="1019.7"/>
    <n v="73"/>
    <x v="25"/>
    <x v="113"/>
    <x v="16"/>
    <x v="3"/>
    <n v="12.1"/>
    <n v="9.68"/>
    <n v="0"/>
  </r>
  <r>
    <n v="344"/>
    <n v="20240424"/>
    <n v="4.9000000000000004"/>
    <n v="6.9"/>
    <n v="1634"/>
    <n v="2.1"/>
    <n v="1010.7"/>
    <n v="73"/>
    <x v="25"/>
    <x v="114"/>
    <x v="16"/>
    <x v="3"/>
    <n v="11.1"/>
    <n v="8.8800000000000008"/>
    <n v="0"/>
  </r>
  <r>
    <n v="344"/>
    <n v="20240425"/>
    <n v="3.2"/>
    <n v="6.4"/>
    <n v="746"/>
    <n v="4.8"/>
    <n v="1004.3"/>
    <n v="82"/>
    <x v="25"/>
    <x v="115"/>
    <x v="16"/>
    <x v="3"/>
    <n v="11.6"/>
    <n v="9.2799999999999994"/>
    <n v="0"/>
  </r>
  <r>
    <n v="344"/>
    <n v="20240426"/>
    <n v="2.7"/>
    <n v="8.6"/>
    <n v="2122"/>
    <n v="0.2"/>
    <n v="1004"/>
    <n v="71"/>
    <x v="25"/>
    <x v="116"/>
    <x v="16"/>
    <x v="3"/>
    <n v="9.4"/>
    <n v="7.5200000000000005"/>
    <n v="0"/>
  </r>
  <r>
    <n v="344"/>
    <n v="20240427"/>
    <n v="3.4"/>
    <n v="11.7"/>
    <n v="1189"/>
    <n v="3.9"/>
    <n v="1004.2"/>
    <n v="80"/>
    <x v="25"/>
    <x v="117"/>
    <x v="16"/>
    <x v="3"/>
    <n v="6.3000000000000007"/>
    <n v="5.0400000000000009"/>
    <n v="0"/>
  </r>
  <r>
    <n v="344"/>
    <n v="20240428"/>
    <n v="6.8"/>
    <n v="12"/>
    <n v="975"/>
    <n v="-0.1"/>
    <n v="1007.8"/>
    <n v="72"/>
    <x v="25"/>
    <x v="118"/>
    <x v="16"/>
    <x v="3"/>
    <n v="6"/>
    <n v="4.8000000000000007"/>
    <n v="0"/>
  </r>
  <r>
    <n v="344"/>
    <n v="20240429"/>
    <n v="3.3"/>
    <n v="13.3"/>
    <n v="2230"/>
    <n v="0"/>
    <n v="1018.3"/>
    <n v="71"/>
    <x v="25"/>
    <x v="119"/>
    <x v="17"/>
    <x v="3"/>
    <n v="4.6999999999999993"/>
    <n v="3.76"/>
    <n v="0"/>
  </r>
  <r>
    <n v="344"/>
    <n v="20240430"/>
    <n v="2.6"/>
    <n v="16.100000000000001"/>
    <n v="1560"/>
    <n v="0.5"/>
    <n v="1014.5"/>
    <n v="77"/>
    <x v="25"/>
    <x v="120"/>
    <x v="17"/>
    <x v="3"/>
    <n v="1.8999999999999986"/>
    <n v="1.5199999999999989"/>
    <n v="0"/>
  </r>
  <r>
    <n v="344"/>
    <n v="20240501"/>
    <n v="3.3"/>
    <n v="17.899999999999999"/>
    <n v="2292"/>
    <n v="3.7"/>
    <n v="1006.2"/>
    <n v="79"/>
    <x v="25"/>
    <x v="121"/>
    <x v="17"/>
    <x v="4"/>
    <n v="0.10000000000000142"/>
    <n v="8.000000000000114E-2"/>
    <n v="0"/>
  </r>
  <r>
    <n v="348"/>
    <n v="20240101"/>
    <n v="7.6"/>
    <n v="7.2"/>
    <n v="130"/>
    <n v="5.0999999999999996"/>
    <n v="1001.4"/>
    <n v="88"/>
    <x v="26"/>
    <x v="0"/>
    <x v="0"/>
    <x v="0"/>
    <n v="10.8"/>
    <n v="11.880000000000003"/>
    <n v="0"/>
  </r>
  <r>
    <n v="348"/>
    <n v="20240102"/>
    <n v="9.8000000000000007"/>
    <n v="10.6"/>
    <n v="72"/>
    <n v="19.399999999999999"/>
    <n v="987.6"/>
    <n v="91"/>
    <x v="26"/>
    <x v="1"/>
    <x v="0"/>
    <x v="0"/>
    <n v="7.4"/>
    <n v="8.14"/>
    <n v="0"/>
  </r>
  <r>
    <n v="348"/>
    <n v="20240103"/>
    <n v="8.4"/>
    <n v="9.3000000000000007"/>
    <n v="122"/>
    <n v="14.1"/>
    <n v="989.6"/>
    <n v="89"/>
    <x v="26"/>
    <x v="2"/>
    <x v="0"/>
    <x v="0"/>
    <n v="8.6999999999999993"/>
    <n v="9.57"/>
    <n v="0"/>
  </r>
  <r>
    <n v="348"/>
    <n v="20240104"/>
    <n v="3.9"/>
    <n v="7.8"/>
    <n v="124"/>
    <n v="9.1"/>
    <n v="1001.1"/>
    <n v="93"/>
    <x v="26"/>
    <x v="3"/>
    <x v="0"/>
    <x v="0"/>
    <n v="10.199999999999999"/>
    <n v="11.22"/>
    <n v="0"/>
  </r>
  <r>
    <n v="348"/>
    <n v="20240105"/>
    <n v="5.5"/>
    <n v="7.2"/>
    <n v="48"/>
    <n v="2.6"/>
    <n v="996.9"/>
    <n v="92"/>
    <x v="26"/>
    <x v="4"/>
    <x v="0"/>
    <x v="0"/>
    <n v="10.8"/>
    <n v="11.880000000000003"/>
    <n v="0"/>
  </r>
  <r>
    <n v="348"/>
    <n v="20240106"/>
    <n v="4.5"/>
    <n v="3.4"/>
    <n v="57"/>
    <n v="0.2"/>
    <n v="1012"/>
    <n v="88"/>
    <x v="26"/>
    <x v="5"/>
    <x v="0"/>
    <x v="0"/>
    <n v="14.6"/>
    <n v="16.060000000000002"/>
    <n v="0"/>
  </r>
  <r>
    <n v="348"/>
    <n v="20240107"/>
    <n v="4.8"/>
    <n v="-0.2"/>
    <n v="245"/>
    <n v="-0.1"/>
    <n v="1025.5"/>
    <n v="81"/>
    <x v="26"/>
    <x v="6"/>
    <x v="0"/>
    <x v="0"/>
    <n v="18.2"/>
    <n v="20.02"/>
    <n v="0"/>
  </r>
  <r>
    <n v="348"/>
    <n v="20240108"/>
    <n v="5.7"/>
    <n v="-1.7"/>
    <n v="266"/>
    <n v="-0.1"/>
    <n v="1032.5"/>
    <n v="70"/>
    <x v="26"/>
    <x v="7"/>
    <x v="1"/>
    <x v="0"/>
    <n v="19.7"/>
    <n v="21.67"/>
    <n v="0"/>
  </r>
  <r>
    <n v="348"/>
    <n v="20240109"/>
    <n v="5.3"/>
    <n v="-2.9"/>
    <n v="489"/>
    <n v="0"/>
    <n v="1033.0999999999999"/>
    <n v="56"/>
    <x v="26"/>
    <x v="8"/>
    <x v="1"/>
    <x v="0"/>
    <n v="20.9"/>
    <n v="22.990000000000002"/>
    <n v="0"/>
  </r>
  <r>
    <n v="348"/>
    <n v="20240110"/>
    <n v="3.5"/>
    <n v="-3.1"/>
    <n v="462"/>
    <n v="0"/>
    <n v="1030.7"/>
    <n v="61"/>
    <x v="26"/>
    <x v="9"/>
    <x v="1"/>
    <x v="0"/>
    <n v="21.1"/>
    <n v="23.210000000000004"/>
    <n v="0"/>
  </r>
  <r>
    <n v="348"/>
    <n v="20240111"/>
    <n v="2"/>
    <n v="-1.6"/>
    <n v="276"/>
    <n v="0"/>
    <n v="1034.5"/>
    <n v="87"/>
    <x v="26"/>
    <x v="10"/>
    <x v="1"/>
    <x v="0"/>
    <n v="19.600000000000001"/>
    <n v="21.560000000000002"/>
    <n v="0"/>
  </r>
  <r>
    <n v="348"/>
    <n v="20240112"/>
    <n v="1.6"/>
    <n v="2.9"/>
    <n v="138"/>
    <n v="-0.1"/>
    <n v="1032.8"/>
    <n v="91"/>
    <x v="26"/>
    <x v="11"/>
    <x v="1"/>
    <x v="0"/>
    <n v="15.1"/>
    <n v="16.61"/>
    <n v="0"/>
  </r>
  <r>
    <n v="348"/>
    <n v="20240113"/>
    <n v="4.4000000000000004"/>
    <n v="2.9"/>
    <n v="58"/>
    <n v="0.5"/>
    <n v="1022"/>
    <n v="95"/>
    <x v="26"/>
    <x v="12"/>
    <x v="1"/>
    <x v="0"/>
    <n v="15.1"/>
    <n v="16.61"/>
    <n v="0"/>
  </r>
  <r>
    <n v="348"/>
    <n v="20240114"/>
    <n v="5.7"/>
    <n v="2.2999999999999998"/>
    <n v="126"/>
    <n v="2.7"/>
    <n v="1008.9"/>
    <n v="95"/>
    <x v="26"/>
    <x v="13"/>
    <x v="1"/>
    <x v="0"/>
    <n v="15.7"/>
    <n v="17.27"/>
    <n v="0"/>
  </r>
  <r>
    <n v="348"/>
    <n v="20240115"/>
    <n v="4.5999999999999996"/>
    <n v="1.1000000000000001"/>
    <n v="260"/>
    <n v="4.2"/>
    <n v="1004.3"/>
    <n v="89"/>
    <x v="26"/>
    <x v="14"/>
    <x v="2"/>
    <x v="0"/>
    <n v="16.899999999999999"/>
    <n v="18.59"/>
    <n v="0"/>
  </r>
  <r>
    <n v="348"/>
    <n v="20240116"/>
    <n v="4.4000000000000004"/>
    <n v="0.1"/>
    <n v="478"/>
    <n v="0.1"/>
    <n v="1006.8"/>
    <n v="85"/>
    <x v="26"/>
    <x v="15"/>
    <x v="2"/>
    <x v="0"/>
    <n v="17.899999999999999"/>
    <n v="19.690000000000001"/>
    <n v="0"/>
  </r>
  <r>
    <n v="348"/>
    <n v="20240117"/>
    <n v="2.2999999999999998"/>
    <n v="-1.8"/>
    <n v="197"/>
    <n v="0"/>
    <n v="993.1"/>
    <n v="86"/>
    <x v="26"/>
    <x v="16"/>
    <x v="2"/>
    <x v="0"/>
    <n v="19.8"/>
    <n v="21.78"/>
    <n v="0"/>
  </r>
  <r>
    <n v="348"/>
    <n v="20240118"/>
    <n v="2.2999999999999998"/>
    <n v="-1.3"/>
    <n v="597"/>
    <n v="0.2"/>
    <n v="1003.3"/>
    <n v="90"/>
    <x v="26"/>
    <x v="17"/>
    <x v="2"/>
    <x v="0"/>
    <n v="19.3"/>
    <n v="21.230000000000004"/>
    <n v="0"/>
  </r>
  <r>
    <n v="348"/>
    <n v="20240119"/>
    <n v="4.4000000000000004"/>
    <n v="0.1"/>
    <n v="534"/>
    <n v="0.2"/>
    <n v="1020.2"/>
    <n v="89"/>
    <x v="26"/>
    <x v="18"/>
    <x v="2"/>
    <x v="0"/>
    <n v="17.899999999999999"/>
    <n v="19.690000000000001"/>
    <n v="0"/>
  </r>
  <r>
    <n v="348"/>
    <n v="20240120"/>
    <n v="5.6"/>
    <n v="-0.7"/>
    <n v="438"/>
    <n v="0"/>
    <n v="1026.5"/>
    <n v="84"/>
    <x v="26"/>
    <x v="19"/>
    <x v="2"/>
    <x v="0"/>
    <n v="18.7"/>
    <n v="20.57"/>
    <n v="0"/>
  </r>
  <r>
    <n v="348"/>
    <n v="20240121"/>
    <n v="9"/>
    <n v="3.7"/>
    <n v="141"/>
    <n v="0.3"/>
    <n v="1016"/>
    <n v="78"/>
    <x v="26"/>
    <x v="20"/>
    <x v="2"/>
    <x v="0"/>
    <n v="14.3"/>
    <n v="15.730000000000002"/>
    <n v="0"/>
  </r>
  <r>
    <n v="348"/>
    <n v="20240122"/>
    <n v="10.8"/>
    <n v="9.4"/>
    <n v="430"/>
    <n v="5.3"/>
    <n v="1007.7"/>
    <n v="83"/>
    <x v="26"/>
    <x v="21"/>
    <x v="3"/>
    <x v="0"/>
    <n v="8.6"/>
    <n v="9.4600000000000009"/>
    <n v="0"/>
  </r>
  <r>
    <n v="348"/>
    <n v="20240123"/>
    <n v="8.8000000000000007"/>
    <n v="8"/>
    <n v="333"/>
    <n v="3.7"/>
    <n v="1019.3"/>
    <n v="86"/>
    <x v="26"/>
    <x v="22"/>
    <x v="3"/>
    <x v="0"/>
    <n v="10"/>
    <n v="11"/>
    <n v="0"/>
  </r>
  <r>
    <n v="348"/>
    <n v="20240124"/>
    <n v="9.8000000000000007"/>
    <n v="9.6999999999999993"/>
    <n v="317"/>
    <n v="0.4"/>
    <n v="1020.7"/>
    <n v="79"/>
    <x v="26"/>
    <x v="23"/>
    <x v="3"/>
    <x v="0"/>
    <n v="8.3000000000000007"/>
    <n v="9.1300000000000008"/>
    <n v="0"/>
  </r>
  <r>
    <n v="348"/>
    <n v="20240125"/>
    <n v="3.5"/>
    <n v="6.1"/>
    <n v="204"/>
    <n v="0.5"/>
    <n v="1026.7"/>
    <n v="96"/>
    <x v="26"/>
    <x v="24"/>
    <x v="3"/>
    <x v="0"/>
    <n v="11.9"/>
    <n v="13.090000000000002"/>
    <n v="0"/>
  </r>
  <r>
    <n v="348"/>
    <n v="20240126"/>
    <n v="7.4"/>
    <n v="7.4"/>
    <n v="491"/>
    <n v="3.7"/>
    <n v="1025.8"/>
    <n v="84"/>
    <x v="26"/>
    <x v="25"/>
    <x v="3"/>
    <x v="0"/>
    <n v="10.6"/>
    <n v="11.66"/>
    <n v="0"/>
  </r>
  <r>
    <n v="348"/>
    <n v="20240127"/>
    <n v="3.2"/>
    <n v="2.8"/>
    <n v="584"/>
    <n v="0"/>
    <n v="1034.8"/>
    <n v="90"/>
    <x v="26"/>
    <x v="26"/>
    <x v="3"/>
    <x v="0"/>
    <n v="15.2"/>
    <n v="16.72"/>
    <n v="0"/>
  </r>
  <r>
    <n v="348"/>
    <n v="20240128"/>
    <n v="3.9"/>
    <n v="3.8"/>
    <n v="596"/>
    <n v="0"/>
    <n v="1027.0999999999999"/>
    <n v="77"/>
    <x v="26"/>
    <x v="27"/>
    <x v="3"/>
    <x v="0"/>
    <n v="14.2"/>
    <n v="15.620000000000001"/>
    <n v="0"/>
  </r>
  <r>
    <n v="348"/>
    <n v="20240129"/>
    <n v="3.3"/>
    <n v="6.2"/>
    <n v="500"/>
    <n v="0"/>
    <n v="1025.5999999999999"/>
    <n v="86"/>
    <x v="26"/>
    <x v="28"/>
    <x v="4"/>
    <x v="0"/>
    <n v="11.8"/>
    <n v="12.980000000000002"/>
    <n v="0"/>
  </r>
  <r>
    <n v="348"/>
    <n v="20240130"/>
    <n v="4.8"/>
    <n v="7.8"/>
    <n v="214"/>
    <n v="0.6"/>
    <n v="1027.9000000000001"/>
    <n v="91"/>
    <x v="26"/>
    <x v="29"/>
    <x v="4"/>
    <x v="0"/>
    <n v="10.199999999999999"/>
    <n v="11.22"/>
    <n v="0"/>
  </r>
  <r>
    <n v="348"/>
    <n v="20240131"/>
    <n v="5.3"/>
    <n v="6.5"/>
    <n v="177"/>
    <n v="3.7"/>
    <n v="1030.0999999999999"/>
    <n v="85"/>
    <x v="26"/>
    <x v="30"/>
    <x v="4"/>
    <x v="0"/>
    <n v="11.5"/>
    <n v="12.65"/>
    <n v="0"/>
  </r>
  <r>
    <n v="348"/>
    <n v="20240201"/>
    <n v="4"/>
    <n v="5.7"/>
    <n v="564"/>
    <n v="1.3"/>
    <n v="1030.3"/>
    <n v="88"/>
    <x v="26"/>
    <x v="31"/>
    <x v="4"/>
    <x v="1"/>
    <n v="12.3"/>
    <n v="13.530000000000001"/>
    <n v="0"/>
  </r>
  <r>
    <n v="348"/>
    <n v="20240202"/>
    <n v="8"/>
    <n v="7.4"/>
    <n v="219"/>
    <n v="0"/>
    <n v="1027.2"/>
    <n v="93"/>
    <x v="26"/>
    <x v="32"/>
    <x v="4"/>
    <x v="1"/>
    <n v="10.6"/>
    <n v="11.66"/>
    <n v="0"/>
  </r>
  <r>
    <n v="348"/>
    <n v="20240203"/>
    <n v="6.6"/>
    <n v="9.9"/>
    <n v="223"/>
    <n v="0.3"/>
    <n v="1024.9000000000001"/>
    <n v="93"/>
    <x v="26"/>
    <x v="33"/>
    <x v="4"/>
    <x v="1"/>
    <n v="8.1"/>
    <n v="8.91"/>
    <n v="0"/>
  </r>
  <r>
    <n v="348"/>
    <n v="20240204"/>
    <n v="7.8"/>
    <n v="10.5"/>
    <n v="139"/>
    <n v="0.5"/>
    <n v="1021.1"/>
    <n v="91"/>
    <x v="26"/>
    <x v="34"/>
    <x v="4"/>
    <x v="1"/>
    <n v="7.5"/>
    <n v="8.25"/>
    <n v="0"/>
  </r>
  <r>
    <n v="348"/>
    <n v="20240205"/>
    <n v="9.9"/>
    <n v="9.4"/>
    <n v="314"/>
    <n v="-0.1"/>
    <n v="1017.8"/>
    <n v="86"/>
    <x v="26"/>
    <x v="35"/>
    <x v="5"/>
    <x v="1"/>
    <n v="8.6"/>
    <n v="9.4600000000000009"/>
    <n v="0"/>
  </r>
  <r>
    <n v="348"/>
    <n v="20240206"/>
    <n v="12.3"/>
    <n v="10.6"/>
    <n v="283"/>
    <n v="13.2"/>
    <n v="1007.8"/>
    <n v="86"/>
    <x v="26"/>
    <x v="36"/>
    <x v="5"/>
    <x v="1"/>
    <n v="7.4"/>
    <n v="8.14"/>
    <n v="0"/>
  </r>
  <r>
    <n v="348"/>
    <n v="20240207"/>
    <n v="1.9"/>
    <n v="4.5"/>
    <n v="479"/>
    <n v="2.8"/>
    <n v="1005.3"/>
    <n v="87"/>
    <x v="26"/>
    <x v="37"/>
    <x v="5"/>
    <x v="1"/>
    <n v="13.5"/>
    <n v="14.850000000000001"/>
    <n v="0"/>
  </r>
  <r>
    <n v="348"/>
    <n v="20240208"/>
    <n v="3.5"/>
    <n v="3.7"/>
    <n v="149"/>
    <n v="13.1"/>
    <n v="996.1"/>
    <n v="95"/>
    <x v="26"/>
    <x v="38"/>
    <x v="5"/>
    <x v="1"/>
    <n v="14.3"/>
    <n v="15.730000000000002"/>
    <n v="0"/>
  </r>
  <r>
    <n v="348"/>
    <n v="20240209"/>
    <n v="5.4"/>
    <n v="10.7"/>
    <n v="278"/>
    <n v="4.2"/>
    <n v="983.6"/>
    <n v="90"/>
    <x v="26"/>
    <x v="39"/>
    <x v="5"/>
    <x v="1"/>
    <n v="7.3000000000000007"/>
    <n v="8.0300000000000011"/>
    <n v="0"/>
  </r>
  <r>
    <n v="348"/>
    <n v="20240210"/>
    <n v="2.9"/>
    <n v="10.5"/>
    <n v="391"/>
    <n v="0.9"/>
    <n v="986.1"/>
    <n v="91"/>
    <x v="26"/>
    <x v="40"/>
    <x v="5"/>
    <x v="1"/>
    <n v="7.5"/>
    <n v="8.25"/>
    <n v="0"/>
  </r>
  <r>
    <n v="348"/>
    <n v="20240211"/>
    <n v="3.1"/>
    <n v="8.4"/>
    <n v="286"/>
    <n v="6.3"/>
    <n v="990.8"/>
    <n v="95"/>
    <x v="26"/>
    <x v="41"/>
    <x v="5"/>
    <x v="1"/>
    <n v="9.6"/>
    <n v="10.56"/>
    <n v="0"/>
  </r>
  <r>
    <n v="348"/>
    <n v="20240212"/>
    <n v="3.5"/>
    <n v="6"/>
    <n v="492"/>
    <n v="-0.1"/>
    <n v="1005.2"/>
    <n v="91"/>
    <x v="26"/>
    <x v="42"/>
    <x v="6"/>
    <x v="1"/>
    <n v="12"/>
    <n v="13.200000000000001"/>
    <n v="0"/>
  </r>
  <r>
    <n v="348"/>
    <n v="20240213"/>
    <n v="5.4"/>
    <n v="6.4"/>
    <n v="567"/>
    <n v="1.6"/>
    <n v="1014.9"/>
    <n v="88"/>
    <x v="26"/>
    <x v="43"/>
    <x v="6"/>
    <x v="1"/>
    <n v="11.6"/>
    <n v="12.76"/>
    <n v="0"/>
  </r>
  <r>
    <n v="348"/>
    <n v="20240214"/>
    <n v="7.5"/>
    <n v="11.3"/>
    <n v="166"/>
    <n v="3.4"/>
    <n v="1014.4"/>
    <n v="96"/>
    <x v="26"/>
    <x v="44"/>
    <x v="6"/>
    <x v="1"/>
    <n v="6.6999999999999993"/>
    <n v="7.37"/>
    <n v="0"/>
  </r>
  <r>
    <n v="348"/>
    <n v="20240215"/>
    <n v="4.4000000000000004"/>
    <n v="12.7"/>
    <n v="425"/>
    <n v="8.1999999999999993"/>
    <n v="1012.4"/>
    <n v="89"/>
    <x v="26"/>
    <x v="45"/>
    <x v="6"/>
    <x v="1"/>
    <n v="5.3000000000000007"/>
    <n v="5.830000000000001"/>
    <n v="0"/>
  </r>
  <r>
    <n v="348"/>
    <n v="20240216"/>
    <n v="4.2"/>
    <n v="10.8"/>
    <n v="236"/>
    <n v="2.9"/>
    <n v="1014.5"/>
    <n v="90"/>
    <x v="26"/>
    <x v="46"/>
    <x v="6"/>
    <x v="1"/>
    <n v="7.1999999999999993"/>
    <n v="7.92"/>
    <n v="0"/>
  </r>
  <r>
    <n v="348"/>
    <n v="20240217"/>
    <n v="3"/>
    <n v="10.199999999999999"/>
    <n v="390"/>
    <n v="-0.1"/>
    <n v="1030.0999999999999"/>
    <n v="91"/>
    <x v="26"/>
    <x v="47"/>
    <x v="6"/>
    <x v="1"/>
    <n v="7.8000000000000007"/>
    <n v="8.5800000000000018"/>
    <n v="0"/>
  </r>
  <r>
    <n v="348"/>
    <n v="20240218"/>
    <n v="7.2"/>
    <n v="9.5"/>
    <n v="160"/>
    <n v="8"/>
    <n v="1024.0999999999999"/>
    <n v="92"/>
    <x v="26"/>
    <x v="48"/>
    <x v="6"/>
    <x v="1"/>
    <n v="8.5"/>
    <n v="9.3500000000000014"/>
    <n v="0"/>
  </r>
  <r>
    <n v="348"/>
    <n v="20240219"/>
    <n v="4.5999999999999996"/>
    <n v="8.6"/>
    <n v="245"/>
    <n v="0.9"/>
    <n v="1026.5999999999999"/>
    <n v="91"/>
    <x v="26"/>
    <x v="49"/>
    <x v="7"/>
    <x v="1"/>
    <n v="9.4"/>
    <n v="10.340000000000002"/>
    <n v="0"/>
  </r>
  <r>
    <n v="348"/>
    <n v="20240220"/>
    <n v="5.8"/>
    <n v="8.5"/>
    <n v="542"/>
    <n v="0"/>
    <n v="1025.5999999999999"/>
    <n v="89"/>
    <x v="26"/>
    <x v="50"/>
    <x v="7"/>
    <x v="1"/>
    <n v="9.5"/>
    <n v="10.450000000000001"/>
    <n v="0"/>
  </r>
  <r>
    <n v="348"/>
    <n v="20240221"/>
    <n v="7.4"/>
    <n v="9.3000000000000007"/>
    <n v="305"/>
    <n v="5.4"/>
    <n v="1010"/>
    <n v="90"/>
    <x v="26"/>
    <x v="51"/>
    <x v="7"/>
    <x v="1"/>
    <n v="8.6999999999999993"/>
    <n v="9.57"/>
    <n v="0"/>
  </r>
  <r>
    <n v="348"/>
    <n v="20240222"/>
    <n v="7.9"/>
    <n v="9.6999999999999993"/>
    <n v="340"/>
    <n v="7.3"/>
    <n v="986"/>
    <n v="92"/>
    <x v="26"/>
    <x v="52"/>
    <x v="7"/>
    <x v="1"/>
    <n v="8.3000000000000007"/>
    <n v="9.1300000000000008"/>
    <n v="0"/>
  </r>
  <r>
    <n v="348"/>
    <n v="20240223"/>
    <n v="7.8"/>
    <n v="5.8"/>
    <n v="498"/>
    <n v="7.7"/>
    <n v="990.1"/>
    <n v="85"/>
    <x v="26"/>
    <x v="53"/>
    <x v="7"/>
    <x v="1"/>
    <n v="12.2"/>
    <n v="13.42"/>
    <n v="0"/>
  </r>
  <r>
    <n v="348"/>
    <n v="20240224"/>
    <n v="4.8"/>
    <n v="4.9000000000000004"/>
    <n v="367"/>
    <n v="1.1000000000000001"/>
    <n v="997.7"/>
    <n v="88"/>
    <x v="26"/>
    <x v="54"/>
    <x v="7"/>
    <x v="1"/>
    <n v="13.1"/>
    <n v="14.41"/>
    <n v="0"/>
  </r>
  <r>
    <n v="348"/>
    <n v="20240225"/>
    <n v="4"/>
    <n v="6.5"/>
    <n v="615"/>
    <n v="0.7"/>
    <n v="999.6"/>
    <n v="86"/>
    <x v="26"/>
    <x v="55"/>
    <x v="7"/>
    <x v="1"/>
    <n v="11.5"/>
    <n v="12.65"/>
    <n v="0"/>
  </r>
  <r>
    <n v="348"/>
    <n v="20240226"/>
    <n v="6.4"/>
    <n v="5.3"/>
    <n v="255"/>
    <n v="1.1000000000000001"/>
    <n v="1006.9"/>
    <n v="84"/>
    <x v="26"/>
    <x v="56"/>
    <x v="8"/>
    <x v="1"/>
    <n v="12.7"/>
    <n v="13.97"/>
    <n v="0"/>
  </r>
  <r>
    <n v="348"/>
    <n v="20240227"/>
    <n v="2.8"/>
    <n v="4.5999999999999996"/>
    <n v="1134"/>
    <n v="0"/>
    <n v="1018.8"/>
    <n v="84"/>
    <x v="26"/>
    <x v="57"/>
    <x v="8"/>
    <x v="1"/>
    <n v="13.4"/>
    <n v="14.740000000000002"/>
    <n v="0"/>
  </r>
  <r>
    <n v="348"/>
    <n v="20240228"/>
    <n v="4"/>
    <n v="6.3"/>
    <n v="544"/>
    <n v="0.1"/>
    <n v="1019.3"/>
    <n v="91"/>
    <x v="26"/>
    <x v="58"/>
    <x v="8"/>
    <x v="1"/>
    <n v="11.7"/>
    <n v="12.870000000000001"/>
    <n v="0"/>
  </r>
  <r>
    <n v="348"/>
    <n v="20240229"/>
    <n v="6.1"/>
    <n v="8.1"/>
    <n v="204"/>
    <n v="7.4"/>
    <n v="1007.4"/>
    <n v="96"/>
    <x v="26"/>
    <x v="59"/>
    <x v="8"/>
    <x v="1"/>
    <n v="9.9"/>
    <n v="10.89"/>
    <n v="0"/>
  </r>
  <r>
    <n v="348"/>
    <n v="20240301"/>
    <n v="6.3"/>
    <n v="7.7"/>
    <n v="705"/>
    <n v="0.7"/>
    <n v="1000"/>
    <n v="83"/>
    <x v="26"/>
    <x v="60"/>
    <x v="8"/>
    <x v="2"/>
    <n v="10.3"/>
    <n v="10.3"/>
    <n v="0"/>
  </r>
  <r>
    <n v="348"/>
    <n v="20240302"/>
    <n v="5.5"/>
    <n v="9.1999999999999993"/>
    <n v="1073"/>
    <n v="0.4"/>
    <n v="998.8"/>
    <n v="74"/>
    <x v="26"/>
    <x v="61"/>
    <x v="8"/>
    <x v="2"/>
    <n v="8.8000000000000007"/>
    <n v="8.8000000000000007"/>
    <n v="0"/>
  </r>
  <r>
    <n v="348"/>
    <n v="20240303"/>
    <n v="3.5"/>
    <n v="10.5"/>
    <n v="864"/>
    <n v="-0.1"/>
    <n v="1001.8"/>
    <n v="79"/>
    <x v="26"/>
    <x v="62"/>
    <x v="8"/>
    <x v="2"/>
    <n v="7.5"/>
    <n v="7.5"/>
    <n v="0"/>
  </r>
  <r>
    <n v="348"/>
    <n v="20240304"/>
    <n v="2.5"/>
    <n v="7.8"/>
    <n v="1147"/>
    <n v="0"/>
    <n v="1011.6"/>
    <n v="80"/>
    <x v="26"/>
    <x v="63"/>
    <x v="9"/>
    <x v="2"/>
    <n v="10.199999999999999"/>
    <n v="10.199999999999999"/>
    <n v="0"/>
  </r>
  <r>
    <n v="348"/>
    <n v="20240305"/>
    <n v="1.8"/>
    <n v="6.9"/>
    <n v="328"/>
    <n v="-0.1"/>
    <n v="1014.6"/>
    <n v="90"/>
    <x v="26"/>
    <x v="64"/>
    <x v="9"/>
    <x v="2"/>
    <n v="11.1"/>
    <n v="11.1"/>
    <n v="0"/>
  </r>
  <r>
    <n v="348"/>
    <n v="20240306"/>
    <n v="1.9"/>
    <n v="7.1"/>
    <n v="1227"/>
    <n v="0"/>
    <n v="1022.7"/>
    <n v="88"/>
    <x v="26"/>
    <x v="65"/>
    <x v="9"/>
    <x v="2"/>
    <n v="10.9"/>
    <n v="10.9"/>
    <n v="0"/>
  </r>
  <r>
    <n v="348"/>
    <n v="20240307"/>
    <n v="4.5"/>
    <n v="5.5"/>
    <n v="1234"/>
    <n v="0"/>
    <n v="1022.6"/>
    <n v="81"/>
    <x v="26"/>
    <x v="66"/>
    <x v="9"/>
    <x v="2"/>
    <n v="12.5"/>
    <n v="12.5"/>
    <n v="0"/>
  </r>
  <r>
    <n v="348"/>
    <n v="20240308"/>
    <n v="5.7"/>
    <n v="5.5"/>
    <n v="1364"/>
    <n v="0"/>
    <n v="1010.9"/>
    <n v="70"/>
    <x v="26"/>
    <x v="67"/>
    <x v="9"/>
    <x v="2"/>
    <n v="12.5"/>
    <n v="12.5"/>
    <n v="0"/>
  </r>
  <r>
    <n v="348"/>
    <n v="20240309"/>
    <n v="5.3"/>
    <n v="8.3000000000000007"/>
    <n v="997"/>
    <n v="0"/>
    <n v="1000.4"/>
    <n v="70"/>
    <x v="26"/>
    <x v="68"/>
    <x v="9"/>
    <x v="2"/>
    <n v="9.6999999999999993"/>
    <n v="9.6999999999999993"/>
    <n v="0"/>
  </r>
  <r>
    <n v="348"/>
    <n v="20240310"/>
    <n v="3.6"/>
    <n v="9.3000000000000007"/>
    <n v="555"/>
    <n v="0"/>
    <n v="996.7"/>
    <n v="72"/>
    <x v="26"/>
    <x v="69"/>
    <x v="9"/>
    <x v="2"/>
    <n v="8.6999999999999993"/>
    <n v="8.6999999999999993"/>
    <n v="0"/>
  </r>
  <r>
    <n v="348"/>
    <n v="20240311"/>
    <n v="1.9"/>
    <n v="7"/>
    <n v="172"/>
    <n v="7.4"/>
    <n v="1002.9"/>
    <n v="96"/>
    <x v="26"/>
    <x v="70"/>
    <x v="10"/>
    <x v="2"/>
    <n v="11"/>
    <n v="11"/>
    <n v="0"/>
  </r>
  <r>
    <n v="348"/>
    <n v="20240312"/>
    <n v="4.3"/>
    <n v="8.4"/>
    <n v="708"/>
    <n v="5"/>
    <n v="1012.6"/>
    <n v="92"/>
    <x v="26"/>
    <x v="71"/>
    <x v="10"/>
    <x v="2"/>
    <n v="9.6"/>
    <n v="9.6"/>
    <n v="0"/>
  </r>
  <r>
    <n v="348"/>
    <n v="20240313"/>
    <n v="5.2"/>
    <n v="10.9"/>
    <n v="307"/>
    <n v="0.5"/>
    <n v="1014"/>
    <n v="91"/>
    <x v="26"/>
    <x v="72"/>
    <x v="10"/>
    <x v="2"/>
    <n v="7.1"/>
    <n v="7.1"/>
    <n v="0"/>
  </r>
  <r>
    <n v="348"/>
    <n v="20240314"/>
    <n v="4.5"/>
    <n v="12.3"/>
    <n v="1407"/>
    <n v="0"/>
    <n v="1010.2"/>
    <n v="81"/>
    <x v="26"/>
    <x v="73"/>
    <x v="10"/>
    <x v="2"/>
    <n v="5.6999999999999993"/>
    <n v="5.6999999999999993"/>
    <n v="0"/>
  </r>
  <r>
    <n v="348"/>
    <n v="20240315"/>
    <n v="7.4"/>
    <n v="12.6"/>
    <n v="782"/>
    <n v="0.9"/>
    <n v="1007.1"/>
    <n v="83"/>
    <x v="26"/>
    <x v="74"/>
    <x v="10"/>
    <x v="2"/>
    <n v="5.4"/>
    <n v="5.4"/>
    <n v="0"/>
  </r>
  <r>
    <n v="348"/>
    <n v="20240316"/>
    <n v="3.7"/>
    <n v="7.6"/>
    <n v="802"/>
    <n v="0.8"/>
    <n v="1019.7"/>
    <n v="82"/>
    <x v="26"/>
    <x v="75"/>
    <x v="10"/>
    <x v="2"/>
    <n v="10.4"/>
    <n v="10.4"/>
    <n v="0"/>
  </r>
  <r>
    <n v="348"/>
    <n v="20240317"/>
    <n v="4.3"/>
    <n v="9.9"/>
    <n v="666"/>
    <n v="3.2"/>
    <n v="1018.8"/>
    <n v="85"/>
    <x v="26"/>
    <x v="76"/>
    <x v="10"/>
    <x v="2"/>
    <n v="8.1"/>
    <n v="8.1"/>
    <n v="0"/>
  </r>
  <r>
    <n v="348"/>
    <n v="20240318"/>
    <n v="3.2"/>
    <n v="10.7"/>
    <n v="1199"/>
    <n v="0"/>
    <n v="1016"/>
    <n v="86"/>
    <x v="26"/>
    <x v="77"/>
    <x v="11"/>
    <x v="2"/>
    <n v="7.3000000000000007"/>
    <n v="7.3000000000000007"/>
    <n v="0"/>
  </r>
  <r>
    <n v="348"/>
    <n v="20240319"/>
    <n v="3.5"/>
    <n v="11.4"/>
    <n v="1019"/>
    <n v="0"/>
    <n v="1017.9"/>
    <n v="83"/>
    <x v="26"/>
    <x v="78"/>
    <x v="11"/>
    <x v="2"/>
    <n v="6.6"/>
    <n v="6.6"/>
    <n v="0"/>
  </r>
  <r>
    <n v="348"/>
    <n v="20240320"/>
    <n v="1.3"/>
    <n v="11.7"/>
    <n v="1203"/>
    <n v="0"/>
    <n v="1019.1"/>
    <n v="85"/>
    <x v="26"/>
    <x v="79"/>
    <x v="11"/>
    <x v="2"/>
    <n v="6.3000000000000007"/>
    <n v="6.3000000000000007"/>
    <n v="0"/>
  </r>
  <r>
    <n v="348"/>
    <n v="20240321"/>
    <n v="3.7"/>
    <n v="9.4"/>
    <n v="587"/>
    <n v="-0.1"/>
    <n v="1023.6"/>
    <n v="88"/>
    <x v="26"/>
    <x v="80"/>
    <x v="11"/>
    <x v="2"/>
    <n v="8.6"/>
    <n v="8.6"/>
    <n v="0"/>
  </r>
  <r>
    <n v="348"/>
    <n v="20240322"/>
    <n v="4.5"/>
    <n v="9.3000000000000007"/>
    <n v="293"/>
    <n v="0.9"/>
    <n v="1015.9"/>
    <n v="93"/>
    <x v="26"/>
    <x v="81"/>
    <x v="11"/>
    <x v="2"/>
    <n v="8.6999999999999993"/>
    <n v="8.6999999999999993"/>
    <n v="0"/>
  </r>
  <r>
    <n v="348"/>
    <n v="20240323"/>
    <n v="6.1"/>
    <n v="6.6"/>
    <n v="1207"/>
    <n v="2"/>
    <n v="1008.1"/>
    <n v="79"/>
    <x v="26"/>
    <x v="82"/>
    <x v="11"/>
    <x v="2"/>
    <n v="11.4"/>
    <n v="11.4"/>
    <n v="0"/>
  </r>
  <r>
    <n v="348"/>
    <n v="20240324"/>
    <n v="7.6"/>
    <n v="6.4"/>
    <n v="815"/>
    <n v="6.5"/>
    <n v="1005"/>
    <n v="86"/>
    <x v="26"/>
    <x v="83"/>
    <x v="11"/>
    <x v="2"/>
    <n v="11.6"/>
    <n v="11.6"/>
    <n v="0"/>
  </r>
  <r>
    <n v="348"/>
    <n v="20240325"/>
    <n v="3.4"/>
    <n v="7.2"/>
    <n v="1643"/>
    <n v="0"/>
    <n v="1004"/>
    <n v="75"/>
    <x v="26"/>
    <x v="84"/>
    <x v="12"/>
    <x v="2"/>
    <n v="10.8"/>
    <n v="10.8"/>
    <n v="0"/>
  </r>
  <r>
    <n v="348"/>
    <n v="20240326"/>
    <n v="3.8"/>
    <n v="8.6999999999999993"/>
    <n v="836"/>
    <n v="-0.1"/>
    <n v="990.4"/>
    <n v="73"/>
    <x v="26"/>
    <x v="85"/>
    <x v="12"/>
    <x v="2"/>
    <n v="9.3000000000000007"/>
    <n v="9.3000000000000007"/>
    <n v="0"/>
  </r>
  <r>
    <n v="348"/>
    <n v="20240327"/>
    <n v="4.3"/>
    <n v="9.6999999999999993"/>
    <n v="1107"/>
    <n v="-0.1"/>
    <n v="986"/>
    <n v="77"/>
    <x v="26"/>
    <x v="86"/>
    <x v="12"/>
    <x v="2"/>
    <n v="8.3000000000000007"/>
    <n v="8.3000000000000007"/>
    <n v="0"/>
  </r>
  <r>
    <n v="348"/>
    <n v="20240328"/>
    <n v="6.6"/>
    <n v="8.9"/>
    <n v="894"/>
    <n v="2.6"/>
    <n v="985.8"/>
    <n v="73"/>
    <x v="26"/>
    <x v="87"/>
    <x v="12"/>
    <x v="2"/>
    <n v="9.1"/>
    <n v="9.1"/>
    <n v="0"/>
  </r>
  <r>
    <n v="348"/>
    <n v="20240329"/>
    <n v="5.7"/>
    <n v="10.7"/>
    <n v="1282"/>
    <n v="0.3"/>
    <n v="993"/>
    <n v="75"/>
    <x v="26"/>
    <x v="88"/>
    <x v="12"/>
    <x v="2"/>
    <n v="7.3000000000000007"/>
    <n v="7.3000000000000007"/>
    <n v="0"/>
  </r>
  <r>
    <n v="348"/>
    <n v="20240330"/>
    <n v="2.5"/>
    <n v="8.4"/>
    <n v="343"/>
    <n v="1.1000000000000001"/>
    <n v="997.1"/>
    <n v="95"/>
    <x v="26"/>
    <x v="89"/>
    <x v="12"/>
    <x v="2"/>
    <n v="9.6"/>
    <n v="9.6"/>
    <n v="0"/>
  </r>
  <r>
    <n v="348"/>
    <n v="20240331"/>
    <n v="3.3"/>
    <n v="10.6"/>
    <n v="998"/>
    <n v="6.5"/>
    <n v="996.1"/>
    <n v="90"/>
    <x v="26"/>
    <x v="90"/>
    <x v="12"/>
    <x v="2"/>
    <n v="7.4"/>
    <n v="7.4"/>
    <n v="0"/>
  </r>
  <r>
    <n v="348"/>
    <n v="20240401"/>
    <n v="4"/>
    <n v="9.5"/>
    <n v="834"/>
    <n v="0"/>
    <n v="996.6"/>
    <n v="87"/>
    <x v="26"/>
    <x v="91"/>
    <x v="13"/>
    <x v="3"/>
    <n v="8.5"/>
    <n v="6.8000000000000007"/>
    <n v="0"/>
  </r>
  <r>
    <n v="348"/>
    <n v="20240402"/>
    <n v="5.7"/>
    <n v="9.3000000000000007"/>
    <n v="811"/>
    <n v="1.7"/>
    <n v="1005.1"/>
    <n v="89"/>
    <x v="26"/>
    <x v="92"/>
    <x v="13"/>
    <x v="3"/>
    <n v="8.6999999999999993"/>
    <n v="6.96"/>
    <n v="0"/>
  </r>
  <r>
    <n v="348"/>
    <n v="20240403"/>
    <n v="5.9"/>
    <n v="11"/>
    <n v="650"/>
    <n v="4.7"/>
    <n v="1003.8"/>
    <n v="89"/>
    <x v="26"/>
    <x v="93"/>
    <x v="13"/>
    <x v="3"/>
    <n v="7"/>
    <n v="5.6000000000000005"/>
    <n v="0"/>
  </r>
  <r>
    <n v="348"/>
    <n v="20240404"/>
    <n v="7.6"/>
    <n v="11.9"/>
    <n v="1058"/>
    <n v="16.399999999999999"/>
    <n v="1005.1"/>
    <n v="84"/>
    <x v="26"/>
    <x v="94"/>
    <x v="13"/>
    <x v="3"/>
    <n v="6.1"/>
    <n v="4.88"/>
    <n v="0"/>
  </r>
  <r>
    <n v="348"/>
    <n v="20240405"/>
    <n v="5.3"/>
    <n v="13.2"/>
    <n v="931"/>
    <n v="2.4"/>
    <n v="1008.2"/>
    <n v="88"/>
    <x v="26"/>
    <x v="95"/>
    <x v="13"/>
    <x v="3"/>
    <n v="4.8000000000000007"/>
    <n v="3.8400000000000007"/>
    <n v="0"/>
  </r>
  <r>
    <n v="348"/>
    <n v="20240406"/>
    <n v="4.7"/>
    <n v="17"/>
    <n v="1514"/>
    <n v="-0.1"/>
    <n v="1008.4"/>
    <n v="74"/>
    <x v="26"/>
    <x v="96"/>
    <x v="13"/>
    <x v="3"/>
    <n v="1"/>
    <n v="0.8"/>
    <n v="0"/>
  </r>
  <r>
    <n v="348"/>
    <n v="20240407"/>
    <n v="6"/>
    <n v="15.8"/>
    <n v="1809"/>
    <n v="1"/>
    <n v="1011.9"/>
    <n v="71"/>
    <x v="26"/>
    <x v="97"/>
    <x v="13"/>
    <x v="3"/>
    <n v="2.1999999999999993"/>
    <n v="1.7599999999999996"/>
    <n v="0"/>
  </r>
  <r>
    <n v="348"/>
    <n v="20240408"/>
    <n v="3"/>
    <n v="15.2"/>
    <n v="1406"/>
    <n v="2.7"/>
    <n v="1007.2"/>
    <n v="84"/>
    <x v="26"/>
    <x v="98"/>
    <x v="14"/>
    <x v="3"/>
    <n v="2.8000000000000007"/>
    <n v="2.2400000000000007"/>
    <n v="0"/>
  </r>
  <r>
    <n v="348"/>
    <n v="20240409"/>
    <n v="8.3000000000000007"/>
    <n v="11.2"/>
    <n v="901"/>
    <n v="2.7"/>
    <n v="1010.1"/>
    <n v="79"/>
    <x v="26"/>
    <x v="99"/>
    <x v="14"/>
    <x v="3"/>
    <n v="6.8000000000000007"/>
    <n v="5.4400000000000013"/>
    <n v="0"/>
  </r>
  <r>
    <n v="348"/>
    <n v="20240410"/>
    <n v="5"/>
    <n v="11.2"/>
    <n v="2121"/>
    <n v="0.1"/>
    <n v="1026.9000000000001"/>
    <n v="69"/>
    <x v="26"/>
    <x v="100"/>
    <x v="14"/>
    <x v="3"/>
    <n v="6.8000000000000007"/>
    <n v="5.4400000000000013"/>
    <n v="0"/>
  </r>
  <r>
    <n v="348"/>
    <n v="20240411"/>
    <n v="5.0999999999999996"/>
    <n v="13.1"/>
    <n v="489"/>
    <n v="0.6"/>
    <n v="1030.2"/>
    <n v="89"/>
    <x v="26"/>
    <x v="101"/>
    <x v="14"/>
    <x v="3"/>
    <n v="4.9000000000000004"/>
    <n v="3.9200000000000004"/>
    <n v="0"/>
  </r>
  <r>
    <n v="348"/>
    <n v="20240412"/>
    <n v="6.6"/>
    <n v="15.6"/>
    <n v="1778"/>
    <n v="0"/>
    <n v="1029"/>
    <n v="80"/>
    <x v="26"/>
    <x v="102"/>
    <x v="14"/>
    <x v="3"/>
    <n v="2.4000000000000004"/>
    <n v="1.9200000000000004"/>
    <n v="0"/>
  </r>
  <r>
    <n v="348"/>
    <n v="20240413"/>
    <n v="5.6"/>
    <n v="16.100000000000001"/>
    <n v="1793"/>
    <n v="0"/>
    <n v="1022.3"/>
    <n v="77"/>
    <x v="26"/>
    <x v="103"/>
    <x v="14"/>
    <x v="3"/>
    <n v="1.8999999999999986"/>
    <n v="1.5199999999999989"/>
    <n v="0"/>
  </r>
  <r>
    <n v="348"/>
    <n v="20240414"/>
    <n v="3.3"/>
    <n v="11.1"/>
    <n v="1707"/>
    <n v="0"/>
    <n v="1021"/>
    <n v="72"/>
    <x v="26"/>
    <x v="104"/>
    <x v="14"/>
    <x v="3"/>
    <n v="6.9"/>
    <n v="5.5200000000000005"/>
    <n v="0"/>
  </r>
  <r>
    <n v="348"/>
    <n v="20240415"/>
    <n v="7.3"/>
    <n v="8"/>
    <n v="889"/>
    <n v="13"/>
    <n v="1005.2"/>
    <n v="82"/>
    <x v="26"/>
    <x v="105"/>
    <x v="15"/>
    <x v="3"/>
    <n v="10"/>
    <n v="8"/>
    <n v="0"/>
  </r>
  <r>
    <n v="348"/>
    <n v="20240416"/>
    <n v="7"/>
    <n v="7.5"/>
    <n v="890"/>
    <n v="9.6"/>
    <n v="1005.1"/>
    <n v="86"/>
    <x v="26"/>
    <x v="106"/>
    <x v="15"/>
    <x v="3"/>
    <n v="10.5"/>
    <n v="8.4"/>
    <n v="0"/>
  </r>
  <r>
    <n v="348"/>
    <n v="20240417"/>
    <n v="2.7"/>
    <n v="5.4"/>
    <n v="1061"/>
    <n v="3.5"/>
    <n v="1012.5"/>
    <n v="86"/>
    <x v="26"/>
    <x v="107"/>
    <x v="15"/>
    <x v="3"/>
    <n v="12.6"/>
    <n v="10.08"/>
    <n v="0"/>
  </r>
  <r>
    <n v="348"/>
    <n v="20240418"/>
    <n v="3.8"/>
    <n v="7.2"/>
    <n v="1759"/>
    <n v="2.7"/>
    <n v="1018.7"/>
    <n v="79"/>
    <x v="26"/>
    <x v="108"/>
    <x v="15"/>
    <x v="3"/>
    <n v="10.8"/>
    <n v="8.64"/>
    <n v="0"/>
  </r>
  <r>
    <n v="348"/>
    <n v="20240419"/>
    <n v="8.1"/>
    <n v="8.5"/>
    <n v="1404"/>
    <n v="8.1"/>
    <n v="1011.5"/>
    <n v="85"/>
    <x v="26"/>
    <x v="109"/>
    <x v="15"/>
    <x v="3"/>
    <n v="9.5"/>
    <n v="7.6000000000000005"/>
    <n v="0"/>
  </r>
  <r>
    <n v="348"/>
    <n v="20240420"/>
    <n v="6.3"/>
    <n v="7.2"/>
    <n v="1769"/>
    <n v="0.5"/>
    <n v="1022"/>
    <n v="77"/>
    <x v="26"/>
    <x v="110"/>
    <x v="15"/>
    <x v="3"/>
    <n v="10.8"/>
    <n v="8.64"/>
    <n v="0"/>
  </r>
  <r>
    <n v="348"/>
    <n v="20240421"/>
    <n v="4.7"/>
    <n v="6.1"/>
    <n v="1972"/>
    <n v="0.7"/>
    <n v="1025.3"/>
    <n v="76"/>
    <x v="26"/>
    <x v="111"/>
    <x v="15"/>
    <x v="3"/>
    <n v="11.9"/>
    <n v="9.5200000000000014"/>
    <n v="0"/>
  </r>
  <r>
    <n v="348"/>
    <n v="20240422"/>
    <n v="3.3"/>
    <n v="5.5"/>
    <n v="1704"/>
    <n v="0"/>
    <n v="1025.2"/>
    <n v="71"/>
    <x v="26"/>
    <x v="112"/>
    <x v="16"/>
    <x v="3"/>
    <n v="12.5"/>
    <n v="10"/>
    <n v="0"/>
  </r>
  <r>
    <n v="348"/>
    <n v="20240423"/>
    <n v="3"/>
    <n v="5.5"/>
    <n v="2016"/>
    <n v="2"/>
    <n v="1019.4"/>
    <n v="75"/>
    <x v="26"/>
    <x v="113"/>
    <x v="16"/>
    <x v="3"/>
    <n v="12.5"/>
    <n v="10"/>
    <n v="0"/>
  </r>
  <r>
    <n v="348"/>
    <n v="20240424"/>
    <n v="5"/>
    <n v="5.9"/>
    <n v="1664"/>
    <n v="1.7"/>
    <n v="1010.1"/>
    <n v="81"/>
    <x v="26"/>
    <x v="114"/>
    <x v="16"/>
    <x v="3"/>
    <n v="12.1"/>
    <n v="9.68"/>
    <n v="0"/>
  </r>
  <r>
    <n v="348"/>
    <n v="20240425"/>
    <n v="4"/>
    <n v="6.2"/>
    <n v="951"/>
    <n v="3.4"/>
    <n v="1004.3"/>
    <n v="85"/>
    <x v="26"/>
    <x v="115"/>
    <x v="16"/>
    <x v="3"/>
    <n v="11.8"/>
    <n v="9.4400000000000013"/>
    <n v="0"/>
  </r>
  <r>
    <n v="348"/>
    <n v="20240426"/>
    <n v="2.7"/>
    <n v="8.6999999999999993"/>
    <n v="1810"/>
    <n v="0.6"/>
    <n v="1003.9"/>
    <n v="77"/>
    <x v="26"/>
    <x v="116"/>
    <x v="16"/>
    <x v="3"/>
    <n v="9.3000000000000007"/>
    <n v="7.4400000000000013"/>
    <n v="0"/>
  </r>
  <r>
    <n v="348"/>
    <n v="20240427"/>
    <n v="3.5"/>
    <n v="11.9"/>
    <n v="1144"/>
    <n v="0.9"/>
    <n v="1004.5"/>
    <n v="81"/>
    <x v="26"/>
    <x v="117"/>
    <x v="16"/>
    <x v="3"/>
    <n v="6.1"/>
    <n v="4.88"/>
    <n v="0"/>
  </r>
  <r>
    <n v="348"/>
    <n v="20240428"/>
    <n v="6.7"/>
    <n v="11.8"/>
    <n v="965"/>
    <n v="-0.1"/>
    <n v="1008.2"/>
    <n v="76"/>
    <x v="26"/>
    <x v="118"/>
    <x v="16"/>
    <x v="3"/>
    <n v="6.1999999999999993"/>
    <n v="4.96"/>
    <n v="0"/>
  </r>
  <r>
    <n v="348"/>
    <n v="20240429"/>
    <n v="3.1"/>
    <n v="13.2"/>
    <n v="2225"/>
    <n v="0"/>
    <n v="1018.5"/>
    <n v="74"/>
    <x v="26"/>
    <x v="119"/>
    <x v="17"/>
    <x v="3"/>
    <n v="4.8000000000000007"/>
    <n v="3.8400000000000007"/>
    <n v="0"/>
  </r>
  <r>
    <n v="348"/>
    <n v="20240430"/>
    <n v="2.8"/>
    <n v="16.5"/>
    <n v="1824"/>
    <n v="0.5"/>
    <n v="1014.7"/>
    <n v="77"/>
    <x v="26"/>
    <x v="120"/>
    <x v="17"/>
    <x v="3"/>
    <n v="1.5"/>
    <n v="1.2000000000000002"/>
    <n v="0"/>
  </r>
  <r>
    <n v="348"/>
    <n v="20240501"/>
    <n v="3.7"/>
    <n v="18.399999999999999"/>
    <n v="2336"/>
    <n v="1.3"/>
    <n v="1006"/>
    <n v="81"/>
    <x v="26"/>
    <x v="121"/>
    <x v="17"/>
    <x v="4"/>
    <n v="0"/>
    <n v="0"/>
    <n v="0.39999999999999858"/>
  </r>
  <r>
    <n v="350"/>
    <n v="20240101"/>
    <n v="5.8"/>
    <n v="7.3"/>
    <n v="187"/>
    <n v="4.9000000000000004"/>
    <n v="1002.8"/>
    <n v="86"/>
    <x v="27"/>
    <x v="0"/>
    <x v="0"/>
    <x v="0"/>
    <n v="10.7"/>
    <n v="11.77"/>
    <n v="0"/>
  </r>
  <r>
    <n v="350"/>
    <n v="20240102"/>
    <n v="7.6"/>
    <n v="11.1"/>
    <n v="64"/>
    <n v="18.600000000000001"/>
    <n v="989.2"/>
    <n v="87"/>
    <x v="27"/>
    <x v="1"/>
    <x v="0"/>
    <x v="0"/>
    <n v="6.9"/>
    <n v="7.5900000000000007"/>
    <n v="0"/>
  </r>
  <r>
    <n v="350"/>
    <n v="20240103"/>
    <n v="6.1"/>
    <n v="9.6"/>
    <n v="185"/>
    <n v="9"/>
    <n v="990.9"/>
    <n v="84"/>
    <x v="27"/>
    <x v="2"/>
    <x v="0"/>
    <x v="0"/>
    <n v="8.4"/>
    <n v="9.240000000000002"/>
    <n v="0"/>
  </r>
  <r>
    <n v="350"/>
    <n v="20240104"/>
    <n v="3.4"/>
    <n v="8.1"/>
    <n v="150"/>
    <n v="6.4"/>
    <n v="1001.7"/>
    <n v="90"/>
    <x v="27"/>
    <x v="3"/>
    <x v="0"/>
    <x v="0"/>
    <n v="9.9"/>
    <n v="10.89"/>
    <n v="0"/>
  </r>
  <r>
    <n v="350"/>
    <n v="20240105"/>
    <n v="5"/>
    <n v="7.3"/>
    <n v="76"/>
    <n v="4.3"/>
    <n v="997.7"/>
    <n v="90"/>
    <x v="27"/>
    <x v="4"/>
    <x v="0"/>
    <x v="0"/>
    <n v="10.7"/>
    <n v="11.77"/>
    <n v="0"/>
  </r>
  <r>
    <n v="350"/>
    <n v="20240106"/>
    <n v="4.2"/>
    <n v="3.7"/>
    <n v="55"/>
    <n v="-0.1"/>
    <n v="1011.9"/>
    <n v="87"/>
    <x v="27"/>
    <x v="5"/>
    <x v="0"/>
    <x v="0"/>
    <n v="14.3"/>
    <n v="15.730000000000002"/>
    <n v="0"/>
  </r>
  <r>
    <n v="350"/>
    <n v="20240107"/>
    <n v="5.5"/>
    <n v="-0.2"/>
    <n v="146"/>
    <n v="-0.1"/>
    <n v="1024.8"/>
    <n v="82"/>
    <x v="27"/>
    <x v="6"/>
    <x v="0"/>
    <x v="0"/>
    <n v="18.2"/>
    <n v="20.02"/>
    <n v="0"/>
  </r>
  <r>
    <n v="350"/>
    <n v="20240108"/>
    <n v="6"/>
    <n v="-2.1"/>
    <n v="231"/>
    <n v="-0.1"/>
    <n v="1031.7"/>
    <n v="67"/>
    <x v="27"/>
    <x v="7"/>
    <x v="1"/>
    <x v="0"/>
    <n v="20.100000000000001"/>
    <n v="22.110000000000003"/>
    <n v="0"/>
  </r>
  <r>
    <n v="350"/>
    <n v="20240109"/>
    <n v="5.2"/>
    <n v="-3.5"/>
    <n v="488"/>
    <n v="0"/>
    <n v="1032.4000000000001"/>
    <n v="57"/>
    <x v="27"/>
    <x v="8"/>
    <x v="1"/>
    <x v="0"/>
    <n v="21.5"/>
    <n v="23.650000000000002"/>
    <n v="0"/>
  </r>
  <r>
    <n v="350"/>
    <n v="20240110"/>
    <n v="3.2"/>
    <n v="-4.4000000000000004"/>
    <n v="448"/>
    <n v="0"/>
    <n v="1030.3"/>
    <n v="64"/>
    <x v="27"/>
    <x v="9"/>
    <x v="1"/>
    <x v="0"/>
    <n v="22.4"/>
    <n v="24.64"/>
    <n v="0"/>
  </r>
  <r>
    <n v="350"/>
    <n v="20240111"/>
    <n v="2.2000000000000002"/>
    <n v="-2.8"/>
    <n v="427"/>
    <n v="0"/>
    <n v="1034.5"/>
    <n v="87"/>
    <x v="27"/>
    <x v="10"/>
    <x v="1"/>
    <x v="0"/>
    <n v="20.8"/>
    <n v="22.880000000000003"/>
    <n v="0"/>
  </r>
  <r>
    <n v="350"/>
    <n v="20240112"/>
    <n v="1.4"/>
    <n v="2.7"/>
    <n v="124"/>
    <n v="0"/>
    <n v="1033"/>
    <n v="89"/>
    <x v="27"/>
    <x v="11"/>
    <x v="1"/>
    <x v="0"/>
    <n v="15.3"/>
    <n v="16.830000000000002"/>
    <n v="0"/>
  </r>
  <r>
    <n v="350"/>
    <n v="20240113"/>
    <n v="3"/>
    <n v="2.8"/>
    <n v="52"/>
    <n v="0.2"/>
    <n v="1023"/>
    <n v="94"/>
    <x v="27"/>
    <x v="12"/>
    <x v="1"/>
    <x v="0"/>
    <n v="15.2"/>
    <n v="16.72"/>
    <n v="0"/>
  </r>
  <r>
    <n v="350"/>
    <n v="20240114"/>
    <n v="3.7"/>
    <n v="1.4"/>
    <n v="77"/>
    <n v="6.5"/>
    <n v="1010.2"/>
    <n v="96"/>
    <x v="27"/>
    <x v="13"/>
    <x v="1"/>
    <x v="0"/>
    <n v="16.600000000000001"/>
    <n v="18.260000000000002"/>
    <n v="0"/>
  </r>
  <r>
    <n v="350"/>
    <n v="20240115"/>
    <n v="3.8"/>
    <n v="0.8"/>
    <n v="234"/>
    <n v="10.5"/>
    <n v="1005.5"/>
    <n v="94"/>
    <x v="27"/>
    <x v="14"/>
    <x v="2"/>
    <x v="0"/>
    <n v="17.2"/>
    <n v="18.920000000000002"/>
    <n v="0"/>
  </r>
  <r>
    <n v="350"/>
    <n v="20240116"/>
    <n v="2.9"/>
    <n v="-0.9"/>
    <n v="417"/>
    <n v="0.3"/>
    <n v="1007.7"/>
    <n v="85"/>
    <x v="27"/>
    <x v="15"/>
    <x v="2"/>
    <x v="0"/>
    <n v="18.899999999999999"/>
    <n v="20.79"/>
    <n v="0"/>
  </r>
  <r>
    <n v="350"/>
    <n v="20240117"/>
    <n v="2"/>
    <n v="-2.2999999999999998"/>
    <n v="183"/>
    <n v="0"/>
    <n v="993.2"/>
    <n v="84"/>
    <x v="27"/>
    <x v="16"/>
    <x v="2"/>
    <x v="0"/>
    <n v="20.3"/>
    <n v="22.330000000000002"/>
    <n v="0"/>
  </r>
  <r>
    <n v="350"/>
    <n v="20240118"/>
    <n v="1.8"/>
    <n v="-2.1"/>
    <n v="607"/>
    <n v="0.7"/>
    <n v="1003.6"/>
    <n v="92"/>
    <x v="27"/>
    <x v="17"/>
    <x v="2"/>
    <x v="0"/>
    <n v="20.100000000000001"/>
    <n v="22.110000000000003"/>
    <n v="0"/>
  </r>
  <r>
    <n v="350"/>
    <n v="20240119"/>
    <n v="2.9"/>
    <n v="-0.3"/>
    <n v="544"/>
    <n v="0.3"/>
    <n v="1021.2"/>
    <n v="89"/>
    <x v="27"/>
    <x v="18"/>
    <x v="2"/>
    <x v="0"/>
    <n v="18.3"/>
    <n v="20.130000000000003"/>
    <n v="0"/>
  </r>
  <r>
    <n v="350"/>
    <n v="20240120"/>
    <n v="4.0999999999999996"/>
    <n v="-1.2"/>
    <n v="461"/>
    <n v="0"/>
    <n v="1027.5"/>
    <n v="84"/>
    <x v="27"/>
    <x v="19"/>
    <x v="2"/>
    <x v="0"/>
    <n v="19.2"/>
    <n v="21.12"/>
    <n v="0"/>
  </r>
  <r>
    <n v="350"/>
    <n v="20240121"/>
    <n v="7.5"/>
    <n v="3.6"/>
    <n v="220"/>
    <n v="0.1"/>
    <n v="1017.6"/>
    <n v="76"/>
    <x v="27"/>
    <x v="20"/>
    <x v="2"/>
    <x v="0"/>
    <n v="14.4"/>
    <n v="15.840000000000002"/>
    <n v="0"/>
  </r>
  <r>
    <n v="350"/>
    <n v="20240122"/>
    <n v="8.4"/>
    <n v="10"/>
    <n v="337"/>
    <n v="4.7"/>
    <n v="1009.4"/>
    <n v="79"/>
    <x v="27"/>
    <x v="21"/>
    <x v="3"/>
    <x v="0"/>
    <n v="8"/>
    <n v="8.8000000000000007"/>
    <n v="0"/>
  </r>
  <r>
    <n v="350"/>
    <n v="20240123"/>
    <n v="6.2"/>
    <n v="8.4"/>
    <n v="327"/>
    <n v="3.3"/>
    <n v="1020.8"/>
    <n v="84"/>
    <x v="27"/>
    <x v="22"/>
    <x v="3"/>
    <x v="0"/>
    <n v="9.6"/>
    <n v="10.56"/>
    <n v="0"/>
  </r>
  <r>
    <n v="350"/>
    <n v="20240124"/>
    <n v="6.5"/>
    <n v="10.6"/>
    <n v="379"/>
    <n v="1.4"/>
    <n v="1022.1"/>
    <n v="77"/>
    <x v="27"/>
    <x v="23"/>
    <x v="3"/>
    <x v="0"/>
    <n v="7.4"/>
    <n v="8.14"/>
    <n v="0"/>
  </r>
  <r>
    <n v="350"/>
    <n v="20240125"/>
    <n v="2.8"/>
    <n v="7.2"/>
    <n v="226"/>
    <n v="1.2"/>
    <n v="1027.3"/>
    <n v="95"/>
    <x v="27"/>
    <x v="24"/>
    <x v="3"/>
    <x v="0"/>
    <n v="10.8"/>
    <n v="11.880000000000003"/>
    <n v="0"/>
  </r>
  <r>
    <n v="350"/>
    <n v="20240126"/>
    <n v="5.6"/>
    <n v="7.7"/>
    <n v="456"/>
    <n v="3.6"/>
    <n v="1026.8"/>
    <n v="83"/>
    <x v="27"/>
    <x v="25"/>
    <x v="3"/>
    <x v="0"/>
    <n v="10.3"/>
    <n v="11.330000000000002"/>
    <n v="0"/>
  </r>
  <r>
    <n v="350"/>
    <n v="20240127"/>
    <n v="2.4"/>
    <n v="2.5"/>
    <n v="533"/>
    <n v="0"/>
    <n v="1035.2"/>
    <n v="87"/>
    <x v="27"/>
    <x v="26"/>
    <x v="3"/>
    <x v="0"/>
    <n v="15.5"/>
    <n v="17.05"/>
    <n v="0"/>
  </r>
  <r>
    <n v="350"/>
    <n v="20240128"/>
    <n v="2.5"/>
    <n v="3.8"/>
    <n v="590"/>
    <n v="0"/>
    <n v="1027.4000000000001"/>
    <n v="73"/>
    <x v="27"/>
    <x v="27"/>
    <x v="3"/>
    <x v="0"/>
    <n v="14.2"/>
    <n v="15.620000000000001"/>
    <n v="0"/>
  </r>
  <r>
    <n v="350"/>
    <n v="20240129"/>
    <n v="3"/>
    <n v="7.1"/>
    <n v="515"/>
    <n v="0"/>
    <n v="1026"/>
    <n v="82"/>
    <x v="27"/>
    <x v="28"/>
    <x v="4"/>
    <x v="0"/>
    <n v="10.9"/>
    <n v="11.990000000000002"/>
    <n v="0"/>
  </r>
  <r>
    <n v="350"/>
    <n v="20240130"/>
    <n v="3.5"/>
    <n v="8.4"/>
    <n v="192"/>
    <n v="0.5"/>
    <n v="1028.7"/>
    <n v="88"/>
    <x v="27"/>
    <x v="29"/>
    <x v="4"/>
    <x v="0"/>
    <n v="9.6"/>
    <n v="10.56"/>
    <n v="0"/>
  </r>
  <r>
    <n v="350"/>
    <n v="20240131"/>
    <n v="3.5"/>
    <n v="6.9"/>
    <n v="250"/>
    <n v="1.1000000000000001"/>
    <n v="1031"/>
    <n v="83"/>
    <x v="27"/>
    <x v="30"/>
    <x v="4"/>
    <x v="0"/>
    <n v="11.1"/>
    <n v="12.21"/>
    <n v="0"/>
  </r>
  <r>
    <n v="350"/>
    <n v="20240201"/>
    <n v="3.2"/>
    <n v="6.5"/>
    <n v="625"/>
    <n v="3.3"/>
    <n v="1030.9000000000001"/>
    <n v="86"/>
    <x v="27"/>
    <x v="31"/>
    <x v="4"/>
    <x v="1"/>
    <n v="11.5"/>
    <n v="12.65"/>
    <n v="0"/>
  </r>
  <r>
    <n v="350"/>
    <n v="20240202"/>
    <n v="4.5"/>
    <n v="8.3000000000000007"/>
    <n v="236"/>
    <n v="0"/>
    <n v="1028.4000000000001"/>
    <n v="87"/>
    <x v="27"/>
    <x v="32"/>
    <x v="4"/>
    <x v="1"/>
    <n v="9.6999999999999993"/>
    <n v="10.67"/>
    <n v="0"/>
  </r>
  <r>
    <n v="350"/>
    <n v="20240203"/>
    <n v="4.5999999999999996"/>
    <n v="10.5"/>
    <n v="139"/>
    <n v="5.4"/>
    <n v="1026"/>
    <n v="91"/>
    <x v="27"/>
    <x v="33"/>
    <x v="4"/>
    <x v="1"/>
    <n v="7.5"/>
    <n v="8.25"/>
    <n v="0"/>
  </r>
  <r>
    <n v="350"/>
    <n v="20240204"/>
    <n v="6.8"/>
    <n v="11"/>
    <n v="142"/>
    <n v="2"/>
    <n v="1022.4"/>
    <n v="89"/>
    <x v="27"/>
    <x v="34"/>
    <x v="4"/>
    <x v="1"/>
    <n v="7"/>
    <n v="7.7000000000000011"/>
    <n v="0"/>
  </r>
  <r>
    <n v="350"/>
    <n v="20240205"/>
    <n v="7"/>
    <n v="9.6999999999999993"/>
    <n v="365"/>
    <n v="0.2"/>
    <n v="1019.3"/>
    <n v="81"/>
    <x v="27"/>
    <x v="35"/>
    <x v="5"/>
    <x v="1"/>
    <n v="8.3000000000000007"/>
    <n v="9.1300000000000008"/>
    <n v="0"/>
  </r>
  <r>
    <n v="350"/>
    <n v="20240206"/>
    <n v="7.1"/>
    <n v="11.2"/>
    <n v="172"/>
    <n v="8.6999999999999993"/>
    <n v="1009.6"/>
    <n v="81"/>
    <x v="27"/>
    <x v="36"/>
    <x v="5"/>
    <x v="1"/>
    <n v="6.8000000000000007"/>
    <n v="7.4800000000000013"/>
    <n v="0"/>
  </r>
  <r>
    <n v="350"/>
    <n v="20240207"/>
    <n v="2.2999999999999998"/>
    <n v="4.2"/>
    <n v="334"/>
    <n v="16.8"/>
    <n v="1005.2"/>
    <n v="90"/>
    <x v="27"/>
    <x v="37"/>
    <x v="5"/>
    <x v="1"/>
    <n v="13.8"/>
    <n v="15.180000000000001"/>
    <n v="0"/>
  </r>
  <r>
    <n v="350"/>
    <n v="20240208"/>
    <n v="3.2"/>
    <n v="5.0999999999999996"/>
    <n v="122"/>
    <n v="18.7"/>
    <n v="995.9"/>
    <n v="97"/>
    <x v="27"/>
    <x v="38"/>
    <x v="5"/>
    <x v="1"/>
    <n v="12.9"/>
    <n v="14.190000000000001"/>
    <n v="0"/>
  </r>
  <r>
    <n v="350"/>
    <n v="20240209"/>
    <n v="4.8"/>
    <n v="11.1"/>
    <n v="302"/>
    <n v="5.2"/>
    <n v="984"/>
    <n v="87"/>
    <x v="27"/>
    <x v="39"/>
    <x v="5"/>
    <x v="1"/>
    <n v="6.9"/>
    <n v="7.5900000000000007"/>
    <n v="0"/>
  </r>
  <r>
    <n v="350"/>
    <n v="20240210"/>
    <n v="2.8"/>
    <n v="10.8"/>
    <n v="381"/>
    <n v="1"/>
    <n v="985.9"/>
    <n v="89"/>
    <x v="27"/>
    <x v="40"/>
    <x v="5"/>
    <x v="1"/>
    <n v="7.1999999999999993"/>
    <n v="7.92"/>
    <n v="0"/>
  </r>
  <r>
    <n v="350"/>
    <n v="20240211"/>
    <n v="2"/>
    <n v="8.5"/>
    <n v="236"/>
    <n v="8.3000000000000007"/>
    <n v="991"/>
    <n v="93"/>
    <x v="27"/>
    <x v="41"/>
    <x v="5"/>
    <x v="1"/>
    <n v="9.5"/>
    <n v="10.450000000000001"/>
    <n v="0"/>
  </r>
  <r>
    <n v="350"/>
    <n v="20240212"/>
    <n v="2.7"/>
    <n v="6.4"/>
    <n v="497"/>
    <n v="0.3"/>
    <n v="1005.6"/>
    <n v="89"/>
    <x v="27"/>
    <x v="42"/>
    <x v="6"/>
    <x v="1"/>
    <n v="11.6"/>
    <n v="12.76"/>
    <n v="0"/>
  </r>
  <r>
    <n v="350"/>
    <n v="20240213"/>
    <n v="4.4000000000000004"/>
    <n v="6.6"/>
    <n v="664"/>
    <n v="1.4"/>
    <n v="1015.6"/>
    <n v="84"/>
    <x v="27"/>
    <x v="43"/>
    <x v="6"/>
    <x v="1"/>
    <n v="11.4"/>
    <n v="12.540000000000001"/>
    <n v="0"/>
  </r>
  <r>
    <n v="350"/>
    <n v="20240214"/>
    <n v="4.7"/>
    <n v="11.3"/>
    <n v="146"/>
    <n v="4.2"/>
    <n v="1015.4"/>
    <n v="95"/>
    <x v="27"/>
    <x v="44"/>
    <x v="6"/>
    <x v="1"/>
    <n v="6.6999999999999993"/>
    <n v="7.37"/>
    <n v="0"/>
  </r>
  <r>
    <n v="350"/>
    <n v="20240215"/>
    <n v="3.5"/>
    <n v="13.1"/>
    <n v="414"/>
    <n v="4.2"/>
    <n v="1012.8"/>
    <n v="84"/>
    <x v="27"/>
    <x v="45"/>
    <x v="6"/>
    <x v="1"/>
    <n v="4.9000000000000004"/>
    <n v="5.3900000000000006"/>
    <n v="0"/>
  </r>
  <r>
    <n v="350"/>
    <n v="20240216"/>
    <n v="3.4"/>
    <n v="11.3"/>
    <n v="223"/>
    <n v="0.9"/>
    <n v="1015"/>
    <n v="85"/>
    <x v="27"/>
    <x v="46"/>
    <x v="6"/>
    <x v="1"/>
    <n v="6.6999999999999993"/>
    <n v="7.37"/>
    <n v="0"/>
  </r>
  <r>
    <n v="350"/>
    <n v="20240217"/>
    <n v="2.4"/>
    <n v="10.5"/>
    <n v="431"/>
    <n v="-0.1"/>
    <n v="1030.5"/>
    <n v="85"/>
    <x v="27"/>
    <x v="47"/>
    <x v="6"/>
    <x v="1"/>
    <n v="7.5"/>
    <n v="8.25"/>
    <n v="0"/>
  </r>
  <r>
    <n v="350"/>
    <n v="20240218"/>
    <n v="6.4"/>
    <n v="9.6"/>
    <n v="178"/>
    <n v="6.5"/>
    <n v="1025.0999999999999"/>
    <n v="89"/>
    <x v="27"/>
    <x v="48"/>
    <x v="6"/>
    <x v="1"/>
    <n v="8.4"/>
    <n v="9.240000000000002"/>
    <n v="0"/>
  </r>
  <r>
    <n v="350"/>
    <n v="20240219"/>
    <n v="3.4"/>
    <n v="8.8000000000000007"/>
    <n v="215"/>
    <n v="1.1000000000000001"/>
    <n v="1027.2"/>
    <n v="90"/>
    <x v="27"/>
    <x v="49"/>
    <x v="7"/>
    <x v="1"/>
    <n v="9.1999999999999993"/>
    <n v="10.119999999999999"/>
    <n v="0"/>
  </r>
  <r>
    <n v="350"/>
    <n v="20240220"/>
    <n v="3.7"/>
    <n v="8.4"/>
    <n v="632"/>
    <n v="0"/>
    <n v="1026.5"/>
    <n v="86"/>
    <x v="27"/>
    <x v="50"/>
    <x v="7"/>
    <x v="1"/>
    <n v="9.6"/>
    <n v="10.56"/>
    <n v="0"/>
  </r>
  <r>
    <n v="350"/>
    <n v="20240221"/>
    <n v="5.8"/>
    <n v="9.1"/>
    <n v="294"/>
    <n v="7.6"/>
    <n v="1010.9"/>
    <n v="88"/>
    <x v="27"/>
    <x v="51"/>
    <x v="7"/>
    <x v="1"/>
    <n v="8.9"/>
    <n v="9.7900000000000009"/>
    <n v="0"/>
  </r>
  <r>
    <n v="350"/>
    <n v="20240222"/>
    <n v="6.2"/>
    <n v="9.6999999999999993"/>
    <n v="357"/>
    <n v="7.5"/>
    <n v="987.1"/>
    <n v="91"/>
    <x v="27"/>
    <x v="52"/>
    <x v="7"/>
    <x v="1"/>
    <n v="8.3000000000000007"/>
    <n v="9.1300000000000008"/>
    <n v="0"/>
  </r>
  <r>
    <n v="350"/>
    <n v="20240223"/>
    <n v="5.8"/>
    <n v="5.9"/>
    <n v="459"/>
    <n v="1.5"/>
    <n v="990.9"/>
    <n v="81"/>
    <x v="27"/>
    <x v="53"/>
    <x v="7"/>
    <x v="1"/>
    <n v="12.1"/>
    <n v="13.31"/>
    <n v="0"/>
  </r>
  <r>
    <n v="350"/>
    <n v="20240224"/>
    <n v="4.4000000000000004"/>
    <n v="5.3"/>
    <n v="424"/>
    <n v="0.9"/>
    <n v="998"/>
    <n v="83"/>
    <x v="27"/>
    <x v="54"/>
    <x v="7"/>
    <x v="1"/>
    <n v="12.7"/>
    <n v="13.97"/>
    <n v="0"/>
  </r>
  <r>
    <n v="350"/>
    <n v="20240225"/>
    <n v="4"/>
    <n v="6.7"/>
    <n v="611"/>
    <n v="1.1000000000000001"/>
    <n v="999.4"/>
    <n v="84"/>
    <x v="27"/>
    <x v="55"/>
    <x v="7"/>
    <x v="1"/>
    <n v="11.3"/>
    <n v="12.430000000000001"/>
    <n v="0"/>
  </r>
  <r>
    <n v="350"/>
    <n v="20240226"/>
    <n v="6.6"/>
    <n v="5.2"/>
    <n v="157"/>
    <n v="15.6"/>
    <n v="1005.6"/>
    <n v="89"/>
    <x v="27"/>
    <x v="56"/>
    <x v="8"/>
    <x v="1"/>
    <n v="12.8"/>
    <n v="14.080000000000002"/>
    <n v="0"/>
  </r>
  <r>
    <n v="350"/>
    <n v="20240227"/>
    <n v="3.4"/>
    <n v="4.5999999999999996"/>
    <n v="1130"/>
    <n v="0"/>
    <n v="1018.4"/>
    <n v="84"/>
    <x v="27"/>
    <x v="57"/>
    <x v="8"/>
    <x v="1"/>
    <n v="13.4"/>
    <n v="14.740000000000002"/>
    <n v="0"/>
  </r>
  <r>
    <n v="350"/>
    <n v="20240228"/>
    <n v="3.5"/>
    <n v="5"/>
    <n v="504"/>
    <n v="-0.1"/>
    <n v="1019.8"/>
    <n v="89"/>
    <x v="27"/>
    <x v="58"/>
    <x v="8"/>
    <x v="1"/>
    <n v="13"/>
    <n v="14.3"/>
    <n v="0"/>
  </r>
  <r>
    <n v="350"/>
    <n v="20240229"/>
    <n v="5.5"/>
    <n v="8.1"/>
    <n v="214"/>
    <n v="6.2"/>
    <n v="1007.9"/>
    <n v="91"/>
    <x v="27"/>
    <x v="59"/>
    <x v="8"/>
    <x v="1"/>
    <n v="9.9"/>
    <n v="10.89"/>
    <n v="0"/>
  </r>
  <r>
    <n v="350"/>
    <n v="20240301"/>
    <n v="6.1"/>
    <n v="8"/>
    <n v="667"/>
    <n v="1.4"/>
    <n v="1000.3"/>
    <n v="76"/>
    <x v="27"/>
    <x v="60"/>
    <x v="8"/>
    <x v="2"/>
    <n v="10"/>
    <n v="10"/>
    <n v="0"/>
  </r>
  <r>
    <n v="350"/>
    <n v="20240302"/>
    <n v="5.0999999999999996"/>
    <n v="9.5"/>
    <n v="1048"/>
    <n v="0.5"/>
    <n v="998.7"/>
    <n v="69"/>
    <x v="27"/>
    <x v="61"/>
    <x v="8"/>
    <x v="2"/>
    <n v="8.5"/>
    <n v="8.5"/>
    <n v="0"/>
  </r>
  <r>
    <n v="350"/>
    <n v="20240303"/>
    <n v="3.4"/>
    <n v="10.199999999999999"/>
    <n v="754"/>
    <n v="-0.1"/>
    <n v="1001.7"/>
    <n v="76"/>
    <x v="27"/>
    <x v="62"/>
    <x v="8"/>
    <x v="2"/>
    <n v="7.8000000000000007"/>
    <n v="7.8000000000000007"/>
    <n v="0"/>
  </r>
  <r>
    <n v="350"/>
    <n v="20240304"/>
    <n v="2.2999999999999998"/>
    <n v="7.1"/>
    <n v="1155"/>
    <n v="0"/>
    <n v="1011.6"/>
    <n v="76"/>
    <x v="27"/>
    <x v="63"/>
    <x v="9"/>
    <x v="2"/>
    <n v="10.9"/>
    <n v="10.9"/>
    <n v="0"/>
  </r>
  <r>
    <n v="350"/>
    <n v="20240305"/>
    <n v="1.3"/>
    <n v="6.2"/>
    <n v="392"/>
    <n v="0.5"/>
    <n v="1014.4"/>
    <n v="88"/>
    <x v="27"/>
    <x v="64"/>
    <x v="9"/>
    <x v="2"/>
    <n v="11.8"/>
    <n v="11.8"/>
    <n v="0"/>
  </r>
  <r>
    <n v="350"/>
    <n v="20240306"/>
    <n v="1.5"/>
    <n v="6.3"/>
    <n v="1227"/>
    <n v="0"/>
    <n v="1022.4"/>
    <n v="82"/>
    <x v="27"/>
    <x v="65"/>
    <x v="9"/>
    <x v="2"/>
    <n v="11.7"/>
    <n v="11.7"/>
    <n v="0"/>
  </r>
  <r>
    <n v="350"/>
    <n v="20240307"/>
    <n v="4.8"/>
    <n v="5.7"/>
    <n v="1218"/>
    <n v="0"/>
    <n v="1021.8"/>
    <n v="77"/>
    <x v="27"/>
    <x v="66"/>
    <x v="9"/>
    <x v="2"/>
    <n v="12.3"/>
    <n v="12.3"/>
    <n v="0"/>
  </r>
  <r>
    <n v="350"/>
    <n v="20240308"/>
    <n v="5.8"/>
    <n v="6.1"/>
    <n v="1374"/>
    <n v="0"/>
    <n v="1010.1"/>
    <n v="63"/>
    <x v="27"/>
    <x v="67"/>
    <x v="9"/>
    <x v="2"/>
    <n v="11.9"/>
    <n v="11.9"/>
    <n v="0"/>
  </r>
  <r>
    <n v="350"/>
    <n v="20240309"/>
    <n v="4.3"/>
    <n v="9.4"/>
    <n v="917"/>
    <n v="0.1"/>
    <n v="999.8"/>
    <n v="62"/>
    <x v="27"/>
    <x v="68"/>
    <x v="9"/>
    <x v="2"/>
    <n v="8.6"/>
    <n v="8.6"/>
    <n v="0"/>
  </r>
  <r>
    <n v="350"/>
    <n v="20240310"/>
    <n v="3.2"/>
    <n v="9.5"/>
    <n v="564"/>
    <n v="0"/>
    <n v="996"/>
    <n v="69"/>
    <x v="27"/>
    <x v="69"/>
    <x v="9"/>
    <x v="2"/>
    <n v="8.5"/>
    <n v="8.5"/>
    <n v="0"/>
  </r>
  <r>
    <n v="350"/>
    <n v="20240311"/>
    <n v="2.2999999999999998"/>
    <n v="7.7"/>
    <n v="214"/>
    <n v="15.9"/>
    <n v="1002.9"/>
    <n v="94"/>
    <x v="27"/>
    <x v="70"/>
    <x v="10"/>
    <x v="2"/>
    <n v="10.3"/>
    <n v="10.3"/>
    <n v="0"/>
  </r>
  <r>
    <n v="350"/>
    <n v="20240312"/>
    <n v="3.5"/>
    <n v="8.4"/>
    <n v="609"/>
    <n v="4.3"/>
    <n v="1013"/>
    <n v="91"/>
    <x v="27"/>
    <x v="71"/>
    <x v="10"/>
    <x v="2"/>
    <n v="9.6"/>
    <n v="9.6"/>
    <n v="0"/>
  </r>
  <r>
    <n v="350"/>
    <n v="20240313"/>
    <n v="3.4"/>
    <n v="11.3"/>
    <n v="280"/>
    <n v="1.8"/>
    <n v="1014.6"/>
    <n v="87"/>
    <x v="27"/>
    <x v="72"/>
    <x v="10"/>
    <x v="2"/>
    <n v="6.6999999999999993"/>
    <n v="6.6999999999999993"/>
    <n v="0"/>
  </r>
  <r>
    <n v="350"/>
    <n v="20240314"/>
    <n v="4.0999999999999996"/>
    <n v="12.6"/>
    <n v="1330"/>
    <n v="0"/>
    <n v="1010.6"/>
    <n v="75"/>
    <x v="27"/>
    <x v="73"/>
    <x v="10"/>
    <x v="2"/>
    <n v="5.4"/>
    <n v="5.4"/>
    <n v="0"/>
  </r>
  <r>
    <n v="350"/>
    <n v="20240315"/>
    <n v="4.2"/>
    <n v="13.1"/>
    <n v="756"/>
    <n v="0.6"/>
    <n v="1007.8"/>
    <n v="77"/>
    <x v="27"/>
    <x v="74"/>
    <x v="10"/>
    <x v="2"/>
    <n v="4.9000000000000004"/>
    <n v="4.9000000000000004"/>
    <n v="0"/>
  </r>
  <r>
    <n v="350"/>
    <n v="20240316"/>
    <n v="3"/>
    <n v="7.7"/>
    <n v="703"/>
    <n v="1.1000000000000001"/>
    <n v="1019.8"/>
    <n v="80"/>
    <x v="27"/>
    <x v="75"/>
    <x v="10"/>
    <x v="2"/>
    <n v="10.3"/>
    <n v="10.3"/>
    <n v="0"/>
  </r>
  <r>
    <n v="350"/>
    <n v="20240317"/>
    <n v="3.5"/>
    <n v="10.1"/>
    <n v="632"/>
    <n v="1.7"/>
    <n v="1018.9"/>
    <n v="82"/>
    <x v="27"/>
    <x v="76"/>
    <x v="10"/>
    <x v="2"/>
    <n v="7.9"/>
    <n v="7.9"/>
    <n v="0"/>
  </r>
  <r>
    <n v="350"/>
    <n v="20240318"/>
    <n v="2.2999999999999998"/>
    <n v="11.1"/>
    <n v="972"/>
    <n v="0"/>
    <n v="1016.1"/>
    <n v="84"/>
    <x v="27"/>
    <x v="77"/>
    <x v="11"/>
    <x v="2"/>
    <n v="6.9"/>
    <n v="6.9"/>
    <n v="0"/>
  </r>
  <r>
    <n v="350"/>
    <n v="20240319"/>
    <n v="2.7"/>
    <n v="11.6"/>
    <n v="1192"/>
    <n v="0"/>
    <n v="1018"/>
    <n v="78"/>
    <x v="27"/>
    <x v="78"/>
    <x v="11"/>
    <x v="2"/>
    <n v="6.4"/>
    <n v="6.4"/>
    <n v="0"/>
  </r>
  <r>
    <n v="350"/>
    <n v="20240320"/>
    <n v="1.3"/>
    <n v="11.9"/>
    <n v="1254"/>
    <n v="0"/>
    <n v="1019"/>
    <n v="80"/>
    <x v="27"/>
    <x v="79"/>
    <x v="11"/>
    <x v="2"/>
    <n v="6.1"/>
    <n v="6.1"/>
    <n v="0"/>
  </r>
  <r>
    <n v="350"/>
    <n v="20240321"/>
    <n v="2.9"/>
    <n v="9.6"/>
    <n v="578"/>
    <n v="0"/>
    <n v="1023.9"/>
    <n v="85"/>
    <x v="27"/>
    <x v="80"/>
    <x v="11"/>
    <x v="2"/>
    <n v="8.4"/>
    <n v="8.4"/>
    <n v="0"/>
  </r>
  <r>
    <n v="350"/>
    <n v="20240322"/>
    <n v="2.9"/>
    <n v="9.5"/>
    <n v="300"/>
    <n v="7.8"/>
    <n v="1016.3"/>
    <n v="90"/>
    <x v="27"/>
    <x v="81"/>
    <x v="11"/>
    <x v="2"/>
    <n v="8.5"/>
    <n v="8.5"/>
    <n v="0"/>
  </r>
  <r>
    <n v="350"/>
    <n v="20240323"/>
    <n v="3.8"/>
    <n v="5.4"/>
    <n v="924"/>
    <n v="5.5"/>
    <n v="1009.1"/>
    <n v="83"/>
    <x v="27"/>
    <x v="82"/>
    <x v="11"/>
    <x v="2"/>
    <n v="12.6"/>
    <n v="12.6"/>
    <n v="0"/>
  </r>
  <r>
    <n v="350"/>
    <n v="20240324"/>
    <n v="6.2"/>
    <n v="6.7"/>
    <n v="797"/>
    <n v="2"/>
    <n v="1006.1"/>
    <n v="80"/>
    <x v="27"/>
    <x v="83"/>
    <x v="11"/>
    <x v="2"/>
    <n v="11.3"/>
    <n v="11.3"/>
    <n v="0"/>
  </r>
  <r>
    <n v="350"/>
    <n v="20240325"/>
    <n v="2.9"/>
    <n v="6.9"/>
    <n v="1757"/>
    <n v="0"/>
    <n v="1003.9"/>
    <n v="70"/>
    <x v="27"/>
    <x v="84"/>
    <x v="12"/>
    <x v="2"/>
    <n v="11.1"/>
    <n v="11.1"/>
    <n v="0"/>
  </r>
  <r>
    <n v="350"/>
    <n v="20240326"/>
    <n v="3.5"/>
    <n v="9.6"/>
    <n v="778"/>
    <n v="-0.1"/>
    <n v="990.1"/>
    <n v="67"/>
    <x v="27"/>
    <x v="85"/>
    <x v="12"/>
    <x v="2"/>
    <n v="8.4"/>
    <n v="8.4"/>
    <n v="0"/>
  </r>
  <r>
    <n v="350"/>
    <n v="20240327"/>
    <n v="4.5"/>
    <n v="9.8000000000000007"/>
    <n v="1106"/>
    <n v="0.1"/>
    <n v="986.2"/>
    <n v="71"/>
    <x v="27"/>
    <x v="86"/>
    <x v="12"/>
    <x v="2"/>
    <n v="8.1999999999999993"/>
    <n v="8.1999999999999993"/>
    <n v="0"/>
  </r>
  <r>
    <n v="350"/>
    <n v="20240328"/>
    <n v="5.9"/>
    <n v="9.4"/>
    <n v="949"/>
    <n v="3.8"/>
    <n v="986.2"/>
    <n v="66"/>
    <x v="27"/>
    <x v="87"/>
    <x v="12"/>
    <x v="2"/>
    <n v="8.6"/>
    <n v="8.6"/>
    <n v="0"/>
  </r>
  <r>
    <n v="350"/>
    <n v="20240329"/>
    <n v="4.8"/>
    <n v="11"/>
    <n v="1065"/>
    <n v="0.4"/>
    <n v="993.3"/>
    <n v="70"/>
    <x v="27"/>
    <x v="88"/>
    <x v="12"/>
    <x v="2"/>
    <n v="7"/>
    <n v="7"/>
    <n v="0"/>
  </r>
  <r>
    <n v="350"/>
    <n v="20240330"/>
    <n v="2"/>
    <n v="9.1999999999999993"/>
    <n v="421"/>
    <n v="1.2"/>
    <n v="996.9"/>
    <n v="92"/>
    <x v="27"/>
    <x v="89"/>
    <x v="12"/>
    <x v="2"/>
    <n v="8.8000000000000007"/>
    <n v="8.8000000000000007"/>
    <n v="0"/>
  </r>
  <r>
    <n v="350"/>
    <n v="20240331"/>
    <n v="3.1"/>
    <n v="10.8"/>
    <n v="897"/>
    <n v="4.4000000000000004"/>
    <n v="995.7"/>
    <n v="88"/>
    <x v="27"/>
    <x v="90"/>
    <x v="12"/>
    <x v="2"/>
    <n v="7.1999999999999993"/>
    <n v="7.1999999999999993"/>
    <n v="0"/>
  </r>
  <r>
    <n v="350"/>
    <n v="20240401"/>
    <n v="3"/>
    <n v="10.1"/>
    <n v="928"/>
    <n v="0"/>
    <n v="997"/>
    <n v="80"/>
    <x v="27"/>
    <x v="91"/>
    <x v="13"/>
    <x v="3"/>
    <n v="7.9"/>
    <n v="6.32"/>
    <n v="0"/>
  </r>
  <r>
    <n v="350"/>
    <n v="20240402"/>
    <n v="3.9"/>
    <n v="9.8000000000000007"/>
    <n v="602"/>
    <n v="6.8"/>
    <n v="1005.7"/>
    <n v="85"/>
    <x v="27"/>
    <x v="92"/>
    <x v="13"/>
    <x v="3"/>
    <n v="8.1999999999999993"/>
    <n v="6.56"/>
    <n v="0"/>
  </r>
  <r>
    <n v="350"/>
    <n v="20240403"/>
    <n v="4.7"/>
    <n v="11.3"/>
    <n v="687"/>
    <n v="4.0999999999999996"/>
    <n v="1004.3"/>
    <n v="84"/>
    <x v="27"/>
    <x v="93"/>
    <x v="13"/>
    <x v="3"/>
    <n v="6.6999999999999993"/>
    <n v="5.3599999999999994"/>
    <n v="0"/>
  </r>
  <r>
    <n v="350"/>
    <n v="20240404"/>
    <n v="5.3"/>
    <n v="12.4"/>
    <n v="1068"/>
    <n v="8.6"/>
    <n v="1005.9"/>
    <n v="80"/>
    <x v="27"/>
    <x v="94"/>
    <x v="13"/>
    <x v="3"/>
    <n v="5.6"/>
    <n v="4.4799999999999995"/>
    <n v="0"/>
  </r>
  <r>
    <n v="350"/>
    <n v="20240405"/>
    <n v="4.4000000000000004"/>
    <n v="14.8"/>
    <n v="911"/>
    <n v="0.9"/>
    <n v="1008.5"/>
    <n v="77"/>
    <x v="27"/>
    <x v="95"/>
    <x v="13"/>
    <x v="3"/>
    <n v="3.1999999999999993"/>
    <n v="2.5599999999999996"/>
    <n v="0"/>
  </r>
  <r>
    <n v="350"/>
    <n v="20240406"/>
    <n v="4.2"/>
    <n v="18.5"/>
    <n v="1536"/>
    <n v="0"/>
    <n v="1008.7"/>
    <n v="62"/>
    <x v="27"/>
    <x v="96"/>
    <x v="13"/>
    <x v="3"/>
    <n v="0"/>
    <n v="0"/>
    <n v="0.5"/>
  </r>
  <r>
    <n v="350"/>
    <n v="20240407"/>
    <n v="5.3"/>
    <n v="17"/>
    <n v="1828"/>
    <n v="0.8"/>
    <n v="1012.4"/>
    <n v="61"/>
    <x v="27"/>
    <x v="97"/>
    <x v="13"/>
    <x v="3"/>
    <n v="1"/>
    <n v="0.8"/>
    <n v="0"/>
  </r>
  <r>
    <n v="350"/>
    <n v="20240408"/>
    <n v="2.7"/>
    <n v="15.7"/>
    <n v="1367"/>
    <n v="0.9"/>
    <n v="1007.1"/>
    <n v="79"/>
    <x v="27"/>
    <x v="98"/>
    <x v="14"/>
    <x v="3"/>
    <n v="2.3000000000000007"/>
    <n v="1.8400000000000007"/>
    <n v="0"/>
  </r>
  <r>
    <n v="350"/>
    <n v="20240409"/>
    <n v="5.7"/>
    <n v="11.2"/>
    <n v="1056"/>
    <n v="4.4000000000000004"/>
    <n v="1011.1"/>
    <n v="76"/>
    <x v="27"/>
    <x v="99"/>
    <x v="14"/>
    <x v="3"/>
    <n v="6.8000000000000007"/>
    <n v="5.4400000000000013"/>
    <n v="0"/>
  </r>
  <r>
    <n v="350"/>
    <n v="20240410"/>
    <n v="3.5"/>
    <n v="11.3"/>
    <n v="2063"/>
    <n v="0.4"/>
    <n v="1027.4000000000001"/>
    <n v="62"/>
    <x v="27"/>
    <x v="100"/>
    <x v="14"/>
    <x v="3"/>
    <n v="6.6999999999999993"/>
    <n v="5.3599999999999994"/>
    <n v="0"/>
  </r>
  <r>
    <n v="350"/>
    <n v="20240411"/>
    <n v="3.6"/>
    <n v="13.1"/>
    <n v="394"/>
    <n v="0.2"/>
    <n v="1030.8"/>
    <n v="86"/>
    <x v="27"/>
    <x v="101"/>
    <x v="14"/>
    <x v="3"/>
    <n v="4.9000000000000004"/>
    <n v="3.9200000000000004"/>
    <n v="0"/>
  </r>
  <r>
    <n v="350"/>
    <n v="20240412"/>
    <n v="3.3"/>
    <n v="16.5"/>
    <n v="1404"/>
    <n v="0"/>
    <n v="1029.5999999999999"/>
    <n v="75"/>
    <x v="27"/>
    <x v="102"/>
    <x v="14"/>
    <x v="3"/>
    <n v="1.5"/>
    <n v="1.2000000000000002"/>
    <n v="0"/>
  </r>
  <r>
    <n v="350"/>
    <n v="20240413"/>
    <n v="3.8"/>
    <n v="17.5"/>
    <n v="1872"/>
    <n v="0"/>
    <n v="1022.8"/>
    <n v="67"/>
    <x v="27"/>
    <x v="103"/>
    <x v="14"/>
    <x v="3"/>
    <n v="0.5"/>
    <n v="0.4"/>
    <n v="0"/>
  </r>
  <r>
    <n v="350"/>
    <n v="20240414"/>
    <n v="3.1"/>
    <n v="12.3"/>
    <n v="1624"/>
    <n v="-0.1"/>
    <n v="1021.1"/>
    <n v="63"/>
    <x v="27"/>
    <x v="104"/>
    <x v="14"/>
    <x v="3"/>
    <n v="5.6999999999999993"/>
    <n v="4.5599999999999996"/>
    <n v="0"/>
  </r>
  <r>
    <n v="350"/>
    <n v="20240415"/>
    <n v="5.0999999999999996"/>
    <n v="8.1"/>
    <n v="969"/>
    <n v="8.1"/>
    <n v="1006.5"/>
    <n v="75"/>
    <x v="27"/>
    <x v="105"/>
    <x v="15"/>
    <x v="3"/>
    <n v="9.9"/>
    <n v="7.9200000000000008"/>
    <n v="0"/>
  </r>
  <r>
    <n v="350"/>
    <n v="20240416"/>
    <n v="5.9"/>
    <n v="7.6"/>
    <n v="779"/>
    <n v="13.2"/>
    <n v="1005.7"/>
    <n v="86"/>
    <x v="27"/>
    <x v="106"/>
    <x v="15"/>
    <x v="3"/>
    <n v="10.4"/>
    <n v="8.32"/>
    <n v="0"/>
  </r>
  <r>
    <n v="350"/>
    <n v="20240417"/>
    <n v="2.6"/>
    <n v="5.2"/>
    <n v="1334"/>
    <n v="7.4"/>
    <n v="1012.6"/>
    <n v="86"/>
    <x v="27"/>
    <x v="107"/>
    <x v="15"/>
    <x v="3"/>
    <n v="12.8"/>
    <n v="10.240000000000002"/>
    <n v="0"/>
  </r>
  <r>
    <n v="350"/>
    <n v="20240418"/>
    <n v="3.3"/>
    <n v="7.7"/>
    <n v="1639"/>
    <n v="1.1000000000000001"/>
    <n v="1018.9"/>
    <n v="74"/>
    <x v="27"/>
    <x v="108"/>
    <x v="15"/>
    <x v="3"/>
    <n v="10.3"/>
    <n v="8.24"/>
    <n v="0"/>
  </r>
  <r>
    <n v="350"/>
    <n v="20240419"/>
    <n v="6.7"/>
    <n v="8.4"/>
    <n v="1237"/>
    <n v="9"/>
    <n v="1012.1"/>
    <n v="82"/>
    <x v="27"/>
    <x v="109"/>
    <x v="15"/>
    <x v="3"/>
    <n v="9.6"/>
    <n v="7.68"/>
    <n v="0"/>
  </r>
  <r>
    <n v="350"/>
    <n v="20240420"/>
    <n v="5.2"/>
    <n v="7.3"/>
    <n v="1423"/>
    <n v="0.9"/>
    <n v="1022.1"/>
    <n v="74"/>
    <x v="27"/>
    <x v="110"/>
    <x v="15"/>
    <x v="3"/>
    <n v="10.7"/>
    <n v="8.56"/>
    <n v="0"/>
  </r>
  <r>
    <n v="350"/>
    <n v="20240421"/>
    <n v="4.8"/>
    <n v="6.3"/>
    <n v="1639"/>
    <n v="1"/>
    <n v="1024.9000000000001"/>
    <n v="74"/>
    <x v="27"/>
    <x v="111"/>
    <x v="15"/>
    <x v="3"/>
    <n v="11.7"/>
    <n v="9.36"/>
    <n v="0"/>
  </r>
  <r>
    <n v="350"/>
    <n v="20240422"/>
    <n v="3"/>
    <n v="5.3"/>
    <n v="1532"/>
    <n v="0.4"/>
    <n v="1024.9000000000001"/>
    <n v="68"/>
    <x v="27"/>
    <x v="112"/>
    <x v="16"/>
    <x v="3"/>
    <n v="12.7"/>
    <n v="10.16"/>
    <n v="0"/>
  </r>
  <r>
    <n v="350"/>
    <n v="20240423"/>
    <n v="3"/>
    <n v="5.7"/>
    <n v="2115"/>
    <n v="1.7"/>
    <n v="1019.4"/>
    <n v="70"/>
    <x v="27"/>
    <x v="113"/>
    <x v="16"/>
    <x v="3"/>
    <n v="12.3"/>
    <n v="9.8400000000000016"/>
    <n v="0"/>
  </r>
  <r>
    <n v="350"/>
    <n v="20240424"/>
    <n v="4.3"/>
    <n v="6.1"/>
    <n v="1573"/>
    <n v="6.9"/>
    <n v="1010.5"/>
    <n v="78"/>
    <x v="27"/>
    <x v="114"/>
    <x v="16"/>
    <x v="3"/>
    <n v="11.9"/>
    <n v="9.5200000000000014"/>
    <n v="0"/>
  </r>
  <r>
    <n v="350"/>
    <n v="20240425"/>
    <n v="3.3"/>
    <n v="6.8"/>
    <n v="909"/>
    <n v="4.7"/>
    <n v="1004.8"/>
    <n v="77"/>
    <x v="27"/>
    <x v="115"/>
    <x v="16"/>
    <x v="3"/>
    <n v="11.2"/>
    <n v="8.9599999999999991"/>
    <n v="0"/>
  </r>
  <r>
    <n v="350"/>
    <n v="20240426"/>
    <n v="1.8"/>
    <n v="8.6999999999999993"/>
    <n v="1520"/>
    <n v="4.0999999999999996"/>
    <n v="1004"/>
    <n v="77"/>
    <x v="27"/>
    <x v="116"/>
    <x v="16"/>
    <x v="3"/>
    <n v="9.3000000000000007"/>
    <n v="7.4400000000000013"/>
    <n v="0"/>
  </r>
  <r>
    <n v="350"/>
    <n v="20240427"/>
    <n v="3.2"/>
    <n v="12.3"/>
    <n v="1187"/>
    <n v="1.4"/>
    <n v="1004.2"/>
    <n v="78"/>
    <x v="27"/>
    <x v="117"/>
    <x v="16"/>
    <x v="3"/>
    <n v="5.6999999999999993"/>
    <n v="4.5599999999999996"/>
    <n v="0"/>
  </r>
  <r>
    <n v="350"/>
    <n v="20240428"/>
    <n v="5.5"/>
    <n v="12.5"/>
    <n v="1114"/>
    <n v="0.1"/>
    <n v="1008.6"/>
    <n v="68"/>
    <x v="27"/>
    <x v="118"/>
    <x v="16"/>
    <x v="3"/>
    <n v="5.5"/>
    <n v="4.4000000000000004"/>
    <n v="0"/>
  </r>
  <r>
    <n v="350"/>
    <n v="20240429"/>
    <n v="2.9"/>
    <n v="13.6"/>
    <n v="2152"/>
    <n v="0"/>
    <n v="1018.5"/>
    <n v="68"/>
    <x v="27"/>
    <x v="119"/>
    <x v="17"/>
    <x v="3"/>
    <n v="4.4000000000000004"/>
    <n v="3.5200000000000005"/>
    <n v="0"/>
  </r>
  <r>
    <n v="350"/>
    <n v="20240430"/>
    <n v="2.5"/>
    <n v="16.899999999999999"/>
    <n v="1873"/>
    <n v="2.7"/>
    <n v="1014.5"/>
    <n v="73"/>
    <x v="27"/>
    <x v="120"/>
    <x v="17"/>
    <x v="3"/>
    <n v="1.1000000000000014"/>
    <n v="0.88000000000000123"/>
    <n v="0"/>
  </r>
  <r>
    <n v="350"/>
    <n v="20240501"/>
    <n v="3.5"/>
    <n v="19.600000000000001"/>
    <n v="2273"/>
    <n v="1"/>
    <n v="1005.5"/>
    <n v="75"/>
    <x v="27"/>
    <x v="121"/>
    <x v="17"/>
    <x v="4"/>
    <n v="0"/>
    <n v="0"/>
    <n v="1.6000000000000014"/>
  </r>
  <r>
    <n v="356"/>
    <n v="20240101"/>
    <n v="7"/>
    <n v="7.3"/>
    <n v="255"/>
    <n v="7.9"/>
    <n v="1001.8"/>
    <n v="87"/>
    <x v="28"/>
    <x v="0"/>
    <x v="0"/>
    <x v="0"/>
    <n v="10.7"/>
    <n v="11.77"/>
    <n v="0"/>
  </r>
  <r>
    <n v="356"/>
    <n v="20240102"/>
    <n v="9.1"/>
    <n v="10.8"/>
    <n v="61"/>
    <n v="16.2"/>
    <n v="988"/>
    <n v="88"/>
    <x v="28"/>
    <x v="1"/>
    <x v="0"/>
    <x v="0"/>
    <n v="7.1999999999999993"/>
    <n v="7.92"/>
    <n v="0"/>
  </r>
  <r>
    <n v="356"/>
    <n v="20240103"/>
    <n v="8.6999999999999993"/>
    <n v="9.4"/>
    <n v="171"/>
    <n v="13"/>
    <n v="989.8"/>
    <n v="87"/>
    <x v="28"/>
    <x v="2"/>
    <x v="0"/>
    <x v="0"/>
    <n v="8.6"/>
    <n v="9.4600000000000009"/>
    <n v="0"/>
  </r>
  <r>
    <n v="356"/>
    <n v="20240104"/>
    <n v="4.2"/>
    <n v="7.9"/>
    <n v="180"/>
    <n v="12.4"/>
    <n v="1001.2"/>
    <n v="92"/>
    <x v="28"/>
    <x v="3"/>
    <x v="0"/>
    <x v="0"/>
    <n v="10.1"/>
    <n v="11.110000000000001"/>
    <n v="0"/>
  </r>
  <r>
    <n v="356"/>
    <n v="20240105"/>
    <n v="5.2"/>
    <n v="7.1"/>
    <n v="60"/>
    <n v="4"/>
    <n v="997.1"/>
    <n v="92"/>
    <x v="28"/>
    <x v="4"/>
    <x v="0"/>
    <x v="0"/>
    <n v="10.9"/>
    <n v="11.990000000000002"/>
    <n v="0"/>
  </r>
  <r>
    <n v="356"/>
    <n v="20240106"/>
    <n v="4.4000000000000004"/>
    <n v="3.4"/>
    <n v="55"/>
    <n v="0"/>
    <n v="1011.7"/>
    <n v="86"/>
    <x v="28"/>
    <x v="5"/>
    <x v="0"/>
    <x v="0"/>
    <n v="14.6"/>
    <n v="16.060000000000002"/>
    <n v="0"/>
  </r>
  <r>
    <n v="356"/>
    <n v="20240107"/>
    <n v="4.9000000000000004"/>
    <n v="-0.1"/>
    <n v="210"/>
    <n v="0"/>
    <n v="1025.0999999999999"/>
    <n v="82"/>
    <x v="28"/>
    <x v="6"/>
    <x v="0"/>
    <x v="0"/>
    <n v="18.100000000000001"/>
    <n v="19.910000000000004"/>
    <n v="0"/>
  </r>
  <r>
    <n v="356"/>
    <n v="20240108"/>
    <n v="6.1"/>
    <n v="-1.8"/>
    <n v="279"/>
    <n v="0"/>
    <n v="1032.2"/>
    <n v="70"/>
    <x v="28"/>
    <x v="7"/>
    <x v="1"/>
    <x v="0"/>
    <n v="19.8"/>
    <n v="21.78"/>
    <n v="0"/>
  </r>
  <r>
    <n v="356"/>
    <n v="20240109"/>
    <n v="5.2"/>
    <n v="-3.1"/>
    <n v="494"/>
    <n v="0"/>
    <n v="1032.9000000000001"/>
    <n v="59"/>
    <x v="28"/>
    <x v="8"/>
    <x v="1"/>
    <x v="0"/>
    <n v="21.1"/>
    <n v="23.210000000000004"/>
    <n v="0"/>
  </r>
  <r>
    <n v="356"/>
    <n v="20240110"/>
    <n v="3.5"/>
    <n v="-3.6"/>
    <n v="462"/>
    <n v="0"/>
    <n v="1030.5"/>
    <n v="66"/>
    <x v="28"/>
    <x v="9"/>
    <x v="1"/>
    <x v="0"/>
    <n v="21.6"/>
    <n v="23.760000000000005"/>
    <n v="0"/>
  </r>
  <r>
    <n v="356"/>
    <n v="20240111"/>
    <n v="2"/>
    <n v="-2.4"/>
    <n v="332"/>
    <n v="0"/>
    <n v="1034.3"/>
    <n v="89"/>
    <x v="28"/>
    <x v="10"/>
    <x v="1"/>
    <x v="0"/>
    <n v="20.399999999999999"/>
    <n v="22.44"/>
    <n v="0"/>
  </r>
  <r>
    <n v="356"/>
    <n v="20240112"/>
    <n v="1.9"/>
    <n v="2.6"/>
    <n v="140"/>
    <n v="0"/>
    <n v="1032.5999999999999"/>
    <n v="91"/>
    <x v="28"/>
    <x v="11"/>
    <x v="1"/>
    <x v="0"/>
    <n v="15.4"/>
    <n v="16.940000000000001"/>
    <n v="0"/>
  </r>
  <r>
    <n v="356"/>
    <n v="20240113"/>
    <n v="4.5999999999999996"/>
    <n v="2.8"/>
    <n v="56"/>
    <n v="0.2"/>
    <n v="1022.1"/>
    <n v="95"/>
    <x v="28"/>
    <x v="12"/>
    <x v="1"/>
    <x v="0"/>
    <n v="15.2"/>
    <n v="16.72"/>
    <n v="0"/>
  </r>
  <r>
    <n v="356"/>
    <n v="20240114"/>
    <n v="5.9"/>
    <n v="2"/>
    <n v="114"/>
    <n v="3.7"/>
    <n v="1009"/>
    <n v="95"/>
    <x v="28"/>
    <x v="13"/>
    <x v="1"/>
    <x v="0"/>
    <n v="16"/>
    <n v="17.600000000000001"/>
    <n v="0"/>
  </r>
  <r>
    <n v="356"/>
    <n v="20240115"/>
    <n v="4.8"/>
    <n v="0.8"/>
    <n v="258"/>
    <n v="7.1"/>
    <n v="1004.3"/>
    <n v="92"/>
    <x v="28"/>
    <x v="14"/>
    <x v="2"/>
    <x v="0"/>
    <n v="17.2"/>
    <n v="18.920000000000002"/>
    <n v="0"/>
  </r>
  <r>
    <n v="356"/>
    <n v="20240116"/>
    <n v="4.5"/>
    <n v="-0.1"/>
    <n v="538"/>
    <n v="1.6"/>
    <n v="1007"/>
    <n v="84"/>
    <x v="28"/>
    <x v="15"/>
    <x v="2"/>
    <x v="0"/>
    <n v="18.100000000000001"/>
    <n v="19.910000000000004"/>
    <n v="0"/>
  </r>
  <r>
    <n v="356"/>
    <n v="20240117"/>
    <n v="2"/>
    <n v="-2.2000000000000002"/>
    <n v="202"/>
    <n v="0"/>
    <n v="993.1"/>
    <n v="86"/>
    <x v="28"/>
    <x v="16"/>
    <x v="2"/>
    <x v="0"/>
    <n v="20.2"/>
    <n v="22.220000000000002"/>
    <n v="0"/>
  </r>
  <r>
    <n v="356"/>
    <n v="20240118"/>
    <n v="2.1"/>
    <n v="-2.9"/>
    <n v="645"/>
    <n v="0"/>
    <n v="1003.2"/>
    <n v="93"/>
    <x v="28"/>
    <x v="17"/>
    <x v="2"/>
    <x v="0"/>
    <n v="20.9"/>
    <n v="22.990000000000002"/>
    <n v="0"/>
  </r>
  <r>
    <n v="356"/>
    <n v="20240119"/>
    <n v="4.0999999999999996"/>
    <n v="-0.1"/>
    <n v="551"/>
    <n v="0.3"/>
    <n v="1020.3"/>
    <n v="89"/>
    <x v="28"/>
    <x v="18"/>
    <x v="2"/>
    <x v="0"/>
    <n v="18.100000000000001"/>
    <n v="19.910000000000004"/>
    <n v="0"/>
  </r>
  <r>
    <n v="356"/>
    <n v="20240120"/>
    <n v="4.9000000000000004"/>
    <n v="-1"/>
    <n v="507"/>
    <n v="0"/>
    <n v="1026.8"/>
    <n v="85"/>
    <x v="28"/>
    <x v="19"/>
    <x v="2"/>
    <x v="0"/>
    <n v="19"/>
    <n v="20.900000000000002"/>
    <n v="0"/>
  </r>
  <r>
    <n v="356"/>
    <n v="20240121"/>
    <n v="7.1"/>
    <n v="3.6"/>
    <n v="173"/>
    <n v="0.2"/>
    <n v="1016.6"/>
    <n v="76"/>
    <x v="28"/>
    <x v="20"/>
    <x v="2"/>
    <x v="0"/>
    <n v="14.4"/>
    <n v="15.840000000000002"/>
    <n v="0"/>
  </r>
  <r>
    <n v="356"/>
    <n v="20240122"/>
    <n v="10.3"/>
    <n v="9.5"/>
    <n v="406"/>
    <n v="4.2"/>
    <n v="1008.1"/>
    <n v="82"/>
    <x v="28"/>
    <x v="21"/>
    <x v="3"/>
    <x v="0"/>
    <n v="8.5"/>
    <n v="9.3500000000000014"/>
    <n v="0"/>
  </r>
  <r>
    <n v="356"/>
    <n v="20240123"/>
    <n v="7.9"/>
    <n v="8"/>
    <n v="339"/>
    <n v="3.5"/>
    <n v="1019.7"/>
    <n v="86"/>
    <x v="28"/>
    <x v="22"/>
    <x v="3"/>
    <x v="0"/>
    <n v="10"/>
    <n v="11"/>
    <n v="0"/>
  </r>
  <r>
    <n v="356"/>
    <n v="20240124"/>
    <n v="9.6999999999999993"/>
    <n v="9.6999999999999993"/>
    <n v="339"/>
    <n v="1"/>
    <n v="1020.9"/>
    <n v="81"/>
    <x v="28"/>
    <x v="23"/>
    <x v="3"/>
    <x v="0"/>
    <n v="8.3000000000000007"/>
    <n v="9.1300000000000008"/>
    <n v="0"/>
  </r>
  <r>
    <n v="356"/>
    <n v="20240125"/>
    <n v="3"/>
    <n v="6.3"/>
    <n v="223"/>
    <n v="0.9"/>
    <n v="1026.9000000000001"/>
    <n v="96"/>
    <x v="28"/>
    <x v="24"/>
    <x v="3"/>
    <x v="0"/>
    <n v="11.7"/>
    <n v="12.870000000000001"/>
    <n v="0"/>
  </r>
  <r>
    <n v="356"/>
    <n v="20240126"/>
    <n v="6.8"/>
    <n v="7.4"/>
    <n v="503"/>
    <n v="2.6"/>
    <n v="1025.9000000000001"/>
    <n v="85"/>
    <x v="28"/>
    <x v="25"/>
    <x v="3"/>
    <x v="0"/>
    <n v="10.6"/>
    <n v="11.66"/>
    <n v="0"/>
  </r>
  <r>
    <n v="356"/>
    <n v="20240127"/>
    <n v="2.8"/>
    <n v="2.6"/>
    <n v="561"/>
    <n v="0"/>
    <n v="1034.9000000000001"/>
    <n v="88"/>
    <x v="28"/>
    <x v="26"/>
    <x v="3"/>
    <x v="0"/>
    <n v="15.4"/>
    <n v="16.940000000000001"/>
    <n v="0"/>
  </r>
  <r>
    <n v="356"/>
    <n v="20240128"/>
    <n v="2.9"/>
    <n v="3"/>
    <n v="614"/>
    <n v="0"/>
    <n v="1027.4000000000001"/>
    <n v="80"/>
    <x v="28"/>
    <x v="27"/>
    <x v="3"/>
    <x v="0"/>
    <n v="15"/>
    <n v="16.5"/>
    <n v="0"/>
  </r>
  <r>
    <n v="356"/>
    <n v="20240129"/>
    <n v="2.6"/>
    <n v="6.1"/>
    <n v="519"/>
    <n v="0"/>
    <n v="1025.7"/>
    <n v="86"/>
    <x v="28"/>
    <x v="28"/>
    <x v="4"/>
    <x v="0"/>
    <n v="11.9"/>
    <n v="13.090000000000002"/>
    <n v="0"/>
  </r>
  <r>
    <n v="356"/>
    <n v="20240130"/>
    <n v="4.8"/>
    <n v="7.8"/>
    <n v="225"/>
    <n v="0.3"/>
    <n v="1028.0999999999999"/>
    <n v="91"/>
    <x v="28"/>
    <x v="29"/>
    <x v="4"/>
    <x v="0"/>
    <n v="10.199999999999999"/>
    <n v="11.22"/>
    <n v="0"/>
  </r>
  <r>
    <n v="356"/>
    <n v="20240131"/>
    <n v="4.8"/>
    <n v="6.6"/>
    <n v="192"/>
    <n v="1.4"/>
    <n v="1030.3"/>
    <n v="83"/>
    <x v="28"/>
    <x v="30"/>
    <x v="4"/>
    <x v="0"/>
    <n v="11.4"/>
    <n v="12.540000000000001"/>
    <n v="0"/>
  </r>
  <r>
    <n v="356"/>
    <n v="20240201"/>
    <n v="4.2"/>
    <n v="5.7"/>
    <n v="600"/>
    <n v="2"/>
    <n v="1030.2"/>
    <n v="88"/>
    <x v="28"/>
    <x v="31"/>
    <x v="4"/>
    <x v="1"/>
    <n v="12.3"/>
    <n v="13.530000000000001"/>
    <n v="0"/>
  </r>
  <r>
    <n v="356"/>
    <n v="20240202"/>
    <n v="7.5"/>
    <n v="7.6"/>
    <n v="203"/>
    <n v="0"/>
    <n v="1027.4000000000001"/>
    <n v="91"/>
    <x v="28"/>
    <x v="32"/>
    <x v="4"/>
    <x v="1"/>
    <n v="10.4"/>
    <n v="11.440000000000001"/>
    <n v="0"/>
  </r>
  <r>
    <n v="356"/>
    <n v="20240203"/>
    <n v="6.9"/>
    <n v="9.9"/>
    <n v="193"/>
    <n v="1"/>
    <n v="1025"/>
    <n v="92"/>
    <x v="28"/>
    <x v="33"/>
    <x v="4"/>
    <x v="1"/>
    <n v="8.1"/>
    <n v="8.91"/>
    <n v="0"/>
  </r>
  <r>
    <n v="356"/>
    <n v="20240204"/>
    <n v="8.5"/>
    <n v="10.6"/>
    <n v="133"/>
    <n v="1.2"/>
    <n v="1021.3"/>
    <n v="90"/>
    <x v="28"/>
    <x v="34"/>
    <x v="4"/>
    <x v="1"/>
    <n v="7.4"/>
    <n v="8.14"/>
    <n v="0"/>
  </r>
  <r>
    <n v="356"/>
    <n v="20240205"/>
    <n v="9.6"/>
    <n v="9.5"/>
    <n v="312"/>
    <n v="0.2"/>
    <n v="1018.2"/>
    <n v="85"/>
    <x v="28"/>
    <x v="35"/>
    <x v="5"/>
    <x v="1"/>
    <n v="8.5"/>
    <n v="9.3500000000000014"/>
    <n v="0"/>
  </r>
  <r>
    <n v="356"/>
    <n v="20240206"/>
    <n v="10.7"/>
    <n v="10.7"/>
    <n v="271"/>
    <n v="16.8"/>
    <n v="1008.2"/>
    <n v="85"/>
    <x v="28"/>
    <x v="36"/>
    <x v="5"/>
    <x v="1"/>
    <n v="7.3000000000000007"/>
    <n v="8.0300000000000011"/>
    <n v="0"/>
  </r>
  <r>
    <n v="356"/>
    <n v="20240207"/>
    <n v="1.9"/>
    <n v="4.4000000000000004"/>
    <n v="391"/>
    <n v="6.2"/>
    <n v="1005.2"/>
    <n v="89"/>
    <x v="28"/>
    <x v="37"/>
    <x v="5"/>
    <x v="1"/>
    <n v="13.6"/>
    <n v="14.96"/>
    <n v="0"/>
  </r>
  <r>
    <n v="356"/>
    <n v="20240208"/>
    <n v="3.7"/>
    <n v="3.8"/>
    <n v="148"/>
    <n v="14.6"/>
    <n v="996.1"/>
    <n v="96"/>
    <x v="28"/>
    <x v="38"/>
    <x v="5"/>
    <x v="1"/>
    <n v="14.2"/>
    <n v="15.620000000000001"/>
    <n v="0"/>
  </r>
  <r>
    <n v="356"/>
    <n v="20240209"/>
    <n v="4.7"/>
    <n v="10.9"/>
    <n v="313"/>
    <n v="4.8"/>
    <n v="983.9"/>
    <n v="88"/>
    <x v="28"/>
    <x v="39"/>
    <x v="5"/>
    <x v="1"/>
    <n v="7.1"/>
    <n v="7.8100000000000005"/>
    <n v="0"/>
  </r>
  <r>
    <n v="356"/>
    <n v="20240210"/>
    <n v="3"/>
    <n v="10.4"/>
    <n v="403"/>
    <n v="0.7"/>
    <n v="986.2"/>
    <n v="91"/>
    <x v="28"/>
    <x v="40"/>
    <x v="5"/>
    <x v="1"/>
    <n v="7.6"/>
    <n v="8.36"/>
    <n v="0"/>
  </r>
  <r>
    <n v="356"/>
    <n v="20240211"/>
    <n v="2.7"/>
    <n v="8.5"/>
    <n v="237"/>
    <n v="3.2"/>
    <n v="990.8"/>
    <n v="94"/>
    <x v="28"/>
    <x v="41"/>
    <x v="5"/>
    <x v="1"/>
    <n v="9.5"/>
    <n v="10.450000000000001"/>
    <n v="0"/>
  </r>
  <r>
    <n v="356"/>
    <n v="20240212"/>
    <n v="3.9"/>
    <n v="6.2"/>
    <n v="686"/>
    <n v="-0.1"/>
    <n v="1005.2"/>
    <n v="90"/>
    <x v="28"/>
    <x v="42"/>
    <x v="6"/>
    <x v="1"/>
    <n v="11.8"/>
    <n v="12.980000000000002"/>
    <n v="0"/>
  </r>
  <r>
    <n v="356"/>
    <n v="20240213"/>
    <n v="4.8"/>
    <n v="6.5"/>
    <n v="660"/>
    <n v="1"/>
    <n v="1015.1"/>
    <n v="85"/>
    <x v="28"/>
    <x v="43"/>
    <x v="6"/>
    <x v="1"/>
    <n v="11.5"/>
    <n v="12.65"/>
    <n v="0"/>
  </r>
  <r>
    <n v="356"/>
    <n v="20240214"/>
    <n v="6.2"/>
    <n v="11.2"/>
    <n v="147"/>
    <n v="4.7"/>
    <n v="1014.7"/>
    <n v="96"/>
    <x v="28"/>
    <x v="44"/>
    <x v="6"/>
    <x v="1"/>
    <n v="6.8000000000000007"/>
    <n v="7.4800000000000013"/>
    <n v="0"/>
  </r>
  <r>
    <n v="356"/>
    <n v="20240215"/>
    <n v="3.7"/>
    <n v="12.8"/>
    <n v="410"/>
    <n v="7.8"/>
    <n v="1012.6"/>
    <n v="87"/>
    <x v="28"/>
    <x v="45"/>
    <x v="6"/>
    <x v="1"/>
    <n v="5.1999999999999993"/>
    <n v="5.72"/>
    <n v="0"/>
  </r>
  <r>
    <n v="356"/>
    <n v="20240216"/>
    <n v="3.9"/>
    <n v="10.9"/>
    <n v="219"/>
    <n v="1.4"/>
    <n v="1014.6"/>
    <n v="89"/>
    <x v="28"/>
    <x v="46"/>
    <x v="6"/>
    <x v="1"/>
    <n v="7.1"/>
    <n v="7.8100000000000005"/>
    <n v="0"/>
  </r>
  <r>
    <n v="356"/>
    <n v="20240217"/>
    <n v="2.9"/>
    <n v="10.3"/>
    <n v="408"/>
    <n v="0"/>
    <n v="1030.2"/>
    <n v="89"/>
    <x v="28"/>
    <x v="47"/>
    <x v="6"/>
    <x v="1"/>
    <n v="7.6999999999999993"/>
    <n v="8.4700000000000006"/>
    <n v="0"/>
  </r>
  <r>
    <n v="356"/>
    <n v="20240218"/>
    <n v="6.8"/>
    <n v="9.6"/>
    <n v="158"/>
    <n v="7.6"/>
    <n v="1024.3"/>
    <n v="90"/>
    <x v="28"/>
    <x v="48"/>
    <x v="6"/>
    <x v="1"/>
    <n v="8.4"/>
    <n v="9.240000000000002"/>
    <n v="0"/>
  </r>
  <r>
    <n v="356"/>
    <n v="20240219"/>
    <n v="4.7"/>
    <n v="8.4"/>
    <n v="262"/>
    <n v="0.6"/>
    <n v="1026.5999999999999"/>
    <n v="92"/>
    <x v="28"/>
    <x v="49"/>
    <x v="7"/>
    <x v="1"/>
    <n v="9.6"/>
    <n v="10.56"/>
    <n v="0"/>
  </r>
  <r>
    <n v="356"/>
    <n v="20240220"/>
    <n v="5"/>
    <n v="8.4"/>
    <n v="580"/>
    <n v="0"/>
    <n v="1025.8"/>
    <n v="87"/>
    <x v="28"/>
    <x v="50"/>
    <x v="7"/>
    <x v="1"/>
    <n v="9.6"/>
    <n v="10.56"/>
    <n v="0"/>
  </r>
  <r>
    <n v="356"/>
    <n v="20240221"/>
    <n v="6.1"/>
    <n v="9.1999999999999993"/>
    <n v="304"/>
    <n v="5.2"/>
    <n v="1010.4"/>
    <n v="88"/>
    <x v="28"/>
    <x v="51"/>
    <x v="7"/>
    <x v="1"/>
    <n v="8.8000000000000007"/>
    <n v="9.6800000000000015"/>
    <n v="0"/>
  </r>
  <r>
    <n v="356"/>
    <n v="20240222"/>
    <n v="7.3"/>
    <n v="9.8000000000000007"/>
    <n v="391"/>
    <n v="8.1999999999999993"/>
    <n v="986.4"/>
    <n v="91"/>
    <x v="28"/>
    <x v="52"/>
    <x v="7"/>
    <x v="1"/>
    <n v="8.1999999999999993"/>
    <n v="9.02"/>
    <n v="0"/>
  </r>
  <r>
    <n v="356"/>
    <n v="20240223"/>
    <n v="6.4"/>
    <n v="6"/>
    <n v="557"/>
    <n v="3"/>
    <n v="990.5"/>
    <n v="83"/>
    <x v="28"/>
    <x v="53"/>
    <x v="7"/>
    <x v="1"/>
    <n v="12"/>
    <n v="13.200000000000001"/>
    <n v="0"/>
  </r>
  <r>
    <n v="356"/>
    <n v="20240224"/>
    <n v="4.4000000000000004"/>
    <n v="5.2"/>
    <n v="395"/>
    <n v="0.4"/>
    <n v="997.9"/>
    <n v="85"/>
    <x v="28"/>
    <x v="54"/>
    <x v="7"/>
    <x v="1"/>
    <n v="12.8"/>
    <n v="14.080000000000002"/>
    <n v="0"/>
  </r>
  <r>
    <n v="356"/>
    <n v="20240225"/>
    <n v="3.8"/>
    <n v="6.4"/>
    <n v="567"/>
    <n v="0.4"/>
    <n v="999.6"/>
    <n v="85"/>
    <x v="28"/>
    <x v="55"/>
    <x v="7"/>
    <x v="1"/>
    <n v="11.6"/>
    <n v="12.76"/>
    <n v="0"/>
  </r>
  <r>
    <n v="356"/>
    <n v="20240226"/>
    <n v="6.4"/>
    <n v="5.2"/>
    <n v="244"/>
    <n v="4.4000000000000004"/>
    <n v="1006.4"/>
    <n v="86"/>
    <x v="28"/>
    <x v="56"/>
    <x v="8"/>
    <x v="1"/>
    <n v="12.8"/>
    <n v="14.080000000000002"/>
    <n v="0"/>
  </r>
  <r>
    <n v="356"/>
    <n v="20240227"/>
    <n v="2.8"/>
    <n v="4.5"/>
    <n v="1122"/>
    <n v="0"/>
    <n v="1018.6"/>
    <n v="86"/>
    <x v="28"/>
    <x v="57"/>
    <x v="8"/>
    <x v="1"/>
    <n v="13.5"/>
    <n v="14.850000000000001"/>
    <n v="0"/>
  </r>
  <r>
    <n v="356"/>
    <n v="20240228"/>
    <n v="3.1"/>
    <n v="5.7"/>
    <n v="579"/>
    <n v="0"/>
    <n v="1019.5"/>
    <n v="91"/>
    <x v="28"/>
    <x v="58"/>
    <x v="8"/>
    <x v="1"/>
    <n v="12.3"/>
    <n v="13.530000000000001"/>
    <n v="0"/>
  </r>
  <r>
    <n v="356"/>
    <n v="20240229"/>
    <n v="5.4"/>
    <n v="8.1999999999999993"/>
    <n v="237"/>
    <n v="8.1999999999999993"/>
    <n v="1007.7"/>
    <n v="93"/>
    <x v="28"/>
    <x v="59"/>
    <x v="8"/>
    <x v="1"/>
    <n v="9.8000000000000007"/>
    <n v="10.780000000000001"/>
    <n v="0"/>
  </r>
  <r>
    <n v="356"/>
    <n v="20240301"/>
    <n v="6.3"/>
    <n v="8.1999999999999993"/>
    <n v="722"/>
    <n v="0.4"/>
    <n v="1000.3"/>
    <n v="78"/>
    <x v="28"/>
    <x v="60"/>
    <x v="8"/>
    <x v="2"/>
    <n v="9.8000000000000007"/>
    <n v="9.8000000000000007"/>
    <n v="0"/>
  </r>
  <r>
    <n v="356"/>
    <n v="20240302"/>
    <n v="5.4"/>
    <n v="9.5"/>
    <n v="1065"/>
    <n v="0.1"/>
    <n v="999"/>
    <n v="72"/>
    <x v="28"/>
    <x v="61"/>
    <x v="8"/>
    <x v="2"/>
    <n v="8.5"/>
    <n v="8.5"/>
    <n v="0"/>
  </r>
  <r>
    <n v="356"/>
    <n v="20240303"/>
    <n v="3.5"/>
    <n v="10.6"/>
    <n v="907"/>
    <n v="0"/>
    <n v="1001.7"/>
    <n v="78"/>
    <x v="28"/>
    <x v="62"/>
    <x v="8"/>
    <x v="2"/>
    <n v="7.4"/>
    <n v="7.4"/>
    <n v="0"/>
  </r>
  <r>
    <n v="356"/>
    <n v="20240304"/>
    <n v="2.6"/>
    <n v="7.5"/>
    <n v="1144"/>
    <n v="0"/>
    <n v="1011.5"/>
    <n v="81"/>
    <x v="28"/>
    <x v="63"/>
    <x v="9"/>
    <x v="2"/>
    <n v="10.5"/>
    <n v="10.5"/>
    <n v="0"/>
  </r>
  <r>
    <n v="356"/>
    <n v="20240305"/>
    <n v="1.7"/>
    <n v="6.4"/>
    <n v="339"/>
    <n v="-0.1"/>
    <n v="1014.5"/>
    <n v="91"/>
    <x v="28"/>
    <x v="64"/>
    <x v="9"/>
    <x v="2"/>
    <n v="11.6"/>
    <n v="11.6"/>
    <n v="0"/>
  </r>
  <r>
    <n v="356"/>
    <n v="20240306"/>
    <n v="1.9"/>
    <n v="5.9"/>
    <n v="980"/>
    <n v="0"/>
    <n v="1022.7"/>
    <n v="91"/>
    <x v="28"/>
    <x v="65"/>
    <x v="9"/>
    <x v="2"/>
    <n v="12.1"/>
    <n v="12.1"/>
    <n v="0"/>
  </r>
  <r>
    <n v="356"/>
    <n v="20240307"/>
    <n v="5.0999999999999996"/>
    <n v="5.2"/>
    <n v="1126"/>
    <n v="0"/>
    <n v="1022.5"/>
    <n v="83"/>
    <x v="28"/>
    <x v="66"/>
    <x v="9"/>
    <x v="2"/>
    <n v="12.8"/>
    <n v="12.8"/>
    <n v="0"/>
  </r>
  <r>
    <n v="356"/>
    <n v="20240308"/>
    <n v="6.4"/>
    <n v="5.2"/>
    <n v="1366"/>
    <n v="0"/>
    <n v="1010.9"/>
    <n v="72"/>
    <x v="28"/>
    <x v="67"/>
    <x v="9"/>
    <x v="2"/>
    <n v="12.8"/>
    <n v="12.8"/>
    <n v="0"/>
  </r>
  <r>
    <n v="356"/>
    <n v="20240309"/>
    <n v="5.4"/>
    <n v="7.9"/>
    <n v="934"/>
    <n v="0"/>
    <n v="1000.6"/>
    <n v="74"/>
    <x v="28"/>
    <x v="68"/>
    <x v="9"/>
    <x v="2"/>
    <n v="10.1"/>
    <n v="10.1"/>
    <n v="0"/>
  </r>
  <r>
    <n v="356"/>
    <n v="20240310"/>
    <n v="4.5"/>
    <n v="9"/>
    <n v="636"/>
    <n v="0"/>
    <n v="996.5"/>
    <n v="74"/>
    <x v="28"/>
    <x v="69"/>
    <x v="9"/>
    <x v="2"/>
    <n v="9"/>
    <n v="9"/>
    <n v="0"/>
  </r>
  <r>
    <n v="356"/>
    <n v="20240311"/>
    <n v="1.9"/>
    <n v="6.9"/>
    <n v="145"/>
    <n v="13.2"/>
    <n v="1002.8"/>
    <n v="97"/>
    <x v="28"/>
    <x v="70"/>
    <x v="10"/>
    <x v="2"/>
    <n v="11.1"/>
    <n v="11.1"/>
    <n v="0"/>
  </r>
  <r>
    <n v="356"/>
    <n v="20240312"/>
    <n v="4.2"/>
    <n v="8.4"/>
    <n v="747"/>
    <n v="4.4000000000000004"/>
    <n v="1012.7"/>
    <n v="91"/>
    <x v="28"/>
    <x v="71"/>
    <x v="10"/>
    <x v="2"/>
    <n v="9.6"/>
    <n v="9.6"/>
    <n v="0"/>
  </r>
  <r>
    <n v="356"/>
    <n v="20240313"/>
    <n v="4.5"/>
    <n v="11"/>
    <n v="288"/>
    <n v="1.6"/>
    <n v="1014.2"/>
    <n v="91"/>
    <x v="28"/>
    <x v="72"/>
    <x v="10"/>
    <x v="2"/>
    <n v="7"/>
    <n v="7"/>
    <n v="0"/>
  </r>
  <r>
    <n v="356"/>
    <n v="20240314"/>
    <n v="3.9"/>
    <n v="12.7"/>
    <n v="1370"/>
    <n v="0"/>
    <n v="1010.4"/>
    <n v="77"/>
    <x v="28"/>
    <x v="73"/>
    <x v="10"/>
    <x v="2"/>
    <n v="5.3000000000000007"/>
    <n v="5.3000000000000007"/>
    <n v="0"/>
  </r>
  <r>
    <n v="356"/>
    <n v="20240315"/>
    <n v="5.8"/>
    <n v="12.7"/>
    <n v="771"/>
    <n v="2"/>
    <n v="1007.4"/>
    <n v="82"/>
    <x v="28"/>
    <x v="74"/>
    <x v="10"/>
    <x v="2"/>
    <n v="5.3000000000000007"/>
    <n v="5.3000000000000007"/>
    <n v="0"/>
  </r>
  <r>
    <n v="356"/>
    <n v="20240316"/>
    <n v="3.6"/>
    <n v="7.7"/>
    <n v="829"/>
    <n v="0.7"/>
    <n v="1019.6"/>
    <n v="81"/>
    <x v="28"/>
    <x v="75"/>
    <x v="10"/>
    <x v="2"/>
    <n v="10.3"/>
    <n v="10.3"/>
    <n v="0"/>
  </r>
  <r>
    <n v="356"/>
    <n v="20240317"/>
    <n v="3.5"/>
    <n v="9.8000000000000007"/>
    <n v="682"/>
    <n v="1.7"/>
    <n v="1019"/>
    <n v="85"/>
    <x v="28"/>
    <x v="76"/>
    <x v="10"/>
    <x v="2"/>
    <n v="8.1999999999999993"/>
    <n v="8.1999999999999993"/>
    <n v="0"/>
  </r>
  <r>
    <n v="356"/>
    <n v="20240318"/>
    <n v="2.9"/>
    <n v="10.8"/>
    <n v="963"/>
    <n v="0"/>
    <n v="1016"/>
    <n v="87"/>
    <x v="28"/>
    <x v="77"/>
    <x v="11"/>
    <x v="2"/>
    <n v="7.1999999999999993"/>
    <n v="7.1999999999999993"/>
    <n v="0"/>
  </r>
  <r>
    <n v="356"/>
    <n v="20240319"/>
    <n v="2.8"/>
    <n v="11.3"/>
    <n v="1169"/>
    <n v="0"/>
    <n v="1018"/>
    <n v="82"/>
    <x v="28"/>
    <x v="78"/>
    <x v="11"/>
    <x v="2"/>
    <n v="6.6999999999999993"/>
    <n v="6.6999999999999993"/>
    <n v="0"/>
  </r>
  <r>
    <n v="356"/>
    <n v="20240320"/>
    <n v="1.1000000000000001"/>
    <n v="11.6"/>
    <n v="1174"/>
    <n v="0"/>
    <n v="1019"/>
    <n v="86"/>
    <x v="28"/>
    <x v="79"/>
    <x v="11"/>
    <x v="2"/>
    <n v="6.4"/>
    <n v="6.4"/>
    <n v="0"/>
  </r>
  <r>
    <n v="356"/>
    <n v="20240321"/>
    <n v="3.5"/>
    <n v="9.5"/>
    <n v="669"/>
    <n v="0"/>
    <n v="1023.6"/>
    <n v="87"/>
    <x v="28"/>
    <x v="80"/>
    <x v="11"/>
    <x v="2"/>
    <n v="8.5"/>
    <n v="8.5"/>
    <n v="0"/>
  </r>
  <r>
    <n v="356"/>
    <n v="20240322"/>
    <n v="4.3"/>
    <n v="9.3000000000000007"/>
    <n v="288"/>
    <n v="3.8"/>
    <n v="1015.9"/>
    <n v="92"/>
    <x v="28"/>
    <x v="81"/>
    <x v="11"/>
    <x v="2"/>
    <n v="8.6999999999999993"/>
    <n v="8.6999999999999993"/>
    <n v="0"/>
  </r>
  <r>
    <n v="356"/>
    <n v="20240323"/>
    <n v="5.8"/>
    <n v="6.3"/>
    <n v="1233"/>
    <n v="1.7"/>
    <n v="1008.3"/>
    <n v="81"/>
    <x v="28"/>
    <x v="82"/>
    <x v="11"/>
    <x v="2"/>
    <n v="11.7"/>
    <n v="11.7"/>
    <n v="0"/>
  </r>
  <r>
    <n v="356"/>
    <n v="20240324"/>
    <n v="7.6"/>
    <n v="6.4"/>
    <n v="846"/>
    <n v="9.1999999999999993"/>
    <n v="1005"/>
    <n v="87"/>
    <x v="28"/>
    <x v="83"/>
    <x v="11"/>
    <x v="2"/>
    <n v="11.6"/>
    <n v="11.6"/>
    <n v="0"/>
  </r>
  <r>
    <n v="356"/>
    <n v="20240325"/>
    <n v="3.3"/>
    <n v="6.9"/>
    <n v="1664"/>
    <n v="0"/>
    <n v="1004"/>
    <n v="77"/>
    <x v="28"/>
    <x v="84"/>
    <x v="12"/>
    <x v="2"/>
    <n v="11.1"/>
    <n v="11.1"/>
    <n v="0"/>
  </r>
  <r>
    <n v="356"/>
    <n v="20240326"/>
    <n v="3.8"/>
    <n v="8.6"/>
    <n v="841"/>
    <n v="0"/>
    <n v="990.6"/>
    <n v="74"/>
    <x v="28"/>
    <x v="85"/>
    <x v="12"/>
    <x v="2"/>
    <n v="9.4"/>
    <n v="9.4"/>
    <n v="0"/>
  </r>
  <r>
    <n v="356"/>
    <n v="20240327"/>
    <n v="3.8"/>
    <n v="9.5"/>
    <n v="986"/>
    <n v="0"/>
    <n v="986.2"/>
    <n v="77"/>
    <x v="28"/>
    <x v="86"/>
    <x v="12"/>
    <x v="2"/>
    <n v="8.5"/>
    <n v="8.5"/>
    <n v="0"/>
  </r>
  <r>
    <n v="356"/>
    <n v="20240328"/>
    <n v="5.8"/>
    <n v="8.9"/>
    <n v="864"/>
    <n v="3.5"/>
    <n v="986.2"/>
    <n v="72"/>
    <x v="28"/>
    <x v="87"/>
    <x v="12"/>
    <x v="2"/>
    <n v="9.1"/>
    <n v="9.1"/>
    <n v="0"/>
  </r>
  <r>
    <n v="356"/>
    <n v="20240329"/>
    <n v="4.8"/>
    <n v="10.7"/>
    <n v="1189"/>
    <n v="0.4"/>
    <n v="993.2"/>
    <n v="74"/>
    <x v="28"/>
    <x v="88"/>
    <x v="12"/>
    <x v="2"/>
    <n v="7.3000000000000007"/>
    <n v="7.3000000000000007"/>
    <n v="0"/>
  </r>
  <r>
    <n v="356"/>
    <n v="20240330"/>
    <n v="2.2000000000000002"/>
    <n v="9.1999999999999993"/>
    <n v="407"/>
    <n v="0.9"/>
    <n v="997"/>
    <n v="95"/>
    <x v="28"/>
    <x v="89"/>
    <x v="12"/>
    <x v="2"/>
    <n v="8.8000000000000007"/>
    <n v="8.8000000000000007"/>
    <n v="0"/>
  </r>
  <r>
    <n v="356"/>
    <n v="20240331"/>
    <n v="3.4"/>
    <n v="10.9"/>
    <n v="956"/>
    <n v="5.8"/>
    <n v="996.1"/>
    <n v="90"/>
    <x v="28"/>
    <x v="90"/>
    <x v="12"/>
    <x v="2"/>
    <n v="7.1"/>
    <n v="7.1"/>
    <n v="0"/>
  </r>
  <r>
    <n v="356"/>
    <n v="20240401"/>
    <n v="3.9"/>
    <n v="9.6999999999999993"/>
    <n v="836"/>
    <n v="-0.1"/>
    <n v="996.8"/>
    <n v="85"/>
    <x v="28"/>
    <x v="91"/>
    <x v="13"/>
    <x v="3"/>
    <n v="8.3000000000000007"/>
    <n v="6.6400000000000006"/>
    <n v="0"/>
  </r>
  <r>
    <n v="356"/>
    <n v="20240402"/>
    <n v="5"/>
    <n v="9.4"/>
    <n v="690"/>
    <n v="2.1"/>
    <n v="1005.4"/>
    <n v="88"/>
    <x v="28"/>
    <x v="92"/>
    <x v="13"/>
    <x v="3"/>
    <n v="8.6"/>
    <n v="6.88"/>
    <n v="0"/>
  </r>
  <r>
    <n v="356"/>
    <n v="20240403"/>
    <n v="5.6"/>
    <n v="11.1"/>
    <n v="682"/>
    <n v="3"/>
    <n v="1004.1"/>
    <n v="87"/>
    <x v="28"/>
    <x v="93"/>
    <x v="13"/>
    <x v="3"/>
    <n v="6.9"/>
    <n v="5.5200000000000005"/>
    <n v="0"/>
  </r>
  <r>
    <n v="356"/>
    <n v="20240404"/>
    <n v="7.1"/>
    <n v="12.1"/>
    <n v="1114"/>
    <n v="17.600000000000001"/>
    <n v="1005.4"/>
    <n v="83"/>
    <x v="28"/>
    <x v="94"/>
    <x v="13"/>
    <x v="3"/>
    <n v="5.9"/>
    <n v="4.7200000000000006"/>
    <n v="0"/>
  </r>
  <r>
    <n v="356"/>
    <n v="20240405"/>
    <n v="4.5999999999999996"/>
    <n v="13.4"/>
    <n v="863"/>
    <n v="1.6"/>
    <n v="1008.4"/>
    <n v="86"/>
    <x v="28"/>
    <x v="95"/>
    <x v="13"/>
    <x v="3"/>
    <n v="4.5999999999999996"/>
    <n v="3.6799999999999997"/>
    <n v="0"/>
  </r>
  <r>
    <n v="356"/>
    <n v="20240406"/>
    <n v="4.2"/>
    <n v="17.399999999999999"/>
    <n v="1538"/>
    <n v="0"/>
    <n v="1008.6"/>
    <n v="71"/>
    <x v="28"/>
    <x v="96"/>
    <x v="13"/>
    <x v="3"/>
    <n v="0.60000000000000142"/>
    <n v="0.48000000000000115"/>
    <n v="0"/>
  </r>
  <r>
    <n v="356"/>
    <n v="20240407"/>
    <n v="5.7"/>
    <n v="16.399999999999999"/>
    <n v="1828"/>
    <n v="0.5"/>
    <n v="1012.1"/>
    <n v="67"/>
    <x v="28"/>
    <x v="97"/>
    <x v="13"/>
    <x v="3"/>
    <n v="1.6000000000000014"/>
    <n v="1.2800000000000011"/>
    <n v="0"/>
  </r>
  <r>
    <n v="356"/>
    <n v="20240408"/>
    <n v="2.7"/>
    <n v="15"/>
    <n v="1282"/>
    <n v="1.5"/>
    <n v="1007.3"/>
    <n v="85"/>
    <x v="28"/>
    <x v="98"/>
    <x v="14"/>
    <x v="3"/>
    <n v="3"/>
    <n v="2.4000000000000004"/>
    <n v="0"/>
  </r>
  <r>
    <n v="356"/>
    <n v="20240409"/>
    <n v="7.4"/>
    <n v="11.2"/>
    <n v="1044"/>
    <n v="2.2000000000000002"/>
    <n v="1010.4"/>
    <n v="78"/>
    <x v="28"/>
    <x v="99"/>
    <x v="14"/>
    <x v="3"/>
    <n v="6.8000000000000007"/>
    <n v="5.4400000000000013"/>
    <n v="0"/>
  </r>
  <r>
    <n v="356"/>
    <n v="20240410"/>
    <n v="4.5"/>
    <n v="11.3"/>
    <n v="2101"/>
    <n v="0.4"/>
    <n v="1027.0999999999999"/>
    <n v="68"/>
    <x v="28"/>
    <x v="100"/>
    <x v="14"/>
    <x v="3"/>
    <n v="6.6999999999999993"/>
    <n v="5.3599999999999994"/>
    <n v="0"/>
  </r>
  <r>
    <n v="356"/>
    <n v="20240411"/>
    <n v="4.5"/>
    <n v="13"/>
    <n v="542"/>
    <n v="0.9"/>
    <n v="1030.5"/>
    <n v="88"/>
    <x v="28"/>
    <x v="101"/>
    <x v="14"/>
    <x v="3"/>
    <n v="5"/>
    <n v="4"/>
    <n v="0"/>
  </r>
  <r>
    <n v="356"/>
    <n v="20240412"/>
    <n v="5.5"/>
    <n v="15.7"/>
    <n v="1682"/>
    <n v="0"/>
    <n v="1029.2"/>
    <n v="81"/>
    <x v="28"/>
    <x v="102"/>
    <x v="14"/>
    <x v="3"/>
    <n v="2.3000000000000007"/>
    <n v="1.8400000000000007"/>
    <n v="0"/>
  </r>
  <r>
    <n v="356"/>
    <n v="20240413"/>
    <n v="4.9000000000000004"/>
    <n v="16.399999999999999"/>
    <n v="1843"/>
    <n v="0"/>
    <n v="1022.4"/>
    <n v="75"/>
    <x v="28"/>
    <x v="103"/>
    <x v="14"/>
    <x v="3"/>
    <n v="1.6000000000000014"/>
    <n v="1.2800000000000011"/>
    <n v="0"/>
  </r>
  <r>
    <n v="356"/>
    <n v="20240414"/>
    <n v="3.3"/>
    <n v="11.3"/>
    <n v="1610"/>
    <n v="0"/>
    <n v="1020.9"/>
    <n v="74"/>
    <x v="28"/>
    <x v="104"/>
    <x v="14"/>
    <x v="3"/>
    <n v="6.6999999999999993"/>
    <n v="5.3599999999999994"/>
    <n v="0"/>
  </r>
  <r>
    <n v="356"/>
    <n v="20240415"/>
    <n v="6.8"/>
    <n v="7.8"/>
    <n v="860"/>
    <n v="6.4"/>
    <n v="1005.5"/>
    <n v="81"/>
    <x v="28"/>
    <x v="105"/>
    <x v="15"/>
    <x v="3"/>
    <n v="10.199999999999999"/>
    <n v="8.16"/>
    <n v="0"/>
  </r>
  <r>
    <n v="356"/>
    <n v="20240416"/>
    <n v="6.8"/>
    <n v="7.7"/>
    <n v="1132"/>
    <n v="9.1999999999999993"/>
    <n v="1004.8"/>
    <n v="84"/>
    <x v="28"/>
    <x v="106"/>
    <x v="15"/>
    <x v="3"/>
    <n v="10.3"/>
    <n v="8.24"/>
    <n v="0"/>
  </r>
  <r>
    <n v="356"/>
    <n v="20240417"/>
    <n v="2.8"/>
    <n v="5.3"/>
    <n v="1103"/>
    <n v="7.5"/>
    <n v="1012.4"/>
    <n v="88"/>
    <x v="28"/>
    <x v="107"/>
    <x v="15"/>
    <x v="3"/>
    <n v="12.7"/>
    <n v="10.16"/>
    <n v="0"/>
  </r>
  <r>
    <n v="356"/>
    <n v="20240418"/>
    <n v="3.7"/>
    <n v="7.4"/>
    <n v="1903"/>
    <n v="1.5"/>
    <n v="1018.6"/>
    <n v="80"/>
    <x v="28"/>
    <x v="108"/>
    <x v="15"/>
    <x v="3"/>
    <n v="10.6"/>
    <n v="8.48"/>
    <n v="0"/>
  </r>
  <r>
    <n v="356"/>
    <n v="20240419"/>
    <n v="7.7"/>
    <n v="8.6"/>
    <n v="1424"/>
    <n v="11.5"/>
    <n v="1011.2"/>
    <n v="85"/>
    <x v="28"/>
    <x v="109"/>
    <x v="15"/>
    <x v="3"/>
    <n v="9.4"/>
    <n v="7.5200000000000005"/>
    <n v="0"/>
  </r>
  <r>
    <n v="356"/>
    <n v="20240420"/>
    <n v="5.4"/>
    <n v="7.4"/>
    <n v="1582"/>
    <n v="0.1"/>
    <n v="1021.6"/>
    <n v="77"/>
    <x v="28"/>
    <x v="110"/>
    <x v="15"/>
    <x v="3"/>
    <n v="10.6"/>
    <n v="8.48"/>
    <n v="0"/>
  </r>
  <r>
    <n v="356"/>
    <n v="20240421"/>
    <n v="4.2"/>
    <n v="6"/>
    <n v="1760"/>
    <n v="1.4"/>
    <n v="1025"/>
    <n v="79"/>
    <x v="28"/>
    <x v="111"/>
    <x v="15"/>
    <x v="3"/>
    <n v="12"/>
    <n v="9.6000000000000014"/>
    <n v="0"/>
  </r>
  <r>
    <n v="356"/>
    <n v="20240422"/>
    <n v="2.7"/>
    <n v="5.2"/>
    <n v="1690"/>
    <n v="2.4"/>
    <n v="1025"/>
    <n v="72"/>
    <x v="28"/>
    <x v="112"/>
    <x v="16"/>
    <x v="3"/>
    <n v="12.8"/>
    <n v="10.240000000000002"/>
    <n v="0"/>
  </r>
  <r>
    <n v="356"/>
    <n v="20240423"/>
    <n v="3"/>
    <n v="5.6"/>
    <n v="2066"/>
    <n v="2.1"/>
    <n v="1019.2"/>
    <n v="75"/>
    <x v="28"/>
    <x v="113"/>
    <x v="16"/>
    <x v="3"/>
    <n v="12.4"/>
    <n v="9.9200000000000017"/>
    <n v="0"/>
  </r>
  <r>
    <n v="356"/>
    <n v="20240424"/>
    <n v="4.9000000000000004"/>
    <n v="5.7"/>
    <n v="1890"/>
    <n v="1.8"/>
    <n v="1009.9"/>
    <n v="84"/>
    <x v="28"/>
    <x v="114"/>
    <x v="16"/>
    <x v="3"/>
    <n v="12.3"/>
    <n v="9.8400000000000016"/>
    <n v="0"/>
  </r>
  <r>
    <n v="356"/>
    <n v="20240425"/>
    <n v="3.9"/>
    <n v="6.3"/>
    <n v="1158"/>
    <n v="8.9"/>
    <n v="1004.5"/>
    <n v="83"/>
    <x v="28"/>
    <x v="115"/>
    <x v="16"/>
    <x v="3"/>
    <n v="11.7"/>
    <n v="9.36"/>
    <n v="0"/>
  </r>
  <r>
    <n v="356"/>
    <n v="20240426"/>
    <n v="2.5"/>
    <n v="8.9"/>
    <n v="2091"/>
    <n v="0.7"/>
    <n v="1004"/>
    <n v="78"/>
    <x v="28"/>
    <x v="116"/>
    <x v="16"/>
    <x v="3"/>
    <n v="9.1"/>
    <n v="7.28"/>
    <n v="0"/>
  </r>
  <r>
    <n v="356"/>
    <n v="20240427"/>
    <n v="3.3"/>
    <n v="11.9"/>
    <n v="1220"/>
    <n v="0.9"/>
    <n v="1004.6"/>
    <n v="82"/>
    <x v="28"/>
    <x v="117"/>
    <x v="16"/>
    <x v="3"/>
    <n v="6.1"/>
    <n v="4.88"/>
    <n v="0"/>
  </r>
  <r>
    <n v="356"/>
    <n v="20240428"/>
    <n v="5.7"/>
    <n v="11.9"/>
    <n v="1061"/>
    <n v="0.3"/>
    <n v="1008.5"/>
    <n v="74"/>
    <x v="28"/>
    <x v="118"/>
    <x v="16"/>
    <x v="3"/>
    <n v="6.1"/>
    <n v="4.88"/>
    <n v="0"/>
  </r>
  <r>
    <n v="356"/>
    <n v="20240429"/>
    <n v="2.6"/>
    <n v="12.8"/>
    <n v="1666"/>
    <n v="0"/>
    <n v="1018.6"/>
    <n v="74"/>
    <x v="28"/>
    <x v="119"/>
    <x v="17"/>
    <x v="3"/>
    <n v="5.1999999999999993"/>
    <n v="4.1599999999999993"/>
    <n v="0"/>
  </r>
  <r>
    <n v="356"/>
    <n v="20240430"/>
    <n v="2.6"/>
    <n v="16.399999999999999"/>
    <n v="1974"/>
    <n v="0.1"/>
    <n v="1014.7"/>
    <n v="79"/>
    <x v="28"/>
    <x v="120"/>
    <x v="17"/>
    <x v="3"/>
    <n v="1.6000000000000014"/>
    <n v="1.2800000000000011"/>
    <n v="0"/>
  </r>
  <r>
    <n v="356"/>
    <n v="20240501"/>
    <n v="3"/>
    <n v="19.3"/>
    <n v="2349"/>
    <n v="1.3"/>
    <n v="1005.8"/>
    <n v="77"/>
    <x v="28"/>
    <x v="121"/>
    <x v="17"/>
    <x v="4"/>
    <n v="0"/>
    <n v="0"/>
    <n v="1.3000000000000007"/>
  </r>
  <r>
    <n v="370"/>
    <n v="20240101"/>
    <n v="7.6"/>
    <n v="7.2"/>
    <n v="219"/>
    <n v="2.8"/>
    <n v="1003.3"/>
    <n v="84"/>
    <x v="29"/>
    <x v="0"/>
    <x v="0"/>
    <x v="0"/>
    <n v="10.8"/>
    <n v="11.880000000000003"/>
    <n v="0"/>
  </r>
  <r>
    <n v="370"/>
    <n v="20240102"/>
    <n v="8.6"/>
    <n v="10.8"/>
    <n v="62"/>
    <n v="20.2"/>
    <n v="989.9"/>
    <n v="87"/>
    <x v="29"/>
    <x v="1"/>
    <x v="0"/>
    <x v="0"/>
    <n v="7.1999999999999993"/>
    <n v="7.92"/>
    <n v="0"/>
  </r>
  <r>
    <n v="370"/>
    <n v="20240103"/>
    <n v="7.8"/>
    <n v="9.3000000000000007"/>
    <n v="190"/>
    <n v="22.8"/>
    <n v="991.3"/>
    <n v="86"/>
    <x v="29"/>
    <x v="2"/>
    <x v="0"/>
    <x v="0"/>
    <n v="8.6999999999999993"/>
    <n v="9.57"/>
    <n v="0"/>
  </r>
  <r>
    <n v="370"/>
    <n v="20240104"/>
    <n v="4.0999999999999996"/>
    <n v="7.9"/>
    <n v="157"/>
    <n v="6"/>
    <n v="1001.9"/>
    <n v="90"/>
    <x v="29"/>
    <x v="3"/>
    <x v="0"/>
    <x v="0"/>
    <n v="10.1"/>
    <n v="11.110000000000001"/>
    <n v="0"/>
  </r>
  <r>
    <n v="370"/>
    <n v="20240105"/>
    <n v="6.2"/>
    <n v="7.3"/>
    <n v="85"/>
    <n v="1.9"/>
    <n v="998"/>
    <n v="88"/>
    <x v="29"/>
    <x v="4"/>
    <x v="0"/>
    <x v="0"/>
    <n v="10.7"/>
    <n v="11.77"/>
    <n v="0"/>
  </r>
  <r>
    <n v="370"/>
    <n v="20240106"/>
    <n v="3.8"/>
    <n v="3.6"/>
    <n v="92"/>
    <n v="-0.1"/>
    <n v="1011.4"/>
    <n v="86"/>
    <x v="29"/>
    <x v="5"/>
    <x v="0"/>
    <x v="0"/>
    <n v="14.4"/>
    <n v="15.840000000000002"/>
    <n v="0"/>
  </r>
  <r>
    <n v="370"/>
    <n v="20240107"/>
    <n v="5.5"/>
    <n v="-0.2"/>
    <n v="109"/>
    <n v="-0.1"/>
    <n v="1024.3"/>
    <n v="80"/>
    <x v="29"/>
    <x v="6"/>
    <x v="0"/>
    <x v="0"/>
    <n v="18.2"/>
    <n v="20.02"/>
    <n v="0"/>
  </r>
  <r>
    <n v="370"/>
    <n v="20240108"/>
    <n v="6.5"/>
    <n v="-2.1"/>
    <n v="267"/>
    <n v="-0.1"/>
    <n v="1031.4000000000001"/>
    <n v="62"/>
    <x v="29"/>
    <x v="7"/>
    <x v="1"/>
    <x v="0"/>
    <n v="20.100000000000001"/>
    <n v="22.110000000000003"/>
    <n v="0"/>
  </r>
  <r>
    <n v="370"/>
    <n v="20240109"/>
    <n v="5.5"/>
    <n v="-3.4"/>
    <n v="501"/>
    <n v="0"/>
    <n v="1032.2"/>
    <n v="55"/>
    <x v="29"/>
    <x v="8"/>
    <x v="1"/>
    <x v="0"/>
    <n v="21.4"/>
    <n v="23.54"/>
    <n v="0"/>
  </r>
  <r>
    <n v="370"/>
    <n v="20240110"/>
    <n v="3"/>
    <n v="-4.3"/>
    <n v="447"/>
    <n v="0"/>
    <n v="1030"/>
    <n v="62"/>
    <x v="29"/>
    <x v="9"/>
    <x v="1"/>
    <x v="0"/>
    <n v="22.3"/>
    <n v="24.53"/>
    <n v="0"/>
  </r>
  <r>
    <n v="370"/>
    <n v="20240111"/>
    <n v="2.2000000000000002"/>
    <n v="-3"/>
    <n v="501"/>
    <n v="0"/>
    <n v="1034.0999999999999"/>
    <n v="83"/>
    <x v="29"/>
    <x v="10"/>
    <x v="1"/>
    <x v="0"/>
    <n v="21"/>
    <n v="23.1"/>
    <n v="0"/>
  </r>
  <r>
    <n v="370"/>
    <n v="20240112"/>
    <n v="1.5"/>
    <n v="1.6"/>
    <n v="130"/>
    <n v="0"/>
    <n v="1032.9000000000001"/>
    <n v="91"/>
    <x v="29"/>
    <x v="11"/>
    <x v="1"/>
    <x v="0"/>
    <n v="16.399999999999999"/>
    <n v="18.04"/>
    <n v="0"/>
  </r>
  <r>
    <n v="370"/>
    <n v="20240113"/>
    <n v="4.0999999999999996"/>
    <n v="2.4"/>
    <n v="50"/>
    <n v="0.1"/>
    <n v="1022.9"/>
    <n v="93"/>
    <x v="29"/>
    <x v="12"/>
    <x v="1"/>
    <x v="0"/>
    <n v="15.6"/>
    <n v="17.16"/>
    <n v="0"/>
  </r>
  <r>
    <n v="370"/>
    <n v="20240114"/>
    <n v="5.4"/>
    <n v="0.8"/>
    <n v="91"/>
    <n v="3.7"/>
    <n v="1010.1"/>
    <n v="94"/>
    <x v="29"/>
    <x v="13"/>
    <x v="1"/>
    <x v="0"/>
    <n v="17.2"/>
    <n v="18.920000000000002"/>
    <n v="0"/>
  </r>
  <r>
    <n v="370"/>
    <n v="20240115"/>
    <n v="4.5"/>
    <n v="0.7"/>
    <n v="211"/>
    <n v="6.6"/>
    <n v="1005.2"/>
    <n v="93"/>
    <x v="29"/>
    <x v="14"/>
    <x v="2"/>
    <x v="0"/>
    <n v="17.3"/>
    <n v="19.03"/>
    <n v="0"/>
  </r>
  <r>
    <n v="370"/>
    <n v="20240116"/>
    <n v="4"/>
    <n v="-0.9"/>
    <n v="485"/>
    <n v="0.4"/>
    <n v="1007.9"/>
    <n v="83"/>
    <x v="29"/>
    <x v="15"/>
    <x v="2"/>
    <x v="0"/>
    <n v="18.899999999999999"/>
    <n v="20.79"/>
    <n v="0"/>
  </r>
  <r>
    <n v="370"/>
    <n v="20240117"/>
    <n v="1.9"/>
    <n v="-2.2000000000000002"/>
    <n v="150"/>
    <n v="0"/>
    <n v="993.2"/>
    <n v="81"/>
    <x v="29"/>
    <x v="16"/>
    <x v="2"/>
    <x v="0"/>
    <n v="20.2"/>
    <n v="22.220000000000002"/>
    <n v="0"/>
  </r>
  <r>
    <n v="370"/>
    <n v="20240118"/>
    <n v="1.7"/>
    <n v="-2"/>
    <n v="621"/>
    <n v="0"/>
    <n v="1003.4"/>
    <n v="89"/>
    <x v="29"/>
    <x v="17"/>
    <x v="2"/>
    <x v="0"/>
    <n v="20"/>
    <n v="22"/>
    <n v="0"/>
  </r>
  <r>
    <n v="370"/>
    <n v="20240119"/>
    <n v="3.8"/>
    <n v="-1.3"/>
    <n v="549"/>
    <n v="-0.1"/>
    <n v="1021.4"/>
    <n v="90"/>
    <x v="29"/>
    <x v="18"/>
    <x v="2"/>
    <x v="0"/>
    <n v="19.3"/>
    <n v="21.230000000000004"/>
    <n v="0"/>
  </r>
  <r>
    <n v="370"/>
    <n v="20240120"/>
    <n v="4"/>
    <n v="-1"/>
    <n v="400"/>
    <n v="0"/>
    <n v="1027.9000000000001"/>
    <n v="82"/>
    <x v="29"/>
    <x v="19"/>
    <x v="2"/>
    <x v="0"/>
    <n v="19"/>
    <n v="20.900000000000002"/>
    <n v="0"/>
  </r>
  <r>
    <n v="370"/>
    <n v="20240121"/>
    <n v="7"/>
    <n v="3.6"/>
    <n v="222"/>
    <n v="-0.1"/>
    <n v="1018.5"/>
    <n v="71"/>
    <x v="29"/>
    <x v="20"/>
    <x v="2"/>
    <x v="0"/>
    <n v="14.4"/>
    <n v="15.840000000000002"/>
    <n v="0"/>
  </r>
  <r>
    <n v="370"/>
    <n v="20240122"/>
    <n v="9"/>
    <n v="9.8000000000000007"/>
    <n v="219"/>
    <n v="13.2"/>
    <n v="1009.8"/>
    <n v="80"/>
    <x v="29"/>
    <x v="21"/>
    <x v="3"/>
    <x v="0"/>
    <n v="8.1999999999999993"/>
    <n v="9.02"/>
    <n v="0"/>
  </r>
  <r>
    <n v="370"/>
    <n v="20240123"/>
    <n v="7.5"/>
    <n v="8.4"/>
    <n v="344"/>
    <n v="2.4"/>
    <n v="1021.3"/>
    <n v="82"/>
    <x v="29"/>
    <x v="22"/>
    <x v="3"/>
    <x v="0"/>
    <n v="9.6"/>
    <n v="10.56"/>
    <n v="0"/>
  </r>
  <r>
    <n v="370"/>
    <n v="20240124"/>
    <n v="8.1999999999999993"/>
    <n v="10.7"/>
    <n v="381"/>
    <n v="1"/>
    <n v="1022.2"/>
    <n v="74"/>
    <x v="29"/>
    <x v="23"/>
    <x v="3"/>
    <x v="0"/>
    <n v="7.3000000000000007"/>
    <n v="8.0300000000000011"/>
    <n v="0"/>
  </r>
  <r>
    <n v="370"/>
    <n v="20240125"/>
    <n v="3.2"/>
    <n v="6.9"/>
    <n v="271"/>
    <n v="1.4"/>
    <n v="1027.5999999999999"/>
    <n v="95"/>
    <x v="29"/>
    <x v="24"/>
    <x v="3"/>
    <x v="0"/>
    <n v="11.1"/>
    <n v="12.21"/>
    <n v="0"/>
  </r>
  <r>
    <n v="370"/>
    <n v="20240126"/>
    <n v="5.4"/>
    <n v="7.5"/>
    <n v="398"/>
    <n v="3.8"/>
    <n v="1026.9000000000001"/>
    <n v="81"/>
    <x v="29"/>
    <x v="25"/>
    <x v="3"/>
    <x v="0"/>
    <n v="10.5"/>
    <n v="11.55"/>
    <n v="0"/>
  </r>
  <r>
    <n v="370"/>
    <n v="20240127"/>
    <n v="2.5"/>
    <n v="2.4"/>
    <n v="568"/>
    <n v="0"/>
    <n v="1035.4000000000001"/>
    <n v="83"/>
    <x v="29"/>
    <x v="26"/>
    <x v="3"/>
    <x v="0"/>
    <n v="15.6"/>
    <n v="17.16"/>
    <n v="0"/>
  </r>
  <r>
    <n v="370"/>
    <n v="20240128"/>
    <n v="2.8"/>
    <n v="4.2"/>
    <n v="619"/>
    <n v="0"/>
    <n v="1027.8"/>
    <n v="71"/>
    <x v="29"/>
    <x v="27"/>
    <x v="3"/>
    <x v="0"/>
    <n v="13.8"/>
    <n v="15.180000000000001"/>
    <n v="0"/>
  </r>
  <r>
    <n v="370"/>
    <n v="20240129"/>
    <n v="2.7"/>
    <n v="7.3"/>
    <n v="525"/>
    <n v="0"/>
    <n v="1026.3"/>
    <n v="79"/>
    <x v="29"/>
    <x v="28"/>
    <x v="4"/>
    <x v="0"/>
    <n v="10.7"/>
    <n v="11.77"/>
    <n v="0"/>
  </r>
  <r>
    <n v="370"/>
    <n v="20240130"/>
    <n v="4.3"/>
    <n v="8.9"/>
    <n v="208"/>
    <n v="0.3"/>
    <n v="1028.7"/>
    <n v="83"/>
    <x v="29"/>
    <x v="29"/>
    <x v="4"/>
    <x v="0"/>
    <n v="9.1"/>
    <n v="10.01"/>
    <n v="0"/>
  </r>
  <r>
    <n v="370"/>
    <n v="20240131"/>
    <n v="4.2"/>
    <n v="6.8"/>
    <n v="174"/>
    <n v="-0.1"/>
    <n v="1031.0999999999999"/>
    <n v="82"/>
    <x v="29"/>
    <x v="30"/>
    <x v="4"/>
    <x v="0"/>
    <n v="11.2"/>
    <n v="12.32"/>
    <n v="0"/>
  </r>
  <r>
    <n v="370"/>
    <n v="20240201"/>
    <n v="3.1"/>
    <n v="6.2"/>
    <n v="592"/>
    <n v="3.6"/>
    <n v="1030.7"/>
    <n v="85"/>
    <x v="29"/>
    <x v="31"/>
    <x v="4"/>
    <x v="1"/>
    <n v="11.8"/>
    <n v="12.980000000000002"/>
    <n v="0"/>
  </r>
  <r>
    <n v="370"/>
    <n v="20240202"/>
    <n v="6.1"/>
    <n v="7.2"/>
    <n v="185"/>
    <n v="0.1"/>
    <n v="1028.5999999999999"/>
    <n v="88"/>
    <x v="29"/>
    <x v="32"/>
    <x v="4"/>
    <x v="1"/>
    <n v="10.8"/>
    <n v="11.880000000000003"/>
    <n v="0"/>
  </r>
  <r>
    <n v="370"/>
    <n v="20240203"/>
    <n v="5.4"/>
    <n v="10.1"/>
    <n v="130"/>
    <n v="7.6"/>
    <n v="1026.0999999999999"/>
    <n v="94"/>
    <x v="29"/>
    <x v="33"/>
    <x v="4"/>
    <x v="1"/>
    <n v="7.9"/>
    <n v="8.6900000000000013"/>
    <n v="0"/>
  </r>
  <r>
    <n v="370"/>
    <n v="20240204"/>
    <n v="6.4"/>
    <n v="11"/>
    <n v="130"/>
    <n v="5.5"/>
    <n v="1022.3"/>
    <n v="89"/>
    <x v="29"/>
    <x v="34"/>
    <x v="4"/>
    <x v="1"/>
    <n v="7"/>
    <n v="7.7000000000000011"/>
    <n v="0"/>
  </r>
  <r>
    <n v="370"/>
    <n v="20240205"/>
    <n v="8.4"/>
    <n v="9.8000000000000007"/>
    <n v="426"/>
    <n v="-0.1"/>
    <n v="1019.4"/>
    <n v="80"/>
    <x v="29"/>
    <x v="35"/>
    <x v="5"/>
    <x v="1"/>
    <n v="8.1999999999999993"/>
    <n v="9.02"/>
    <n v="0"/>
  </r>
  <r>
    <n v="370"/>
    <n v="20240206"/>
    <n v="9.8000000000000007"/>
    <n v="10.6"/>
    <n v="193"/>
    <n v="3.9"/>
    <n v="1009.9"/>
    <n v="82"/>
    <x v="29"/>
    <x v="36"/>
    <x v="5"/>
    <x v="1"/>
    <n v="7.4"/>
    <n v="8.14"/>
    <n v="0"/>
  </r>
  <r>
    <n v="370"/>
    <n v="20240207"/>
    <n v="2.5"/>
    <n v="4.5999999999999996"/>
    <n v="280"/>
    <n v="17.8"/>
    <n v="1005.2"/>
    <n v="90"/>
    <x v="29"/>
    <x v="37"/>
    <x v="5"/>
    <x v="1"/>
    <n v="13.4"/>
    <n v="14.740000000000002"/>
    <n v="0"/>
  </r>
  <r>
    <n v="370"/>
    <n v="20240208"/>
    <n v="2.8"/>
    <n v="5.3"/>
    <n v="120"/>
    <n v="17.399999999999999"/>
    <n v="996.3"/>
    <n v="95"/>
    <x v="29"/>
    <x v="38"/>
    <x v="5"/>
    <x v="1"/>
    <n v="12.7"/>
    <n v="13.97"/>
    <n v="0"/>
  </r>
  <r>
    <n v="370"/>
    <n v="20240209"/>
    <n v="4.4000000000000004"/>
    <n v="11.4"/>
    <n v="260"/>
    <n v="3.7"/>
    <n v="984.7"/>
    <n v="84"/>
    <x v="29"/>
    <x v="39"/>
    <x v="5"/>
    <x v="1"/>
    <n v="6.6"/>
    <n v="7.26"/>
    <n v="0"/>
  </r>
  <r>
    <n v="370"/>
    <n v="20240210"/>
    <n v="2.5"/>
    <n v="10.8"/>
    <n v="405"/>
    <n v="1.5"/>
    <n v="986.3"/>
    <n v="87"/>
    <x v="29"/>
    <x v="40"/>
    <x v="5"/>
    <x v="1"/>
    <n v="7.1999999999999993"/>
    <n v="7.92"/>
    <n v="0"/>
  </r>
  <r>
    <n v="370"/>
    <n v="20240211"/>
    <n v="2.8"/>
    <n v="8.9"/>
    <n v="287"/>
    <n v="1.1000000000000001"/>
    <n v="991.3"/>
    <n v="90"/>
    <x v="29"/>
    <x v="41"/>
    <x v="5"/>
    <x v="1"/>
    <n v="9.1"/>
    <n v="10.01"/>
    <n v="0"/>
  </r>
  <r>
    <n v="370"/>
    <n v="20240212"/>
    <n v="3.4"/>
    <n v="6.3"/>
    <n v="571"/>
    <n v="0.4"/>
    <n v="1005.8"/>
    <n v="87"/>
    <x v="29"/>
    <x v="42"/>
    <x v="6"/>
    <x v="1"/>
    <n v="11.7"/>
    <n v="12.870000000000001"/>
    <n v="0"/>
  </r>
  <r>
    <n v="370"/>
    <n v="20240213"/>
    <n v="4.7"/>
    <n v="6.7"/>
    <n v="688"/>
    <n v="0.4"/>
    <n v="1016.2"/>
    <n v="81"/>
    <x v="29"/>
    <x v="43"/>
    <x v="6"/>
    <x v="1"/>
    <n v="11.3"/>
    <n v="12.430000000000001"/>
    <n v="0"/>
  </r>
  <r>
    <n v="370"/>
    <n v="20240214"/>
    <n v="6.2"/>
    <n v="11.1"/>
    <n v="156"/>
    <n v="3.7"/>
    <n v="1015.9"/>
    <n v="94"/>
    <x v="29"/>
    <x v="44"/>
    <x v="6"/>
    <x v="1"/>
    <n v="6.9"/>
    <n v="7.5900000000000007"/>
    <n v="0"/>
  </r>
  <r>
    <n v="370"/>
    <n v="20240215"/>
    <n v="3.3"/>
    <n v="13.2"/>
    <n v="391"/>
    <n v="2.7"/>
    <n v="1013.3"/>
    <n v="81"/>
    <x v="29"/>
    <x v="45"/>
    <x v="6"/>
    <x v="1"/>
    <n v="4.8000000000000007"/>
    <n v="5.2800000000000011"/>
    <n v="0"/>
  </r>
  <r>
    <n v="370"/>
    <n v="20240216"/>
    <n v="3.6"/>
    <n v="11.4"/>
    <n v="180"/>
    <n v="1.3"/>
    <n v="1015.2"/>
    <n v="85"/>
    <x v="29"/>
    <x v="46"/>
    <x v="6"/>
    <x v="1"/>
    <n v="6.6"/>
    <n v="7.26"/>
    <n v="0"/>
  </r>
  <r>
    <n v="370"/>
    <n v="20240217"/>
    <n v="2.8"/>
    <n v="10.5"/>
    <n v="444"/>
    <n v="0"/>
    <n v="1030.8"/>
    <n v="84"/>
    <x v="29"/>
    <x v="47"/>
    <x v="6"/>
    <x v="1"/>
    <n v="7.5"/>
    <n v="8.25"/>
    <n v="0"/>
  </r>
  <r>
    <n v="370"/>
    <n v="20240218"/>
    <n v="5.8"/>
    <n v="9.6"/>
    <n v="161"/>
    <n v="5.2"/>
    <n v="1025.5"/>
    <n v="86"/>
    <x v="29"/>
    <x v="48"/>
    <x v="6"/>
    <x v="1"/>
    <n v="8.4"/>
    <n v="9.240000000000002"/>
    <n v="0"/>
  </r>
  <r>
    <n v="370"/>
    <n v="20240219"/>
    <n v="3.9"/>
    <n v="8.5"/>
    <n v="226"/>
    <n v="2.4"/>
    <n v="1027.2"/>
    <n v="90"/>
    <x v="29"/>
    <x v="49"/>
    <x v="7"/>
    <x v="1"/>
    <n v="9.5"/>
    <n v="10.450000000000001"/>
    <n v="0"/>
  </r>
  <r>
    <n v="370"/>
    <n v="20240220"/>
    <n v="4.9000000000000004"/>
    <n v="8.1"/>
    <n v="651"/>
    <n v="0"/>
    <n v="1026.8"/>
    <n v="85"/>
    <x v="29"/>
    <x v="50"/>
    <x v="7"/>
    <x v="1"/>
    <n v="9.9"/>
    <n v="10.89"/>
    <n v="0"/>
  </r>
  <r>
    <n v="370"/>
    <n v="20240221"/>
    <n v="6.2"/>
    <n v="9.1"/>
    <n v="330"/>
    <n v="6"/>
    <n v="1011.6"/>
    <n v="85"/>
    <x v="29"/>
    <x v="51"/>
    <x v="7"/>
    <x v="1"/>
    <n v="8.9"/>
    <n v="9.7900000000000009"/>
    <n v="0"/>
  </r>
  <r>
    <n v="370"/>
    <n v="20240222"/>
    <n v="6.8"/>
    <n v="9.8000000000000007"/>
    <n v="299"/>
    <n v="9.6999999999999993"/>
    <n v="987.9"/>
    <n v="89"/>
    <x v="29"/>
    <x v="52"/>
    <x v="7"/>
    <x v="1"/>
    <n v="8.1999999999999993"/>
    <n v="9.02"/>
    <n v="0"/>
  </r>
  <r>
    <n v="370"/>
    <n v="20240223"/>
    <n v="6.4"/>
    <n v="6.2"/>
    <n v="354"/>
    <n v="0.7"/>
    <n v="991.6"/>
    <n v="77"/>
    <x v="29"/>
    <x v="53"/>
    <x v="7"/>
    <x v="1"/>
    <n v="11.8"/>
    <n v="12.980000000000002"/>
    <n v="0"/>
  </r>
  <r>
    <n v="370"/>
    <n v="20240224"/>
    <n v="4.3"/>
    <n v="5.6"/>
    <n v="541"/>
    <n v="1.7"/>
    <n v="998.6"/>
    <n v="79"/>
    <x v="29"/>
    <x v="54"/>
    <x v="7"/>
    <x v="1"/>
    <n v="12.4"/>
    <n v="13.640000000000002"/>
    <n v="0"/>
  </r>
  <r>
    <n v="370"/>
    <n v="20240225"/>
    <n v="3.6"/>
    <n v="7"/>
    <n v="653"/>
    <n v="2.1"/>
    <n v="999.8"/>
    <n v="78"/>
    <x v="29"/>
    <x v="55"/>
    <x v="7"/>
    <x v="1"/>
    <n v="11"/>
    <n v="12.100000000000001"/>
    <n v="0"/>
  </r>
  <r>
    <n v="370"/>
    <n v="20240226"/>
    <n v="6.6"/>
    <n v="5.3"/>
    <n v="139"/>
    <n v="17.399999999999999"/>
    <n v="1005.2"/>
    <n v="89"/>
    <x v="29"/>
    <x v="56"/>
    <x v="8"/>
    <x v="1"/>
    <n v="12.7"/>
    <n v="13.97"/>
    <n v="0"/>
  </r>
  <r>
    <n v="370"/>
    <n v="20240227"/>
    <n v="3.3"/>
    <n v="4.4000000000000004"/>
    <n v="1079"/>
    <n v="0"/>
    <n v="1018.3"/>
    <n v="86"/>
    <x v="29"/>
    <x v="57"/>
    <x v="8"/>
    <x v="1"/>
    <n v="13.6"/>
    <n v="14.96"/>
    <n v="0"/>
  </r>
  <r>
    <n v="370"/>
    <n v="20240228"/>
    <n v="3.1"/>
    <n v="4.7"/>
    <n v="541"/>
    <n v="0"/>
    <n v="1020.3"/>
    <n v="88"/>
    <x v="29"/>
    <x v="58"/>
    <x v="8"/>
    <x v="1"/>
    <n v="13.3"/>
    <n v="14.630000000000003"/>
    <n v="0"/>
  </r>
  <r>
    <n v="370"/>
    <n v="20240229"/>
    <n v="4.5999999999999996"/>
    <n v="8.3000000000000007"/>
    <n v="286"/>
    <n v="2.8"/>
    <n v="1008.6"/>
    <n v="85"/>
    <x v="29"/>
    <x v="59"/>
    <x v="8"/>
    <x v="1"/>
    <n v="9.6999999999999993"/>
    <n v="10.67"/>
    <n v="0"/>
  </r>
  <r>
    <n v="370"/>
    <n v="20240301"/>
    <n v="5.5"/>
    <n v="8.5"/>
    <n v="695"/>
    <n v="0.8"/>
    <n v="1001.1"/>
    <n v="73"/>
    <x v="29"/>
    <x v="60"/>
    <x v="8"/>
    <x v="2"/>
    <n v="9.5"/>
    <n v="9.5"/>
    <n v="0"/>
  </r>
  <r>
    <n v="370"/>
    <n v="20240302"/>
    <n v="4.8"/>
    <n v="10.1"/>
    <n v="1070"/>
    <n v="0.3"/>
    <n v="999.5"/>
    <n v="66"/>
    <x v="29"/>
    <x v="61"/>
    <x v="8"/>
    <x v="2"/>
    <n v="7.9"/>
    <n v="7.9"/>
    <n v="0"/>
  </r>
  <r>
    <n v="370"/>
    <n v="20240303"/>
    <n v="2.9"/>
    <n v="11"/>
    <n v="877"/>
    <n v="0.1"/>
    <n v="1001.7"/>
    <n v="73"/>
    <x v="29"/>
    <x v="62"/>
    <x v="8"/>
    <x v="2"/>
    <n v="7"/>
    <n v="7"/>
    <n v="0"/>
  </r>
  <r>
    <n v="370"/>
    <n v="20240304"/>
    <n v="2"/>
    <n v="7.9"/>
    <n v="1252"/>
    <n v="0"/>
    <n v="1011.5"/>
    <n v="75"/>
    <x v="29"/>
    <x v="63"/>
    <x v="9"/>
    <x v="2"/>
    <n v="10.1"/>
    <n v="10.1"/>
    <n v="0"/>
  </r>
  <r>
    <n v="370"/>
    <n v="20240305"/>
    <n v="1.4"/>
    <n v="6.9"/>
    <n v="356"/>
    <n v="0.2"/>
    <n v="1014.6"/>
    <n v="85"/>
    <x v="29"/>
    <x v="64"/>
    <x v="9"/>
    <x v="2"/>
    <n v="11.1"/>
    <n v="11.1"/>
    <n v="0"/>
  </r>
  <r>
    <n v="370"/>
    <n v="20240306"/>
    <n v="1.8"/>
    <n v="6.6"/>
    <n v="934"/>
    <n v="0"/>
    <n v="1022.6"/>
    <n v="81"/>
    <x v="29"/>
    <x v="65"/>
    <x v="9"/>
    <x v="2"/>
    <n v="11.4"/>
    <n v="11.4"/>
    <n v="0"/>
  </r>
  <r>
    <n v="370"/>
    <n v="20240307"/>
    <n v="4"/>
    <n v="6"/>
    <n v="1026"/>
    <n v="0"/>
    <n v="1021.9"/>
    <n v="75"/>
    <x v="29"/>
    <x v="66"/>
    <x v="9"/>
    <x v="2"/>
    <n v="12"/>
    <n v="12"/>
    <n v="0"/>
  </r>
  <r>
    <n v="370"/>
    <n v="20240308"/>
    <n v="4.8"/>
    <n v="6.7"/>
    <n v="1391"/>
    <n v="0"/>
    <n v="1010.5"/>
    <n v="59"/>
    <x v="29"/>
    <x v="67"/>
    <x v="9"/>
    <x v="2"/>
    <n v="11.3"/>
    <n v="11.3"/>
    <n v="0"/>
  </r>
  <r>
    <n v="370"/>
    <n v="20240309"/>
    <n v="3.7"/>
    <n v="9.6999999999999993"/>
    <n v="840"/>
    <n v="-0.1"/>
    <n v="1000.3"/>
    <n v="59"/>
    <x v="29"/>
    <x v="68"/>
    <x v="9"/>
    <x v="2"/>
    <n v="8.3000000000000007"/>
    <n v="8.3000000000000007"/>
    <n v="0"/>
  </r>
  <r>
    <n v="370"/>
    <n v="20240310"/>
    <n v="3.3"/>
    <n v="9.9"/>
    <n v="639"/>
    <n v="0"/>
    <n v="996.1"/>
    <n v="66"/>
    <x v="29"/>
    <x v="69"/>
    <x v="9"/>
    <x v="2"/>
    <n v="8.1"/>
    <n v="8.1"/>
    <n v="0"/>
  </r>
  <r>
    <n v="370"/>
    <n v="20240311"/>
    <n v="2"/>
    <n v="7.6"/>
    <n v="168"/>
    <n v="21"/>
    <n v="1002.8"/>
    <n v="95"/>
    <x v="29"/>
    <x v="70"/>
    <x v="10"/>
    <x v="2"/>
    <n v="10.4"/>
    <n v="10.4"/>
    <n v="0"/>
  </r>
  <r>
    <n v="370"/>
    <n v="20240312"/>
    <n v="3.8"/>
    <n v="8.1999999999999993"/>
    <n v="540"/>
    <n v="4.5"/>
    <n v="1013.4"/>
    <n v="91"/>
    <x v="29"/>
    <x v="71"/>
    <x v="10"/>
    <x v="2"/>
    <n v="9.8000000000000007"/>
    <n v="9.8000000000000007"/>
    <n v="0"/>
  </r>
  <r>
    <n v="370"/>
    <n v="20240313"/>
    <n v="4.2"/>
    <n v="11.4"/>
    <n v="310"/>
    <n v="1.6"/>
    <n v="1014.9"/>
    <n v="88"/>
    <x v="29"/>
    <x v="72"/>
    <x v="10"/>
    <x v="2"/>
    <n v="6.6"/>
    <n v="6.6"/>
    <n v="0"/>
  </r>
  <r>
    <n v="370"/>
    <n v="20240314"/>
    <n v="3.5"/>
    <n v="13"/>
    <n v="1311"/>
    <n v="0"/>
    <n v="1011.2"/>
    <n v="72"/>
    <x v="29"/>
    <x v="73"/>
    <x v="10"/>
    <x v="2"/>
    <n v="5"/>
    <n v="5"/>
    <n v="0"/>
  </r>
  <r>
    <n v="370"/>
    <n v="20240315"/>
    <n v="5.0999999999999996"/>
    <n v="12.6"/>
    <n v="612"/>
    <n v="1.8"/>
    <n v="1008.4"/>
    <n v="83"/>
    <x v="29"/>
    <x v="74"/>
    <x v="10"/>
    <x v="2"/>
    <n v="5.4"/>
    <n v="5.4"/>
    <n v="0"/>
  </r>
  <r>
    <n v="370"/>
    <n v="20240316"/>
    <n v="3.1"/>
    <n v="7.9"/>
    <n v="665"/>
    <n v="1"/>
    <n v="1019.8"/>
    <n v="80"/>
    <x v="29"/>
    <x v="75"/>
    <x v="10"/>
    <x v="2"/>
    <n v="10.1"/>
    <n v="10.1"/>
    <n v="0"/>
  </r>
  <r>
    <n v="370"/>
    <n v="20240317"/>
    <n v="3.1"/>
    <n v="10.3"/>
    <n v="732"/>
    <n v="1"/>
    <n v="1019.4"/>
    <n v="79"/>
    <x v="29"/>
    <x v="76"/>
    <x v="10"/>
    <x v="2"/>
    <n v="7.6999999999999993"/>
    <n v="7.6999999999999993"/>
    <n v="0"/>
  </r>
  <r>
    <n v="370"/>
    <n v="20240318"/>
    <n v="2.2000000000000002"/>
    <n v="11.4"/>
    <n v="1054"/>
    <n v="0"/>
    <n v="1016.3"/>
    <n v="83"/>
    <x v="29"/>
    <x v="77"/>
    <x v="11"/>
    <x v="2"/>
    <n v="6.6"/>
    <n v="6.6"/>
    <n v="0"/>
  </r>
  <r>
    <n v="370"/>
    <n v="20240319"/>
    <n v="2.2000000000000002"/>
    <n v="11.8"/>
    <n v="1039"/>
    <n v="0"/>
    <n v="1018.2"/>
    <n v="79"/>
    <x v="29"/>
    <x v="78"/>
    <x v="11"/>
    <x v="2"/>
    <n v="6.1999999999999993"/>
    <n v="6.1999999999999993"/>
    <n v="0"/>
  </r>
  <r>
    <n v="370"/>
    <n v="20240320"/>
    <n v="1.1000000000000001"/>
    <n v="11.8"/>
    <n v="1218"/>
    <n v="0"/>
    <n v="1019"/>
    <n v="81"/>
    <x v="29"/>
    <x v="79"/>
    <x v="11"/>
    <x v="2"/>
    <n v="6.1999999999999993"/>
    <n v="6.1999999999999993"/>
    <n v="0"/>
  </r>
  <r>
    <n v="370"/>
    <n v="20240321"/>
    <n v="3"/>
    <n v="10.199999999999999"/>
    <n v="820"/>
    <n v="0"/>
    <n v="1023.9"/>
    <n v="83"/>
    <x v="29"/>
    <x v="80"/>
    <x v="11"/>
    <x v="2"/>
    <n v="7.8000000000000007"/>
    <n v="7.8000000000000007"/>
    <n v="0"/>
  </r>
  <r>
    <n v="370"/>
    <n v="20240322"/>
    <n v="4"/>
    <n v="9.9"/>
    <n v="359"/>
    <n v="10.4"/>
    <n v="1016.3"/>
    <n v="88"/>
    <x v="29"/>
    <x v="81"/>
    <x v="11"/>
    <x v="2"/>
    <n v="8.1"/>
    <n v="8.1"/>
    <n v="0"/>
  </r>
  <r>
    <n v="370"/>
    <n v="20240323"/>
    <n v="4.7"/>
    <n v="5.6"/>
    <n v="1065"/>
    <n v="2.4"/>
    <n v="1009.3"/>
    <n v="83"/>
    <x v="29"/>
    <x v="82"/>
    <x v="11"/>
    <x v="2"/>
    <n v="12.4"/>
    <n v="12.4"/>
    <n v="0"/>
  </r>
  <r>
    <n v="370"/>
    <n v="20240324"/>
    <n v="6.4"/>
    <n v="6.5"/>
    <n v="874"/>
    <n v="2.9"/>
    <n v="1006"/>
    <n v="81"/>
    <x v="29"/>
    <x v="83"/>
    <x v="11"/>
    <x v="2"/>
    <n v="11.5"/>
    <n v="11.5"/>
    <n v="0"/>
  </r>
  <r>
    <n v="370"/>
    <n v="20240325"/>
    <n v="2.8"/>
    <n v="7.4"/>
    <n v="1632"/>
    <n v="0"/>
    <n v="1004.2"/>
    <n v="67"/>
    <x v="29"/>
    <x v="84"/>
    <x v="12"/>
    <x v="2"/>
    <n v="10.6"/>
    <n v="10.6"/>
    <n v="0"/>
  </r>
  <r>
    <n v="370"/>
    <n v="20240326"/>
    <n v="3.3"/>
    <n v="10.199999999999999"/>
    <n v="847"/>
    <n v="-0.1"/>
    <n v="990.6"/>
    <n v="63"/>
    <x v="29"/>
    <x v="85"/>
    <x v="12"/>
    <x v="2"/>
    <n v="7.8000000000000007"/>
    <n v="7.8000000000000007"/>
    <n v="0"/>
  </r>
  <r>
    <n v="370"/>
    <n v="20240327"/>
    <n v="3.8"/>
    <n v="9.6999999999999993"/>
    <n v="811"/>
    <n v="0.6"/>
    <n v="986.7"/>
    <n v="72"/>
    <x v="29"/>
    <x v="86"/>
    <x v="12"/>
    <x v="2"/>
    <n v="8.3000000000000007"/>
    <n v="8.3000000000000007"/>
    <n v="0"/>
  </r>
  <r>
    <n v="370"/>
    <n v="20240328"/>
    <n v="5.6"/>
    <n v="9.3000000000000007"/>
    <n v="1047"/>
    <n v="3"/>
    <n v="987"/>
    <n v="66"/>
    <x v="29"/>
    <x v="87"/>
    <x v="12"/>
    <x v="2"/>
    <n v="8.6999999999999993"/>
    <n v="8.6999999999999993"/>
    <n v="0"/>
  </r>
  <r>
    <n v="370"/>
    <n v="20240329"/>
    <n v="4.5"/>
    <n v="11.3"/>
    <n v="1121"/>
    <n v="1.3"/>
    <n v="994"/>
    <n v="71"/>
    <x v="29"/>
    <x v="88"/>
    <x v="12"/>
    <x v="2"/>
    <n v="6.6999999999999993"/>
    <n v="6.6999999999999993"/>
    <n v="0"/>
  </r>
  <r>
    <n v="370"/>
    <n v="20240330"/>
    <n v="2.8"/>
    <n v="9.9"/>
    <n v="684"/>
    <n v="0.4"/>
    <n v="997"/>
    <n v="88"/>
    <x v="29"/>
    <x v="89"/>
    <x v="12"/>
    <x v="2"/>
    <n v="8.1"/>
    <n v="8.1"/>
    <n v="0"/>
  </r>
  <r>
    <n v="370"/>
    <n v="20240331"/>
    <n v="2.6"/>
    <n v="11.1"/>
    <n v="985"/>
    <n v="10.6"/>
    <n v="996.1"/>
    <n v="87"/>
    <x v="29"/>
    <x v="90"/>
    <x v="12"/>
    <x v="2"/>
    <n v="6.9"/>
    <n v="6.9"/>
    <n v="0"/>
  </r>
  <r>
    <n v="370"/>
    <n v="20240401"/>
    <n v="3.8"/>
    <n v="10.199999999999999"/>
    <n v="797"/>
    <n v="0"/>
    <n v="997.3"/>
    <n v="79"/>
    <x v="29"/>
    <x v="91"/>
    <x v="13"/>
    <x v="3"/>
    <n v="7.8000000000000007"/>
    <n v="6.2400000000000011"/>
    <n v="0"/>
  </r>
  <r>
    <n v="370"/>
    <n v="20240402"/>
    <n v="5.0999999999999996"/>
    <n v="9.8000000000000007"/>
    <n v="616"/>
    <n v="3.6"/>
    <n v="1006.3"/>
    <n v="85"/>
    <x v="29"/>
    <x v="92"/>
    <x v="13"/>
    <x v="3"/>
    <n v="8.1999999999999993"/>
    <n v="6.56"/>
    <n v="0"/>
  </r>
  <r>
    <n v="370"/>
    <n v="20240403"/>
    <n v="5.3"/>
    <n v="11.3"/>
    <n v="760"/>
    <n v="3.4"/>
    <n v="1005"/>
    <n v="83"/>
    <x v="29"/>
    <x v="93"/>
    <x v="13"/>
    <x v="3"/>
    <n v="6.6999999999999993"/>
    <n v="5.3599999999999994"/>
    <n v="0"/>
  </r>
  <r>
    <n v="370"/>
    <n v="20240404"/>
    <n v="6"/>
    <n v="12.3"/>
    <n v="881"/>
    <n v="9.9"/>
    <n v="1006.5"/>
    <n v="80"/>
    <x v="29"/>
    <x v="94"/>
    <x v="13"/>
    <x v="3"/>
    <n v="5.6999999999999993"/>
    <n v="4.5599999999999996"/>
    <n v="0"/>
  </r>
  <r>
    <n v="370"/>
    <n v="20240405"/>
    <n v="5.2"/>
    <n v="15"/>
    <n v="930"/>
    <n v="0.9"/>
    <n v="1009.2"/>
    <n v="78"/>
    <x v="29"/>
    <x v="95"/>
    <x v="13"/>
    <x v="3"/>
    <n v="3"/>
    <n v="2.4000000000000004"/>
    <n v="0"/>
  </r>
  <r>
    <n v="370"/>
    <n v="20240406"/>
    <n v="4.4000000000000004"/>
    <n v="18.899999999999999"/>
    <n v="1568"/>
    <n v="0"/>
    <n v="1009.3"/>
    <n v="59"/>
    <x v="29"/>
    <x v="96"/>
    <x v="13"/>
    <x v="3"/>
    <n v="0"/>
    <n v="0"/>
    <n v="0.89999999999999858"/>
  </r>
  <r>
    <n v="370"/>
    <n v="20240407"/>
    <n v="5.6"/>
    <n v="17.3"/>
    <n v="1488"/>
    <n v="2.5"/>
    <n v="1012.9"/>
    <n v="60"/>
    <x v="29"/>
    <x v="97"/>
    <x v="13"/>
    <x v="3"/>
    <n v="0.69999999999999929"/>
    <n v="0.5599999999999995"/>
    <n v="0"/>
  </r>
  <r>
    <n v="370"/>
    <n v="20240408"/>
    <n v="2.5"/>
    <n v="16.100000000000001"/>
    <n v="1380"/>
    <n v="2.7"/>
    <n v="1007.4"/>
    <n v="78"/>
    <x v="29"/>
    <x v="98"/>
    <x v="14"/>
    <x v="3"/>
    <n v="1.8999999999999986"/>
    <n v="1.5199999999999989"/>
    <n v="0"/>
  </r>
  <r>
    <n v="370"/>
    <n v="20240409"/>
    <n v="7.3"/>
    <n v="11.6"/>
    <n v="1107"/>
    <n v="1.8"/>
    <n v="1011.5"/>
    <n v="72"/>
    <x v="29"/>
    <x v="99"/>
    <x v="14"/>
    <x v="3"/>
    <n v="6.4"/>
    <n v="5.120000000000001"/>
    <n v="0"/>
  </r>
  <r>
    <n v="370"/>
    <n v="20240410"/>
    <n v="4.2"/>
    <n v="11"/>
    <n v="1996"/>
    <n v="-0.1"/>
    <n v="1027.8"/>
    <n v="63"/>
    <x v="29"/>
    <x v="100"/>
    <x v="14"/>
    <x v="3"/>
    <n v="7"/>
    <n v="5.6000000000000005"/>
    <n v="0"/>
  </r>
  <r>
    <n v="370"/>
    <n v="20240411"/>
    <n v="4.4000000000000004"/>
    <n v="13.1"/>
    <n v="423"/>
    <n v="0.7"/>
    <n v="1031.2"/>
    <n v="79"/>
    <x v="29"/>
    <x v="101"/>
    <x v="14"/>
    <x v="3"/>
    <n v="4.9000000000000004"/>
    <n v="3.9200000000000004"/>
    <n v="0"/>
  </r>
  <r>
    <n v="370"/>
    <n v="20240412"/>
    <n v="4.3"/>
    <n v="16.600000000000001"/>
    <n v="1278"/>
    <n v="0"/>
    <n v="1029.9000000000001"/>
    <n v="74"/>
    <x v="29"/>
    <x v="102"/>
    <x v="14"/>
    <x v="3"/>
    <n v="1.3999999999999986"/>
    <n v="1.119999999999999"/>
    <n v="0"/>
  </r>
  <r>
    <n v="370"/>
    <n v="20240413"/>
    <n v="5.2"/>
    <n v="18.3"/>
    <n v="1888"/>
    <n v="0"/>
    <n v="1023"/>
    <n v="66"/>
    <x v="29"/>
    <x v="103"/>
    <x v="14"/>
    <x v="3"/>
    <n v="0"/>
    <n v="0"/>
    <n v="0.30000000000000071"/>
  </r>
  <r>
    <n v="370"/>
    <n v="20240414"/>
    <n v="2.7"/>
    <n v="12.4"/>
    <n v="1816"/>
    <n v="0.8"/>
    <n v="1021.1"/>
    <n v="64"/>
    <x v="29"/>
    <x v="104"/>
    <x v="14"/>
    <x v="3"/>
    <n v="5.6"/>
    <n v="4.4799999999999995"/>
    <n v="0"/>
  </r>
  <r>
    <n v="370"/>
    <n v="20240415"/>
    <n v="6"/>
    <n v="7.8"/>
    <n v="987"/>
    <n v="7.4"/>
    <n v="1006.8"/>
    <n v="78"/>
    <x v="29"/>
    <x v="105"/>
    <x v="15"/>
    <x v="3"/>
    <n v="10.199999999999999"/>
    <n v="8.16"/>
    <n v="0"/>
  </r>
  <r>
    <n v="370"/>
    <n v="20240416"/>
    <n v="5.6"/>
    <n v="7.2"/>
    <n v="956"/>
    <n v="11.6"/>
    <n v="1005.4"/>
    <n v="87"/>
    <x v="29"/>
    <x v="106"/>
    <x v="15"/>
    <x v="3"/>
    <n v="10.8"/>
    <n v="8.64"/>
    <n v="0"/>
  </r>
  <r>
    <n v="370"/>
    <n v="20240417"/>
    <n v="2.4"/>
    <n v="5.0999999999999996"/>
    <n v="1279"/>
    <n v="9.5"/>
    <n v="1012.6"/>
    <n v="87"/>
    <x v="29"/>
    <x v="107"/>
    <x v="15"/>
    <x v="3"/>
    <n v="12.9"/>
    <n v="10.32"/>
    <n v="0"/>
  </r>
  <r>
    <n v="370"/>
    <n v="20240418"/>
    <n v="3"/>
    <n v="7.6"/>
    <n v="1714"/>
    <n v="0.1"/>
    <n v="1018.9"/>
    <n v="74"/>
    <x v="29"/>
    <x v="108"/>
    <x v="15"/>
    <x v="3"/>
    <n v="10.4"/>
    <n v="8.32"/>
    <n v="0"/>
  </r>
  <r>
    <n v="370"/>
    <n v="20240419"/>
    <n v="6.7"/>
    <n v="8.4"/>
    <n v="1232"/>
    <n v="6.7"/>
    <n v="1011.7"/>
    <n v="82"/>
    <x v="29"/>
    <x v="109"/>
    <x v="15"/>
    <x v="3"/>
    <n v="9.6"/>
    <n v="7.68"/>
    <n v="0"/>
  </r>
  <r>
    <n v="370"/>
    <n v="20240420"/>
    <n v="4.7"/>
    <n v="7.5"/>
    <n v="1516"/>
    <n v="1"/>
    <n v="1021.7"/>
    <n v="74"/>
    <x v="29"/>
    <x v="110"/>
    <x v="15"/>
    <x v="3"/>
    <n v="10.5"/>
    <n v="8.4"/>
    <n v="0"/>
  </r>
  <r>
    <n v="370"/>
    <n v="20240421"/>
    <n v="4.5"/>
    <n v="6.3"/>
    <n v="1707"/>
    <n v="0.4"/>
    <n v="1024.5"/>
    <n v="71"/>
    <x v="29"/>
    <x v="111"/>
    <x v="15"/>
    <x v="3"/>
    <n v="11.7"/>
    <n v="9.36"/>
    <n v="0"/>
  </r>
  <r>
    <n v="370"/>
    <n v="20240422"/>
    <n v="2.9"/>
    <n v="5.5"/>
    <n v="1413"/>
    <n v="0.1"/>
    <n v="1024.5999999999999"/>
    <n v="67"/>
    <x v="29"/>
    <x v="112"/>
    <x v="16"/>
    <x v="3"/>
    <n v="12.5"/>
    <n v="10"/>
    <n v="0"/>
  </r>
  <r>
    <n v="370"/>
    <n v="20240423"/>
    <n v="2.5"/>
    <n v="5.8"/>
    <n v="2085"/>
    <n v="0.4"/>
    <n v="1019.2"/>
    <n v="69"/>
    <x v="29"/>
    <x v="113"/>
    <x v="16"/>
    <x v="3"/>
    <n v="12.2"/>
    <n v="9.76"/>
    <n v="0"/>
  </r>
  <r>
    <n v="370"/>
    <n v="20240424"/>
    <n v="4.0999999999999996"/>
    <n v="6.3"/>
    <n v="1753"/>
    <n v="2.2000000000000002"/>
    <n v="1010.2"/>
    <n v="79"/>
    <x v="29"/>
    <x v="114"/>
    <x v="16"/>
    <x v="3"/>
    <n v="11.7"/>
    <n v="9.36"/>
    <n v="0"/>
  </r>
  <r>
    <n v="370"/>
    <n v="20240425"/>
    <n v="4.3"/>
    <n v="6.9"/>
    <n v="965"/>
    <n v="1.2"/>
    <n v="1005.1"/>
    <n v="74"/>
    <x v="29"/>
    <x v="115"/>
    <x v="16"/>
    <x v="3"/>
    <n v="11.1"/>
    <n v="8.8800000000000008"/>
    <n v="0"/>
  </r>
  <r>
    <n v="370"/>
    <n v="20240426"/>
    <n v="2"/>
    <n v="8.8000000000000007"/>
    <n v="1225"/>
    <n v="0.6"/>
    <n v="1004.1"/>
    <n v="78"/>
    <x v="29"/>
    <x v="116"/>
    <x v="16"/>
    <x v="3"/>
    <n v="9.1999999999999993"/>
    <n v="7.3599999999999994"/>
    <n v="0"/>
  </r>
  <r>
    <n v="370"/>
    <n v="20240427"/>
    <n v="3.1"/>
    <n v="12.7"/>
    <n v="1195"/>
    <n v="1.7"/>
    <n v="1004.8"/>
    <n v="74"/>
    <x v="29"/>
    <x v="117"/>
    <x v="16"/>
    <x v="3"/>
    <n v="5.3000000000000007"/>
    <n v="4.2400000000000011"/>
    <n v="0"/>
  </r>
  <r>
    <n v="370"/>
    <n v="20240428"/>
    <n v="5.3"/>
    <n v="12.8"/>
    <n v="1114"/>
    <n v="0.6"/>
    <n v="1009.2"/>
    <n v="69"/>
    <x v="29"/>
    <x v="118"/>
    <x v="16"/>
    <x v="3"/>
    <n v="5.1999999999999993"/>
    <n v="4.1599999999999993"/>
    <n v="0"/>
  </r>
  <r>
    <n v="370"/>
    <n v="20240429"/>
    <n v="2.6"/>
    <n v="14"/>
    <n v="2050"/>
    <n v="-0.1"/>
    <n v="1018.8"/>
    <n v="66"/>
    <x v="29"/>
    <x v="119"/>
    <x v="17"/>
    <x v="3"/>
    <n v="4"/>
    <n v="3.2"/>
    <n v="0"/>
  </r>
  <r>
    <n v="370"/>
    <n v="20240430"/>
    <n v="2.2999999999999998"/>
    <n v="17"/>
    <n v="1830"/>
    <n v="2.2999999999999998"/>
    <n v="1014.8"/>
    <n v="71"/>
    <x v="29"/>
    <x v="120"/>
    <x v="17"/>
    <x v="3"/>
    <n v="1"/>
    <n v="0.8"/>
    <n v="0"/>
  </r>
  <r>
    <n v="370"/>
    <n v="20240501"/>
    <n v="3.7"/>
    <n v="20.5"/>
    <n v="2271"/>
    <n v="0.1"/>
    <n v="1005.3"/>
    <n v="66"/>
    <x v="29"/>
    <x v="121"/>
    <x v="17"/>
    <x v="4"/>
    <n v="0"/>
    <n v="0"/>
    <n v="2.5"/>
  </r>
  <r>
    <n v="375"/>
    <n v="20240101"/>
    <n v="7.8"/>
    <n v="7.1"/>
    <n v="247"/>
    <n v="1.8"/>
    <n v="1002.9"/>
    <n v="84"/>
    <x v="30"/>
    <x v="0"/>
    <x v="0"/>
    <x v="0"/>
    <n v="10.9"/>
    <n v="11.990000000000002"/>
    <n v="0"/>
  </r>
  <r>
    <n v="375"/>
    <n v="20240102"/>
    <n v="8.8000000000000007"/>
    <n v="10.6"/>
    <n v="78"/>
    <n v="17.8"/>
    <n v="989.5"/>
    <n v="89"/>
    <x v="30"/>
    <x v="1"/>
    <x v="0"/>
    <x v="0"/>
    <n v="7.4"/>
    <n v="8.14"/>
    <n v="0"/>
  </r>
  <r>
    <n v="375"/>
    <n v="20240103"/>
    <n v="8.3000000000000007"/>
    <n v="9.4"/>
    <n v="162"/>
    <n v="8.3000000000000007"/>
    <n v="990.5"/>
    <n v="85"/>
    <x v="30"/>
    <x v="2"/>
    <x v="0"/>
    <x v="0"/>
    <n v="8.6"/>
    <n v="9.4600000000000009"/>
    <n v="0"/>
  </r>
  <r>
    <n v="375"/>
    <n v="20240104"/>
    <n v="3.7"/>
    <n v="7.7"/>
    <n v="158"/>
    <n v="10.9"/>
    <n v="1001.7"/>
    <n v="92"/>
    <x v="30"/>
    <x v="3"/>
    <x v="0"/>
    <x v="0"/>
    <n v="10.3"/>
    <n v="11.330000000000002"/>
    <n v="0"/>
  </r>
  <r>
    <n v="375"/>
    <n v="20240105"/>
    <n v="5.5"/>
    <n v="7.1"/>
    <n v="77"/>
    <n v="2"/>
    <n v="997.9"/>
    <n v="90"/>
    <x v="30"/>
    <x v="4"/>
    <x v="0"/>
    <x v="0"/>
    <n v="10.9"/>
    <n v="11.990000000000002"/>
    <n v="0"/>
  </r>
  <r>
    <n v="375"/>
    <n v="20240106"/>
    <n v="3"/>
    <n v="3.1"/>
    <n v="62"/>
    <n v="0"/>
    <n v="1011.2"/>
    <n v="88"/>
    <x v="30"/>
    <x v="5"/>
    <x v="0"/>
    <x v="0"/>
    <n v="14.9"/>
    <n v="16.39"/>
    <n v="0"/>
  </r>
  <r>
    <n v="375"/>
    <n v="20240107"/>
    <n v="4.8"/>
    <n v="-0.2"/>
    <n v="197"/>
    <n v="-0.1"/>
    <n v="1024.5999999999999"/>
    <n v="80"/>
    <x v="30"/>
    <x v="6"/>
    <x v="0"/>
    <x v="0"/>
    <n v="18.2"/>
    <n v="20.02"/>
    <n v="0"/>
  </r>
  <r>
    <n v="375"/>
    <n v="20240108"/>
    <n v="6.6"/>
    <n v="-2.2999999999999998"/>
    <n v="297"/>
    <n v="-0.1"/>
    <n v="1031.8"/>
    <n v="65"/>
    <x v="30"/>
    <x v="7"/>
    <x v="1"/>
    <x v="0"/>
    <n v="20.3"/>
    <n v="22.330000000000002"/>
    <n v="0"/>
  </r>
  <r>
    <n v="375"/>
    <n v="20240109"/>
    <n v="6.1"/>
    <n v="-3.8"/>
    <n v="497"/>
    <n v="0"/>
    <n v="1032.7"/>
    <n v="58"/>
    <x v="30"/>
    <x v="8"/>
    <x v="1"/>
    <x v="0"/>
    <n v="21.8"/>
    <n v="23.980000000000004"/>
    <n v="0"/>
  </r>
  <r>
    <n v="375"/>
    <n v="20240110"/>
    <n v="3.7"/>
    <n v="-3.8"/>
    <n v="455"/>
    <n v="0"/>
    <n v="1030.4000000000001"/>
    <n v="63"/>
    <x v="30"/>
    <x v="9"/>
    <x v="1"/>
    <x v="0"/>
    <n v="21.8"/>
    <n v="23.980000000000004"/>
    <n v="0"/>
  </r>
  <r>
    <n v="375"/>
    <n v="20240111"/>
    <n v="1.8"/>
    <n v="-2.7"/>
    <n v="431"/>
    <n v="-0.1"/>
    <n v="1034.0999999999999"/>
    <n v="85"/>
    <x v="30"/>
    <x v="10"/>
    <x v="1"/>
    <x v="0"/>
    <n v="20.7"/>
    <n v="22.77"/>
    <n v="0"/>
  </r>
  <r>
    <n v="375"/>
    <n v="20240112"/>
    <n v="1.5"/>
    <n v="1.6"/>
    <n v="135"/>
    <n v="-0.1"/>
    <n v="1032.7"/>
    <n v="94"/>
    <x v="30"/>
    <x v="11"/>
    <x v="1"/>
    <x v="0"/>
    <n v="16.399999999999999"/>
    <n v="18.04"/>
    <n v="0"/>
  </r>
  <r>
    <n v="375"/>
    <n v="20240113"/>
    <n v="4.4000000000000004"/>
    <n v="2.6"/>
    <n v="48"/>
    <n v="-0.1"/>
    <n v="1022.3"/>
    <n v="94"/>
    <x v="30"/>
    <x v="12"/>
    <x v="1"/>
    <x v="0"/>
    <n v="15.4"/>
    <n v="16.940000000000001"/>
    <n v="0"/>
  </r>
  <r>
    <n v="375"/>
    <n v="20240114"/>
    <n v="5.7"/>
    <n v="1.2"/>
    <n v="76"/>
    <n v="3.6"/>
    <n v="1009.4"/>
    <n v="96"/>
    <x v="30"/>
    <x v="13"/>
    <x v="1"/>
    <x v="0"/>
    <n v="16.8"/>
    <n v="18.480000000000004"/>
    <n v="0"/>
  </r>
  <r>
    <n v="375"/>
    <n v="20240115"/>
    <n v="4.3"/>
    <n v="0.5"/>
    <n v="254"/>
    <n v="4.7"/>
    <n v="1004.4"/>
    <n v="94"/>
    <x v="30"/>
    <x v="14"/>
    <x v="2"/>
    <x v="0"/>
    <n v="17.5"/>
    <n v="19.25"/>
    <n v="0"/>
  </r>
  <r>
    <n v="375"/>
    <n v="20240116"/>
    <n v="4.4000000000000004"/>
    <n v="-0.6"/>
    <n v="469"/>
    <n v="0.1"/>
    <n v="1007.6"/>
    <n v="84"/>
    <x v="30"/>
    <x v="15"/>
    <x v="2"/>
    <x v="0"/>
    <n v="18.600000000000001"/>
    <n v="20.460000000000004"/>
    <n v="0"/>
  </r>
  <r>
    <n v="375"/>
    <n v="20240117"/>
    <n v="1.8"/>
    <n v="-2.1"/>
    <n v="178"/>
    <n v="0"/>
    <n v="993.3"/>
    <n v="83"/>
    <x v="30"/>
    <x v="16"/>
    <x v="2"/>
    <x v="0"/>
    <n v="20.100000000000001"/>
    <n v="22.110000000000003"/>
    <n v="0"/>
  </r>
  <r>
    <n v="375"/>
    <n v="20240118"/>
    <n v="1.9"/>
    <n v="-1.1000000000000001"/>
    <n v="622"/>
    <n v="0"/>
    <n v="1003"/>
    <n v="88"/>
    <x v="30"/>
    <x v="17"/>
    <x v="2"/>
    <x v="0"/>
    <n v="19.100000000000001"/>
    <n v="21.01"/>
    <n v="0"/>
  </r>
  <r>
    <n v="375"/>
    <n v="20240119"/>
    <n v="4.3"/>
    <n v="-1.4"/>
    <n v="538"/>
    <n v="0.6"/>
    <n v="1020.8"/>
    <n v="91"/>
    <x v="30"/>
    <x v="18"/>
    <x v="2"/>
    <x v="0"/>
    <n v="19.399999999999999"/>
    <n v="21.34"/>
    <n v="0"/>
  </r>
  <r>
    <n v="375"/>
    <n v="20240120"/>
    <n v="4.5999999999999996"/>
    <n v="-0.9"/>
    <n v="401"/>
    <n v="0"/>
    <n v="1027.7"/>
    <n v="82"/>
    <x v="30"/>
    <x v="19"/>
    <x v="2"/>
    <x v="0"/>
    <n v="18.899999999999999"/>
    <n v="20.79"/>
    <n v="0"/>
  </r>
  <r>
    <n v="375"/>
    <n v="20240121"/>
    <n v="7.3"/>
    <n v="3.5"/>
    <n v="199"/>
    <n v="-0.1"/>
    <n v="1018.3"/>
    <n v="72"/>
    <x v="30"/>
    <x v="20"/>
    <x v="2"/>
    <x v="0"/>
    <n v="14.5"/>
    <n v="15.950000000000001"/>
    <n v="0"/>
  </r>
  <r>
    <n v="375"/>
    <n v="20240122"/>
    <n v="9.3000000000000007"/>
    <n v="9.6999999999999993"/>
    <n v="246"/>
    <n v="7.9"/>
    <n v="1009.1"/>
    <n v="80"/>
    <x v="30"/>
    <x v="21"/>
    <x v="3"/>
    <x v="0"/>
    <n v="8.3000000000000007"/>
    <n v="9.1300000000000008"/>
    <n v="0"/>
  </r>
  <r>
    <n v="375"/>
    <n v="20240123"/>
    <n v="7.8"/>
    <n v="8.1"/>
    <n v="367"/>
    <n v="1.9"/>
    <n v="1020.7"/>
    <n v="83"/>
    <x v="30"/>
    <x v="22"/>
    <x v="3"/>
    <x v="0"/>
    <n v="9.9"/>
    <n v="10.89"/>
    <n v="0"/>
  </r>
  <r>
    <n v="375"/>
    <n v="20240124"/>
    <n v="8.3000000000000007"/>
    <n v="10.7"/>
    <n v="304"/>
    <n v="1.6"/>
    <n v="1021.3"/>
    <n v="74"/>
    <x v="30"/>
    <x v="23"/>
    <x v="3"/>
    <x v="0"/>
    <n v="7.3000000000000007"/>
    <n v="8.0300000000000011"/>
    <n v="0"/>
  </r>
  <r>
    <n v="375"/>
    <n v="20240125"/>
    <n v="3.2"/>
    <n v="6.5"/>
    <n v="272"/>
    <n v="2.7"/>
    <n v="1027.4000000000001"/>
    <n v="95"/>
    <x v="30"/>
    <x v="24"/>
    <x v="3"/>
    <x v="0"/>
    <n v="11.5"/>
    <n v="12.65"/>
    <n v="0"/>
  </r>
  <r>
    <n v="375"/>
    <n v="20240126"/>
    <n v="5.3"/>
    <n v="7.2"/>
    <n v="347"/>
    <n v="3.6"/>
    <n v="1026.3"/>
    <n v="83"/>
    <x v="30"/>
    <x v="25"/>
    <x v="3"/>
    <x v="0"/>
    <n v="10.8"/>
    <n v="11.880000000000003"/>
    <n v="0"/>
  </r>
  <r>
    <n v="375"/>
    <n v="20240127"/>
    <n v="2.8"/>
    <n v="1.8"/>
    <n v="581"/>
    <n v="0"/>
    <n v="1035.3"/>
    <n v="85"/>
    <x v="30"/>
    <x v="26"/>
    <x v="3"/>
    <x v="0"/>
    <n v="16.2"/>
    <n v="17.82"/>
    <n v="0"/>
  </r>
  <r>
    <n v="375"/>
    <n v="20240128"/>
    <n v="2.4"/>
    <n v="3.5"/>
    <n v="629"/>
    <n v="0"/>
    <n v="1028.0999999999999"/>
    <n v="75"/>
    <x v="30"/>
    <x v="27"/>
    <x v="3"/>
    <x v="0"/>
    <n v="14.5"/>
    <n v="15.950000000000001"/>
    <n v="0"/>
  </r>
  <r>
    <n v="375"/>
    <n v="20240129"/>
    <n v="2.6"/>
    <n v="7.2"/>
    <n v="531"/>
    <n v="0"/>
    <n v="1026.4000000000001"/>
    <n v="79"/>
    <x v="30"/>
    <x v="28"/>
    <x v="4"/>
    <x v="0"/>
    <n v="10.8"/>
    <n v="11.880000000000003"/>
    <n v="0"/>
  </r>
  <r>
    <n v="375"/>
    <n v="20240130"/>
    <n v="4"/>
    <n v="8.6"/>
    <n v="254"/>
    <n v="0.7"/>
    <n v="1028.5"/>
    <n v="85"/>
    <x v="30"/>
    <x v="29"/>
    <x v="4"/>
    <x v="0"/>
    <n v="9.4"/>
    <n v="10.340000000000002"/>
    <n v="0"/>
  </r>
  <r>
    <n v="375"/>
    <n v="20240131"/>
    <n v="4.2"/>
    <n v="6.5"/>
    <n v="159"/>
    <n v="0.2"/>
    <n v="1030.9000000000001"/>
    <n v="84"/>
    <x v="30"/>
    <x v="30"/>
    <x v="4"/>
    <x v="0"/>
    <n v="11.5"/>
    <n v="12.65"/>
    <n v="0"/>
  </r>
  <r>
    <n v="375"/>
    <n v="20240201"/>
    <n v="3.2"/>
    <n v="6.4"/>
    <n v="606"/>
    <n v="3.5"/>
    <n v="1030.3"/>
    <n v="85"/>
    <x v="30"/>
    <x v="31"/>
    <x v="4"/>
    <x v="1"/>
    <n v="11.6"/>
    <n v="12.76"/>
    <n v="0"/>
  </r>
  <r>
    <n v="375"/>
    <n v="20240202"/>
    <n v="6.4"/>
    <n v="7.3"/>
    <n v="190"/>
    <n v="-0.1"/>
    <n v="1028"/>
    <n v="89"/>
    <x v="30"/>
    <x v="32"/>
    <x v="4"/>
    <x v="1"/>
    <n v="10.7"/>
    <n v="11.77"/>
    <n v="0"/>
  </r>
  <r>
    <n v="375"/>
    <n v="20240203"/>
    <n v="5.2"/>
    <n v="10"/>
    <n v="131"/>
    <n v="4.2"/>
    <n v="1025.4000000000001"/>
    <n v="95"/>
    <x v="30"/>
    <x v="33"/>
    <x v="4"/>
    <x v="1"/>
    <n v="8"/>
    <n v="8.8000000000000007"/>
    <n v="0"/>
  </r>
  <r>
    <n v="375"/>
    <n v="20240204"/>
    <n v="6.3"/>
    <n v="10.9"/>
    <n v="129"/>
    <n v="5.0999999999999996"/>
    <n v="1021.5"/>
    <n v="90"/>
    <x v="30"/>
    <x v="34"/>
    <x v="4"/>
    <x v="1"/>
    <n v="7.1"/>
    <n v="7.8100000000000005"/>
    <n v="0"/>
  </r>
  <r>
    <n v="375"/>
    <n v="20240205"/>
    <n v="8.6"/>
    <n v="9.8000000000000007"/>
    <n v="451"/>
    <n v="0.3"/>
    <n v="1018.6"/>
    <n v="81"/>
    <x v="30"/>
    <x v="35"/>
    <x v="5"/>
    <x v="1"/>
    <n v="8.1999999999999993"/>
    <n v="9.02"/>
    <n v="0"/>
  </r>
  <r>
    <n v="375"/>
    <n v="20240206"/>
    <n v="9.9"/>
    <n v="10.4"/>
    <n v="151"/>
    <n v="6.1"/>
    <n v="1009"/>
    <n v="84"/>
    <x v="30"/>
    <x v="36"/>
    <x v="5"/>
    <x v="1"/>
    <n v="7.6"/>
    <n v="8.36"/>
    <n v="0"/>
  </r>
  <r>
    <n v="375"/>
    <n v="20240207"/>
    <n v="1.9"/>
    <n v="3.9"/>
    <n v="349"/>
    <n v="17.7"/>
    <n v="1005.2"/>
    <n v="90"/>
    <x v="30"/>
    <x v="37"/>
    <x v="5"/>
    <x v="1"/>
    <n v="14.1"/>
    <n v="15.510000000000002"/>
    <n v="0"/>
  </r>
  <r>
    <n v="375"/>
    <n v="20240208"/>
    <n v="3.1"/>
    <n v="4"/>
    <n v="131"/>
    <n v="15.8"/>
    <n v="996.6"/>
    <n v="96"/>
    <x v="30"/>
    <x v="38"/>
    <x v="5"/>
    <x v="1"/>
    <n v="14"/>
    <n v="15.400000000000002"/>
    <n v="0"/>
  </r>
  <r>
    <n v="375"/>
    <n v="20240209"/>
    <n v="4.5"/>
    <n v="11.1"/>
    <n v="264"/>
    <n v="4.7"/>
    <n v="984.8"/>
    <n v="86"/>
    <x v="30"/>
    <x v="39"/>
    <x v="5"/>
    <x v="1"/>
    <n v="6.9"/>
    <n v="7.5900000000000007"/>
    <n v="0"/>
  </r>
  <r>
    <n v="375"/>
    <n v="20240210"/>
    <n v="2.7"/>
    <n v="10.4"/>
    <n v="369"/>
    <n v="0.8"/>
    <n v="986.5"/>
    <n v="90"/>
    <x v="30"/>
    <x v="40"/>
    <x v="5"/>
    <x v="1"/>
    <n v="7.6"/>
    <n v="8.36"/>
    <n v="0"/>
  </r>
  <r>
    <n v="375"/>
    <n v="20240211"/>
    <n v="3"/>
    <n v="8.5"/>
    <n v="215"/>
    <n v="2.2999999999999998"/>
    <n v="991.1"/>
    <n v="92"/>
    <x v="30"/>
    <x v="41"/>
    <x v="5"/>
    <x v="1"/>
    <n v="9.5"/>
    <n v="10.450000000000001"/>
    <n v="0"/>
  </r>
  <r>
    <n v="375"/>
    <n v="20240212"/>
    <n v="3.3"/>
    <n v="6.1"/>
    <n v="442"/>
    <n v="0.8"/>
    <n v="1005.4"/>
    <n v="89"/>
    <x v="30"/>
    <x v="42"/>
    <x v="6"/>
    <x v="1"/>
    <n v="11.9"/>
    <n v="13.090000000000002"/>
    <n v="0"/>
  </r>
  <r>
    <n v="375"/>
    <n v="20240213"/>
    <n v="4.7"/>
    <n v="6.3"/>
    <n v="639"/>
    <n v="0.5"/>
    <n v="1016"/>
    <n v="83"/>
    <x v="30"/>
    <x v="43"/>
    <x v="6"/>
    <x v="1"/>
    <n v="11.7"/>
    <n v="12.870000000000001"/>
    <n v="0"/>
  </r>
  <r>
    <n v="375"/>
    <n v="20240214"/>
    <n v="6.5"/>
    <n v="10.9"/>
    <n v="149"/>
    <n v="4.0999999999999996"/>
    <n v="1015.5"/>
    <n v="95"/>
    <x v="30"/>
    <x v="44"/>
    <x v="6"/>
    <x v="1"/>
    <n v="7.1"/>
    <n v="7.8100000000000005"/>
    <n v="0"/>
  </r>
  <r>
    <n v="375"/>
    <n v="20240215"/>
    <n v="3.5"/>
    <n v="12.8"/>
    <n v="320"/>
    <n v="3.2"/>
    <n v="1013.4"/>
    <n v="85"/>
    <x v="30"/>
    <x v="45"/>
    <x v="6"/>
    <x v="1"/>
    <n v="5.1999999999999993"/>
    <n v="5.72"/>
    <n v="0"/>
  </r>
  <r>
    <n v="375"/>
    <n v="20240216"/>
    <n v="3.6"/>
    <n v="11.4"/>
    <n v="182"/>
    <n v="0.8"/>
    <n v="1014.9"/>
    <n v="87"/>
    <x v="30"/>
    <x v="46"/>
    <x v="6"/>
    <x v="1"/>
    <n v="6.6"/>
    <n v="7.26"/>
    <n v="0"/>
  </r>
  <r>
    <n v="375"/>
    <n v="20240217"/>
    <n v="2.9"/>
    <n v="10.199999999999999"/>
    <n v="389"/>
    <n v="-0.1"/>
    <n v="1030.5999999999999"/>
    <n v="88"/>
    <x v="30"/>
    <x v="47"/>
    <x v="6"/>
    <x v="1"/>
    <n v="7.8000000000000007"/>
    <n v="8.5800000000000018"/>
    <n v="0"/>
  </r>
  <r>
    <n v="375"/>
    <n v="20240218"/>
    <n v="5.9"/>
    <n v="9.3000000000000007"/>
    <n v="140"/>
    <n v="9.3000000000000007"/>
    <n v="1025"/>
    <n v="89"/>
    <x v="30"/>
    <x v="48"/>
    <x v="6"/>
    <x v="1"/>
    <n v="8.6999999999999993"/>
    <n v="9.57"/>
    <n v="0"/>
  </r>
  <r>
    <n v="375"/>
    <n v="20240219"/>
    <n v="3.8"/>
    <n v="8.6999999999999993"/>
    <n v="272"/>
    <n v="1.2"/>
    <n v="1026.7"/>
    <n v="89"/>
    <x v="30"/>
    <x v="49"/>
    <x v="7"/>
    <x v="1"/>
    <n v="9.3000000000000007"/>
    <n v="10.230000000000002"/>
    <n v="0"/>
  </r>
  <r>
    <n v="375"/>
    <n v="20240220"/>
    <n v="5"/>
    <n v="7.8"/>
    <n v="583"/>
    <n v="-0.1"/>
    <n v="1026.4000000000001"/>
    <n v="87"/>
    <x v="30"/>
    <x v="50"/>
    <x v="7"/>
    <x v="1"/>
    <n v="10.199999999999999"/>
    <n v="11.22"/>
    <n v="0"/>
  </r>
  <r>
    <n v="375"/>
    <n v="20240221"/>
    <n v="6.3"/>
    <n v="9"/>
    <n v="319"/>
    <n v="4.5999999999999996"/>
    <n v="1011.4"/>
    <n v="86"/>
    <x v="30"/>
    <x v="51"/>
    <x v="7"/>
    <x v="1"/>
    <n v="9"/>
    <n v="9.9"/>
    <n v="0"/>
  </r>
  <r>
    <n v="375"/>
    <n v="20240222"/>
    <n v="7.2"/>
    <n v="9.8000000000000007"/>
    <n v="278"/>
    <n v="4.9000000000000004"/>
    <n v="987.6"/>
    <n v="90"/>
    <x v="30"/>
    <x v="52"/>
    <x v="7"/>
    <x v="1"/>
    <n v="8.1999999999999993"/>
    <n v="9.02"/>
    <n v="0"/>
  </r>
  <r>
    <n v="375"/>
    <n v="20240223"/>
    <n v="6.9"/>
    <n v="6.1"/>
    <n v="303"/>
    <n v="0.2"/>
    <n v="991.5"/>
    <n v="78"/>
    <x v="30"/>
    <x v="53"/>
    <x v="7"/>
    <x v="1"/>
    <n v="11.9"/>
    <n v="13.090000000000002"/>
    <n v="0"/>
  </r>
  <r>
    <n v="375"/>
    <n v="20240224"/>
    <n v="4.5999999999999996"/>
    <n v="5.3"/>
    <n v="468"/>
    <n v="0.7"/>
    <n v="998.6"/>
    <n v="81"/>
    <x v="30"/>
    <x v="54"/>
    <x v="7"/>
    <x v="1"/>
    <n v="12.7"/>
    <n v="13.97"/>
    <n v="0"/>
  </r>
  <r>
    <n v="375"/>
    <n v="20240225"/>
    <n v="4"/>
    <n v="6.2"/>
    <n v="617"/>
    <n v="1.1000000000000001"/>
    <n v="1000.1"/>
    <n v="83"/>
    <x v="30"/>
    <x v="55"/>
    <x v="7"/>
    <x v="1"/>
    <n v="11.8"/>
    <n v="12.980000000000002"/>
    <n v="0"/>
  </r>
  <r>
    <n v="375"/>
    <n v="20240226"/>
    <n v="5.3"/>
    <n v="5.0999999999999996"/>
    <n v="156"/>
    <n v="11.8"/>
    <n v="1005.7"/>
    <n v="88"/>
    <x v="30"/>
    <x v="56"/>
    <x v="8"/>
    <x v="1"/>
    <n v="12.9"/>
    <n v="14.190000000000001"/>
    <n v="0"/>
  </r>
  <r>
    <n v="375"/>
    <n v="20240227"/>
    <n v="2.4"/>
    <n v="3"/>
    <n v="914"/>
    <n v="0"/>
    <n v="1018.4"/>
    <n v="90"/>
    <x v="30"/>
    <x v="57"/>
    <x v="8"/>
    <x v="1"/>
    <n v="15"/>
    <n v="16.5"/>
    <n v="0"/>
  </r>
  <r>
    <n v="375"/>
    <n v="20240228"/>
    <n v="3"/>
    <n v="4.3"/>
    <n v="599"/>
    <n v="-0.1"/>
    <n v="1020.3"/>
    <n v="90"/>
    <x v="30"/>
    <x v="58"/>
    <x v="8"/>
    <x v="1"/>
    <n v="13.7"/>
    <n v="15.07"/>
    <n v="0"/>
  </r>
  <r>
    <n v="375"/>
    <n v="20240229"/>
    <n v="4.3"/>
    <n v="8"/>
    <n v="298"/>
    <n v="2.7"/>
    <n v="1008.8"/>
    <n v="85"/>
    <x v="30"/>
    <x v="59"/>
    <x v="8"/>
    <x v="1"/>
    <n v="10"/>
    <n v="11"/>
    <n v="0"/>
  </r>
  <r>
    <n v="375"/>
    <n v="20240301"/>
    <n v="5.4"/>
    <n v="8.4"/>
    <n v="735"/>
    <n v="-0.1"/>
    <n v="1001.3"/>
    <n v="74"/>
    <x v="30"/>
    <x v="60"/>
    <x v="8"/>
    <x v="2"/>
    <n v="9.6"/>
    <n v="9.6"/>
    <n v="0"/>
  </r>
  <r>
    <n v="375"/>
    <n v="20240302"/>
    <n v="4.8"/>
    <n v="10.199999999999999"/>
    <n v="1169"/>
    <n v="-0.1"/>
    <n v="999.9"/>
    <n v="67"/>
    <x v="30"/>
    <x v="61"/>
    <x v="8"/>
    <x v="2"/>
    <n v="7.8000000000000007"/>
    <n v="7.8000000000000007"/>
    <n v="0"/>
  </r>
  <r>
    <n v="375"/>
    <n v="20240303"/>
    <n v="2.8"/>
    <n v="11"/>
    <n v="927"/>
    <n v="-0.1"/>
    <n v="1001.7"/>
    <n v="74"/>
    <x v="30"/>
    <x v="62"/>
    <x v="8"/>
    <x v="2"/>
    <n v="7"/>
    <n v="7"/>
    <n v="0"/>
  </r>
  <r>
    <n v="375"/>
    <n v="20240304"/>
    <n v="2.4"/>
    <n v="7.9"/>
    <n v="1221"/>
    <n v="0"/>
    <n v="1011.4"/>
    <n v="79"/>
    <x v="30"/>
    <x v="63"/>
    <x v="9"/>
    <x v="2"/>
    <n v="10.1"/>
    <n v="10.1"/>
    <n v="0"/>
  </r>
  <r>
    <n v="375"/>
    <n v="20240305"/>
    <n v="1.5"/>
    <n v="6.4"/>
    <n v="287"/>
    <n v="0.3"/>
    <n v="1014.7"/>
    <n v="90"/>
    <x v="30"/>
    <x v="64"/>
    <x v="9"/>
    <x v="2"/>
    <n v="11.6"/>
    <n v="11.6"/>
    <n v="0"/>
  </r>
  <r>
    <n v="375"/>
    <n v="20240306"/>
    <n v="1.7"/>
    <n v="5.5"/>
    <n v="954"/>
    <n v="0"/>
    <n v="1022.8"/>
    <n v="89"/>
    <x v="30"/>
    <x v="65"/>
    <x v="9"/>
    <x v="2"/>
    <n v="12.5"/>
    <n v="12.5"/>
    <n v="0"/>
  </r>
  <r>
    <n v="375"/>
    <n v="20240307"/>
    <n v="4.8"/>
    <n v="5"/>
    <n v="1066"/>
    <n v="0"/>
    <n v="1022.5"/>
    <n v="82"/>
    <x v="30"/>
    <x v="66"/>
    <x v="9"/>
    <x v="2"/>
    <n v="13"/>
    <n v="13"/>
    <n v="0"/>
  </r>
  <r>
    <n v="375"/>
    <n v="20240308"/>
    <n v="5.3"/>
    <n v="5"/>
    <n v="1366"/>
    <n v="0"/>
    <n v="1011.3"/>
    <n v="71"/>
    <x v="30"/>
    <x v="67"/>
    <x v="9"/>
    <x v="2"/>
    <n v="13"/>
    <n v="13"/>
    <n v="0"/>
  </r>
  <r>
    <n v="375"/>
    <n v="20240309"/>
    <n v="4.5999999999999996"/>
    <n v="8.1999999999999993"/>
    <n v="991"/>
    <n v="0"/>
    <n v="1001"/>
    <n v="70"/>
    <x v="30"/>
    <x v="68"/>
    <x v="9"/>
    <x v="2"/>
    <n v="9.8000000000000007"/>
    <n v="9.8000000000000007"/>
    <n v="0"/>
  </r>
  <r>
    <n v="375"/>
    <n v="20240310"/>
    <n v="4.4000000000000004"/>
    <n v="9.4"/>
    <n v="944"/>
    <n v="0"/>
    <n v="996.5"/>
    <n v="71"/>
    <x v="30"/>
    <x v="69"/>
    <x v="9"/>
    <x v="2"/>
    <n v="8.6"/>
    <n v="8.6"/>
    <n v="0"/>
  </r>
  <r>
    <n v="375"/>
    <n v="20240311"/>
    <n v="1.3"/>
    <n v="7.1"/>
    <n v="131"/>
    <n v="18.2"/>
    <n v="1002.6"/>
    <n v="96"/>
    <x v="30"/>
    <x v="70"/>
    <x v="10"/>
    <x v="2"/>
    <n v="10.9"/>
    <n v="10.9"/>
    <n v="0"/>
  </r>
  <r>
    <n v="375"/>
    <n v="20240312"/>
    <n v="4.0999999999999996"/>
    <n v="8.1"/>
    <n v="620"/>
    <n v="4.2"/>
    <n v="1013.2"/>
    <n v="91"/>
    <x v="30"/>
    <x v="71"/>
    <x v="10"/>
    <x v="2"/>
    <n v="9.9"/>
    <n v="9.9"/>
    <n v="0"/>
  </r>
  <r>
    <n v="375"/>
    <n v="20240313"/>
    <n v="4"/>
    <n v="10.9"/>
    <n v="294"/>
    <n v="3.3"/>
    <n v="1014.6"/>
    <n v="90"/>
    <x v="30"/>
    <x v="72"/>
    <x v="10"/>
    <x v="2"/>
    <n v="7.1"/>
    <n v="7.1"/>
    <n v="0"/>
  </r>
  <r>
    <n v="375"/>
    <n v="20240314"/>
    <n v="3.7"/>
    <n v="12.6"/>
    <n v="1368"/>
    <n v="0"/>
    <n v="1011.1"/>
    <n v="76"/>
    <x v="30"/>
    <x v="73"/>
    <x v="10"/>
    <x v="2"/>
    <n v="5.4"/>
    <n v="5.4"/>
    <n v="0"/>
  </r>
  <r>
    <n v="375"/>
    <n v="20240315"/>
    <n v="5.3"/>
    <n v="12.4"/>
    <n v="603"/>
    <n v="0.7"/>
    <n v="1008.1"/>
    <n v="85"/>
    <x v="30"/>
    <x v="74"/>
    <x v="10"/>
    <x v="2"/>
    <n v="5.6"/>
    <n v="5.6"/>
    <n v="0"/>
  </r>
  <r>
    <n v="375"/>
    <n v="20240316"/>
    <n v="2.8"/>
    <n v="8"/>
    <n v="743"/>
    <n v="1.9"/>
    <n v="1019.5"/>
    <n v="80"/>
    <x v="30"/>
    <x v="75"/>
    <x v="10"/>
    <x v="2"/>
    <n v="10"/>
    <n v="10"/>
    <n v="0"/>
  </r>
  <r>
    <n v="375"/>
    <n v="20240317"/>
    <n v="2.8"/>
    <n v="9.4"/>
    <n v="808"/>
    <n v="1.5"/>
    <n v="1019.7"/>
    <n v="82"/>
    <x v="30"/>
    <x v="76"/>
    <x v="10"/>
    <x v="2"/>
    <n v="8.6"/>
    <n v="8.6"/>
    <n v="0"/>
  </r>
  <r>
    <n v="375"/>
    <n v="20240318"/>
    <n v="2"/>
    <n v="11.2"/>
    <n v="712"/>
    <n v="-0.1"/>
    <n v="1016.2"/>
    <n v="84"/>
    <x v="30"/>
    <x v="77"/>
    <x v="11"/>
    <x v="2"/>
    <n v="6.8000000000000007"/>
    <n v="6.8000000000000007"/>
    <n v="0"/>
  </r>
  <r>
    <n v="375"/>
    <n v="20240319"/>
    <n v="2.1"/>
    <n v="11.6"/>
    <n v="956"/>
    <n v="0"/>
    <n v="1018.2"/>
    <n v="81"/>
    <x v="30"/>
    <x v="78"/>
    <x v="11"/>
    <x v="2"/>
    <n v="6.4"/>
    <n v="6.4"/>
    <n v="0"/>
  </r>
  <r>
    <n v="375"/>
    <n v="20240320"/>
    <n v="1"/>
    <n v="11.6"/>
    <n v="1246"/>
    <n v="0"/>
    <n v="1019"/>
    <n v="84"/>
    <x v="30"/>
    <x v="79"/>
    <x v="11"/>
    <x v="2"/>
    <n v="6.4"/>
    <n v="6.4"/>
    <n v="0"/>
  </r>
  <r>
    <n v="375"/>
    <n v="20240321"/>
    <n v="3"/>
    <n v="9.9"/>
    <n v="879"/>
    <n v="0"/>
    <n v="1023.6"/>
    <n v="84"/>
    <x v="30"/>
    <x v="80"/>
    <x v="11"/>
    <x v="2"/>
    <n v="8.1"/>
    <n v="8.1"/>
    <n v="0"/>
  </r>
  <r>
    <n v="375"/>
    <n v="20240322"/>
    <n v="3.6"/>
    <n v="9.6"/>
    <n v="326"/>
    <n v="6.6"/>
    <n v="1016"/>
    <n v="91"/>
    <x v="30"/>
    <x v="81"/>
    <x v="11"/>
    <x v="2"/>
    <n v="8.4"/>
    <n v="8.4"/>
    <n v="0"/>
  </r>
  <r>
    <n v="375"/>
    <n v="20240323"/>
    <n v="5.0999999999999996"/>
    <n v="5.6"/>
    <n v="1068"/>
    <n v="1.5"/>
    <n v="1008.7"/>
    <n v="84"/>
    <x v="30"/>
    <x v="82"/>
    <x v="11"/>
    <x v="2"/>
    <n v="12.4"/>
    <n v="12.4"/>
    <n v="0"/>
  </r>
  <r>
    <n v="375"/>
    <n v="20240324"/>
    <n v="6"/>
    <n v="6.3"/>
    <n v="939"/>
    <n v="6.7"/>
    <n v="1005.1"/>
    <n v="84"/>
    <x v="30"/>
    <x v="83"/>
    <x v="11"/>
    <x v="2"/>
    <n v="11.7"/>
    <n v="11.7"/>
    <n v="0"/>
  </r>
  <r>
    <n v="375"/>
    <n v="20240325"/>
    <n v="2.8"/>
    <n v="6.1"/>
    <n v="1679"/>
    <n v="0"/>
    <n v="1004.4"/>
    <n v="75"/>
    <x v="30"/>
    <x v="84"/>
    <x v="12"/>
    <x v="2"/>
    <n v="11.9"/>
    <n v="11.9"/>
    <n v="0"/>
  </r>
  <r>
    <n v="375"/>
    <n v="20240326"/>
    <n v="3.5"/>
    <n v="8.8000000000000007"/>
    <n v="815"/>
    <n v="-0.1"/>
    <n v="991.1"/>
    <n v="71"/>
    <x v="30"/>
    <x v="85"/>
    <x v="12"/>
    <x v="2"/>
    <n v="9.1999999999999993"/>
    <n v="9.1999999999999993"/>
    <n v="0"/>
  </r>
  <r>
    <n v="375"/>
    <n v="20240327"/>
    <n v="3.7"/>
    <n v="8.8000000000000007"/>
    <n v="514"/>
    <n v="1.4"/>
    <n v="986.8"/>
    <n v="81"/>
    <x v="30"/>
    <x v="86"/>
    <x v="12"/>
    <x v="2"/>
    <n v="9.1999999999999993"/>
    <n v="9.1999999999999993"/>
    <n v="0"/>
  </r>
  <r>
    <n v="375"/>
    <n v="20240328"/>
    <n v="5.7"/>
    <n v="8.8000000000000007"/>
    <n v="840"/>
    <n v="3.8"/>
    <n v="987.1"/>
    <n v="71"/>
    <x v="30"/>
    <x v="87"/>
    <x v="12"/>
    <x v="2"/>
    <n v="9.1999999999999993"/>
    <n v="9.1999999999999993"/>
    <n v="0"/>
  </r>
  <r>
    <n v="375"/>
    <n v="20240329"/>
    <n v="4.2"/>
    <n v="10.9"/>
    <n v="1143"/>
    <n v="1.8"/>
    <n v="994.1"/>
    <n v="75"/>
    <x v="30"/>
    <x v="88"/>
    <x v="12"/>
    <x v="2"/>
    <n v="7.1"/>
    <n v="7.1"/>
    <n v="0"/>
  </r>
  <r>
    <n v="375"/>
    <n v="20240330"/>
    <n v="2.9"/>
    <n v="9.9"/>
    <n v="692"/>
    <n v="0.6"/>
    <n v="997"/>
    <n v="89"/>
    <x v="30"/>
    <x v="89"/>
    <x v="12"/>
    <x v="2"/>
    <n v="8.1"/>
    <n v="8.1"/>
    <n v="0"/>
  </r>
  <r>
    <n v="375"/>
    <n v="20240331"/>
    <n v="3.1"/>
    <n v="11.4"/>
    <n v="1014"/>
    <n v="3.6"/>
    <n v="996.3"/>
    <n v="87"/>
    <x v="30"/>
    <x v="90"/>
    <x v="12"/>
    <x v="2"/>
    <n v="6.6"/>
    <n v="6.6"/>
    <n v="0"/>
  </r>
  <r>
    <n v="375"/>
    <n v="20240401"/>
    <n v="3.3"/>
    <n v="9.6999999999999993"/>
    <n v="751"/>
    <n v="0.3"/>
    <n v="997.1"/>
    <n v="82"/>
    <x v="30"/>
    <x v="91"/>
    <x v="13"/>
    <x v="3"/>
    <n v="8.3000000000000007"/>
    <n v="6.6400000000000006"/>
    <n v="0"/>
  </r>
  <r>
    <n v="375"/>
    <n v="20240402"/>
    <n v="5.0999999999999996"/>
    <n v="9.4"/>
    <n v="687"/>
    <n v="3.4"/>
    <n v="1006"/>
    <n v="87"/>
    <x v="30"/>
    <x v="92"/>
    <x v="13"/>
    <x v="3"/>
    <n v="8.6"/>
    <n v="6.88"/>
    <n v="0"/>
  </r>
  <r>
    <n v="375"/>
    <n v="20240403"/>
    <n v="5.3"/>
    <n v="11.2"/>
    <n v="643"/>
    <n v="4.5999999999999996"/>
    <n v="1004.8"/>
    <n v="85"/>
    <x v="30"/>
    <x v="93"/>
    <x v="13"/>
    <x v="3"/>
    <n v="6.8000000000000007"/>
    <n v="5.4400000000000013"/>
    <n v="0"/>
  </r>
  <r>
    <n v="375"/>
    <n v="20240404"/>
    <n v="6"/>
    <n v="12"/>
    <n v="862"/>
    <n v="5.5"/>
    <n v="1006.2"/>
    <n v="82"/>
    <x v="30"/>
    <x v="94"/>
    <x v="13"/>
    <x v="3"/>
    <n v="6"/>
    <n v="4.8000000000000007"/>
    <n v="0"/>
  </r>
  <r>
    <n v="375"/>
    <n v="20240405"/>
    <n v="5.2"/>
    <n v="14.4"/>
    <n v="824"/>
    <n v="1"/>
    <n v="1009.1"/>
    <n v="80"/>
    <x v="30"/>
    <x v="95"/>
    <x v="13"/>
    <x v="3"/>
    <n v="3.5999999999999996"/>
    <n v="2.88"/>
    <n v="0"/>
  </r>
  <r>
    <n v="375"/>
    <n v="20240406"/>
    <n v="4.3"/>
    <n v="18.600000000000001"/>
    <n v="1608"/>
    <n v="0"/>
    <n v="1009.5"/>
    <n v="62"/>
    <x v="30"/>
    <x v="96"/>
    <x v="13"/>
    <x v="3"/>
    <n v="0"/>
    <n v="0"/>
    <n v="0.60000000000000142"/>
  </r>
  <r>
    <n v="375"/>
    <n v="20240407"/>
    <n v="5.4"/>
    <n v="17.100000000000001"/>
    <n v="1564"/>
    <n v="2.1"/>
    <n v="1012.8"/>
    <n v="64"/>
    <x v="30"/>
    <x v="97"/>
    <x v="13"/>
    <x v="3"/>
    <n v="0.89999999999999858"/>
    <n v="0.71999999999999886"/>
    <n v="0"/>
  </r>
  <r>
    <n v="375"/>
    <n v="20240408"/>
    <n v="2.6"/>
    <n v="15.5"/>
    <n v="1350"/>
    <n v="4"/>
    <n v="1007.6"/>
    <n v="84"/>
    <x v="30"/>
    <x v="98"/>
    <x v="14"/>
    <x v="3"/>
    <n v="2.5"/>
    <n v="2"/>
    <n v="0"/>
  </r>
  <r>
    <n v="375"/>
    <n v="20240409"/>
    <n v="7.4"/>
    <n v="11.5"/>
    <n v="1094"/>
    <n v="1.8"/>
    <n v="1011.1"/>
    <n v="76"/>
    <x v="30"/>
    <x v="99"/>
    <x v="14"/>
    <x v="3"/>
    <n v="6.5"/>
    <n v="5.2"/>
    <n v="0"/>
  </r>
  <r>
    <n v="375"/>
    <n v="20240410"/>
    <n v="4.3"/>
    <n v="10.9"/>
    <n v="2013"/>
    <n v="-0.1"/>
    <n v="1027.5"/>
    <n v="65"/>
    <x v="30"/>
    <x v="100"/>
    <x v="14"/>
    <x v="3"/>
    <n v="7.1"/>
    <n v="5.68"/>
    <n v="0"/>
  </r>
  <r>
    <n v="375"/>
    <n v="20240411"/>
    <n v="4.3"/>
    <n v="12.8"/>
    <n v="480"/>
    <n v="0.7"/>
    <n v="1031"/>
    <n v="83"/>
    <x v="30"/>
    <x v="101"/>
    <x v="14"/>
    <x v="3"/>
    <n v="5.1999999999999993"/>
    <n v="4.1599999999999993"/>
    <n v="0"/>
  </r>
  <r>
    <n v="375"/>
    <n v="20240412"/>
    <n v="4.7"/>
    <n v="16.2"/>
    <n v="1216"/>
    <n v="0"/>
    <n v="1029.5999999999999"/>
    <n v="78"/>
    <x v="30"/>
    <x v="102"/>
    <x v="14"/>
    <x v="3"/>
    <n v="1.8000000000000007"/>
    <n v="1.4400000000000006"/>
    <n v="0"/>
  </r>
  <r>
    <n v="375"/>
    <n v="20240413"/>
    <n v="4.7"/>
    <n v="17.600000000000001"/>
    <n v="1860"/>
    <n v="0"/>
    <n v="1022.7"/>
    <n v="71"/>
    <x v="30"/>
    <x v="103"/>
    <x v="14"/>
    <x v="3"/>
    <n v="0.39999999999999858"/>
    <n v="0.3199999999999989"/>
    <n v="0"/>
  </r>
  <r>
    <n v="375"/>
    <n v="20240414"/>
    <n v="2.8"/>
    <n v="12.3"/>
    <n v="1687"/>
    <n v="-0.1"/>
    <n v="1020.8"/>
    <n v="64"/>
    <x v="30"/>
    <x v="104"/>
    <x v="14"/>
    <x v="3"/>
    <n v="5.6999999999999993"/>
    <n v="4.5599999999999996"/>
    <n v="0"/>
  </r>
  <r>
    <n v="375"/>
    <n v="20240415"/>
    <n v="6"/>
    <n v="7.8"/>
    <n v="912"/>
    <n v="8.4"/>
    <n v="1006.2"/>
    <n v="79"/>
    <x v="30"/>
    <x v="105"/>
    <x v="15"/>
    <x v="3"/>
    <n v="10.199999999999999"/>
    <n v="8.16"/>
    <n v="0"/>
  </r>
  <r>
    <n v="375"/>
    <n v="20240416"/>
    <n v="4.8"/>
    <n v="7.7"/>
    <n v="1148"/>
    <n v="11.6"/>
    <n v="1004.5"/>
    <n v="83"/>
    <x v="30"/>
    <x v="106"/>
    <x v="15"/>
    <x v="3"/>
    <n v="10.3"/>
    <n v="8.24"/>
    <n v="0"/>
  </r>
  <r>
    <n v="375"/>
    <n v="20240417"/>
    <n v="2.1"/>
    <n v="6.1"/>
    <n v="1283"/>
    <n v="1.4"/>
    <n v="1012.1"/>
    <n v="82"/>
    <x v="30"/>
    <x v="107"/>
    <x v="15"/>
    <x v="3"/>
    <n v="11.9"/>
    <n v="9.5200000000000014"/>
    <n v="0"/>
  </r>
  <r>
    <n v="375"/>
    <n v="20240418"/>
    <n v="3.1"/>
    <n v="7.8"/>
    <n v="1722"/>
    <n v="0.4"/>
    <n v="1018.5"/>
    <n v="73"/>
    <x v="30"/>
    <x v="108"/>
    <x v="15"/>
    <x v="3"/>
    <n v="10.199999999999999"/>
    <n v="8.16"/>
    <n v="0"/>
  </r>
  <r>
    <n v="375"/>
    <n v="20240419"/>
    <n v="5.3"/>
    <n v="8.1"/>
    <n v="1105"/>
    <n v="10.5"/>
    <n v="1010.9"/>
    <n v="84"/>
    <x v="30"/>
    <x v="109"/>
    <x v="15"/>
    <x v="3"/>
    <n v="9.9"/>
    <n v="7.9200000000000008"/>
    <n v="0"/>
  </r>
  <r>
    <n v="375"/>
    <n v="20240420"/>
    <n v="3.3"/>
    <n v="6.6"/>
    <n v="1496"/>
    <n v="4.5"/>
    <n v="1021.2"/>
    <n v="82"/>
    <x v="30"/>
    <x v="110"/>
    <x v="15"/>
    <x v="3"/>
    <n v="11.4"/>
    <n v="9.120000000000001"/>
    <n v="0"/>
  </r>
  <r>
    <n v="375"/>
    <n v="20240421"/>
    <n v="3.4"/>
    <n v="6.1"/>
    <n v="1674"/>
    <n v="0.1"/>
    <n v="1024.4000000000001"/>
    <n v="75"/>
    <x v="30"/>
    <x v="111"/>
    <x v="15"/>
    <x v="3"/>
    <n v="11.9"/>
    <n v="9.5200000000000014"/>
    <n v="0"/>
  </r>
  <r>
    <n v="375"/>
    <n v="20240422"/>
    <n v="2.2999999999999998"/>
    <n v="5.3"/>
    <n v="1605"/>
    <n v="2.1"/>
    <n v="1024.5999999999999"/>
    <n v="71"/>
    <x v="30"/>
    <x v="112"/>
    <x v="16"/>
    <x v="3"/>
    <n v="12.7"/>
    <n v="10.16"/>
    <n v="0"/>
  </r>
  <r>
    <n v="375"/>
    <n v="20240423"/>
    <n v="2.2999999999999998"/>
    <n v="6.1"/>
    <n v="1974"/>
    <n v="0.9"/>
    <n v="1019"/>
    <n v="70"/>
    <x v="30"/>
    <x v="113"/>
    <x v="16"/>
    <x v="3"/>
    <n v="11.9"/>
    <n v="9.5200000000000014"/>
    <n v="0"/>
  </r>
  <r>
    <n v="375"/>
    <n v="20240424"/>
    <n v="3.5"/>
    <n v="6.2"/>
    <n v="1564"/>
    <n v="3.4"/>
    <n v="1009.6"/>
    <n v="79"/>
    <x v="30"/>
    <x v="114"/>
    <x v="16"/>
    <x v="3"/>
    <n v="11.8"/>
    <n v="9.4400000000000013"/>
    <n v="0"/>
  </r>
  <r>
    <n v="375"/>
    <n v="20240425"/>
    <n v="4.3"/>
    <n v="6.7"/>
    <n v="1159"/>
    <n v="0.9"/>
    <n v="1004.9"/>
    <n v="76"/>
    <x v="30"/>
    <x v="115"/>
    <x v="16"/>
    <x v="3"/>
    <n v="11.3"/>
    <n v="9.0400000000000009"/>
    <n v="0"/>
  </r>
  <r>
    <n v="375"/>
    <n v="20240426"/>
    <n v="2"/>
    <n v="8.8000000000000007"/>
    <n v="1576"/>
    <n v="2.7"/>
    <n v="1004.1"/>
    <n v="79"/>
    <x v="30"/>
    <x v="116"/>
    <x v="16"/>
    <x v="3"/>
    <n v="9.1999999999999993"/>
    <n v="7.3599999999999994"/>
    <n v="0"/>
  </r>
  <r>
    <n v="375"/>
    <n v="20240427"/>
    <n v="3.3"/>
    <n v="12.3"/>
    <n v="1267"/>
    <n v="1"/>
    <n v="1005.2"/>
    <n v="77"/>
    <x v="30"/>
    <x v="117"/>
    <x v="16"/>
    <x v="3"/>
    <n v="5.6999999999999993"/>
    <n v="4.5599999999999996"/>
    <n v="0"/>
  </r>
  <r>
    <n v="375"/>
    <n v="20240428"/>
    <n v="5.6"/>
    <n v="13.4"/>
    <n v="1236"/>
    <n v="0.5"/>
    <n v="1009.2"/>
    <n v="68"/>
    <x v="30"/>
    <x v="118"/>
    <x v="16"/>
    <x v="3"/>
    <n v="4.5999999999999996"/>
    <n v="3.6799999999999997"/>
    <n v="0"/>
  </r>
  <r>
    <n v="375"/>
    <n v="20240429"/>
    <n v="2.4"/>
    <n v="13.8"/>
    <n v="2074"/>
    <n v="-0.1"/>
    <n v="1019"/>
    <n v="69"/>
    <x v="30"/>
    <x v="119"/>
    <x v="17"/>
    <x v="3"/>
    <n v="4.1999999999999993"/>
    <n v="3.3599999999999994"/>
    <n v="0"/>
  </r>
  <r>
    <n v="375"/>
    <n v="20240430"/>
    <n v="2.2000000000000002"/>
    <n v="17.399999999999999"/>
    <n v="2057"/>
    <n v="0.8"/>
    <n v="1014.9"/>
    <n v="71"/>
    <x v="30"/>
    <x v="120"/>
    <x v="17"/>
    <x v="3"/>
    <n v="0.60000000000000142"/>
    <n v="0.48000000000000115"/>
    <n v="0"/>
  </r>
  <r>
    <n v="375"/>
    <n v="20240501"/>
    <n v="2.8"/>
    <n v="20.6"/>
    <n v="2345"/>
    <n v="0"/>
    <n v="1005.4"/>
    <n v="66"/>
    <x v="30"/>
    <x v="121"/>
    <x v="17"/>
    <x v="4"/>
    <n v="0"/>
    <n v="0"/>
    <n v="2.6000000000000014"/>
  </r>
  <r>
    <n v="377"/>
    <n v="20240101"/>
    <n v="6.7"/>
    <n v="7.2"/>
    <n v="198"/>
    <n v="3.8"/>
    <m/>
    <n v="82"/>
    <x v="31"/>
    <x v="0"/>
    <x v="0"/>
    <x v="0"/>
    <n v="10.8"/>
    <n v="11.880000000000003"/>
    <n v="0"/>
  </r>
  <r>
    <n v="377"/>
    <n v="20240102"/>
    <n v="8.6"/>
    <n v="10.6"/>
    <n v="66"/>
    <n v="18"/>
    <m/>
    <n v="86"/>
    <x v="31"/>
    <x v="1"/>
    <x v="0"/>
    <x v="0"/>
    <n v="7.4"/>
    <n v="8.14"/>
    <n v="0"/>
  </r>
  <r>
    <n v="377"/>
    <n v="20240103"/>
    <n v="7.4"/>
    <n v="9.6"/>
    <n v="177"/>
    <n v="15.8"/>
    <m/>
    <n v="84"/>
    <x v="31"/>
    <x v="2"/>
    <x v="0"/>
    <x v="0"/>
    <n v="8.4"/>
    <n v="9.240000000000002"/>
    <n v="0"/>
  </r>
  <r>
    <n v="377"/>
    <n v="20240104"/>
    <n v="4.5"/>
    <n v="8.1"/>
    <n v="236"/>
    <n v="5.8"/>
    <m/>
    <n v="87"/>
    <x v="31"/>
    <x v="3"/>
    <x v="0"/>
    <x v="0"/>
    <n v="9.9"/>
    <n v="10.89"/>
    <n v="0"/>
  </r>
  <r>
    <n v="377"/>
    <n v="20240105"/>
    <n v="6.5"/>
    <n v="7.3"/>
    <n v="100"/>
    <n v="2.8"/>
    <m/>
    <n v="84"/>
    <x v="31"/>
    <x v="4"/>
    <x v="0"/>
    <x v="0"/>
    <n v="10.7"/>
    <n v="11.77"/>
    <n v="0"/>
  </r>
  <r>
    <n v="377"/>
    <n v="20240106"/>
    <n v="3.1"/>
    <n v="3.8"/>
    <n v="71"/>
    <n v="0.4"/>
    <m/>
    <n v="88"/>
    <x v="31"/>
    <x v="5"/>
    <x v="0"/>
    <x v="0"/>
    <n v="14.2"/>
    <n v="15.620000000000001"/>
    <n v="0"/>
  </r>
  <r>
    <n v="377"/>
    <n v="20240107"/>
    <n v="4.8"/>
    <n v="0.1"/>
    <n v="68"/>
    <n v="0.3"/>
    <m/>
    <n v="82"/>
    <x v="31"/>
    <x v="6"/>
    <x v="0"/>
    <x v="0"/>
    <n v="17.899999999999999"/>
    <n v="19.690000000000001"/>
    <n v="0"/>
  </r>
  <r>
    <n v="377"/>
    <n v="20240108"/>
    <n v="5.6"/>
    <n v="-2.5"/>
    <n v="280"/>
    <n v="0.3"/>
    <m/>
    <n v="67"/>
    <x v="31"/>
    <x v="7"/>
    <x v="1"/>
    <x v="0"/>
    <n v="20.5"/>
    <n v="22.55"/>
    <n v="0"/>
  </r>
  <r>
    <n v="377"/>
    <n v="20240109"/>
    <n v="5.2"/>
    <n v="-3.7"/>
    <n v="492"/>
    <n v="0"/>
    <m/>
    <n v="59"/>
    <x v="31"/>
    <x v="8"/>
    <x v="1"/>
    <x v="0"/>
    <n v="21.7"/>
    <n v="23.87"/>
    <n v="0"/>
  </r>
  <r>
    <n v="377"/>
    <n v="20240110"/>
    <n v="2.8"/>
    <n v="-4.0999999999999996"/>
    <n v="398"/>
    <n v="0"/>
    <m/>
    <n v="66"/>
    <x v="31"/>
    <x v="9"/>
    <x v="1"/>
    <x v="0"/>
    <n v="22.1"/>
    <n v="24.310000000000002"/>
    <n v="0"/>
  </r>
  <r>
    <n v="377"/>
    <n v="20240111"/>
    <n v="1.8"/>
    <n v="-2.9"/>
    <n v="530"/>
    <n v="-0.1"/>
    <m/>
    <n v="82"/>
    <x v="31"/>
    <x v="10"/>
    <x v="1"/>
    <x v="0"/>
    <n v="20.9"/>
    <n v="22.990000000000002"/>
    <n v="0"/>
  </r>
  <r>
    <n v="377"/>
    <n v="20240112"/>
    <n v="1.3"/>
    <n v="0.8"/>
    <n v="132"/>
    <n v="-0.1"/>
    <m/>
    <n v="93"/>
    <x v="31"/>
    <x v="11"/>
    <x v="1"/>
    <x v="0"/>
    <n v="17.2"/>
    <n v="18.920000000000002"/>
    <n v="0"/>
  </r>
  <r>
    <n v="377"/>
    <n v="20240113"/>
    <n v="3.8"/>
    <n v="1.9"/>
    <n v="49"/>
    <n v="-0.1"/>
    <m/>
    <n v="88"/>
    <x v="31"/>
    <x v="12"/>
    <x v="1"/>
    <x v="0"/>
    <n v="16.100000000000001"/>
    <n v="17.710000000000004"/>
    <n v="0"/>
  </r>
  <r>
    <n v="377"/>
    <n v="20240114"/>
    <n v="5.4"/>
    <n v="0.5"/>
    <n v="104"/>
    <n v="1.9"/>
    <m/>
    <n v="92"/>
    <x v="31"/>
    <x v="13"/>
    <x v="1"/>
    <x v="0"/>
    <n v="17.5"/>
    <n v="19.25"/>
    <n v="0"/>
  </r>
  <r>
    <n v="377"/>
    <n v="20240115"/>
    <n v="5.3"/>
    <n v="0.7"/>
    <n v="214"/>
    <n v="4.4000000000000004"/>
    <m/>
    <n v="92"/>
    <x v="31"/>
    <x v="14"/>
    <x v="2"/>
    <x v="0"/>
    <n v="17.3"/>
    <n v="19.03"/>
    <n v="0"/>
  </r>
  <r>
    <n v="377"/>
    <n v="20240116"/>
    <n v="3.8"/>
    <n v="-1.7"/>
    <n v="505"/>
    <n v="1"/>
    <m/>
    <n v="83"/>
    <x v="31"/>
    <x v="15"/>
    <x v="2"/>
    <x v="0"/>
    <n v="19.7"/>
    <n v="21.67"/>
    <n v="0"/>
  </r>
  <r>
    <n v="377"/>
    <n v="20240117"/>
    <n v="1.5"/>
    <n v="-3.1"/>
    <n v="111"/>
    <n v="3.7"/>
    <m/>
    <n v="89"/>
    <x v="31"/>
    <x v="16"/>
    <x v="2"/>
    <x v="0"/>
    <n v="21.1"/>
    <n v="23.210000000000004"/>
    <n v="0"/>
  </r>
  <r>
    <n v="377"/>
    <n v="20240118"/>
    <n v="2.1"/>
    <n v="-2.7"/>
    <n v="567"/>
    <n v="0"/>
    <m/>
    <n v="89"/>
    <x v="31"/>
    <x v="17"/>
    <x v="2"/>
    <x v="0"/>
    <n v="20.7"/>
    <n v="22.77"/>
    <n v="0"/>
  </r>
  <r>
    <n v="377"/>
    <n v="20240119"/>
    <n v="3.6"/>
    <n v="-1.8"/>
    <n v="565"/>
    <n v="0"/>
    <m/>
    <n v="91"/>
    <x v="31"/>
    <x v="18"/>
    <x v="2"/>
    <x v="0"/>
    <n v="19.8"/>
    <n v="21.78"/>
    <n v="0"/>
  </r>
  <r>
    <n v="377"/>
    <n v="20240120"/>
    <n v="3.5"/>
    <n v="-2.1"/>
    <n v="519"/>
    <n v="0"/>
    <m/>
    <n v="81"/>
    <x v="31"/>
    <x v="19"/>
    <x v="2"/>
    <x v="0"/>
    <n v="20.100000000000001"/>
    <n v="22.110000000000003"/>
    <n v="0"/>
  </r>
  <r>
    <n v="377"/>
    <n v="20240121"/>
    <n v="6.8"/>
    <n v="3"/>
    <n v="318"/>
    <n v="0"/>
    <m/>
    <n v="72"/>
    <x v="31"/>
    <x v="20"/>
    <x v="2"/>
    <x v="0"/>
    <n v="15"/>
    <n v="16.5"/>
    <n v="0"/>
  </r>
  <r>
    <n v="377"/>
    <n v="20240122"/>
    <n v="9.5"/>
    <n v="10.1"/>
    <n v="287"/>
    <n v="4.2"/>
    <m/>
    <n v="76"/>
    <x v="31"/>
    <x v="21"/>
    <x v="3"/>
    <x v="0"/>
    <n v="7.9"/>
    <n v="8.6900000000000013"/>
    <n v="0"/>
  </r>
  <r>
    <n v="377"/>
    <n v="20240123"/>
    <n v="7.2"/>
    <n v="8.1999999999999993"/>
    <n v="340"/>
    <n v="1.2"/>
    <m/>
    <n v="81"/>
    <x v="31"/>
    <x v="22"/>
    <x v="3"/>
    <x v="0"/>
    <n v="9.8000000000000007"/>
    <n v="10.780000000000001"/>
    <n v="0"/>
  </r>
  <r>
    <n v="377"/>
    <n v="20240124"/>
    <n v="8"/>
    <n v="10.9"/>
    <n v="336"/>
    <n v="1.2"/>
    <m/>
    <n v="73"/>
    <x v="31"/>
    <x v="23"/>
    <x v="3"/>
    <x v="0"/>
    <n v="7.1"/>
    <n v="7.8100000000000005"/>
    <n v="0"/>
  </r>
  <r>
    <n v="377"/>
    <n v="20240125"/>
    <n v="3.1"/>
    <n v="7.2"/>
    <n v="309"/>
    <n v="1.9"/>
    <m/>
    <n v="94"/>
    <x v="31"/>
    <x v="24"/>
    <x v="3"/>
    <x v="0"/>
    <n v="10.8"/>
    <n v="11.880000000000003"/>
    <n v="0"/>
  </r>
  <r>
    <n v="377"/>
    <n v="20240126"/>
    <n v="5.8"/>
    <n v="7.7"/>
    <n v="415"/>
    <n v="2.8"/>
    <m/>
    <n v="81"/>
    <x v="31"/>
    <x v="25"/>
    <x v="3"/>
    <x v="0"/>
    <n v="10.3"/>
    <n v="11.330000000000002"/>
    <n v="0"/>
  </r>
  <r>
    <n v="377"/>
    <n v="20240127"/>
    <n v="2.1"/>
    <n v="1.8"/>
    <n v="562"/>
    <n v="0"/>
    <m/>
    <n v="85"/>
    <x v="31"/>
    <x v="26"/>
    <x v="3"/>
    <x v="0"/>
    <n v="16.2"/>
    <n v="17.82"/>
    <n v="0"/>
  </r>
  <r>
    <n v="377"/>
    <n v="20240128"/>
    <n v="1.8"/>
    <n v="2.7"/>
    <n v="650"/>
    <n v="0"/>
    <m/>
    <n v="80"/>
    <x v="31"/>
    <x v="27"/>
    <x v="3"/>
    <x v="0"/>
    <n v="15.3"/>
    <n v="16.830000000000002"/>
    <n v="0"/>
  </r>
  <r>
    <n v="377"/>
    <n v="20240129"/>
    <n v="2.1"/>
    <n v="6.1"/>
    <n v="502"/>
    <n v="0"/>
    <m/>
    <n v="82"/>
    <x v="31"/>
    <x v="28"/>
    <x v="4"/>
    <x v="0"/>
    <n v="11.9"/>
    <n v="13.090000000000002"/>
    <n v="0"/>
  </r>
  <r>
    <n v="377"/>
    <n v="20240130"/>
    <n v="4.2"/>
    <n v="8.6"/>
    <n v="255"/>
    <n v="0.4"/>
    <m/>
    <n v="82"/>
    <x v="31"/>
    <x v="29"/>
    <x v="4"/>
    <x v="0"/>
    <n v="9.4"/>
    <n v="10.340000000000002"/>
    <n v="0"/>
  </r>
  <r>
    <n v="377"/>
    <n v="20240131"/>
    <n v="3.6"/>
    <n v="6.6"/>
    <n v="142"/>
    <n v="0.1"/>
    <m/>
    <n v="82"/>
    <x v="31"/>
    <x v="30"/>
    <x v="4"/>
    <x v="0"/>
    <n v="11.4"/>
    <n v="12.540000000000001"/>
    <n v="0"/>
  </r>
  <r>
    <n v="377"/>
    <n v="20240201"/>
    <n v="3.5"/>
    <n v="6.2"/>
    <n v="658"/>
    <n v="3.4"/>
    <m/>
    <n v="83"/>
    <x v="31"/>
    <x v="31"/>
    <x v="4"/>
    <x v="1"/>
    <n v="11.8"/>
    <n v="12.980000000000002"/>
    <n v="0"/>
  </r>
  <r>
    <n v="377"/>
    <n v="20240202"/>
    <n v="5.7"/>
    <n v="6.7"/>
    <n v="268"/>
    <n v="0.4"/>
    <m/>
    <n v="86"/>
    <x v="31"/>
    <x v="32"/>
    <x v="4"/>
    <x v="1"/>
    <n v="11.3"/>
    <n v="12.430000000000001"/>
    <n v="0"/>
  </r>
  <r>
    <n v="377"/>
    <n v="20240203"/>
    <n v="5.3"/>
    <n v="9.9"/>
    <n v="178"/>
    <n v="3.9"/>
    <m/>
    <n v="94"/>
    <x v="31"/>
    <x v="33"/>
    <x v="4"/>
    <x v="1"/>
    <n v="8.1"/>
    <n v="8.91"/>
    <n v="0"/>
  </r>
  <r>
    <n v="377"/>
    <n v="20240204"/>
    <n v="6.6"/>
    <n v="10.9"/>
    <n v="172"/>
    <n v="1.9"/>
    <m/>
    <n v="89"/>
    <x v="31"/>
    <x v="34"/>
    <x v="4"/>
    <x v="1"/>
    <n v="7.1"/>
    <n v="7.8100000000000005"/>
    <n v="0"/>
  </r>
  <r>
    <n v="377"/>
    <n v="20240205"/>
    <n v="7.9"/>
    <n v="9.6999999999999993"/>
    <n v="400"/>
    <n v="-0.1"/>
    <m/>
    <n v="79"/>
    <x v="31"/>
    <x v="35"/>
    <x v="5"/>
    <x v="1"/>
    <n v="8.3000000000000007"/>
    <n v="9.1300000000000008"/>
    <n v="0"/>
  </r>
  <r>
    <n v="377"/>
    <n v="20240206"/>
    <n v="8.6"/>
    <n v="10.4"/>
    <n v="149"/>
    <n v="0.9"/>
    <m/>
    <n v="80"/>
    <x v="31"/>
    <x v="36"/>
    <x v="5"/>
    <x v="1"/>
    <n v="7.6"/>
    <n v="8.36"/>
    <n v="0"/>
  </r>
  <r>
    <n v="377"/>
    <n v="20240207"/>
    <n v="3.6"/>
    <n v="4.9000000000000004"/>
    <n v="214"/>
    <n v="16.8"/>
    <m/>
    <n v="89"/>
    <x v="31"/>
    <x v="37"/>
    <x v="5"/>
    <x v="1"/>
    <n v="13.1"/>
    <n v="14.41"/>
    <n v="0"/>
  </r>
  <r>
    <n v="377"/>
    <n v="20240208"/>
    <n v="3.4"/>
    <n v="6.5"/>
    <n v="121"/>
    <n v="12.7"/>
    <m/>
    <n v="93"/>
    <x v="31"/>
    <x v="38"/>
    <x v="5"/>
    <x v="1"/>
    <n v="11.5"/>
    <n v="12.65"/>
    <n v="0"/>
  </r>
  <r>
    <n v="377"/>
    <n v="20240209"/>
    <n v="5.2"/>
    <n v="11.1"/>
    <n v="290"/>
    <n v="2.9"/>
    <m/>
    <n v="84"/>
    <x v="31"/>
    <x v="39"/>
    <x v="5"/>
    <x v="1"/>
    <n v="6.9"/>
    <n v="7.5900000000000007"/>
    <n v="0"/>
  </r>
  <r>
    <n v="377"/>
    <n v="20240210"/>
    <n v="2.5"/>
    <n v="9.9"/>
    <n v="378"/>
    <n v="1.7"/>
    <m/>
    <n v="91"/>
    <x v="31"/>
    <x v="40"/>
    <x v="5"/>
    <x v="1"/>
    <n v="8.1"/>
    <n v="8.91"/>
    <n v="0"/>
  </r>
  <r>
    <n v="377"/>
    <n v="20240211"/>
    <n v="3.3"/>
    <n v="9"/>
    <n v="319"/>
    <n v="1.2"/>
    <m/>
    <n v="88"/>
    <x v="31"/>
    <x v="41"/>
    <x v="5"/>
    <x v="1"/>
    <n v="9"/>
    <n v="9.9"/>
    <n v="0"/>
  </r>
  <r>
    <n v="377"/>
    <n v="20240212"/>
    <n v="3.5"/>
    <n v="6.7"/>
    <n v="597"/>
    <n v="-0.1"/>
    <m/>
    <n v="83"/>
    <x v="31"/>
    <x v="42"/>
    <x v="6"/>
    <x v="1"/>
    <n v="11.3"/>
    <n v="12.430000000000001"/>
    <n v="0"/>
  </r>
  <r>
    <n v="377"/>
    <n v="20240213"/>
    <n v="4.7"/>
    <n v="6.6"/>
    <n v="749"/>
    <n v="0.1"/>
    <m/>
    <n v="80"/>
    <x v="31"/>
    <x v="43"/>
    <x v="6"/>
    <x v="1"/>
    <n v="11.4"/>
    <n v="12.540000000000001"/>
    <n v="0"/>
  </r>
  <r>
    <n v="377"/>
    <n v="20240214"/>
    <n v="6"/>
    <n v="11.1"/>
    <n v="240"/>
    <n v="3.2"/>
    <m/>
    <n v="90"/>
    <x v="31"/>
    <x v="44"/>
    <x v="6"/>
    <x v="1"/>
    <n v="6.9"/>
    <n v="7.5900000000000007"/>
    <n v="0"/>
  </r>
  <r>
    <n v="377"/>
    <n v="20240215"/>
    <n v="3.3"/>
    <n v="12.7"/>
    <n v="481"/>
    <n v="2.8"/>
    <m/>
    <n v="82"/>
    <x v="31"/>
    <x v="45"/>
    <x v="6"/>
    <x v="1"/>
    <n v="5.3000000000000007"/>
    <n v="5.830000000000001"/>
    <n v="0"/>
  </r>
  <r>
    <n v="377"/>
    <n v="20240216"/>
    <n v="3.8"/>
    <n v="11.9"/>
    <n v="143"/>
    <n v="1.7"/>
    <m/>
    <n v="84"/>
    <x v="31"/>
    <x v="46"/>
    <x v="6"/>
    <x v="1"/>
    <n v="6.1"/>
    <n v="6.71"/>
    <n v="0"/>
  </r>
  <r>
    <n v="377"/>
    <n v="20240217"/>
    <n v="2.8"/>
    <n v="9.9"/>
    <n v="367"/>
    <n v="-0.1"/>
    <m/>
    <n v="87"/>
    <x v="31"/>
    <x v="47"/>
    <x v="6"/>
    <x v="1"/>
    <n v="8.1"/>
    <n v="8.91"/>
    <n v="0"/>
  </r>
  <r>
    <n v="377"/>
    <n v="20240218"/>
    <n v="6.2"/>
    <n v="9.3000000000000007"/>
    <n v="183"/>
    <n v="3.4"/>
    <m/>
    <n v="85"/>
    <x v="31"/>
    <x v="48"/>
    <x v="6"/>
    <x v="1"/>
    <n v="8.6999999999999993"/>
    <n v="9.57"/>
    <n v="0"/>
  </r>
  <r>
    <n v="377"/>
    <n v="20240219"/>
    <n v="4.5"/>
    <n v="8.9"/>
    <n v="279"/>
    <n v="0.9"/>
    <m/>
    <n v="89"/>
    <x v="31"/>
    <x v="49"/>
    <x v="7"/>
    <x v="1"/>
    <n v="9.1"/>
    <n v="10.01"/>
    <n v="0"/>
  </r>
  <r>
    <n v="377"/>
    <n v="20240220"/>
    <n v="4.9000000000000004"/>
    <n v="8.1999999999999993"/>
    <n v="617"/>
    <n v="0"/>
    <m/>
    <n v="83"/>
    <x v="31"/>
    <x v="50"/>
    <x v="7"/>
    <x v="1"/>
    <n v="9.8000000000000007"/>
    <n v="10.780000000000001"/>
    <n v="0"/>
  </r>
  <r>
    <n v="377"/>
    <n v="20240221"/>
    <n v="6.3"/>
    <n v="9.1"/>
    <n v="370"/>
    <n v="3.7"/>
    <m/>
    <n v="82"/>
    <x v="31"/>
    <x v="51"/>
    <x v="7"/>
    <x v="1"/>
    <n v="8.9"/>
    <n v="9.7900000000000009"/>
    <n v="0"/>
  </r>
  <r>
    <n v="377"/>
    <n v="20240222"/>
    <n v="7.3"/>
    <n v="10.3"/>
    <n v="363"/>
    <n v="8.1999999999999993"/>
    <m/>
    <n v="85"/>
    <x v="31"/>
    <x v="52"/>
    <x v="7"/>
    <x v="1"/>
    <n v="7.6999999999999993"/>
    <n v="8.4700000000000006"/>
    <n v="0"/>
  </r>
  <r>
    <n v="377"/>
    <n v="20240223"/>
    <n v="6.7"/>
    <n v="6.2"/>
    <n v="389"/>
    <n v="-0.1"/>
    <m/>
    <n v="75"/>
    <x v="31"/>
    <x v="53"/>
    <x v="7"/>
    <x v="1"/>
    <n v="11.8"/>
    <n v="12.980000000000002"/>
    <n v="0"/>
  </r>
  <r>
    <n v="377"/>
    <n v="20240224"/>
    <n v="4.5999999999999996"/>
    <n v="5.5"/>
    <n v="596"/>
    <n v="0.9"/>
    <m/>
    <n v="79"/>
    <x v="31"/>
    <x v="54"/>
    <x v="7"/>
    <x v="1"/>
    <n v="12.5"/>
    <n v="13.750000000000002"/>
    <n v="0"/>
  </r>
  <r>
    <n v="377"/>
    <n v="20240225"/>
    <n v="4.5"/>
    <n v="6.9"/>
    <n v="685"/>
    <n v="0.2"/>
    <m/>
    <n v="77"/>
    <x v="31"/>
    <x v="55"/>
    <x v="7"/>
    <x v="1"/>
    <n v="11.1"/>
    <n v="12.21"/>
    <n v="0"/>
  </r>
  <r>
    <n v="377"/>
    <n v="20240226"/>
    <n v="5.8"/>
    <n v="5.4"/>
    <n v="197"/>
    <n v="9.6999999999999993"/>
    <m/>
    <n v="90"/>
    <x v="31"/>
    <x v="56"/>
    <x v="8"/>
    <x v="1"/>
    <n v="12.6"/>
    <n v="13.860000000000001"/>
    <n v="0"/>
  </r>
  <r>
    <n v="377"/>
    <n v="20240227"/>
    <n v="2.4"/>
    <n v="3.2"/>
    <n v="471"/>
    <n v="-0.1"/>
    <m/>
    <n v="90"/>
    <x v="31"/>
    <x v="57"/>
    <x v="8"/>
    <x v="1"/>
    <n v="14.8"/>
    <n v="16.28"/>
    <n v="0"/>
  </r>
  <r>
    <n v="377"/>
    <n v="20240228"/>
    <n v="3.1"/>
    <n v="3.9"/>
    <n v="687"/>
    <n v="0"/>
    <m/>
    <n v="90"/>
    <x v="31"/>
    <x v="58"/>
    <x v="8"/>
    <x v="1"/>
    <n v="14.1"/>
    <n v="15.510000000000002"/>
    <n v="0"/>
  </r>
  <r>
    <n v="377"/>
    <n v="20240229"/>
    <n v="4.5"/>
    <n v="8.1"/>
    <n v="423"/>
    <n v="1"/>
    <m/>
    <n v="79"/>
    <x v="31"/>
    <x v="59"/>
    <x v="8"/>
    <x v="1"/>
    <n v="9.9"/>
    <n v="10.89"/>
    <n v="0"/>
  </r>
  <r>
    <n v="377"/>
    <n v="20240301"/>
    <n v="6.1"/>
    <n v="8.6"/>
    <n v="733"/>
    <n v="0.1"/>
    <m/>
    <n v="71"/>
    <x v="31"/>
    <x v="60"/>
    <x v="8"/>
    <x v="2"/>
    <n v="9.4"/>
    <n v="9.4"/>
    <n v="0"/>
  </r>
  <r>
    <n v="377"/>
    <n v="20240302"/>
    <n v="5.2"/>
    <n v="9.9"/>
    <n v="1126"/>
    <n v="0.1"/>
    <m/>
    <n v="69"/>
    <x v="31"/>
    <x v="61"/>
    <x v="8"/>
    <x v="2"/>
    <n v="8.1"/>
    <n v="8.1"/>
    <n v="0"/>
  </r>
  <r>
    <n v="377"/>
    <n v="20240303"/>
    <n v="3.3"/>
    <n v="10.6"/>
    <n v="943"/>
    <n v="-0.1"/>
    <m/>
    <n v="75"/>
    <x v="31"/>
    <x v="62"/>
    <x v="8"/>
    <x v="2"/>
    <n v="7.4"/>
    <n v="7.4"/>
    <n v="0"/>
  </r>
  <r>
    <n v="377"/>
    <n v="20240304"/>
    <n v="2.5"/>
    <n v="8"/>
    <n v="1180"/>
    <n v="0"/>
    <m/>
    <n v="77"/>
    <x v="31"/>
    <x v="63"/>
    <x v="9"/>
    <x v="2"/>
    <n v="10"/>
    <n v="10"/>
    <n v="0"/>
  </r>
  <r>
    <n v="377"/>
    <n v="20240305"/>
    <n v="1.3"/>
    <n v="7.1"/>
    <n v="369"/>
    <n v="0.2"/>
    <m/>
    <n v="87"/>
    <x v="31"/>
    <x v="64"/>
    <x v="9"/>
    <x v="2"/>
    <n v="10.9"/>
    <n v="10.9"/>
    <n v="0"/>
  </r>
  <r>
    <n v="377"/>
    <n v="20240306"/>
    <n v="1.5"/>
    <n v="6.3"/>
    <n v="1301"/>
    <n v="0"/>
    <m/>
    <n v="81"/>
    <x v="31"/>
    <x v="65"/>
    <x v="9"/>
    <x v="2"/>
    <n v="11.7"/>
    <n v="11.7"/>
    <n v="0"/>
  </r>
  <r>
    <n v="377"/>
    <n v="20240307"/>
    <n v="4"/>
    <n v="5.6"/>
    <n v="1104"/>
    <n v="0"/>
    <m/>
    <n v="78"/>
    <x v="31"/>
    <x v="66"/>
    <x v="9"/>
    <x v="2"/>
    <n v="12.4"/>
    <n v="12.4"/>
    <n v="0"/>
  </r>
  <r>
    <n v="377"/>
    <n v="20240308"/>
    <n v="5"/>
    <n v="5.7"/>
    <n v="1388"/>
    <n v="0"/>
    <m/>
    <n v="66"/>
    <x v="31"/>
    <x v="67"/>
    <x v="9"/>
    <x v="2"/>
    <n v="12.3"/>
    <n v="12.3"/>
    <n v="0"/>
  </r>
  <r>
    <n v="377"/>
    <n v="20240309"/>
    <n v="3.9"/>
    <n v="9.1"/>
    <n v="815"/>
    <n v="-0.1"/>
    <m/>
    <n v="65"/>
    <x v="31"/>
    <x v="68"/>
    <x v="9"/>
    <x v="2"/>
    <n v="8.9"/>
    <n v="8.9"/>
    <n v="0"/>
  </r>
  <r>
    <n v="377"/>
    <n v="20240310"/>
    <n v="3"/>
    <n v="10"/>
    <n v="846"/>
    <n v="-0.1"/>
    <m/>
    <n v="68"/>
    <x v="31"/>
    <x v="69"/>
    <x v="9"/>
    <x v="2"/>
    <n v="8"/>
    <n v="8"/>
    <n v="0"/>
  </r>
  <r>
    <n v="377"/>
    <n v="20240311"/>
    <n v="2.7"/>
    <n v="7.8"/>
    <n v="194"/>
    <n v="29.9"/>
    <m/>
    <n v="94"/>
    <x v="31"/>
    <x v="70"/>
    <x v="10"/>
    <x v="2"/>
    <n v="10.199999999999999"/>
    <n v="10.199999999999999"/>
    <n v="0"/>
  </r>
  <r>
    <n v="377"/>
    <n v="20240312"/>
    <n v="3.9"/>
    <n v="8"/>
    <n v="463"/>
    <n v="5.5"/>
    <m/>
    <n v="90"/>
    <x v="31"/>
    <x v="71"/>
    <x v="10"/>
    <x v="2"/>
    <n v="10"/>
    <n v="10"/>
    <n v="0"/>
  </r>
  <r>
    <n v="377"/>
    <n v="20240313"/>
    <n v="3.7"/>
    <n v="11.3"/>
    <n v="357"/>
    <n v="1.8"/>
    <m/>
    <n v="87"/>
    <x v="31"/>
    <x v="72"/>
    <x v="10"/>
    <x v="2"/>
    <n v="6.6999999999999993"/>
    <n v="6.6999999999999993"/>
    <n v="0"/>
  </r>
  <r>
    <n v="377"/>
    <n v="20240314"/>
    <n v="3.4"/>
    <n v="12.2"/>
    <n v="1309"/>
    <n v="0"/>
    <m/>
    <n v="76"/>
    <x v="31"/>
    <x v="73"/>
    <x v="10"/>
    <x v="2"/>
    <n v="5.8000000000000007"/>
    <n v="5.8000000000000007"/>
    <n v="0"/>
  </r>
  <r>
    <n v="377"/>
    <n v="20240315"/>
    <n v="5.0999999999999996"/>
    <n v="12.3"/>
    <n v="663"/>
    <n v="5.0999999999999996"/>
    <m/>
    <n v="83"/>
    <x v="31"/>
    <x v="74"/>
    <x v="10"/>
    <x v="2"/>
    <n v="5.6999999999999993"/>
    <n v="5.6999999999999993"/>
    <n v="0"/>
  </r>
  <r>
    <n v="377"/>
    <n v="20240316"/>
    <n v="3.2"/>
    <n v="8.1"/>
    <n v="570"/>
    <n v="0.6"/>
    <m/>
    <n v="81"/>
    <x v="31"/>
    <x v="75"/>
    <x v="10"/>
    <x v="2"/>
    <n v="9.9"/>
    <n v="9.9"/>
    <n v="0"/>
  </r>
  <r>
    <n v="377"/>
    <n v="20240317"/>
    <n v="2.8"/>
    <n v="9.9"/>
    <n v="888"/>
    <n v="0.8"/>
    <m/>
    <n v="81"/>
    <x v="31"/>
    <x v="76"/>
    <x v="10"/>
    <x v="2"/>
    <n v="8.1"/>
    <n v="8.1"/>
    <n v="0"/>
  </r>
  <r>
    <n v="377"/>
    <n v="20240318"/>
    <n v="2.2999999999999998"/>
    <n v="11.4"/>
    <n v="812"/>
    <n v="-0.1"/>
    <m/>
    <n v="84"/>
    <x v="31"/>
    <x v="77"/>
    <x v="11"/>
    <x v="2"/>
    <n v="6.6"/>
    <n v="6.6"/>
    <n v="0"/>
  </r>
  <r>
    <n v="377"/>
    <n v="20240319"/>
    <n v="1.9"/>
    <n v="11.8"/>
    <n v="1004"/>
    <n v="0"/>
    <m/>
    <n v="81"/>
    <x v="31"/>
    <x v="78"/>
    <x v="11"/>
    <x v="2"/>
    <n v="6.1999999999999993"/>
    <n v="6.1999999999999993"/>
    <n v="0"/>
  </r>
  <r>
    <n v="377"/>
    <n v="20240320"/>
    <n v="1.3"/>
    <n v="11.7"/>
    <n v="1267"/>
    <n v="0"/>
    <m/>
    <n v="81"/>
    <x v="31"/>
    <x v="79"/>
    <x v="11"/>
    <x v="2"/>
    <n v="6.3000000000000007"/>
    <n v="6.3000000000000007"/>
    <n v="0"/>
  </r>
  <r>
    <n v="377"/>
    <n v="20240321"/>
    <n v="3.1"/>
    <n v="10.199999999999999"/>
    <n v="932"/>
    <n v="0"/>
    <m/>
    <n v="85"/>
    <x v="31"/>
    <x v="80"/>
    <x v="11"/>
    <x v="2"/>
    <n v="7.8000000000000007"/>
    <n v="7.8000000000000007"/>
    <n v="0"/>
  </r>
  <r>
    <n v="377"/>
    <n v="20240322"/>
    <n v="3.9"/>
    <n v="10.5"/>
    <n v="528"/>
    <n v="6.3"/>
    <m/>
    <n v="85"/>
    <x v="31"/>
    <x v="81"/>
    <x v="11"/>
    <x v="2"/>
    <n v="7.5"/>
    <n v="7.5"/>
    <n v="0"/>
  </r>
  <r>
    <n v="377"/>
    <n v="20240323"/>
    <n v="4.5"/>
    <n v="5.7"/>
    <n v="1140"/>
    <n v="1.5"/>
    <m/>
    <n v="83"/>
    <x v="31"/>
    <x v="82"/>
    <x v="11"/>
    <x v="2"/>
    <n v="12.3"/>
    <n v="12.3"/>
    <n v="0"/>
  </r>
  <r>
    <n v="377"/>
    <n v="20240324"/>
    <n v="7"/>
    <n v="6.6"/>
    <n v="927"/>
    <n v="4.2"/>
    <m/>
    <n v="80"/>
    <x v="31"/>
    <x v="83"/>
    <x v="11"/>
    <x v="2"/>
    <n v="11.4"/>
    <n v="11.4"/>
    <n v="0"/>
  </r>
  <r>
    <n v="377"/>
    <n v="20240325"/>
    <n v="2.6"/>
    <n v="6.7"/>
    <n v="1759"/>
    <n v="0"/>
    <m/>
    <n v="72"/>
    <x v="31"/>
    <x v="84"/>
    <x v="12"/>
    <x v="2"/>
    <n v="11.3"/>
    <n v="11.3"/>
    <n v="0"/>
  </r>
  <r>
    <n v="377"/>
    <n v="20240326"/>
    <n v="3.3"/>
    <n v="9.5"/>
    <n v="883"/>
    <n v="-0.1"/>
    <m/>
    <n v="70"/>
    <x v="31"/>
    <x v="85"/>
    <x v="12"/>
    <x v="2"/>
    <n v="8.5"/>
    <n v="8.5"/>
    <n v="0"/>
  </r>
  <r>
    <n v="377"/>
    <n v="20240327"/>
    <n v="3.7"/>
    <n v="8.9"/>
    <n v="581"/>
    <n v="1.6"/>
    <m/>
    <n v="78"/>
    <x v="31"/>
    <x v="86"/>
    <x v="12"/>
    <x v="2"/>
    <n v="9.1"/>
    <n v="9.1"/>
    <n v="0"/>
  </r>
  <r>
    <n v="377"/>
    <n v="20240328"/>
    <n v="6"/>
    <n v="8.9"/>
    <n v="939"/>
    <n v="1.6"/>
    <m/>
    <n v="69"/>
    <x v="31"/>
    <x v="87"/>
    <x v="12"/>
    <x v="2"/>
    <n v="9.1"/>
    <n v="9.1"/>
    <n v="0"/>
  </r>
  <r>
    <n v="377"/>
    <n v="20240329"/>
    <n v="4.2"/>
    <n v="11"/>
    <n v="887"/>
    <n v="1.6"/>
    <m/>
    <n v="76"/>
    <x v="31"/>
    <x v="88"/>
    <x v="12"/>
    <x v="2"/>
    <n v="7"/>
    <n v="7"/>
    <n v="0"/>
  </r>
  <r>
    <n v="377"/>
    <n v="20240330"/>
    <n v="2.8"/>
    <n v="10.3"/>
    <n v="655"/>
    <n v="0.7"/>
    <m/>
    <n v="88"/>
    <x v="31"/>
    <x v="89"/>
    <x v="12"/>
    <x v="2"/>
    <n v="7.6999999999999993"/>
    <n v="7.6999999999999993"/>
    <n v="0"/>
  </r>
  <r>
    <n v="377"/>
    <n v="20240331"/>
    <n v="2.7"/>
    <n v="11"/>
    <n v="1082"/>
    <n v="3.2"/>
    <m/>
    <n v="85"/>
    <x v="31"/>
    <x v="90"/>
    <x v="12"/>
    <x v="2"/>
    <n v="7"/>
    <n v="7"/>
    <n v="0"/>
  </r>
  <r>
    <n v="377"/>
    <n v="20240401"/>
    <n v="3.5"/>
    <n v="10.1"/>
    <n v="811"/>
    <n v="1"/>
    <m/>
    <n v="79"/>
    <x v="31"/>
    <x v="91"/>
    <x v="13"/>
    <x v="3"/>
    <n v="7.9"/>
    <n v="6.32"/>
    <n v="0"/>
  </r>
  <r>
    <n v="377"/>
    <n v="20240402"/>
    <n v="5.0999999999999996"/>
    <n v="10"/>
    <n v="671"/>
    <n v="3.5"/>
    <m/>
    <n v="83"/>
    <x v="31"/>
    <x v="92"/>
    <x v="13"/>
    <x v="3"/>
    <n v="8"/>
    <n v="6.4"/>
    <n v="0"/>
  </r>
  <r>
    <n v="377"/>
    <n v="20240403"/>
    <n v="5"/>
    <n v="11.3"/>
    <n v="737"/>
    <n v="2.1"/>
    <m/>
    <n v="82"/>
    <x v="31"/>
    <x v="93"/>
    <x v="13"/>
    <x v="3"/>
    <n v="6.6999999999999993"/>
    <n v="5.3599999999999994"/>
    <n v="0"/>
  </r>
  <r>
    <n v="377"/>
    <n v="20240404"/>
    <n v="5.3"/>
    <n v="12.1"/>
    <n v="947"/>
    <n v="8.4"/>
    <m/>
    <n v="81"/>
    <x v="31"/>
    <x v="94"/>
    <x v="13"/>
    <x v="3"/>
    <n v="5.9"/>
    <n v="4.7200000000000006"/>
    <n v="0"/>
  </r>
  <r>
    <n v="377"/>
    <n v="20240405"/>
    <n v="5.4"/>
    <n v="14.9"/>
    <n v="885"/>
    <n v="0.7"/>
    <m/>
    <n v="79"/>
    <x v="31"/>
    <x v="95"/>
    <x v="13"/>
    <x v="3"/>
    <n v="3.0999999999999996"/>
    <n v="2.48"/>
    <n v="0"/>
  </r>
  <r>
    <n v="377"/>
    <n v="20240406"/>
    <n v="4"/>
    <n v="18.100000000000001"/>
    <n v="1618"/>
    <n v="0"/>
    <m/>
    <n v="64"/>
    <x v="31"/>
    <x v="96"/>
    <x v="13"/>
    <x v="3"/>
    <n v="0"/>
    <n v="0"/>
    <n v="0.10000000000000142"/>
  </r>
  <r>
    <n v="377"/>
    <n v="20240407"/>
    <n v="4.4000000000000004"/>
    <n v="16.8"/>
    <n v="1212"/>
    <n v="2.2999999999999998"/>
    <m/>
    <n v="65"/>
    <x v="31"/>
    <x v="97"/>
    <x v="13"/>
    <x v="3"/>
    <n v="1.1999999999999993"/>
    <n v="0.95999999999999952"/>
    <n v="0"/>
  </r>
  <r>
    <n v="377"/>
    <n v="20240408"/>
    <n v="1.9"/>
    <n v="15.8"/>
    <n v="1268"/>
    <n v="1.7"/>
    <m/>
    <n v="82"/>
    <x v="31"/>
    <x v="98"/>
    <x v="14"/>
    <x v="3"/>
    <n v="2.1999999999999993"/>
    <n v="1.7599999999999996"/>
    <n v="0"/>
  </r>
  <r>
    <n v="377"/>
    <n v="20240409"/>
    <n v="6.5"/>
    <n v="11.7"/>
    <n v="1059"/>
    <n v="1"/>
    <m/>
    <n v="73"/>
    <x v="31"/>
    <x v="99"/>
    <x v="14"/>
    <x v="3"/>
    <n v="6.3000000000000007"/>
    <n v="5.0400000000000009"/>
    <n v="0"/>
  </r>
  <r>
    <n v="377"/>
    <n v="20240410"/>
    <n v="3.7"/>
    <n v="9.9"/>
    <n v="2002"/>
    <n v="-0.1"/>
    <m/>
    <n v="68"/>
    <x v="31"/>
    <x v="100"/>
    <x v="14"/>
    <x v="3"/>
    <n v="8.1"/>
    <n v="6.48"/>
    <n v="0"/>
  </r>
  <r>
    <n v="377"/>
    <n v="20240411"/>
    <n v="4.2"/>
    <n v="13.2"/>
    <n v="577"/>
    <n v="-0.1"/>
    <m/>
    <n v="76"/>
    <x v="31"/>
    <x v="101"/>
    <x v="14"/>
    <x v="3"/>
    <n v="4.8000000000000007"/>
    <n v="3.8400000000000007"/>
    <n v="0"/>
  </r>
  <r>
    <n v="377"/>
    <n v="20240412"/>
    <n v="3.7"/>
    <n v="16.600000000000001"/>
    <n v="1217"/>
    <n v="0"/>
    <m/>
    <n v="76"/>
    <x v="31"/>
    <x v="102"/>
    <x v="14"/>
    <x v="3"/>
    <n v="1.3999999999999986"/>
    <n v="1.119999999999999"/>
    <n v="0"/>
  </r>
  <r>
    <n v="377"/>
    <n v="20240413"/>
    <n v="4.7"/>
    <n v="18.2"/>
    <n v="1929"/>
    <n v="0"/>
    <m/>
    <n v="69"/>
    <x v="31"/>
    <x v="103"/>
    <x v="14"/>
    <x v="3"/>
    <n v="0"/>
    <n v="0"/>
    <n v="0.19999999999999929"/>
  </r>
  <r>
    <n v="377"/>
    <n v="20240414"/>
    <n v="2.8"/>
    <n v="12.8"/>
    <n v="1626"/>
    <n v="0.4"/>
    <m/>
    <n v="64"/>
    <x v="31"/>
    <x v="104"/>
    <x v="14"/>
    <x v="3"/>
    <n v="5.1999999999999993"/>
    <n v="4.1599999999999993"/>
    <n v="0"/>
  </r>
  <r>
    <n v="377"/>
    <n v="20240415"/>
    <n v="5.9"/>
    <n v="7.5"/>
    <n v="1214"/>
    <n v="7.4"/>
    <m/>
    <n v="81"/>
    <x v="31"/>
    <x v="105"/>
    <x v="15"/>
    <x v="3"/>
    <n v="10.5"/>
    <n v="8.4"/>
    <n v="0"/>
  </r>
  <r>
    <n v="377"/>
    <n v="20240416"/>
    <n v="6.3"/>
    <n v="7.2"/>
    <n v="860"/>
    <n v="20.2"/>
    <m/>
    <n v="87"/>
    <x v="31"/>
    <x v="106"/>
    <x v="15"/>
    <x v="3"/>
    <n v="10.8"/>
    <n v="8.64"/>
    <n v="0"/>
  </r>
  <r>
    <n v="377"/>
    <n v="20240417"/>
    <n v="3"/>
    <n v="5.0999999999999996"/>
    <n v="1323"/>
    <n v="2.7"/>
    <m/>
    <n v="87"/>
    <x v="31"/>
    <x v="107"/>
    <x v="15"/>
    <x v="3"/>
    <n v="12.9"/>
    <n v="10.32"/>
    <n v="0"/>
  </r>
  <r>
    <n v="377"/>
    <n v="20240418"/>
    <n v="3.1"/>
    <n v="7.7"/>
    <n v="1617"/>
    <n v="0.1"/>
    <m/>
    <n v="74"/>
    <x v="31"/>
    <x v="108"/>
    <x v="15"/>
    <x v="3"/>
    <n v="10.3"/>
    <n v="8.24"/>
    <n v="0"/>
  </r>
  <r>
    <n v="377"/>
    <n v="20240419"/>
    <n v="6.9"/>
    <n v="8.1999999999999993"/>
    <n v="1114"/>
    <n v="5.2"/>
    <m/>
    <n v="82"/>
    <x v="31"/>
    <x v="109"/>
    <x v="15"/>
    <x v="3"/>
    <n v="9.8000000000000007"/>
    <n v="7.8400000000000007"/>
    <n v="0"/>
  </r>
  <r>
    <n v="377"/>
    <n v="20240420"/>
    <n v="4.2"/>
    <n v="7.1"/>
    <n v="1315"/>
    <n v="5.6"/>
    <m/>
    <n v="80"/>
    <x v="31"/>
    <x v="110"/>
    <x v="15"/>
    <x v="3"/>
    <n v="10.9"/>
    <n v="8.7200000000000006"/>
    <n v="0"/>
  </r>
  <r>
    <n v="377"/>
    <n v="20240421"/>
    <n v="3.7"/>
    <n v="5.8"/>
    <n v="1543"/>
    <n v="0.1"/>
    <m/>
    <n v="76"/>
    <x v="31"/>
    <x v="111"/>
    <x v="15"/>
    <x v="3"/>
    <n v="12.2"/>
    <n v="9.76"/>
    <n v="0"/>
  </r>
  <r>
    <n v="377"/>
    <n v="20240422"/>
    <n v="2.1"/>
    <n v="5.0999999999999996"/>
    <n v="1428"/>
    <n v="1.1000000000000001"/>
    <m/>
    <n v="79"/>
    <x v="31"/>
    <x v="112"/>
    <x v="16"/>
    <x v="3"/>
    <n v="12.9"/>
    <n v="10.32"/>
    <n v="0"/>
  </r>
  <r>
    <n v="377"/>
    <n v="20240423"/>
    <n v="2.7"/>
    <n v="6.1"/>
    <n v="1972"/>
    <n v="0.7"/>
    <m/>
    <n v="69"/>
    <x v="31"/>
    <x v="113"/>
    <x v="16"/>
    <x v="3"/>
    <n v="11.9"/>
    <n v="9.5200000000000014"/>
    <n v="0"/>
  </r>
  <r>
    <n v="377"/>
    <n v="20240424"/>
    <n v="4.5"/>
    <n v="6.1"/>
    <n v="1460"/>
    <n v="2.2999999999999998"/>
    <m/>
    <n v="81"/>
    <x v="31"/>
    <x v="114"/>
    <x v="16"/>
    <x v="3"/>
    <n v="11.9"/>
    <n v="9.5200000000000014"/>
    <n v="0"/>
  </r>
  <r>
    <n v="377"/>
    <n v="20240425"/>
    <n v="4.0999999999999996"/>
    <n v="7.1"/>
    <n v="1184"/>
    <n v="-0.1"/>
    <m/>
    <n v="72"/>
    <x v="31"/>
    <x v="115"/>
    <x v="16"/>
    <x v="3"/>
    <n v="10.9"/>
    <n v="8.7200000000000006"/>
    <n v="0"/>
  </r>
  <r>
    <n v="377"/>
    <n v="20240426"/>
    <n v="2.5"/>
    <n v="9"/>
    <n v="911"/>
    <n v="0.7"/>
    <m/>
    <n v="79"/>
    <x v="31"/>
    <x v="116"/>
    <x v="16"/>
    <x v="3"/>
    <n v="9"/>
    <n v="7.2"/>
    <n v="0"/>
  </r>
  <r>
    <n v="377"/>
    <n v="20240427"/>
    <n v="3"/>
    <n v="12.3"/>
    <n v="1158"/>
    <n v="1.2"/>
    <m/>
    <n v="77"/>
    <x v="31"/>
    <x v="117"/>
    <x v="16"/>
    <x v="3"/>
    <n v="5.6999999999999993"/>
    <n v="4.5599999999999996"/>
    <n v="0"/>
  </r>
  <r>
    <n v="377"/>
    <n v="20240428"/>
    <n v="5.7"/>
    <n v="12.9"/>
    <n v="1488"/>
    <n v="0.4"/>
    <m/>
    <n v="69"/>
    <x v="31"/>
    <x v="118"/>
    <x v="16"/>
    <x v="3"/>
    <n v="5.0999999999999996"/>
    <n v="4.08"/>
    <n v="0"/>
  </r>
  <r>
    <n v="377"/>
    <n v="20240429"/>
    <n v="2.4"/>
    <n v="13.5"/>
    <n v="1995"/>
    <n v="-0.1"/>
    <m/>
    <n v="72"/>
    <x v="31"/>
    <x v="119"/>
    <x v="17"/>
    <x v="3"/>
    <n v="4.5"/>
    <n v="3.6"/>
    <n v="0"/>
  </r>
  <r>
    <n v="377"/>
    <n v="20240430"/>
    <n v="1.9"/>
    <n v="17"/>
    <n v="1915"/>
    <n v="0.9"/>
    <m/>
    <n v="74"/>
    <x v="31"/>
    <x v="120"/>
    <x v="17"/>
    <x v="3"/>
    <n v="1"/>
    <n v="0.8"/>
    <n v="0"/>
  </r>
  <r>
    <n v="377"/>
    <n v="20240501"/>
    <n v="3"/>
    <n v="19.100000000000001"/>
    <n v="2214"/>
    <n v="4.0999999999999996"/>
    <m/>
    <n v="71"/>
    <x v="31"/>
    <x v="121"/>
    <x v="17"/>
    <x v="4"/>
    <n v="0"/>
    <n v="0"/>
    <n v="1.1000000000000014"/>
  </r>
  <r>
    <n v="380"/>
    <n v="20240101"/>
    <n v="7.1"/>
    <n v="7"/>
    <n v="142"/>
    <n v="3.4"/>
    <n v="1005"/>
    <n v="82"/>
    <x v="32"/>
    <x v="0"/>
    <x v="0"/>
    <x v="0"/>
    <n v="11"/>
    <n v="12.100000000000001"/>
    <n v="0"/>
  </r>
  <r>
    <n v="380"/>
    <n v="20240102"/>
    <n v="8.9"/>
    <n v="9.9"/>
    <n v="65"/>
    <n v="21.3"/>
    <n v="992.1"/>
    <n v="88"/>
    <x v="32"/>
    <x v="1"/>
    <x v="0"/>
    <x v="0"/>
    <n v="8.1"/>
    <n v="8.91"/>
    <n v="0"/>
  </r>
  <r>
    <n v="380"/>
    <n v="20240103"/>
    <n v="7.7"/>
    <n v="9.4"/>
    <n v="166"/>
    <n v="9.6999999999999993"/>
    <n v="992.9"/>
    <n v="82"/>
    <x v="32"/>
    <x v="2"/>
    <x v="0"/>
    <x v="0"/>
    <n v="8.6"/>
    <n v="9.4600000000000009"/>
    <n v="0"/>
  </r>
  <r>
    <n v="380"/>
    <n v="20240104"/>
    <n v="4.4000000000000004"/>
    <n v="8"/>
    <n v="198"/>
    <n v="6.7"/>
    <n v="1002.9"/>
    <n v="86"/>
    <x v="32"/>
    <x v="3"/>
    <x v="0"/>
    <x v="0"/>
    <n v="10"/>
    <n v="11"/>
    <n v="0"/>
  </r>
  <r>
    <n v="380"/>
    <n v="20240105"/>
    <n v="6.8"/>
    <n v="6.9"/>
    <n v="113"/>
    <n v="1.2"/>
    <n v="999.5"/>
    <n v="84"/>
    <x v="32"/>
    <x v="4"/>
    <x v="0"/>
    <x v="0"/>
    <n v="11.1"/>
    <n v="12.21"/>
    <n v="0"/>
  </r>
  <r>
    <n v="380"/>
    <n v="20240106"/>
    <n v="3.2"/>
    <n v="3.4"/>
    <n v="67"/>
    <n v="1.9"/>
    <n v="1010.9"/>
    <n v="93"/>
    <x v="32"/>
    <x v="5"/>
    <x v="0"/>
    <x v="0"/>
    <n v="14.6"/>
    <n v="16.060000000000002"/>
    <n v="0"/>
  </r>
  <r>
    <n v="380"/>
    <n v="20240107"/>
    <n v="6"/>
    <n v="-0.4"/>
    <n v="55"/>
    <n v="0.1"/>
    <n v="1023"/>
    <n v="87"/>
    <x v="32"/>
    <x v="6"/>
    <x v="0"/>
    <x v="0"/>
    <n v="18.399999999999999"/>
    <n v="20.239999999999998"/>
    <n v="0"/>
  </r>
  <r>
    <n v="380"/>
    <n v="20240108"/>
    <n v="6.6"/>
    <n v="-3.2"/>
    <n v="235"/>
    <n v="-0.1"/>
    <n v="1029.9000000000001"/>
    <n v="73"/>
    <x v="32"/>
    <x v="7"/>
    <x v="1"/>
    <x v="0"/>
    <n v="21.2"/>
    <n v="23.32"/>
    <n v="0"/>
  </r>
  <r>
    <n v="380"/>
    <n v="20240109"/>
    <n v="5.6"/>
    <n v="-5"/>
    <n v="525"/>
    <n v="0"/>
    <n v="1030.9000000000001"/>
    <n v="66"/>
    <x v="32"/>
    <x v="8"/>
    <x v="1"/>
    <x v="0"/>
    <n v="23"/>
    <n v="25.3"/>
    <n v="0"/>
  </r>
  <r>
    <n v="380"/>
    <n v="20240110"/>
    <n v="3.6"/>
    <n v="-5.5"/>
    <n v="374"/>
    <n v="0"/>
    <n v="1029.4000000000001"/>
    <n v="74"/>
    <x v="32"/>
    <x v="9"/>
    <x v="1"/>
    <x v="0"/>
    <n v="23.5"/>
    <n v="25.85"/>
    <n v="0"/>
  </r>
  <r>
    <n v="380"/>
    <n v="20240111"/>
    <n v="2.4"/>
    <n v="-3.6"/>
    <n v="566"/>
    <n v="0"/>
    <n v="1033.7"/>
    <n v="82"/>
    <x v="32"/>
    <x v="10"/>
    <x v="1"/>
    <x v="0"/>
    <n v="21.6"/>
    <n v="23.760000000000005"/>
    <n v="0"/>
  </r>
  <r>
    <n v="380"/>
    <n v="20240112"/>
    <n v="1.4"/>
    <n v="-0.1"/>
    <n v="105"/>
    <n v="0"/>
    <n v="1033.2"/>
    <n v="96"/>
    <x v="32"/>
    <x v="11"/>
    <x v="1"/>
    <x v="0"/>
    <n v="18.100000000000001"/>
    <n v="19.910000000000004"/>
    <n v="0"/>
  </r>
  <r>
    <n v="380"/>
    <n v="20240113"/>
    <n v="3.6"/>
    <n v="0.9"/>
    <n v="63"/>
    <n v="-0.1"/>
    <n v="1024"/>
    <n v="89"/>
    <x v="32"/>
    <x v="12"/>
    <x v="1"/>
    <x v="0"/>
    <n v="17.100000000000001"/>
    <n v="18.810000000000002"/>
    <n v="0"/>
  </r>
  <r>
    <n v="380"/>
    <n v="20240114"/>
    <n v="5.3"/>
    <n v="-0.3"/>
    <n v="89"/>
    <n v="-0.1"/>
    <n v="1011.4"/>
    <n v="91"/>
    <x v="32"/>
    <x v="13"/>
    <x v="1"/>
    <x v="0"/>
    <n v="18.3"/>
    <n v="20.130000000000003"/>
    <n v="0"/>
  </r>
  <r>
    <n v="380"/>
    <n v="20240115"/>
    <n v="4"/>
    <n v="0.3"/>
    <n v="225"/>
    <n v="2.2000000000000002"/>
    <n v="1006.3"/>
    <n v="93"/>
    <x v="32"/>
    <x v="14"/>
    <x v="2"/>
    <x v="0"/>
    <n v="17.7"/>
    <n v="19.470000000000002"/>
    <n v="0"/>
  </r>
  <r>
    <n v="380"/>
    <n v="20240116"/>
    <n v="3.4"/>
    <n v="-1.4"/>
    <n v="535"/>
    <n v="0.2"/>
    <n v="1008.9"/>
    <n v="79"/>
    <x v="32"/>
    <x v="15"/>
    <x v="2"/>
    <x v="0"/>
    <n v="19.399999999999999"/>
    <n v="21.34"/>
    <n v="0"/>
  </r>
  <r>
    <n v="380"/>
    <n v="20240117"/>
    <n v="2.5"/>
    <n v="-3"/>
    <n v="96"/>
    <n v="8.3000000000000007"/>
    <n v="992.9"/>
    <n v="89"/>
    <x v="32"/>
    <x v="16"/>
    <x v="2"/>
    <x v="0"/>
    <n v="21"/>
    <n v="23.1"/>
    <n v="0"/>
  </r>
  <r>
    <n v="380"/>
    <n v="20240118"/>
    <n v="2.2000000000000002"/>
    <n v="-2.9"/>
    <n v="502"/>
    <n v="0.4"/>
    <n v="1003.7"/>
    <n v="95"/>
    <x v="32"/>
    <x v="17"/>
    <x v="2"/>
    <x v="0"/>
    <n v="20.9"/>
    <n v="22.990000000000002"/>
    <n v="0"/>
  </r>
  <r>
    <n v="380"/>
    <n v="20240119"/>
    <n v="4.4000000000000004"/>
    <n v="-1.9"/>
    <n v="543"/>
    <n v="0"/>
    <n v="1022.5"/>
    <n v="92"/>
    <x v="32"/>
    <x v="18"/>
    <x v="2"/>
    <x v="0"/>
    <n v="19.899999999999999"/>
    <n v="21.89"/>
    <n v="0"/>
  </r>
  <r>
    <n v="380"/>
    <n v="20240120"/>
    <n v="4.4000000000000004"/>
    <n v="-2.1"/>
    <n v="771"/>
    <n v="0"/>
    <n v="1028.9000000000001"/>
    <n v="72"/>
    <x v="32"/>
    <x v="19"/>
    <x v="2"/>
    <x v="0"/>
    <n v="20.100000000000001"/>
    <n v="22.110000000000003"/>
    <n v="0"/>
  </r>
  <r>
    <n v="380"/>
    <n v="20240121"/>
    <n v="7.8"/>
    <n v="3.4"/>
    <n v="312"/>
    <n v="0"/>
    <n v="1020.3"/>
    <n v="69"/>
    <x v="32"/>
    <x v="20"/>
    <x v="2"/>
    <x v="0"/>
    <n v="14.6"/>
    <n v="16.060000000000002"/>
    <n v="0"/>
  </r>
  <r>
    <n v="380"/>
    <n v="20240122"/>
    <n v="9.3000000000000007"/>
    <n v="9.3000000000000007"/>
    <n v="301"/>
    <n v="0.5"/>
    <n v="1011.9"/>
    <n v="78"/>
    <x v="32"/>
    <x v="21"/>
    <x v="3"/>
    <x v="0"/>
    <n v="8.6999999999999993"/>
    <n v="9.57"/>
    <n v="0"/>
  </r>
  <r>
    <n v="380"/>
    <n v="20240123"/>
    <n v="6.8"/>
    <n v="7.7"/>
    <n v="342"/>
    <n v="2.2999999999999998"/>
    <n v="1023.1"/>
    <n v="83"/>
    <x v="32"/>
    <x v="22"/>
    <x v="3"/>
    <x v="0"/>
    <n v="10.3"/>
    <n v="11.330000000000002"/>
    <n v="0"/>
  </r>
  <r>
    <n v="380"/>
    <n v="20240124"/>
    <n v="6.6"/>
    <n v="10.4"/>
    <n v="241"/>
    <n v="0.4"/>
    <n v="1023.6"/>
    <n v="76"/>
    <x v="32"/>
    <x v="23"/>
    <x v="3"/>
    <x v="0"/>
    <n v="7.6"/>
    <n v="8.36"/>
    <n v="0"/>
  </r>
  <r>
    <n v="380"/>
    <n v="20240125"/>
    <n v="3.4"/>
    <n v="7.3"/>
    <n v="284"/>
    <n v="2"/>
    <n v="1028.3"/>
    <n v="94"/>
    <x v="32"/>
    <x v="24"/>
    <x v="3"/>
    <x v="0"/>
    <n v="10.7"/>
    <n v="11.77"/>
    <n v="0"/>
  </r>
  <r>
    <n v="380"/>
    <n v="20240126"/>
    <n v="5"/>
    <n v="7.4"/>
    <n v="390"/>
    <n v="3.6"/>
    <n v="1027.8"/>
    <n v="81"/>
    <x v="32"/>
    <x v="25"/>
    <x v="3"/>
    <x v="0"/>
    <n v="10.6"/>
    <n v="11.66"/>
    <n v="0"/>
  </r>
  <r>
    <n v="380"/>
    <n v="20240127"/>
    <n v="3"/>
    <n v="2.9"/>
    <n v="604"/>
    <n v="0"/>
    <n v="1036"/>
    <n v="78"/>
    <x v="32"/>
    <x v="26"/>
    <x v="3"/>
    <x v="0"/>
    <n v="15.1"/>
    <n v="16.61"/>
    <n v="0"/>
  </r>
  <r>
    <n v="380"/>
    <n v="20240128"/>
    <n v="2.2000000000000002"/>
    <n v="5.3"/>
    <n v="671"/>
    <n v="0"/>
    <n v="1028.2"/>
    <n v="61"/>
    <x v="32"/>
    <x v="27"/>
    <x v="3"/>
    <x v="0"/>
    <n v="12.7"/>
    <n v="13.97"/>
    <n v="0"/>
  </r>
  <r>
    <n v="380"/>
    <n v="20240129"/>
    <n v="4"/>
    <n v="8.6"/>
    <n v="546"/>
    <n v="0"/>
    <n v="1027"/>
    <n v="72"/>
    <x v="32"/>
    <x v="28"/>
    <x v="4"/>
    <x v="0"/>
    <n v="9.4"/>
    <n v="10.340000000000002"/>
    <n v="0"/>
  </r>
  <r>
    <n v="380"/>
    <n v="20240130"/>
    <n v="4.4000000000000004"/>
    <n v="9.1999999999999993"/>
    <n v="153"/>
    <n v="0"/>
    <n v="1029.4000000000001"/>
    <n v="79"/>
    <x v="32"/>
    <x v="29"/>
    <x v="4"/>
    <x v="0"/>
    <n v="8.8000000000000007"/>
    <n v="9.6800000000000015"/>
    <n v="0"/>
  </r>
  <r>
    <n v="380"/>
    <n v="20240131"/>
    <n v="3.7"/>
    <n v="6.3"/>
    <n v="165"/>
    <n v="0.4"/>
    <n v="1032"/>
    <n v="82"/>
    <x v="32"/>
    <x v="30"/>
    <x v="4"/>
    <x v="0"/>
    <n v="11.7"/>
    <n v="12.870000000000001"/>
    <n v="0"/>
  </r>
  <r>
    <n v="380"/>
    <n v="20240201"/>
    <n v="3"/>
    <n v="6.3"/>
    <n v="666"/>
    <n v="5"/>
    <n v="1031.2"/>
    <n v="82"/>
    <x v="32"/>
    <x v="31"/>
    <x v="4"/>
    <x v="1"/>
    <n v="11.7"/>
    <n v="12.870000000000001"/>
    <n v="0"/>
  </r>
  <r>
    <n v="380"/>
    <n v="20240202"/>
    <n v="6.3"/>
    <n v="6.1"/>
    <n v="292"/>
    <n v="0.2"/>
    <n v="1030.2"/>
    <n v="86"/>
    <x v="32"/>
    <x v="32"/>
    <x v="4"/>
    <x v="1"/>
    <n v="11.9"/>
    <n v="13.090000000000002"/>
    <n v="0"/>
  </r>
  <r>
    <n v="380"/>
    <n v="20240203"/>
    <n v="4.8"/>
    <n v="9"/>
    <n v="103"/>
    <n v="3.5"/>
    <n v="1027.4000000000001"/>
    <n v="96"/>
    <x v="32"/>
    <x v="33"/>
    <x v="4"/>
    <x v="1"/>
    <n v="9"/>
    <n v="9.9"/>
    <n v="0"/>
  </r>
  <r>
    <n v="380"/>
    <n v="20240204"/>
    <n v="5.8"/>
    <n v="9.6999999999999993"/>
    <n v="94"/>
    <n v="5.6"/>
    <n v="1024"/>
    <n v="95"/>
    <x v="32"/>
    <x v="34"/>
    <x v="4"/>
    <x v="1"/>
    <n v="8.3000000000000007"/>
    <n v="9.1300000000000008"/>
    <n v="0"/>
  </r>
  <r>
    <n v="380"/>
    <n v="20240205"/>
    <n v="7.5"/>
    <n v="8.9"/>
    <n v="255"/>
    <n v="0"/>
    <n v="1021.1"/>
    <n v="81"/>
    <x v="32"/>
    <x v="35"/>
    <x v="5"/>
    <x v="1"/>
    <n v="9.1"/>
    <n v="10.01"/>
    <n v="0"/>
  </r>
  <r>
    <n v="380"/>
    <n v="20240206"/>
    <n v="8.6999999999999993"/>
    <n v="9.8000000000000007"/>
    <n v="109"/>
    <n v="0.6"/>
    <n v="1012.3"/>
    <n v="80"/>
    <x v="32"/>
    <x v="36"/>
    <x v="5"/>
    <x v="1"/>
    <n v="8.1999999999999993"/>
    <n v="9.02"/>
    <n v="0"/>
  </r>
  <r>
    <n v="380"/>
    <n v="20240207"/>
    <n v="4.9000000000000004"/>
    <n v="4.8"/>
    <n v="164"/>
    <n v="20.5"/>
    <n v="1004.9"/>
    <n v="94"/>
    <x v="32"/>
    <x v="37"/>
    <x v="5"/>
    <x v="1"/>
    <n v="13.2"/>
    <n v="14.52"/>
    <n v="0"/>
  </r>
  <r>
    <n v="380"/>
    <n v="20240208"/>
    <n v="3.7"/>
    <n v="6.9"/>
    <n v="136"/>
    <n v="13.5"/>
    <n v="996.5"/>
    <n v="95"/>
    <x v="32"/>
    <x v="38"/>
    <x v="5"/>
    <x v="1"/>
    <n v="11.1"/>
    <n v="12.21"/>
    <n v="0"/>
  </r>
  <r>
    <n v="380"/>
    <n v="20240209"/>
    <n v="6"/>
    <n v="10.9"/>
    <n v="355"/>
    <n v="5"/>
    <n v="985.9"/>
    <n v="84"/>
    <x v="32"/>
    <x v="39"/>
    <x v="5"/>
    <x v="1"/>
    <n v="7.1"/>
    <n v="7.8100000000000005"/>
    <n v="0"/>
  </r>
  <r>
    <n v="380"/>
    <n v="20240210"/>
    <n v="2.6"/>
    <n v="10.5"/>
    <n v="470"/>
    <n v="1.6"/>
    <n v="986.4"/>
    <n v="87"/>
    <x v="32"/>
    <x v="40"/>
    <x v="5"/>
    <x v="1"/>
    <n v="7.5"/>
    <n v="8.25"/>
    <n v="0"/>
  </r>
  <r>
    <n v="380"/>
    <n v="20240211"/>
    <n v="3.5"/>
    <n v="8.4"/>
    <n v="295"/>
    <n v="1"/>
    <n v="991.8"/>
    <n v="89"/>
    <x v="32"/>
    <x v="41"/>
    <x v="5"/>
    <x v="1"/>
    <n v="9.6"/>
    <n v="10.56"/>
    <n v="0"/>
  </r>
  <r>
    <n v="380"/>
    <n v="20240212"/>
    <n v="3.2"/>
    <n v="6.7"/>
    <n v="603"/>
    <n v="-0.1"/>
    <n v="1006.3"/>
    <n v="84"/>
    <x v="32"/>
    <x v="42"/>
    <x v="6"/>
    <x v="1"/>
    <n v="11.3"/>
    <n v="12.430000000000001"/>
    <n v="0"/>
  </r>
  <r>
    <n v="380"/>
    <n v="20240213"/>
    <n v="5.0999999999999996"/>
    <n v="6.3"/>
    <n v="696"/>
    <n v="0.2"/>
    <n v="1017.4"/>
    <n v="81"/>
    <x v="32"/>
    <x v="43"/>
    <x v="6"/>
    <x v="1"/>
    <n v="11.7"/>
    <n v="12.870000000000001"/>
    <n v="0"/>
  </r>
  <r>
    <n v="380"/>
    <n v="20240214"/>
    <n v="5.8"/>
    <n v="10.199999999999999"/>
    <n v="179"/>
    <n v="4.2"/>
    <n v="1017.5"/>
    <n v="92"/>
    <x v="32"/>
    <x v="44"/>
    <x v="6"/>
    <x v="1"/>
    <n v="7.8000000000000007"/>
    <n v="8.5800000000000018"/>
    <n v="0"/>
  </r>
  <r>
    <n v="380"/>
    <n v="20240215"/>
    <n v="4.4000000000000004"/>
    <n v="13.2"/>
    <n v="488"/>
    <n v="0.1"/>
    <n v="1014.1"/>
    <n v="74"/>
    <x v="32"/>
    <x v="45"/>
    <x v="6"/>
    <x v="1"/>
    <n v="4.8000000000000007"/>
    <n v="5.2800000000000011"/>
    <n v="0"/>
  </r>
  <r>
    <n v="380"/>
    <n v="20240216"/>
    <n v="4"/>
    <n v="12.1"/>
    <n v="124"/>
    <n v="1.3"/>
    <n v="1015.9"/>
    <n v="84"/>
    <x v="32"/>
    <x v="46"/>
    <x v="6"/>
    <x v="1"/>
    <n v="5.9"/>
    <n v="6.4900000000000011"/>
    <n v="0"/>
  </r>
  <r>
    <n v="380"/>
    <n v="20240217"/>
    <n v="3.3"/>
    <n v="9.6999999999999993"/>
    <n v="497"/>
    <n v="0"/>
    <n v="1031.4000000000001"/>
    <n v="83"/>
    <x v="32"/>
    <x v="47"/>
    <x v="6"/>
    <x v="1"/>
    <n v="8.3000000000000007"/>
    <n v="9.1300000000000008"/>
    <n v="0"/>
  </r>
  <r>
    <n v="380"/>
    <n v="20240218"/>
    <n v="5.8"/>
    <n v="8.6"/>
    <n v="196"/>
    <n v="2.9"/>
    <n v="1026.8"/>
    <n v="85"/>
    <x v="32"/>
    <x v="48"/>
    <x v="6"/>
    <x v="1"/>
    <n v="9.4"/>
    <n v="10.340000000000002"/>
    <n v="0"/>
  </r>
  <r>
    <n v="380"/>
    <n v="20240219"/>
    <n v="3.6"/>
    <n v="8.5"/>
    <n v="245"/>
    <n v="1.3"/>
    <n v="1027.9000000000001"/>
    <n v="91"/>
    <x v="32"/>
    <x v="49"/>
    <x v="7"/>
    <x v="1"/>
    <n v="9.5"/>
    <n v="10.450000000000001"/>
    <n v="0"/>
  </r>
  <r>
    <n v="380"/>
    <n v="20240220"/>
    <n v="4.8"/>
    <n v="7.7"/>
    <n v="590"/>
    <n v="0"/>
    <n v="1027.8"/>
    <n v="86"/>
    <x v="32"/>
    <x v="50"/>
    <x v="7"/>
    <x v="1"/>
    <n v="10.3"/>
    <n v="11.330000000000002"/>
    <n v="0"/>
  </r>
  <r>
    <n v="380"/>
    <n v="20240221"/>
    <n v="6.9"/>
    <n v="8.5"/>
    <n v="402"/>
    <n v="8.1999999999999993"/>
    <n v="1013.1"/>
    <n v="82"/>
    <x v="32"/>
    <x v="51"/>
    <x v="7"/>
    <x v="1"/>
    <n v="9.5"/>
    <n v="10.450000000000001"/>
    <n v="0"/>
  </r>
  <r>
    <n v="380"/>
    <n v="20240222"/>
    <n v="7.3"/>
    <n v="9.6999999999999993"/>
    <n v="423"/>
    <n v="15.1"/>
    <n v="989.6"/>
    <n v="85"/>
    <x v="32"/>
    <x v="52"/>
    <x v="7"/>
    <x v="1"/>
    <n v="8.3000000000000007"/>
    <n v="9.1300000000000008"/>
    <n v="0"/>
  </r>
  <r>
    <n v="380"/>
    <n v="20240223"/>
    <n v="7"/>
    <n v="5.9"/>
    <n v="666"/>
    <n v="1"/>
    <n v="993"/>
    <n v="77"/>
    <x v="32"/>
    <x v="53"/>
    <x v="7"/>
    <x v="1"/>
    <n v="12.1"/>
    <n v="13.31"/>
    <n v="0"/>
  </r>
  <r>
    <n v="380"/>
    <n v="20240224"/>
    <n v="5.4"/>
    <n v="5.3"/>
    <n v="706"/>
    <n v="1"/>
    <n v="999.5"/>
    <n v="77"/>
    <x v="32"/>
    <x v="54"/>
    <x v="7"/>
    <x v="1"/>
    <n v="12.7"/>
    <n v="13.97"/>
    <n v="0"/>
  </r>
  <r>
    <n v="380"/>
    <n v="20240225"/>
    <n v="5.3"/>
    <n v="6.7"/>
    <n v="915"/>
    <n v="0.3"/>
    <n v="1000"/>
    <n v="75"/>
    <x v="32"/>
    <x v="55"/>
    <x v="7"/>
    <x v="1"/>
    <n v="11.3"/>
    <n v="12.430000000000001"/>
    <n v="0"/>
  </r>
  <r>
    <n v="380"/>
    <n v="20240226"/>
    <n v="7"/>
    <n v="5.3"/>
    <n v="231"/>
    <n v="13.6"/>
    <n v="1003.4"/>
    <n v="93"/>
    <x v="32"/>
    <x v="56"/>
    <x v="8"/>
    <x v="1"/>
    <n v="12.7"/>
    <n v="13.97"/>
    <n v="0"/>
  </r>
  <r>
    <n v="380"/>
    <n v="20240227"/>
    <n v="3.1"/>
    <n v="3.4"/>
    <n v="261"/>
    <n v="0"/>
    <n v="1017.9"/>
    <n v="92"/>
    <x v="32"/>
    <x v="57"/>
    <x v="8"/>
    <x v="1"/>
    <n v="14.6"/>
    <n v="16.060000000000002"/>
    <n v="0"/>
  </r>
  <r>
    <n v="380"/>
    <n v="20240228"/>
    <n v="3.3"/>
    <n v="4.8"/>
    <n v="878"/>
    <n v="0"/>
    <n v="1021.2"/>
    <n v="85"/>
    <x v="32"/>
    <x v="58"/>
    <x v="8"/>
    <x v="1"/>
    <n v="13.2"/>
    <n v="14.52"/>
    <n v="0"/>
  </r>
  <r>
    <n v="380"/>
    <n v="20240229"/>
    <n v="5.5"/>
    <n v="7.9"/>
    <n v="476"/>
    <n v="0.1"/>
    <n v="1009.7"/>
    <n v="74"/>
    <x v="32"/>
    <x v="59"/>
    <x v="8"/>
    <x v="1"/>
    <n v="10.1"/>
    <n v="11.110000000000001"/>
    <n v="0"/>
  </r>
  <r>
    <n v="380"/>
    <n v="20240301"/>
    <n v="5.9"/>
    <n v="8.3000000000000007"/>
    <n v="814"/>
    <n v="-0.1"/>
    <n v="1002.1"/>
    <n v="70"/>
    <x v="32"/>
    <x v="60"/>
    <x v="8"/>
    <x v="2"/>
    <n v="9.6999999999999993"/>
    <n v="9.6999999999999993"/>
    <n v="0"/>
  </r>
  <r>
    <n v="380"/>
    <n v="20240302"/>
    <n v="5.0999999999999996"/>
    <n v="9.6999999999999993"/>
    <n v="1088"/>
    <n v="0.5"/>
    <n v="1000"/>
    <n v="67"/>
    <x v="32"/>
    <x v="61"/>
    <x v="8"/>
    <x v="2"/>
    <n v="8.3000000000000007"/>
    <n v="8.3000000000000007"/>
    <n v="0"/>
  </r>
  <r>
    <n v="380"/>
    <n v="20240303"/>
    <n v="3.4"/>
    <n v="10.7"/>
    <n v="902"/>
    <n v="-0.1"/>
    <n v="1001.5"/>
    <n v="72"/>
    <x v="32"/>
    <x v="62"/>
    <x v="8"/>
    <x v="2"/>
    <n v="7.3000000000000007"/>
    <n v="7.3000000000000007"/>
    <n v="0"/>
  </r>
  <r>
    <n v="380"/>
    <n v="20240304"/>
    <n v="2"/>
    <n v="8.1"/>
    <n v="1026"/>
    <n v="0"/>
    <n v="1011.6"/>
    <n v="75"/>
    <x v="32"/>
    <x v="63"/>
    <x v="9"/>
    <x v="2"/>
    <n v="9.9"/>
    <n v="9.9"/>
    <n v="0"/>
  </r>
  <r>
    <n v="380"/>
    <n v="20240305"/>
    <n v="2"/>
    <n v="7.5"/>
    <n v="445"/>
    <n v="1.5"/>
    <n v="1014.7"/>
    <n v="85"/>
    <x v="32"/>
    <x v="64"/>
    <x v="9"/>
    <x v="2"/>
    <n v="10.5"/>
    <n v="10.5"/>
    <n v="0"/>
  </r>
  <r>
    <n v="380"/>
    <n v="20240306"/>
    <n v="2.2999999999999998"/>
    <n v="6.5"/>
    <n v="1400"/>
    <n v="0"/>
    <n v="1022.5"/>
    <n v="76"/>
    <x v="32"/>
    <x v="65"/>
    <x v="9"/>
    <x v="2"/>
    <n v="11.5"/>
    <n v="11.5"/>
    <n v="0"/>
  </r>
  <r>
    <n v="380"/>
    <n v="20240307"/>
    <n v="4.5999999999999996"/>
    <n v="5.7"/>
    <n v="1254"/>
    <n v="0"/>
    <n v="1021.1"/>
    <n v="75"/>
    <x v="32"/>
    <x v="66"/>
    <x v="9"/>
    <x v="2"/>
    <n v="12.3"/>
    <n v="12.3"/>
    <n v="0"/>
  </r>
  <r>
    <n v="380"/>
    <n v="20240308"/>
    <n v="5.9"/>
    <n v="5.9"/>
    <n v="1444"/>
    <n v="0"/>
    <n v="1009.7"/>
    <n v="63"/>
    <x v="32"/>
    <x v="67"/>
    <x v="9"/>
    <x v="2"/>
    <n v="12.1"/>
    <n v="12.1"/>
    <n v="0"/>
  </r>
  <r>
    <n v="380"/>
    <n v="20240309"/>
    <n v="4"/>
    <n v="9.4"/>
    <n v="759"/>
    <n v="0.2"/>
    <n v="1000.1"/>
    <n v="63"/>
    <x v="32"/>
    <x v="68"/>
    <x v="9"/>
    <x v="2"/>
    <n v="8.6"/>
    <n v="8.6"/>
    <n v="0"/>
  </r>
  <r>
    <n v="380"/>
    <n v="20240310"/>
    <n v="3.5"/>
    <n v="10.199999999999999"/>
    <n v="822"/>
    <n v="0.6"/>
    <n v="995.5"/>
    <n v="65"/>
    <x v="32"/>
    <x v="69"/>
    <x v="9"/>
    <x v="2"/>
    <n v="7.8000000000000007"/>
    <n v="7.8000000000000007"/>
    <n v="0"/>
  </r>
  <r>
    <n v="380"/>
    <n v="20240311"/>
    <n v="3.5"/>
    <n v="7.6"/>
    <n v="207"/>
    <n v="24.6"/>
    <n v="1003.3"/>
    <n v="95"/>
    <x v="32"/>
    <x v="70"/>
    <x v="10"/>
    <x v="2"/>
    <n v="10.4"/>
    <n v="10.4"/>
    <n v="0"/>
  </r>
  <r>
    <n v="380"/>
    <n v="20240312"/>
    <n v="3.9"/>
    <n v="7.6"/>
    <n v="371"/>
    <n v="7"/>
    <n v="1014.2"/>
    <n v="91"/>
    <x v="32"/>
    <x v="71"/>
    <x v="10"/>
    <x v="2"/>
    <n v="10.4"/>
    <n v="10.4"/>
    <n v="0"/>
  </r>
  <r>
    <n v="380"/>
    <n v="20240313"/>
    <n v="4.0999999999999996"/>
    <n v="10.9"/>
    <n v="379"/>
    <n v="0.8"/>
    <n v="1015.8"/>
    <n v="87"/>
    <x v="32"/>
    <x v="72"/>
    <x v="10"/>
    <x v="2"/>
    <n v="7.1"/>
    <n v="7.1"/>
    <n v="0"/>
  </r>
  <r>
    <n v="380"/>
    <n v="20240314"/>
    <n v="3.9"/>
    <n v="12.5"/>
    <n v="1352"/>
    <n v="0"/>
    <n v="1012"/>
    <n v="73"/>
    <x v="32"/>
    <x v="73"/>
    <x v="10"/>
    <x v="2"/>
    <n v="5.5"/>
    <n v="5.5"/>
    <n v="0"/>
  </r>
  <r>
    <n v="380"/>
    <n v="20240315"/>
    <n v="5.0999999999999996"/>
    <n v="11.8"/>
    <n v="628"/>
    <n v="8.9"/>
    <n v="1009.6"/>
    <n v="82"/>
    <x v="32"/>
    <x v="74"/>
    <x v="10"/>
    <x v="2"/>
    <n v="6.1999999999999993"/>
    <n v="6.1999999999999993"/>
    <n v="0"/>
  </r>
  <r>
    <n v="380"/>
    <n v="20240316"/>
    <n v="3.2"/>
    <n v="8.1"/>
    <n v="518"/>
    <n v="0.7"/>
    <n v="1020.1"/>
    <n v="83"/>
    <x v="32"/>
    <x v="75"/>
    <x v="10"/>
    <x v="2"/>
    <n v="9.9"/>
    <n v="9.9"/>
    <n v="0"/>
  </r>
  <r>
    <n v="380"/>
    <n v="20240317"/>
    <n v="3.1"/>
    <n v="10.199999999999999"/>
    <n v="912"/>
    <n v="0.8"/>
    <n v="1020"/>
    <n v="75"/>
    <x v="32"/>
    <x v="76"/>
    <x v="10"/>
    <x v="2"/>
    <n v="7.8000000000000007"/>
    <n v="7.8000000000000007"/>
    <n v="0"/>
  </r>
  <r>
    <n v="380"/>
    <n v="20240318"/>
    <n v="2.7"/>
    <n v="11.2"/>
    <n v="1119"/>
    <n v="0"/>
    <n v="1016.7"/>
    <n v="82"/>
    <x v="32"/>
    <x v="77"/>
    <x v="11"/>
    <x v="2"/>
    <n v="6.8000000000000007"/>
    <n v="6.8000000000000007"/>
    <n v="0"/>
  </r>
  <r>
    <n v="380"/>
    <n v="20240319"/>
    <n v="2.2000000000000002"/>
    <n v="12.3"/>
    <n v="1090"/>
    <n v="0"/>
    <n v="1018.4"/>
    <n v="75"/>
    <x v="32"/>
    <x v="78"/>
    <x v="11"/>
    <x v="2"/>
    <n v="5.6999999999999993"/>
    <n v="5.6999999999999993"/>
    <n v="0"/>
  </r>
  <r>
    <n v="380"/>
    <n v="20240320"/>
    <n v="1.8"/>
    <n v="12.8"/>
    <n v="1362"/>
    <n v="0"/>
    <n v="1018.9"/>
    <n v="72"/>
    <x v="32"/>
    <x v="79"/>
    <x v="11"/>
    <x v="2"/>
    <n v="5.1999999999999993"/>
    <n v="5.1999999999999993"/>
    <n v="0"/>
  </r>
  <r>
    <n v="380"/>
    <n v="20240321"/>
    <n v="2.7"/>
    <n v="10.1"/>
    <n v="989"/>
    <n v="0"/>
    <n v="1024"/>
    <n v="85"/>
    <x v="32"/>
    <x v="80"/>
    <x v="11"/>
    <x v="2"/>
    <n v="7.9"/>
    <n v="7.9"/>
    <n v="0"/>
  </r>
  <r>
    <n v="380"/>
    <n v="20240322"/>
    <n v="4.2"/>
    <n v="10.5"/>
    <n v="636"/>
    <n v="9.8000000000000007"/>
    <n v="1016.7"/>
    <n v="86"/>
    <x v="32"/>
    <x v="81"/>
    <x v="11"/>
    <x v="2"/>
    <n v="7.5"/>
    <n v="7.5"/>
    <n v="0"/>
  </r>
  <r>
    <n v="380"/>
    <n v="20240323"/>
    <n v="4"/>
    <n v="5.7"/>
    <n v="1070"/>
    <n v="5.6"/>
    <n v="1010.3"/>
    <n v="83"/>
    <x v="32"/>
    <x v="82"/>
    <x v="11"/>
    <x v="2"/>
    <n v="12.3"/>
    <n v="12.3"/>
    <n v="0"/>
  </r>
  <r>
    <n v="380"/>
    <n v="20240324"/>
    <n v="5.7"/>
    <n v="5.6"/>
    <n v="659"/>
    <n v="6.2"/>
    <n v="1007.2"/>
    <n v="82"/>
    <x v="32"/>
    <x v="83"/>
    <x v="11"/>
    <x v="2"/>
    <n v="12.4"/>
    <n v="12.4"/>
    <n v="0"/>
  </r>
  <r>
    <n v="380"/>
    <n v="20240325"/>
    <n v="3.3"/>
    <n v="6.9"/>
    <n v="1531"/>
    <n v="0"/>
    <n v="1004.4"/>
    <n v="69"/>
    <x v="32"/>
    <x v="84"/>
    <x v="12"/>
    <x v="2"/>
    <n v="11.1"/>
    <n v="11.1"/>
    <n v="0"/>
  </r>
  <r>
    <n v="380"/>
    <n v="20240326"/>
    <n v="3"/>
    <n v="10.3"/>
    <n v="959"/>
    <n v="0"/>
    <n v="990.6"/>
    <n v="65"/>
    <x v="32"/>
    <x v="85"/>
    <x v="12"/>
    <x v="2"/>
    <n v="7.6999999999999993"/>
    <n v="7.6999999999999993"/>
    <n v="0"/>
  </r>
  <r>
    <n v="380"/>
    <n v="20240327"/>
    <n v="4"/>
    <n v="8.6999999999999993"/>
    <n v="664"/>
    <n v="1.9"/>
    <n v="987.4"/>
    <n v="76"/>
    <x v="32"/>
    <x v="86"/>
    <x v="12"/>
    <x v="2"/>
    <n v="9.3000000000000007"/>
    <n v="9.3000000000000007"/>
    <n v="0"/>
  </r>
  <r>
    <n v="380"/>
    <n v="20240328"/>
    <n v="7"/>
    <n v="8.8000000000000007"/>
    <n v="958"/>
    <n v="0.8"/>
    <n v="988.1"/>
    <n v="66"/>
    <x v="32"/>
    <x v="87"/>
    <x v="12"/>
    <x v="2"/>
    <n v="9.1999999999999993"/>
    <n v="9.1999999999999993"/>
    <n v="0"/>
  </r>
  <r>
    <n v="380"/>
    <n v="20240329"/>
    <n v="4.8"/>
    <n v="10.6"/>
    <n v="752"/>
    <n v="1.2"/>
    <n v="994.6"/>
    <n v="76"/>
    <x v="32"/>
    <x v="88"/>
    <x v="12"/>
    <x v="2"/>
    <n v="7.4"/>
    <n v="7.4"/>
    <n v="0"/>
  </r>
  <r>
    <n v="380"/>
    <n v="20240330"/>
    <n v="3.4"/>
    <n v="10.1"/>
    <n v="605"/>
    <n v="0.2"/>
    <n v="996.8"/>
    <n v="84"/>
    <x v="32"/>
    <x v="89"/>
    <x v="12"/>
    <x v="2"/>
    <n v="7.9"/>
    <n v="7.9"/>
    <n v="0"/>
  </r>
  <r>
    <n v="380"/>
    <n v="20240331"/>
    <n v="3.2"/>
    <n v="11.4"/>
    <n v="911"/>
    <n v="1.9"/>
    <n v="996"/>
    <n v="80"/>
    <x v="32"/>
    <x v="90"/>
    <x v="12"/>
    <x v="2"/>
    <n v="6.6"/>
    <n v="6.6"/>
    <n v="0"/>
  </r>
  <r>
    <n v="380"/>
    <n v="20240401"/>
    <n v="4.3"/>
    <n v="10.199999999999999"/>
    <n v="923"/>
    <n v="1"/>
    <n v="998"/>
    <n v="77"/>
    <x v="32"/>
    <x v="91"/>
    <x v="13"/>
    <x v="3"/>
    <n v="7.8000000000000007"/>
    <n v="6.2400000000000011"/>
    <n v="0"/>
  </r>
  <r>
    <n v="380"/>
    <n v="20240402"/>
    <n v="5.8"/>
    <n v="9.9"/>
    <n v="532"/>
    <n v="1.5"/>
    <n v="1007.3"/>
    <n v="80"/>
    <x v="32"/>
    <x v="92"/>
    <x v="13"/>
    <x v="3"/>
    <n v="8.1"/>
    <n v="6.48"/>
    <n v="0"/>
  </r>
  <r>
    <n v="380"/>
    <n v="20240403"/>
    <n v="5.0999999999999996"/>
    <n v="10.9"/>
    <n v="740"/>
    <n v="3.2"/>
    <n v="1006"/>
    <n v="81"/>
    <x v="32"/>
    <x v="93"/>
    <x v="13"/>
    <x v="3"/>
    <n v="7.1"/>
    <n v="5.68"/>
    <n v="0"/>
  </r>
  <r>
    <n v="380"/>
    <n v="20240404"/>
    <n v="5.7"/>
    <n v="12"/>
    <n v="958"/>
    <n v="8.1999999999999993"/>
    <n v="1007.9"/>
    <n v="80"/>
    <x v="32"/>
    <x v="94"/>
    <x v="13"/>
    <x v="3"/>
    <n v="6"/>
    <n v="4.8000000000000007"/>
    <n v="0"/>
  </r>
  <r>
    <n v="380"/>
    <n v="20240405"/>
    <n v="5.8"/>
    <n v="14.8"/>
    <n v="691"/>
    <n v="0.7"/>
    <n v="1010.4"/>
    <n v="79"/>
    <x v="32"/>
    <x v="95"/>
    <x v="13"/>
    <x v="3"/>
    <n v="3.1999999999999993"/>
    <n v="2.5599999999999996"/>
    <n v="0"/>
  </r>
  <r>
    <n v="380"/>
    <n v="20240406"/>
    <n v="4.5"/>
    <n v="19"/>
    <n v="1669"/>
    <n v="0"/>
    <n v="1010.1"/>
    <n v="56"/>
    <x v="32"/>
    <x v="96"/>
    <x v="13"/>
    <x v="3"/>
    <n v="0"/>
    <n v="0"/>
    <n v="1"/>
  </r>
  <r>
    <n v="380"/>
    <n v="20240407"/>
    <n v="4"/>
    <n v="16.5"/>
    <n v="1113"/>
    <n v="0.4"/>
    <n v="1013.6"/>
    <n v="66"/>
    <x v="32"/>
    <x v="97"/>
    <x v="13"/>
    <x v="3"/>
    <n v="1.5"/>
    <n v="1.2000000000000002"/>
    <n v="0"/>
  </r>
  <r>
    <n v="380"/>
    <n v="20240408"/>
    <n v="2"/>
    <n v="16.600000000000001"/>
    <n v="1263"/>
    <n v="0.4"/>
    <n v="1007.5"/>
    <n v="72"/>
    <x v="32"/>
    <x v="98"/>
    <x v="14"/>
    <x v="3"/>
    <n v="1.3999999999999986"/>
    <n v="1.119999999999999"/>
    <n v="0"/>
  </r>
  <r>
    <n v="380"/>
    <n v="20240409"/>
    <n v="6.7"/>
    <n v="11.1"/>
    <n v="1169"/>
    <n v="1.1000000000000001"/>
    <n v="1012.8"/>
    <n v="73"/>
    <x v="32"/>
    <x v="99"/>
    <x v="14"/>
    <x v="3"/>
    <n v="6.9"/>
    <n v="5.5200000000000005"/>
    <n v="0"/>
  </r>
  <r>
    <n v="380"/>
    <n v="20240410"/>
    <n v="3.7"/>
    <n v="9.9"/>
    <n v="2077"/>
    <n v="0"/>
    <n v="1028.7"/>
    <n v="66"/>
    <x v="32"/>
    <x v="100"/>
    <x v="14"/>
    <x v="3"/>
    <n v="8.1"/>
    <n v="6.48"/>
    <n v="0"/>
  </r>
  <r>
    <n v="380"/>
    <n v="20240411"/>
    <n v="4.4000000000000004"/>
    <n v="12.6"/>
    <n v="794"/>
    <n v="0"/>
    <n v="1032.0999999999999"/>
    <n v="73"/>
    <x v="32"/>
    <x v="101"/>
    <x v="14"/>
    <x v="3"/>
    <n v="5.4"/>
    <n v="4.32"/>
    <n v="0"/>
  </r>
  <r>
    <n v="380"/>
    <n v="20240412"/>
    <n v="3.9"/>
    <n v="15.7"/>
    <n v="1025"/>
    <n v="0"/>
    <n v="1030.8"/>
    <n v="79"/>
    <x v="32"/>
    <x v="102"/>
    <x v="14"/>
    <x v="3"/>
    <n v="2.3000000000000007"/>
    <n v="1.8400000000000007"/>
    <n v="0"/>
  </r>
  <r>
    <n v="380"/>
    <n v="20240413"/>
    <n v="4.8"/>
    <n v="17.899999999999999"/>
    <n v="1946"/>
    <n v="0"/>
    <n v="1023.8"/>
    <n v="70"/>
    <x v="32"/>
    <x v="103"/>
    <x v="14"/>
    <x v="3"/>
    <n v="0.10000000000000142"/>
    <n v="8.000000000000114E-2"/>
    <n v="0"/>
  </r>
  <r>
    <n v="380"/>
    <n v="20240414"/>
    <n v="2.7"/>
    <n v="12.8"/>
    <n v="1503"/>
    <n v="2.8"/>
    <n v="1021"/>
    <n v="66"/>
    <x v="32"/>
    <x v="104"/>
    <x v="14"/>
    <x v="3"/>
    <n v="5.1999999999999993"/>
    <n v="4.1599999999999993"/>
    <n v="0"/>
  </r>
  <r>
    <n v="380"/>
    <n v="20240415"/>
    <n v="5.8"/>
    <n v="7.4"/>
    <n v="1144"/>
    <n v="4.7"/>
    <n v="1008.4"/>
    <n v="80"/>
    <x v="32"/>
    <x v="105"/>
    <x v="15"/>
    <x v="3"/>
    <n v="10.6"/>
    <n v="8.48"/>
    <n v="0"/>
  </r>
  <r>
    <n v="380"/>
    <n v="20240416"/>
    <n v="5.6"/>
    <n v="6.7"/>
    <n v="576"/>
    <n v="16.2"/>
    <n v="1006.3"/>
    <n v="89"/>
    <x v="32"/>
    <x v="106"/>
    <x v="15"/>
    <x v="3"/>
    <n v="11.3"/>
    <n v="9.0400000000000009"/>
    <n v="0"/>
  </r>
  <r>
    <n v="380"/>
    <n v="20240417"/>
    <n v="2.8"/>
    <n v="4.7"/>
    <n v="953"/>
    <n v="6.5"/>
    <n v="1012.7"/>
    <n v="90"/>
    <x v="32"/>
    <x v="107"/>
    <x v="15"/>
    <x v="3"/>
    <n v="13.3"/>
    <n v="10.64"/>
    <n v="0"/>
  </r>
  <r>
    <n v="380"/>
    <n v="20240418"/>
    <n v="2.7"/>
    <n v="7.2"/>
    <n v="1302"/>
    <n v="-0.1"/>
    <n v="1019"/>
    <n v="75"/>
    <x v="32"/>
    <x v="108"/>
    <x v="15"/>
    <x v="3"/>
    <n v="10.8"/>
    <n v="8.64"/>
    <n v="0"/>
  </r>
  <r>
    <n v="380"/>
    <n v="20240419"/>
    <n v="6.1"/>
    <n v="7.4"/>
    <n v="832"/>
    <n v="8.6999999999999993"/>
    <n v="1012.4"/>
    <n v="84"/>
    <x v="32"/>
    <x v="109"/>
    <x v="15"/>
    <x v="3"/>
    <n v="10.6"/>
    <n v="8.48"/>
    <n v="0"/>
  </r>
  <r>
    <n v="380"/>
    <n v="20240420"/>
    <n v="4.0999999999999996"/>
    <n v="6.4"/>
    <n v="977"/>
    <n v="2.2000000000000002"/>
    <n v="1021.5"/>
    <n v="81"/>
    <x v="32"/>
    <x v="110"/>
    <x v="15"/>
    <x v="3"/>
    <n v="11.6"/>
    <n v="9.2799999999999994"/>
    <n v="0"/>
  </r>
  <r>
    <n v="380"/>
    <n v="20240421"/>
    <n v="4.3"/>
    <n v="5.5"/>
    <n v="1502"/>
    <n v="0.4"/>
    <n v="1023.8"/>
    <n v="77"/>
    <x v="32"/>
    <x v="111"/>
    <x v="15"/>
    <x v="3"/>
    <n v="12.5"/>
    <n v="10"/>
    <n v="0"/>
  </r>
  <r>
    <n v="380"/>
    <n v="20240422"/>
    <n v="2.5"/>
    <n v="4.5999999999999996"/>
    <n v="1516"/>
    <n v="-0.1"/>
    <n v="1024.3"/>
    <n v="79"/>
    <x v="32"/>
    <x v="112"/>
    <x v="16"/>
    <x v="3"/>
    <n v="13.4"/>
    <n v="10.72"/>
    <n v="0"/>
  </r>
  <r>
    <n v="380"/>
    <n v="20240423"/>
    <n v="2.2000000000000002"/>
    <n v="5.7"/>
    <n v="1820"/>
    <n v="0.3"/>
    <n v="1019.1"/>
    <n v="69"/>
    <x v="32"/>
    <x v="113"/>
    <x v="16"/>
    <x v="3"/>
    <n v="12.3"/>
    <n v="9.8400000000000016"/>
    <n v="0"/>
  </r>
  <r>
    <n v="380"/>
    <n v="20240424"/>
    <n v="3.5"/>
    <n v="5.5"/>
    <n v="1512"/>
    <n v="2.4"/>
    <n v="1010.6"/>
    <n v="82"/>
    <x v="32"/>
    <x v="114"/>
    <x v="16"/>
    <x v="3"/>
    <n v="12.5"/>
    <n v="10"/>
    <n v="0"/>
  </r>
  <r>
    <n v="380"/>
    <n v="20240425"/>
    <n v="4.2"/>
    <n v="6.8"/>
    <n v="1264"/>
    <n v="0.6"/>
    <n v="1006"/>
    <n v="69"/>
    <x v="32"/>
    <x v="115"/>
    <x v="16"/>
    <x v="3"/>
    <n v="11.2"/>
    <n v="8.9599999999999991"/>
    <n v="0"/>
  </r>
  <r>
    <n v="380"/>
    <n v="20240426"/>
    <n v="2.9"/>
    <n v="9.3000000000000007"/>
    <n v="1061"/>
    <n v="-0.1"/>
    <n v="1004.3"/>
    <n v="73"/>
    <x v="32"/>
    <x v="116"/>
    <x v="16"/>
    <x v="3"/>
    <n v="8.6999999999999993"/>
    <n v="6.96"/>
    <n v="0"/>
  </r>
  <r>
    <n v="380"/>
    <n v="20240427"/>
    <n v="3.8"/>
    <n v="12.9"/>
    <n v="965"/>
    <n v="0.1"/>
    <n v="1005"/>
    <n v="69"/>
    <x v="32"/>
    <x v="117"/>
    <x v="16"/>
    <x v="3"/>
    <n v="5.0999999999999996"/>
    <n v="4.08"/>
    <n v="0"/>
  </r>
  <r>
    <n v="380"/>
    <n v="20240428"/>
    <n v="6.4"/>
    <n v="13.1"/>
    <n v="1611"/>
    <n v="-0.1"/>
    <n v="1010"/>
    <n v="64"/>
    <x v="32"/>
    <x v="118"/>
    <x v="16"/>
    <x v="3"/>
    <n v="4.9000000000000004"/>
    <n v="3.9200000000000004"/>
    <n v="0"/>
  </r>
  <r>
    <n v="380"/>
    <n v="20240429"/>
    <n v="2.9"/>
    <n v="14.1"/>
    <n v="1978"/>
    <n v="-0.1"/>
    <n v="1019.2"/>
    <n v="67"/>
    <x v="32"/>
    <x v="119"/>
    <x v="17"/>
    <x v="3"/>
    <n v="3.9000000000000004"/>
    <n v="3.1200000000000006"/>
    <n v="0"/>
  </r>
  <r>
    <n v="380"/>
    <n v="20240430"/>
    <n v="2"/>
    <n v="17.5"/>
    <n v="2065"/>
    <n v="0.5"/>
    <n v="1014.6"/>
    <n v="67"/>
    <x v="32"/>
    <x v="120"/>
    <x v="17"/>
    <x v="3"/>
    <n v="0.5"/>
    <n v="0.4"/>
    <n v="0"/>
  </r>
  <r>
    <n v="380"/>
    <n v="20240501"/>
    <n v="2.9"/>
    <n v="18.600000000000001"/>
    <n v="2171"/>
    <n v="0"/>
    <n v="1005"/>
    <n v="70"/>
    <x v="32"/>
    <x v="121"/>
    <x v="17"/>
    <x v="4"/>
    <n v="0"/>
    <n v="0"/>
    <n v="0.60000000000000142"/>
  </r>
  <r>
    <n v="391"/>
    <n v="20240101"/>
    <n v="4.3"/>
    <n v="7.5"/>
    <n v="188"/>
    <n v="2.7"/>
    <m/>
    <n v="80"/>
    <x v="33"/>
    <x v="0"/>
    <x v="0"/>
    <x v="0"/>
    <n v="10.5"/>
    <n v="11.55"/>
    <n v="0"/>
  </r>
  <r>
    <n v="391"/>
    <n v="20240102"/>
    <n v="5.2"/>
    <n v="10.3"/>
    <n v="71"/>
    <n v="19.600000000000001"/>
    <m/>
    <n v="86"/>
    <x v="33"/>
    <x v="1"/>
    <x v="0"/>
    <x v="0"/>
    <n v="7.6999999999999993"/>
    <n v="8.4700000000000006"/>
    <n v="0"/>
  </r>
  <r>
    <n v="391"/>
    <n v="20240103"/>
    <n v="5"/>
    <n v="9.3000000000000007"/>
    <n v="174"/>
    <n v="12.6"/>
    <m/>
    <n v="84"/>
    <x v="33"/>
    <x v="2"/>
    <x v="0"/>
    <x v="0"/>
    <n v="8.6999999999999993"/>
    <n v="9.57"/>
    <n v="0"/>
  </r>
  <r>
    <n v="391"/>
    <n v="20240104"/>
    <n v="2.7"/>
    <n v="7.5"/>
    <n v="141"/>
    <n v="7.8"/>
    <m/>
    <n v="90"/>
    <x v="33"/>
    <x v="3"/>
    <x v="0"/>
    <x v="0"/>
    <n v="10.5"/>
    <n v="11.55"/>
    <n v="0"/>
  </r>
  <r>
    <n v="391"/>
    <n v="20240105"/>
    <n v="3.5"/>
    <n v="7.1"/>
    <n v="82"/>
    <n v="2.8"/>
    <m/>
    <n v="86"/>
    <x v="33"/>
    <x v="4"/>
    <x v="0"/>
    <x v="0"/>
    <n v="10.9"/>
    <n v="11.990000000000002"/>
    <n v="0"/>
  </r>
  <r>
    <n v="391"/>
    <n v="20240106"/>
    <n v="2.2000000000000002"/>
    <n v="3.1"/>
    <n v="36"/>
    <n v="0.1"/>
    <m/>
    <n v="90"/>
    <x v="33"/>
    <x v="5"/>
    <x v="0"/>
    <x v="0"/>
    <n v="14.9"/>
    <n v="16.39"/>
    <n v="0"/>
  </r>
  <r>
    <n v="391"/>
    <n v="20240107"/>
    <n v="4.0999999999999996"/>
    <n v="0"/>
    <n v="124"/>
    <n v="0.1"/>
    <m/>
    <n v="79"/>
    <x v="33"/>
    <x v="6"/>
    <x v="0"/>
    <x v="0"/>
    <n v="18"/>
    <n v="19.8"/>
    <n v="0"/>
  </r>
  <r>
    <n v="391"/>
    <n v="20240108"/>
    <n v="5"/>
    <n v="-2.4"/>
    <n v="302"/>
    <n v="0.2"/>
    <m/>
    <n v="63"/>
    <x v="33"/>
    <x v="7"/>
    <x v="1"/>
    <x v="0"/>
    <n v="20.399999999999999"/>
    <n v="22.44"/>
    <n v="0"/>
  </r>
  <r>
    <n v="391"/>
    <n v="20240109"/>
    <n v="4.3"/>
    <n v="-3.6"/>
    <n v="491"/>
    <n v="0"/>
    <m/>
    <n v="55"/>
    <x v="33"/>
    <x v="8"/>
    <x v="1"/>
    <x v="0"/>
    <n v="21.6"/>
    <n v="23.760000000000005"/>
    <n v="0"/>
  </r>
  <r>
    <n v="391"/>
    <n v="20240110"/>
    <n v="2.5"/>
    <n v="-3.5"/>
    <n v="428"/>
    <n v="0"/>
    <m/>
    <n v="59"/>
    <x v="33"/>
    <x v="9"/>
    <x v="1"/>
    <x v="0"/>
    <n v="21.5"/>
    <n v="23.650000000000002"/>
    <n v="0"/>
  </r>
  <r>
    <n v="391"/>
    <n v="20240111"/>
    <n v="1.5"/>
    <n v="-3.2"/>
    <n v="438"/>
    <n v="-0.1"/>
    <m/>
    <n v="83"/>
    <x v="33"/>
    <x v="10"/>
    <x v="1"/>
    <x v="0"/>
    <n v="21.2"/>
    <n v="23.32"/>
    <n v="0"/>
  </r>
  <r>
    <n v="391"/>
    <n v="20240112"/>
    <n v="1.1000000000000001"/>
    <n v="0.9"/>
    <n v="121"/>
    <n v="0"/>
    <m/>
    <n v="94"/>
    <x v="33"/>
    <x v="11"/>
    <x v="1"/>
    <x v="0"/>
    <n v="17.100000000000001"/>
    <n v="18.810000000000002"/>
    <n v="0"/>
  </r>
  <r>
    <n v="391"/>
    <n v="20240113"/>
    <n v="2.8"/>
    <n v="2.2000000000000002"/>
    <n v="40"/>
    <n v="0"/>
    <m/>
    <n v="91"/>
    <x v="33"/>
    <x v="12"/>
    <x v="1"/>
    <x v="0"/>
    <n v="15.8"/>
    <n v="17.380000000000003"/>
    <n v="0"/>
  </r>
  <r>
    <n v="391"/>
    <n v="20240114"/>
    <n v="3.4"/>
    <n v="1"/>
    <n v="55"/>
    <n v="2.1"/>
    <m/>
    <n v="91"/>
    <x v="33"/>
    <x v="13"/>
    <x v="1"/>
    <x v="0"/>
    <n v="17"/>
    <n v="18.700000000000003"/>
    <n v="0"/>
  </r>
  <r>
    <n v="391"/>
    <n v="20240115"/>
    <n v="3.3"/>
    <n v="0.9"/>
    <n v="202"/>
    <n v="2.5"/>
    <m/>
    <n v="91"/>
    <x v="33"/>
    <x v="14"/>
    <x v="2"/>
    <x v="0"/>
    <n v="17.100000000000001"/>
    <n v="18.810000000000002"/>
    <n v="0"/>
  </r>
  <r>
    <n v="391"/>
    <n v="20240116"/>
    <n v="2.6"/>
    <n v="-0.3"/>
    <n v="433"/>
    <n v="0"/>
    <m/>
    <n v="81"/>
    <x v="33"/>
    <x v="15"/>
    <x v="2"/>
    <x v="0"/>
    <n v="18.3"/>
    <n v="20.130000000000003"/>
    <n v="0"/>
  </r>
  <r>
    <n v="391"/>
    <n v="20240117"/>
    <n v="1.8"/>
    <n v="-1.8"/>
    <n v="145"/>
    <n v="0"/>
    <m/>
    <n v="79"/>
    <x v="33"/>
    <x v="16"/>
    <x v="2"/>
    <x v="0"/>
    <n v="19.8"/>
    <n v="21.78"/>
    <n v="0"/>
  </r>
  <r>
    <n v="391"/>
    <n v="20240118"/>
    <n v="1"/>
    <n v="-1.2"/>
    <n v="538"/>
    <n v="0"/>
    <m/>
    <n v="85"/>
    <x v="33"/>
    <x v="17"/>
    <x v="2"/>
    <x v="0"/>
    <n v="19.2"/>
    <n v="21.12"/>
    <n v="0"/>
  </r>
  <r>
    <n v="391"/>
    <n v="20240119"/>
    <n v="2.2999999999999998"/>
    <n v="-1"/>
    <n v="535"/>
    <n v="0"/>
    <m/>
    <n v="89"/>
    <x v="33"/>
    <x v="18"/>
    <x v="2"/>
    <x v="0"/>
    <n v="19"/>
    <n v="20.900000000000002"/>
    <n v="0"/>
  </r>
  <r>
    <n v="391"/>
    <n v="20240120"/>
    <n v="2.5"/>
    <n v="-0.8"/>
    <n v="393"/>
    <n v="0"/>
    <m/>
    <n v="79"/>
    <x v="33"/>
    <x v="19"/>
    <x v="2"/>
    <x v="0"/>
    <n v="18.8"/>
    <n v="20.680000000000003"/>
    <n v="0"/>
  </r>
  <r>
    <n v="391"/>
    <n v="20240121"/>
    <n v="4.2"/>
    <n v="3.6"/>
    <n v="180"/>
    <n v="0"/>
    <m/>
    <n v="69"/>
    <x v="33"/>
    <x v="20"/>
    <x v="2"/>
    <x v="0"/>
    <n v="14.4"/>
    <n v="15.840000000000002"/>
    <n v="0"/>
  </r>
  <r>
    <n v="391"/>
    <n v="20240122"/>
    <n v="5.5"/>
    <n v="9.8000000000000007"/>
    <n v="199"/>
    <n v="3.9"/>
    <m/>
    <n v="77"/>
    <x v="33"/>
    <x v="21"/>
    <x v="3"/>
    <x v="0"/>
    <n v="8.1999999999999993"/>
    <n v="9.02"/>
    <n v="0"/>
  </r>
  <r>
    <n v="391"/>
    <n v="20240123"/>
    <n v="4.5"/>
    <n v="8.1999999999999993"/>
    <n v="363"/>
    <n v="1.4"/>
    <m/>
    <n v="79"/>
    <x v="33"/>
    <x v="22"/>
    <x v="3"/>
    <x v="0"/>
    <n v="9.8000000000000007"/>
    <n v="10.780000000000001"/>
    <n v="0"/>
  </r>
  <r>
    <n v="391"/>
    <n v="20240124"/>
    <n v="5.7"/>
    <n v="11"/>
    <n v="291"/>
    <n v="0.3"/>
    <m/>
    <n v="71"/>
    <x v="33"/>
    <x v="23"/>
    <x v="3"/>
    <x v="0"/>
    <n v="7"/>
    <n v="7.7000000000000011"/>
    <n v="0"/>
  </r>
  <r>
    <n v="391"/>
    <n v="20240125"/>
    <n v="1.8"/>
    <n v="6.5"/>
    <n v="286"/>
    <n v="0.6"/>
    <m/>
    <n v="93"/>
    <x v="33"/>
    <x v="24"/>
    <x v="3"/>
    <x v="0"/>
    <n v="11.5"/>
    <n v="12.65"/>
    <n v="0"/>
  </r>
  <r>
    <n v="391"/>
    <n v="20240126"/>
    <n v="3.3"/>
    <n v="7.7"/>
    <n v="302"/>
    <n v="6"/>
    <m/>
    <n v="81"/>
    <x v="33"/>
    <x v="25"/>
    <x v="3"/>
    <x v="0"/>
    <n v="10.3"/>
    <n v="11.330000000000002"/>
    <n v="0"/>
  </r>
  <r>
    <n v="391"/>
    <n v="20240127"/>
    <n v="1.3"/>
    <n v="2.2000000000000002"/>
    <n v="580"/>
    <n v="0"/>
    <m/>
    <n v="86"/>
    <x v="33"/>
    <x v="26"/>
    <x v="3"/>
    <x v="0"/>
    <n v="15.8"/>
    <n v="17.380000000000003"/>
    <n v="0"/>
  </r>
  <r>
    <n v="391"/>
    <n v="20240128"/>
    <n v="2.7"/>
    <n v="5.3"/>
    <n v="625"/>
    <n v="0"/>
    <m/>
    <n v="66"/>
    <x v="33"/>
    <x v="27"/>
    <x v="3"/>
    <x v="0"/>
    <n v="12.7"/>
    <n v="13.97"/>
    <n v="0"/>
  </r>
  <r>
    <n v="391"/>
    <n v="20240129"/>
    <n v="1.8"/>
    <n v="6.9"/>
    <n v="513"/>
    <n v="0"/>
    <m/>
    <n v="77"/>
    <x v="33"/>
    <x v="28"/>
    <x v="4"/>
    <x v="0"/>
    <n v="11.1"/>
    <n v="12.21"/>
    <n v="0"/>
  </r>
  <r>
    <n v="391"/>
    <n v="20240130"/>
    <n v="2.7"/>
    <n v="8.6"/>
    <n v="196"/>
    <n v="0.4"/>
    <m/>
    <n v="81"/>
    <x v="33"/>
    <x v="29"/>
    <x v="4"/>
    <x v="0"/>
    <n v="9.4"/>
    <n v="10.340000000000002"/>
    <n v="0"/>
  </r>
  <r>
    <n v="391"/>
    <n v="20240131"/>
    <n v="2.2999999999999998"/>
    <n v="6.5"/>
    <n v="135"/>
    <n v="0"/>
    <m/>
    <n v="80"/>
    <x v="33"/>
    <x v="30"/>
    <x v="4"/>
    <x v="0"/>
    <n v="11.5"/>
    <n v="12.65"/>
    <n v="0"/>
  </r>
  <r>
    <n v="391"/>
    <n v="20240201"/>
    <n v="1.9"/>
    <n v="5.8"/>
    <n v="581"/>
    <n v="3.5"/>
    <m/>
    <n v="86"/>
    <x v="33"/>
    <x v="31"/>
    <x v="4"/>
    <x v="1"/>
    <n v="12.2"/>
    <n v="13.42"/>
    <n v="0"/>
  </r>
  <r>
    <n v="391"/>
    <n v="20240202"/>
    <n v="3.8"/>
    <n v="7.2"/>
    <n v="204"/>
    <n v="0"/>
    <m/>
    <n v="84"/>
    <x v="33"/>
    <x v="32"/>
    <x v="4"/>
    <x v="1"/>
    <n v="10.8"/>
    <n v="11.880000000000003"/>
    <n v="0"/>
  </r>
  <r>
    <n v="391"/>
    <n v="20240203"/>
    <n v="3.6"/>
    <n v="9.9"/>
    <n v="117"/>
    <n v="2.6"/>
    <m/>
    <n v="93"/>
    <x v="33"/>
    <x v="33"/>
    <x v="4"/>
    <x v="1"/>
    <n v="8.1"/>
    <n v="8.91"/>
    <n v="0"/>
  </r>
  <r>
    <n v="391"/>
    <n v="20240204"/>
    <n v="4.2"/>
    <n v="10.6"/>
    <n v="109"/>
    <n v="10.8"/>
    <m/>
    <n v="91"/>
    <x v="33"/>
    <x v="34"/>
    <x v="4"/>
    <x v="1"/>
    <n v="7.4"/>
    <n v="8.14"/>
    <n v="0"/>
  </r>
  <r>
    <n v="391"/>
    <n v="20240205"/>
    <n v="5.4"/>
    <n v="10"/>
    <n v="421"/>
    <n v="0"/>
    <m/>
    <n v="77"/>
    <x v="33"/>
    <x v="35"/>
    <x v="5"/>
    <x v="1"/>
    <n v="8"/>
    <n v="8.8000000000000007"/>
    <n v="0"/>
  </r>
  <r>
    <n v="391"/>
    <n v="20240206"/>
    <n v="5.5"/>
    <n v="10.7"/>
    <n v="105"/>
    <n v="1.1000000000000001"/>
    <m/>
    <n v="78"/>
    <x v="33"/>
    <x v="36"/>
    <x v="5"/>
    <x v="1"/>
    <n v="7.3000000000000007"/>
    <n v="8.0300000000000011"/>
    <n v="0"/>
  </r>
  <r>
    <n v="391"/>
    <n v="20240207"/>
    <n v="1.7"/>
    <n v="4.3"/>
    <n v="269"/>
    <n v="14.8"/>
    <m/>
    <n v="91"/>
    <x v="33"/>
    <x v="37"/>
    <x v="5"/>
    <x v="1"/>
    <n v="13.7"/>
    <n v="15.07"/>
    <n v="0"/>
  </r>
  <r>
    <n v="391"/>
    <n v="20240208"/>
    <n v="2"/>
    <n v="4.7"/>
    <n v="129"/>
    <n v="15.3"/>
    <m/>
    <n v="95"/>
    <x v="33"/>
    <x v="38"/>
    <x v="5"/>
    <x v="1"/>
    <n v="13.3"/>
    <n v="14.630000000000003"/>
    <n v="0"/>
  </r>
  <r>
    <n v="391"/>
    <n v="20240209"/>
    <n v="2.8"/>
    <n v="10.8"/>
    <n v="206"/>
    <n v="4"/>
    <m/>
    <n v="85"/>
    <x v="33"/>
    <x v="39"/>
    <x v="5"/>
    <x v="1"/>
    <n v="7.1999999999999993"/>
    <n v="7.92"/>
    <n v="0"/>
  </r>
  <r>
    <n v="391"/>
    <n v="20240210"/>
    <n v="2"/>
    <n v="10.3"/>
    <n v="411"/>
    <n v="0.8"/>
    <m/>
    <n v="88"/>
    <x v="33"/>
    <x v="40"/>
    <x v="5"/>
    <x v="1"/>
    <n v="7.6999999999999993"/>
    <n v="8.4700000000000006"/>
    <n v="0"/>
  </r>
  <r>
    <n v="391"/>
    <n v="20240211"/>
    <n v="1.8"/>
    <n v="8.8000000000000007"/>
    <n v="275"/>
    <n v="3.7"/>
    <m/>
    <n v="89"/>
    <x v="33"/>
    <x v="41"/>
    <x v="5"/>
    <x v="1"/>
    <n v="9.1999999999999993"/>
    <n v="10.119999999999999"/>
    <n v="0"/>
  </r>
  <r>
    <n v="391"/>
    <n v="20240212"/>
    <n v="1.7"/>
    <n v="6.7"/>
    <n v="412"/>
    <n v="-0.1"/>
    <m/>
    <n v="86"/>
    <x v="33"/>
    <x v="42"/>
    <x v="6"/>
    <x v="1"/>
    <n v="11.3"/>
    <n v="12.430000000000001"/>
    <n v="0"/>
  </r>
  <r>
    <n v="391"/>
    <n v="20240213"/>
    <n v="2.5"/>
    <n v="6.6"/>
    <n v="673"/>
    <n v="0.1"/>
    <m/>
    <n v="80"/>
    <x v="33"/>
    <x v="43"/>
    <x v="6"/>
    <x v="1"/>
    <n v="11.4"/>
    <n v="12.540000000000001"/>
    <n v="0"/>
  </r>
  <r>
    <n v="391"/>
    <n v="20240214"/>
    <n v="3.3"/>
    <n v="11"/>
    <n v="166"/>
    <n v="2.9"/>
    <m/>
    <n v="89"/>
    <x v="33"/>
    <x v="44"/>
    <x v="6"/>
    <x v="1"/>
    <n v="7"/>
    <n v="7.7000000000000011"/>
    <n v="0"/>
  </r>
  <r>
    <n v="391"/>
    <n v="20240215"/>
    <n v="2.5"/>
    <n v="13.1"/>
    <n v="391"/>
    <n v="2.2000000000000002"/>
    <m/>
    <n v="81"/>
    <x v="33"/>
    <x v="45"/>
    <x v="6"/>
    <x v="1"/>
    <n v="4.9000000000000004"/>
    <n v="5.3900000000000006"/>
    <n v="0"/>
  </r>
  <r>
    <n v="391"/>
    <n v="20240216"/>
    <n v="2"/>
    <n v="11.5"/>
    <n v="153"/>
    <n v="0.7"/>
    <m/>
    <n v="85"/>
    <x v="33"/>
    <x v="46"/>
    <x v="6"/>
    <x v="1"/>
    <n v="6.5"/>
    <n v="7.15"/>
    <n v="0"/>
  </r>
  <r>
    <n v="391"/>
    <n v="20240217"/>
    <n v="1.4"/>
    <n v="9.8000000000000007"/>
    <n v="334"/>
    <n v="-0.1"/>
    <m/>
    <n v="88"/>
    <x v="33"/>
    <x v="47"/>
    <x v="6"/>
    <x v="1"/>
    <n v="8.1999999999999993"/>
    <n v="9.02"/>
    <n v="0"/>
  </r>
  <r>
    <n v="391"/>
    <n v="20240218"/>
    <n v="3.6"/>
    <n v="9.3000000000000007"/>
    <n v="132"/>
    <n v="6.6"/>
    <m/>
    <n v="85"/>
    <x v="33"/>
    <x v="48"/>
    <x v="6"/>
    <x v="1"/>
    <n v="8.6999999999999993"/>
    <n v="9.57"/>
    <n v="0"/>
  </r>
  <r>
    <n v="391"/>
    <n v="20240219"/>
    <n v="2.4"/>
    <n v="8.8000000000000007"/>
    <n v="284"/>
    <n v="1.2"/>
    <m/>
    <n v="88"/>
    <x v="33"/>
    <x v="49"/>
    <x v="7"/>
    <x v="1"/>
    <n v="9.1999999999999993"/>
    <n v="10.119999999999999"/>
    <n v="0"/>
  </r>
  <r>
    <n v="391"/>
    <n v="20240220"/>
    <n v="2.7"/>
    <n v="8"/>
    <n v="535"/>
    <n v="0"/>
    <m/>
    <n v="83"/>
    <x v="33"/>
    <x v="50"/>
    <x v="7"/>
    <x v="1"/>
    <n v="10"/>
    <n v="11"/>
    <n v="0"/>
  </r>
  <r>
    <n v="391"/>
    <n v="20240221"/>
    <n v="3.7"/>
    <n v="9.1999999999999993"/>
    <n v="333"/>
    <n v="6.5"/>
    <m/>
    <n v="81"/>
    <x v="33"/>
    <x v="51"/>
    <x v="7"/>
    <x v="1"/>
    <n v="8.8000000000000007"/>
    <n v="9.6800000000000015"/>
    <n v="0"/>
  </r>
  <r>
    <n v="391"/>
    <n v="20240222"/>
    <n v="4.4000000000000004"/>
    <n v="10.1"/>
    <n v="227"/>
    <n v="6.4"/>
    <m/>
    <n v="86"/>
    <x v="33"/>
    <x v="52"/>
    <x v="7"/>
    <x v="1"/>
    <n v="7.9"/>
    <n v="8.6900000000000013"/>
    <n v="0"/>
  </r>
  <r>
    <n v="391"/>
    <n v="20240223"/>
    <n v="3.9"/>
    <n v="6.5"/>
    <n v="347"/>
    <n v="0.5"/>
    <m/>
    <n v="74"/>
    <x v="33"/>
    <x v="53"/>
    <x v="7"/>
    <x v="1"/>
    <n v="11.5"/>
    <n v="12.65"/>
    <n v="0"/>
  </r>
  <r>
    <n v="391"/>
    <n v="20240224"/>
    <n v="2.8"/>
    <n v="5.6"/>
    <n v="580"/>
    <n v="0.9"/>
    <m/>
    <n v="77"/>
    <x v="33"/>
    <x v="54"/>
    <x v="7"/>
    <x v="1"/>
    <n v="12.4"/>
    <n v="13.640000000000002"/>
    <n v="0"/>
  </r>
  <r>
    <n v="391"/>
    <n v="20240225"/>
    <n v="2.6"/>
    <n v="6.6"/>
    <n v="486"/>
    <n v="2.9"/>
    <m/>
    <n v="78"/>
    <x v="33"/>
    <x v="55"/>
    <x v="7"/>
    <x v="1"/>
    <n v="11.4"/>
    <n v="12.540000000000001"/>
    <n v="0"/>
  </r>
  <r>
    <n v="391"/>
    <n v="20240226"/>
    <n v="4.3"/>
    <n v="5.3"/>
    <n v="122"/>
    <n v="13.4"/>
    <m/>
    <n v="87"/>
    <x v="33"/>
    <x v="56"/>
    <x v="8"/>
    <x v="1"/>
    <n v="12.7"/>
    <n v="13.97"/>
    <n v="0"/>
  </r>
  <r>
    <n v="391"/>
    <n v="20240227"/>
    <n v="2.2000000000000002"/>
    <n v="2.8"/>
    <n v="572"/>
    <n v="0"/>
    <m/>
    <n v="88"/>
    <x v="33"/>
    <x v="57"/>
    <x v="8"/>
    <x v="1"/>
    <n v="15.2"/>
    <n v="16.72"/>
    <n v="0"/>
  </r>
  <r>
    <n v="391"/>
    <n v="20240228"/>
    <n v="1.8"/>
    <n v="4.0999999999999996"/>
    <n v="602"/>
    <n v="0"/>
    <m/>
    <n v="87"/>
    <x v="33"/>
    <x v="58"/>
    <x v="8"/>
    <x v="1"/>
    <n v="13.9"/>
    <n v="15.290000000000001"/>
    <n v="0"/>
  </r>
  <r>
    <n v="391"/>
    <n v="20240229"/>
    <n v="3.4"/>
    <n v="8.3000000000000007"/>
    <n v="365"/>
    <n v="0"/>
    <m/>
    <n v="70"/>
    <x v="33"/>
    <x v="59"/>
    <x v="8"/>
    <x v="1"/>
    <n v="9.6999999999999993"/>
    <n v="10.67"/>
    <n v="0"/>
  </r>
  <r>
    <n v="391"/>
    <n v="20240301"/>
    <n v="3.8"/>
    <n v="8.6999999999999993"/>
    <n v="838"/>
    <n v="0.1"/>
    <m/>
    <n v="67"/>
    <x v="33"/>
    <x v="60"/>
    <x v="8"/>
    <x v="2"/>
    <n v="9.3000000000000007"/>
    <n v="9.3000000000000007"/>
    <n v="0"/>
  </r>
  <r>
    <n v="391"/>
    <n v="20240302"/>
    <n v="3.5"/>
    <n v="10.6"/>
    <n v="945"/>
    <n v="0"/>
    <m/>
    <n v="62"/>
    <x v="33"/>
    <x v="61"/>
    <x v="8"/>
    <x v="2"/>
    <n v="7.4"/>
    <n v="7.4"/>
    <n v="0"/>
  </r>
  <r>
    <n v="391"/>
    <n v="20240303"/>
    <n v="2.4"/>
    <n v="11.5"/>
    <n v="962"/>
    <n v="-0.1"/>
    <m/>
    <n v="69"/>
    <x v="33"/>
    <x v="62"/>
    <x v="8"/>
    <x v="2"/>
    <n v="6.5"/>
    <n v="6.5"/>
    <n v="0"/>
  </r>
  <r>
    <n v="391"/>
    <n v="20240304"/>
    <n v="1.8"/>
    <n v="8.1999999999999993"/>
    <n v="637"/>
    <n v="0"/>
    <m/>
    <n v="79"/>
    <x v="33"/>
    <x v="63"/>
    <x v="9"/>
    <x v="2"/>
    <n v="9.8000000000000007"/>
    <n v="9.8000000000000007"/>
    <n v="0"/>
  </r>
  <r>
    <n v="391"/>
    <n v="20240305"/>
    <n v="0.8"/>
    <n v="6.5"/>
    <n v="228"/>
    <n v="0.9"/>
    <m/>
    <n v="89"/>
    <x v="33"/>
    <x v="64"/>
    <x v="9"/>
    <x v="2"/>
    <n v="11.5"/>
    <n v="11.5"/>
    <n v="0"/>
  </r>
  <r>
    <n v="391"/>
    <n v="20240306"/>
    <n v="1.1000000000000001"/>
    <n v="6.2"/>
    <n v="1125"/>
    <n v="0"/>
    <m/>
    <n v="83"/>
    <x v="33"/>
    <x v="65"/>
    <x v="9"/>
    <x v="2"/>
    <n v="11.8"/>
    <n v="11.8"/>
    <n v="0"/>
  </r>
  <r>
    <n v="391"/>
    <n v="20240307"/>
    <n v="3.5"/>
    <n v="5.7"/>
    <n v="1006"/>
    <n v="0"/>
    <m/>
    <n v="76"/>
    <x v="33"/>
    <x v="66"/>
    <x v="9"/>
    <x v="2"/>
    <n v="12.3"/>
    <n v="12.3"/>
    <n v="0"/>
  </r>
  <r>
    <n v="391"/>
    <n v="20240308"/>
    <n v="4"/>
    <n v="6"/>
    <n v="1358"/>
    <n v="0"/>
    <m/>
    <n v="63"/>
    <x v="33"/>
    <x v="67"/>
    <x v="9"/>
    <x v="2"/>
    <n v="12"/>
    <n v="12"/>
    <n v="0"/>
  </r>
  <r>
    <n v="391"/>
    <n v="20240309"/>
    <n v="3.6"/>
    <n v="9.1"/>
    <n v="1091"/>
    <n v="0"/>
    <m/>
    <n v="61"/>
    <x v="33"/>
    <x v="68"/>
    <x v="9"/>
    <x v="2"/>
    <n v="8.9"/>
    <n v="8.9"/>
    <n v="0"/>
  </r>
  <r>
    <n v="391"/>
    <n v="20240310"/>
    <n v="3.1"/>
    <n v="9.9"/>
    <n v="983"/>
    <n v="0"/>
    <m/>
    <n v="66"/>
    <x v="33"/>
    <x v="69"/>
    <x v="9"/>
    <x v="2"/>
    <n v="8.1"/>
    <n v="8.1"/>
    <n v="0"/>
  </r>
  <r>
    <n v="391"/>
    <n v="20240311"/>
    <n v="1.1000000000000001"/>
    <n v="7.5"/>
    <n v="190"/>
    <n v="26.3"/>
    <m/>
    <n v="94"/>
    <x v="33"/>
    <x v="70"/>
    <x v="10"/>
    <x v="2"/>
    <n v="10.5"/>
    <n v="10.5"/>
    <n v="0"/>
  </r>
  <r>
    <n v="391"/>
    <n v="20240312"/>
    <n v="2.5"/>
    <n v="8"/>
    <n v="353"/>
    <n v="2.9"/>
    <m/>
    <n v="89"/>
    <x v="33"/>
    <x v="71"/>
    <x v="10"/>
    <x v="2"/>
    <n v="10"/>
    <n v="10"/>
    <n v="0"/>
  </r>
  <r>
    <n v="391"/>
    <n v="20240313"/>
    <n v="2.2999999999999998"/>
    <n v="10.8"/>
    <n v="274"/>
    <n v="4.0999999999999996"/>
    <m/>
    <n v="88"/>
    <x v="33"/>
    <x v="72"/>
    <x v="10"/>
    <x v="2"/>
    <n v="7.1999999999999993"/>
    <n v="7.1999999999999993"/>
    <n v="0"/>
  </r>
  <r>
    <n v="391"/>
    <n v="20240314"/>
    <n v="2.2999999999999998"/>
    <n v="12.4"/>
    <n v="1241"/>
    <n v="0"/>
    <m/>
    <n v="75"/>
    <x v="33"/>
    <x v="73"/>
    <x v="10"/>
    <x v="2"/>
    <n v="5.6"/>
    <n v="5.6"/>
    <n v="0"/>
  </r>
  <r>
    <n v="391"/>
    <n v="20240315"/>
    <n v="3.2"/>
    <n v="12.7"/>
    <n v="749"/>
    <n v="1"/>
    <m/>
    <n v="79"/>
    <x v="33"/>
    <x v="74"/>
    <x v="10"/>
    <x v="2"/>
    <n v="5.3000000000000007"/>
    <n v="5.3000000000000007"/>
    <n v="0"/>
  </r>
  <r>
    <n v="391"/>
    <n v="20240316"/>
    <n v="2.1"/>
    <n v="8.3000000000000007"/>
    <n v="553"/>
    <n v="0.7"/>
    <m/>
    <n v="78"/>
    <x v="33"/>
    <x v="75"/>
    <x v="10"/>
    <x v="2"/>
    <n v="9.6999999999999993"/>
    <n v="9.6999999999999993"/>
    <n v="0"/>
  </r>
  <r>
    <n v="391"/>
    <n v="20240317"/>
    <n v="2.1"/>
    <n v="9.1999999999999993"/>
    <n v="782"/>
    <n v="1"/>
    <m/>
    <n v="77"/>
    <x v="33"/>
    <x v="76"/>
    <x v="10"/>
    <x v="2"/>
    <n v="8.8000000000000007"/>
    <n v="8.8000000000000007"/>
    <n v="0"/>
  </r>
  <r>
    <n v="391"/>
    <n v="20240318"/>
    <n v="1.3"/>
    <n v="10.9"/>
    <n v="629"/>
    <n v="-0.1"/>
    <m/>
    <n v="84"/>
    <x v="33"/>
    <x v="77"/>
    <x v="11"/>
    <x v="2"/>
    <n v="7.1"/>
    <n v="7.1"/>
    <n v="0"/>
  </r>
  <r>
    <n v="391"/>
    <n v="20240319"/>
    <n v="0.9"/>
    <n v="11.3"/>
    <n v="968"/>
    <n v="0"/>
    <m/>
    <n v="80"/>
    <x v="33"/>
    <x v="78"/>
    <x v="11"/>
    <x v="2"/>
    <n v="6.6999999999999993"/>
    <n v="6.6999999999999993"/>
    <n v="0"/>
  </r>
  <r>
    <n v="391"/>
    <n v="20240320"/>
    <n v="0.7"/>
    <n v="11.6"/>
    <n v="1204"/>
    <n v="0"/>
    <m/>
    <n v="79"/>
    <x v="33"/>
    <x v="79"/>
    <x v="11"/>
    <x v="2"/>
    <n v="6.4"/>
    <n v="6.4"/>
    <n v="0"/>
  </r>
  <r>
    <n v="391"/>
    <n v="20240321"/>
    <n v="1.8"/>
    <n v="10.3"/>
    <n v="827"/>
    <n v="0"/>
    <m/>
    <n v="81"/>
    <x v="33"/>
    <x v="80"/>
    <x v="11"/>
    <x v="2"/>
    <n v="7.6999999999999993"/>
    <n v="7.6999999999999993"/>
    <n v="0"/>
  </r>
  <r>
    <n v="391"/>
    <n v="20240322"/>
    <n v="2.5"/>
    <n v="10.3"/>
    <n v="376"/>
    <n v="11.1"/>
    <m/>
    <n v="84"/>
    <x v="33"/>
    <x v="81"/>
    <x v="11"/>
    <x v="2"/>
    <n v="7.6999999999999993"/>
    <n v="7.6999999999999993"/>
    <n v="0"/>
  </r>
  <r>
    <n v="391"/>
    <n v="20240323"/>
    <n v="3.4"/>
    <n v="6"/>
    <n v="1183"/>
    <n v="3.3"/>
    <m/>
    <n v="80"/>
    <x v="33"/>
    <x v="82"/>
    <x v="11"/>
    <x v="2"/>
    <n v="12"/>
    <n v="12"/>
    <n v="0"/>
  </r>
  <r>
    <n v="391"/>
    <n v="20240324"/>
    <n v="4.7"/>
    <n v="6.5"/>
    <n v="837"/>
    <n v="6.4"/>
    <m/>
    <n v="80"/>
    <x v="33"/>
    <x v="83"/>
    <x v="11"/>
    <x v="2"/>
    <n v="11.5"/>
    <n v="11.5"/>
    <n v="0"/>
  </r>
  <r>
    <n v="391"/>
    <n v="20240325"/>
    <n v="2"/>
    <n v="7.4"/>
    <n v="1314"/>
    <n v="0"/>
    <m/>
    <n v="67"/>
    <x v="33"/>
    <x v="84"/>
    <x v="12"/>
    <x v="2"/>
    <n v="10.6"/>
    <n v="10.6"/>
    <n v="0"/>
  </r>
  <r>
    <n v="391"/>
    <n v="20240326"/>
    <n v="3.2"/>
    <n v="9.6999999999999993"/>
    <n v="805"/>
    <n v="0"/>
    <m/>
    <n v="61"/>
    <x v="33"/>
    <x v="85"/>
    <x v="12"/>
    <x v="2"/>
    <n v="8.3000000000000007"/>
    <n v="8.3000000000000007"/>
    <n v="0"/>
  </r>
  <r>
    <n v="391"/>
    <n v="20240327"/>
    <n v="2.2999999999999998"/>
    <n v="9.1"/>
    <n v="453"/>
    <n v="0.8"/>
    <m/>
    <n v="77"/>
    <x v="33"/>
    <x v="86"/>
    <x v="12"/>
    <x v="2"/>
    <n v="8.9"/>
    <n v="8.9"/>
    <n v="0"/>
  </r>
  <r>
    <n v="391"/>
    <n v="20240328"/>
    <n v="3.7"/>
    <n v="9.1"/>
    <n v="809"/>
    <n v="2.2000000000000002"/>
    <m/>
    <n v="68"/>
    <x v="33"/>
    <x v="87"/>
    <x v="12"/>
    <x v="2"/>
    <n v="8.9"/>
    <n v="8.9"/>
    <n v="0"/>
  </r>
  <r>
    <n v="391"/>
    <n v="20240329"/>
    <n v="2.9"/>
    <n v="11.3"/>
    <n v="1018"/>
    <n v="2"/>
    <m/>
    <n v="72"/>
    <x v="33"/>
    <x v="88"/>
    <x v="12"/>
    <x v="2"/>
    <n v="6.6999999999999993"/>
    <n v="6.6999999999999993"/>
    <n v="0"/>
  </r>
  <r>
    <n v="391"/>
    <n v="20240330"/>
    <n v="2.4"/>
    <n v="10.9"/>
    <n v="692"/>
    <n v="0.4"/>
    <m/>
    <n v="82"/>
    <x v="33"/>
    <x v="89"/>
    <x v="12"/>
    <x v="2"/>
    <n v="7.1"/>
    <n v="7.1"/>
    <n v="0"/>
  </r>
  <r>
    <n v="391"/>
    <n v="20240331"/>
    <n v="2.5"/>
    <n v="11.7"/>
    <n v="1154"/>
    <n v="3.6"/>
    <m/>
    <n v="80"/>
    <x v="33"/>
    <x v="90"/>
    <x v="12"/>
    <x v="2"/>
    <n v="6.3000000000000007"/>
    <n v="6.3000000000000007"/>
    <n v="0"/>
  </r>
  <r>
    <n v="391"/>
    <n v="20240401"/>
    <n v="2"/>
    <n v="10.1"/>
    <n v="683"/>
    <n v="3.6"/>
    <m/>
    <n v="81"/>
    <x v="33"/>
    <x v="91"/>
    <x v="13"/>
    <x v="3"/>
    <n v="7.9"/>
    <n v="6.32"/>
    <n v="0"/>
  </r>
  <r>
    <n v="391"/>
    <n v="20240402"/>
    <n v="3.2"/>
    <n v="10.1"/>
    <n v="661"/>
    <n v="1.5"/>
    <m/>
    <n v="81"/>
    <x v="33"/>
    <x v="92"/>
    <x v="13"/>
    <x v="3"/>
    <n v="7.9"/>
    <n v="6.32"/>
    <n v="0"/>
  </r>
  <r>
    <n v="391"/>
    <n v="20240403"/>
    <n v="3.1"/>
    <n v="11.6"/>
    <n v="587"/>
    <n v="1.2"/>
    <m/>
    <n v="80"/>
    <x v="33"/>
    <x v="93"/>
    <x v="13"/>
    <x v="3"/>
    <n v="6.4"/>
    <n v="5.120000000000001"/>
    <n v="0"/>
  </r>
  <r>
    <n v="391"/>
    <n v="20240404"/>
    <n v="3.2"/>
    <n v="12.1"/>
    <n v="886"/>
    <n v="8.3000000000000007"/>
    <m/>
    <n v="81"/>
    <x v="33"/>
    <x v="94"/>
    <x v="13"/>
    <x v="3"/>
    <n v="5.9"/>
    <n v="4.7200000000000006"/>
    <n v="0"/>
  </r>
  <r>
    <n v="391"/>
    <n v="20240405"/>
    <n v="3"/>
    <n v="14.8"/>
    <n v="667"/>
    <n v="0.6"/>
    <m/>
    <n v="77"/>
    <x v="33"/>
    <x v="95"/>
    <x v="13"/>
    <x v="3"/>
    <n v="3.1999999999999993"/>
    <n v="2.5599999999999996"/>
    <n v="0"/>
  </r>
  <r>
    <n v="391"/>
    <n v="20240406"/>
    <n v="2.5"/>
    <n v="18.2"/>
    <n v="1552"/>
    <n v="0"/>
    <m/>
    <n v="64"/>
    <x v="33"/>
    <x v="96"/>
    <x v="13"/>
    <x v="3"/>
    <n v="0"/>
    <n v="0"/>
    <n v="0.19999999999999929"/>
  </r>
  <r>
    <n v="391"/>
    <n v="20240407"/>
    <n v="2.5"/>
    <n v="17.100000000000001"/>
    <n v="1164"/>
    <n v="1.4"/>
    <m/>
    <n v="62"/>
    <x v="33"/>
    <x v="97"/>
    <x v="13"/>
    <x v="3"/>
    <n v="0.89999999999999858"/>
    <n v="0.71999999999999886"/>
    <n v="0"/>
  </r>
  <r>
    <n v="391"/>
    <n v="20240408"/>
    <n v="1.4"/>
    <n v="15.5"/>
    <n v="1201"/>
    <n v="1.9"/>
    <m/>
    <n v="83"/>
    <x v="33"/>
    <x v="98"/>
    <x v="14"/>
    <x v="3"/>
    <n v="2.5"/>
    <n v="2"/>
    <n v="0"/>
  </r>
  <r>
    <n v="391"/>
    <n v="20240409"/>
    <n v="4"/>
    <n v="12.3"/>
    <n v="994"/>
    <n v="1"/>
    <m/>
    <n v="71"/>
    <x v="33"/>
    <x v="99"/>
    <x v="14"/>
    <x v="3"/>
    <n v="5.6999999999999993"/>
    <n v="4.5599999999999996"/>
    <n v="0"/>
  </r>
  <r>
    <n v="391"/>
    <n v="20240410"/>
    <n v="2.4"/>
    <n v="11.1"/>
    <n v="1852"/>
    <n v="0.2"/>
    <m/>
    <n v="61"/>
    <x v="33"/>
    <x v="100"/>
    <x v="14"/>
    <x v="3"/>
    <n v="6.9"/>
    <n v="5.5200000000000005"/>
    <n v="0"/>
  </r>
  <r>
    <n v="391"/>
    <n v="20240411"/>
    <n v="2"/>
    <n v="13.2"/>
    <n v="489"/>
    <n v="0.1"/>
    <m/>
    <n v="73"/>
    <x v="33"/>
    <x v="101"/>
    <x v="14"/>
    <x v="3"/>
    <n v="4.8000000000000007"/>
    <n v="3.8400000000000007"/>
    <n v="0"/>
  </r>
  <r>
    <n v="391"/>
    <n v="20240412"/>
    <n v="2.1"/>
    <n v="16.600000000000001"/>
    <n v="1047"/>
    <n v="0"/>
    <m/>
    <n v="74"/>
    <x v="33"/>
    <x v="102"/>
    <x v="14"/>
    <x v="3"/>
    <n v="1.3999999999999986"/>
    <n v="1.119999999999999"/>
    <n v="0"/>
  </r>
  <r>
    <n v="391"/>
    <n v="20240413"/>
    <n v="2.4"/>
    <n v="18.399999999999999"/>
    <n v="1780"/>
    <n v="0"/>
    <m/>
    <n v="66"/>
    <x v="33"/>
    <x v="103"/>
    <x v="14"/>
    <x v="3"/>
    <n v="0"/>
    <n v="0"/>
    <n v="0.39999999999999858"/>
  </r>
  <r>
    <n v="391"/>
    <n v="20240414"/>
    <n v="1.8"/>
    <n v="12.8"/>
    <n v="1709"/>
    <n v="0.8"/>
    <m/>
    <n v="64"/>
    <x v="33"/>
    <x v="104"/>
    <x v="14"/>
    <x v="3"/>
    <n v="5.1999999999999993"/>
    <n v="4.1599999999999993"/>
    <n v="0"/>
  </r>
  <r>
    <n v="391"/>
    <n v="20240415"/>
    <n v="3.3"/>
    <n v="8.1"/>
    <n v="1067"/>
    <n v="6.8"/>
    <m/>
    <n v="79"/>
    <x v="33"/>
    <x v="105"/>
    <x v="15"/>
    <x v="3"/>
    <n v="9.9"/>
    <n v="7.9200000000000008"/>
    <n v="0"/>
  </r>
  <r>
    <n v="391"/>
    <n v="20240416"/>
    <n v="3"/>
    <n v="7.6"/>
    <n v="1019"/>
    <n v="9.6"/>
    <m/>
    <n v="83"/>
    <x v="33"/>
    <x v="106"/>
    <x v="15"/>
    <x v="3"/>
    <n v="10.4"/>
    <n v="8.32"/>
    <n v="0"/>
  </r>
  <r>
    <n v="391"/>
    <n v="20240417"/>
    <n v="1.3"/>
    <n v="5.4"/>
    <n v="1099"/>
    <n v="2.8"/>
    <m/>
    <n v="87"/>
    <x v="33"/>
    <x v="107"/>
    <x v="15"/>
    <x v="3"/>
    <n v="12.6"/>
    <n v="10.08"/>
    <n v="0"/>
  </r>
  <r>
    <n v="391"/>
    <n v="20240418"/>
    <n v="1.8"/>
    <n v="8"/>
    <n v="1679"/>
    <n v="-0.1"/>
    <m/>
    <n v="71"/>
    <x v="33"/>
    <x v="108"/>
    <x v="15"/>
    <x v="3"/>
    <n v="10"/>
    <n v="8"/>
    <n v="0"/>
  </r>
  <r>
    <n v="391"/>
    <n v="20240419"/>
    <n v="2.8"/>
    <n v="7.8"/>
    <n v="929"/>
    <n v="13.1"/>
    <m/>
    <n v="85"/>
    <x v="33"/>
    <x v="109"/>
    <x v="15"/>
    <x v="3"/>
    <n v="10.199999999999999"/>
    <n v="8.16"/>
    <n v="0"/>
  </r>
  <r>
    <n v="391"/>
    <n v="20240420"/>
    <n v="2.2999999999999998"/>
    <n v="7.3"/>
    <n v="1427"/>
    <n v="0.9"/>
    <m/>
    <n v="78"/>
    <x v="33"/>
    <x v="110"/>
    <x v="15"/>
    <x v="3"/>
    <n v="10.7"/>
    <n v="8.56"/>
    <n v="0"/>
  </r>
  <r>
    <n v="391"/>
    <n v="20240421"/>
    <n v="3"/>
    <n v="6.3"/>
    <n v="1813"/>
    <n v="1.3"/>
    <m/>
    <n v="70"/>
    <x v="33"/>
    <x v="111"/>
    <x v="15"/>
    <x v="3"/>
    <n v="11.7"/>
    <n v="9.36"/>
    <n v="0"/>
  </r>
  <r>
    <n v="391"/>
    <n v="20240422"/>
    <n v="1.9"/>
    <n v="5"/>
    <n v="1365"/>
    <n v="0.6"/>
    <m/>
    <n v="74"/>
    <x v="33"/>
    <x v="112"/>
    <x v="16"/>
    <x v="3"/>
    <n v="13"/>
    <n v="10.4"/>
    <n v="0"/>
  </r>
  <r>
    <n v="391"/>
    <n v="20240423"/>
    <n v="1.5"/>
    <n v="6.1"/>
    <n v="1622"/>
    <n v="0.7"/>
    <m/>
    <n v="68"/>
    <x v="33"/>
    <x v="113"/>
    <x v="16"/>
    <x v="3"/>
    <n v="11.9"/>
    <n v="9.5200000000000014"/>
    <n v="0"/>
  </r>
  <r>
    <n v="391"/>
    <n v="20240424"/>
    <n v="2"/>
    <n v="6.2"/>
    <n v="1388"/>
    <n v="3.6"/>
    <m/>
    <n v="81"/>
    <x v="33"/>
    <x v="114"/>
    <x v="16"/>
    <x v="3"/>
    <n v="11.8"/>
    <n v="9.4400000000000013"/>
    <n v="0"/>
  </r>
  <r>
    <n v="391"/>
    <n v="20240425"/>
    <n v="2.2999999999999998"/>
    <n v="7.2"/>
    <n v="1054"/>
    <n v="0.5"/>
    <m/>
    <n v="70"/>
    <x v="33"/>
    <x v="115"/>
    <x v="16"/>
    <x v="3"/>
    <n v="10.8"/>
    <n v="8.64"/>
    <n v="0"/>
  </r>
  <r>
    <n v="391"/>
    <n v="20240426"/>
    <n v="1.3"/>
    <n v="9.3000000000000007"/>
    <n v="915"/>
    <n v="0.5"/>
    <m/>
    <n v="73"/>
    <x v="33"/>
    <x v="116"/>
    <x v="16"/>
    <x v="3"/>
    <n v="8.6999999999999993"/>
    <n v="6.96"/>
    <n v="0"/>
  </r>
  <r>
    <n v="391"/>
    <n v="20240427"/>
    <n v="2.5"/>
    <n v="12.7"/>
    <n v="1237"/>
    <n v="0.9"/>
    <m/>
    <n v="72"/>
    <x v="33"/>
    <x v="117"/>
    <x v="16"/>
    <x v="3"/>
    <n v="5.3000000000000007"/>
    <n v="4.2400000000000011"/>
    <n v="0"/>
  </r>
  <r>
    <n v="391"/>
    <n v="20240428"/>
    <n v="2.9"/>
    <n v="13.8"/>
    <n v="1481"/>
    <n v="0.4"/>
    <m/>
    <n v="65"/>
    <x v="33"/>
    <x v="118"/>
    <x v="16"/>
    <x v="3"/>
    <n v="4.1999999999999993"/>
    <n v="3.3599999999999994"/>
    <n v="0"/>
  </r>
  <r>
    <n v="391"/>
    <n v="20240429"/>
    <n v="1.8"/>
    <n v="14.4"/>
    <n v="1960"/>
    <n v="0.1"/>
    <m/>
    <n v="65"/>
    <x v="33"/>
    <x v="119"/>
    <x v="17"/>
    <x v="3"/>
    <n v="3.5999999999999996"/>
    <n v="2.88"/>
    <n v="0"/>
  </r>
  <r>
    <n v="391"/>
    <n v="20240430"/>
    <n v="1.2"/>
    <n v="17.3"/>
    <n v="1994"/>
    <n v="0.3"/>
    <m/>
    <n v="69"/>
    <x v="33"/>
    <x v="120"/>
    <x v="17"/>
    <x v="3"/>
    <n v="0.69999999999999929"/>
    <n v="0.5599999999999995"/>
    <n v="0"/>
  </r>
  <r>
    <n v="391"/>
    <n v="20240501"/>
    <n v="2"/>
    <n v="19.899999999999999"/>
    <n v="2214"/>
    <n v="0.1"/>
    <m/>
    <n v="68"/>
    <x v="33"/>
    <x v="121"/>
    <x v="17"/>
    <x v="4"/>
    <n v="0"/>
    <n v="0"/>
    <n v="1.899999999999998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45B4AEF-36ED-4A0E-B4B4-1900561225FD}" name="Draaitabel2" cacheId="7" applyNumberFormats="0" applyBorderFormats="0" applyFontFormats="0" applyPatternFormats="0" applyAlignmentFormats="0" applyWidthHeightFormats="1" dataCaption="Waarden" updatedVersion="8" minRefreshableVersion="5" useAutoFormatting="1" itemPrintTitles="1" createdVersion="8" indent="0" compact="0" compactData="0" gridDropZones="1" multipleFieldFilters="0" chartFormat="2">
  <location ref="A14:J47" firstHeaderRow="1" firstDataRow="2" firstDataCol="3"/>
  <pivotFields count="16">
    <pivotField compact="0" outline="0" showAll="0"/>
    <pivotField compact="0" outline="0" showAll="0"/>
    <pivotField dataField="1" compact="0" outline="0" showAll="0"/>
    <pivotField dataField="1" compact="0" outline="0" showAll="0"/>
    <pivotField compact="0" outline="0" showAll="0"/>
    <pivotField dataField="1" compact="0" outline="0" showAll="0"/>
    <pivotField dataField="1" compact="0" outline="0" showAll="0"/>
    <pivotField compact="0" outline="0" showAll="0"/>
    <pivotField compact="0" outline="0" showAll="0">
      <items count="35">
        <item h="1" x="33"/>
        <item h="1" x="4"/>
        <item h="1" x="26"/>
        <item x="7"/>
        <item h="1" x="1"/>
        <item h="1" x="12"/>
        <item h="1" x="16"/>
        <item h="1" x="29"/>
        <item h="1" x="31"/>
        <item h="1" x="27"/>
        <item h="1" x="14"/>
        <item h="1" x="28"/>
        <item h="1" x="23"/>
        <item h="1" x="15"/>
        <item h="1" x="5"/>
        <item h="1" x="17"/>
        <item h="1" x="13"/>
        <item h="1" x="10"/>
        <item h="1" x="9"/>
        <item h="1" x="32"/>
        <item h="1" x="11"/>
        <item h="1" x="18"/>
        <item h="1" x="25"/>
        <item h="1" x="2"/>
        <item h="1" x="8"/>
        <item h="1" x="19"/>
        <item h="1" x="3"/>
        <item h="1" x="20"/>
        <item h="1" x="30"/>
        <item h="1" x="0"/>
        <item h="1" x="21"/>
        <item h="1" x="6"/>
        <item h="1" x="22"/>
        <item h="1" x="24"/>
        <item t="default"/>
      </items>
    </pivotField>
    <pivotField compact="0" numFmtId="164" outline="0" showAll="0" defaultSubtotal="0">
      <items count="12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s>
    </pivotField>
    <pivotField axis="axisRow" compact="0" outline="0" showAll="0">
      <items count="20">
        <item m="1" x="18"/>
        <item x="0"/>
        <item x="1"/>
        <item x="2"/>
        <item x="3"/>
        <item x="4"/>
        <item x="5"/>
        <item x="6"/>
        <item x="7"/>
        <item x="8"/>
        <item x="9"/>
        <item x="10"/>
        <item x="11"/>
        <item x="12"/>
        <item x="13"/>
        <item x="14"/>
        <item x="15"/>
        <item x="16"/>
        <item x="17"/>
        <item t="default"/>
      </items>
    </pivotField>
    <pivotField axis="axisRow" compact="0" outline="0" showAll="0" defaultSubtotal="0">
      <items count="5">
        <item x="0"/>
        <item x="1"/>
        <item x="2"/>
        <item x="3"/>
        <item x="4"/>
      </items>
    </pivotField>
    <pivotField dataField="1" compact="0" outline="0" showAll="0"/>
    <pivotField dataField="1" compact="0" outline="0" showAll="0"/>
    <pivotField dataField="1" compact="0" outline="0" showAll="0"/>
    <pivotField axis="axisRow" compact="0" outline="0"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s>
  <rowFields count="3">
    <field x="15"/>
    <field x="11"/>
    <field x="10"/>
  </rowFields>
  <rowItems count="32">
    <i>
      <x v="1"/>
      <x/>
      <x v="1"/>
    </i>
    <i>
      <x v="2"/>
      <x/>
      <x v="1"/>
    </i>
    <i>
      <x v="3"/>
      <x/>
      <x v="1"/>
    </i>
    <i>
      <x v="4"/>
      <x/>
      <x v="1"/>
    </i>
    <i>
      <x v="5"/>
      <x/>
      <x v="1"/>
    </i>
    <i>
      <x v="6"/>
      <x/>
      <x v="1"/>
    </i>
    <i>
      <x v="7"/>
      <x/>
      <x v="1"/>
    </i>
    <i>
      <x v="8"/>
      <x/>
      <x v="2"/>
    </i>
    <i>
      <x v="9"/>
      <x/>
      <x v="2"/>
    </i>
    <i>
      <x v="10"/>
      <x/>
      <x v="2"/>
    </i>
    <i>
      <x v="11"/>
      <x/>
      <x v="2"/>
    </i>
    <i>
      <x v="12"/>
      <x/>
      <x v="2"/>
    </i>
    <i>
      <x v="13"/>
      <x/>
      <x v="2"/>
    </i>
    <i>
      <x v="14"/>
      <x/>
      <x v="2"/>
    </i>
    <i>
      <x v="15"/>
      <x/>
      <x v="3"/>
    </i>
    <i>
      <x v="16"/>
      <x/>
      <x v="3"/>
    </i>
    <i>
      <x v="17"/>
      <x/>
      <x v="3"/>
    </i>
    <i>
      <x v="18"/>
      <x/>
      <x v="3"/>
    </i>
    <i>
      <x v="19"/>
      <x/>
      <x v="3"/>
    </i>
    <i>
      <x v="20"/>
      <x/>
      <x v="3"/>
    </i>
    <i>
      <x v="21"/>
      <x/>
      <x v="3"/>
    </i>
    <i>
      <x v="22"/>
      <x/>
      <x v="4"/>
    </i>
    <i>
      <x v="23"/>
      <x/>
      <x v="4"/>
    </i>
    <i>
      <x v="24"/>
      <x/>
      <x v="4"/>
    </i>
    <i>
      <x v="25"/>
      <x/>
      <x v="4"/>
    </i>
    <i>
      <x v="26"/>
      <x/>
      <x v="4"/>
    </i>
    <i>
      <x v="27"/>
      <x/>
      <x v="4"/>
    </i>
    <i>
      <x v="28"/>
      <x/>
      <x v="4"/>
    </i>
    <i>
      <x v="29"/>
      <x/>
      <x v="5"/>
    </i>
    <i>
      <x v="30"/>
      <x/>
      <x v="5"/>
    </i>
    <i>
      <x v="31"/>
      <x/>
      <x v="5"/>
    </i>
    <i t="grand">
      <x/>
    </i>
  </rowItems>
  <colFields count="1">
    <field x="-2"/>
  </colFields>
  <colItems count="7">
    <i>
      <x/>
    </i>
    <i i="1">
      <x v="1"/>
    </i>
    <i i="2">
      <x v="2"/>
    </i>
    <i i="3">
      <x v="3"/>
    </i>
    <i i="4">
      <x v="4"/>
    </i>
    <i i="5">
      <x v="5"/>
    </i>
    <i i="6">
      <x v="6"/>
    </i>
  </colItems>
  <dataFields count="7">
    <dataField name="gem. etm. temperatuur" fld="3" subtotal="average" baseField="10" baseItem="0" numFmtId="165"/>
    <dataField name="gem. windsnelheid" fld="2" subtotal="average" baseField="10" baseItem="0" numFmtId="165"/>
    <dataField name="som neerslag" fld="5" baseField="10" baseItem="0" numFmtId="165"/>
    <dataField name="gem. luchtdruk" fld="6" subtotal="average" baseField="10" baseItem="0" numFmtId="3"/>
    <dataField name="som graaddagen" fld="12" baseField="10" baseItem="0" numFmtId="165"/>
    <dataField name="som gew. grddgn" fld="13" baseField="10" baseItem="0" numFmtId="165"/>
    <dataField name="som koeldagen" fld="14" baseField="10" baseItem="0" numFmtId="165"/>
  </dataFields>
  <chartFormats count="7">
    <chartFormat chart="1" format="0" series="1">
      <pivotArea type="data" outline="0" fieldPosition="0">
        <references count="1">
          <reference field="4294967294" count="1" selected="0">
            <x v="0"/>
          </reference>
        </references>
      </pivotArea>
    </chartFormat>
    <chartFormat chart="1" format="1" series="1">
      <pivotArea type="data" outline="0" fieldPosition="0">
        <references count="1">
          <reference field="4294967294" count="1" selected="0">
            <x v="1"/>
          </reference>
        </references>
      </pivotArea>
    </chartFormat>
    <chartFormat chart="1" format="2" series="1">
      <pivotArea type="data" outline="0" fieldPosition="0">
        <references count="1">
          <reference field="4294967294" count="1" selected="0">
            <x v="2"/>
          </reference>
        </references>
      </pivotArea>
    </chartFormat>
    <chartFormat chart="1" format="4" series="1">
      <pivotArea type="data" outline="0" fieldPosition="0">
        <references count="1">
          <reference field="4294967294" count="1" selected="0">
            <x v="3"/>
          </reference>
        </references>
      </pivotArea>
    </chartFormat>
    <chartFormat chart="1" format="5" series="1">
      <pivotArea type="data" outline="0" fieldPosition="0">
        <references count="1">
          <reference field="4294967294" count="1" selected="0">
            <x v="4"/>
          </reference>
        </references>
      </pivotArea>
    </chartFormat>
    <chartFormat chart="1" format="6" series="1">
      <pivotArea type="data" outline="0" fieldPosition="0">
        <references count="1">
          <reference field="4294967294" count="1" selected="0">
            <x v="5"/>
          </reference>
        </references>
      </pivotArea>
    </chartFormat>
    <chartFormat chart="1" format="7" series="1">
      <pivotArea type="data" outline="0" fieldPosition="0">
        <references count="1">
          <reference field="4294967294" count="1" selected="0">
            <x v="6"/>
          </reference>
        </references>
      </pivotArea>
    </chartFormat>
  </chartFormats>
  <pivotTableStyleInfo name="PivotStyleMedium12" showRowHeaders="1" showColHeaders="1" showRowStripes="0" showColStripes="0" showLastColumn="1"/>
  <filters count="1">
    <filter fld="9" type="dateBetween" evalOrder="-1" id="159" name="Datum">
      <autoFilter ref="A1">
        <filterColumn colId="0">
          <customFilters and="1">
            <customFilter operator="greaterThanOrEqual" val="45292"/>
            <customFilter operator="lessThanOrEqual" val="45322"/>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8EFF9D7C-6A64-4AA0-B14B-AD98C1CCC173}" name="Draaitabel1" cacheId="7" applyNumberFormats="0" applyBorderFormats="0" applyFontFormats="0" applyPatternFormats="0" applyAlignmentFormats="0" applyWidthHeightFormats="1" dataCaption="Waarden" updatedVersion="8" minRefreshableVersion="3" useAutoFormatting="1" itemPrintTitles="1" createdVersion="8" indent="0" compact="0" compactData="0" gridDropZones="1" multipleFieldFilters="0">
  <location ref="A4:AJ128" firstHeaderRow="1" firstDataRow="2" firstDataCol="1"/>
  <pivotFields count="16">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Weerstation" axis="axisCol" compact="0" outline="0" showAll="0">
      <items count="35">
        <item x="33"/>
        <item x="4"/>
        <item x="26"/>
        <item x="7"/>
        <item x="1"/>
        <item x="12"/>
        <item x="16"/>
        <item x="29"/>
        <item x="31"/>
        <item x="27"/>
        <item x="14"/>
        <item x="28"/>
        <item x="23"/>
        <item x="15"/>
        <item x="5"/>
        <item x="17"/>
        <item x="13"/>
        <item x="10"/>
        <item x="9"/>
        <item x="32"/>
        <item x="11"/>
        <item x="18"/>
        <item x="25"/>
        <item x="2"/>
        <item x="8"/>
        <item x="19"/>
        <item x="3"/>
        <item x="20"/>
        <item x="30"/>
        <item x="0"/>
        <item x="21"/>
        <item x="6"/>
        <item x="22"/>
        <item x="24"/>
        <item t="default"/>
      </items>
    </pivotField>
    <pivotField compact="0" numFmtId="164" outline="0" showAll="0">
      <items count="1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t="default"/>
      </items>
    </pivotField>
    <pivotField name="weeknummer" compact="0" outline="0" showAll="0"/>
    <pivotField compact="0" outline="0" showAll="0"/>
    <pivotField compact="0" outline="0" showAll="0"/>
    <pivotField dataField="1" compact="0" outline="0" showAll="0"/>
    <pivotField compact="0" outline="0" showAll="0"/>
    <pivotField name="dagen" axis="axisRow" compact="0"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s>
  <rowFields count="1">
    <field x="15"/>
  </rowFields>
  <rowItems count="123">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t="grand">
      <x/>
    </i>
  </rowItems>
  <colFields count="1">
    <field x="8"/>
  </colFields>
  <col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colItems>
  <dataFields count="1">
    <dataField name="som gewogen graaddagen" fld="13" baseField="15" baseItem="1"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225801D-6A9B-4BA7-AA9E-AA963C1D6108}" name="Draaitabel1" cacheId="7" applyNumberFormats="0" applyBorderFormats="0" applyFontFormats="0" applyPatternFormats="0" applyAlignmentFormats="0" applyWidthHeightFormats="1" dataCaption="Waarden" updatedVersion="8" minRefreshableVersion="3" useAutoFormatting="1" itemPrintTitles="1" createdVersion="8" indent="0" compact="0" compactData="0" gridDropZones="1" multipleFieldFilters="0">
  <location ref="A4:AJ24" firstHeaderRow="1" firstDataRow="2" firstDataCol="1"/>
  <pivotFields count="16">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Weerstation" axis="axisCol" compact="0" outline="0" showAll="0">
      <items count="35">
        <item x="33"/>
        <item x="4"/>
        <item x="26"/>
        <item x="7"/>
        <item x="1"/>
        <item x="12"/>
        <item x="16"/>
        <item x="29"/>
        <item x="31"/>
        <item x="27"/>
        <item x="14"/>
        <item x="28"/>
        <item x="23"/>
        <item x="15"/>
        <item x="5"/>
        <item x="17"/>
        <item x="13"/>
        <item x="10"/>
        <item x="9"/>
        <item x="32"/>
        <item x="11"/>
        <item x="18"/>
        <item x="25"/>
        <item x="2"/>
        <item x="8"/>
        <item x="19"/>
        <item x="3"/>
        <item x="20"/>
        <item x="30"/>
        <item x="0"/>
        <item x="21"/>
        <item x="6"/>
        <item x="22"/>
        <item x="24"/>
        <item t="default"/>
      </items>
    </pivotField>
    <pivotField compact="0" numFmtId="164" outline="0" showAll="0">
      <items count="1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t="default"/>
      </items>
    </pivotField>
    <pivotField name="weeknummer" axis="axisRow" compact="0" outline="0" showAll="0">
      <items count="20">
        <item m="1" x="18"/>
        <item x="0"/>
        <item x="1"/>
        <item x="2"/>
        <item x="3"/>
        <item x="4"/>
        <item x="5"/>
        <item x="6"/>
        <item x="7"/>
        <item x="8"/>
        <item x="9"/>
        <item x="10"/>
        <item x="11"/>
        <item x="12"/>
        <item x="13"/>
        <item x="14"/>
        <item x="15"/>
        <item x="16"/>
        <item x="17"/>
        <item t="default"/>
      </items>
    </pivotField>
    <pivotField compact="0" outline="0" showAll="0"/>
    <pivotField compact="0" outline="0" showAll="0"/>
    <pivotField dataField="1" compact="0" outline="0" showAll="0"/>
    <pivotField compact="0" outline="0" showAll="0"/>
    <pivotField name="dagen" compact="0"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s>
  <rowFields count="1">
    <field x="10"/>
  </rowFields>
  <rowItems count="19">
    <i>
      <x v="1"/>
    </i>
    <i>
      <x v="2"/>
    </i>
    <i>
      <x v="3"/>
    </i>
    <i>
      <x v="4"/>
    </i>
    <i>
      <x v="5"/>
    </i>
    <i>
      <x v="6"/>
    </i>
    <i>
      <x v="7"/>
    </i>
    <i>
      <x v="8"/>
    </i>
    <i>
      <x v="9"/>
    </i>
    <i>
      <x v="10"/>
    </i>
    <i>
      <x v="11"/>
    </i>
    <i>
      <x v="12"/>
    </i>
    <i>
      <x v="13"/>
    </i>
    <i>
      <x v="14"/>
    </i>
    <i>
      <x v="15"/>
    </i>
    <i>
      <x v="16"/>
    </i>
    <i>
      <x v="17"/>
    </i>
    <i>
      <x v="18"/>
    </i>
    <i t="grand">
      <x/>
    </i>
  </rowItems>
  <colFields count="1">
    <field x="8"/>
  </colFields>
  <col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colItems>
  <dataFields count="1">
    <dataField name="som gewogen graaddagen" fld="13" baseField="10" baseItem="1"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ECFC836B-CCB4-4AC3-88C5-EDA0800DBFD8}" name="Draaitabel1" cacheId="7" applyNumberFormats="0" applyBorderFormats="0" applyFontFormats="0" applyPatternFormats="0" applyAlignmentFormats="0" applyWidthHeightFormats="1" dataCaption="Waarden" updatedVersion="8" minRefreshableVersion="3" useAutoFormatting="1" itemPrintTitles="1" createdVersion="8" indent="0" compact="0" compactData="0" gridDropZones="1" multipleFieldFilters="0">
  <location ref="A4:AJ11" firstHeaderRow="1" firstDataRow="2" firstDataCol="1"/>
  <pivotFields count="16">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Weerstation" axis="axisCol" compact="0" outline="0" showAll="0">
      <items count="35">
        <item x="33"/>
        <item x="4"/>
        <item x="26"/>
        <item x="7"/>
        <item x="1"/>
        <item x="12"/>
        <item x="16"/>
        <item x="29"/>
        <item x="31"/>
        <item x="27"/>
        <item x="14"/>
        <item x="28"/>
        <item x="23"/>
        <item x="15"/>
        <item x="5"/>
        <item x="17"/>
        <item x="13"/>
        <item x="10"/>
        <item x="9"/>
        <item x="32"/>
        <item x="11"/>
        <item x="18"/>
        <item x="25"/>
        <item x="2"/>
        <item x="8"/>
        <item x="19"/>
        <item x="3"/>
        <item x="20"/>
        <item x="30"/>
        <item x="0"/>
        <item x="21"/>
        <item x="6"/>
        <item x="22"/>
        <item x="24"/>
        <item t="default"/>
      </items>
    </pivotField>
    <pivotField compact="0" numFmtId="164" outline="0" showAll="0">
      <items count="1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t="default"/>
      </items>
    </pivotField>
    <pivotField name="weeknummer" compact="0" outline="0" showAll="0"/>
    <pivotField axis="axisRow" compact="0" outline="0" showAll="0">
      <items count="6">
        <item x="0"/>
        <item x="1"/>
        <item x="2"/>
        <item x="3"/>
        <item x="4"/>
        <item t="default"/>
      </items>
    </pivotField>
    <pivotField compact="0" outline="0" showAll="0"/>
    <pivotField dataField="1" compact="0" outline="0" showAll="0"/>
    <pivotField compact="0" outline="0" showAll="0"/>
    <pivotField name="dagen" compact="0"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s>
  <rowFields count="1">
    <field x="11"/>
  </rowFields>
  <rowItems count="6">
    <i>
      <x/>
    </i>
    <i>
      <x v="1"/>
    </i>
    <i>
      <x v="2"/>
    </i>
    <i>
      <x v="3"/>
    </i>
    <i>
      <x v="4"/>
    </i>
    <i t="grand">
      <x/>
    </i>
  </rowItems>
  <colFields count="1">
    <field x="8"/>
  </colFields>
  <col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colItems>
  <dataFields count="1">
    <dataField name="som gewogen graaddagen" fld="13" baseField="11" baseItem="0"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556494BD-4795-4BA0-8E84-21B69137DD16}" name="Draaitabel1" cacheId="7" applyNumberFormats="0" applyBorderFormats="0" applyFontFormats="0" applyPatternFormats="0" applyAlignmentFormats="0" applyWidthHeightFormats="1" dataCaption="Waarden" updatedVersion="8" minRefreshableVersion="3" useAutoFormatting="1" itemPrintTitles="1" createdVersion="8" indent="0" compact="0" compactData="0" gridDropZones="1" multipleFieldFilters="0">
  <location ref="A4:AJ128" firstHeaderRow="1" firstDataRow="2" firstDataCol="1"/>
  <pivotFields count="16">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Weerstation" axis="axisCol" compact="0" outline="0" showAll="0">
      <items count="35">
        <item x="33"/>
        <item x="4"/>
        <item x="26"/>
        <item x="7"/>
        <item x="1"/>
        <item x="12"/>
        <item x="16"/>
        <item x="29"/>
        <item x="31"/>
        <item x="27"/>
        <item x="14"/>
        <item x="28"/>
        <item x="23"/>
        <item x="15"/>
        <item x="5"/>
        <item x="17"/>
        <item x="13"/>
        <item x="10"/>
        <item x="9"/>
        <item x="32"/>
        <item x="11"/>
        <item x="18"/>
        <item x="25"/>
        <item x="2"/>
        <item x="8"/>
        <item x="19"/>
        <item x="3"/>
        <item x="20"/>
        <item x="30"/>
        <item x="0"/>
        <item x="21"/>
        <item x="6"/>
        <item x="22"/>
        <item x="24"/>
        <item t="default"/>
      </items>
    </pivotField>
    <pivotField compact="0" numFmtId="164" outline="0" showAll="0">
      <items count="1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t="default"/>
      </items>
    </pivotField>
    <pivotField name="weeknummer" compact="0" outline="0" showAll="0"/>
    <pivotField compact="0" outline="0" showAll="0"/>
    <pivotField compact="0" outline="0" showAll="0"/>
    <pivotField compact="0" outline="0" showAll="0"/>
    <pivotField dataField="1" compact="0" outline="0" showAll="0"/>
    <pivotField name="dagen" axis="axisRow" compact="0"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s>
  <rowFields count="1">
    <field x="15"/>
  </rowFields>
  <rowItems count="123">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t="grand">
      <x/>
    </i>
  </rowItems>
  <colFields count="1">
    <field x="8"/>
  </colFields>
  <col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colItems>
  <dataFields count="1">
    <dataField name="som koeldagen" fld="14" baseField="15" baseItem="4"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E9009606-8660-4622-B355-D82EFBE88C0A}" name="Draaitabel1" cacheId="7" applyNumberFormats="0" applyBorderFormats="0" applyFontFormats="0" applyPatternFormats="0" applyAlignmentFormats="0" applyWidthHeightFormats="1" dataCaption="Waarden" updatedVersion="8" minRefreshableVersion="3" useAutoFormatting="1" itemPrintTitles="1" createdVersion="8" indent="0" compact="0" compactData="0" gridDropZones="1" multipleFieldFilters="0">
  <location ref="A4:AJ24" firstHeaderRow="1" firstDataRow="2" firstDataCol="1"/>
  <pivotFields count="16">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Weerstation" axis="axisCol" compact="0" outline="0" showAll="0">
      <items count="35">
        <item x="33"/>
        <item x="4"/>
        <item x="26"/>
        <item x="7"/>
        <item x="1"/>
        <item x="12"/>
        <item x="16"/>
        <item x="29"/>
        <item x="31"/>
        <item x="27"/>
        <item x="14"/>
        <item x="28"/>
        <item x="23"/>
        <item x="15"/>
        <item x="5"/>
        <item x="17"/>
        <item x="13"/>
        <item x="10"/>
        <item x="9"/>
        <item x="32"/>
        <item x="11"/>
        <item x="18"/>
        <item x="25"/>
        <item x="2"/>
        <item x="8"/>
        <item x="19"/>
        <item x="3"/>
        <item x="20"/>
        <item x="30"/>
        <item x="0"/>
        <item x="21"/>
        <item x="6"/>
        <item x="22"/>
        <item x="24"/>
        <item t="default"/>
      </items>
    </pivotField>
    <pivotField compact="0" numFmtId="164" outline="0" showAll="0">
      <items count="1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t="default"/>
      </items>
    </pivotField>
    <pivotField name="weeknummer" axis="axisRow" compact="0" outline="0" showAll="0">
      <items count="20">
        <item m="1" x="18"/>
        <item x="0"/>
        <item x="1"/>
        <item x="2"/>
        <item x="3"/>
        <item x="4"/>
        <item x="5"/>
        <item x="6"/>
        <item x="7"/>
        <item x="8"/>
        <item x="9"/>
        <item x="10"/>
        <item x="11"/>
        <item x="12"/>
        <item x="13"/>
        <item x="14"/>
        <item x="15"/>
        <item x="16"/>
        <item x="17"/>
        <item t="default"/>
      </items>
    </pivotField>
    <pivotField compact="0" outline="0" showAll="0"/>
    <pivotField compact="0" outline="0" showAll="0"/>
    <pivotField compact="0" outline="0" showAll="0"/>
    <pivotField dataField="1" compact="0" outline="0" showAll="0"/>
    <pivotField name="dagen" compact="0"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s>
  <rowFields count="1">
    <field x="10"/>
  </rowFields>
  <rowItems count="19">
    <i>
      <x v="1"/>
    </i>
    <i>
      <x v="2"/>
    </i>
    <i>
      <x v="3"/>
    </i>
    <i>
      <x v="4"/>
    </i>
    <i>
      <x v="5"/>
    </i>
    <i>
      <x v="6"/>
    </i>
    <i>
      <x v="7"/>
    </i>
    <i>
      <x v="8"/>
    </i>
    <i>
      <x v="9"/>
    </i>
    <i>
      <x v="10"/>
    </i>
    <i>
      <x v="11"/>
    </i>
    <i>
      <x v="12"/>
    </i>
    <i>
      <x v="13"/>
    </i>
    <i>
      <x v="14"/>
    </i>
    <i>
      <x v="15"/>
    </i>
    <i>
      <x v="16"/>
    </i>
    <i>
      <x v="17"/>
    </i>
    <i>
      <x v="18"/>
    </i>
    <i t="grand">
      <x/>
    </i>
  </rowItems>
  <colFields count="1">
    <field x="8"/>
  </colFields>
  <col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colItems>
  <dataFields count="1">
    <dataField name="som koeldagen" fld="14" baseField="10" baseItem="1"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9C90598D-A400-41F6-955C-54F9E2E03F06}" name="Draaitabel1" cacheId="7" applyNumberFormats="0" applyBorderFormats="0" applyFontFormats="0" applyPatternFormats="0" applyAlignmentFormats="0" applyWidthHeightFormats="1" dataCaption="Waarden" updatedVersion="8" minRefreshableVersion="3" useAutoFormatting="1" itemPrintTitles="1" createdVersion="8" indent="0" compact="0" compactData="0" gridDropZones="1" multipleFieldFilters="0">
  <location ref="A4:AJ11" firstHeaderRow="1" firstDataRow="2" firstDataCol="1"/>
  <pivotFields count="16">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Weerstation" axis="axisCol" compact="0" outline="0" showAll="0">
      <items count="35">
        <item x="33"/>
        <item x="4"/>
        <item x="26"/>
        <item x="7"/>
        <item x="1"/>
        <item x="12"/>
        <item x="16"/>
        <item x="29"/>
        <item x="31"/>
        <item x="27"/>
        <item x="14"/>
        <item x="28"/>
        <item x="23"/>
        <item x="15"/>
        <item x="5"/>
        <item x="17"/>
        <item x="13"/>
        <item x="10"/>
        <item x="9"/>
        <item x="32"/>
        <item x="11"/>
        <item x="18"/>
        <item x="25"/>
        <item x="2"/>
        <item x="8"/>
        <item x="19"/>
        <item x="3"/>
        <item x="20"/>
        <item x="30"/>
        <item x="0"/>
        <item x="21"/>
        <item x="6"/>
        <item x="22"/>
        <item x="24"/>
        <item t="default"/>
      </items>
    </pivotField>
    <pivotField compact="0" numFmtId="164" outline="0" showAll="0">
      <items count="1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t="default"/>
      </items>
    </pivotField>
    <pivotField name="weeknummer" compact="0" outline="0" showAll="0"/>
    <pivotField axis="axisRow" compact="0" outline="0" showAll="0">
      <items count="6">
        <item x="0"/>
        <item x="1"/>
        <item x="2"/>
        <item x="3"/>
        <item x="4"/>
        <item t="default"/>
      </items>
    </pivotField>
    <pivotField compact="0" outline="0" showAll="0"/>
    <pivotField compact="0" outline="0" showAll="0"/>
    <pivotField dataField="1" compact="0" outline="0" showAll="0"/>
    <pivotField name="dagen" compact="0"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s>
  <rowFields count="1">
    <field x="11"/>
  </rowFields>
  <rowItems count="6">
    <i>
      <x/>
    </i>
    <i>
      <x v="1"/>
    </i>
    <i>
      <x v="2"/>
    </i>
    <i>
      <x v="3"/>
    </i>
    <i>
      <x v="4"/>
    </i>
    <i t="grand">
      <x/>
    </i>
  </rowItems>
  <colFields count="1">
    <field x="8"/>
  </colFields>
  <col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colItems>
  <dataFields count="1">
    <dataField name="som koeldagen" fld="14" baseField="11" baseItem="0"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1016427-A09B-4DE1-910A-2F57DC9316F1}" name="Draaitabel1" cacheId="7" applyNumberFormats="0" applyBorderFormats="0" applyFontFormats="0" applyPatternFormats="0" applyAlignmentFormats="0" applyWidthHeightFormats="1" dataCaption="Waarden" updatedVersion="8" minRefreshableVersion="3" useAutoFormatting="1" itemPrintTitles="1" createdVersion="8" indent="0" compact="0" compactData="0" gridDropZones="1" multipleFieldFilters="0">
  <location ref="A4:AJ24" firstHeaderRow="1" firstDataRow="2" firstDataCol="1"/>
  <pivotFields count="16">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name="Weerstation" axis="axisCol" compact="0" outline="0" showAll="0">
      <items count="35">
        <item x="33"/>
        <item x="4"/>
        <item x="26"/>
        <item x="7"/>
        <item x="1"/>
        <item x="12"/>
        <item x="16"/>
        <item x="29"/>
        <item x="31"/>
        <item x="27"/>
        <item x="14"/>
        <item x="28"/>
        <item x="23"/>
        <item x="15"/>
        <item x="5"/>
        <item x="17"/>
        <item x="13"/>
        <item x="10"/>
        <item x="9"/>
        <item x="32"/>
        <item x="11"/>
        <item x="18"/>
        <item x="25"/>
        <item x="2"/>
        <item x="8"/>
        <item x="19"/>
        <item x="3"/>
        <item x="20"/>
        <item x="30"/>
        <item x="0"/>
        <item x="21"/>
        <item x="6"/>
        <item x="22"/>
        <item x="24"/>
        <item t="default"/>
      </items>
    </pivotField>
    <pivotField compact="0" numFmtId="164" outline="0" showAll="0">
      <items count="1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t="default"/>
      </items>
    </pivotField>
    <pivotField name="weeknummer" axis="axisRow" compact="0" outline="0" showAll="0">
      <items count="20">
        <item m="1" x="18"/>
        <item x="0"/>
        <item x="1"/>
        <item x="2"/>
        <item x="3"/>
        <item x="4"/>
        <item x="5"/>
        <item x="6"/>
        <item x="7"/>
        <item x="8"/>
        <item x="9"/>
        <item x="10"/>
        <item x="11"/>
        <item x="12"/>
        <item x="13"/>
        <item x="14"/>
        <item x="15"/>
        <item x="16"/>
        <item x="17"/>
        <item t="default"/>
      </items>
    </pivotField>
    <pivotField compact="0" outline="0" showAll="0"/>
    <pivotField compact="0" outline="0" showAll="0"/>
    <pivotField compact="0" outline="0" showAll="0"/>
    <pivotField compact="0" outline="0" showAll="0"/>
    <pivotField compact="0"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s>
  <rowFields count="1">
    <field x="10"/>
  </rowFields>
  <rowItems count="19">
    <i>
      <x v="1"/>
    </i>
    <i>
      <x v="2"/>
    </i>
    <i>
      <x v="3"/>
    </i>
    <i>
      <x v="4"/>
    </i>
    <i>
      <x v="5"/>
    </i>
    <i>
      <x v="6"/>
    </i>
    <i>
      <x v="7"/>
    </i>
    <i>
      <x v="8"/>
    </i>
    <i>
      <x v="9"/>
    </i>
    <i>
      <x v="10"/>
    </i>
    <i>
      <x v="11"/>
    </i>
    <i>
      <x v="12"/>
    </i>
    <i>
      <x v="13"/>
    </i>
    <i>
      <x v="14"/>
    </i>
    <i>
      <x v="15"/>
    </i>
    <i>
      <x v="16"/>
    </i>
    <i>
      <x v="17"/>
    </i>
    <i>
      <x v="18"/>
    </i>
    <i t="grand">
      <x/>
    </i>
  </rowItems>
  <colFields count="1">
    <field x="8"/>
  </colFields>
  <col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colItems>
  <dataFields count="1">
    <dataField name="Gemiddelde relatieve vochtigheid" fld="7" subtotal="average" baseField="10" baseItem="1"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EF2A6CF5-4D3E-4EC3-B53A-321593191A03}" name="Draaitabel1" cacheId="7" applyNumberFormats="0" applyBorderFormats="0" applyFontFormats="0" applyPatternFormats="0" applyAlignmentFormats="0" applyWidthHeightFormats="1" dataCaption="Waarden" updatedVersion="8" minRefreshableVersion="3" useAutoFormatting="1" itemPrintTitles="1" createdVersion="8" indent="0" compact="0" compactData="0" gridDropZones="1" multipleFieldFilters="0">
  <location ref="A4:AJ11" firstHeaderRow="1" firstDataRow="2" firstDataCol="1"/>
  <pivotFields count="16">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name="Weerstation" axis="axisCol" compact="0" outline="0" showAll="0">
      <items count="35">
        <item x="33"/>
        <item x="4"/>
        <item x="26"/>
        <item x="7"/>
        <item x="1"/>
        <item x="12"/>
        <item x="16"/>
        <item x="29"/>
        <item x="31"/>
        <item x="27"/>
        <item x="14"/>
        <item x="28"/>
        <item x="23"/>
        <item x="15"/>
        <item x="5"/>
        <item x="17"/>
        <item x="13"/>
        <item x="10"/>
        <item x="9"/>
        <item x="32"/>
        <item x="11"/>
        <item x="18"/>
        <item x="25"/>
        <item x="2"/>
        <item x="8"/>
        <item x="19"/>
        <item x="3"/>
        <item x="20"/>
        <item x="30"/>
        <item x="0"/>
        <item x="21"/>
        <item x="6"/>
        <item x="22"/>
        <item x="24"/>
        <item t="default"/>
      </items>
    </pivotField>
    <pivotField compact="0" numFmtId="164" outline="0" showAll="0">
      <items count="1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t="default"/>
      </items>
    </pivotField>
    <pivotField name="weeknummer" compact="0" outline="0" showAll="0"/>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s>
  <rowFields count="1">
    <field x="11"/>
  </rowFields>
  <rowItems count="6">
    <i>
      <x/>
    </i>
    <i>
      <x v="1"/>
    </i>
    <i>
      <x v="2"/>
    </i>
    <i>
      <x v="3"/>
    </i>
    <i>
      <x v="4"/>
    </i>
    <i t="grand">
      <x/>
    </i>
  </rowItems>
  <colFields count="1">
    <field x="8"/>
  </colFields>
  <col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colItems>
  <dataFields count="1">
    <dataField name="Gemiddelde relatieve vochtigheid" fld="7" subtotal="average" baseField="10" baseItem="1"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042EB0B-260F-4B56-B12C-CF55BC98294B}" name="Draaitabel1" cacheId="7" applyNumberFormats="0" applyBorderFormats="0" applyFontFormats="0" applyPatternFormats="0" applyAlignmentFormats="0" applyWidthHeightFormats="1" dataCaption="Waarden" updatedVersion="8" minRefreshableVersion="3" useAutoFormatting="1" itemPrintTitles="1" createdVersion="8" indent="0" compact="0" compactData="0" gridDropZones="1" multipleFieldFilters="0">
  <location ref="A4:AJ128" firstHeaderRow="1" firstDataRow="2" firstDataCol="1"/>
  <pivotFields count="16">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name="Weerstation" axis="axisCol" compact="0" outline="0" showAll="0">
      <items count="35">
        <item x="33"/>
        <item x="4"/>
        <item x="26"/>
        <item x="7"/>
        <item x="1"/>
        <item x="12"/>
        <item x="16"/>
        <item x="29"/>
        <item x="31"/>
        <item x="27"/>
        <item x="14"/>
        <item x="28"/>
        <item x="23"/>
        <item x="15"/>
        <item x="5"/>
        <item x="17"/>
        <item x="13"/>
        <item x="10"/>
        <item x="9"/>
        <item x="32"/>
        <item x="11"/>
        <item x="18"/>
        <item x="25"/>
        <item x="2"/>
        <item x="8"/>
        <item x="19"/>
        <item x="3"/>
        <item x="20"/>
        <item x="30"/>
        <item x="0"/>
        <item x="21"/>
        <item x="6"/>
        <item x="22"/>
        <item x="24"/>
        <item t="default"/>
      </items>
    </pivotField>
    <pivotField axis="axisRow" compact="0" numFmtId="164" outline="0" showAll="0">
      <items count="1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t="default"/>
      </items>
    </pivotField>
    <pivotField name="weeknummer" compact="0" outline="0" showAll="0"/>
    <pivotField compact="0" outline="0" showAll="0"/>
    <pivotField compact="0" outline="0" showAll="0"/>
    <pivotField compact="0" outline="0" showAll="0"/>
    <pivotField compact="0" outline="0" showAll="0"/>
    <pivotField compact="0"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s>
  <rowFields count="1">
    <field x="9"/>
  </rowFields>
  <rowItems count="12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t="grand">
      <x/>
    </i>
  </rowItems>
  <colFields count="1">
    <field x="8"/>
  </colFields>
  <col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colItems>
  <dataFields count="1">
    <dataField name="Gemiddelde van etmaaltemperatuur" fld="3" subtotal="average" baseField="10" baseItem="1"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9251DC15-4AE6-4493-98C5-C05DA5DE17D0}" name="Draaitabel1" cacheId="7" applyNumberFormats="0" applyBorderFormats="0" applyFontFormats="0" applyPatternFormats="0" applyAlignmentFormats="0" applyWidthHeightFormats="1" dataCaption="Waarden" updatedVersion="8" minRefreshableVersion="3" useAutoFormatting="1" itemPrintTitles="1" createdVersion="8" indent="0" compact="0" compactData="0" gridDropZones="1" multipleFieldFilters="0">
  <location ref="A4:AJ24" firstHeaderRow="1" firstDataRow="2" firstDataCol="1"/>
  <pivotFields count="16">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name="Weerstation" axis="axisCol" compact="0" outline="0" showAll="0">
      <items count="35">
        <item x="33"/>
        <item x="4"/>
        <item x="26"/>
        <item x="7"/>
        <item x="1"/>
        <item x="12"/>
        <item x="16"/>
        <item x="29"/>
        <item x="31"/>
        <item x="27"/>
        <item x="14"/>
        <item x="28"/>
        <item x="23"/>
        <item x="15"/>
        <item x="5"/>
        <item x="17"/>
        <item x="13"/>
        <item x="10"/>
        <item x="9"/>
        <item x="32"/>
        <item x="11"/>
        <item x="18"/>
        <item x="25"/>
        <item x="2"/>
        <item x="8"/>
        <item x="19"/>
        <item x="3"/>
        <item x="20"/>
        <item x="30"/>
        <item x="0"/>
        <item x="21"/>
        <item x="6"/>
        <item x="22"/>
        <item x="24"/>
        <item t="default"/>
      </items>
    </pivotField>
    <pivotField compact="0" numFmtId="164" outline="0" showAll="0">
      <items count="1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t="default"/>
      </items>
    </pivotField>
    <pivotField name="weeknummer" axis="axisRow" compact="0" outline="0" showAll="0">
      <items count="20">
        <item m="1" x="18"/>
        <item x="0"/>
        <item x="1"/>
        <item x="2"/>
        <item x="3"/>
        <item x="4"/>
        <item x="5"/>
        <item x="6"/>
        <item x="7"/>
        <item x="8"/>
        <item x="9"/>
        <item x="10"/>
        <item x="11"/>
        <item x="12"/>
        <item x="13"/>
        <item x="14"/>
        <item x="15"/>
        <item x="16"/>
        <item x="17"/>
        <item t="default"/>
      </items>
    </pivotField>
    <pivotField compact="0" outline="0" showAll="0"/>
    <pivotField compact="0" outline="0" showAll="0"/>
    <pivotField compact="0" outline="0" showAll="0"/>
    <pivotField compact="0" outline="0" showAll="0"/>
    <pivotField compact="0"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s>
  <rowFields count="1">
    <field x="10"/>
  </rowFields>
  <rowItems count="19">
    <i>
      <x v="1"/>
    </i>
    <i>
      <x v="2"/>
    </i>
    <i>
      <x v="3"/>
    </i>
    <i>
      <x v="4"/>
    </i>
    <i>
      <x v="5"/>
    </i>
    <i>
      <x v="6"/>
    </i>
    <i>
      <x v="7"/>
    </i>
    <i>
      <x v="8"/>
    </i>
    <i>
      <x v="9"/>
    </i>
    <i>
      <x v="10"/>
    </i>
    <i>
      <x v="11"/>
    </i>
    <i>
      <x v="12"/>
    </i>
    <i>
      <x v="13"/>
    </i>
    <i>
      <x v="14"/>
    </i>
    <i>
      <x v="15"/>
    </i>
    <i>
      <x v="16"/>
    </i>
    <i>
      <x v="17"/>
    </i>
    <i>
      <x v="18"/>
    </i>
    <i t="grand">
      <x/>
    </i>
  </rowItems>
  <colFields count="1">
    <field x="8"/>
  </colFields>
  <col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colItems>
  <dataFields count="1">
    <dataField name="Gemiddelde van etmaaltemperatuur" fld="3" subtotal="average" baseField="10" baseItem="1"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AF4DF92A-6553-49F5-8980-DE4CEE39E251}" name="Draaitabel1" cacheId="7" applyNumberFormats="0" applyBorderFormats="0" applyFontFormats="0" applyPatternFormats="0" applyAlignmentFormats="0" applyWidthHeightFormats="1" dataCaption="Waarden" updatedVersion="8" minRefreshableVersion="3" useAutoFormatting="1" itemPrintTitles="1" createdVersion="8" indent="0" compact="0" compactData="0" gridDropZones="1" multipleFieldFilters="0">
  <location ref="A4:AJ11" firstHeaderRow="1" firstDataRow="2" firstDataCol="1"/>
  <pivotFields count="16">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name="Weerstation" axis="axisCol" compact="0" outline="0" showAll="0">
      <items count="35">
        <item x="33"/>
        <item x="4"/>
        <item x="26"/>
        <item x="7"/>
        <item x="1"/>
        <item x="12"/>
        <item x="16"/>
        <item x="29"/>
        <item x="31"/>
        <item x="27"/>
        <item x="14"/>
        <item x="28"/>
        <item x="23"/>
        <item x="15"/>
        <item x="5"/>
        <item x="17"/>
        <item x="13"/>
        <item x="10"/>
        <item x="9"/>
        <item x="32"/>
        <item x="11"/>
        <item x="18"/>
        <item x="25"/>
        <item x="2"/>
        <item x="8"/>
        <item x="19"/>
        <item x="3"/>
        <item x="20"/>
        <item x="30"/>
        <item x="0"/>
        <item x="21"/>
        <item x="6"/>
        <item x="22"/>
        <item x="24"/>
        <item t="default"/>
      </items>
    </pivotField>
    <pivotField compact="0" numFmtId="164" outline="0" showAll="0">
      <items count="1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t="default"/>
      </items>
    </pivotField>
    <pivotField name="weeknummer" compact="0" outline="0" showAll="0"/>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s>
  <rowFields count="1">
    <field x="11"/>
  </rowFields>
  <rowItems count="6">
    <i>
      <x/>
    </i>
    <i>
      <x v="1"/>
    </i>
    <i>
      <x v="2"/>
    </i>
    <i>
      <x v="3"/>
    </i>
    <i>
      <x v="4"/>
    </i>
    <i t="grand">
      <x/>
    </i>
  </rowItems>
  <colFields count="1">
    <field x="8"/>
  </colFields>
  <col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colItems>
  <dataFields count="1">
    <dataField name="Gemiddelde van etmaaltemperatuur" fld="3" subtotal="average" baseField="10" baseItem="1"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9487867F-5A58-4BDF-8FCC-3B49ECA39E8D}" name="Draaitabel1" cacheId="7" applyNumberFormats="0" applyBorderFormats="0" applyFontFormats="0" applyPatternFormats="0" applyAlignmentFormats="0" applyWidthHeightFormats="1" dataCaption="Waarden" updatedVersion="8" minRefreshableVersion="3" useAutoFormatting="1" itemPrintTitles="1" createdVersion="8" indent="0" compact="0" compactData="0" gridDropZones="1" multipleFieldFilters="0">
  <location ref="A4:AJ128" firstHeaderRow="1" firstDataRow="2" firstDataCol="1"/>
  <pivotFields count="16">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Weerstation" axis="axisCol" compact="0" outline="0" showAll="0">
      <items count="35">
        <item x="33"/>
        <item x="4"/>
        <item x="26"/>
        <item x="7"/>
        <item x="1"/>
        <item x="12"/>
        <item x="16"/>
        <item x="29"/>
        <item x="31"/>
        <item x="27"/>
        <item x="14"/>
        <item x="28"/>
        <item x="23"/>
        <item x="15"/>
        <item x="5"/>
        <item x="17"/>
        <item x="13"/>
        <item x="10"/>
        <item x="9"/>
        <item x="32"/>
        <item x="11"/>
        <item x="18"/>
        <item x="25"/>
        <item x="2"/>
        <item x="8"/>
        <item x="19"/>
        <item x="3"/>
        <item x="20"/>
        <item x="30"/>
        <item x="0"/>
        <item x="21"/>
        <item x="6"/>
        <item x="22"/>
        <item x="24"/>
        <item t="default"/>
      </items>
    </pivotField>
    <pivotField compact="0" numFmtId="164" outline="0" showAll="0">
      <items count="1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t="default"/>
      </items>
    </pivotField>
    <pivotField name="weeknummer" compact="0" outline="0" showAll="0"/>
    <pivotField compact="0" outline="0" showAll="0"/>
    <pivotField dataField="1" compact="0" outline="0" showAll="0"/>
    <pivotField compact="0" outline="0" showAll="0"/>
    <pivotField compact="0" outline="0" showAll="0"/>
    <pivotField name="dagen" axis="axisRow" compact="0"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s>
  <rowFields count="1">
    <field x="15"/>
  </rowFields>
  <rowItems count="123">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t="grand">
      <x/>
    </i>
  </rowItems>
  <colFields count="1">
    <field x="8"/>
  </colFields>
  <col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colItems>
  <dataFields count="1">
    <dataField name="som graaddagen" fld="12" baseField="15" baseItem="1"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35A37841-6B24-40FE-877B-1903945DDEDE}" name="Draaitabel1" cacheId="7" applyNumberFormats="0" applyBorderFormats="0" applyFontFormats="0" applyPatternFormats="0" applyAlignmentFormats="0" applyWidthHeightFormats="1" dataCaption="Waarden" updatedVersion="8" minRefreshableVersion="3" useAutoFormatting="1" itemPrintTitles="1" createdVersion="8" indent="0" compact="0" compactData="0" gridDropZones="1" multipleFieldFilters="0">
  <location ref="A4:AJ24" firstHeaderRow="1" firstDataRow="2" firstDataCol="1"/>
  <pivotFields count="16">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Weerstation" axis="axisCol" compact="0" outline="0" showAll="0">
      <items count="35">
        <item x="33"/>
        <item x="4"/>
        <item x="26"/>
        <item x="7"/>
        <item x="1"/>
        <item x="12"/>
        <item x="16"/>
        <item x="29"/>
        <item x="31"/>
        <item x="27"/>
        <item x="14"/>
        <item x="28"/>
        <item x="23"/>
        <item x="15"/>
        <item x="5"/>
        <item x="17"/>
        <item x="13"/>
        <item x="10"/>
        <item x="9"/>
        <item x="32"/>
        <item x="11"/>
        <item x="18"/>
        <item x="25"/>
        <item x="2"/>
        <item x="8"/>
        <item x="19"/>
        <item x="3"/>
        <item x="20"/>
        <item x="30"/>
        <item x="0"/>
        <item x="21"/>
        <item x="6"/>
        <item x="22"/>
        <item x="24"/>
        <item t="default"/>
      </items>
    </pivotField>
    <pivotField compact="0" numFmtId="164" outline="0" showAll="0">
      <items count="1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t="default"/>
      </items>
    </pivotField>
    <pivotField name="weeknummer" axis="axisRow" compact="0" outline="0" showAll="0">
      <items count="20">
        <item m="1" x="18"/>
        <item x="0"/>
        <item x="1"/>
        <item x="2"/>
        <item x="3"/>
        <item x="4"/>
        <item x="5"/>
        <item x="6"/>
        <item x="7"/>
        <item x="8"/>
        <item x="9"/>
        <item x="10"/>
        <item x="11"/>
        <item x="12"/>
        <item x="13"/>
        <item x="14"/>
        <item x="15"/>
        <item x="16"/>
        <item x="17"/>
        <item t="default"/>
      </items>
    </pivotField>
    <pivotField compact="0" outline="0" showAll="0"/>
    <pivotField dataField="1" compact="0" outline="0" showAll="0"/>
    <pivotField compact="0" outline="0" showAll="0"/>
    <pivotField compact="0" outline="0" showAll="0"/>
    <pivotField name="dagen" compact="0"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s>
  <rowFields count="1">
    <field x="10"/>
  </rowFields>
  <rowItems count="19">
    <i>
      <x v="1"/>
    </i>
    <i>
      <x v="2"/>
    </i>
    <i>
      <x v="3"/>
    </i>
    <i>
      <x v="4"/>
    </i>
    <i>
      <x v="5"/>
    </i>
    <i>
      <x v="6"/>
    </i>
    <i>
      <x v="7"/>
    </i>
    <i>
      <x v="8"/>
    </i>
    <i>
      <x v="9"/>
    </i>
    <i>
      <x v="10"/>
    </i>
    <i>
      <x v="11"/>
    </i>
    <i>
      <x v="12"/>
    </i>
    <i>
      <x v="13"/>
    </i>
    <i>
      <x v="14"/>
    </i>
    <i>
      <x v="15"/>
    </i>
    <i>
      <x v="16"/>
    </i>
    <i>
      <x v="17"/>
    </i>
    <i>
      <x v="18"/>
    </i>
    <i t="grand">
      <x/>
    </i>
  </rowItems>
  <colFields count="1">
    <field x="8"/>
  </colFields>
  <col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colItems>
  <dataFields count="1">
    <dataField name="som graaddagen" fld="12" baseField="15" baseItem="1"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C10A4246-0136-47A0-9560-4911CB19E241}" name="Draaitabel1" cacheId="7" applyNumberFormats="0" applyBorderFormats="0" applyFontFormats="0" applyPatternFormats="0" applyAlignmentFormats="0" applyWidthHeightFormats="1" dataCaption="Waarden" updatedVersion="8" minRefreshableVersion="3" useAutoFormatting="1" itemPrintTitles="1" createdVersion="8" indent="0" compact="0" compactData="0" gridDropZones="1" multipleFieldFilters="0">
  <location ref="A4:AJ11" firstHeaderRow="1" firstDataRow="2" firstDataCol="1"/>
  <pivotFields count="16">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Weerstation" axis="axisCol" compact="0" outline="0" showAll="0">
      <items count="35">
        <item x="33"/>
        <item x="4"/>
        <item x="26"/>
        <item x="7"/>
        <item x="1"/>
        <item x="12"/>
        <item x="16"/>
        <item x="29"/>
        <item x="31"/>
        <item x="27"/>
        <item x="14"/>
        <item x="28"/>
        <item x="23"/>
        <item x="15"/>
        <item x="5"/>
        <item x="17"/>
        <item x="13"/>
        <item x="10"/>
        <item x="9"/>
        <item x="32"/>
        <item x="11"/>
        <item x="18"/>
        <item x="25"/>
        <item x="2"/>
        <item x="8"/>
        <item x="19"/>
        <item x="3"/>
        <item x="20"/>
        <item x="30"/>
        <item x="0"/>
        <item x="21"/>
        <item x="6"/>
        <item x="22"/>
        <item x="24"/>
        <item t="default"/>
      </items>
    </pivotField>
    <pivotField compact="0" numFmtId="164" outline="0" showAll="0">
      <items count="12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t="default"/>
      </items>
    </pivotField>
    <pivotField name="weeknummer" compact="0" outline="0" showAll="0"/>
    <pivotField axis="axisRow" compact="0" outline="0" showAll="0">
      <items count="6">
        <item x="0"/>
        <item x="1"/>
        <item x="2"/>
        <item x="3"/>
        <item x="4"/>
        <item t="default"/>
      </items>
    </pivotField>
    <pivotField dataField="1" compact="0" outline="0" showAll="0"/>
    <pivotField compact="0" outline="0" showAll="0"/>
    <pivotField compact="0" outline="0" showAll="0"/>
    <pivotField name="dagen" compact="0" outline="0"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s>
  <rowFields count="1">
    <field x="11"/>
  </rowFields>
  <rowItems count="6">
    <i>
      <x/>
    </i>
    <i>
      <x v="1"/>
    </i>
    <i>
      <x v="2"/>
    </i>
    <i>
      <x v="3"/>
    </i>
    <i>
      <x v="4"/>
    </i>
    <i t="grand">
      <x/>
    </i>
  </rowItems>
  <colFields count="1">
    <field x="8"/>
  </colFields>
  <col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colItems>
  <dataFields count="1">
    <dataField name="som graaddagen" fld="12" baseField="15" baseItem="1"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backgroundRefresh="0" connectionId="1" xr16:uid="{EAC669FC-F27C-4BA6-84DF-F2CF7AF8C8C8}" autoFormatId="16" applyNumberFormats="0" applyBorderFormats="0" applyFontFormats="0" applyPatternFormats="0" applyAlignmentFormats="0" applyWidthHeightFormats="0">
  <queryTableRefresh nextId="35" unboundColumnsRight="6">
    <queryTableFields count="15">
      <queryTableField id="10" name="# STN" tableColumnId="10"/>
      <queryTableField id="11" name="YYYYMMDD" tableColumnId="11"/>
      <queryTableField id="23" name="windsnelheid" tableColumnId="23"/>
      <queryTableField id="24" name="etmaaltemperatuur" tableColumnId="24"/>
      <queryTableField id="31" name="globale_straling" tableColumnId="2"/>
      <queryTableField id="26" name="neerslag" tableColumnId="26"/>
      <queryTableField id="27" name="luchtdruk" tableColumnId="27"/>
      <queryTableField id="32" name="rel._vochtigheid" tableColumnId="3"/>
      <queryTableField id="33" name="KNMI_Stations.Naam_weerstation" tableColumnId="4"/>
      <queryTableField id="18" dataBound="0" tableColumnId="18"/>
      <queryTableField id="19" dataBound="0" tableColumnId="19"/>
      <queryTableField id="30" dataBound="0" tableColumnId="1"/>
      <queryTableField id="20" dataBound="0" tableColumnId="20"/>
      <queryTableField id="21" dataBound="0" tableColumnId="21"/>
      <queryTableField id="22" dataBound="0" tableColumnId="22"/>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NMI_Stations.Naam_weerstation" xr10:uid="{4784F16F-F779-4EE8-9409-BC123088A0EC}" sourceName="KNMI_Stations.Naam_weerstation">
  <pivotTables>
    <pivotTable tabId="14" name="Draaitabel2"/>
  </pivotTables>
  <data>
    <tabular pivotCacheId="2402436">
      <items count="34">
        <i x="33"/>
        <i x="4"/>
        <i x="26"/>
        <i x="7" s="1"/>
        <i x="1"/>
        <i x="12"/>
        <i x="16"/>
        <i x="29"/>
        <i x="31"/>
        <i x="27"/>
        <i x="14"/>
        <i x="28"/>
        <i x="23"/>
        <i x="15"/>
        <i x="5"/>
        <i x="17"/>
        <i x="13"/>
        <i x="10"/>
        <i x="9"/>
        <i x="32"/>
        <i x="11"/>
        <i x="18"/>
        <i x="25"/>
        <i x="2"/>
        <i x="8"/>
        <i x="19"/>
        <i x="3"/>
        <i x="20"/>
        <i x="30"/>
        <i x="0"/>
        <i x="21"/>
        <i x="6"/>
        <i x="22"/>
        <i x="24"/>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weerstation" xr10:uid="{AB0ADCF1-B4B3-4002-BEC1-8E7024A487AA}" cache="Slicer_KNMI_Stations.Naam_weerstation" caption="weerstation" startItem="2" rowHeight="257175"/>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734EEBF-8CBC-40C6-8F77-A615C8E513D5}" name="jaar_zip" displayName="jaar_zip" ref="A1:O4149" tableType="queryTable" totalsRowShown="0">
  <autoFilter ref="A1:O4149" xr:uid="{5734EEBF-8CBC-40C6-8F77-A615C8E513D5}"/>
  <tableColumns count="15">
    <tableColumn id="10" xr3:uid="{D23A6D72-2F02-4BDC-8910-83CF99AB8E93}" uniqueName="10" name="# STN" queryTableFieldId="10"/>
    <tableColumn id="11" xr3:uid="{A2375FB5-BCC0-46A9-90D0-3C8B562089E4}" uniqueName="11" name="YYYYMMDD" queryTableFieldId="11"/>
    <tableColumn id="23" xr3:uid="{DC0DFACF-2AF7-48A0-9372-C6969BA08CCB}" uniqueName="23" name="windsnelheid" queryTableFieldId="23"/>
    <tableColumn id="24" xr3:uid="{BFDA0483-A312-4F23-83EC-08CA6A4A172F}" uniqueName="24" name="etmaaltemperatuur" queryTableFieldId="24"/>
    <tableColumn id="2" xr3:uid="{2A041396-4A4F-45B3-917F-DBE9B4D5AFC8}" uniqueName="2" name="globale_straling" queryTableFieldId="31"/>
    <tableColumn id="26" xr3:uid="{ADCA5510-9586-46D5-BAFB-3A3F0C4550E0}" uniqueName="26" name="neerslag" queryTableFieldId="26"/>
    <tableColumn id="27" xr3:uid="{16EB7A15-303B-425F-A28E-BF74F1B813FB}" uniqueName="27" name="luchtdruk" queryTableFieldId="27"/>
    <tableColumn id="3" xr3:uid="{AB6125AB-0C08-400E-AB2D-A1CEF142D9BA}" uniqueName="3" name="rel._vochtigheid" queryTableFieldId="32"/>
    <tableColumn id="4" xr3:uid="{53C50FD5-514F-4355-9604-2A89C9EC92D9}" uniqueName="4" name="KNMI_Stations.Naam_weerstation" queryTableFieldId="33" dataDxfId="6"/>
    <tableColumn id="18" xr3:uid="{8DAAA321-826C-4DAC-9858-1C589C182E5A}" uniqueName="18" name="Datum" queryTableFieldId="18" dataDxfId="5">
      <calculatedColumnFormula>DATEVALUE(RIGHT(jaar_zip[[#This Row],[YYYYMMDD]],2)&amp;"-"&amp;MID(jaar_zip[[#This Row],[YYYYMMDD]],5,2)&amp;"-"&amp;LEFT(jaar_zip[[#This Row],[YYYYMMDD]],4))</calculatedColumnFormula>
    </tableColumn>
    <tableColumn id="19" xr3:uid="{43EF9CFE-8C2C-4AAE-BF0D-02A23F39EF2F}" uniqueName="19" name="weeknr" queryTableFieldId="19" dataDxfId="4">
      <calculatedColumnFormula>IF(AND(VALUE(MONTH(jaar_zip[[#This Row],[Datum]]))=1,VALUE(WEEKNUM(jaar_zip[[#This Row],[Datum]],21))&gt;51),RIGHT(YEAR(jaar_zip[[#This Row],[Datum]])-1,2),RIGHT(YEAR(jaar_zip[[#This Row],[Datum]]),2))&amp;"-"&amp; TEXT(WEEKNUM(jaar_zip[[#This Row],[Datum]],21),"00")</calculatedColumnFormula>
    </tableColumn>
    <tableColumn id="1" xr3:uid="{A2450428-91AC-426D-8E06-09A1B7E6D3ED}" uniqueName="1" name="maand" queryTableFieldId="30" dataDxfId="3">
      <calculatedColumnFormula>MONTH(jaar_zip[[#This Row],[Datum]])</calculatedColumnFormula>
    </tableColumn>
    <tableColumn id="20" xr3:uid="{61680EF4-084E-4CCB-9C0A-FF59CE0C4538}" uniqueName="20" name="graaddagen" queryTableFieldId="20" dataDxfId="2">
      <calculatedColumnFormula>IF(ISNUMBER(jaar_zip[[#This Row],[etmaaltemperatuur]]),IF(jaar_zip[[#This Row],[etmaaltemperatuur]]&lt;stookgrens,stookgrens-jaar_zip[[#This Row],[etmaaltemperatuur]],0),"")</calculatedColumnFormula>
    </tableColumn>
    <tableColumn id="21" xr3:uid="{F7B17CAB-22F3-4DE0-9835-18E09FB3BC58}" uniqueName="21" name="gew. Graaddagen" queryTableFieldId="21" dataDxfId="1">
      <calculatedColumnFormula>IF(ISNUMBER(jaar_zip[[#This Row],[graaddagen]]),IF(OR(MONTH(jaar_zip[[#This Row],[Datum]])=1,MONTH(jaar_zip[[#This Row],[Datum]])=2,MONTH(jaar_zip[[#This Row],[Datum]])=11,MONTH(jaar_zip[[#This Row],[Datum]])=12),1.1,IF(OR(MONTH(jaar_zip[[#This Row],[Datum]])=3,MONTH(jaar_zip[[#This Row],[Datum]])=10),1,0.8))*jaar_zip[[#This Row],[graaddagen]],"")</calculatedColumnFormula>
    </tableColumn>
    <tableColumn id="22" xr3:uid="{19A87B53-4A9E-4F26-B213-20ED286BDFC9}" uniqueName="22" name="koeldagen" queryTableFieldId="22" dataDxfId="0">
      <calculatedColumnFormula>IF(ISNUMBER(jaar_zip[[#This Row],[etmaaltemperatuur]]),IF(jaar_zip[[#This Row],[etmaaltemperatuur]]&gt;stookgrens,jaar_zip[[#This Row],[etmaaltemperatuur]]-stookgrens,0),"")</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20" dT="2024-02-26T10:50:50.33" personId="{58C87F39-F2CF-4C86-841A-D942DD51F22A}" id="{D918CBF9-DC35-4184-BC98-49868F38F5A8}">
    <text>Bij het wijzigen van de stookgrens dient minimaal 1 draaitabel te worden vernieuwd. Hiermee worden alle tabellen berekend met de nieuwe stookgrens.
Vernieuwen draaittabel: 
Ga in de tabel staan met graaddagen. Druk op de rechtermuisknop en kies Vernieuwen /Refresh</text>
  </threadedComment>
</ThreadedComments>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OorspronkelijkeTijdlijn_Datum" xr10:uid="{6B4A4CF4-F82D-4CE9-B6A8-88783D5EB69A}" sourceName="Datum">
  <pivotTables>
    <pivotTable tabId="14" name="Draaitabel2"/>
  </pivotTables>
  <state minimalRefreshVersion="6" lastRefreshVersion="6" pivotCacheId="2402436" filterType="dateBetween">
    <selection startDate="2024-01-01T00:00:00" endDate="2024-01-31T00:00:00"/>
    <bounds startDate="2024-01-01T00:00:00" endDate="2025-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um" xr10:uid="{1DFC3CD5-40C2-472F-9CA7-EE7E8A70C963}" cache="OorspronkelijkeTijdlijn_Datum" caption="Datum" showHeader="0" level="2" selectionLevel="2" scrollPosition="2024-01-01T00:00:00"/>
</timelines>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pivotTable" Target="../pivotTables/pivotTable7.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pivotTable" Target="../pivotTables/pivotTable8.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0.bin"/><Relationship Id="rId1" Type="http://schemas.openxmlformats.org/officeDocument/2006/relationships/pivotTable" Target="../pivotTables/pivotTable9.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1.bin"/><Relationship Id="rId1" Type="http://schemas.openxmlformats.org/officeDocument/2006/relationships/pivotTable" Target="../pivotTables/pivotTable10.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2.bin"/><Relationship Id="rId1" Type="http://schemas.openxmlformats.org/officeDocument/2006/relationships/pivotTable" Target="../pivotTables/pivotTable11.x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pivotTable" Target="../pivotTables/pivotTable12.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4.bin"/><Relationship Id="rId1" Type="http://schemas.openxmlformats.org/officeDocument/2006/relationships/pivotTable" Target="../pivotTables/pivotTable13.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5.bin"/><Relationship Id="rId1" Type="http://schemas.openxmlformats.org/officeDocument/2006/relationships/pivotTable" Target="../pivotTables/pivotTable14.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6.bin"/><Relationship Id="rId1" Type="http://schemas.openxmlformats.org/officeDocument/2006/relationships/pivotTable" Target="../pivotTables/pivotTable1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 Id="rId4" Type="http://schemas.microsoft.com/office/2011/relationships/timeline" Target="../timelines/timelin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6.bin"/><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BF8C8-5B9E-46E3-9D1A-DE6E23935B99}">
  <sheetPr codeName="Blad1"/>
  <dimension ref="A1:Q4149"/>
  <sheetViews>
    <sheetView workbookViewId="0">
      <selection activeCell="N20" sqref="N20"/>
    </sheetView>
  </sheetViews>
  <sheetFormatPr defaultRowHeight="14.4" x14ac:dyDescent="0.3"/>
  <cols>
    <col min="1" max="1" width="8" bestFit="1" customWidth="1"/>
    <col min="2" max="2" width="13.77734375" bestFit="1" customWidth="1"/>
    <col min="3" max="3" width="15.109375" bestFit="1" customWidth="1"/>
    <col min="4" max="4" width="20.44140625" bestFit="1" customWidth="1"/>
    <col min="5" max="5" width="17.109375" bestFit="1" customWidth="1"/>
    <col min="6" max="6" width="10.5546875" bestFit="1" customWidth="1"/>
    <col min="7" max="7" width="11.33203125" bestFit="1" customWidth="1"/>
    <col min="8" max="8" width="17.33203125" bestFit="1" customWidth="1"/>
    <col min="9" max="9" width="33.5546875" bestFit="1" customWidth="1"/>
    <col min="10" max="10" width="8.88671875" bestFit="1" customWidth="1"/>
    <col min="11" max="11" width="9.6640625" bestFit="1" customWidth="1"/>
    <col min="12" max="12" width="9.109375" bestFit="1" customWidth="1"/>
    <col min="13" max="13" width="13.21875" bestFit="1" customWidth="1"/>
    <col min="14" max="14" width="18.33203125" bestFit="1" customWidth="1"/>
    <col min="15" max="15" width="12.21875" bestFit="1" customWidth="1"/>
    <col min="16" max="16" width="13.5546875" bestFit="1" customWidth="1"/>
    <col min="17" max="17" width="18.6640625" bestFit="1" customWidth="1"/>
    <col min="18" max="18" width="12.5546875" bestFit="1" customWidth="1"/>
    <col min="19" max="19" width="7.33203125" bestFit="1" customWidth="1"/>
    <col min="20" max="20" width="13" customWidth="1"/>
    <col min="21" max="21" width="8.33203125" bestFit="1" customWidth="1"/>
    <col min="22" max="22" width="13.88671875" bestFit="1" customWidth="1"/>
    <col min="23" max="23" width="20" bestFit="1" customWidth="1"/>
    <col min="24" max="24" width="7" bestFit="1" customWidth="1"/>
    <col min="25" max="25" width="6.44140625" bestFit="1" customWidth="1"/>
    <col min="26" max="26" width="7.33203125" bestFit="1" customWidth="1"/>
    <col min="27" max="27" width="7.109375" bestFit="1" customWidth="1"/>
    <col min="28" max="28" width="7.33203125" bestFit="1" customWidth="1"/>
  </cols>
  <sheetData>
    <row r="1" spans="1:17" x14ac:dyDescent="0.3">
      <c r="A1" t="s">
        <v>0</v>
      </c>
      <c r="B1" t="s">
        <v>1</v>
      </c>
      <c r="C1" t="s">
        <v>7</v>
      </c>
      <c r="D1" t="s">
        <v>8</v>
      </c>
      <c r="E1" t="s">
        <v>77</v>
      </c>
      <c r="F1" t="s">
        <v>9</v>
      </c>
      <c r="G1" t="s">
        <v>10</v>
      </c>
      <c r="H1" t="s">
        <v>78</v>
      </c>
      <c r="I1" t="s">
        <v>79</v>
      </c>
      <c r="J1" t="s">
        <v>2</v>
      </c>
      <c r="K1" t="s">
        <v>3</v>
      </c>
      <c r="L1" t="s">
        <v>64</v>
      </c>
      <c r="M1" t="s">
        <v>4</v>
      </c>
      <c r="N1" t="s">
        <v>5</v>
      </c>
      <c r="O1" t="s">
        <v>6</v>
      </c>
    </row>
    <row r="2" spans="1:17" x14ac:dyDescent="0.3">
      <c r="A2">
        <v>215</v>
      </c>
      <c r="B2">
        <v>20240101</v>
      </c>
      <c r="C2">
        <v>7.3</v>
      </c>
      <c r="D2">
        <v>8.1999999999999993</v>
      </c>
      <c r="E2">
        <v>278</v>
      </c>
      <c r="F2">
        <v>5.0999999999999996</v>
      </c>
      <c r="G2">
        <v>1000.7</v>
      </c>
      <c r="H2">
        <v>79</v>
      </c>
      <c r="I2" s="101" t="s">
        <v>12</v>
      </c>
      <c r="J2" s="1">
        <f>DATEVALUE(RIGHT(jaar_zip[[#This Row],[YYYYMMDD]],2)&amp;"-"&amp;MID(jaar_zip[[#This Row],[YYYYMMDD]],5,2)&amp;"-"&amp;LEFT(jaar_zip[[#This Row],[YYYYMMDD]],4))</f>
        <v>45292</v>
      </c>
      <c r="K2" s="102" t="str">
        <f>IF(AND(VALUE(MONTH(jaar_zip[[#This Row],[Datum]]))=1,VALUE(WEEKNUM(jaar_zip[[#This Row],[Datum]],21))&gt;51),RIGHT(YEAR(jaar_zip[[#This Row],[Datum]])-1,2),RIGHT(YEAR(jaar_zip[[#This Row],[Datum]]),2))&amp;"-"&amp; TEXT(WEEKNUM(jaar_zip[[#This Row],[Datum]],21),"00")</f>
        <v>24-01</v>
      </c>
      <c r="L2" s="102">
        <f>MONTH(jaar_zip[[#This Row],[Datum]])</f>
        <v>1</v>
      </c>
      <c r="M2" s="101">
        <f>IF(ISNUMBER(jaar_zip[[#This Row],[etmaaltemperatuur]]),IF(jaar_zip[[#This Row],[etmaaltemperatuur]]&lt;stookgrens,stookgrens-jaar_zip[[#This Row],[etmaaltemperatuur]],0),"")</f>
        <v>9.8000000000000007</v>
      </c>
      <c r="N2" s="101">
        <f>IF(ISNUMBER(jaar_zip[[#This Row],[graaddagen]]),IF(OR(MONTH(jaar_zip[[#This Row],[Datum]])=1,MONTH(jaar_zip[[#This Row],[Datum]])=2,MONTH(jaar_zip[[#This Row],[Datum]])=11,MONTH(jaar_zip[[#This Row],[Datum]])=12),1.1,IF(OR(MONTH(jaar_zip[[#This Row],[Datum]])=3,MONTH(jaar_zip[[#This Row],[Datum]])=10),1,0.8))*jaar_zip[[#This Row],[graaddagen]],"")</f>
        <v>10.780000000000001</v>
      </c>
      <c r="O2" s="101">
        <f>IF(ISNUMBER(jaar_zip[[#This Row],[etmaaltemperatuur]]),IF(jaar_zip[[#This Row],[etmaaltemperatuur]]&gt;stookgrens,jaar_zip[[#This Row],[etmaaltemperatuur]]-stookgrens,0),"")</f>
        <v>0</v>
      </c>
      <c r="Q2" s="7"/>
    </row>
    <row r="3" spans="1:17" x14ac:dyDescent="0.3">
      <c r="A3">
        <v>215</v>
      </c>
      <c r="B3">
        <v>20240102</v>
      </c>
      <c r="C3">
        <v>9.6999999999999993</v>
      </c>
      <c r="D3">
        <v>10.9</v>
      </c>
      <c r="E3">
        <v>64</v>
      </c>
      <c r="F3">
        <v>19.600000000000001</v>
      </c>
      <c r="G3">
        <v>986.7</v>
      </c>
      <c r="H3">
        <v>87</v>
      </c>
      <c r="I3" s="101" t="s">
        <v>12</v>
      </c>
      <c r="J3" s="1">
        <f>DATEVALUE(RIGHT(jaar_zip[[#This Row],[YYYYMMDD]],2)&amp;"-"&amp;MID(jaar_zip[[#This Row],[YYYYMMDD]],5,2)&amp;"-"&amp;LEFT(jaar_zip[[#This Row],[YYYYMMDD]],4))</f>
        <v>45293</v>
      </c>
      <c r="K3" s="101" t="str">
        <f>IF(AND(VALUE(MONTH(jaar_zip[[#This Row],[Datum]]))=1,VALUE(WEEKNUM(jaar_zip[[#This Row],[Datum]],21))&gt;51),RIGHT(YEAR(jaar_zip[[#This Row],[Datum]])-1,2),RIGHT(YEAR(jaar_zip[[#This Row],[Datum]]),2))&amp;"-"&amp; TEXT(WEEKNUM(jaar_zip[[#This Row],[Datum]],21),"00")</f>
        <v>24-01</v>
      </c>
      <c r="L3" s="101">
        <f>MONTH(jaar_zip[[#This Row],[Datum]])</f>
        <v>1</v>
      </c>
      <c r="M3" s="101">
        <f>IF(ISNUMBER(jaar_zip[[#This Row],[etmaaltemperatuur]]),IF(jaar_zip[[#This Row],[etmaaltemperatuur]]&lt;stookgrens,stookgrens-jaar_zip[[#This Row],[etmaaltemperatuur]],0),"")</f>
        <v>7.1</v>
      </c>
      <c r="N3" s="101">
        <f>IF(ISNUMBER(jaar_zip[[#This Row],[graaddagen]]),IF(OR(MONTH(jaar_zip[[#This Row],[Datum]])=1,MONTH(jaar_zip[[#This Row],[Datum]])=2,MONTH(jaar_zip[[#This Row],[Datum]])=11,MONTH(jaar_zip[[#This Row],[Datum]])=12),1.1,IF(OR(MONTH(jaar_zip[[#This Row],[Datum]])=3,MONTH(jaar_zip[[#This Row],[Datum]])=10),1,0.8))*jaar_zip[[#This Row],[graaddagen]],"")</f>
        <v>7.8100000000000005</v>
      </c>
      <c r="O3" s="101">
        <f>IF(ISNUMBER(jaar_zip[[#This Row],[etmaaltemperatuur]]),IF(jaar_zip[[#This Row],[etmaaltemperatuur]]&gt;stookgrens,jaar_zip[[#This Row],[etmaaltemperatuur]]-stookgrens,0),"")</f>
        <v>0</v>
      </c>
    </row>
    <row r="4" spans="1:17" x14ac:dyDescent="0.3">
      <c r="A4">
        <v>215</v>
      </c>
      <c r="B4">
        <v>20240103</v>
      </c>
      <c r="C4">
        <v>7.2</v>
      </c>
      <c r="D4">
        <v>9.6</v>
      </c>
      <c r="E4">
        <v>179</v>
      </c>
      <c r="F4">
        <v>12</v>
      </c>
      <c r="G4">
        <v>989.3</v>
      </c>
      <c r="H4">
        <v>85</v>
      </c>
      <c r="I4" s="101" t="s">
        <v>12</v>
      </c>
      <c r="J4" s="1">
        <f>DATEVALUE(RIGHT(jaar_zip[[#This Row],[YYYYMMDD]],2)&amp;"-"&amp;MID(jaar_zip[[#This Row],[YYYYMMDD]],5,2)&amp;"-"&amp;LEFT(jaar_zip[[#This Row],[YYYYMMDD]],4))</f>
        <v>45294</v>
      </c>
      <c r="K4" s="101" t="str">
        <f>IF(AND(VALUE(MONTH(jaar_zip[[#This Row],[Datum]]))=1,VALUE(WEEKNUM(jaar_zip[[#This Row],[Datum]],21))&gt;51),RIGHT(YEAR(jaar_zip[[#This Row],[Datum]])-1,2),RIGHT(YEAR(jaar_zip[[#This Row],[Datum]]),2))&amp;"-"&amp; TEXT(WEEKNUM(jaar_zip[[#This Row],[Datum]],21),"00")</f>
        <v>24-01</v>
      </c>
      <c r="L4" s="101">
        <f>MONTH(jaar_zip[[#This Row],[Datum]])</f>
        <v>1</v>
      </c>
      <c r="M4" s="101">
        <f>IF(ISNUMBER(jaar_zip[[#This Row],[etmaaltemperatuur]]),IF(jaar_zip[[#This Row],[etmaaltemperatuur]]&lt;stookgrens,stookgrens-jaar_zip[[#This Row],[etmaaltemperatuur]],0),"")</f>
        <v>8.4</v>
      </c>
      <c r="N4" s="101">
        <f>IF(ISNUMBER(jaar_zip[[#This Row],[graaddagen]]),IF(OR(MONTH(jaar_zip[[#This Row],[Datum]])=1,MONTH(jaar_zip[[#This Row],[Datum]])=2,MONTH(jaar_zip[[#This Row],[Datum]])=11,MONTH(jaar_zip[[#This Row],[Datum]])=12),1.1,IF(OR(MONTH(jaar_zip[[#This Row],[Datum]])=3,MONTH(jaar_zip[[#This Row],[Datum]])=10),1,0.8))*jaar_zip[[#This Row],[graaddagen]],"")</f>
        <v>9.240000000000002</v>
      </c>
      <c r="O4" s="101">
        <f>IF(ISNUMBER(jaar_zip[[#This Row],[etmaaltemperatuur]]),IF(jaar_zip[[#This Row],[etmaaltemperatuur]]&gt;stookgrens,jaar_zip[[#This Row],[etmaaltemperatuur]]-stookgrens,0),"")</f>
        <v>0</v>
      </c>
    </row>
    <row r="5" spans="1:17" x14ac:dyDescent="0.3">
      <c r="A5">
        <v>215</v>
      </c>
      <c r="B5">
        <v>20240104</v>
      </c>
      <c r="C5">
        <v>4.0999999999999996</v>
      </c>
      <c r="D5">
        <v>8.1</v>
      </c>
      <c r="E5">
        <v>149</v>
      </c>
      <c r="F5">
        <v>9.9</v>
      </c>
      <c r="G5">
        <v>1000.8</v>
      </c>
      <c r="H5">
        <v>90</v>
      </c>
      <c r="I5" s="101" t="s">
        <v>12</v>
      </c>
      <c r="J5" s="1">
        <f>DATEVALUE(RIGHT(jaar_zip[[#This Row],[YYYYMMDD]],2)&amp;"-"&amp;MID(jaar_zip[[#This Row],[YYYYMMDD]],5,2)&amp;"-"&amp;LEFT(jaar_zip[[#This Row],[YYYYMMDD]],4))</f>
        <v>45295</v>
      </c>
      <c r="K5" s="101" t="str">
        <f>IF(AND(VALUE(MONTH(jaar_zip[[#This Row],[Datum]]))=1,VALUE(WEEKNUM(jaar_zip[[#This Row],[Datum]],21))&gt;51),RIGHT(YEAR(jaar_zip[[#This Row],[Datum]])-1,2),RIGHT(YEAR(jaar_zip[[#This Row],[Datum]]),2))&amp;"-"&amp; TEXT(WEEKNUM(jaar_zip[[#This Row],[Datum]],21),"00")</f>
        <v>24-01</v>
      </c>
      <c r="L5" s="101">
        <f>MONTH(jaar_zip[[#This Row],[Datum]])</f>
        <v>1</v>
      </c>
      <c r="M5" s="101">
        <f>IF(ISNUMBER(jaar_zip[[#This Row],[etmaaltemperatuur]]),IF(jaar_zip[[#This Row],[etmaaltemperatuur]]&lt;stookgrens,stookgrens-jaar_zip[[#This Row],[etmaaltemperatuur]],0),"")</f>
        <v>9.9</v>
      </c>
      <c r="N5" s="101">
        <f>IF(ISNUMBER(jaar_zip[[#This Row],[graaddagen]]),IF(OR(MONTH(jaar_zip[[#This Row],[Datum]])=1,MONTH(jaar_zip[[#This Row],[Datum]])=2,MONTH(jaar_zip[[#This Row],[Datum]])=11,MONTH(jaar_zip[[#This Row],[Datum]])=12),1.1,IF(OR(MONTH(jaar_zip[[#This Row],[Datum]])=3,MONTH(jaar_zip[[#This Row],[Datum]])=10),1,0.8))*jaar_zip[[#This Row],[graaddagen]],"")</f>
        <v>10.89</v>
      </c>
      <c r="O5" s="101">
        <f>IF(ISNUMBER(jaar_zip[[#This Row],[etmaaltemperatuur]]),IF(jaar_zip[[#This Row],[etmaaltemperatuur]]&gt;stookgrens,jaar_zip[[#This Row],[etmaaltemperatuur]]-stookgrens,0),"")</f>
        <v>0</v>
      </c>
    </row>
    <row r="6" spans="1:17" x14ac:dyDescent="0.3">
      <c r="A6">
        <v>215</v>
      </c>
      <c r="B6">
        <v>20240105</v>
      </c>
      <c r="C6">
        <v>4.2</v>
      </c>
      <c r="D6">
        <v>7.4</v>
      </c>
      <c r="E6">
        <v>86</v>
      </c>
      <c r="F6">
        <v>4.4000000000000004</v>
      </c>
      <c r="G6">
        <v>996.7</v>
      </c>
      <c r="H6">
        <v>90</v>
      </c>
      <c r="I6" s="101" t="s">
        <v>12</v>
      </c>
      <c r="J6" s="1">
        <f>DATEVALUE(RIGHT(jaar_zip[[#This Row],[YYYYMMDD]],2)&amp;"-"&amp;MID(jaar_zip[[#This Row],[YYYYMMDD]],5,2)&amp;"-"&amp;LEFT(jaar_zip[[#This Row],[YYYYMMDD]],4))</f>
        <v>45296</v>
      </c>
      <c r="K6" s="101" t="str">
        <f>IF(AND(VALUE(MONTH(jaar_zip[[#This Row],[Datum]]))=1,VALUE(WEEKNUM(jaar_zip[[#This Row],[Datum]],21))&gt;51),RIGHT(YEAR(jaar_zip[[#This Row],[Datum]])-1,2),RIGHT(YEAR(jaar_zip[[#This Row],[Datum]]),2))&amp;"-"&amp; TEXT(WEEKNUM(jaar_zip[[#This Row],[Datum]],21),"00")</f>
        <v>24-01</v>
      </c>
      <c r="L6" s="101">
        <f>MONTH(jaar_zip[[#This Row],[Datum]])</f>
        <v>1</v>
      </c>
      <c r="M6" s="101">
        <f>IF(ISNUMBER(jaar_zip[[#This Row],[etmaaltemperatuur]]),IF(jaar_zip[[#This Row],[etmaaltemperatuur]]&lt;stookgrens,stookgrens-jaar_zip[[#This Row],[etmaaltemperatuur]],0),"")</f>
        <v>10.6</v>
      </c>
      <c r="N6" s="101">
        <f>IF(ISNUMBER(jaar_zip[[#This Row],[graaddagen]]),IF(OR(MONTH(jaar_zip[[#This Row],[Datum]])=1,MONTH(jaar_zip[[#This Row],[Datum]])=2,MONTH(jaar_zip[[#This Row],[Datum]])=11,MONTH(jaar_zip[[#This Row],[Datum]])=12),1.1,IF(OR(MONTH(jaar_zip[[#This Row],[Datum]])=3,MONTH(jaar_zip[[#This Row],[Datum]])=10),1,0.8))*jaar_zip[[#This Row],[graaddagen]],"")</f>
        <v>11.66</v>
      </c>
      <c r="O6" s="101">
        <f>IF(ISNUMBER(jaar_zip[[#This Row],[etmaaltemperatuur]]),IF(jaar_zip[[#This Row],[etmaaltemperatuur]]&gt;stookgrens,jaar_zip[[#This Row],[etmaaltemperatuur]]-stookgrens,0),"")</f>
        <v>0</v>
      </c>
      <c r="P6" s="2"/>
    </row>
    <row r="7" spans="1:17" x14ac:dyDescent="0.3">
      <c r="A7">
        <v>215</v>
      </c>
      <c r="B7">
        <v>20240106</v>
      </c>
      <c r="C7">
        <v>5</v>
      </c>
      <c r="D7">
        <v>3.7</v>
      </c>
      <c r="E7">
        <v>190</v>
      </c>
      <c r="F7">
        <v>0</v>
      </c>
      <c r="G7">
        <v>1012.6</v>
      </c>
      <c r="H7">
        <v>83</v>
      </c>
      <c r="I7" s="101" t="s">
        <v>12</v>
      </c>
      <c r="J7" s="1">
        <f>DATEVALUE(RIGHT(jaar_zip[[#This Row],[YYYYMMDD]],2)&amp;"-"&amp;MID(jaar_zip[[#This Row],[YYYYMMDD]],5,2)&amp;"-"&amp;LEFT(jaar_zip[[#This Row],[YYYYMMDD]],4))</f>
        <v>45297</v>
      </c>
      <c r="K7" s="101" t="str">
        <f>IF(AND(VALUE(MONTH(jaar_zip[[#This Row],[Datum]]))=1,VALUE(WEEKNUM(jaar_zip[[#This Row],[Datum]],21))&gt;51),RIGHT(YEAR(jaar_zip[[#This Row],[Datum]])-1,2),RIGHT(YEAR(jaar_zip[[#This Row],[Datum]]),2))&amp;"-"&amp; TEXT(WEEKNUM(jaar_zip[[#This Row],[Datum]],21),"00")</f>
        <v>24-01</v>
      </c>
      <c r="L7" s="101">
        <f>MONTH(jaar_zip[[#This Row],[Datum]])</f>
        <v>1</v>
      </c>
      <c r="M7" s="101">
        <f>IF(ISNUMBER(jaar_zip[[#This Row],[etmaaltemperatuur]]),IF(jaar_zip[[#This Row],[etmaaltemperatuur]]&lt;stookgrens,stookgrens-jaar_zip[[#This Row],[etmaaltemperatuur]],0),"")</f>
        <v>14.3</v>
      </c>
      <c r="N7" s="101">
        <f>IF(ISNUMBER(jaar_zip[[#This Row],[graaddagen]]),IF(OR(MONTH(jaar_zip[[#This Row],[Datum]])=1,MONTH(jaar_zip[[#This Row],[Datum]])=2,MONTH(jaar_zip[[#This Row],[Datum]])=11,MONTH(jaar_zip[[#This Row],[Datum]])=12),1.1,IF(OR(MONTH(jaar_zip[[#This Row],[Datum]])=3,MONTH(jaar_zip[[#This Row],[Datum]])=10),1,0.8))*jaar_zip[[#This Row],[graaddagen]],"")</f>
        <v>15.730000000000002</v>
      </c>
      <c r="O7" s="101">
        <f>IF(ISNUMBER(jaar_zip[[#This Row],[etmaaltemperatuur]]),IF(jaar_zip[[#This Row],[etmaaltemperatuur]]&gt;stookgrens,jaar_zip[[#This Row],[etmaaltemperatuur]]-stookgrens,0),"")</f>
        <v>0</v>
      </c>
    </row>
    <row r="8" spans="1:17" x14ac:dyDescent="0.3">
      <c r="A8">
        <v>215</v>
      </c>
      <c r="B8">
        <v>20240107</v>
      </c>
      <c r="C8">
        <v>5.2</v>
      </c>
      <c r="D8">
        <v>0.4</v>
      </c>
      <c r="E8">
        <v>329</v>
      </c>
      <c r="F8">
        <v>0</v>
      </c>
      <c r="G8">
        <v>1025.9000000000001</v>
      </c>
      <c r="H8">
        <v>78</v>
      </c>
      <c r="I8" s="101" t="s">
        <v>12</v>
      </c>
      <c r="J8" s="1">
        <f>DATEVALUE(RIGHT(jaar_zip[[#This Row],[YYYYMMDD]],2)&amp;"-"&amp;MID(jaar_zip[[#This Row],[YYYYMMDD]],5,2)&amp;"-"&amp;LEFT(jaar_zip[[#This Row],[YYYYMMDD]],4))</f>
        <v>45298</v>
      </c>
      <c r="K8" s="101" t="str">
        <f>IF(AND(VALUE(MONTH(jaar_zip[[#This Row],[Datum]]))=1,VALUE(WEEKNUM(jaar_zip[[#This Row],[Datum]],21))&gt;51),RIGHT(YEAR(jaar_zip[[#This Row],[Datum]])-1,2),RIGHT(YEAR(jaar_zip[[#This Row],[Datum]]),2))&amp;"-"&amp; TEXT(WEEKNUM(jaar_zip[[#This Row],[Datum]],21),"00")</f>
        <v>24-01</v>
      </c>
      <c r="L8" s="101">
        <f>MONTH(jaar_zip[[#This Row],[Datum]])</f>
        <v>1</v>
      </c>
      <c r="M8" s="101">
        <f>IF(ISNUMBER(jaar_zip[[#This Row],[etmaaltemperatuur]]),IF(jaar_zip[[#This Row],[etmaaltemperatuur]]&lt;stookgrens,stookgrens-jaar_zip[[#This Row],[etmaaltemperatuur]],0),"")</f>
        <v>17.600000000000001</v>
      </c>
      <c r="N8" s="101">
        <f>IF(ISNUMBER(jaar_zip[[#This Row],[graaddagen]]),IF(OR(MONTH(jaar_zip[[#This Row],[Datum]])=1,MONTH(jaar_zip[[#This Row],[Datum]])=2,MONTH(jaar_zip[[#This Row],[Datum]])=11,MONTH(jaar_zip[[#This Row],[Datum]])=12),1.1,IF(OR(MONTH(jaar_zip[[#This Row],[Datum]])=3,MONTH(jaar_zip[[#This Row],[Datum]])=10),1,0.8))*jaar_zip[[#This Row],[graaddagen]],"")</f>
        <v>19.360000000000003</v>
      </c>
      <c r="O8" s="101">
        <f>IF(ISNUMBER(jaar_zip[[#This Row],[etmaaltemperatuur]]),IF(jaar_zip[[#This Row],[etmaaltemperatuur]]&gt;stookgrens,jaar_zip[[#This Row],[etmaaltemperatuur]]-stookgrens,0),"")</f>
        <v>0</v>
      </c>
      <c r="P8" s="2"/>
    </row>
    <row r="9" spans="1:17" x14ac:dyDescent="0.3">
      <c r="A9">
        <v>215</v>
      </c>
      <c r="B9">
        <v>20240108</v>
      </c>
      <c r="C9">
        <v>6.3</v>
      </c>
      <c r="D9">
        <v>-1.1000000000000001</v>
      </c>
      <c r="E9">
        <v>191</v>
      </c>
      <c r="F9">
        <v>-0.1</v>
      </c>
      <c r="G9">
        <v>1032.9000000000001</v>
      </c>
      <c r="H9">
        <v>70</v>
      </c>
      <c r="I9" s="101" t="s">
        <v>12</v>
      </c>
      <c r="J9" s="1">
        <f>DATEVALUE(RIGHT(jaar_zip[[#This Row],[YYYYMMDD]],2)&amp;"-"&amp;MID(jaar_zip[[#This Row],[YYYYMMDD]],5,2)&amp;"-"&amp;LEFT(jaar_zip[[#This Row],[YYYYMMDD]],4))</f>
        <v>45299</v>
      </c>
      <c r="K9" s="101" t="str">
        <f>IF(AND(VALUE(MONTH(jaar_zip[[#This Row],[Datum]]))=1,VALUE(WEEKNUM(jaar_zip[[#This Row],[Datum]],21))&gt;51),RIGHT(YEAR(jaar_zip[[#This Row],[Datum]])-1,2),RIGHT(YEAR(jaar_zip[[#This Row],[Datum]]),2))&amp;"-"&amp; TEXT(WEEKNUM(jaar_zip[[#This Row],[Datum]],21),"00")</f>
        <v>24-02</v>
      </c>
      <c r="L9" s="101">
        <f>MONTH(jaar_zip[[#This Row],[Datum]])</f>
        <v>1</v>
      </c>
      <c r="M9" s="101">
        <f>IF(ISNUMBER(jaar_zip[[#This Row],[etmaaltemperatuur]]),IF(jaar_zip[[#This Row],[etmaaltemperatuur]]&lt;stookgrens,stookgrens-jaar_zip[[#This Row],[etmaaltemperatuur]],0),"")</f>
        <v>19.100000000000001</v>
      </c>
      <c r="N9" s="101">
        <f>IF(ISNUMBER(jaar_zip[[#This Row],[graaddagen]]),IF(OR(MONTH(jaar_zip[[#This Row],[Datum]])=1,MONTH(jaar_zip[[#This Row],[Datum]])=2,MONTH(jaar_zip[[#This Row],[Datum]])=11,MONTH(jaar_zip[[#This Row],[Datum]])=12),1.1,IF(OR(MONTH(jaar_zip[[#This Row],[Datum]])=3,MONTH(jaar_zip[[#This Row],[Datum]])=10),1,0.8))*jaar_zip[[#This Row],[graaddagen]],"")</f>
        <v>21.01</v>
      </c>
      <c r="O9" s="101">
        <f>IF(ISNUMBER(jaar_zip[[#This Row],[etmaaltemperatuur]]),IF(jaar_zip[[#This Row],[etmaaltemperatuur]]&gt;stookgrens,jaar_zip[[#This Row],[etmaaltemperatuur]]-stookgrens,0),"")</f>
        <v>0</v>
      </c>
      <c r="P9" s="3"/>
    </row>
    <row r="10" spans="1:17" x14ac:dyDescent="0.3">
      <c r="A10">
        <v>215</v>
      </c>
      <c r="B10">
        <v>20240109</v>
      </c>
      <c r="C10">
        <v>6.5</v>
      </c>
      <c r="D10">
        <v>-2.2000000000000002</v>
      </c>
      <c r="E10">
        <v>471</v>
      </c>
      <c r="F10">
        <v>0</v>
      </c>
      <c r="G10">
        <v>1033.4000000000001</v>
      </c>
      <c r="H10">
        <v>59</v>
      </c>
      <c r="I10" s="101" t="s">
        <v>12</v>
      </c>
      <c r="J10" s="1">
        <f>DATEVALUE(RIGHT(jaar_zip[[#This Row],[YYYYMMDD]],2)&amp;"-"&amp;MID(jaar_zip[[#This Row],[YYYYMMDD]],5,2)&amp;"-"&amp;LEFT(jaar_zip[[#This Row],[YYYYMMDD]],4))</f>
        <v>45300</v>
      </c>
      <c r="K10" s="101" t="str">
        <f>IF(AND(VALUE(MONTH(jaar_zip[[#This Row],[Datum]]))=1,VALUE(WEEKNUM(jaar_zip[[#This Row],[Datum]],21))&gt;51),RIGHT(YEAR(jaar_zip[[#This Row],[Datum]])-1,2),RIGHT(YEAR(jaar_zip[[#This Row],[Datum]]),2))&amp;"-"&amp; TEXT(WEEKNUM(jaar_zip[[#This Row],[Datum]],21),"00")</f>
        <v>24-02</v>
      </c>
      <c r="L10" s="101">
        <f>MONTH(jaar_zip[[#This Row],[Datum]])</f>
        <v>1</v>
      </c>
      <c r="M10" s="101">
        <f>IF(ISNUMBER(jaar_zip[[#This Row],[etmaaltemperatuur]]),IF(jaar_zip[[#This Row],[etmaaltemperatuur]]&lt;stookgrens,stookgrens-jaar_zip[[#This Row],[etmaaltemperatuur]],0),"")</f>
        <v>20.2</v>
      </c>
      <c r="N10" s="101">
        <f>IF(ISNUMBER(jaar_zip[[#This Row],[graaddagen]]),IF(OR(MONTH(jaar_zip[[#This Row],[Datum]])=1,MONTH(jaar_zip[[#This Row],[Datum]])=2,MONTH(jaar_zip[[#This Row],[Datum]])=11,MONTH(jaar_zip[[#This Row],[Datum]])=12),1.1,IF(OR(MONTH(jaar_zip[[#This Row],[Datum]])=3,MONTH(jaar_zip[[#This Row],[Datum]])=10),1,0.8))*jaar_zip[[#This Row],[graaddagen]],"")</f>
        <v>22.220000000000002</v>
      </c>
      <c r="O10" s="101">
        <f>IF(ISNUMBER(jaar_zip[[#This Row],[etmaaltemperatuur]]),IF(jaar_zip[[#This Row],[etmaaltemperatuur]]&gt;stookgrens,jaar_zip[[#This Row],[etmaaltemperatuur]]-stookgrens,0),"")</f>
        <v>0</v>
      </c>
      <c r="P10" s="3"/>
    </row>
    <row r="11" spans="1:17" x14ac:dyDescent="0.3">
      <c r="A11">
        <v>215</v>
      </c>
      <c r="B11">
        <v>20240110</v>
      </c>
      <c r="C11">
        <v>4.4000000000000004</v>
      </c>
      <c r="D11">
        <v>-2</v>
      </c>
      <c r="E11">
        <v>451</v>
      </c>
      <c r="F11">
        <v>0</v>
      </c>
      <c r="G11">
        <v>1031</v>
      </c>
      <c r="H11">
        <v>58</v>
      </c>
      <c r="I11" s="101" t="s">
        <v>12</v>
      </c>
      <c r="J11" s="1">
        <f>DATEVALUE(RIGHT(jaar_zip[[#This Row],[YYYYMMDD]],2)&amp;"-"&amp;MID(jaar_zip[[#This Row],[YYYYMMDD]],5,2)&amp;"-"&amp;LEFT(jaar_zip[[#This Row],[YYYYMMDD]],4))</f>
        <v>45301</v>
      </c>
      <c r="K11" s="101" t="str">
        <f>IF(AND(VALUE(MONTH(jaar_zip[[#This Row],[Datum]]))=1,VALUE(WEEKNUM(jaar_zip[[#This Row],[Datum]],21))&gt;51),RIGHT(YEAR(jaar_zip[[#This Row],[Datum]])-1,2),RIGHT(YEAR(jaar_zip[[#This Row],[Datum]]),2))&amp;"-"&amp; TEXT(WEEKNUM(jaar_zip[[#This Row],[Datum]],21),"00")</f>
        <v>24-02</v>
      </c>
      <c r="L11" s="101">
        <f>MONTH(jaar_zip[[#This Row],[Datum]])</f>
        <v>1</v>
      </c>
      <c r="M11" s="101">
        <f>IF(ISNUMBER(jaar_zip[[#This Row],[etmaaltemperatuur]]),IF(jaar_zip[[#This Row],[etmaaltemperatuur]]&lt;stookgrens,stookgrens-jaar_zip[[#This Row],[etmaaltemperatuur]],0),"")</f>
        <v>20</v>
      </c>
      <c r="N11" s="101">
        <f>IF(ISNUMBER(jaar_zip[[#This Row],[graaddagen]]),IF(OR(MONTH(jaar_zip[[#This Row],[Datum]])=1,MONTH(jaar_zip[[#This Row],[Datum]])=2,MONTH(jaar_zip[[#This Row],[Datum]])=11,MONTH(jaar_zip[[#This Row],[Datum]])=12),1.1,IF(OR(MONTH(jaar_zip[[#This Row],[Datum]])=3,MONTH(jaar_zip[[#This Row],[Datum]])=10),1,0.8))*jaar_zip[[#This Row],[graaddagen]],"")</f>
        <v>22</v>
      </c>
      <c r="O11" s="101">
        <f>IF(ISNUMBER(jaar_zip[[#This Row],[etmaaltemperatuur]]),IF(jaar_zip[[#This Row],[etmaaltemperatuur]]&gt;stookgrens,jaar_zip[[#This Row],[etmaaltemperatuur]]-stookgrens,0),"")</f>
        <v>0</v>
      </c>
      <c r="P11" s="3"/>
    </row>
    <row r="12" spans="1:17" x14ac:dyDescent="0.3">
      <c r="A12">
        <v>215</v>
      </c>
      <c r="B12">
        <v>20240111</v>
      </c>
      <c r="C12">
        <v>2.4</v>
      </c>
      <c r="D12">
        <v>0.1</v>
      </c>
      <c r="E12">
        <v>191</v>
      </c>
      <c r="F12">
        <v>0</v>
      </c>
      <c r="G12">
        <v>1034.7</v>
      </c>
      <c r="H12">
        <v>84</v>
      </c>
      <c r="I12" s="101" t="s">
        <v>12</v>
      </c>
      <c r="J12" s="1">
        <f>DATEVALUE(RIGHT(jaar_zip[[#This Row],[YYYYMMDD]],2)&amp;"-"&amp;MID(jaar_zip[[#This Row],[YYYYMMDD]],5,2)&amp;"-"&amp;LEFT(jaar_zip[[#This Row],[YYYYMMDD]],4))</f>
        <v>45302</v>
      </c>
      <c r="K12" s="101" t="str">
        <f>IF(AND(VALUE(MONTH(jaar_zip[[#This Row],[Datum]]))=1,VALUE(WEEKNUM(jaar_zip[[#This Row],[Datum]],21))&gt;51),RIGHT(YEAR(jaar_zip[[#This Row],[Datum]])-1,2),RIGHT(YEAR(jaar_zip[[#This Row],[Datum]]),2))&amp;"-"&amp; TEXT(WEEKNUM(jaar_zip[[#This Row],[Datum]],21),"00")</f>
        <v>24-02</v>
      </c>
      <c r="L12" s="101">
        <f>MONTH(jaar_zip[[#This Row],[Datum]])</f>
        <v>1</v>
      </c>
      <c r="M12" s="101">
        <f>IF(ISNUMBER(jaar_zip[[#This Row],[etmaaltemperatuur]]),IF(jaar_zip[[#This Row],[etmaaltemperatuur]]&lt;stookgrens,stookgrens-jaar_zip[[#This Row],[etmaaltemperatuur]],0),"")</f>
        <v>17.899999999999999</v>
      </c>
      <c r="N12" s="101">
        <f>IF(ISNUMBER(jaar_zip[[#This Row],[graaddagen]]),IF(OR(MONTH(jaar_zip[[#This Row],[Datum]])=1,MONTH(jaar_zip[[#This Row],[Datum]])=2,MONTH(jaar_zip[[#This Row],[Datum]])=11,MONTH(jaar_zip[[#This Row],[Datum]])=12),1.1,IF(OR(MONTH(jaar_zip[[#This Row],[Datum]])=3,MONTH(jaar_zip[[#This Row],[Datum]])=10),1,0.8))*jaar_zip[[#This Row],[graaddagen]],"")</f>
        <v>19.690000000000001</v>
      </c>
      <c r="O12" s="101">
        <f>IF(ISNUMBER(jaar_zip[[#This Row],[etmaaltemperatuur]]),IF(jaar_zip[[#This Row],[etmaaltemperatuur]]&gt;stookgrens,jaar_zip[[#This Row],[etmaaltemperatuur]]-stookgrens,0),"")</f>
        <v>0</v>
      </c>
      <c r="P12" s="3"/>
    </row>
    <row r="13" spans="1:17" x14ac:dyDescent="0.3">
      <c r="A13">
        <v>215</v>
      </c>
      <c r="B13">
        <v>20240112</v>
      </c>
      <c r="C13">
        <v>2</v>
      </c>
      <c r="D13">
        <v>3.8</v>
      </c>
      <c r="E13">
        <v>174</v>
      </c>
      <c r="F13">
        <v>-0.1</v>
      </c>
      <c r="G13">
        <v>1032.9000000000001</v>
      </c>
      <c r="H13">
        <v>89</v>
      </c>
      <c r="I13" s="101" t="s">
        <v>12</v>
      </c>
      <c r="J13" s="1">
        <f>DATEVALUE(RIGHT(jaar_zip[[#This Row],[YYYYMMDD]],2)&amp;"-"&amp;MID(jaar_zip[[#This Row],[YYYYMMDD]],5,2)&amp;"-"&amp;LEFT(jaar_zip[[#This Row],[YYYYMMDD]],4))</f>
        <v>45303</v>
      </c>
      <c r="K13" s="101" t="str">
        <f>IF(AND(VALUE(MONTH(jaar_zip[[#This Row],[Datum]]))=1,VALUE(WEEKNUM(jaar_zip[[#This Row],[Datum]],21))&gt;51),RIGHT(YEAR(jaar_zip[[#This Row],[Datum]])-1,2),RIGHT(YEAR(jaar_zip[[#This Row],[Datum]]),2))&amp;"-"&amp; TEXT(WEEKNUM(jaar_zip[[#This Row],[Datum]],21),"00")</f>
        <v>24-02</v>
      </c>
      <c r="L13" s="101">
        <f>MONTH(jaar_zip[[#This Row],[Datum]])</f>
        <v>1</v>
      </c>
      <c r="M13" s="101">
        <f>IF(ISNUMBER(jaar_zip[[#This Row],[etmaaltemperatuur]]),IF(jaar_zip[[#This Row],[etmaaltemperatuur]]&lt;stookgrens,stookgrens-jaar_zip[[#This Row],[etmaaltemperatuur]],0),"")</f>
        <v>14.2</v>
      </c>
      <c r="N13" s="101">
        <f>IF(ISNUMBER(jaar_zip[[#This Row],[graaddagen]]),IF(OR(MONTH(jaar_zip[[#This Row],[Datum]])=1,MONTH(jaar_zip[[#This Row],[Datum]])=2,MONTH(jaar_zip[[#This Row],[Datum]])=11,MONTH(jaar_zip[[#This Row],[Datum]])=12),1.1,IF(OR(MONTH(jaar_zip[[#This Row],[Datum]])=3,MONTH(jaar_zip[[#This Row],[Datum]])=10),1,0.8))*jaar_zip[[#This Row],[graaddagen]],"")</f>
        <v>15.620000000000001</v>
      </c>
      <c r="O13" s="101">
        <f>IF(ISNUMBER(jaar_zip[[#This Row],[etmaaltemperatuur]]),IF(jaar_zip[[#This Row],[etmaaltemperatuur]]&gt;stookgrens,jaar_zip[[#This Row],[etmaaltemperatuur]]-stookgrens,0),"")</f>
        <v>0</v>
      </c>
    </row>
    <row r="14" spans="1:17" x14ac:dyDescent="0.3">
      <c r="A14">
        <v>215</v>
      </c>
      <c r="B14">
        <v>20240113</v>
      </c>
      <c r="C14">
        <v>5</v>
      </c>
      <c r="D14">
        <v>4.9000000000000004</v>
      </c>
      <c r="E14">
        <v>69</v>
      </c>
      <c r="F14">
        <v>0.1</v>
      </c>
      <c r="G14">
        <v>1022</v>
      </c>
      <c r="H14">
        <v>86</v>
      </c>
      <c r="I14" s="101" t="s">
        <v>12</v>
      </c>
      <c r="J14" s="1">
        <f>DATEVALUE(RIGHT(jaar_zip[[#This Row],[YYYYMMDD]],2)&amp;"-"&amp;MID(jaar_zip[[#This Row],[YYYYMMDD]],5,2)&amp;"-"&amp;LEFT(jaar_zip[[#This Row],[YYYYMMDD]],4))</f>
        <v>45304</v>
      </c>
      <c r="K14" s="101" t="str">
        <f>IF(AND(VALUE(MONTH(jaar_zip[[#This Row],[Datum]]))=1,VALUE(WEEKNUM(jaar_zip[[#This Row],[Datum]],21))&gt;51),RIGHT(YEAR(jaar_zip[[#This Row],[Datum]])-1,2),RIGHT(YEAR(jaar_zip[[#This Row],[Datum]]),2))&amp;"-"&amp; TEXT(WEEKNUM(jaar_zip[[#This Row],[Datum]],21),"00")</f>
        <v>24-02</v>
      </c>
      <c r="L14" s="101">
        <f>MONTH(jaar_zip[[#This Row],[Datum]])</f>
        <v>1</v>
      </c>
      <c r="M14" s="101">
        <f>IF(ISNUMBER(jaar_zip[[#This Row],[etmaaltemperatuur]]),IF(jaar_zip[[#This Row],[etmaaltemperatuur]]&lt;stookgrens,stookgrens-jaar_zip[[#This Row],[etmaaltemperatuur]],0),"")</f>
        <v>13.1</v>
      </c>
      <c r="N14" s="101">
        <f>IF(ISNUMBER(jaar_zip[[#This Row],[graaddagen]]),IF(OR(MONTH(jaar_zip[[#This Row],[Datum]])=1,MONTH(jaar_zip[[#This Row],[Datum]])=2,MONTH(jaar_zip[[#This Row],[Datum]])=11,MONTH(jaar_zip[[#This Row],[Datum]])=12),1.1,IF(OR(MONTH(jaar_zip[[#This Row],[Datum]])=3,MONTH(jaar_zip[[#This Row],[Datum]])=10),1,0.8))*jaar_zip[[#This Row],[graaddagen]],"")</f>
        <v>14.41</v>
      </c>
      <c r="O14" s="101">
        <f>IF(ISNUMBER(jaar_zip[[#This Row],[etmaaltemperatuur]]),IF(jaar_zip[[#This Row],[etmaaltemperatuur]]&gt;stookgrens,jaar_zip[[#This Row],[etmaaltemperatuur]]-stookgrens,0),"")</f>
        <v>0</v>
      </c>
      <c r="P14" s="2"/>
    </row>
    <row r="15" spans="1:17" x14ac:dyDescent="0.3">
      <c r="A15">
        <v>215</v>
      </c>
      <c r="B15">
        <v>20240114</v>
      </c>
      <c r="C15">
        <v>5.2</v>
      </c>
      <c r="D15">
        <v>4.8</v>
      </c>
      <c r="E15">
        <v>158</v>
      </c>
      <c r="F15">
        <v>2.7</v>
      </c>
      <c r="G15">
        <v>1008.8</v>
      </c>
      <c r="H15">
        <v>79</v>
      </c>
      <c r="I15" s="101" t="s">
        <v>12</v>
      </c>
      <c r="J15" s="1">
        <f>DATEVALUE(RIGHT(jaar_zip[[#This Row],[YYYYMMDD]],2)&amp;"-"&amp;MID(jaar_zip[[#This Row],[YYYYMMDD]],5,2)&amp;"-"&amp;LEFT(jaar_zip[[#This Row],[YYYYMMDD]],4))</f>
        <v>45305</v>
      </c>
      <c r="K15" s="101" t="str">
        <f>IF(AND(VALUE(MONTH(jaar_zip[[#This Row],[Datum]]))=1,VALUE(WEEKNUM(jaar_zip[[#This Row],[Datum]],21))&gt;51),RIGHT(YEAR(jaar_zip[[#This Row],[Datum]])-1,2),RIGHT(YEAR(jaar_zip[[#This Row],[Datum]]),2))&amp;"-"&amp; TEXT(WEEKNUM(jaar_zip[[#This Row],[Datum]],21),"00")</f>
        <v>24-02</v>
      </c>
      <c r="L15" s="101">
        <f>MONTH(jaar_zip[[#This Row],[Datum]])</f>
        <v>1</v>
      </c>
      <c r="M15" s="101">
        <f>IF(ISNUMBER(jaar_zip[[#This Row],[etmaaltemperatuur]]),IF(jaar_zip[[#This Row],[etmaaltemperatuur]]&lt;stookgrens,stookgrens-jaar_zip[[#This Row],[etmaaltemperatuur]],0),"")</f>
        <v>13.2</v>
      </c>
      <c r="N15" s="101">
        <f>IF(ISNUMBER(jaar_zip[[#This Row],[graaddagen]]),IF(OR(MONTH(jaar_zip[[#This Row],[Datum]])=1,MONTH(jaar_zip[[#This Row],[Datum]])=2,MONTH(jaar_zip[[#This Row],[Datum]])=11,MONTH(jaar_zip[[#This Row],[Datum]])=12),1.1,IF(OR(MONTH(jaar_zip[[#This Row],[Datum]])=3,MONTH(jaar_zip[[#This Row],[Datum]])=10),1,0.8))*jaar_zip[[#This Row],[graaddagen]],"")</f>
        <v>14.52</v>
      </c>
      <c r="O15" s="101">
        <f>IF(ISNUMBER(jaar_zip[[#This Row],[etmaaltemperatuur]]),IF(jaar_zip[[#This Row],[etmaaltemperatuur]]&gt;stookgrens,jaar_zip[[#This Row],[etmaaltemperatuur]]-stookgrens,0),"")</f>
        <v>0</v>
      </c>
    </row>
    <row r="16" spans="1:17" x14ac:dyDescent="0.3">
      <c r="A16">
        <v>215</v>
      </c>
      <c r="B16">
        <v>20240115</v>
      </c>
      <c r="C16">
        <v>6.6</v>
      </c>
      <c r="D16">
        <v>2.6</v>
      </c>
      <c r="E16">
        <v>238</v>
      </c>
      <c r="F16">
        <v>7</v>
      </c>
      <c r="G16">
        <v>1004.5</v>
      </c>
      <c r="H16">
        <v>80</v>
      </c>
      <c r="I16" s="101" t="s">
        <v>12</v>
      </c>
      <c r="J16" s="1">
        <f>DATEVALUE(RIGHT(jaar_zip[[#This Row],[YYYYMMDD]],2)&amp;"-"&amp;MID(jaar_zip[[#This Row],[YYYYMMDD]],5,2)&amp;"-"&amp;LEFT(jaar_zip[[#This Row],[YYYYMMDD]],4))</f>
        <v>45306</v>
      </c>
      <c r="K16" s="101" t="str">
        <f>IF(AND(VALUE(MONTH(jaar_zip[[#This Row],[Datum]]))=1,VALUE(WEEKNUM(jaar_zip[[#This Row],[Datum]],21))&gt;51),RIGHT(YEAR(jaar_zip[[#This Row],[Datum]])-1,2),RIGHT(YEAR(jaar_zip[[#This Row],[Datum]]),2))&amp;"-"&amp; TEXT(WEEKNUM(jaar_zip[[#This Row],[Datum]],21),"00")</f>
        <v>24-03</v>
      </c>
      <c r="L16" s="101">
        <f>MONTH(jaar_zip[[#This Row],[Datum]])</f>
        <v>1</v>
      </c>
      <c r="M16" s="101">
        <f>IF(ISNUMBER(jaar_zip[[#This Row],[etmaaltemperatuur]]),IF(jaar_zip[[#This Row],[etmaaltemperatuur]]&lt;stookgrens,stookgrens-jaar_zip[[#This Row],[etmaaltemperatuur]],0),"")</f>
        <v>15.4</v>
      </c>
      <c r="N16" s="101">
        <f>IF(ISNUMBER(jaar_zip[[#This Row],[graaddagen]]),IF(OR(MONTH(jaar_zip[[#This Row],[Datum]])=1,MONTH(jaar_zip[[#This Row],[Datum]])=2,MONTH(jaar_zip[[#This Row],[Datum]])=11,MONTH(jaar_zip[[#This Row],[Datum]])=12),1.1,IF(OR(MONTH(jaar_zip[[#This Row],[Datum]])=3,MONTH(jaar_zip[[#This Row],[Datum]])=10),1,0.8))*jaar_zip[[#This Row],[graaddagen]],"")</f>
        <v>16.940000000000001</v>
      </c>
      <c r="O16" s="101">
        <f>IF(ISNUMBER(jaar_zip[[#This Row],[etmaaltemperatuur]]),IF(jaar_zip[[#This Row],[etmaaltemperatuur]]&gt;stookgrens,jaar_zip[[#This Row],[etmaaltemperatuur]]-stookgrens,0),"")</f>
        <v>0</v>
      </c>
    </row>
    <row r="17" spans="1:15" x14ac:dyDescent="0.3">
      <c r="A17">
        <v>215</v>
      </c>
      <c r="B17">
        <v>20240116</v>
      </c>
      <c r="C17">
        <v>5.0999999999999996</v>
      </c>
      <c r="D17">
        <v>1.8</v>
      </c>
      <c r="E17">
        <v>401</v>
      </c>
      <c r="F17">
        <v>0.9</v>
      </c>
      <c r="G17">
        <v>1006.4</v>
      </c>
      <c r="H17">
        <v>72</v>
      </c>
      <c r="I17" s="101" t="s">
        <v>12</v>
      </c>
      <c r="J17" s="1">
        <f>DATEVALUE(RIGHT(jaar_zip[[#This Row],[YYYYMMDD]],2)&amp;"-"&amp;MID(jaar_zip[[#This Row],[YYYYMMDD]],5,2)&amp;"-"&amp;LEFT(jaar_zip[[#This Row],[YYYYMMDD]],4))</f>
        <v>45307</v>
      </c>
      <c r="K17" s="101" t="str">
        <f>IF(AND(VALUE(MONTH(jaar_zip[[#This Row],[Datum]]))=1,VALUE(WEEKNUM(jaar_zip[[#This Row],[Datum]],21))&gt;51),RIGHT(YEAR(jaar_zip[[#This Row],[Datum]])-1,2),RIGHT(YEAR(jaar_zip[[#This Row],[Datum]]),2))&amp;"-"&amp; TEXT(WEEKNUM(jaar_zip[[#This Row],[Datum]],21),"00")</f>
        <v>24-03</v>
      </c>
      <c r="L17" s="101">
        <f>MONTH(jaar_zip[[#This Row],[Datum]])</f>
        <v>1</v>
      </c>
      <c r="M17" s="101">
        <f>IF(ISNUMBER(jaar_zip[[#This Row],[etmaaltemperatuur]]),IF(jaar_zip[[#This Row],[etmaaltemperatuur]]&lt;stookgrens,stookgrens-jaar_zip[[#This Row],[etmaaltemperatuur]],0),"")</f>
        <v>16.2</v>
      </c>
      <c r="N17" s="101">
        <f>IF(ISNUMBER(jaar_zip[[#This Row],[graaddagen]]),IF(OR(MONTH(jaar_zip[[#This Row],[Datum]])=1,MONTH(jaar_zip[[#This Row],[Datum]])=2,MONTH(jaar_zip[[#This Row],[Datum]])=11,MONTH(jaar_zip[[#This Row],[Datum]])=12),1.1,IF(OR(MONTH(jaar_zip[[#This Row],[Datum]])=3,MONTH(jaar_zip[[#This Row],[Datum]])=10),1,0.8))*jaar_zip[[#This Row],[graaddagen]],"")</f>
        <v>17.82</v>
      </c>
      <c r="O17" s="101">
        <f>IF(ISNUMBER(jaar_zip[[#This Row],[etmaaltemperatuur]]),IF(jaar_zip[[#This Row],[etmaaltemperatuur]]&gt;stookgrens,jaar_zip[[#This Row],[etmaaltemperatuur]]-stookgrens,0),"")</f>
        <v>0</v>
      </c>
    </row>
    <row r="18" spans="1:15" x14ac:dyDescent="0.3">
      <c r="A18">
        <v>215</v>
      </c>
      <c r="B18">
        <v>20240117</v>
      </c>
      <c r="C18">
        <v>2.6</v>
      </c>
      <c r="D18">
        <v>-0.2</v>
      </c>
      <c r="E18">
        <v>188</v>
      </c>
      <c r="F18">
        <v>-0.1</v>
      </c>
      <c r="G18">
        <v>993</v>
      </c>
      <c r="H18">
        <v>82</v>
      </c>
      <c r="I18" s="101" t="s">
        <v>12</v>
      </c>
      <c r="J18" s="1">
        <f>DATEVALUE(RIGHT(jaar_zip[[#This Row],[YYYYMMDD]],2)&amp;"-"&amp;MID(jaar_zip[[#This Row],[YYYYMMDD]],5,2)&amp;"-"&amp;LEFT(jaar_zip[[#This Row],[YYYYMMDD]],4))</f>
        <v>45308</v>
      </c>
      <c r="K18" s="101" t="str">
        <f>IF(AND(VALUE(MONTH(jaar_zip[[#This Row],[Datum]]))=1,VALUE(WEEKNUM(jaar_zip[[#This Row],[Datum]],21))&gt;51),RIGHT(YEAR(jaar_zip[[#This Row],[Datum]])-1,2),RIGHT(YEAR(jaar_zip[[#This Row],[Datum]]),2))&amp;"-"&amp; TEXT(WEEKNUM(jaar_zip[[#This Row],[Datum]],21),"00")</f>
        <v>24-03</v>
      </c>
      <c r="L18" s="101">
        <f>MONTH(jaar_zip[[#This Row],[Datum]])</f>
        <v>1</v>
      </c>
      <c r="M18" s="101">
        <f>IF(ISNUMBER(jaar_zip[[#This Row],[etmaaltemperatuur]]),IF(jaar_zip[[#This Row],[etmaaltemperatuur]]&lt;stookgrens,stookgrens-jaar_zip[[#This Row],[etmaaltemperatuur]],0),"")</f>
        <v>18.2</v>
      </c>
      <c r="N18" s="101">
        <f>IF(ISNUMBER(jaar_zip[[#This Row],[graaddagen]]),IF(OR(MONTH(jaar_zip[[#This Row],[Datum]])=1,MONTH(jaar_zip[[#This Row],[Datum]])=2,MONTH(jaar_zip[[#This Row],[Datum]])=11,MONTH(jaar_zip[[#This Row],[Datum]])=12),1.1,IF(OR(MONTH(jaar_zip[[#This Row],[Datum]])=3,MONTH(jaar_zip[[#This Row],[Datum]])=10),1,0.8))*jaar_zip[[#This Row],[graaddagen]],"")</f>
        <v>20.02</v>
      </c>
      <c r="O18" s="101">
        <f>IF(ISNUMBER(jaar_zip[[#This Row],[etmaaltemperatuur]]),IF(jaar_zip[[#This Row],[etmaaltemperatuur]]&gt;stookgrens,jaar_zip[[#This Row],[etmaaltemperatuur]]-stookgrens,0),"")</f>
        <v>0</v>
      </c>
    </row>
    <row r="19" spans="1:15" x14ac:dyDescent="0.3">
      <c r="A19">
        <v>215</v>
      </c>
      <c r="B19">
        <v>20240118</v>
      </c>
      <c r="C19">
        <v>1.9</v>
      </c>
      <c r="D19">
        <v>-0.5</v>
      </c>
      <c r="E19">
        <v>411</v>
      </c>
      <c r="F19">
        <v>3.6</v>
      </c>
      <c r="G19">
        <v>1003.4</v>
      </c>
      <c r="H19">
        <v>86</v>
      </c>
      <c r="I19" s="101" t="s">
        <v>12</v>
      </c>
      <c r="J19" s="1">
        <f>DATEVALUE(RIGHT(jaar_zip[[#This Row],[YYYYMMDD]],2)&amp;"-"&amp;MID(jaar_zip[[#This Row],[YYYYMMDD]],5,2)&amp;"-"&amp;LEFT(jaar_zip[[#This Row],[YYYYMMDD]],4))</f>
        <v>45309</v>
      </c>
      <c r="K19" s="101" t="str">
        <f>IF(AND(VALUE(MONTH(jaar_zip[[#This Row],[Datum]]))=1,VALUE(WEEKNUM(jaar_zip[[#This Row],[Datum]],21))&gt;51),RIGHT(YEAR(jaar_zip[[#This Row],[Datum]])-1,2),RIGHT(YEAR(jaar_zip[[#This Row],[Datum]]),2))&amp;"-"&amp; TEXT(WEEKNUM(jaar_zip[[#This Row],[Datum]],21),"00")</f>
        <v>24-03</v>
      </c>
      <c r="L19" s="101">
        <f>MONTH(jaar_zip[[#This Row],[Datum]])</f>
        <v>1</v>
      </c>
      <c r="M19" s="101">
        <f>IF(ISNUMBER(jaar_zip[[#This Row],[etmaaltemperatuur]]),IF(jaar_zip[[#This Row],[etmaaltemperatuur]]&lt;stookgrens,stookgrens-jaar_zip[[#This Row],[etmaaltemperatuur]],0),"")</f>
        <v>18.5</v>
      </c>
      <c r="N19" s="101">
        <f>IF(ISNUMBER(jaar_zip[[#This Row],[graaddagen]]),IF(OR(MONTH(jaar_zip[[#This Row],[Datum]])=1,MONTH(jaar_zip[[#This Row],[Datum]])=2,MONTH(jaar_zip[[#This Row],[Datum]])=11,MONTH(jaar_zip[[#This Row],[Datum]])=12),1.1,IF(OR(MONTH(jaar_zip[[#This Row],[Datum]])=3,MONTH(jaar_zip[[#This Row],[Datum]])=10),1,0.8))*jaar_zip[[#This Row],[graaddagen]],"")</f>
        <v>20.350000000000001</v>
      </c>
      <c r="O19" s="101">
        <f>IF(ISNUMBER(jaar_zip[[#This Row],[etmaaltemperatuur]]),IF(jaar_zip[[#This Row],[etmaaltemperatuur]]&gt;stookgrens,jaar_zip[[#This Row],[etmaaltemperatuur]]-stookgrens,0),"")</f>
        <v>0</v>
      </c>
    </row>
    <row r="20" spans="1:15" x14ac:dyDescent="0.3">
      <c r="A20">
        <v>215</v>
      </c>
      <c r="B20">
        <v>20240119</v>
      </c>
      <c r="C20">
        <v>4.8</v>
      </c>
      <c r="D20">
        <v>2.8</v>
      </c>
      <c r="E20">
        <v>475</v>
      </c>
      <c r="F20">
        <v>0.1</v>
      </c>
      <c r="G20">
        <v>1020</v>
      </c>
      <c r="H20">
        <v>76</v>
      </c>
      <c r="I20" s="101" t="s">
        <v>12</v>
      </c>
      <c r="J20" s="1">
        <f>DATEVALUE(RIGHT(jaar_zip[[#This Row],[YYYYMMDD]],2)&amp;"-"&amp;MID(jaar_zip[[#This Row],[YYYYMMDD]],5,2)&amp;"-"&amp;LEFT(jaar_zip[[#This Row],[YYYYMMDD]],4))</f>
        <v>45310</v>
      </c>
      <c r="K20" s="101" t="str">
        <f>IF(AND(VALUE(MONTH(jaar_zip[[#This Row],[Datum]]))=1,VALUE(WEEKNUM(jaar_zip[[#This Row],[Datum]],21))&gt;51),RIGHT(YEAR(jaar_zip[[#This Row],[Datum]])-1,2),RIGHT(YEAR(jaar_zip[[#This Row],[Datum]]),2))&amp;"-"&amp; TEXT(WEEKNUM(jaar_zip[[#This Row],[Datum]],21),"00")</f>
        <v>24-03</v>
      </c>
      <c r="L20" s="101">
        <f>MONTH(jaar_zip[[#This Row],[Datum]])</f>
        <v>1</v>
      </c>
      <c r="M20" s="101">
        <f>IF(ISNUMBER(jaar_zip[[#This Row],[etmaaltemperatuur]]),IF(jaar_zip[[#This Row],[etmaaltemperatuur]]&lt;stookgrens,stookgrens-jaar_zip[[#This Row],[etmaaltemperatuur]],0),"")</f>
        <v>15.2</v>
      </c>
      <c r="N20" s="101">
        <f>IF(ISNUMBER(jaar_zip[[#This Row],[graaddagen]]),IF(OR(MONTH(jaar_zip[[#This Row],[Datum]])=1,MONTH(jaar_zip[[#This Row],[Datum]])=2,MONTH(jaar_zip[[#This Row],[Datum]])=11,MONTH(jaar_zip[[#This Row],[Datum]])=12),1.1,IF(OR(MONTH(jaar_zip[[#This Row],[Datum]])=3,MONTH(jaar_zip[[#This Row],[Datum]])=10),1,0.8))*jaar_zip[[#This Row],[graaddagen]],"")</f>
        <v>16.72</v>
      </c>
      <c r="O20" s="101">
        <f>IF(ISNUMBER(jaar_zip[[#This Row],[etmaaltemperatuur]]),IF(jaar_zip[[#This Row],[etmaaltemperatuur]]&gt;stookgrens,jaar_zip[[#This Row],[etmaaltemperatuur]]-stookgrens,0),"")</f>
        <v>0</v>
      </c>
    </row>
    <row r="21" spans="1:15" x14ac:dyDescent="0.3">
      <c r="A21">
        <v>215</v>
      </c>
      <c r="B21">
        <v>20240120</v>
      </c>
      <c r="C21">
        <v>5.8</v>
      </c>
      <c r="D21">
        <v>0.5</v>
      </c>
      <c r="E21">
        <v>414</v>
      </c>
      <c r="F21">
        <v>0</v>
      </c>
      <c r="G21">
        <v>1025.8</v>
      </c>
      <c r="H21">
        <v>76</v>
      </c>
      <c r="I21" s="101" t="s">
        <v>12</v>
      </c>
      <c r="J21" s="1">
        <f>DATEVALUE(RIGHT(jaar_zip[[#This Row],[YYYYMMDD]],2)&amp;"-"&amp;MID(jaar_zip[[#This Row],[YYYYMMDD]],5,2)&amp;"-"&amp;LEFT(jaar_zip[[#This Row],[YYYYMMDD]],4))</f>
        <v>45311</v>
      </c>
      <c r="K21" s="101" t="str">
        <f>IF(AND(VALUE(MONTH(jaar_zip[[#This Row],[Datum]]))=1,VALUE(WEEKNUM(jaar_zip[[#This Row],[Datum]],21))&gt;51),RIGHT(YEAR(jaar_zip[[#This Row],[Datum]])-1,2),RIGHT(YEAR(jaar_zip[[#This Row],[Datum]]),2))&amp;"-"&amp; TEXT(WEEKNUM(jaar_zip[[#This Row],[Datum]],21),"00")</f>
        <v>24-03</v>
      </c>
      <c r="L21" s="101">
        <f>MONTH(jaar_zip[[#This Row],[Datum]])</f>
        <v>1</v>
      </c>
      <c r="M21" s="101">
        <f>IF(ISNUMBER(jaar_zip[[#This Row],[etmaaltemperatuur]]),IF(jaar_zip[[#This Row],[etmaaltemperatuur]]&lt;stookgrens,stookgrens-jaar_zip[[#This Row],[etmaaltemperatuur]],0),"")</f>
        <v>17.5</v>
      </c>
      <c r="N21" s="101">
        <f>IF(ISNUMBER(jaar_zip[[#This Row],[graaddagen]]),IF(OR(MONTH(jaar_zip[[#This Row],[Datum]])=1,MONTH(jaar_zip[[#This Row],[Datum]])=2,MONTH(jaar_zip[[#This Row],[Datum]])=11,MONTH(jaar_zip[[#This Row],[Datum]])=12),1.1,IF(OR(MONTH(jaar_zip[[#This Row],[Datum]])=3,MONTH(jaar_zip[[#This Row],[Datum]])=10),1,0.8))*jaar_zip[[#This Row],[graaddagen]],"")</f>
        <v>19.25</v>
      </c>
      <c r="O21" s="101">
        <f>IF(ISNUMBER(jaar_zip[[#This Row],[etmaaltemperatuur]]),IF(jaar_zip[[#This Row],[etmaaltemperatuur]]&gt;stookgrens,jaar_zip[[#This Row],[etmaaltemperatuur]]-stookgrens,0),"")</f>
        <v>0</v>
      </c>
    </row>
    <row r="22" spans="1:15" x14ac:dyDescent="0.3">
      <c r="A22">
        <v>215</v>
      </c>
      <c r="B22">
        <v>20240121</v>
      </c>
      <c r="C22">
        <v>9.5</v>
      </c>
      <c r="D22">
        <v>4.3</v>
      </c>
      <c r="E22">
        <v>141</v>
      </c>
      <c r="F22">
        <v>0.2</v>
      </c>
      <c r="G22">
        <v>1014.8</v>
      </c>
      <c r="H22">
        <v>75</v>
      </c>
      <c r="I22" s="101" t="s">
        <v>12</v>
      </c>
      <c r="J22" s="1">
        <f>DATEVALUE(RIGHT(jaar_zip[[#This Row],[YYYYMMDD]],2)&amp;"-"&amp;MID(jaar_zip[[#This Row],[YYYYMMDD]],5,2)&amp;"-"&amp;LEFT(jaar_zip[[#This Row],[YYYYMMDD]],4))</f>
        <v>45312</v>
      </c>
      <c r="K22" s="101" t="str">
        <f>IF(AND(VALUE(MONTH(jaar_zip[[#This Row],[Datum]]))=1,VALUE(WEEKNUM(jaar_zip[[#This Row],[Datum]],21))&gt;51),RIGHT(YEAR(jaar_zip[[#This Row],[Datum]])-1,2),RIGHT(YEAR(jaar_zip[[#This Row],[Datum]]),2))&amp;"-"&amp; TEXT(WEEKNUM(jaar_zip[[#This Row],[Datum]],21),"00")</f>
        <v>24-03</v>
      </c>
      <c r="L22" s="101">
        <f>MONTH(jaar_zip[[#This Row],[Datum]])</f>
        <v>1</v>
      </c>
      <c r="M22" s="101">
        <f>IF(ISNUMBER(jaar_zip[[#This Row],[etmaaltemperatuur]]),IF(jaar_zip[[#This Row],[etmaaltemperatuur]]&lt;stookgrens,stookgrens-jaar_zip[[#This Row],[etmaaltemperatuur]],0),"")</f>
        <v>13.7</v>
      </c>
      <c r="N22" s="101">
        <f>IF(ISNUMBER(jaar_zip[[#This Row],[graaddagen]]),IF(OR(MONTH(jaar_zip[[#This Row],[Datum]])=1,MONTH(jaar_zip[[#This Row],[Datum]])=2,MONTH(jaar_zip[[#This Row],[Datum]])=11,MONTH(jaar_zip[[#This Row],[Datum]])=12),1.1,IF(OR(MONTH(jaar_zip[[#This Row],[Datum]])=3,MONTH(jaar_zip[[#This Row],[Datum]])=10),1,0.8))*jaar_zip[[#This Row],[graaddagen]],"")</f>
        <v>15.07</v>
      </c>
      <c r="O22" s="101">
        <f>IF(ISNUMBER(jaar_zip[[#This Row],[etmaaltemperatuur]]),IF(jaar_zip[[#This Row],[etmaaltemperatuur]]&gt;stookgrens,jaar_zip[[#This Row],[etmaaltemperatuur]]-stookgrens,0),"")</f>
        <v>0</v>
      </c>
    </row>
    <row r="23" spans="1:15" x14ac:dyDescent="0.3">
      <c r="A23">
        <v>215</v>
      </c>
      <c r="B23">
        <v>20240122</v>
      </c>
      <c r="C23">
        <v>11</v>
      </c>
      <c r="D23">
        <v>9.5</v>
      </c>
      <c r="E23">
        <v>443</v>
      </c>
      <c r="F23">
        <v>3.9</v>
      </c>
      <c r="G23">
        <v>1007.2</v>
      </c>
      <c r="H23">
        <v>79</v>
      </c>
      <c r="I23" s="101" t="s">
        <v>12</v>
      </c>
      <c r="J23" s="1">
        <f>DATEVALUE(RIGHT(jaar_zip[[#This Row],[YYYYMMDD]],2)&amp;"-"&amp;MID(jaar_zip[[#This Row],[YYYYMMDD]],5,2)&amp;"-"&amp;LEFT(jaar_zip[[#This Row],[YYYYMMDD]],4))</f>
        <v>45313</v>
      </c>
      <c r="K23" s="101" t="str">
        <f>IF(AND(VALUE(MONTH(jaar_zip[[#This Row],[Datum]]))=1,VALUE(WEEKNUM(jaar_zip[[#This Row],[Datum]],21))&gt;51),RIGHT(YEAR(jaar_zip[[#This Row],[Datum]])-1,2),RIGHT(YEAR(jaar_zip[[#This Row],[Datum]]),2))&amp;"-"&amp; TEXT(WEEKNUM(jaar_zip[[#This Row],[Datum]],21),"00")</f>
        <v>24-04</v>
      </c>
      <c r="L23" s="101">
        <f>MONTH(jaar_zip[[#This Row],[Datum]])</f>
        <v>1</v>
      </c>
      <c r="M23" s="101">
        <f>IF(ISNUMBER(jaar_zip[[#This Row],[etmaaltemperatuur]]),IF(jaar_zip[[#This Row],[etmaaltemperatuur]]&lt;stookgrens,stookgrens-jaar_zip[[#This Row],[etmaaltemperatuur]],0),"")</f>
        <v>8.5</v>
      </c>
      <c r="N23" s="101">
        <f>IF(ISNUMBER(jaar_zip[[#This Row],[graaddagen]]),IF(OR(MONTH(jaar_zip[[#This Row],[Datum]])=1,MONTH(jaar_zip[[#This Row],[Datum]])=2,MONTH(jaar_zip[[#This Row],[Datum]])=11,MONTH(jaar_zip[[#This Row],[Datum]])=12),1.1,IF(OR(MONTH(jaar_zip[[#This Row],[Datum]])=3,MONTH(jaar_zip[[#This Row],[Datum]])=10),1,0.8))*jaar_zip[[#This Row],[graaddagen]],"")</f>
        <v>9.3500000000000014</v>
      </c>
      <c r="O23" s="101">
        <f>IF(ISNUMBER(jaar_zip[[#This Row],[etmaaltemperatuur]]),IF(jaar_zip[[#This Row],[etmaaltemperatuur]]&gt;stookgrens,jaar_zip[[#This Row],[etmaaltemperatuur]]-stookgrens,0),"")</f>
        <v>0</v>
      </c>
    </row>
    <row r="24" spans="1:15" x14ac:dyDescent="0.3">
      <c r="A24">
        <v>215</v>
      </c>
      <c r="B24">
        <v>20240123</v>
      </c>
      <c r="C24">
        <v>9.3000000000000007</v>
      </c>
      <c r="D24">
        <v>8.5</v>
      </c>
      <c r="E24">
        <v>305</v>
      </c>
      <c r="F24">
        <v>6.5</v>
      </c>
      <c r="G24">
        <v>1018.6</v>
      </c>
      <c r="H24">
        <v>83</v>
      </c>
      <c r="I24" s="101" t="s">
        <v>12</v>
      </c>
      <c r="J24" s="1">
        <f>DATEVALUE(RIGHT(jaar_zip[[#This Row],[YYYYMMDD]],2)&amp;"-"&amp;MID(jaar_zip[[#This Row],[YYYYMMDD]],5,2)&amp;"-"&amp;LEFT(jaar_zip[[#This Row],[YYYYMMDD]],4))</f>
        <v>45314</v>
      </c>
      <c r="K24" s="101" t="str">
        <f>IF(AND(VALUE(MONTH(jaar_zip[[#This Row],[Datum]]))=1,VALUE(WEEKNUM(jaar_zip[[#This Row],[Datum]],21))&gt;51),RIGHT(YEAR(jaar_zip[[#This Row],[Datum]])-1,2),RIGHT(YEAR(jaar_zip[[#This Row],[Datum]]),2))&amp;"-"&amp; TEXT(WEEKNUM(jaar_zip[[#This Row],[Datum]],21),"00")</f>
        <v>24-04</v>
      </c>
      <c r="L24" s="101">
        <f>MONTH(jaar_zip[[#This Row],[Datum]])</f>
        <v>1</v>
      </c>
      <c r="M24" s="101">
        <f>IF(ISNUMBER(jaar_zip[[#This Row],[etmaaltemperatuur]]),IF(jaar_zip[[#This Row],[etmaaltemperatuur]]&lt;stookgrens,stookgrens-jaar_zip[[#This Row],[etmaaltemperatuur]],0),"")</f>
        <v>9.5</v>
      </c>
      <c r="N24" s="101">
        <f>IF(ISNUMBER(jaar_zip[[#This Row],[graaddagen]]),IF(OR(MONTH(jaar_zip[[#This Row],[Datum]])=1,MONTH(jaar_zip[[#This Row],[Datum]])=2,MONTH(jaar_zip[[#This Row],[Datum]])=11,MONTH(jaar_zip[[#This Row],[Datum]])=12),1.1,IF(OR(MONTH(jaar_zip[[#This Row],[Datum]])=3,MONTH(jaar_zip[[#This Row],[Datum]])=10),1,0.8))*jaar_zip[[#This Row],[graaddagen]],"")</f>
        <v>10.450000000000001</v>
      </c>
      <c r="O24" s="101">
        <f>IF(ISNUMBER(jaar_zip[[#This Row],[etmaaltemperatuur]]),IF(jaar_zip[[#This Row],[etmaaltemperatuur]]&gt;stookgrens,jaar_zip[[#This Row],[etmaaltemperatuur]]-stookgrens,0),"")</f>
        <v>0</v>
      </c>
    </row>
    <row r="25" spans="1:15" x14ac:dyDescent="0.3">
      <c r="A25">
        <v>215</v>
      </c>
      <c r="B25">
        <v>20240124</v>
      </c>
      <c r="C25">
        <v>9.9</v>
      </c>
      <c r="D25">
        <v>9.6999999999999993</v>
      </c>
      <c r="E25">
        <v>302</v>
      </c>
      <c r="F25">
        <v>0.1</v>
      </c>
      <c r="G25">
        <v>1020.5</v>
      </c>
      <c r="H25">
        <v>77</v>
      </c>
      <c r="I25" s="101" t="s">
        <v>12</v>
      </c>
      <c r="J25" s="1">
        <f>DATEVALUE(RIGHT(jaar_zip[[#This Row],[YYYYMMDD]],2)&amp;"-"&amp;MID(jaar_zip[[#This Row],[YYYYMMDD]],5,2)&amp;"-"&amp;LEFT(jaar_zip[[#This Row],[YYYYMMDD]],4))</f>
        <v>45315</v>
      </c>
      <c r="K25" s="101" t="str">
        <f>IF(AND(VALUE(MONTH(jaar_zip[[#This Row],[Datum]]))=1,VALUE(WEEKNUM(jaar_zip[[#This Row],[Datum]],21))&gt;51),RIGHT(YEAR(jaar_zip[[#This Row],[Datum]])-1,2),RIGHT(YEAR(jaar_zip[[#This Row],[Datum]]),2))&amp;"-"&amp; TEXT(WEEKNUM(jaar_zip[[#This Row],[Datum]],21),"00")</f>
        <v>24-04</v>
      </c>
      <c r="L25" s="101">
        <f>MONTH(jaar_zip[[#This Row],[Datum]])</f>
        <v>1</v>
      </c>
      <c r="M25" s="101">
        <f>IF(ISNUMBER(jaar_zip[[#This Row],[etmaaltemperatuur]]),IF(jaar_zip[[#This Row],[etmaaltemperatuur]]&lt;stookgrens,stookgrens-jaar_zip[[#This Row],[etmaaltemperatuur]],0),"")</f>
        <v>8.3000000000000007</v>
      </c>
      <c r="N25" s="101">
        <f>IF(ISNUMBER(jaar_zip[[#This Row],[graaddagen]]),IF(OR(MONTH(jaar_zip[[#This Row],[Datum]])=1,MONTH(jaar_zip[[#This Row],[Datum]])=2,MONTH(jaar_zip[[#This Row],[Datum]])=11,MONTH(jaar_zip[[#This Row],[Datum]])=12),1.1,IF(OR(MONTH(jaar_zip[[#This Row],[Datum]])=3,MONTH(jaar_zip[[#This Row],[Datum]])=10),1,0.8))*jaar_zip[[#This Row],[graaddagen]],"")</f>
        <v>9.1300000000000008</v>
      </c>
      <c r="O25" s="101">
        <f>IF(ISNUMBER(jaar_zip[[#This Row],[etmaaltemperatuur]]),IF(jaar_zip[[#This Row],[etmaaltemperatuur]]&gt;stookgrens,jaar_zip[[#This Row],[etmaaltemperatuur]]-stookgrens,0),"")</f>
        <v>0</v>
      </c>
    </row>
    <row r="26" spans="1:15" x14ac:dyDescent="0.3">
      <c r="A26">
        <v>215</v>
      </c>
      <c r="B26">
        <v>20240125</v>
      </c>
      <c r="C26">
        <v>3.8</v>
      </c>
      <c r="D26">
        <v>7.2</v>
      </c>
      <c r="E26">
        <v>191</v>
      </c>
      <c r="F26">
        <v>2.1</v>
      </c>
      <c r="G26">
        <v>1026.3</v>
      </c>
      <c r="H26">
        <v>91</v>
      </c>
      <c r="I26" s="101" t="s">
        <v>12</v>
      </c>
      <c r="J26" s="1">
        <f>DATEVALUE(RIGHT(jaar_zip[[#This Row],[YYYYMMDD]],2)&amp;"-"&amp;MID(jaar_zip[[#This Row],[YYYYMMDD]],5,2)&amp;"-"&amp;LEFT(jaar_zip[[#This Row],[YYYYMMDD]],4))</f>
        <v>45316</v>
      </c>
      <c r="K26" s="101" t="str">
        <f>IF(AND(VALUE(MONTH(jaar_zip[[#This Row],[Datum]]))=1,VALUE(WEEKNUM(jaar_zip[[#This Row],[Datum]],21))&gt;51),RIGHT(YEAR(jaar_zip[[#This Row],[Datum]])-1,2),RIGHT(YEAR(jaar_zip[[#This Row],[Datum]]),2))&amp;"-"&amp; TEXT(WEEKNUM(jaar_zip[[#This Row],[Datum]],21),"00")</f>
        <v>24-04</v>
      </c>
      <c r="L26" s="101">
        <f>MONTH(jaar_zip[[#This Row],[Datum]])</f>
        <v>1</v>
      </c>
      <c r="M26" s="101">
        <f>IF(ISNUMBER(jaar_zip[[#This Row],[etmaaltemperatuur]]),IF(jaar_zip[[#This Row],[etmaaltemperatuur]]&lt;stookgrens,stookgrens-jaar_zip[[#This Row],[etmaaltemperatuur]],0),"")</f>
        <v>10.8</v>
      </c>
      <c r="N26" s="101">
        <f>IF(ISNUMBER(jaar_zip[[#This Row],[graaddagen]]),IF(OR(MONTH(jaar_zip[[#This Row],[Datum]])=1,MONTH(jaar_zip[[#This Row],[Datum]])=2,MONTH(jaar_zip[[#This Row],[Datum]])=11,MONTH(jaar_zip[[#This Row],[Datum]])=12),1.1,IF(OR(MONTH(jaar_zip[[#This Row],[Datum]])=3,MONTH(jaar_zip[[#This Row],[Datum]])=10),1,0.8))*jaar_zip[[#This Row],[graaddagen]],"")</f>
        <v>11.880000000000003</v>
      </c>
      <c r="O26" s="101">
        <f>IF(ISNUMBER(jaar_zip[[#This Row],[etmaaltemperatuur]]),IF(jaar_zip[[#This Row],[etmaaltemperatuur]]&gt;stookgrens,jaar_zip[[#This Row],[etmaaltemperatuur]]-stookgrens,0),"")</f>
        <v>0</v>
      </c>
    </row>
    <row r="27" spans="1:15" x14ac:dyDescent="0.3">
      <c r="A27">
        <v>215</v>
      </c>
      <c r="B27">
        <v>20240126</v>
      </c>
      <c r="C27">
        <v>7.5</v>
      </c>
      <c r="D27">
        <v>8.3000000000000007</v>
      </c>
      <c r="E27">
        <v>537</v>
      </c>
      <c r="F27">
        <v>5</v>
      </c>
      <c r="G27">
        <v>1025.5999999999999</v>
      </c>
      <c r="H27">
        <v>80</v>
      </c>
      <c r="I27" s="101" t="s">
        <v>12</v>
      </c>
      <c r="J27" s="1">
        <f>DATEVALUE(RIGHT(jaar_zip[[#This Row],[YYYYMMDD]],2)&amp;"-"&amp;MID(jaar_zip[[#This Row],[YYYYMMDD]],5,2)&amp;"-"&amp;LEFT(jaar_zip[[#This Row],[YYYYMMDD]],4))</f>
        <v>45317</v>
      </c>
      <c r="K27" s="101" t="str">
        <f>IF(AND(VALUE(MONTH(jaar_zip[[#This Row],[Datum]]))=1,VALUE(WEEKNUM(jaar_zip[[#This Row],[Datum]],21))&gt;51),RIGHT(YEAR(jaar_zip[[#This Row],[Datum]])-1,2),RIGHT(YEAR(jaar_zip[[#This Row],[Datum]]),2))&amp;"-"&amp; TEXT(WEEKNUM(jaar_zip[[#This Row],[Datum]],21),"00")</f>
        <v>24-04</v>
      </c>
      <c r="L27" s="101">
        <f>MONTH(jaar_zip[[#This Row],[Datum]])</f>
        <v>1</v>
      </c>
      <c r="M27" s="101">
        <f>IF(ISNUMBER(jaar_zip[[#This Row],[etmaaltemperatuur]]),IF(jaar_zip[[#This Row],[etmaaltemperatuur]]&lt;stookgrens,stookgrens-jaar_zip[[#This Row],[etmaaltemperatuur]],0),"")</f>
        <v>9.6999999999999993</v>
      </c>
      <c r="N27" s="101">
        <f>IF(ISNUMBER(jaar_zip[[#This Row],[graaddagen]]),IF(OR(MONTH(jaar_zip[[#This Row],[Datum]])=1,MONTH(jaar_zip[[#This Row],[Datum]])=2,MONTH(jaar_zip[[#This Row],[Datum]])=11,MONTH(jaar_zip[[#This Row],[Datum]])=12),1.1,IF(OR(MONTH(jaar_zip[[#This Row],[Datum]])=3,MONTH(jaar_zip[[#This Row],[Datum]])=10),1,0.8))*jaar_zip[[#This Row],[graaddagen]],"")</f>
        <v>10.67</v>
      </c>
      <c r="O27" s="101">
        <f>IF(ISNUMBER(jaar_zip[[#This Row],[etmaaltemperatuur]]),IF(jaar_zip[[#This Row],[etmaaltemperatuur]]&gt;stookgrens,jaar_zip[[#This Row],[etmaaltemperatuur]]-stookgrens,0),"")</f>
        <v>0</v>
      </c>
    </row>
    <row r="28" spans="1:15" x14ac:dyDescent="0.3">
      <c r="A28">
        <v>215</v>
      </c>
      <c r="B28">
        <v>20240127</v>
      </c>
      <c r="C28">
        <v>3.2</v>
      </c>
      <c r="D28">
        <v>3.5</v>
      </c>
      <c r="E28">
        <v>531</v>
      </c>
      <c r="F28">
        <v>0</v>
      </c>
      <c r="G28">
        <v>1034.4000000000001</v>
      </c>
      <c r="H28">
        <v>88</v>
      </c>
      <c r="I28" s="101" t="s">
        <v>12</v>
      </c>
      <c r="J28" s="1">
        <f>DATEVALUE(RIGHT(jaar_zip[[#This Row],[YYYYMMDD]],2)&amp;"-"&amp;MID(jaar_zip[[#This Row],[YYYYMMDD]],5,2)&amp;"-"&amp;LEFT(jaar_zip[[#This Row],[YYYYMMDD]],4))</f>
        <v>45318</v>
      </c>
      <c r="K28" s="101" t="str">
        <f>IF(AND(VALUE(MONTH(jaar_zip[[#This Row],[Datum]]))=1,VALUE(WEEKNUM(jaar_zip[[#This Row],[Datum]],21))&gt;51),RIGHT(YEAR(jaar_zip[[#This Row],[Datum]])-1,2),RIGHT(YEAR(jaar_zip[[#This Row],[Datum]]),2))&amp;"-"&amp; TEXT(WEEKNUM(jaar_zip[[#This Row],[Datum]],21),"00")</f>
        <v>24-04</v>
      </c>
      <c r="L28" s="101">
        <f>MONTH(jaar_zip[[#This Row],[Datum]])</f>
        <v>1</v>
      </c>
      <c r="M28" s="101">
        <f>IF(ISNUMBER(jaar_zip[[#This Row],[etmaaltemperatuur]]),IF(jaar_zip[[#This Row],[etmaaltemperatuur]]&lt;stookgrens,stookgrens-jaar_zip[[#This Row],[etmaaltemperatuur]],0),"")</f>
        <v>14.5</v>
      </c>
      <c r="N28" s="101">
        <f>IF(ISNUMBER(jaar_zip[[#This Row],[graaddagen]]),IF(OR(MONTH(jaar_zip[[#This Row],[Datum]])=1,MONTH(jaar_zip[[#This Row],[Datum]])=2,MONTH(jaar_zip[[#This Row],[Datum]])=11,MONTH(jaar_zip[[#This Row],[Datum]])=12),1.1,IF(OR(MONTH(jaar_zip[[#This Row],[Datum]])=3,MONTH(jaar_zip[[#This Row],[Datum]])=10),1,0.8))*jaar_zip[[#This Row],[graaddagen]],"")</f>
        <v>15.950000000000001</v>
      </c>
      <c r="O28" s="101">
        <f>IF(ISNUMBER(jaar_zip[[#This Row],[etmaaltemperatuur]]),IF(jaar_zip[[#This Row],[etmaaltemperatuur]]&gt;stookgrens,jaar_zip[[#This Row],[etmaaltemperatuur]]-stookgrens,0),"")</f>
        <v>0</v>
      </c>
    </row>
    <row r="29" spans="1:15" x14ac:dyDescent="0.3">
      <c r="A29">
        <v>215</v>
      </c>
      <c r="B29">
        <v>20240128</v>
      </c>
      <c r="C29">
        <v>3.6</v>
      </c>
      <c r="D29">
        <v>3.8</v>
      </c>
      <c r="E29">
        <v>578</v>
      </c>
      <c r="F29">
        <v>0</v>
      </c>
      <c r="G29">
        <v>1026.5999999999999</v>
      </c>
      <c r="H29">
        <v>77</v>
      </c>
      <c r="I29" s="101" t="s">
        <v>12</v>
      </c>
      <c r="J29" s="1">
        <f>DATEVALUE(RIGHT(jaar_zip[[#This Row],[YYYYMMDD]],2)&amp;"-"&amp;MID(jaar_zip[[#This Row],[YYYYMMDD]],5,2)&amp;"-"&amp;LEFT(jaar_zip[[#This Row],[YYYYMMDD]],4))</f>
        <v>45319</v>
      </c>
      <c r="K29" s="101" t="str">
        <f>IF(AND(VALUE(MONTH(jaar_zip[[#This Row],[Datum]]))=1,VALUE(WEEKNUM(jaar_zip[[#This Row],[Datum]],21))&gt;51),RIGHT(YEAR(jaar_zip[[#This Row],[Datum]])-1,2),RIGHT(YEAR(jaar_zip[[#This Row],[Datum]]),2))&amp;"-"&amp; TEXT(WEEKNUM(jaar_zip[[#This Row],[Datum]],21),"00")</f>
        <v>24-04</v>
      </c>
      <c r="L29" s="101">
        <f>MONTH(jaar_zip[[#This Row],[Datum]])</f>
        <v>1</v>
      </c>
      <c r="M29" s="101">
        <f>IF(ISNUMBER(jaar_zip[[#This Row],[etmaaltemperatuur]]),IF(jaar_zip[[#This Row],[etmaaltemperatuur]]&lt;stookgrens,stookgrens-jaar_zip[[#This Row],[etmaaltemperatuur]],0),"")</f>
        <v>14.2</v>
      </c>
      <c r="N29" s="101">
        <f>IF(ISNUMBER(jaar_zip[[#This Row],[graaddagen]]),IF(OR(MONTH(jaar_zip[[#This Row],[Datum]])=1,MONTH(jaar_zip[[#This Row],[Datum]])=2,MONTH(jaar_zip[[#This Row],[Datum]])=11,MONTH(jaar_zip[[#This Row],[Datum]])=12),1.1,IF(OR(MONTH(jaar_zip[[#This Row],[Datum]])=3,MONTH(jaar_zip[[#This Row],[Datum]])=10),1,0.8))*jaar_zip[[#This Row],[graaddagen]],"")</f>
        <v>15.620000000000001</v>
      </c>
      <c r="O29" s="101">
        <f>IF(ISNUMBER(jaar_zip[[#This Row],[etmaaltemperatuur]]),IF(jaar_zip[[#This Row],[etmaaltemperatuur]]&gt;stookgrens,jaar_zip[[#This Row],[etmaaltemperatuur]]-stookgrens,0),"")</f>
        <v>0</v>
      </c>
    </row>
    <row r="30" spans="1:15" x14ac:dyDescent="0.3">
      <c r="A30">
        <v>215</v>
      </c>
      <c r="B30">
        <v>20240129</v>
      </c>
      <c r="C30">
        <v>3.3</v>
      </c>
      <c r="D30">
        <v>7.1</v>
      </c>
      <c r="E30">
        <v>467</v>
      </c>
      <c r="F30">
        <v>0</v>
      </c>
      <c r="G30">
        <v>1025.0999999999999</v>
      </c>
      <c r="H30">
        <v>85</v>
      </c>
      <c r="I30" s="101" t="s">
        <v>12</v>
      </c>
      <c r="J30" s="1">
        <f>DATEVALUE(RIGHT(jaar_zip[[#This Row],[YYYYMMDD]],2)&amp;"-"&amp;MID(jaar_zip[[#This Row],[YYYYMMDD]],5,2)&amp;"-"&amp;LEFT(jaar_zip[[#This Row],[YYYYMMDD]],4))</f>
        <v>45320</v>
      </c>
      <c r="K30" s="101" t="str">
        <f>IF(AND(VALUE(MONTH(jaar_zip[[#This Row],[Datum]]))=1,VALUE(WEEKNUM(jaar_zip[[#This Row],[Datum]],21))&gt;51),RIGHT(YEAR(jaar_zip[[#This Row],[Datum]])-1,2),RIGHT(YEAR(jaar_zip[[#This Row],[Datum]]),2))&amp;"-"&amp; TEXT(WEEKNUM(jaar_zip[[#This Row],[Datum]],21),"00")</f>
        <v>24-05</v>
      </c>
      <c r="L30" s="101">
        <f>MONTH(jaar_zip[[#This Row],[Datum]])</f>
        <v>1</v>
      </c>
      <c r="M30" s="101">
        <f>IF(ISNUMBER(jaar_zip[[#This Row],[etmaaltemperatuur]]),IF(jaar_zip[[#This Row],[etmaaltemperatuur]]&lt;stookgrens,stookgrens-jaar_zip[[#This Row],[etmaaltemperatuur]],0),"")</f>
        <v>10.9</v>
      </c>
      <c r="N30" s="101">
        <f>IF(ISNUMBER(jaar_zip[[#This Row],[graaddagen]]),IF(OR(MONTH(jaar_zip[[#This Row],[Datum]])=1,MONTH(jaar_zip[[#This Row],[Datum]])=2,MONTH(jaar_zip[[#This Row],[Datum]])=11,MONTH(jaar_zip[[#This Row],[Datum]])=12),1.1,IF(OR(MONTH(jaar_zip[[#This Row],[Datum]])=3,MONTH(jaar_zip[[#This Row],[Datum]])=10),1,0.8))*jaar_zip[[#This Row],[graaddagen]],"")</f>
        <v>11.990000000000002</v>
      </c>
      <c r="O30" s="101">
        <f>IF(ISNUMBER(jaar_zip[[#This Row],[etmaaltemperatuur]]),IF(jaar_zip[[#This Row],[etmaaltemperatuur]]&gt;stookgrens,jaar_zip[[#This Row],[etmaaltemperatuur]]-stookgrens,0),"")</f>
        <v>0</v>
      </c>
    </row>
    <row r="31" spans="1:15" x14ac:dyDescent="0.3">
      <c r="A31">
        <v>215</v>
      </c>
      <c r="B31">
        <v>20240130</v>
      </c>
      <c r="C31">
        <v>4.8</v>
      </c>
      <c r="D31">
        <v>8</v>
      </c>
      <c r="E31">
        <v>139</v>
      </c>
      <c r="F31">
        <v>1.5</v>
      </c>
      <c r="G31">
        <v>1027.7</v>
      </c>
      <c r="H31">
        <v>89</v>
      </c>
      <c r="I31" s="101" t="s">
        <v>12</v>
      </c>
      <c r="J31" s="1">
        <f>DATEVALUE(RIGHT(jaar_zip[[#This Row],[YYYYMMDD]],2)&amp;"-"&amp;MID(jaar_zip[[#This Row],[YYYYMMDD]],5,2)&amp;"-"&amp;LEFT(jaar_zip[[#This Row],[YYYYMMDD]],4))</f>
        <v>45321</v>
      </c>
      <c r="K31" s="101" t="str">
        <f>IF(AND(VALUE(MONTH(jaar_zip[[#This Row],[Datum]]))=1,VALUE(WEEKNUM(jaar_zip[[#This Row],[Datum]],21))&gt;51),RIGHT(YEAR(jaar_zip[[#This Row],[Datum]])-1,2),RIGHT(YEAR(jaar_zip[[#This Row],[Datum]]),2))&amp;"-"&amp; TEXT(WEEKNUM(jaar_zip[[#This Row],[Datum]],21),"00")</f>
        <v>24-05</v>
      </c>
      <c r="L31" s="101">
        <f>MONTH(jaar_zip[[#This Row],[Datum]])</f>
        <v>1</v>
      </c>
      <c r="M31" s="101">
        <f>IF(ISNUMBER(jaar_zip[[#This Row],[etmaaltemperatuur]]),IF(jaar_zip[[#This Row],[etmaaltemperatuur]]&lt;stookgrens,stookgrens-jaar_zip[[#This Row],[etmaaltemperatuur]],0),"")</f>
        <v>10</v>
      </c>
      <c r="N31" s="101">
        <f>IF(ISNUMBER(jaar_zip[[#This Row],[graaddagen]]),IF(OR(MONTH(jaar_zip[[#This Row],[Datum]])=1,MONTH(jaar_zip[[#This Row],[Datum]])=2,MONTH(jaar_zip[[#This Row],[Datum]])=11,MONTH(jaar_zip[[#This Row],[Datum]])=12),1.1,IF(OR(MONTH(jaar_zip[[#This Row],[Datum]])=3,MONTH(jaar_zip[[#This Row],[Datum]])=10),1,0.8))*jaar_zip[[#This Row],[graaddagen]],"")</f>
        <v>11</v>
      </c>
      <c r="O31" s="101">
        <f>IF(ISNUMBER(jaar_zip[[#This Row],[etmaaltemperatuur]]),IF(jaar_zip[[#This Row],[etmaaltemperatuur]]&gt;stookgrens,jaar_zip[[#This Row],[etmaaltemperatuur]]-stookgrens,0),"")</f>
        <v>0</v>
      </c>
    </row>
    <row r="32" spans="1:15" x14ac:dyDescent="0.3">
      <c r="A32">
        <v>215</v>
      </c>
      <c r="B32">
        <v>20240131</v>
      </c>
      <c r="C32">
        <v>5.8</v>
      </c>
      <c r="D32">
        <v>7</v>
      </c>
      <c r="E32">
        <v>188</v>
      </c>
      <c r="F32">
        <v>3.3</v>
      </c>
      <c r="G32">
        <v>1029.7</v>
      </c>
      <c r="H32">
        <v>79</v>
      </c>
      <c r="I32" s="101" t="s">
        <v>12</v>
      </c>
      <c r="J32" s="1">
        <f>DATEVALUE(RIGHT(jaar_zip[[#This Row],[YYYYMMDD]],2)&amp;"-"&amp;MID(jaar_zip[[#This Row],[YYYYMMDD]],5,2)&amp;"-"&amp;LEFT(jaar_zip[[#This Row],[YYYYMMDD]],4))</f>
        <v>45322</v>
      </c>
      <c r="K32" s="101" t="str">
        <f>IF(AND(VALUE(MONTH(jaar_zip[[#This Row],[Datum]]))=1,VALUE(WEEKNUM(jaar_zip[[#This Row],[Datum]],21))&gt;51),RIGHT(YEAR(jaar_zip[[#This Row],[Datum]])-1,2),RIGHT(YEAR(jaar_zip[[#This Row],[Datum]]),2))&amp;"-"&amp; TEXT(WEEKNUM(jaar_zip[[#This Row],[Datum]],21),"00")</f>
        <v>24-05</v>
      </c>
      <c r="L32" s="101">
        <f>MONTH(jaar_zip[[#This Row],[Datum]])</f>
        <v>1</v>
      </c>
      <c r="M32" s="101">
        <f>IF(ISNUMBER(jaar_zip[[#This Row],[etmaaltemperatuur]]),IF(jaar_zip[[#This Row],[etmaaltemperatuur]]&lt;stookgrens,stookgrens-jaar_zip[[#This Row],[etmaaltemperatuur]],0),"")</f>
        <v>11</v>
      </c>
      <c r="N32" s="101">
        <f>IF(ISNUMBER(jaar_zip[[#This Row],[graaddagen]]),IF(OR(MONTH(jaar_zip[[#This Row],[Datum]])=1,MONTH(jaar_zip[[#This Row],[Datum]])=2,MONTH(jaar_zip[[#This Row],[Datum]])=11,MONTH(jaar_zip[[#This Row],[Datum]])=12),1.1,IF(OR(MONTH(jaar_zip[[#This Row],[Datum]])=3,MONTH(jaar_zip[[#This Row],[Datum]])=10),1,0.8))*jaar_zip[[#This Row],[graaddagen]],"")</f>
        <v>12.100000000000001</v>
      </c>
      <c r="O32" s="101">
        <f>IF(ISNUMBER(jaar_zip[[#This Row],[etmaaltemperatuur]]),IF(jaar_zip[[#This Row],[etmaaltemperatuur]]&gt;stookgrens,jaar_zip[[#This Row],[etmaaltemperatuur]]-stookgrens,0),"")</f>
        <v>0</v>
      </c>
    </row>
    <row r="33" spans="1:15" x14ac:dyDescent="0.3">
      <c r="A33">
        <v>215</v>
      </c>
      <c r="B33">
        <v>20240201</v>
      </c>
      <c r="C33">
        <v>4.4000000000000004</v>
      </c>
      <c r="D33">
        <v>6.6</v>
      </c>
      <c r="E33">
        <v>618</v>
      </c>
      <c r="F33">
        <v>0.6</v>
      </c>
      <c r="G33">
        <v>1030.3</v>
      </c>
      <c r="H33">
        <v>84</v>
      </c>
      <c r="I33" s="101" t="s">
        <v>12</v>
      </c>
      <c r="J33" s="1">
        <f>DATEVALUE(RIGHT(jaar_zip[[#This Row],[YYYYMMDD]],2)&amp;"-"&amp;MID(jaar_zip[[#This Row],[YYYYMMDD]],5,2)&amp;"-"&amp;LEFT(jaar_zip[[#This Row],[YYYYMMDD]],4))</f>
        <v>45323</v>
      </c>
      <c r="K33" s="101" t="str">
        <f>IF(AND(VALUE(MONTH(jaar_zip[[#This Row],[Datum]]))=1,VALUE(WEEKNUM(jaar_zip[[#This Row],[Datum]],21))&gt;51),RIGHT(YEAR(jaar_zip[[#This Row],[Datum]])-1,2),RIGHT(YEAR(jaar_zip[[#This Row],[Datum]]),2))&amp;"-"&amp; TEXT(WEEKNUM(jaar_zip[[#This Row],[Datum]],21),"00")</f>
        <v>24-05</v>
      </c>
      <c r="L33" s="101">
        <f>MONTH(jaar_zip[[#This Row],[Datum]])</f>
        <v>2</v>
      </c>
      <c r="M33" s="101">
        <f>IF(ISNUMBER(jaar_zip[[#This Row],[etmaaltemperatuur]]),IF(jaar_zip[[#This Row],[etmaaltemperatuur]]&lt;stookgrens,stookgrens-jaar_zip[[#This Row],[etmaaltemperatuur]],0),"")</f>
        <v>11.4</v>
      </c>
      <c r="N33" s="101">
        <f>IF(ISNUMBER(jaar_zip[[#This Row],[graaddagen]]),IF(OR(MONTH(jaar_zip[[#This Row],[Datum]])=1,MONTH(jaar_zip[[#This Row],[Datum]])=2,MONTH(jaar_zip[[#This Row],[Datum]])=11,MONTH(jaar_zip[[#This Row],[Datum]])=12),1.1,IF(OR(MONTH(jaar_zip[[#This Row],[Datum]])=3,MONTH(jaar_zip[[#This Row],[Datum]])=10),1,0.8))*jaar_zip[[#This Row],[graaddagen]],"")</f>
        <v>12.540000000000001</v>
      </c>
      <c r="O33" s="101">
        <f>IF(ISNUMBER(jaar_zip[[#This Row],[etmaaltemperatuur]]),IF(jaar_zip[[#This Row],[etmaaltemperatuur]]&gt;stookgrens,jaar_zip[[#This Row],[etmaaltemperatuur]]-stookgrens,0),"")</f>
        <v>0</v>
      </c>
    </row>
    <row r="34" spans="1:15" x14ac:dyDescent="0.3">
      <c r="A34">
        <v>215</v>
      </c>
      <c r="B34">
        <v>20240202</v>
      </c>
      <c r="C34">
        <v>7.1</v>
      </c>
      <c r="D34">
        <v>8.3000000000000007</v>
      </c>
      <c r="E34">
        <v>363</v>
      </c>
      <c r="F34">
        <v>0</v>
      </c>
      <c r="G34">
        <v>1026.9000000000001</v>
      </c>
      <c r="H34">
        <v>86</v>
      </c>
      <c r="I34" s="101" t="s">
        <v>12</v>
      </c>
      <c r="J34" s="1">
        <f>DATEVALUE(RIGHT(jaar_zip[[#This Row],[YYYYMMDD]],2)&amp;"-"&amp;MID(jaar_zip[[#This Row],[YYYYMMDD]],5,2)&amp;"-"&amp;LEFT(jaar_zip[[#This Row],[YYYYMMDD]],4))</f>
        <v>45324</v>
      </c>
      <c r="K34" s="101" t="str">
        <f>IF(AND(VALUE(MONTH(jaar_zip[[#This Row],[Datum]]))=1,VALUE(WEEKNUM(jaar_zip[[#This Row],[Datum]],21))&gt;51),RIGHT(YEAR(jaar_zip[[#This Row],[Datum]])-1,2),RIGHT(YEAR(jaar_zip[[#This Row],[Datum]]),2))&amp;"-"&amp; TEXT(WEEKNUM(jaar_zip[[#This Row],[Datum]],21),"00")</f>
        <v>24-05</v>
      </c>
      <c r="L34" s="101">
        <f>MONTH(jaar_zip[[#This Row],[Datum]])</f>
        <v>2</v>
      </c>
      <c r="M34" s="101">
        <f>IF(ISNUMBER(jaar_zip[[#This Row],[etmaaltemperatuur]]),IF(jaar_zip[[#This Row],[etmaaltemperatuur]]&lt;stookgrens,stookgrens-jaar_zip[[#This Row],[etmaaltemperatuur]],0),"")</f>
        <v>9.6999999999999993</v>
      </c>
      <c r="N34" s="101">
        <f>IF(ISNUMBER(jaar_zip[[#This Row],[graaddagen]]),IF(OR(MONTH(jaar_zip[[#This Row],[Datum]])=1,MONTH(jaar_zip[[#This Row],[Datum]])=2,MONTH(jaar_zip[[#This Row],[Datum]])=11,MONTH(jaar_zip[[#This Row],[Datum]])=12),1.1,IF(OR(MONTH(jaar_zip[[#This Row],[Datum]])=3,MONTH(jaar_zip[[#This Row],[Datum]])=10),1,0.8))*jaar_zip[[#This Row],[graaddagen]],"")</f>
        <v>10.67</v>
      </c>
      <c r="O34" s="101">
        <f>IF(ISNUMBER(jaar_zip[[#This Row],[etmaaltemperatuur]]),IF(jaar_zip[[#This Row],[etmaaltemperatuur]]&gt;stookgrens,jaar_zip[[#This Row],[etmaaltemperatuur]]-stookgrens,0),"")</f>
        <v>0</v>
      </c>
    </row>
    <row r="35" spans="1:15" x14ac:dyDescent="0.3">
      <c r="A35">
        <v>215</v>
      </c>
      <c r="B35">
        <v>20240203</v>
      </c>
      <c r="C35">
        <v>8.3000000000000007</v>
      </c>
      <c r="D35">
        <v>10.199999999999999</v>
      </c>
      <c r="E35">
        <v>350</v>
      </c>
      <c r="F35">
        <v>2.9</v>
      </c>
      <c r="G35">
        <v>1024.8</v>
      </c>
      <c r="H35">
        <v>87</v>
      </c>
      <c r="I35" s="101" t="s">
        <v>12</v>
      </c>
      <c r="J35" s="1">
        <f>DATEVALUE(RIGHT(jaar_zip[[#This Row],[YYYYMMDD]],2)&amp;"-"&amp;MID(jaar_zip[[#This Row],[YYYYMMDD]],5,2)&amp;"-"&amp;LEFT(jaar_zip[[#This Row],[YYYYMMDD]],4))</f>
        <v>45325</v>
      </c>
      <c r="K35" s="101" t="str">
        <f>IF(AND(VALUE(MONTH(jaar_zip[[#This Row],[Datum]]))=1,VALUE(WEEKNUM(jaar_zip[[#This Row],[Datum]],21))&gt;51),RIGHT(YEAR(jaar_zip[[#This Row],[Datum]])-1,2),RIGHT(YEAR(jaar_zip[[#This Row],[Datum]]),2))&amp;"-"&amp; TEXT(WEEKNUM(jaar_zip[[#This Row],[Datum]],21),"00")</f>
        <v>24-05</v>
      </c>
      <c r="L35" s="101">
        <f>MONTH(jaar_zip[[#This Row],[Datum]])</f>
        <v>2</v>
      </c>
      <c r="M35" s="101">
        <f>IF(ISNUMBER(jaar_zip[[#This Row],[etmaaltemperatuur]]),IF(jaar_zip[[#This Row],[etmaaltemperatuur]]&lt;stookgrens,stookgrens-jaar_zip[[#This Row],[etmaaltemperatuur]],0),"")</f>
        <v>7.8000000000000007</v>
      </c>
      <c r="N35" s="101">
        <f>IF(ISNUMBER(jaar_zip[[#This Row],[graaddagen]]),IF(OR(MONTH(jaar_zip[[#This Row],[Datum]])=1,MONTH(jaar_zip[[#This Row],[Datum]])=2,MONTH(jaar_zip[[#This Row],[Datum]])=11,MONTH(jaar_zip[[#This Row],[Datum]])=12),1.1,IF(OR(MONTH(jaar_zip[[#This Row],[Datum]])=3,MONTH(jaar_zip[[#This Row],[Datum]])=10),1,0.8))*jaar_zip[[#This Row],[graaddagen]],"")</f>
        <v>8.5800000000000018</v>
      </c>
      <c r="O35" s="101">
        <f>IF(ISNUMBER(jaar_zip[[#This Row],[etmaaltemperatuur]]),IF(jaar_zip[[#This Row],[etmaaltemperatuur]]&gt;stookgrens,jaar_zip[[#This Row],[etmaaltemperatuur]]-stookgrens,0),"")</f>
        <v>0</v>
      </c>
    </row>
    <row r="36" spans="1:15" x14ac:dyDescent="0.3">
      <c r="A36">
        <v>215</v>
      </c>
      <c r="B36">
        <v>20240204</v>
      </c>
      <c r="C36">
        <v>8.8000000000000007</v>
      </c>
      <c r="D36">
        <v>10.1</v>
      </c>
      <c r="E36">
        <v>265</v>
      </c>
      <c r="F36">
        <v>-0.1</v>
      </c>
      <c r="G36">
        <v>1021</v>
      </c>
      <c r="H36">
        <v>89</v>
      </c>
      <c r="I36" s="101" t="s">
        <v>12</v>
      </c>
      <c r="J36" s="1">
        <f>DATEVALUE(RIGHT(jaar_zip[[#This Row],[YYYYMMDD]],2)&amp;"-"&amp;MID(jaar_zip[[#This Row],[YYYYMMDD]],5,2)&amp;"-"&amp;LEFT(jaar_zip[[#This Row],[YYYYMMDD]],4))</f>
        <v>45326</v>
      </c>
      <c r="K36" s="101" t="str">
        <f>IF(AND(VALUE(MONTH(jaar_zip[[#This Row],[Datum]]))=1,VALUE(WEEKNUM(jaar_zip[[#This Row],[Datum]],21))&gt;51),RIGHT(YEAR(jaar_zip[[#This Row],[Datum]])-1,2),RIGHT(YEAR(jaar_zip[[#This Row],[Datum]]),2))&amp;"-"&amp; TEXT(WEEKNUM(jaar_zip[[#This Row],[Datum]],21),"00")</f>
        <v>24-05</v>
      </c>
      <c r="L36" s="101">
        <f>MONTH(jaar_zip[[#This Row],[Datum]])</f>
        <v>2</v>
      </c>
      <c r="M36" s="101">
        <f>IF(ISNUMBER(jaar_zip[[#This Row],[etmaaltemperatuur]]),IF(jaar_zip[[#This Row],[etmaaltemperatuur]]&lt;stookgrens,stookgrens-jaar_zip[[#This Row],[etmaaltemperatuur]],0),"")</f>
        <v>7.9</v>
      </c>
      <c r="N36" s="101">
        <f>IF(ISNUMBER(jaar_zip[[#This Row],[graaddagen]]),IF(OR(MONTH(jaar_zip[[#This Row],[Datum]])=1,MONTH(jaar_zip[[#This Row],[Datum]])=2,MONTH(jaar_zip[[#This Row],[Datum]])=11,MONTH(jaar_zip[[#This Row],[Datum]])=12),1.1,IF(OR(MONTH(jaar_zip[[#This Row],[Datum]])=3,MONTH(jaar_zip[[#This Row],[Datum]])=10),1,0.8))*jaar_zip[[#This Row],[graaddagen]],"")</f>
        <v>8.6900000000000013</v>
      </c>
      <c r="O36" s="101">
        <f>IF(ISNUMBER(jaar_zip[[#This Row],[etmaaltemperatuur]]),IF(jaar_zip[[#This Row],[etmaaltemperatuur]]&gt;stookgrens,jaar_zip[[#This Row],[etmaaltemperatuur]]-stookgrens,0),"")</f>
        <v>0</v>
      </c>
    </row>
    <row r="37" spans="1:15" x14ac:dyDescent="0.3">
      <c r="A37">
        <v>215</v>
      </c>
      <c r="B37">
        <v>20240205</v>
      </c>
      <c r="C37">
        <v>9.8000000000000007</v>
      </c>
      <c r="D37">
        <v>9.3000000000000007</v>
      </c>
      <c r="E37">
        <v>295</v>
      </c>
      <c r="F37">
        <v>0</v>
      </c>
      <c r="G37">
        <v>1017.4</v>
      </c>
      <c r="H37">
        <v>84</v>
      </c>
      <c r="I37" s="101" t="s">
        <v>12</v>
      </c>
      <c r="J37" s="1">
        <f>DATEVALUE(RIGHT(jaar_zip[[#This Row],[YYYYMMDD]],2)&amp;"-"&amp;MID(jaar_zip[[#This Row],[YYYYMMDD]],5,2)&amp;"-"&amp;LEFT(jaar_zip[[#This Row],[YYYYMMDD]],4))</f>
        <v>45327</v>
      </c>
      <c r="K37" s="101" t="str">
        <f>IF(AND(VALUE(MONTH(jaar_zip[[#This Row],[Datum]]))=1,VALUE(WEEKNUM(jaar_zip[[#This Row],[Datum]],21))&gt;51),RIGHT(YEAR(jaar_zip[[#This Row],[Datum]])-1,2),RIGHT(YEAR(jaar_zip[[#This Row],[Datum]]),2))&amp;"-"&amp; TEXT(WEEKNUM(jaar_zip[[#This Row],[Datum]],21),"00")</f>
        <v>24-06</v>
      </c>
      <c r="L37" s="101">
        <f>MONTH(jaar_zip[[#This Row],[Datum]])</f>
        <v>2</v>
      </c>
      <c r="M37" s="101">
        <f>IF(ISNUMBER(jaar_zip[[#This Row],[etmaaltemperatuur]]),IF(jaar_zip[[#This Row],[etmaaltemperatuur]]&lt;stookgrens,stookgrens-jaar_zip[[#This Row],[etmaaltemperatuur]],0),"")</f>
        <v>8.6999999999999993</v>
      </c>
      <c r="N37" s="101">
        <f>IF(ISNUMBER(jaar_zip[[#This Row],[graaddagen]]),IF(OR(MONTH(jaar_zip[[#This Row],[Datum]])=1,MONTH(jaar_zip[[#This Row],[Datum]])=2,MONTH(jaar_zip[[#This Row],[Datum]])=11,MONTH(jaar_zip[[#This Row],[Datum]])=12),1.1,IF(OR(MONTH(jaar_zip[[#This Row],[Datum]])=3,MONTH(jaar_zip[[#This Row],[Datum]])=10),1,0.8))*jaar_zip[[#This Row],[graaddagen]],"")</f>
        <v>9.57</v>
      </c>
      <c r="O37" s="101">
        <f>IF(ISNUMBER(jaar_zip[[#This Row],[etmaaltemperatuur]]),IF(jaar_zip[[#This Row],[etmaaltemperatuur]]&gt;stookgrens,jaar_zip[[#This Row],[etmaaltemperatuur]]-stookgrens,0),"")</f>
        <v>0</v>
      </c>
    </row>
    <row r="38" spans="1:15" x14ac:dyDescent="0.3">
      <c r="A38">
        <v>215</v>
      </c>
      <c r="B38">
        <v>20240206</v>
      </c>
      <c r="C38">
        <v>10.6</v>
      </c>
      <c r="D38">
        <v>10.1</v>
      </c>
      <c r="E38">
        <v>308</v>
      </c>
      <c r="F38">
        <v>13.7</v>
      </c>
      <c r="G38">
        <v>1007.5</v>
      </c>
      <c r="H38">
        <v>84</v>
      </c>
      <c r="I38" s="101" t="s">
        <v>12</v>
      </c>
      <c r="J38" s="1">
        <f>DATEVALUE(RIGHT(jaar_zip[[#This Row],[YYYYMMDD]],2)&amp;"-"&amp;MID(jaar_zip[[#This Row],[YYYYMMDD]],5,2)&amp;"-"&amp;LEFT(jaar_zip[[#This Row],[YYYYMMDD]],4))</f>
        <v>45328</v>
      </c>
      <c r="K38" s="101" t="str">
        <f>IF(AND(VALUE(MONTH(jaar_zip[[#This Row],[Datum]]))=1,VALUE(WEEKNUM(jaar_zip[[#This Row],[Datum]],21))&gt;51),RIGHT(YEAR(jaar_zip[[#This Row],[Datum]])-1,2),RIGHT(YEAR(jaar_zip[[#This Row],[Datum]]),2))&amp;"-"&amp; TEXT(WEEKNUM(jaar_zip[[#This Row],[Datum]],21),"00")</f>
        <v>24-06</v>
      </c>
      <c r="L38" s="101">
        <f>MONTH(jaar_zip[[#This Row],[Datum]])</f>
        <v>2</v>
      </c>
      <c r="M38" s="101">
        <f>IF(ISNUMBER(jaar_zip[[#This Row],[etmaaltemperatuur]]),IF(jaar_zip[[#This Row],[etmaaltemperatuur]]&lt;stookgrens,stookgrens-jaar_zip[[#This Row],[etmaaltemperatuur]],0),"")</f>
        <v>7.9</v>
      </c>
      <c r="N38" s="101">
        <f>IF(ISNUMBER(jaar_zip[[#This Row],[graaddagen]]),IF(OR(MONTH(jaar_zip[[#This Row],[Datum]])=1,MONTH(jaar_zip[[#This Row],[Datum]])=2,MONTH(jaar_zip[[#This Row],[Datum]])=11,MONTH(jaar_zip[[#This Row],[Datum]])=12),1.1,IF(OR(MONTH(jaar_zip[[#This Row],[Datum]])=3,MONTH(jaar_zip[[#This Row],[Datum]])=10),1,0.8))*jaar_zip[[#This Row],[graaddagen]],"")</f>
        <v>8.6900000000000013</v>
      </c>
      <c r="O38" s="101">
        <f>IF(ISNUMBER(jaar_zip[[#This Row],[etmaaltemperatuur]]),IF(jaar_zip[[#This Row],[etmaaltemperatuur]]&gt;stookgrens,jaar_zip[[#This Row],[etmaaltemperatuur]]-stookgrens,0),"")</f>
        <v>0</v>
      </c>
    </row>
    <row r="39" spans="1:15" x14ac:dyDescent="0.3">
      <c r="A39">
        <v>215</v>
      </c>
      <c r="B39">
        <v>20240207</v>
      </c>
      <c r="C39">
        <v>2</v>
      </c>
      <c r="D39">
        <v>4.5999999999999996</v>
      </c>
      <c r="E39">
        <v>473</v>
      </c>
      <c r="F39">
        <v>3.6</v>
      </c>
      <c r="G39">
        <v>1005.4</v>
      </c>
      <c r="H39">
        <v>82</v>
      </c>
      <c r="I39" s="101" t="s">
        <v>12</v>
      </c>
      <c r="J39" s="1">
        <f>DATEVALUE(RIGHT(jaar_zip[[#This Row],[YYYYMMDD]],2)&amp;"-"&amp;MID(jaar_zip[[#This Row],[YYYYMMDD]],5,2)&amp;"-"&amp;LEFT(jaar_zip[[#This Row],[YYYYMMDD]],4))</f>
        <v>45329</v>
      </c>
      <c r="K39" s="101" t="str">
        <f>IF(AND(VALUE(MONTH(jaar_zip[[#This Row],[Datum]]))=1,VALUE(WEEKNUM(jaar_zip[[#This Row],[Datum]],21))&gt;51),RIGHT(YEAR(jaar_zip[[#This Row],[Datum]])-1,2),RIGHT(YEAR(jaar_zip[[#This Row],[Datum]]),2))&amp;"-"&amp; TEXT(WEEKNUM(jaar_zip[[#This Row],[Datum]],21),"00")</f>
        <v>24-06</v>
      </c>
      <c r="L39" s="101">
        <f>MONTH(jaar_zip[[#This Row],[Datum]])</f>
        <v>2</v>
      </c>
      <c r="M39" s="101">
        <f>IF(ISNUMBER(jaar_zip[[#This Row],[etmaaltemperatuur]]),IF(jaar_zip[[#This Row],[etmaaltemperatuur]]&lt;stookgrens,stookgrens-jaar_zip[[#This Row],[etmaaltemperatuur]],0),"")</f>
        <v>13.4</v>
      </c>
      <c r="N39" s="101">
        <f>IF(ISNUMBER(jaar_zip[[#This Row],[graaddagen]]),IF(OR(MONTH(jaar_zip[[#This Row],[Datum]])=1,MONTH(jaar_zip[[#This Row],[Datum]])=2,MONTH(jaar_zip[[#This Row],[Datum]])=11,MONTH(jaar_zip[[#This Row],[Datum]])=12),1.1,IF(OR(MONTH(jaar_zip[[#This Row],[Datum]])=3,MONTH(jaar_zip[[#This Row],[Datum]])=10),1,0.8))*jaar_zip[[#This Row],[graaddagen]],"")</f>
        <v>14.740000000000002</v>
      </c>
      <c r="O39" s="101">
        <f>IF(ISNUMBER(jaar_zip[[#This Row],[etmaaltemperatuur]]),IF(jaar_zip[[#This Row],[etmaaltemperatuur]]&gt;stookgrens,jaar_zip[[#This Row],[etmaaltemperatuur]]-stookgrens,0),"")</f>
        <v>0</v>
      </c>
    </row>
    <row r="40" spans="1:15" x14ac:dyDescent="0.3">
      <c r="A40">
        <v>215</v>
      </c>
      <c r="B40">
        <v>20240208</v>
      </c>
      <c r="C40">
        <v>3.5</v>
      </c>
      <c r="D40">
        <v>3.2</v>
      </c>
      <c r="E40">
        <v>142</v>
      </c>
      <c r="F40">
        <v>17.3</v>
      </c>
      <c r="G40">
        <v>995.8</v>
      </c>
      <c r="H40">
        <v>94</v>
      </c>
      <c r="I40" s="101" t="s">
        <v>12</v>
      </c>
      <c r="J40" s="1">
        <f>DATEVALUE(RIGHT(jaar_zip[[#This Row],[YYYYMMDD]],2)&amp;"-"&amp;MID(jaar_zip[[#This Row],[YYYYMMDD]],5,2)&amp;"-"&amp;LEFT(jaar_zip[[#This Row],[YYYYMMDD]],4))</f>
        <v>45330</v>
      </c>
      <c r="K40" s="101" t="str">
        <f>IF(AND(VALUE(MONTH(jaar_zip[[#This Row],[Datum]]))=1,VALUE(WEEKNUM(jaar_zip[[#This Row],[Datum]],21))&gt;51),RIGHT(YEAR(jaar_zip[[#This Row],[Datum]])-1,2),RIGHT(YEAR(jaar_zip[[#This Row],[Datum]]),2))&amp;"-"&amp; TEXT(WEEKNUM(jaar_zip[[#This Row],[Datum]],21),"00")</f>
        <v>24-06</v>
      </c>
      <c r="L40" s="101">
        <f>MONTH(jaar_zip[[#This Row],[Datum]])</f>
        <v>2</v>
      </c>
      <c r="M40" s="101">
        <f>IF(ISNUMBER(jaar_zip[[#This Row],[etmaaltemperatuur]]),IF(jaar_zip[[#This Row],[etmaaltemperatuur]]&lt;stookgrens,stookgrens-jaar_zip[[#This Row],[etmaaltemperatuur]],0),"")</f>
        <v>14.8</v>
      </c>
      <c r="N40" s="101">
        <f>IF(ISNUMBER(jaar_zip[[#This Row],[graaddagen]]),IF(OR(MONTH(jaar_zip[[#This Row],[Datum]])=1,MONTH(jaar_zip[[#This Row],[Datum]])=2,MONTH(jaar_zip[[#This Row],[Datum]])=11,MONTH(jaar_zip[[#This Row],[Datum]])=12),1.1,IF(OR(MONTH(jaar_zip[[#This Row],[Datum]])=3,MONTH(jaar_zip[[#This Row],[Datum]])=10),1,0.8))*jaar_zip[[#This Row],[graaddagen]],"")</f>
        <v>16.28</v>
      </c>
      <c r="O40" s="101">
        <f>IF(ISNUMBER(jaar_zip[[#This Row],[etmaaltemperatuur]]),IF(jaar_zip[[#This Row],[etmaaltemperatuur]]&gt;stookgrens,jaar_zip[[#This Row],[etmaaltemperatuur]]-stookgrens,0),"")</f>
        <v>0</v>
      </c>
    </row>
    <row r="41" spans="1:15" x14ac:dyDescent="0.3">
      <c r="A41">
        <v>215</v>
      </c>
      <c r="B41">
        <v>20240209</v>
      </c>
      <c r="C41">
        <v>5.5</v>
      </c>
      <c r="D41">
        <v>11</v>
      </c>
      <c r="E41">
        <v>291</v>
      </c>
      <c r="F41">
        <v>6.9</v>
      </c>
      <c r="G41">
        <v>982.9</v>
      </c>
      <c r="H41">
        <v>86</v>
      </c>
      <c r="I41" s="101" t="s">
        <v>12</v>
      </c>
      <c r="J41" s="1">
        <f>DATEVALUE(RIGHT(jaar_zip[[#This Row],[YYYYMMDD]],2)&amp;"-"&amp;MID(jaar_zip[[#This Row],[YYYYMMDD]],5,2)&amp;"-"&amp;LEFT(jaar_zip[[#This Row],[YYYYMMDD]],4))</f>
        <v>45331</v>
      </c>
      <c r="K41" s="101" t="str">
        <f>IF(AND(VALUE(MONTH(jaar_zip[[#This Row],[Datum]]))=1,VALUE(WEEKNUM(jaar_zip[[#This Row],[Datum]],21))&gt;51),RIGHT(YEAR(jaar_zip[[#This Row],[Datum]])-1,2),RIGHT(YEAR(jaar_zip[[#This Row],[Datum]]),2))&amp;"-"&amp; TEXT(WEEKNUM(jaar_zip[[#This Row],[Datum]],21),"00")</f>
        <v>24-06</v>
      </c>
      <c r="L41" s="101">
        <f>MONTH(jaar_zip[[#This Row],[Datum]])</f>
        <v>2</v>
      </c>
      <c r="M41" s="101">
        <f>IF(ISNUMBER(jaar_zip[[#This Row],[etmaaltemperatuur]]),IF(jaar_zip[[#This Row],[etmaaltemperatuur]]&lt;stookgrens,stookgrens-jaar_zip[[#This Row],[etmaaltemperatuur]],0),"")</f>
        <v>7</v>
      </c>
      <c r="N41" s="101">
        <f>IF(ISNUMBER(jaar_zip[[#This Row],[graaddagen]]),IF(OR(MONTH(jaar_zip[[#This Row],[Datum]])=1,MONTH(jaar_zip[[#This Row],[Datum]])=2,MONTH(jaar_zip[[#This Row],[Datum]])=11,MONTH(jaar_zip[[#This Row],[Datum]])=12),1.1,IF(OR(MONTH(jaar_zip[[#This Row],[Datum]])=3,MONTH(jaar_zip[[#This Row],[Datum]])=10),1,0.8))*jaar_zip[[#This Row],[graaddagen]],"")</f>
        <v>7.7000000000000011</v>
      </c>
      <c r="O41" s="101">
        <f>IF(ISNUMBER(jaar_zip[[#This Row],[etmaaltemperatuur]]),IF(jaar_zip[[#This Row],[etmaaltemperatuur]]&gt;stookgrens,jaar_zip[[#This Row],[etmaaltemperatuur]]-stookgrens,0),"")</f>
        <v>0</v>
      </c>
    </row>
    <row r="42" spans="1:15" x14ac:dyDescent="0.3">
      <c r="A42">
        <v>215</v>
      </c>
      <c r="B42">
        <v>20240210</v>
      </c>
      <c r="C42">
        <v>3.3</v>
      </c>
      <c r="D42">
        <v>10.6</v>
      </c>
      <c r="E42">
        <v>405</v>
      </c>
      <c r="F42">
        <v>0.4</v>
      </c>
      <c r="G42">
        <v>985.9</v>
      </c>
      <c r="H42">
        <v>88</v>
      </c>
      <c r="I42" s="101" t="s">
        <v>12</v>
      </c>
      <c r="J42" s="1">
        <f>DATEVALUE(RIGHT(jaar_zip[[#This Row],[YYYYMMDD]],2)&amp;"-"&amp;MID(jaar_zip[[#This Row],[YYYYMMDD]],5,2)&amp;"-"&amp;LEFT(jaar_zip[[#This Row],[YYYYMMDD]],4))</f>
        <v>45332</v>
      </c>
      <c r="K42" s="101" t="str">
        <f>IF(AND(VALUE(MONTH(jaar_zip[[#This Row],[Datum]]))=1,VALUE(WEEKNUM(jaar_zip[[#This Row],[Datum]],21))&gt;51),RIGHT(YEAR(jaar_zip[[#This Row],[Datum]])-1,2),RIGHT(YEAR(jaar_zip[[#This Row],[Datum]]),2))&amp;"-"&amp; TEXT(WEEKNUM(jaar_zip[[#This Row],[Datum]],21),"00")</f>
        <v>24-06</v>
      </c>
      <c r="L42" s="101">
        <f>MONTH(jaar_zip[[#This Row],[Datum]])</f>
        <v>2</v>
      </c>
      <c r="M42" s="101">
        <f>IF(ISNUMBER(jaar_zip[[#This Row],[etmaaltemperatuur]]),IF(jaar_zip[[#This Row],[etmaaltemperatuur]]&lt;stookgrens,stookgrens-jaar_zip[[#This Row],[etmaaltemperatuur]],0),"")</f>
        <v>7.4</v>
      </c>
      <c r="N42" s="101">
        <f>IF(ISNUMBER(jaar_zip[[#This Row],[graaddagen]]),IF(OR(MONTH(jaar_zip[[#This Row],[Datum]])=1,MONTH(jaar_zip[[#This Row],[Datum]])=2,MONTH(jaar_zip[[#This Row],[Datum]])=11,MONTH(jaar_zip[[#This Row],[Datum]])=12),1.1,IF(OR(MONTH(jaar_zip[[#This Row],[Datum]])=3,MONTH(jaar_zip[[#This Row],[Datum]])=10),1,0.8))*jaar_zip[[#This Row],[graaddagen]],"")</f>
        <v>8.14</v>
      </c>
      <c r="O42" s="101">
        <f>IF(ISNUMBER(jaar_zip[[#This Row],[etmaaltemperatuur]]),IF(jaar_zip[[#This Row],[etmaaltemperatuur]]&gt;stookgrens,jaar_zip[[#This Row],[etmaaltemperatuur]]-stookgrens,0),"")</f>
        <v>0</v>
      </c>
    </row>
    <row r="43" spans="1:15" x14ac:dyDescent="0.3">
      <c r="A43">
        <v>215</v>
      </c>
      <c r="B43">
        <v>20240211</v>
      </c>
      <c r="C43">
        <v>3.1</v>
      </c>
      <c r="D43">
        <v>8.6</v>
      </c>
      <c r="E43">
        <v>289</v>
      </c>
      <c r="F43">
        <v>4.9000000000000004</v>
      </c>
      <c r="G43">
        <v>990.7</v>
      </c>
      <c r="H43">
        <v>91</v>
      </c>
      <c r="I43" s="101" t="s">
        <v>12</v>
      </c>
      <c r="J43" s="1">
        <f>DATEVALUE(RIGHT(jaar_zip[[#This Row],[YYYYMMDD]],2)&amp;"-"&amp;MID(jaar_zip[[#This Row],[YYYYMMDD]],5,2)&amp;"-"&amp;LEFT(jaar_zip[[#This Row],[YYYYMMDD]],4))</f>
        <v>45333</v>
      </c>
      <c r="K43" s="101" t="str">
        <f>IF(AND(VALUE(MONTH(jaar_zip[[#This Row],[Datum]]))=1,VALUE(WEEKNUM(jaar_zip[[#This Row],[Datum]],21))&gt;51),RIGHT(YEAR(jaar_zip[[#This Row],[Datum]])-1,2),RIGHT(YEAR(jaar_zip[[#This Row],[Datum]]),2))&amp;"-"&amp; TEXT(WEEKNUM(jaar_zip[[#This Row],[Datum]],21),"00")</f>
        <v>24-06</v>
      </c>
      <c r="L43" s="101">
        <f>MONTH(jaar_zip[[#This Row],[Datum]])</f>
        <v>2</v>
      </c>
      <c r="M43" s="101">
        <f>IF(ISNUMBER(jaar_zip[[#This Row],[etmaaltemperatuur]]),IF(jaar_zip[[#This Row],[etmaaltemperatuur]]&lt;stookgrens,stookgrens-jaar_zip[[#This Row],[etmaaltemperatuur]],0),"")</f>
        <v>9.4</v>
      </c>
      <c r="N43" s="101">
        <f>IF(ISNUMBER(jaar_zip[[#This Row],[graaddagen]]),IF(OR(MONTH(jaar_zip[[#This Row],[Datum]])=1,MONTH(jaar_zip[[#This Row],[Datum]])=2,MONTH(jaar_zip[[#This Row],[Datum]])=11,MONTH(jaar_zip[[#This Row],[Datum]])=12),1.1,IF(OR(MONTH(jaar_zip[[#This Row],[Datum]])=3,MONTH(jaar_zip[[#This Row],[Datum]])=10),1,0.8))*jaar_zip[[#This Row],[graaddagen]],"")</f>
        <v>10.340000000000002</v>
      </c>
      <c r="O43" s="101">
        <f>IF(ISNUMBER(jaar_zip[[#This Row],[etmaaltemperatuur]]),IF(jaar_zip[[#This Row],[etmaaltemperatuur]]&gt;stookgrens,jaar_zip[[#This Row],[etmaaltemperatuur]]-stookgrens,0),"")</f>
        <v>0</v>
      </c>
    </row>
    <row r="44" spans="1:15" x14ac:dyDescent="0.3">
      <c r="A44">
        <v>215</v>
      </c>
      <c r="B44">
        <v>20240212</v>
      </c>
      <c r="C44">
        <v>4.2</v>
      </c>
      <c r="D44">
        <v>6.7</v>
      </c>
      <c r="E44">
        <v>597</v>
      </c>
      <c r="F44">
        <v>-0.1</v>
      </c>
      <c r="G44">
        <v>1005.1</v>
      </c>
      <c r="H44">
        <v>86</v>
      </c>
      <c r="I44" s="101" t="s">
        <v>12</v>
      </c>
      <c r="J44" s="1">
        <f>DATEVALUE(RIGHT(jaar_zip[[#This Row],[YYYYMMDD]],2)&amp;"-"&amp;MID(jaar_zip[[#This Row],[YYYYMMDD]],5,2)&amp;"-"&amp;LEFT(jaar_zip[[#This Row],[YYYYMMDD]],4))</f>
        <v>45334</v>
      </c>
      <c r="K44" s="101" t="str">
        <f>IF(AND(VALUE(MONTH(jaar_zip[[#This Row],[Datum]]))=1,VALUE(WEEKNUM(jaar_zip[[#This Row],[Datum]],21))&gt;51),RIGHT(YEAR(jaar_zip[[#This Row],[Datum]])-1,2),RIGHT(YEAR(jaar_zip[[#This Row],[Datum]]),2))&amp;"-"&amp; TEXT(WEEKNUM(jaar_zip[[#This Row],[Datum]],21),"00")</f>
        <v>24-07</v>
      </c>
      <c r="L44" s="101">
        <f>MONTH(jaar_zip[[#This Row],[Datum]])</f>
        <v>2</v>
      </c>
      <c r="M44" s="101">
        <f>IF(ISNUMBER(jaar_zip[[#This Row],[etmaaltemperatuur]]),IF(jaar_zip[[#This Row],[etmaaltemperatuur]]&lt;stookgrens,stookgrens-jaar_zip[[#This Row],[etmaaltemperatuur]],0),"")</f>
        <v>11.3</v>
      </c>
      <c r="N44" s="101">
        <f>IF(ISNUMBER(jaar_zip[[#This Row],[graaddagen]]),IF(OR(MONTH(jaar_zip[[#This Row],[Datum]])=1,MONTH(jaar_zip[[#This Row],[Datum]])=2,MONTH(jaar_zip[[#This Row],[Datum]])=11,MONTH(jaar_zip[[#This Row],[Datum]])=12),1.1,IF(OR(MONTH(jaar_zip[[#This Row],[Datum]])=3,MONTH(jaar_zip[[#This Row],[Datum]])=10),1,0.8))*jaar_zip[[#This Row],[graaddagen]],"")</f>
        <v>12.430000000000001</v>
      </c>
      <c r="O44" s="101">
        <f>IF(ISNUMBER(jaar_zip[[#This Row],[etmaaltemperatuur]]),IF(jaar_zip[[#This Row],[etmaaltemperatuur]]&gt;stookgrens,jaar_zip[[#This Row],[etmaaltemperatuur]]-stookgrens,0),"")</f>
        <v>0</v>
      </c>
    </row>
    <row r="45" spans="1:15" x14ac:dyDescent="0.3">
      <c r="A45">
        <v>215</v>
      </c>
      <c r="B45">
        <v>20240213</v>
      </c>
      <c r="C45">
        <v>5.5</v>
      </c>
      <c r="D45">
        <v>7</v>
      </c>
      <c r="E45">
        <v>492</v>
      </c>
      <c r="F45">
        <v>3.5</v>
      </c>
      <c r="G45">
        <v>1014.2</v>
      </c>
      <c r="H45">
        <v>85</v>
      </c>
      <c r="I45" s="101" t="s">
        <v>12</v>
      </c>
      <c r="J45" s="1">
        <f>DATEVALUE(RIGHT(jaar_zip[[#This Row],[YYYYMMDD]],2)&amp;"-"&amp;MID(jaar_zip[[#This Row],[YYYYMMDD]],5,2)&amp;"-"&amp;LEFT(jaar_zip[[#This Row],[YYYYMMDD]],4))</f>
        <v>45335</v>
      </c>
      <c r="K45" s="101" t="str">
        <f>IF(AND(VALUE(MONTH(jaar_zip[[#This Row],[Datum]]))=1,VALUE(WEEKNUM(jaar_zip[[#This Row],[Datum]],21))&gt;51),RIGHT(YEAR(jaar_zip[[#This Row],[Datum]])-1,2),RIGHT(YEAR(jaar_zip[[#This Row],[Datum]]),2))&amp;"-"&amp; TEXT(WEEKNUM(jaar_zip[[#This Row],[Datum]],21),"00")</f>
        <v>24-07</v>
      </c>
      <c r="L45" s="101">
        <f>MONTH(jaar_zip[[#This Row],[Datum]])</f>
        <v>2</v>
      </c>
      <c r="M45" s="101">
        <f>IF(ISNUMBER(jaar_zip[[#This Row],[etmaaltemperatuur]]),IF(jaar_zip[[#This Row],[etmaaltemperatuur]]&lt;stookgrens,stookgrens-jaar_zip[[#This Row],[etmaaltemperatuur]],0),"")</f>
        <v>11</v>
      </c>
      <c r="N45" s="101">
        <f>IF(ISNUMBER(jaar_zip[[#This Row],[graaddagen]]),IF(OR(MONTH(jaar_zip[[#This Row],[Datum]])=1,MONTH(jaar_zip[[#This Row],[Datum]])=2,MONTH(jaar_zip[[#This Row],[Datum]])=11,MONTH(jaar_zip[[#This Row],[Datum]])=12),1.1,IF(OR(MONTH(jaar_zip[[#This Row],[Datum]])=3,MONTH(jaar_zip[[#This Row],[Datum]])=10),1,0.8))*jaar_zip[[#This Row],[graaddagen]],"")</f>
        <v>12.100000000000001</v>
      </c>
      <c r="O45" s="101">
        <f>IF(ISNUMBER(jaar_zip[[#This Row],[etmaaltemperatuur]]),IF(jaar_zip[[#This Row],[etmaaltemperatuur]]&gt;stookgrens,jaar_zip[[#This Row],[etmaaltemperatuur]]-stookgrens,0),"")</f>
        <v>0</v>
      </c>
    </row>
    <row r="46" spans="1:15" x14ac:dyDescent="0.3">
      <c r="A46">
        <v>215</v>
      </c>
      <c r="B46">
        <v>20240214</v>
      </c>
      <c r="C46">
        <v>7.3</v>
      </c>
      <c r="D46">
        <v>11.2</v>
      </c>
      <c r="E46">
        <v>131</v>
      </c>
      <c r="F46">
        <v>11.3</v>
      </c>
      <c r="G46">
        <v>1014</v>
      </c>
      <c r="H46">
        <v>94</v>
      </c>
      <c r="I46" s="101" t="s">
        <v>12</v>
      </c>
      <c r="J46" s="1">
        <f>DATEVALUE(RIGHT(jaar_zip[[#This Row],[YYYYMMDD]],2)&amp;"-"&amp;MID(jaar_zip[[#This Row],[YYYYMMDD]],5,2)&amp;"-"&amp;LEFT(jaar_zip[[#This Row],[YYYYMMDD]],4))</f>
        <v>45336</v>
      </c>
      <c r="K46" s="101" t="str">
        <f>IF(AND(VALUE(MONTH(jaar_zip[[#This Row],[Datum]]))=1,VALUE(WEEKNUM(jaar_zip[[#This Row],[Datum]],21))&gt;51),RIGHT(YEAR(jaar_zip[[#This Row],[Datum]])-1,2),RIGHT(YEAR(jaar_zip[[#This Row],[Datum]]),2))&amp;"-"&amp; TEXT(WEEKNUM(jaar_zip[[#This Row],[Datum]],21),"00")</f>
        <v>24-07</v>
      </c>
      <c r="L46" s="101">
        <f>MONTH(jaar_zip[[#This Row],[Datum]])</f>
        <v>2</v>
      </c>
      <c r="M46" s="101">
        <f>IF(ISNUMBER(jaar_zip[[#This Row],[etmaaltemperatuur]]),IF(jaar_zip[[#This Row],[etmaaltemperatuur]]&lt;stookgrens,stookgrens-jaar_zip[[#This Row],[etmaaltemperatuur]],0),"")</f>
        <v>6.8000000000000007</v>
      </c>
      <c r="N46" s="101">
        <f>IF(ISNUMBER(jaar_zip[[#This Row],[graaddagen]]),IF(OR(MONTH(jaar_zip[[#This Row],[Datum]])=1,MONTH(jaar_zip[[#This Row],[Datum]])=2,MONTH(jaar_zip[[#This Row],[Datum]])=11,MONTH(jaar_zip[[#This Row],[Datum]])=12),1.1,IF(OR(MONTH(jaar_zip[[#This Row],[Datum]])=3,MONTH(jaar_zip[[#This Row],[Datum]])=10),1,0.8))*jaar_zip[[#This Row],[graaddagen]],"")</f>
        <v>7.4800000000000013</v>
      </c>
      <c r="O46" s="101">
        <f>IF(ISNUMBER(jaar_zip[[#This Row],[etmaaltemperatuur]]),IF(jaar_zip[[#This Row],[etmaaltemperatuur]]&gt;stookgrens,jaar_zip[[#This Row],[etmaaltemperatuur]]-stookgrens,0),"")</f>
        <v>0</v>
      </c>
    </row>
    <row r="47" spans="1:15" x14ac:dyDescent="0.3">
      <c r="A47">
        <v>215</v>
      </c>
      <c r="B47">
        <v>20240215</v>
      </c>
      <c r="C47">
        <v>4.7</v>
      </c>
      <c r="D47">
        <v>13.2</v>
      </c>
      <c r="E47">
        <v>441</v>
      </c>
      <c r="F47">
        <v>8.4</v>
      </c>
      <c r="G47">
        <v>1011.8</v>
      </c>
      <c r="H47">
        <v>85</v>
      </c>
      <c r="I47" s="101" t="s">
        <v>12</v>
      </c>
      <c r="J47" s="1">
        <f>DATEVALUE(RIGHT(jaar_zip[[#This Row],[YYYYMMDD]],2)&amp;"-"&amp;MID(jaar_zip[[#This Row],[YYYYMMDD]],5,2)&amp;"-"&amp;LEFT(jaar_zip[[#This Row],[YYYYMMDD]],4))</f>
        <v>45337</v>
      </c>
      <c r="K47" s="101" t="str">
        <f>IF(AND(VALUE(MONTH(jaar_zip[[#This Row],[Datum]]))=1,VALUE(WEEKNUM(jaar_zip[[#This Row],[Datum]],21))&gt;51),RIGHT(YEAR(jaar_zip[[#This Row],[Datum]])-1,2),RIGHT(YEAR(jaar_zip[[#This Row],[Datum]]),2))&amp;"-"&amp; TEXT(WEEKNUM(jaar_zip[[#This Row],[Datum]],21),"00")</f>
        <v>24-07</v>
      </c>
      <c r="L47" s="101">
        <f>MONTH(jaar_zip[[#This Row],[Datum]])</f>
        <v>2</v>
      </c>
      <c r="M47" s="101">
        <f>IF(ISNUMBER(jaar_zip[[#This Row],[etmaaltemperatuur]]),IF(jaar_zip[[#This Row],[etmaaltemperatuur]]&lt;stookgrens,stookgrens-jaar_zip[[#This Row],[etmaaltemperatuur]],0),"")</f>
        <v>4.8000000000000007</v>
      </c>
      <c r="N47" s="101">
        <f>IF(ISNUMBER(jaar_zip[[#This Row],[graaddagen]]),IF(OR(MONTH(jaar_zip[[#This Row],[Datum]])=1,MONTH(jaar_zip[[#This Row],[Datum]])=2,MONTH(jaar_zip[[#This Row],[Datum]])=11,MONTH(jaar_zip[[#This Row],[Datum]])=12),1.1,IF(OR(MONTH(jaar_zip[[#This Row],[Datum]])=3,MONTH(jaar_zip[[#This Row],[Datum]])=10),1,0.8))*jaar_zip[[#This Row],[graaddagen]],"")</f>
        <v>5.2800000000000011</v>
      </c>
      <c r="O47" s="101">
        <f>IF(ISNUMBER(jaar_zip[[#This Row],[etmaaltemperatuur]]),IF(jaar_zip[[#This Row],[etmaaltemperatuur]]&gt;stookgrens,jaar_zip[[#This Row],[etmaaltemperatuur]]-stookgrens,0),"")</f>
        <v>0</v>
      </c>
    </row>
    <row r="48" spans="1:15" x14ac:dyDescent="0.3">
      <c r="A48">
        <v>215</v>
      </c>
      <c r="B48">
        <v>20240216</v>
      </c>
      <c r="C48">
        <v>4.5</v>
      </c>
      <c r="D48">
        <v>10.7</v>
      </c>
      <c r="E48">
        <v>358</v>
      </c>
      <c r="F48">
        <v>2.4</v>
      </c>
      <c r="G48">
        <v>1014.4</v>
      </c>
      <c r="H48">
        <v>87</v>
      </c>
      <c r="I48" s="101" t="s">
        <v>12</v>
      </c>
      <c r="J48" s="1">
        <f>DATEVALUE(RIGHT(jaar_zip[[#This Row],[YYYYMMDD]],2)&amp;"-"&amp;MID(jaar_zip[[#This Row],[YYYYMMDD]],5,2)&amp;"-"&amp;LEFT(jaar_zip[[#This Row],[YYYYMMDD]],4))</f>
        <v>45338</v>
      </c>
      <c r="K48" s="101" t="str">
        <f>IF(AND(VALUE(MONTH(jaar_zip[[#This Row],[Datum]]))=1,VALUE(WEEKNUM(jaar_zip[[#This Row],[Datum]],21))&gt;51),RIGHT(YEAR(jaar_zip[[#This Row],[Datum]])-1,2),RIGHT(YEAR(jaar_zip[[#This Row],[Datum]]),2))&amp;"-"&amp; TEXT(WEEKNUM(jaar_zip[[#This Row],[Datum]],21),"00")</f>
        <v>24-07</v>
      </c>
      <c r="L48" s="101">
        <f>MONTH(jaar_zip[[#This Row],[Datum]])</f>
        <v>2</v>
      </c>
      <c r="M48" s="101">
        <f>IF(ISNUMBER(jaar_zip[[#This Row],[etmaaltemperatuur]]),IF(jaar_zip[[#This Row],[etmaaltemperatuur]]&lt;stookgrens,stookgrens-jaar_zip[[#This Row],[etmaaltemperatuur]],0),"")</f>
        <v>7.3000000000000007</v>
      </c>
      <c r="N48" s="101">
        <f>IF(ISNUMBER(jaar_zip[[#This Row],[graaddagen]]),IF(OR(MONTH(jaar_zip[[#This Row],[Datum]])=1,MONTH(jaar_zip[[#This Row],[Datum]])=2,MONTH(jaar_zip[[#This Row],[Datum]])=11,MONTH(jaar_zip[[#This Row],[Datum]])=12),1.1,IF(OR(MONTH(jaar_zip[[#This Row],[Datum]])=3,MONTH(jaar_zip[[#This Row],[Datum]])=10),1,0.8))*jaar_zip[[#This Row],[graaddagen]],"")</f>
        <v>8.0300000000000011</v>
      </c>
      <c r="O48" s="101">
        <f>IF(ISNUMBER(jaar_zip[[#This Row],[etmaaltemperatuur]]),IF(jaar_zip[[#This Row],[etmaaltemperatuur]]&gt;stookgrens,jaar_zip[[#This Row],[etmaaltemperatuur]]-stookgrens,0),"")</f>
        <v>0</v>
      </c>
    </row>
    <row r="49" spans="1:15" x14ac:dyDescent="0.3">
      <c r="A49">
        <v>215</v>
      </c>
      <c r="B49">
        <v>20240217</v>
      </c>
      <c r="C49">
        <v>3.4</v>
      </c>
      <c r="D49">
        <v>10.199999999999999</v>
      </c>
      <c r="E49">
        <v>348</v>
      </c>
      <c r="F49">
        <v>-0.1</v>
      </c>
      <c r="G49">
        <v>1030</v>
      </c>
      <c r="H49">
        <v>86</v>
      </c>
      <c r="I49" s="101" t="s">
        <v>12</v>
      </c>
      <c r="J49" s="1">
        <f>DATEVALUE(RIGHT(jaar_zip[[#This Row],[YYYYMMDD]],2)&amp;"-"&amp;MID(jaar_zip[[#This Row],[YYYYMMDD]],5,2)&amp;"-"&amp;LEFT(jaar_zip[[#This Row],[YYYYMMDD]],4))</f>
        <v>45339</v>
      </c>
      <c r="K49" s="101" t="str">
        <f>IF(AND(VALUE(MONTH(jaar_zip[[#This Row],[Datum]]))=1,VALUE(WEEKNUM(jaar_zip[[#This Row],[Datum]],21))&gt;51),RIGHT(YEAR(jaar_zip[[#This Row],[Datum]])-1,2),RIGHT(YEAR(jaar_zip[[#This Row],[Datum]]),2))&amp;"-"&amp; TEXT(WEEKNUM(jaar_zip[[#This Row],[Datum]],21),"00")</f>
        <v>24-07</v>
      </c>
      <c r="L49" s="101">
        <f>MONTH(jaar_zip[[#This Row],[Datum]])</f>
        <v>2</v>
      </c>
      <c r="M49" s="101">
        <f>IF(ISNUMBER(jaar_zip[[#This Row],[etmaaltemperatuur]]),IF(jaar_zip[[#This Row],[etmaaltemperatuur]]&lt;stookgrens,stookgrens-jaar_zip[[#This Row],[etmaaltemperatuur]],0),"")</f>
        <v>7.8000000000000007</v>
      </c>
      <c r="N49" s="101">
        <f>IF(ISNUMBER(jaar_zip[[#This Row],[graaddagen]]),IF(OR(MONTH(jaar_zip[[#This Row],[Datum]])=1,MONTH(jaar_zip[[#This Row],[Datum]])=2,MONTH(jaar_zip[[#This Row],[Datum]])=11,MONTH(jaar_zip[[#This Row],[Datum]])=12),1.1,IF(OR(MONTH(jaar_zip[[#This Row],[Datum]])=3,MONTH(jaar_zip[[#This Row],[Datum]])=10),1,0.8))*jaar_zip[[#This Row],[graaddagen]],"")</f>
        <v>8.5800000000000018</v>
      </c>
      <c r="O49" s="101">
        <f>IF(ISNUMBER(jaar_zip[[#This Row],[etmaaltemperatuur]]),IF(jaar_zip[[#This Row],[etmaaltemperatuur]]&gt;stookgrens,jaar_zip[[#This Row],[etmaaltemperatuur]]-stookgrens,0),"")</f>
        <v>0</v>
      </c>
    </row>
    <row r="50" spans="1:15" x14ac:dyDescent="0.3">
      <c r="A50">
        <v>215</v>
      </c>
      <c r="B50">
        <v>20240218</v>
      </c>
      <c r="C50">
        <v>6.9</v>
      </c>
      <c r="D50">
        <v>9.4</v>
      </c>
      <c r="E50">
        <v>133</v>
      </c>
      <c r="F50">
        <v>18.8</v>
      </c>
      <c r="G50">
        <v>1023.9</v>
      </c>
      <c r="H50">
        <v>92</v>
      </c>
      <c r="I50" s="101" t="s">
        <v>12</v>
      </c>
      <c r="J50" s="1">
        <f>DATEVALUE(RIGHT(jaar_zip[[#This Row],[YYYYMMDD]],2)&amp;"-"&amp;MID(jaar_zip[[#This Row],[YYYYMMDD]],5,2)&amp;"-"&amp;LEFT(jaar_zip[[#This Row],[YYYYMMDD]],4))</f>
        <v>45340</v>
      </c>
      <c r="K50" s="101" t="str">
        <f>IF(AND(VALUE(MONTH(jaar_zip[[#This Row],[Datum]]))=1,VALUE(WEEKNUM(jaar_zip[[#This Row],[Datum]],21))&gt;51),RIGHT(YEAR(jaar_zip[[#This Row],[Datum]])-1,2),RIGHT(YEAR(jaar_zip[[#This Row],[Datum]]),2))&amp;"-"&amp; TEXT(WEEKNUM(jaar_zip[[#This Row],[Datum]],21),"00")</f>
        <v>24-07</v>
      </c>
      <c r="L50" s="101">
        <f>MONTH(jaar_zip[[#This Row],[Datum]])</f>
        <v>2</v>
      </c>
      <c r="M50" s="101">
        <f>IF(ISNUMBER(jaar_zip[[#This Row],[etmaaltemperatuur]]),IF(jaar_zip[[#This Row],[etmaaltemperatuur]]&lt;stookgrens,stookgrens-jaar_zip[[#This Row],[etmaaltemperatuur]],0),"")</f>
        <v>8.6</v>
      </c>
      <c r="N50" s="101">
        <f>IF(ISNUMBER(jaar_zip[[#This Row],[graaddagen]]),IF(OR(MONTH(jaar_zip[[#This Row],[Datum]])=1,MONTH(jaar_zip[[#This Row],[Datum]])=2,MONTH(jaar_zip[[#This Row],[Datum]])=11,MONTH(jaar_zip[[#This Row],[Datum]])=12),1.1,IF(OR(MONTH(jaar_zip[[#This Row],[Datum]])=3,MONTH(jaar_zip[[#This Row],[Datum]])=10),1,0.8))*jaar_zip[[#This Row],[graaddagen]],"")</f>
        <v>9.4600000000000009</v>
      </c>
      <c r="O50" s="101">
        <f>IF(ISNUMBER(jaar_zip[[#This Row],[etmaaltemperatuur]]),IF(jaar_zip[[#This Row],[etmaaltemperatuur]]&gt;stookgrens,jaar_zip[[#This Row],[etmaaltemperatuur]]-stookgrens,0),"")</f>
        <v>0</v>
      </c>
    </row>
    <row r="51" spans="1:15" x14ac:dyDescent="0.3">
      <c r="A51">
        <v>215</v>
      </c>
      <c r="B51">
        <v>20240219</v>
      </c>
      <c r="C51">
        <v>5.3</v>
      </c>
      <c r="D51">
        <v>8.8000000000000007</v>
      </c>
      <c r="E51">
        <v>248</v>
      </c>
      <c r="F51">
        <v>1.4</v>
      </c>
      <c r="G51">
        <v>1026.7</v>
      </c>
      <c r="H51">
        <v>88</v>
      </c>
      <c r="I51" s="101" t="s">
        <v>12</v>
      </c>
      <c r="J51" s="1">
        <f>DATEVALUE(RIGHT(jaar_zip[[#This Row],[YYYYMMDD]],2)&amp;"-"&amp;MID(jaar_zip[[#This Row],[YYYYMMDD]],5,2)&amp;"-"&amp;LEFT(jaar_zip[[#This Row],[YYYYMMDD]],4))</f>
        <v>45341</v>
      </c>
      <c r="K51" s="101" t="str">
        <f>IF(AND(VALUE(MONTH(jaar_zip[[#This Row],[Datum]]))=1,VALUE(WEEKNUM(jaar_zip[[#This Row],[Datum]],21))&gt;51),RIGHT(YEAR(jaar_zip[[#This Row],[Datum]])-1,2),RIGHT(YEAR(jaar_zip[[#This Row],[Datum]]),2))&amp;"-"&amp; TEXT(WEEKNUM(jaar_zip[[#This Row],[Datum]],21),"00")</f>
        <v>24-08</v>
      </c>
      <c r="L51" s="101">
        <f>MONTH(jaar_zip[[#This Row],[Datum]])</f>
        <v>2</v>
      </c>
      <c r="M51" s="101">
        <f>IF(ISNUMBER(jaar_zip[[#This Row],[etmaaltemperatuur]]),IF(jaar_zip[[#This Row],[etmaaltemperatuur]]&lt;stookgrens,stookgrens-jaar_zip[[#This Row],[etmaaltemperatuur]],0),"")</f>
        <v>9.1999999999999993</v>
      </c>
      <c r="N51" s="101">
        <f>IF(ISNUMBER(jaar_zip[[#This Row],[graaddagen]]),IF(OR(MONTH(jaar_zip[[#This Row],[Datum]])=1,MONTH(jaar_zip[[#This Row],[Datum]])=2,MONTH(jaar_zip[[#This Row],[Datum]])=11,MONTH(jaar_zip[[#This Row],[Datum]])=12),1.1,IF(OR(MONTH(jaar_zip[[#This Row],[Datum]])=3,MONTH(jaar_zip[[#This Row],[Datum]])=10),1,0.8))*jaar_zip[[#This Row],[graaddagen]],"")</f>
        <v>10.119999999999999</v>
      </c>
      <c r="O51" s="101">
        <f>IF(ISNUMBER(jaar_zip[[#This Row],[etmaaltemperatuur]]),IF(jaar_zip[[#This Row],[etmaaltemperatuur]]&gt;stookgrens,jaar_zip[[#This Row],[etmaaltemperatuur]]-stookgrens,0),"")</f>
        <v>0</v>
      </c>
    </row>
    <row r="52" spans="1:15" x14ac:dyDescent="0.3">
      <c r="A52">
        <v>215</v>
      </c>
      <c r="B52">
        <v>20240220</v>
      </c>
      <c r="C52">
        <v>6.2</v>
      </c>
      <c r="D52">
        <v>8.9</v>
      </c>
      <c r="E52">
        <v>540</v>
      </c>
      <c r="F52">
        <v>-0.1</v>
      </c>
      <c r="G52">
        <v>1025.3</v>
      </c>
      <c r="H52">
        <v>86</v>
      </c>
      <c r="I52" s="101" t="s">
        <v>12</v>
      </c>
      <c r="J52" s="1">
        <f>DATEVALUE(RIGHT(jaar_zip[[#This Row],[YYYYMMDD]],2)&amp;"-"&amp;MID(jaar_zip[[#This Row],[YYYYMMDD]],5,2)&amp;"-"&amp;LEFT(jaar_zip[[#This Row],[YYYYMMDD]],4))</f>
        <v>45342</v>
      </c>
      <c r="K52" s="101" t="str">
        <f>IF(AND(VALUE(MONTH(jaar_zip[[#This Row],[Datum]]))=1,VALUE(WEEKNUM(jaar_zip[[#This Row],[Datum]],21))&gt;51),RIGHT(YEAR(jaar_zip[[#This Row],[Datum]])-1,2),RIGHT(YEAR(jaar_zip[[#This Row],[Datum]]),2))&amp;"-"&amp; TEXT(WEEKNUM(jaar_zip[[#This Row],[Datum]],21),"00")</f>
        <v>24-08</v>
      </c>
      <c r="L52" s="101">
        <f>MONTH(jaar_zip[[#This Row],[Datum]])</f>
        <v>2</v>
      </c>
      <c r="M52" s="101">
        <f>IF(ISNUMBER(jaar_zip[[#This Row],[etmaaltemperatuur]]),IF(jaar_zip[[#This Row],[etmaaltemperatuur]]&lt;stookgrens,stookgrens-jaar_zip[[#This Row],[etmaaltemperatuur]],0),"")</f>
        <v>9.1</v>
      </c>
      <c r="N52" s="101">
        <f>IF(ISNUMBER(jaar_zip[[#This Row],[graaddagen]]),IF(OR(MONTH(jaar_zip[[#This Row],[Datum]])=1,MONTH(jaar_zip[[#This Row],[Datum]])=2,MONTH(jaar_zip[[#This Row],[Datum]])=11,MONTH(jaar_zip[[#This Row],[Datum]])=12),1.1,IF(OR(MONTH(jaar_zip[[#This Row],[Datum]])=3,MONTH(jaar_zip[[#This Row],[Datum]])=10),1,0.8))*jaar_zip[[#This Row],[graaddagen]],"")</f>
        <v>10.01</v>
      </c>
      <c r="O52" s="101">
        <f>IF(ISNUMBER(jaar_zip[[#This Row],[etmaaltemperatuur]]),IF(jaar_zip[[#This Row],[etmaaltemperatuur]]&gt;stookgrens,jaar_zip[[#This Row],[etmaaltemperatuur]]-stookgrens,0),"")</f>
        <v>0</v>
      </c>
    </row>
    <row r="53" spans="1:15" x14ac:dyDescent="0.3">
      <c r="A53">
        <v>215</v>
      </c>
      <c r="B53">
        <v>20240221</v>
      </c>
      <c r="C53">
        <v>7.5</v>
      </c>
      <c r="D53">
        <v>9.4</v>
      </c>
      <c r="E53">
        <v>235</v>
      </c>
      <c r="F53">
        <v>7.9</v>
      </c>
      <c r="G53">
        <v>1009.3</v>
      </c>
      <c r="H53">
        <v>88</v>
      </c>
      <c r="I53" s="101" t="s">
        <v>12</v>
      </c>
      <c r="J53" s="1">
        <f>DATEVALUE(RIGHT(jaar_zip[[#This Row],[YYYYMMDD]],2)&amp;"-"&amp;MID(jaar_zip[[#This Row],[YYYYMMDD]],5,2)&amp;"-"&amp;LEFT(jaar_zip[[#This Row],[YYYYMMDD]],4))</f>
        <v>45343</v>
      </c>
      <c r="K53" s="101" t="str">
        <f>IF(AND(VALUE(MONTH(jaar_zip[[#This Row],[Datum]]))=1,VALUE(WEEKNUM(jaar_zip[[#This Row],[Datum]],21))&gt;51),RIGHT(YEAR(jaar_zip[[#This Row],[Datum]])-1,2),RIGHT(YEAR(jaar_zip[[#This Row],[Datum]]),2))&amp;"-"&amp; TEXT(WEEKNUM(jaar_zip[[#This Row],[Datum]],21),"00")</f>
        <v>24-08</v>
      </c>
      <c r="L53" s="101">
        <f>MONTH(jaar_zip[[#This Row],[Datum]])</f>
        <v>2</v>
      </c>
      <c r="M53" s="101">
        <f>IF(ISNUMBER(jaar_zip[[#This Row],[etmaaltemperatuur]]),IF(jaar_zip[[#This Row],[etmaaltemperatuur]]&lt;stookgrens,stookgrens-jaar_zip[[#This Row],[etmaaltemperatuur]],0),"")</f>
        <v>8.6</v>
      </c>
      <c r="N53" s="101">
        <f>IF(ISNUMBER(jaar_zip[[#This Row],[graaddagen]]),IF(OR(MONTH(jaar_zip[[#This Row],[Datum]])=1,MONTH(jaar_zip[[#This Row],[Datum]])=2,MONTH(jaar_zip[[#This Row],[Datum]])=11,MONTH(jaar_zip[[#This Row],[Datum]])=12),1.1,IF(OR(MONTH(jaar_zip[[#This Row],[Datum]])=3,MONTH(jaar_zip[[#This Row],[Datum]])=10),1,0.8))*jaar_zip[[#This Row],[graaddagen]],"")</f>
        <v>9.4600000000000009</v>
      </c>
      <c r="O53" s="101">
        <f>IF(ISNUMBER(jaar_zip[[#This Row],[etmaaltemperatuur]]),IF(jaar_zip[[#This Row],[etmaaltemperatuur]]&gt;stookgrens,jaar_zip[[#This Row],[etmaaltemperatuur]]-stookgrens,0),"")</f>
        <v>0</v>
      </c>
    </row>
    <row r="54" spans="1:15" x14ac:dyDescent="0.3">
      <c r="A54">
        <v>215</v>
      </c>
      <c r="B54">
        <v>20240222</v>
      </c>
      <c r="C54">
        <v>7.4</v>
      </c>
      <c r="D54">
        <v>9.6999999999999993</v>
      </c>
      <c r="E54">
        <v>281</v>
      </c>
      <c r="F54">
        <v>12.9</v>
      </c>
      <c r="G54">
        <v>985.4</v>
      </c>
      <c r="H54">
        <v>89</v>
      </c>
      <c r="I54" s="101" t="s">
        <v>12</v>
      </c>
      <c r="J54" s="1">
        <f>DATEVALUE(RIGHT(jaar_zip[[#This Row],[YYYYMMDD]],2)&amp;"-"&amp;MID(jaar_zip[[#This Row],[YYYYMMDD]],5,2)&amp;"-"&amp;LEFT(jaar_zip[[#This Row],[YYYYMMDD]],4))</f>
        <v>45344</v>
      </c>
      <c r="K54" s="101" t="str">
        <f>IF(AND(VALUE(MONTH(jaar_zip[[#This Row],[Datum]]))=1,VALUE(WEEKNUM(jaar_zip[[#This Row],[Datum]],21))&gt;51),RIGHT(YEAR(jaar_zip[[#This Row],[Datum]])-1,2),RIGHT(YEAR(jaar_zip[[#This Row],[Datum]]),2))&amp;"-"&amp; TEXT(WEEKNUM(jaar_zip[[#This Row],[Datum]],21),"00")</f>
        <v>24-08</v>
      </c>
      <c r="L54" s="101">
        <f>MONTH(jaar_zip[[#This Row],[Datum]])</f>
        <v>2</v>
      </c>
      <c r="M54" s="101">
        <f>IF(ISNUMBER(jaar_zip[[#This Row],[etmaaltemperatuur]]),IF(jaar_zip[[#This Row],[etmaaltemperatuur]]&lt;stookgrens,stookgrens-jaar_zip[[#This Row],[etmaaltemperatuur]],0),"")</f>
        <v>8.3000000000000007</v>
      </c>
      <c r="N54" s="101">
        <f>IF(ISNUMBER(jaar_zip[[#This Row],[graaddagen]]),IF(OR(MONTH(jaar_zip[[#This Row],[Datum]])=1,MONTH(jaar_zip[[#This Row],[Datum]])=2,MONTH(jaar_zip[[#This Row],[Datum]])=11,MONTH(jaar_zip[[#This Row],[Datum]])=12),1.1,IF(OR(MONTH(jaar_zip[[#This Row],[Datum]])=3,MONTH(jaar_zip[[#This Row],[Datum]])=10),1,0.8))*jaar_zip[[#This Row],[graaddagen]],"")</f>
        <v>9.1300000000000008</v>
      </c>
      <c r="O54" s="101">
        <f>IF(ISNUMBER(jaar_zip[[#This Row],[etmaaltemperatuur]]),IF(jaar_zip[[#This Row],[etmaaltemperatuur]]&gt;stookgrens,jaar_zip[[#This Row],[etmaaltemperatuur]]-stookgrens,0),"")</f>
        <v>0</v>
      </c>
    </row>
    <row r="55" spans="1:15" x14ac:dyDescent="0.3">
      <c r="A55">
        <v>215</v>
      </c>
      <c r="B55">
        <v>20240223</v>
      </c>
      <c r="C55">
        <v>7.5</v>
      </c>
      <c r="D55">
        <v>6.2</v>
      </c>
      <c r="E55">
        <v>476</v>
      </c>
      <c r="F55">
        <v>3.9</v>
      </c>
      <c r="G55">
        <v>989.3</v>
      </c>
      <c r="H55">
        <v>80</v>
      </c>
      <c r="I55" s="101" t="s">
        <v>12</v>
      </c>
      <c r="J55" s="1">
        <f>DATEVALUE(RIGHT(jaar_zip[[#This Row],[YYYYMMDD]],2)&amp;"-"&amp;MID(jaar_zip[[#This Row],[YYYYMMDD]],5,2)&amp;"-"&amp;LEFT(jaar_zip[[#This Row],[YYYYMMDD]],4))</f>
        <v>45345</v>
      </c>
      <c r="K55" s="101" t="str">
        <f>IF(AND(VALUE(MONTH(jaar_zip[[#This Row],[Datum]]))=1,VALUE(WEEKNUM(jaar_zip[[#This Row],[Datum]],21))&gt;51),RIGHT(YEAR(jaar_zip[[#This Row],[Datum]])-1,2),RIGHT(YEAR(jaar_zip[[#This Row],[Datum]]),2))&amp;"-"&amp; TEXT(WEEKNUM(jaar_zip[[#This Row],[Datum]],21),"00")</f>
        <v>24-08</v>
      </c>
      <c r="L55" s="101">
        <f>MONTH(jaar_zip[[#This Row],[Datum]])</f>
        <v>2</v>
      </c>
      <c r="M55" s="101">
        <f>IF(ISNUMBER(jaar_zip[[#This Row],[etmaaltemperatuur]]),IF(jaar_zip[[#This Row],[etmaaltemperatuur]]&lt;stookgrens,stookgrens-jaar_zip[[#This Row],[etmaaltemperatuur]],0),"")</f>
        <v>11.8</v>
      </c>
      <c r="N55" s="101">
        <f>IF(ISNUMBER(jaar_zip[[#This Row],[graaddagen]]),IF(OR(MONTH(jaar_zip[[#This Row],[Datum]])=1,MONTH(jaar_zip[[#This Row],[Datum]])=2,MONTH(jaar_zip[[#This Row],[Datum]])=11,MONTH(jaar_zip[[#This Row],[Datum]])=12),1.1,IF(OR(MONTH(jaar_zip[[#This Row],[Datum]])=3,MONTH(jaar_zip[[#This Row],[Datum]])=10),1,0.8))*jaar_zip[[#This Row],[graaddagen]],"")</f>
        <v>12.980000000000002</v>
      </c>
      <c r="O55" s="101">
        <f>IF(ISNUMBER(jaar_zip[[#This Row],[etmaaltemperatuur]]),IF(jaar_zip[[#This Row],[etmaaltemperatuur]]&gt;stookgrens,jaar_zip[[#This Row],[etmaaltemperatuur]]-stookgrens,0),"")</f>
        <v>0</v>
      </c>
    </row>
    <row r="56" spans="1:15" x14ac:dyDescent="0.3">
      <c r="A56">
        <v>215</v>
      </c>
      <c r="B56">
        <v>20240224</v>
      </c>
      <c r="C56">
        <v>4</v>
      </c>
      <c r="D56">
        <v>4.8</v>
      </c>
      <c r="E56">
        <v>305</v>
      </c>
      <c r="F56">
        <v>8.3000000000000007</v>
      </c>
      <c r="G56">
        <v>997.2</v>
      </c>
      <c r="H56">
        <v>87</v>
      </c>
      <c r="I56" s="101" t="s">
        <v>12</v>
      </c>
      <c r="J56" s="1">
        <f>DATEVALUE(RIGHT(jaar_zip[[#This Row],[YYYYMMDD]],2)&amp;"-"&amp;MID(jaar_zip[[#This Row],[YYYYMMDD]],5,2)&amp;"-"&amp;LEFT(jaar_zip[[#This Row],[YYYYMMDD]],4))</f>
        <v>45346</v>
      </c>
      <c r="K56" s="101" t="str">
        <f>IF(AND(VALUE(MONTH(jaar_zip[[#This Row],[Datum]]))=1,VALUE(WEEKNUM(jaar_zip[[#This Row],[Datum]],21))&gt;51),RIGHT(YEAR(jaar_zip[[#This Row],[Datum]])-1,2),RIGHT(YEAR(jaar_zip[[#This Row],[Datum]]),2))&amp;"-"&amp; TEXT(WEEKNUM(jaar_zip[[#This Row],[Datum]],21),"00")</f>
        <v>24-08</v>
      </c>
      <c r="L56" s="101">
        <f>MONTH(jaar_zip[[#This Row],[Datum]])</f>
        <v>2</v>
      </c>
      <c r="M56" s="101">
        <f>IF(ISNUMBER(jaar_zip[[#This Row],[etmaaltemperatuur]]),IF(jaar_zip[[#This Row],[etmaaltemperatuur]]&lt;stookgrens,stookgrens-jaar_zip[[#This Row],[etmaaltemperatuur]],0),"")</f>
        <v>13.2</v>
      </c>
      <c r="N56" s="101">
        <f>IF(ISNUMBER(jaar_zip[[#This Row],[graaddagen]]),IF(OR(MONTH(jaar_zip[[#This Row],[Datum]])=1,MONTH(jaar_zip[[#This Row],[Datum]])=2,MONTH(jaar_zip[[#This Row],[Datum]])=11,MONTH(jaar_zip[[#This Row],[Datum]])=12),1.1,IF(OR(MONTH(jaar_zip[[#This Row],[Datum]])=3,MONTH(jaar_zip[[#This Row],[Datum]])=10),1,0.8))*jaar_zip[[#This Row],[graaddagen]],"")</f>
        <v>14.52</v>
      </c>
      <c r="O56" s="101">
        <f>IF(ISNUMBER(jaar_zip[[#This Row],[etmaaltemperatuur]]),IF(jaar_zip[[#This Row],[etmaaltemperatuur]]&gt;stookgrens,jaar_zip[[#This Row],[etmaaltemperatuur]]-stookgrens,0),"")</f>
        <v>0</v>
      </c>
    </row>
    <row r="57" spans="1:15" x14ac:dyDescent="0.3">
      <c r="A57">
        <v>215</v>
      </c>
      <c r="B57">
        <v>20240225</v>
      </c>
      <c r="C57">
        <v>4.0999999999999996</v>
      </c>
      <c r="D57">
        <v>6.8</v>
      </c>
      <c r="E57">
        <v>878</v>
      </c>
      <c r="F57">
        <v>0.4</v>
      </c>
      <c r="G57">
        <v>999.3</v>
      </c>
      <c r="H57">
        <v>83</v>
      </c>
      <c r="I57" s="101" t="s">
        <v>12</v>
      </c>
      <c r="J57" s="1">
        <f>DATEVALUE(RIGHT(jaar_zip[[#This Row],[YYYYMMDD]],2)&amp;"-"&amp;MID(jaar_zip[[#This Row],[YYYYMMDD]],5,2)&amp;"-"&amp;LEFT(jaar_zip[[#This Row],[YYYYMMDD]],4))</f>
        <v>45347</v>
      </c>
      <c r="K57" s="101" t="str">
        <f>IF(AND(VALUE(MONTH(jaar_zip[[#This Row],[Datum]]))=1,VALUE(WEEKNUM(jaar_zip[[#This Row],[Datum]],21))&gt;51),RIGHT(YEAR(jaar_zip[[#This Row],[Datum]])-1,2),RIGHT(YEAR(jaar_zip[[#This Row],[Datum]]),2))&amp;"-"&amp; TEXT(WEEKNUM(jaar_zip[[#This Row],[Datum]],21),"00")</f>
        <v>24-08</v>
      </c>
      <c r="L57" s="101">
        <f>MONTH(jaar_zip[[#This Row],[Datum]])</f>
        <v>2</v>
      </c>
      <c r="M57" s="101">
        <f>IF(ISNUMBER(jaar_zip[[#This Row],[etmaaltemperatuur]]),IF(jaar_zip[[#This Row],[etmaaltemperatuur]]&lt;stookgrens,stookgrens-jaar_zip[[#This Row],[etmaaltemperatuur]],0),"")</f>
        <v>11.2</v>
      </c>
      <c r="N57" s="101">
        <f>IF(ISNUMBER(jaar_zip[[#This Row],[graaddagen]]),IF(OR(MONTH(jaar_zip[[#This Row],[Datum]])=1,MONTH(jaar_zip[[#This Row],[Datum]])=2,MONTH(jaar_zip[[#This Row],[Datum]])=11,MONTH(jaar_zip[[#This Row],[Datum]])=12),1.1,IF(OR(MONTH(jaar_zip[[#This Row],[Datum]])=3,MONTH(jaar_zip[[#This Row],[Datum]])=10),1,0.8))*jaar_zip[[#This Row],[graaddagen]],"")</f>
        <v>12.32</v>
      </c>
      <c r="O57" s="101">
        <f>IF(ISNUMBER(jaar_zip[[#This Row],[etmaaltemperatuur]]),IF(jaar_zip[[#This Row],[etmaaltemperatuur]]&gt;stookgrens,jaar_zip[[#This Row],[etmaaltemperatuur]]-stookgrens,0),"")</f>
        <v>0</v>
      </c>
    </row>
    <row r="58" spans="1:15" x14ac:dyDescent="0.3">
      <c r="A58">
        <v>215</v>
      </c>
      <c r="B58">
        <v>20240226</v>
      </c>
      <c r="C58">
        <v>7.3</v>
      </c>
      <c r="D58">
        <v>5.7</v>
      </c>
      <c r="E58">
        <v>418</v>
      </c>
      <c r="F58">
        <v>0</v>
      </c>
      <c r="G58">
        <v>1007.7</v>
      </c>
      <c r="H58">
        <v>79</v>
      </c>
      <c r="I58" s="101" t="s">
        <v>12</v>
      </c>
      <c r="J58" s="1">
        <f>DATEVALUE(RIGHT(jaar_zip[[#This Row],[YYYYMMDD]],2)&amp;"-"&amp;MID(jaar_zip[[#This Row],[YYYYMMDD]],5,2)&amp;"-"&amp;LEFT(jaar_zip[[#This Row],[YYYYMMDD]],4))</f>
        <v>45348</v>
      </c>
      <c r="K58" s="101" t="str">
        <f>IF(AND(VALUE(MONTH(jaar_zip[[#This Row],[Datum]]))=1,VALUE(WEEKNUM(jaar_zip[[#This Row],[Datum]],21))&gt;51),RIGHT(YEAR(jaar_zip[[#This Row],[Datum]])-1,2),RIGHT(YEAR(jaar_zip[[#This Row],[Datum]]),2))&amp;"-"&amp; TEXT(WEEKNUM(jaar_zip[[#This Row],[Datum]],21),"00")</f>
        <v>24-09</v>
      </c>
      <c r="L58" s="101">
        <f>MONTH(jaar_zip[[#This Row],[Datum]])</f>
        <v>2</v>
      </c>
      <c r="M58" s="101">
        <f>IF(ISNUMBER(jaar_zip[[#This Row],[etmaaltemperatuur]]),IF(jaar_zip[[#This Row],[etmaaltemperatuur]]&lt;stookgrens,stookgrens-jaar_zip[[#This Row],[etmaaltemperatuur]],0),"")</f>
        <v>12.3</v>
      </c>
      <c r="N58" s="101">
        <f>IF(ISNUMBER(jaar_zip[[#This Row],[graaddagen]]),IF(OR(MONTH(jaar_zip[[#This Row],[Datum]])=1,MONTH(jaar_zip[[#This Row],[Datum]])=2,MONTH(jaar_zip[[#This Row],[Datum]])=11,MONTH(jaar_zip[[#This Row],[Datum]])=12),1.1,IF(OR(MONTH(jaar_zip[[#This Row],[Datum]])=3,MONTH(jaar_zip[[#This Row],[Datum]])=10),1,0.8))*jaar_zip[[#This Row],[graaddagen]],"")</f>
        <v>13.530000000000001</v>
      </c>
      <c r="O58" s="101">
        <f>IF(ISNUMBER(jaar_zip[[#This Row],[etmaaltemperatuur]]),IF(jaar_zip[[#This Row],[etmaaltemperatuur]]&gt;stookgrens,jaar_zip[[#This Row],[etmaaltemperatuur]]-stookgrens,0),"")</f>
        <v>0</v>
      </c>
    </row>
    <row r="59" spans="1:15" x14ac:dyDescent="0.3">
      <c r="A59">
        <v>215</v>
      </c>
      <c r="B59">
        <v>20240227</v>
      </c>
      <c r="C59">
        <v>3</v>
      </c>
      <c r="D59">
        <v>4.4000000000000004</v>
      </c>
      <c r="E59">
        <v>1100</v>
      </c>
      <c r="F59">
        <v>0</v>
      </c>
      <c r="G59">
        <v>1019.1</v>
      </c>
      <c r="H59">
        <v>81</v>
      </c>
      <c r="I59" s="101" t="s">
        <v>12</v>
      </c>
      <c r="J59" s="1">
        <f>DATEVALUE(RIGHT(jaar_zip[[#This Row],[YYYYMMDD]],2)&amp;"-"&amp;MID(jaar_zip[[#This Row],[YYYYMMDD]],5,2)&amp;"-"&amp;LEFT(jaar_zip[[#This Row],[YYYYMMDD]],4))</f>
        <v>45349</v>
      </c>
      <c r="K59" s="101" t="str">
        <f>IF(AND(VALUE(MONTH(jaar_zip[[#This Row],[Datum]]))=1,VALUE(WEEKNUM(jaar_zip[[#This Row],[Datum]],21))&gt;51),RIGHT(YEAR(jaar_zip[[#This Row],[Datum]])-1,2),RIGHT(YEAR(jaar_zip[[#This Row],[Datum]]),2))&amp;"-"&amp; TEXT(WEEKNUM(jaar_zip[[#This Row],[Datum]],21),"00")</f>
        <v>24-09</v>
      </c>
      <c r="L59" s="101">
        <f>MONTH(jaar_zip[[#This Row],[Datum]])</f>
        <v>2</v>
      </c>
      <c r="M59" s="101">
        <f>IF(ISNUMBER(jaar_zip[[#This Row],[etmaaltemperatuur]]),IF(jaar_zip[[#This Row],[etmaaltemperatuur]]&lt;stookgrens,stookgrens-jaar_zip[[#This Row],[etmaaltemperatuur]],0),"")</f>
        <v>13.6</v>
      </c>
      <c r="N59" s="101">
        <f>IF(ISNUMBER(jaar_zip[[#This Row],[graaddagen]]),IF(OR(MONTH(jaar_zip[[#This Row],[Datum]])=1,MONTH(jaar_zip[[#This Row],[Datum]])=2,MONTH(jaar_zip[[#This Row],[Datum]])=11,MONTH(jaar_zip[[#This Row],[Datum]])=12),1.1,IF(OR(MONTH(jaar_zip[[#This Row],[Datum]])=3,MONTH(jaar_zip[[#This Row],[Datum]])=10),1,0.8))*jaar_zip[[#This Row],[graaddagen]],"")</f>
        <v>14.96</v>
      </c>
      <c r="O59" s="101">
        <f>IF(ISNUMBER(jaar_zip[[#This Row],[etmaaltemperatuur]]),IF(jaar_zip[[#This Row],[etmaaltemperatuur]]&gt;stookgrens,jaar_zip[[#This Row],[etmaaltemperatuur]]-stookgrens,0),"")</f>
        <v>0</v>
      </c>
    </row>
    <row r="60" spans="1:15" x14ac:dyDescent="0.3">
      <c r="A60">
        <v>215</v>
      </c>
      <c r="B60">
        <v>20240228</v>
      </c>
      <c r="C60">
        <v>4.4000000000000004</v>
      </c>
      <c r="D60">
        <v>7.4</v>
      </c>
      <c r="E60">
        <v>273</v>
      </c>
      <c r="F60">
        <v>0.1</v>
      </c>
      <c r="G60">
        <v>1018.7</v>
      </c>
      <c r="H60">
        <v>88</v>
      </c>
      <c r="I60" s="101" t="s">
        <v>12</v>
      </c>
      <c r="J60" s="1">
        <f>DATEVALUE(RIGHT(jaar_zip[[#This Row],[YYYYMMDD]],2)&amp;"-"&amp;MID(jaar_zip[[#This Row],[YYYYMMDD]],5,2)&amp;"-"&amp;LEFT(jaar_zip[[#This Row],[YYYYMMDD]],4))</f>
        <v>45350</v>
      </c>
      <c r="K60" s="101" t="str">
        <f>IF(AND(VALUE(MONTH(jaar_zip[[#This Row],[Datum]]))=1,VALUE(WEEKNUM(jaar_zip[[#This Row],[Datum]],21))&gt;51),RIGHT(YEAR(jaar_zip[[#This Row],[Datum]])-1,2),RIGHT(YEAR(jaar_zip[[#This Row],[Datum]]),2))&amp;"-"&amp; TEXT(WEEKNUM(jaar_zip[[#This Row],[Datum]],21),"00")</f>
        <v>24-09</v>
      </c>
      <c r="L60" s="101">
        <f>MONTH(jaar_zip[[#This Row],[Datum]])</f>
        <v>2</v>
      </c>
      <c r="M60" s="101">
        <f>IF(ISNUMBER(jaar_zip[[#This Row],[etmaaltemperatuur]]),IF(jaar_zip[[#This Row],[etmaaltemperatuur]]&lt;stookgrens,stookgrens-jaar_zip[[#This Row],[etmaaltemperatuur]],0),"")</f>
        <v>10.6</v>
      </c>
      <c r="N60" s="101">
        <f>IF(ISNUMBER(jaar_zip[[#This Row],[graaddagen]]),IF(OR(MONTH(jaar_zip[[#This Row],[Datum]])=1,MONTH(jaar_zip[[#This Row],[Datum]])=2,MONTH(jaar_zip[[#This Row],[Datum]])=11,MONTH(jaar_zip[[#This Row],[Datum]])=12),1.1,IF(OR(MONTH(jaar_zip[[#This Row],[Datum]])=3,MONTH(jaar_zip[[#This Row],[Datum]])=10),1,0.8))*jaar_zip[[#This Row],[graaddagen]],"")</f>
        <v>11.66</v>
      </c>
      <c r="O60" s="101">
        <f>IF(ISNUMBER(jaar_zip[[#This Row],[etmaaltemperatuur]]),IF(jaar_zip[[#This Row],[etmaaltemperatuur]]&gt;stookgrens,jaar_zip[[#This Row],[etmaaltemperatuur]]-stookgrens,0),"")</f>
        <v>0</v>
      </c>
    </row>
    <row r="61" spans="1:15" x14ac:dyDescent="0.3">
      <c r="A61">
        <v>215</v>
      </c>
      <c r="B61">
        <v>20240229</v>
      </c>
      <c r="C61">
        <v>6</v>
      </c>
      <c r="D61">
        <v>8.6</v>
      </c>
      <c r="E61">
        <v>182</v>
      </c>
      <c r="F61">
        <v>4.3</v>
      </c>
      <c r="G61">
        <v>1006.5</v>
      </c>
      <c r="H61">
        <v>93</v>
      </c>
      <c r="I61" s="101" t="s">
        <v>12</v>
      </c>
      <c r="J61" s="1">
        <f>DATEVALUE(RIGHT(jaar_zip[[#This Row],[YYYYMMDD]],2)&amp;"-"&amp;MID(jaar_zip[[#This Row],[YYYYMMDD]],5,2)&amp;"-"&amp;LEFT(jaar_zip[[#This Row],[YYYYMMDD]],4))</f>
        <v>45351</v>
      </c>
      <c r="K61" s="101" t="str">
        <f>IF(AND(VALUE(MONTH(jaar_zip[[#This Row],[Datum]]))=1,VALUE(WEEKNUM(jaar_zip[[#This Row],[Datum]],21))&gt;51),RIGHT(YEAR(jaar_zip[[#This Row],[Datum]])-1,2),RIGHT(YEAR(jaar_zip[[#This Row],[Datum]]),2))&amp;"-"&amp; TEXT(WEEKNUM(jaar_zip[[#This Row],[Datum]],21),"00")</f>
        <v>24-09</v>
      </c>
      <c r="L61" s="101">
        <f>MONTH(jaar_zip[[#This Row],[Datum]])</f>
        <v>2</v>
      </c>
      <c r="M61" s="101">
        <f>IF(ISNUMBER(jaar_zip[[#This Row],[etmaaltemperatuur]]),IF(jaar_zip[[#This Row],[etmaaltemperatuur]]&lt;stookgrens,stookgrens-jaar_zip[[#This Row],[etmaaltemperatuur]],0),"")</f>
        <v>9.4</v>
      </c>
      <c r="N61" s="101">
        <f>IF(ISNUMBER(jaar_zip[[#This Row],[graaddagen]]),IF(OR(MONTH(jaar_zip[[#This Row],[Datum]])=1,MONTH(jaar_zip[[#This Row],[Datum]])=2,MONTH(jaar_zip[[#This Row],[Datum]])=11,MONTH(jaar_zip[[#This Row],[Datum]])=12),1.1,IF(OR(MONTH(jaar_zip[[#This Row],[Datum]])=3,MONTH(jaar_zip[[#This Row],[Datum]])=10),1,0.8))*jaar_zip[[#This Row],[graaddagen]],"")</f>
        <v>10.340000000000002</v>
      </c>
      <c r="O61" s="101">
        <f>IF(ISNUMBER(jaar_zip[[#This Row],[etmaaltemperatuur]]),IF(jaar_zip[[#This Row],[etmaaltemperatuur]]&gt;stookgrens,jaar_zip[[#This Row],[etmaaltemperatuur]]-stookgrens,0),"")</f>
        <v>0</v>
      </c>
    </row>
    <row r="62" spans="1:15" x14ac:dyDescent="0.3">
      <c r="A62">
        <v>215</v>
      </c>
      <c r="B62">
        <v>20240301</v>
      </c>
      <c r="C62">
        <v>6.1</v>
      </c>
      <c r="D62">
        <v>7.2</v>
      </c>
      <c r="E62">
        <v>531</v>
      </c>
      <c r="F62">
        <v>2.4</v>
      </c>
      <c r="G62">
        <v>999.3</v>
      </c>
      <c r="H62">
        <v>84</v>
      </c>
      <c r="I62" s="101" t="s">
        <v>12</v>
      </c>
      <c r="J62" s="1">
        <f>DATEVALUE(RIGHT(jaar_zip[[#This Row],[YYYYMMDD]],2)&amp;"-"&amp;MID(jaar_zip[[#This Row],[YYYYMMDD]],5,2)&amp;"-"&amp;LEFT(jaar_zip[[#This Row],[YYYYMMDD]],4))</f>
        <v>45352</v>
      </c>
      <c r="K62" s="101" t="str">
        <f>IF(AND(VALUE(MONTH(jaar_zip[[#This Row],[Datum]]))=1,VALUE(WEEKNUM(jaar_zip[[#This Row],[Datum]],21))&gt;51),RIGHT(YEAR(jaar_zip[[#This Row],[Datum]])-1,2),RIGHT(YEAR(jaar_zip[[#This Row],[Datum]]),2))&amp;"-"&amp; TEXT(WEEKNUM(jaar_zip[[#This Row],[Datum]],21),"00")</f>
        <v>24-09</v>
      </c>
      <c r="L62" s="101">
        <f>MONTH(jaar_zip[[#This Row],[Datum]])</f>
        <v>3</v>
      </c>
      <c r="M62" s="101">
        <f>IF(ISNUMBER(jaar_zip[[#This Row],[etmaaltemperatuur]]),IF(jaar_zip[[#This Row],[etmaaltemperatuur]]&lt;stookgrens,stookgrens-jaar_zip[[#This Row],[etmaaltemperatuur]],0),"")</f>
        <v>10.8</v>
      </c>
      <c r="N62" s="101">
        <f>IF(ISNUMBER(jaar_zip[[#This Row],[graaddagen]]),IF(OR(MONTH(jaar_zip[[#This Row],[Datum]])=1,MONTH(jaar_zip[[#This Row],[Datum]])=2,MONTH(jaar_zip[[#This Row],[Datum]])=11,MONTH(jaar_zip[[#This Row],[Datum]])=12),1.1,IF(OR(MONTH(jaar_zip[[#This Row],[Datum]])=3,MONTH(jaar_zip[[#This Row],[Datum]])=10),1,0.8))*jaar_zip[[#This Row],[graaddagen]],"")</f>
        <v>10.8</v>
      </c>
      <c r="O62" s="101">
        <f>IF(ISNUMBER(jaar_zip[[#This Row],[etmaaltemperatuur]]),IF(jaar_zip[[#This Row],[etmaaltemperatuur]]&gt;stookgrens,jaar_zip[[#This Row],[etmaaltemperatuur]]-stookgrens,0),"")</f>
        <v>0</v>
      </c>
    </row>
    <row r="63" spans="1:15" x14ac:dyDescent="0.3">
      <c r="A63">
        <v>215</v>
      </c>
      <c r="B63">
        <v>20240302</v>
      </c>
      <c r="C63">
        <v>5.6</v>
      </c>
      <c r="D63">
        <v>9</v>
      </c>
      <c r="E63">
        <v>973</v>
      </c>
      <c r="F63">
        <v>0.6</v>
      </c>
      <c r="G63">
        <v>998.2</v>
      </c>
      <c r="H63">
        <v>73</v>
      </c>
      <c r="I63" s="101" t="s">
        <v>12</v>
      </c>
      <c r="J63" s="1">
        <f>DATEVALUE(RIGHT(jaar_zip[[#This Row],[YYYYMMDD]],2)&amp;"-"&amp;MID(jaar_zip[[#This Row],[YYYYMMDD]],5,2)&amp;"-"&amp;LEFT(jaar_zip[[#This Row],[YYYYMMDD]],4))</f>
        <v>45353</v>
      </c>
      <c r="K63" s="101" t="str">
        <f>IF(AND(VALUE(MONTH(jaar_zip[[#This Row],[Datum]]))=1,VALUE(WEEKNUM(jaar_zip[[#This Row],[Datum]],21))&gt;51),RIGHT(YEAR(jaar_zip[[#This Row],[Datum]])-1,2),RIGHT(YEAR(jaar_zip[[#This Row],[Datum]]),2))&amp;"-"&amp; TEXT(WEEKNUM(jaar_zip[[#This Row],[Datum]],21),"00")</f>
        <v>24-09</v>
      </c>
      <c r="L63" s="101">
        <f>MONTH(jaar_zip[[#This Row],[Datum]])</f>
        <v>3</v>
      </c>
      <c r="M63" s="101">
        <f>IF(ISNUMBER(jaar_zip[[#This Row],[etmaaltemperatuur]]),IF(jaar_zip[[#This Row],[etmaaltemperatuur]]&lt;stookgrens,stookgrens-jaar_zip[[#This Row],[etmaaltemperatuur]],0),"")</f>
        <v>9</v>
      </c>
      <c r="N63" s="101">
        <f>IF(ISNUMBER(jaar_zip[[#This Row],[graaddagen]]),IF(OR(MONTH(jaar_zip[[#This Row],[Datum]])=1,MONTH(jaar_zip[[#This Row],[Datum]])=2,MONTH(jaar_zip[[#This Row],[Datum]])=11,MONTH(jaar_zip[[#This Row],[Datum]])=12),1.1,IF(OR(MONTH(jaar_zip[[#This Row],[Datum]])=3,MONTH(jaar_zip[[#This Row],[Datum]])=10),1,0.8))*jaar_zip[[#This Row],[graaddagen]],"")</f>
        <v>9</v>
      </c>
      <c r="O63" s="101">
        <f>IF(ISNUMBER(jaar_zip[[#This Row],[etmaaltemperatuur]]),IF(jaar_zip[[#This Row],[etmaaltemperatuur]]&gt;stookgrens,jaar_zip[[#This Row],[etmaaltemperatuur]]-stookgrens,0),"")</f>
        <v>0</v>
      </c>
    </row>
    <row r="64" spans="1:15" x14ac:dyDescent="0.3">
      <c r="A64">
        <v>215</v>
      </c>
      <c r="B64">
        <v>20240303</v>
      </c>
      <c r="C64">
        <v>3.1</v>
      </c>
      <c r="D64">
        <v>9.1</v>
      </c>
      <c r="E64">
        <v>666</v>
      </c>
      <c r="F64">
        <v>-0.1</v>
      </c>
      <c r="G64">
        <v>1002</v>
      </c>
      <c r="H64">
        <v>84</v>
      </c>
      <c r="I64" s="101" t="s">
        <v>12</v>
      </c>
      <c r="J64" s="1">
        <f>DATEVALUE(RIGHT(jaar_zip[[#This Row],[YYYYMMDD]],2)&amp;"-"&amp;MID(jaar_zip[[#This Row],[YYYYMMDD]],5,2)&amp;"-"&amp;LEFT(jaar_zip[[#This Row],[YYYYMMDD]],4))</f>
        <v>45354</v>
      </c>
      <c r="K64" s="101" t="str">
        <f>IF(AND(VALUE(MONTH(jaar_zip[[#This Row],[Datum]]))=1,VALUE(WEEKNUM(jaar_zip[[#This Row],[Datum]],21))&gt;51),RIGHT(YEAR(jaar_zip[[#This Row],[Datum]])-1,2),RIGHT(YEAR(jaar_zip[[#This Row],[Datum]]),2))&amp;"-"&amp; TEXT(WEEKNUM(jaar_zip[[#This Row],[Datum]],21),"00")</f>
        <v>24-09</v>
      </c>
      <c r="L64" s="101">
        <f>MONTH(jaar_zip[[#This Row],[Datum]])</f>
        <v>3</v>
      </c>
      <c r="M64" s="101">
        <f>IF(ISNUMBER(jaar_zip[[#This Row],[etmaaltemperatuur]]),IF(jaar_zip[[#This Row],[etmaaltemperatuur]]&lt;stookgrens,stookgrens-jaar_zip[[#This Row],[etmaaltemperatuur]],0),"")</f>
        <v>8.9</v>
      </c>
      <c r="N64" s="101">
        <f>IF(ISNUMBER(jaar_zip[[#This Row],[graaddagen]]),IF(OR(MONTH(jaar_zip[[#This Row],[Datum]])=1,MONTH(jaar_zip[[#This Row],[Datum]])=2,MONTH(jaar_zip[[#This Row],[Datum]])=11,MONTH(jaar_zip[[#This Row],[Datum]])=12),1.1,IF(OR(MONTH(jaar_zip[[#This Row],[Datum]])=3,MONTH(jaar_zip[[#This Row],[Datum]])=10),1,0.8))*jaar_zip[[#This Row],[graaddagen]],"")</f>
        <v>8.9</v>
      </c>
      <c r="O64" s="101">
        <f>IF(ISNUMBER(jaar_zip[[#This Row],[etmaaltemperatuur]]),IF(jaar_zip[[#This Row],[etmaaltemperatuur]]&gt;stookgrens,jaar_zip[[#This Row],[etmaaltemperatuur]]-stookgrens,0),"")</f>
        <v>0</v>
      </c>
    </row>
    <row r="65" spans="1:15" x14ac:dyDescent="0.3">
      <c r="A65">
        <v>215</v>
      </c>
      <c r="B65">
        <v>20240304</v>
      </c>
      <c r="C65">
        <v>2.2999999999999998</v>
      </c>
      <c r="D65">
        <v>7</v>
      </c>
      <c r="E65">
        <v>1035</v>
      </c>
      <c r="F65">
        <v>0</v>
      </c>
      <c r="G65">
        <v>1011.7</v>
      </c>
      <c r="H65">
        <v>79</v>
      </c>
      <c r="I65" s="101" t="s">
        <v>12</v>
      </c>
      <c r="J65" s="1">
        <f>DATEVALUE(RIGHT(jaar_zip[[#This Row],[YYYYMMDD]],2)&amp;"-"&amp;MID(jaar_zip[[#This Row],[YYYYMMDD]],5,2)&amp;"-"&amp;LEFT(jaar_zip[[#This Row],[YYYYMMDD]],4))</f>
        <v>45355</v>
      </c>
      <c r="K65" s="101" t="str">
        <f>IF(AND(VALUE(MONTH(jaar_zip[[#This Row],[Datum]]))=1,VALUE(WEEKNUM(jaar_zip[[#This Row],[Datum]],21))&gt;51),RIGHT(YEAR(jaar_zip[[#This Row],[Datum]])-1,2),RIGHT(YEAR(jaar_zip[[#This Row],[Datum]]),2))&amp;"-"&amp; TEXT(WEEKNUM(jaar_zip[[#This Row],[Datum]],21),"00")</f>
        <v>24-10</v>
      </c>
      <c r="L65" s="101">
        <f>MONTH(jaar_zip[[#This Row],[Datum]])</f>
        <v>3</v>
      </c>
      <c r="M65" s="101">
        <f>IF(ISNUMBER(jaar_zip[[#This Row],[etmaaltemperatuur]]),IF(jaar_zip[[#This Row],[etmaaltemperatuur]]&lt;stookgrens,stookgrens-jaar_zip[[#This Row],[etmaaltemperatuur]],0),"")</f>
        <v>11</v>
      </c>
      <c r="N65" s="101">
        <f>IF(ISNUMBER(jaar_zip[[#This Row],[graaddagen]]),IF(OR(MONTH(jaar_zip[[#This Row],[Datum]])=1,MONTH(jaar_zip[[#This Row],[Datum]])=2,MONTH(jaar_zip[[#This Row],[Datum]])=11,MONTH(jaar_zip[[#This Row],[Datum]])=12),1.1,IF(OR(MONTH(jaar_zip[[#This Row],[Datum]])=3,MONTH(jaar_zip[[#This Row],[Datum]])=10),1,0.8))*jaar_zip[[#This Row],[graaddagen]],"")</f>
        <v>11</v>
      </c>
      <c r="O65" s="101">
        <f>IF(ISNUMBER(jaar_zip[[#This Row],[etmaaltemperatuur]]),IF(jaar_zip[[#This Row],[etmaaltemperatuur]]&gt;stookgrens,jaar_zip[[#This Row],[etmaaltemperatuur]]-stookgrens,0),"")</f>
        <v>0</v>
      </c>
    </row>
    <row r="66" spans="1:15" x14ac:dyDescent="0.3">
      <c r="A66">
        <v>215</v>
      </c>
      <c r="B66">
        <v>20240305</v>
      </c>
      <c r="C66">
        <v>1.5</v>
      </c>
      <c r="D66">
        <v>6.4</v>
      </c>
      <c r="E66">
        <v>344</v>
      </c>
      <c r="F66">
        <v>0.3</v>
      </c>
      <c r="G66">
        <v>1014.5</v>
      </c>
      <c r="H66">
        <v>90</v>
      </c>
      <c r="I66" s="101" t="s">
        <v>12</v>
      </c>
      <c r="J66" s="1">
        <f>DATEVALUE(RIGHT(jaar_zip[[#This Row],[YYYYMMDD]],2)&amp;"-"&amp;MID(jaar_zip[[#This Row],[YYYYMMDD]],5,2)&amp;"-"&amp;LEFT(jaar_zip[[#This Row],[YYYYMMDD]],4))</f>
        <v>45356</v>
      </c>
      <c r="K66" s="101" t="str">
        <f>IF(AND(VALUE(MONTH(jaar_zip[[#This Row],[Datum]]))=1,VALUE(WEEKNUM(jaar_zip[[#This Row],[Datum]],21))&gt;51),RIGHT(YEAR(jaar_zip[[#This Row],[Datum]])-1,2),RIGHT(YEAR(jaar_zip[[#This Row],[Datum]]),2))&amp;"-"&amp; TEXT(WEEKNUM(jaar_zip[[#This Row],[Datum]],21),"00")</f>
        <v>24-10</v>
      </c>
      <c r="L66" s="101">
        <f>MONTH(jaar_zip[[#This Row],[Datum]])</f>
        <v>3</v>
      </c>
      <c r="M66" s="101">
        <f>IF(ISNUMBER(jaar_zip[[#This Row],[etmaaltemperatuur]]),IF(jaar_zip[[#This Row],[etmaaltemperatuur]]&lt;stookgrens,stookgrens-jaar_zip[[#This Row],[etmaaltemperatuur]],0),"")</f>
        <v>11.6</v>
      </c>
      <c r="N66" s="101">
        <f>IF(ISNUMBER(jaar_zip[[#This Row],[graaddagen]]),IF(OR(MONTH(jaar_zip[[#This Row],[Datum]])=1,MONTH(jaar_zip[[#This Row],[Datum]])=2,MONTH(jaar_zip[[#This Row],[Datum]])=11,MONTH(jaar_zip[[#This Row],[Datum]])=12),1.1,IF(OR(MONTH(jaar_zip[[#This Row],[Datum]])=3,MONTH(jaar_zip[[#This Row],[Datum]])=10),1,0.8))*jaar_zip[[#This Row],[graaddagen]],"")</f>
        <v>11.6</v>
      </c>
      <c r="O66" s="101">
        <f>IF(ISNUMBER(jaar_zip[[#This Row],[etmaaltemperatuur]]),IF(jaar_zip[[#This Row],[etmaaltemperatuur]]&gt;stookgrens,jaar_zip[[#This Row],[etmaaltemperatuur]]-stookgrens,0),"")</f>
        <v>0</v>
      </c>
    </row>
    <row r="67" spans="1:15" x14ac:dyDescent="0.3">
      <c r="A67">
        <v>215</v>
      </c>
      <c r="B67">
        <v>20240306</v>
      </c>
      <c r="C67">
        <v>2.2000000000000002</v>
      </c>
      <c r="D67">
        <v>7.2</v>
      </c>
      <c r="E67">
        <v>1070</v>
      </c>
      <c r="F67">
        <v>0</v>
      </c>
      <c r="G67">
        <v>1022.7</v>
      </c>
      <c r="H67">
        <v>88</v>
      </c>
      <c r="I67" s="101" t="s">
        <v>12</v>
      </c>
      <c r="J67" s="1">
        <f>DATEVALUE(RIGHT(jaar_zip[[#This Row],[YYYYMMDD]],2)&amp;"-"&amp;MID(jaar_zip[[#This Row],[YYYYMMDD]],5,2)&amp;"-"&amp;LEFT(jaar_zip[[#This Row],[YYYYMMDD]],4))</f>
        <v>45357</v>
      </c>
      <c r="K67" s="101" t="str">
        <f>IF(AND(VALUE(MONTH(jaar_zip[[#This Row],[Datum]]))=1,VALUE(WEEKNUM(jaar_zip[[#This Row],[Datum]],21))&gt;51),RIGHT(YEAR(jaar_zip[[#This Row],[Datum]])-1,2),RIGHT(YEAR(jaar_zip[[#This Row],[Datum]]),2))&amp;"-"&amp; TEXT(WEEKNUM(jaar_zip[[#This Row],[Datum]],21),"00")</f>
        <v>24-10</v>
      </c>
      <c r="L67" s="101">
        <f>MONTH(jaar_zip[[#This Row],[Datum]])</f>
        <v>3</v>
      </c>
      <c r="M67" s="101">
        <f>IF(ISNUMBER(jaar_zip[[#This Row],[etmaaltemperatuur]]),IF(jaar_zip[[#This Row],[etmaaltemperatuur]]&lt;stookgrens,stookgrens-jaar_zip[[#This Row],[etmaaltemperatuur]],0),"")</f>
        <v>10.8</v>
      </c>
      <c r="N67" s="101">
        <f>IF(ISNUMBER(jaar_zip[[#This Row],[graaddagen]]),IF(OR(MONTH(jaar_zip[[#This Row],[Datum]])=1,MONTH(jaar_zip[[#This Row],[Datum]])=2,MONTH(jaar_zip[[#This Row],[Datum]])=11,MONTH(jaar_zip[[#This Row],[Datum]])=12),1.1,IF(OR(MONTH(jaar_zip[[#This Row],[Datum]])=3,MONTH(jaar_zip[[#This Row],[Datum]])=10),1,0.8))*jaar_zip[[#This Row],[graaddagen]],"")</f>
        <v>10.8</v>
      </c>
      <c r="O67" s="101">
        <f>IF(ISNUMBER(jaar_zip[[#This Row],[etmaaltemperatuur]]),IF(jaar_zip[[#This Row],[etmaaltemperatuur]]&gt;stookgrens,jaar_zip[[#This Row],[etmaaltemperatuur]]-stookgrens,0),"")</f>
        <v>0</v>
      </c>
    </row>
    <row r="68" spans="1:15" x14ac:dyDescent="0.3">
      <c r="A68">
        <v>215</v>
      </c>
      <c r="B68">
        <v>20240307</v>
      </c>
      <c r="C68">
        <v>5.3</v>
      </c>
      <c r="D68">
        <v>6</v>
      </c>
      <c r="E68">
        <v>1159</v>
      </c>
      <c r="F68">
        <v>0</v>
      </c>
      <c r="G68">
        <v>1022.7</v>
      </c>
      <c r="H68">
        <v>79</v>
      </c>
      <c r="I68" s="101" t="s">
        <v>12</v>
      </c>
      <c r="J68" s="1">
        <f>DATEVALUE(RIGHT(jaar_zip[[#This Row],[YYYYMMDD]],2)&amp;"-"&amp;MID(jaar_zip[[#This Row],[YYYYMMDD]],5,2)&amp;"-"&amp;LEFT(jaar_zip[[#This Row],[YYYYMMDD]],4))</f>
        <v>45358</v>
      </c>
      <c r="K68" s="101" t="str">
        <f>IF(AND(VALUE(MONTH(jaar_zip[[#This Row],[Datum]]))=1,VALUE(WEEKNUM(jaar_zip[[#This Row],[Datum]],21))&gt;51),RIGHT(YEAR(jaar_zip[[#This Row],[Datum]])-1,2),RIGHT(YEAR(jaar_zip[[#This Row],[Datum]]),2))&amp;"-"&amp; TEXT(WEEKNUM(jaar_zip[[#This Row],[Datum]],21),"00")</f>
        <v>24-10</v>
      </c>
      <c r="L68" s="101">
        <f>MONTH(jaar_zip[[#This Row],[Datum]])</f>
        <v>3</v>
      </c>
      <c r="M68" s="101">
        <f>IF(ISNUMBER(jaar_zip[[#This Row],[etmaaltemperatuur]]),IF(jaar_zip[[#This Row],[etmaaltemperatuur]]&lt;stookgrens,stookgrens-jaar_zip[[#This Row],[etmaaltemperatuur]],0),"")</f>
        <v>12</v>
      </c>
      <c r="N68" s="101">
        <f>IF(ISNUMBER(jaar_zip[[#This Row],[graaddagen]]),IF(OR(MONTH(jaar_zip[[#This Row],[Datum]])=1,MONTH(jaar_zip[[#This Row],[Datum]])=2,MONTH(jaar_zip[[#This Row],[Datum]])=11,MONTH(jaar_zip[[#This Row],[Datum]])=12),1.1,IF(OR(MONTH(jaar_zip[[#This Row],[Datum]])=3,MONTH(jaar_zip[[#This Row],[Datum]])=10),1,0.8))*jaar_zip[[#This Row],[graaddagen]],"")</f>
        <v>12</v>
      </c>
      <c r="O68" s="101">
        <f>IF(ISNUMBER(jaar_zip[[#This Row],[etmaaltemperatuur]]),IF(jaar_zip[[#This Row],[etmaaltemperatuur]]&gt;stookgrens,jaar_zip[[#This Row],[etmaaltemperatuur]]-stookgrens,0),"")</f>
        <v>0</v>
      </c>
    </row>
    <row r="69" spans="1:15" x14ac:dyDescent="0.3">
      <c r="A69">
        <v>215</v>
      </c>
      <c r="B69">
        <v>20240308</v>
      </c>
      <c r="C69">
        <v>6.1</v>
      </c>
      <c r="D69">
        <v>5.4</v>
      </c>
      <c r="E69">
        <v>1333</v>
      </c>
      <c r="F69">
        <v>0</v>
      </c>
      <c r="G69">
        <v>1010.9</v>
      </c>
      <c r="H69">
        <v>70</v>
      </c>
      <c r="I69" s="101" t="s">
        <v>12</v>
      </c>
      <c r="J69" s="1">
        <f>DATEVALUE(RIGHT(jaar_zip[[#This Row],[YYYYMMDD]],2)&amp;"-"&amp;MID(jaar_zip[[#This Row],[YYYYMMDD]],5,2)&amp;"-"&amp;LEFT(jaar_zip[[#This Row],[YYYYMMDD]],4))</f>
        <v>45359</v>
      </c>
      <c r="K69" s="101" t="str">
        <f>IF(AND(VALUE(MONTH(jaar_zip[[#This Row],[Datum]]))=1,VALUE(WEEKNUM(jaar_zip[[#This Row],[Datum]],21))&gt;51),RIGHT(YEAR(jaar_zip[[#This Row],[Datum]])-1,2),RIGHT(YEAR(jaar_zip[[#This Row],[Datum]]),2))&amp;"-"&amp; TEXT(WEEKNUM(jaar_zip[[#This Row],[Datum]],21),"00")</f>
        <v>24-10</v>
      </c>
      <c r="L69" s="101">
        <f>MONTH(jaar_zip[[#This Row],[Datum]])</f>
        <v>3</v>
      </c>
      <c r="M69" s="101">
        <f>IF(ISNUMBER(jaar_zip[[#This Row],[etmaaltemperatuur]]),IF(jaar_zip[[#This Row],[etmaaltemperatuur]]&lt;stookgrens,stookgrens-jaar_zip[[#This Row],[etmaaltemperatuur]],0),"")</f>
        <v>12.6</v>
      </c>
      <c r="N69" s="101">
        <f>IF(ISNUMBER(jaar_zip[[#This Row],[graaddagen]]),IF(OR(MONTH(jaar_zip[[#This Row],[Datum]])=1,MONTH(jaar_zip[[#This Row],[Datum]])=2,MONTH(jaar_zip[[#This Row],[Datum]])=11,MONTH(jaar_zip[[#This Row],[Datum]])=12),1.1,IF(OR(MONTH(jaar_zip[[#This Row],[Datum]])=3,MONTH(jaar_zip[[#This Row],[Datum]])=10),1,0.8))*jaar_zip[[#This Row],[graaddagen]],"")</f>
        <v>12.6</v>
      </c>
      <c r="O69" s="101">
        <f>IF(ISNUMBER(jaar_zip[[#This Row],[etmaaltemperatuur]]),IF(jaar_zip[[#This Row],[etmaaltemperatuur]]&gt;stookgrens,jaar_zip[[#This Row],[etmaaltemperatuur]]-stookgrens,0),"")</f>
        <v>0</v>
      </c>
    </row>
    <row r="70" spans="1:15" x14ac:dyDescent="0.3">
      <c r="A70">
        <v>215</v>
      </c>
      <c r="B70">
        <v>20240309</v>
      </c>
      <c r="C70">
        <v>5.6</v>
      </c>
      <c r="D70">
        <v>8.4</v>
      </c>
      <c r="E70">
        <v>995</v>
      </c>
      <c r="F70">
        <v>0</v>
      </c>
      <c r="G70">
        <v>1000.3</v>
      </c>
      <c r="H70">
        <v>70</v>
      </c>
      <c r="I70" s="101" t="s">
        <v>12</v>
      </c>
      <c r="J70" s="1">
        <f>DATEVALUE(RIGHT(jaar_zip[[#This Row],[YYYYMMDD]],2)&amp;"-"&amp;MID(jaar_zip[[#This Row],[YYYYMMDD]],5,2)&amp;"-"&amp;LEFT(jaar_zip[[#This Row],[YYYYMMDD]],4))</f>
        <v>45360</v>
      </c>
      <c r="K70" s="101" t="str">
        <f>IF(AND(VALUE(MONTH(jaar_zip[[#This Row],[Datum]]))=1,VALUE(WEEKNUM(jaar_zip[[#This Row],[Datum]],21))&gt;51),RIGHT(YEAR(jaar_zip[[#This Row],[Datum]])-1,2),RIGHT(YEAR(jaar_zip[[#This Row],[Datum]]),2))&amp;"-"&amp; TEXT(WEEKNUM(jaar_zip[[#This Row],[Datum]],21),"00")</f>
        <v>24-10</v>
      </c>
      <c r="L70" s="101">
        <f>MONTH(jaar_zip[[#This Row],[Datum]])</f>
        <v>3</v>
      </c>
      <c r="M70" s="101">
        <f>IF(ISNUMBER(jaar_zip[[#This Row],[etmaaltemperatuur]]),IF(jaar_zip[[#This Row],[etmaaltemperatuur]]&lt;stookgrens,stookgrens-jaar_zip[[#This Row],[etmaaltemperatuur]],0),"")</f>
        <v>9.6</v>
      </c>
      <c r="N70" s="101">
        <f>IF(ISNUMBER(jaar_zip[[#This Row],[graaddagen]]),IF(OR(MONTH(jaar_zip[[#This Row],[Datum]])=1,MONTH(jaar_zip[[#This Row],[Datum]])=2,MONTH(jaar_zip[[#This Row],[Datum]])=11,MONTH(jaar_zip[[#This Row],[Datum]])=12),1.1,IF(OR(MONTH(jaar_zip[[#This Row],[Datum]])=3,MONTH(jaar_zip[[#This Row],[Datum]])=10),1,0.8))*jaar_zip[[#This Row],[graaddagen]],"")</f>
        <v>9.6</v>
      </c>
      <c r="O70" s="101">
        <f>IF(ISNUMBER(jaar_zip[[#This Row],[etmaaltemperatuur]]),IF(jaar_zip[[#This Row],[etmaaltemperatuur]]&gt;stookgrens,jaar_zip[[#This Row],[etmaaltemperatuur]]-stookgrens,0),"")</f>
        <v>0</v>
      </c>
    </row>
    <row r="71" spans="1:15" x14ac:dyDescent="0.3">
      <c r="A71">
        <v>215</v>
      </c>
      <c r="B71">
        <v>20240310</v>
      </c>
      <c r="C71">
        <v>4.3</v>
      </c>
      <c r="D71">
        <v>8.9</v>
      </c>
      <c r="E71">
        <v>461</v>
      </c>
      <c r="F71">
        <v>0</v>
      </c>
      <c r="G71">
        <v>996.9</v>
      </c>
      <c r="H71">
        <v>73</v>
      </c>
      <c r="I71" s="101" t="s">
        <v>12</v>
      </c>
      <c r="J71" s="1">
        <f>DATEVALUE(RIGHT(jaar_zip[[#This Row],[YYYYMMDD]],2)&amp;"-"&amp;MID(jaar_zip[[#This Row],[YYYYMMDD]],5,2)&amp;"-"&amp;LEFT(jaar_zip[[#This Row],[YYYYMMDD]],4))</f>
        <v>45361</v>
      </c>
      <c r="K71" s="101" t="str">
        <f>IF(AND(VALUE(MONTH(jaar_zip[[#This Row],[Datum]]))=1,VALUE(WEEKNUM(jaar_zip[[#This Row],[Datum]],21))&gt;51),RIGHT(YEAR(jaar_zip[[#This Row],[Datum]])-1,2),RIGHT(YEAR(jaar_zip[[#This Row],[Datum]]),2))&amp;"-"&amp; TEXT(WEEKNUM(jaar_zip[[#This Row],[Datum]],21),"00")</f>
        <v>24-10</v>
      </c>
      <c r="L71" s="101">
        <f>MONTH(jaar_zip[[#This Row],[Datum]])</f>
        <v>3</v>
      </c>
      <c r="M71" s="101">
        <f>IF(ISNUMBER(jaar_zip[[#This Row],[etmaaltemperatuur]]),IF(jaar_zip[[#This Row],[etmaaltemperatuur]]&lt;stookgrens,stookgrens-jaar_zip[[#This Row],[etmaaltemperatuur]],0),"")</f>
        <v>9.1</v>
      </c>
      <c r="N71" s="101">
        <f>IF(ISNUMBER(jaar_zip[[#This Row],[graaddagen]]),IF(OR(MONTH(jaar_zip[[#This Row],[Datum]])=1,MONTH(jaar_zip[[#This Row],[Datum]])=2,MONTH(jaar_zip[[#This Row],[Datum]])=11,MONTH(jaar_zip[[#This Row],[Datum]])=12),1.1,IF(OR(MONTH(jaar_zip[[#This Row],[Datum]])=3,MONTH(jaar_zip[[#This Row],[Datum]])=10),1,0.8))*jaar_zip[[#This Row],[graaddagen]],"")</f>
        <v>9.1</v>
      </c>
      <c r="O71" s="101">
        <f>IF(ISNUMBER(jaar_zip[[#This Row],[etmaaltemperatuur]]),IF(jaar_zip[[#This Row],[etmaaltemperatuur]]&gt;stookgrens,jaar_zip[[#This Row],[etmaaltemperatuur]]-stookgrens,0),"")</f>
        <v>0</v>
      </c>
    </row>
    <row r="72" spans="1:15" x14ac:dyDescent="0.3">
      <c r="A72">
        <v>215</v>
      </c>
      <c r="B72">
        <v>20240311</v>
      </c>
      <c r="C72">
        <v>2.6</v>
      </c>
      <c r="D72">
        <v>7.2</v>
      </c>
      <c r="E72">
        <v>280</v>
      </c>
      <c r="F72">
        <v>3.4</v>
      </c>
      <c r="G72">
        <v>1003.2</v>
      </c>
      <c r="H72">
        <v>92</v>
      </c>
      <c r="I72" s="101" t="s">
        <v>12</v>
      </c>
      <c r="J72" s="1">
        <f>DATEVALUE(RIGHT(jaar_zip[[#This Row],[YYYYMMDD]],2)&amp;"-"&amp;MID(jaar_zip[[#This Row],[YYYYMMDD]],5,2)&amp;"-"&amp;LEFT(jaar_zip[[#This Row],[YYYYMMDD]],4))</f>
        <v>45362</v>
      </c>
      <c r="K72" s="101" t="str">
        <f>IF(AND(VALUE(MONTH(jaar_zip[[#This Row],[Datum]]))=1,VALUE(WEEKNUM(jaar_zip[[#This Row],[Datum]],21))&gt;51),RIGHT(YEAR(jaar_zip[[#This Row],[Datum]])-1,2),RIGHT(YEAR(jaar_zip[[#This Row],[Datum]]),2))&amp;"-"&amp; TEXT(WEEKNUM(jaar_zip[[#This Row],[Datum]],21),"00")</f>
        <v>24-11</v>
      </c>
      <c r="L72" s="101">
        <f>MONTH(jaar_zip[[#This Row],[Datum]])</f>
        <v>3</v>
      </c>
      <c r="M72" s="101">
        <f>IF(ISNUMBER(jaar_zip[[#This Row],[etmaaltemperatuur]]),IF(jaar_zip[[#This Row],[etmaaltemperatuur]]&lt;stookgrens,stookgrens-jaar_zip[[#This Row],[etmaaltemperatuur]],0),"")</f>
        <v>10.8</v>
      </c>
      <c r="N72" s="101">
        <f>IF(ISNUMBER(jaar_zip[[#This Row],[graaddagen]]),IF(OR(MONTH(jaar_zip[[#This Row],[Datum]])=1,MONTH(jaar_zip[[#This Row],[Datum]])=2,MONTH(jaar_zip[[#This Row],[Datum]])=11,MONTH(jaar_zip[[#This Row],[Datum]])=12),1.1,IF(OR(MONTH(jaar_zip[[#This Row],[Datum]])=3,MONTH(jaar_zip[[#This Row],[Datum]])=10),1,0.8))*jaar_zip[[#This Row],[graaddagen]],"")</f>
        <v>10.8</v>
      </c>
      <c r="O72" s="101">
        <f>IF(ISNUMBER(jaar_zip[[#This Row],[etmaaltemperatuur]]),IF(jaar_zip[[#This Row],[etmaaltemperatuur]]&gt;stookgrens,jaar_zip[[#This Row],[etmaaltemperatuur]]-stookgrens,0),"")</f>
        <v>0</v>
      </c>
    </row>
    <row r="73" spans="1:15" x14ac:dyDescent="0.3">
      <c r="A73">
        <v>215</v>
      </c>
      <c r="B73">
        <v>20240312</v>
      </c>
      <c r="C73">
        <v>4.3</v>
      </c>
      <c r="D73">
        <v>8.6999999999999993</v>
      </c>
      <c r="E73">
        <v>543</v>
      </c>
      <c r="F73">
        <v>4.8</v>
      </c>
      <c r="G73">
        <v>1012.2</v>
      </c>
      <c r="H73">
        <v>88</v>
      </c>
      <c r="I73" s="101" t="s">
        <v>12</v>
      </c>
      <c r="J73" s="1">
        <f>DATEVALUE(RIGHT(jaar_zip[[#This Row],[YYYYMMDD]],2)&amp;"-"&amp;MID(jaar_zip[[#This Row],[YYYYMMDD]],5,2)&amp;"-"&amp;LEFT(jaar_zip[[#This Row],[YYYYMMDD]],4))</f>
        <v>45363</v>
      </c>
      <c r="K73" s="101" t="str">
        <f>IF(AND(VALUE(MONTH(jaar_zip[[#This Row],[Datum]]))=1,VALUE(WEEKNUM(jaar_zip[[#This Row],[Datum]],21))&gt;51),RIGHT(YEAR(jaar_zip[[#This Row],[Datum]])-1,2),RIGHT(YEAR(jaar_zip[[#This Row],[Datum]]),2))&amp;"-"&amp; TEXT(WEEKNUM(jaar_zip[[#This Row],[Datum]],21),"00")</f>
        <v>24-11</v>
      </c>
      <c r="L73" s="101">
        <f>MONTH(jaar_zip[[#This Row],[Datum]])</f>
        <v>3</v>
      </c>
      <c r="M73" s="101">
        <f>IF(ISNUMBER(jaar_zip[[#This Row],[etmaaltemperatuur]]),IF(jaar_zip[[#This Row],[etmaaltemperatuur]]&lt;stookgrens,stookgrens-jaar_zip[[#This Row],[etmaaltemperatuur]],0),"")</f>
        <v>9.3000000000000007</v>
      </c>
      <c r="N73" s="101">
        <f>IF(ISNUMBER(jaar_zip[[#This Row],[graaddagen]]),IF(OR(MONTH(jaar_zip[[#This Row],[Datum]])=1,MONTH(jaar_zip[[#This Row],[Datum]])=2,MONTH(jaar_zip[[#This Row],[Datum]])=11,MONTH(jaar_zip[[#This Row],[Datum]])=12),1.1,IF(OR(MONTH(jaar_zip[[#This Row],[Datum]])=3,MONTH(jaar_zip[[#This Row],[Datum]])=10),1,0.8))*jaar_zip[[#This Row],[graaddagen]],"")</f>
        <v>9.3000000000000007</v>
      </c>
      <c r="O73" s="101">
        <f>IF(ISNUMBER(jaar_zip[[#This Row],[etmaaltemperatuur]]),IF(jaar_zip[[#This Row],[etmaaltemperatuur]]&gt;stookgrens,jaar_zip[[#This Row],[etmaaltemperatuur]]-stookgrens,0),"")</f>
        <v>0</v>
      </c>
    </row>
    <row r="74" spans="1:15" x14ac:dyDescent="0.3">
      <c r="A74">
        <v>215</v>
      </c>
      <c r="B74">
        <v>20240313</v>
      </c>
      <c r="C74">
        <v>6.2</v>
      </c>
      <c r="D74">
        <v>11.3</v>
      </c>
      <c r="E74">
        <v>483</v>
      </c>
      <c r="F74">
        <v>0.2</v>
      </c>
      <c r="G74">
        <v>1013.6</v>
      </c>
      <c r="H74">
        <v>85</v>
      </c>
      <c r="I74" s="101" t="s">
        <v>12</v>
      </c>
      <c r="J74" s="1">
        <f>DATEVALUE(RIGHT(jaar_zip[[#This Row],[YYYYMMDD]],2)&amp;"-"&amp;MID(jaar_zip[[#This Row],[YYYYMMDD]],5,2)&amp;"-"&amp;LEFT(jaar_zip[[#This Row],[YYYYMMDD]],4))</f>
        <v>45364</v>
      </c>
      <c r="K74" s="101" t="str">
        <f>IF(AND(VALUE(MONTH(jaar_zip[[#This Row],[Datum]]))=1,VALUE(WEEKNUM(jaar_zip[[#This Row],[Datum]],21))&gt;51),RIGHT(YEAR(jaar_zip[[#This Row],[Datum]])-1,2),RIGHT(YEAR(jaar_zip[[#This Row],[Datum]]),2))&amp;"-"&amp; TEXT(WEEKNUM(jaar_zip[[#This Row],[Datum]],21),"00")</f>
        <v>24-11</v>
      </c>
      <c r="L74" s="101">
        <f>MONTH(jaar_zip[[#This Row],[Datum]])</f>
        <v>3</v>
      </c>
      <c r="M74" s="101">
        <f>IF(ISNUMBER(jaar_zip[[#This Row],[etmaaltemperatuur]]),IF(jaar_zip[[#This Row],[etmaaltemperatuur]]&lt;stookgrens,stookgrens-jaar_zip[[#This Row],[etmaaltemperatuur]],0),"")</f>
        <v>6.6999999999999993</v>
      </c>
      <c r="N74" s="101">
        <f>IF(ISNUMBER(jaar_zip[[#This Row],[graaddagen]]),IF(OR(MONTH(jaar_zip[[#This Row],[Datum]])=1,MONTH(jaar_zip[[#This Row],[Datum]])=2,MONTH(jaar_zip[[#This Row],[Datum]])=11,MONTH(jaar_zip[[#This Row],[Datum]])=12),1.1,IF(OR(MONTH(jaar_zip[[#This Row],[Datum]])=3,MONTH(jaar_zip[[#This Row],[Datum]])=10),1,0.8))*jaar_zip[[#This Row],[graaddagen]],"")</f>
        <v>6.6999999999999993</v>
      </c>
      <c r="O74" s="101">
        <f>IF(ISNUMBER(jaar_zip[[#This Row],[etmaaltemperatuur]]),IF(jaar_zip[[#This Row],[etmaaltemperatuur]]&gt;stookgrens,jaar_zip[[#This Row],[etmaaltemperatuur]]-stookgrens,0),"")</f>
        <v>0</v>
      </c>
    </row>
    <row r="75" spans="1:15" x14ac:dyDescent="0.3">
      <c r="A75">
        <v>215</v>
      </c>
      <c r="B75">
        <v>20240314</v>
      </c>
      <c r="C75">
        <v>5.2</v>
      </c>
      <c r="D75">
        <v>12.9</v>
      </c>
      <c r="E75">
        <v>1363</v>
      </c>
      <c r="F75">
        <v>0</v>
      </c>
      <c r="G75">
        <v>1009.7</v>
      </c>
      <c r="H75">
        <v>75</v>
      </c>
      <c r="I75" s="101" t="s">
        <v>12</v>
      </c>
      <c r="J75" s="1">
        <f>DATEVALUE(RIGHT(jaar_zip[[#This Row],[YYYYMMDD]],2)&amp;"-"&amp;MID(jaar_zip[[#This Row],[YYYYMMDD]],5,2)&amp;"-"&amp;LEFT(jaar_zip[[#This Row],[YYYYMMDD]],4))</f>
        <v>45365</v>
      </c>
      <c r="K75" s="101" t="str">
        <f>IF(AND(VALUE(MONTH(jaar_zip[[#This Row],[Datum]]))=1,VALUE(WEEKNUM(jaar_zip[[#This Row],[Datum]],21))&gt;51),RIGHT(YEAR(jaar_zip[[#This Row],[Datum]])-1,2),RIGHT(YEAR(jaar_zip[[#This Row],[Datum]]),2))&amp;"-"&amp; TEXT(WEEKNUM(jaar_zip[[#This Row],[Datum]],21),"00")</f>
        <v>24-11</v>
      </c>
      <c r="L75" s="101">
        <f>MONTH(jaar_zip[[#This Row],[Datum]])</f>
        <v>3</v>
      </c>
      <c r="M75" s="101">
        <f>IF(ISNUMBER(jaar_zip[[#This Row],[etmaaltemperatuur]]),IF(jaar_zip[[#This Row],[etmaaltemperatuur]]&lt;stookgrens,stookgrens-jaar_zip[[#This Row],[etmaaltemperatuur]],0),"")</f>
        <v>5.0999999999999996</v>
      </c>
      <c r="N75" s="101">
        <f>IF(ISNUMBER(jaar_zip[[#This Row],[graaddagen]]),IF(OR(MONTH(jaar_zip[[#This Row],[Datum]])=1,MONTH(jaar_zip[[#This Row],[Datum]])=2,MONTH(jaar_zip[[#This Row],[Datum]])=11,MONTH(jaar_zip[[#This Row],[Datum]])=12),1.1,IF(OR(MONTH(jaar_zip[[#This Row],[Datum]])=3,MONTH(jaar_zip[[#This Row],[Datum]])=10),1,0.8))*jaar_zip[[#This Row],[graaddagen]],"")</f>
        <v>5.0999999999999996</v>
      </c>
      <c r="O75" s="101">
        <f>IF(ISNUMBER(jaar_zip[[#This Row],[etmaaltemperatuur]]),IF(jaar_zip[[#This Row],[etmaaltemperatuur]]&gt;stookgrens,jaar_zip[[#This Row],[etmaaltemperatuur]]-stookgrens,0),"")</f>
        <v>0</v>
      </c>
    </row>
    <row r="76" spans="1:15" x14ac:dyDescent="0.3">
      <c r="A76">
        <v>215</v>
      </c>
      <c r="B76">
        <v>20240315</v>
      </c>
      <c r="C76">
        <v>8.1</v>
      </c>
      <c r="D76">
        <v>12.3</v>
      </c>
      <c r="E76">
        <v>934</v>
      </c>
      <c r="F76">
        <v>1.7</v>
      </c>
      <c r="G76">
        <v>1006.6</v>
      </c>
      <c r="H76">
        <v>83</v>
      </c>
      <c r="I76" s="101" t="s">
        <v>12</v>
      </c>
      <c r="J76" s="1">
        <f>DATEVALUE(RIGHT(jaar_zip[[#This Row],[YYYYMMDD]],2)&amp;"-"&amp;MID(jaar_zip[[#This Row],[YYYYMMDD]],5,2)&amp;"-"&amp;LEFT(jaar_zip[[#This Row],[YYYYMMDD]],4))</f>
        <v>45366</v>
      </c>
      <c r="K76" s="101" t="str">
        <f>IF(AND(VALUE(MONTH(jaar_zip[[#This Row],[Datum]]))=1,VALUE(WEEKNUM(jaar_zip[[#This Row],[Datum]],21))&gt;51),RIGHT(YEAR(jaar_zip[[#This Row],[Datum]])-1,2),RIGHT(YEAR(jaar_zip[[#This Row],[Datum]]),2))&amp;"-"&amp; TEXT(WEEKNUM(jaar_zip[[#This Row],[Datum]],21),"00")</f>
        <v>24-11</v>
      </c>
      <c r="L76" s="101">
        <f>MONTH(jaar_zip[[#This Row],[Datum]])</f>
        <v>3</v>
      </c>
      <c r="M76" s="101">
        <f>IF(ISNUMBER(jaar_zip[[#This Row],[etmaaltemperatuur]]),IF(jaar_zip[[#This Row],[etmaaltemperatuur]]&lt;stookgrens,stookgrens-jaar_zip[[#This Row],[etmaaltemperatuur]],0),"")</f>
        <v>5.6999999999999993</v>
      </c>
      <c r="N76" s="101">
        <f>IF(ISNUMBER(jaar_zip[[#This Row],[graaddagen]]),IF(OR(MONTH(jaar_zip[[#This Row],[Datum]])=1,MONTH(jaar_zip[[#This Row],[Datum]])=2,MONTH(jaar_zip[[#This Row],[Datum]])=11,MONTH(jaar_zip[[#This Row],[Datum]])=12),1.1,IF(OR(MONTH(jaar_zip[[#This Row],[Datum]])=3,MONTH(jaar_zip[[#This Row],[Datum]])=10),1,0.8))*jaar_zip[[#This Row],[graaddagen]],"")</f>
        <v>5.6999999999999993</v>
      </c>
      <c r="O76" s="101">
        <f>IF(ISNUMBER(jaar_zip[[#This Row],[etmaaltemperatuur]]),IF(jaar_zip[[#This Row],[etmaaltemperatuur]]&gt;stookgrens,jaar_zip[[#This Row],[etmaaltemperatuur]]-stookgrens,0),"")</f>
        <v>0</v>
      </c>
    </row>
    <row r="77" spans="1:15" x14ac:dyDescent="0.3">
      <c r="A77">
        <v>215</v>
      </c>
      <c r="B77">
        <v>20240316</v>
      </c>
      <c r="C77">
        <v>3.8</v>
      </c>
      <c r="D77">
        <v>7.5</v>
      </c>
      <c r="E77">
        <v>1025</v>
      </c>
      <c r="F77">
        <v>0.8</v>
      </c>
      <c r="G77">
        <v>1019.9</v>
      </c>
      <c r="H77">
        <v>79</v>
      </c>
      <c r="I77" s="101" t="s">
        <v>12</v>
      </c>
      <c r="J77" s="1">
        <f>DATEVALUE(RIGHT(jaar_zip[[#This Row],[YYYYMMDD]],2)&amp;"-"&amp;MID(jaar_zip[[#This Row],[YYYYMMDD]],5,2)&amp;"-"&amp;LEFT(jaar_zip[[#This Row],[YYYYMMDD]],4))</f>
        <v>45367</v>
      </c>
      <c r="K77" s="101" t="str">
        <f>IF(AND(VALUE(MONTH(jaar_zip[[#This Row],[Datum]]))=1,VALUE(WEEKNUM(jaar_zip[[#This Row],[Datum]],21))&gt;51),RIGHT(YEAR(jaar_zip[[#This Row],[Datum]])-1,2),RIGHT(YEAR(jaar_zip[[#This Row],[Datum]]),2))&amp;"-"&amp; TEXT(WEEKNUM(jaar_zip[[#This Row],[Datum]],21),"00")</f>
        <v>24-11</v>
      </c>
      <c r="L77" s="101">
        <f>MONTH(jaar_zip[[#This Row],[Datum]])</f>
        <v>3</v>
      </c>
      <c r="M77" s="101">
        <f>IF(ISNUMBER(jaar_zip[[#This Row],[etmaaltemperatuur]]),IF(jaar_zip[[#This Row],[etmaaltemperatuur]]&lt;stookgrens,stookgrens-jaar_zip[[#This Row],[etmaaltemperatuur]],0),"")</f>
        <v>10.5</v>
      </c>
      <c r="N77" s="101">
        <f>IF(ISNUMBER(jaar_zip[[#This Row],[graaddagen]]),IF(OR(MONTH(jaar_zip[[#This Row],[Datum]])=1,MONTH(jaar_zip[[#This Row],[Datum]])=2,MONTH(jaar_zip[[#This Row],[Datum]])=11,MONTH(jaar_zip[[#This Row],[Datum]])=12),1.1,IF(OR(MONTH(jaar_zip[[#This Row],[Datum]])=3,MONTH(jaar_zip[[#This Row],[Datum]])=10),1,0.8))*jaar_zip[[#This Row],[graaddagen]],"")</f>
        <v>10.5</v>
      </c>
      <c r="O77" s="101">
        <f>IF(ISNUMBER(jaar_zip[[#This Row],[etmaaltemperatuur]]),IF(jaar_zip[[#This Row],[etmaaltemperatuur]]&gt;stookgrens,jaar_zip[[#This Row],[etmaaltemperatuur]]-stookgrens,0),"")</f>
        <v>0</v>
      </c>
    </row>
    <row r="78" spans="1:15" x14ac:dyDescent="0.3">
      <c r="A78">
        <v>215</v>
      </c>
      <c r="B78">
        <v>20240317</v>
      </c>
      <c r="C78">
        <v>3.9</v>
      </c>
      <c r="D78">
        <v>9.8000000000000007</v>
      </c>
      <c r="E78">
        <v>510</v>
      </c>
      <c r="F78">
        <v>4</v>
      </c>
      <c r="G78">
        <v>1018.2</v>
      </c>
      <c r="H78">
        <v>86</v>
      </c>
      <c r="I78" s="101" t="s">
        <v>12</v>
      </c>
      <c r="J78" s="1">
        <f>DATEVALUE(RIGHT(jaar_zip[[#This Row],[YYYYMMDD]],2)&amp;"-"&amp;MID(jaar_zip[[#This Row],[YYYYMMDD]],5,2)&amp;"-"&amp;LEFT(jaar_zip[[#This Row],[YYYYMMDD]],4))</f>
        <v>45368</v>
      </c>
      <c r="K78" s="101" t="str">
        <f>IF(AND(VALUE(MONTH(jaar_zip[[#This Row],[Datum]]))=1,VALUE(WEEKNUM(jaar_zip[[#This Row],[Datum]],21))&gt;51),RIGHT(YEAR(jaar_zip[[#This Row],[Datum]])-1,2),RIGHT(YEAR(jaar_zip[[#This Row],[Datum]]),2))&amp;"-"&amp; TEXT(WEEKNUM(jaar_zip[[#This Row],[Datum]],21),"00")</f>
        <v>24-11</v>
      </c>
      <c r="L78" s="101">
        <f>MONTH(jaar_zip[[#This Row],[Datum]])</f>
        <v>3</v>
      </c>
      <c r="M78" s="101">
        <f>IF(ISNUMBER(jaar_zip[[#This Row],[etmaaltemperatuur]]),IF(jaar_zip[[#This Row],[etmaaltemperatuur]]&lt;stookgrens,stookgrens-jaar_zip[[#This Row],[etmaaltemperatuur]],0),"")</f>
        <v>8.1999999999999993</v>
      </c>
      <c r="N78" s="101">
        <f>IF(ISNUMBER(jaar_zip[[#This Row],[graaddagen]]),IF(OR(MONTH(jaar_zip[[#This Row],[Datum]])=1,MONTH(jaar_zip[[#This Row],[Datum]])=2,MONTH(jaar_zip[[#This Row],[Datum]])=11,MONTH(jaar_zip[[#This Row],[Datum]])=12),1.1,IF(OR(MONTH(jaar_zip[[#This Row],[Datum]])=3,MONTH(jaar_zip[[#This Row],[Datum]])=10),1,0.8))*jaar_zip[[#This Row],[graaddagen]],"")</f>
        <v>8.1999999999999993</v>
      </c>
      <c r="O78" s="101">
        <f>IF(ISNUMBER(jaar_zip[[#This Row],[etmaaltemperatuur]]),IF(jaar_zip[[#This Row],[etmaaltemperatuur]]&gt;stookgrens,jaar_zip[[#This Row],[etmaaltemperatuur]]-stookgrens,0),"")</f>
        <v>0</v>
      </c>
    </row>
    <row r="79" spans="1:15" x14ac:dyDescent="0.3">
      <c r="A79">
        <v>215</v>
      </c>
      <c r="B79">
        <v>20240318</v>
      </c>
      <c r="C79">
        <v>2.9</v>
      </c>
      <c r="D79">
        <v>10.3</v>
      </c>
      <c r="E79">
        <v>1326</v>
      </c>
      <c r="F79">
        <v>0</v>
      </c>
      <c r="G79">
        <v>1015.9</v>
      </c>
      <c r="H79">
        <v>86</v>
      </c>
      <c r="I79" s="101" t="s">
        <v>12</v>
      </c>
      <c r="J79" s="1">
        <f>DATEVALUE(RIGHT(jaar_zip[[#This Row],[YYYYMMDD]],2)&amp;"-"&amp;MID(jaar_zip[[#This Row],[YYYYMMDD]],5,2)&amp;"-"&amp;LEFT(jaar_zip[[#This Row],[YYYYMMDD]],4))</f>
        <v>45369</v>
      </c>
      <c r="K79" s="101" t="str">
        <f>IF(AND(VALUE(MONTH(jaar_zip[[#This Row],[Datum]]))=1,VALUE(WEEKNUM(jaar_zip[[#This Row],[Datum]],21))&gt;51),RIGHT(YEAR(jaar_zip[[#This Row],[Datum]])-1,2),RIGHT(YEAR(jaar_zip[[#This Row],[Datum]]),2))&amp;"-"&amp; TEXT(WEEKNUM(jaar_zip[[#This Row],[Datum]],21),"00")</f>
        <v>24-12</v>
      </c>
      <c r="L79" s="101">
        <f>MONTH(jaar_zip[[#This Row],[Datum]])</f>
        <v>3</v>
      </c>
      <c r="M79" s="101">
        <f>IF(ISNUMBER(jaar_zip[[#This Row],[etmaaltemperatuur]]),IF(jaar_zip[[#This Row],[etmaaltemperatuur]]&lt;stookgrens,stookgrens-jaar_zip[[#This Row],[etmaaltemperatuur]],0),"")</f>
        <v>7.6999999999999993</v>
      </c>
      <c r="N79" s="101">
        <f>IF(ISNUMBER(jaar_zip[[#This Row],[graaddagen]]),IF(OR(MONTH(jaar_zip[[#This Row],[Datum]])=1,MONTH(jaar_zip[[#This Row],[Datum]])=2,MONTH(jaar_zip[[#This Row],[Datum]])=11,MONTH(jaar_zip[[#This Row],[Datum]])=12),1.1,IF(OR(MONTH(jaar_zip[[#This Row],[Datum]])=3,MONTH(jaar_zip[[#This Row],[Datum]])=10),1,0.8))*jaar_zip[[#This Row],[graaddagen]],"")</f>
        <v>7.6999999999999993</v>
      </c>
      <c r="O79" s="101">
        <f>IF(ISNUMBER(jaar_zip[[#This Row],[etmaaltemperatuur]]),IF(jaar_zip[[#This Row],[etmaaltemperatuur]]&gt;stookgrens,jaar_zip[[#This Row],[etmaaltemperatuur]]-stookgrens,0),"")</f>
        <v>0</v>
      </c>
    </row>
    <row r="80" spans="1:15" x14ac:dyDescent="0.3">
      <c r="A80">
        <v>215</v>
      </c>
      <c r="B80">
        <v>20240319</v>
      </c>
      <c r="C80">
        <v>3.7</v>
      </c>
      <c r="D80">
        <v>11.3</v>
      </c>
      <c r="E80">
        <v>1057</v>
      </c>
      <c r="F80">
        <v>0</v>
      </c>
      <c r="G80">
        <v>1017.8</v>
      </c>
      <c r="H80">
        <v>80</v>
      </c>
      <c r="I80" s="101" t="s">
        <v>12</v>
      </c>
      <c r="J80" s="1">
        <f>DATEVALUE(RIGHT(jaar_zip[[#This Row],[YYYYMMDD]],2)&amp;"-"&amp;MID(jaar_zip[[#This Row],[YYYYMMDD]],5,2)&amp;"-"&amp;LEFT(jaar_zip[[#This Row],[YYYYMMDD]],4))</f>
        <v>45370</v>
      </c>
      <c r="K80" s="101" t="str">
        <f>IF(AND(VALUE(MONTH(jaar_zip[[#This Row],[Datum]]))=1,VALUE(WEEKNUM(jaar_zip[[#This Row],[Datum]],21))&gt;51),RIGHT(YEAR(jaar_zip[[#This Row],[Datum]])-1,2),RIGHT(YEAR(jaar_zip[[#This Row],[Datum]]),2))&amp;"-"&amp; TEXT(WEEKNUM(jaar_zip[[#This Row],[Datum]],21),"00")</f>
        <v>24-12</v>
      </c>
      <c r="L80" s="101">
        <f>MONTH(jaar_zip[[#This Row],[Datum]])</f>
        <v>3</v>
      </c>
      <c r="M80" s="101">
        <f>IF(ISNUMBER(jaar_zip[[#This Row],[etmaaltemperatuur]]),IF(jaar_zip[[#This Row],[etmaaltemperatuur]]&lt;stookgrens,stookgrens-jaar_zip[[#This Row],[etmaaltemperatuur]],0),"")</f>
        <v>6.6999999999999993</v>
      </c>
      <c r="N80" s="101">
        <f>IF(ISNUMBER(jaar_zip[[#This Row],[graaddagen]]),IF(OR(MONTH(jaar_zip[[#This Row],[Datum]])=1,MONTH(jaar_zip[[#This Row],[Datum]])=2,MONTH(jaar_zip[[#This Row],[Datum]])=11,MONTH(jaar_zip[[#This Row],[Datum]])=12),1.1,IF(OR(MONTH(jaar_zip[[#This Row],[Datum]])=3,MONTH(jaar_zip[[#This Row],[Datum]])=10),1,0.8))*jaar_zip[[#This Row],[graaddagen]],"")</f>
        <v>6.6999999999999993</v>
      </c>
      <c r="O80" s="101">
        <f>IF(ISNUMBER(jaar_zip[[#This Row],[etmaaltemperatuur]]),IF(jaar_zip[[#This Row],[etmaaltemperatuur]]&gt;stookgrens,jaar_zip[[#This Row],[etmaaltemperatuur]]-stookgrens,0),"")</f>
        <v>0</v>
      </c>
    </row>
    <row r="81" spans="1:15" x14ac:dyDescent="0.3">
      <c r="A81">
        <v>215</v>
      </c>
      <c r="B81">
        <v>20240320</v>
      </c>
      <c r="C81">
        <v>1.6</v>
      </c>
      <c r="D81">
        <v>10.7</v>
      </c>
      <c r="E81">
        <v>945</v>
      </c>
      <c r="F81">
        <v>-0.1</v>
      </c>
      <c r="G81">
        <v>1019.2</v>
      </c>
      <c r="H81">
        <v>86</v>
      </c>
      <c r="I81" s="101" t="s">
        <v>12</v>
      </c>
      <c r="J81" s="1">
        <f>DATEVALUE(RIGHT(jaar_zip[[#This Row],[YYYYMMDD]],2)&amp;"-"&amp;MID(jaar_zip[[#This Row],[YYYYMMDD]],5,2)&amp;"-"&amp;LEFT(jaar_zip[[#This Row],[YYYYMMDD]],4))</f>
        <v>45371</v>
      </c>
      <c r="K81" s="101" t="str">
        <f>IF(AND(VALUE(MONTH(jaar_zip[[#This Row],[Datum]]))=1,VALUE(WEEKNUM(jaar_zip[[#This Row],[Datum]],21))&gt;51),RIGHT(YEAR(jaar_zip[[#This Row],[Datum]])-1,2),RIGHT(YEAR(jaar_zip[[#This Row],[Datum]]),2))&amp;"-"&amp; TEXT(WEEKNUM(jaar_zip[[#This Row],[Datum]],21),"00")</f>
        <v>24-12</v>
      </c>
      <c r="L81" s="101">
        <f>MONTH(jaar_zip[[#This Row],[Datum]])</f>
        <v>3</v>
      </c>
      <c r="M81" s="101">
        <f>IF(ISNUMBER(jaar_zip[[#This Row],[etmaaltemperatuur]]),IF(jaar_zip[[#This Row],[etmaaltemperatuur]]&lt;stookgrens,stookgrens-jaar_zip[[#This Row],[etmaaltemperatuur]],0),"")</f>
        <v>7.3000000000000007</v>
      </c>
      <c r="N81" s="101">
        <f>IF(ISNUMBER(jaar_zip[[#This Row],[graaddagen]]),IF(OR(MONTH(jaar_zip[[#This Row],[Datum]])=1,MONTH(jaar_zip[[#This Row],[Datum]])=2,MONTH(jaar_zip[[#This Row],[Datum]])=11,MONTH(jaar_zip[[#This Row],[Datum]])=12),1.1,IF(OR(MONTH(jaar_zip[[#This Row],[Datum]])=3,MONTH(jaar_zip[[#This Row],[Datum]])=10),1,0.8))*jaar_zip[[#This Row],[graaddagen]],"")</f>
        <v>7.3000000000000007</v>
      </c>
      <c r="O81" s="101">
        <f>IF(ISNUMBER(jaar_zip[[#This Row],[etmaaltemperatuur]]),IF(jaar_zip[[#This Row],[etmaaltemperatuur]]&gt;stookgrens,jaar_zip[[#This Row],[etmaaltemperatuur]]-stookgrens,0),"")</f>
        <v>0</v>
      </c>
    </row>
    <row r="82" spans="1:15" x14ac:dyDescent="0.3">
      <c r="A82">
        <v>215</v>
      </c>
      <c r="B82">
        <v>20240321</v>
      </c>
      <c r="C82">
        <v>4.3</v>
      </c>
      <c r="D82">
        <v>9.3000000000000007</v>
      </c>
      <c r="E82">
        <v>569</v>
      </c>
      <c r="F82">
        <v>0</v>
      </c>
      <c r="G82">
        <v>1023.7</v>
      </c>
      <c r="H82">
        <v>86</v>
      </c>
      <c r="I82" s="101" t="s">
        <v>12</v>
      </c>
      <c r="J82" s="1">
        <f>DATEVALUE(RIGHT(jaar_zip[[#This Row],[YYYYMMDD]],2)&amp;"-"&amp;MID(jaar_zip[[#This Row],[YYYYMMDD]],5,2)&amp;"-"&amp;LEFT(jaar_zip[[#This Row],[YYYYMMDD]],4))</f>
        <v>45372</v>
      </c>
      <c r="K82" s="101" t="str">
        <f>IF(AND(VALUE(MONTH(jaar_zip[[#This Row],[Datum]]))=1,VALUE(WEEKNUM(jaar_zip[[#This Row],[Datum]],21))&gt;51),RIGHT(YEAR(jaar_zip[[#This Row],[Datum]])-1,2),RIGHT(YEAR(jaar_zip[[#This Row],[Datum]]),2))&amp;"-"&amp; TEXT(WEEKNUM(jaar_zip[[#This Row],[Datum]],21),"00")</f>
        <v>24-12</v>
      </c>
      <c r="L82" s="101">
        <f>MONTH(jaar_zip[[#This Row],[Datum]])</f>
        <v>3</v>
      </c>
      <c r="M82" s="101">
        <f>IF(ISNUMBER(jaar_zip[[#This Row],[etmaaltemperatuur]]),IF(jaar_zip[[#This Row],[etmaaltemperatuur]]&lt;stookgrens,stookgrens-jaar_zip[[#This Row],[etmaaltemperatuur]],0),"")</f>
        <v>8.6999999999999993</v>
      </c>
      <c r="N82" s="101">
        <f>IF(ISNUMBER(jaar_zip[[#This Row],[graaddagen]]),IF(OR(MONTH(jaar_zip[[#This Row],[Datum]])=1,MONTH(jaar_zip[[#This Row],[Datum]])=2,MONTH(jaar_zip[[#This Row],[Datum]])=11,MONTH(jaar_zip[[#This Row],[Datum]])=12),1.1,IF(OR(MONTH(jaar_zip[[#This Row],[Datum]])=3,MONTH(jaar_zip[[#This Row],[Datum]])=10),1,0.8))*jaar_zip[[#This Row],[graaddagen]],"")</f>
        <v>8.6999999999999993</v>
      </c>
      <c r="O82" s="101">
        <f>IF(ISNUMBER(jaar_zip[[#This Row],[etmaaltemperatuur]]),IF(jaar_zip[[#This Row],[etmaaltemperatuur]]&gt;stookgrens,jaar_zip[[#This Row],[etmaaltemperatuur]]-stookgrens,0),"")</f>
        <v>0</v>
      </c>
    </row>
    <row r="83" spans="1:15" x14ac:dyDescent="0.3">
      <c r="A83">
        <v>215</v>
      </c>
      <c r="B83">
        <v>20240322</v>
      </c>
      <c r="C83">
        <v>4.4000000000000004</v>
      </c>
      <c r="D83">
        <v>9.1999999999999993</v>
      </c>
      <c r="E83">
        <v>358</v>
      </c>
      <c r="F83">
        <v>1.8</v>
      </c>
      <c r="G83">
        <v>1015.8</v>
      </c>
      <c r="H83">
        <v>89</v>
      </c>
      <c r="I83" s="101" t="s">
        <v>12</v>
      </c>
      <c r="J83" s="1">
        <f>DATEVALUE(RIGHT(jaar_zip[[#This Row],[YYYYMMDD]],2)&amp;"-"&amp;MID(jaar_zip[[#This Row],[YYYYMMDD]],5,2)&amp;"-"&amp;LEFT(jaar_zip[[#This Row],[YYYYMMDD]],4))</f>
        <v>45373</v>
      </c>
      <c r="K83" s="101" t="str">
        <f>IF(AND(VALUE(MONTH(jaar_zip[[#This Row],[Datum]]))=1,VALUE(WEEKNUM(jaar_zip[[#This Row],[Datum]],21))&gt;51),RIGHT(YEAR(jaar_zip[[#This Row],[Datum]])-1,2),RIGHT(YEAR(jaar_zip[[#This Row],[Datum]]),2))&amp;"-"&amp; TEXT(WEEKNUM(jaar_zip[[#This Row],[Datum]],21),"00")</f>
        <v>24-12</v>
      </c>
      <c r="L83" s="101">
        <f>MONTH(jaar_zip[[#This Row],[Datum]])</f>
        <v>3</v>
      </c>
      <c r="M83" s="101">
        <f>IF(ISNUMBER(jaar_zip[[#This Row],[etmaaltemperatuur]]),IF(jaar_zip[[#This Row],[etmaaltemperatuur]]&lt;stookgrens,stookgrens-jaar_zip[[#This Row],[etmaaltemperatuur]],0),"")</f>
        <v>8.8000000000000007</v>
      </c>
      <c r="N83" s="101">
        <f>IF(ISNUMBER(jaar_zip[[#This Row],[graaddagen]]),IF(OR(MONTH(jaar_zip[[#This Row],[Datum]])=1,MONTH(jaar_zip[[#This Row],[Datum]])=2,MONTH(jaar_zip[[#This Row],[Datum]])=11,MONTH(jaar_zip[[#This Row],[Datum]])=12),1.1,IF(OR(MONTH(jaar_zip[[#This Row],[Datum]])=3,MONTH(jaar_zip[[#This Row],[Datum]])=10),1,0.8))*jaar_zip[[#This Row],[graaddagen]],"")</f>
        <v>8.8000000000000007</v>
      </c>
      <c r="O83" s="101">
        <f>IF(ISNUMBER(jaar_zip[[#This Row],[etmaaltemperatuur]]),IF(jaar_zip[[#This Row],[etmaaltemperatuur]]&gt;stookgrens,jaar_zip[[#This Row],[etmaaltemperatuur]]-stookgrens,0),"")</f>
        <v>0</v>
      </c>
    </row>
    <row r="84" spans="1:15" x14ac:dyDescent="0.3">
      <c r="A84">
        <v>215</v>
      </c>
      <c r="B84">
        <v>20240323</v>
      </c>
      <c r="C84">
        <v>7.3</v>
      </c>
      <c r="D84">
        <v>7.5</v>
      </c>
      <c r="E84">
        <v>1347</v>
      </c>
      <c r="F84">
        <v>0.5</v>
      </c>
      <c r="G84">
        <v>1008</v>
      </c>
      <c r="H84">
        <v>71</v>
      </c>
      <c r="I84" s="101" t="s">
        <v>12</v>
      </c>
      <c r="J84" s="1">
        <f>DATEVALUE(RIGHT(jaar_zip[[#This Row],[YYYYMMDD]],2)&amp;"-"&amp;MID(jaar_zip[[#This Row],[YYYYMMDD]],5,2)&amp;"-"&amp;LEFT(jaar_zip[[#This Row],[YYYYMMDD]],4))</f>
        <v>45374</v>
      </c>
      <c r="K84" s="101" t="str">
        <f>IF(AND(VALUE(MONTH(jaar_zip[[#This Row],[Datum]]))=1,VALUE(WEEKNUM(jaar_zip[[#This Row],[Datum]],21))&gt;51),RIGHT(YEAR(jaar_zip[[#This Row],[Datum]])-1,2),RIGHT(YEAR(jaar_zip[[#This Row],[Datum]]),2))&amp;"-"&amp; TEXT(WEEKNUM(jaar_zip[[#This Row],[Datum]],21),"00")</f>
        <v>24-12</v>
      </c>
      <c r="L84" s="101">
        <f>MONTH(jaar_zip[[#This Row],[Datum]])</f>
        <v>3</v>
      </c>
      <c r="M84" s="101">
        <f>IF(ISNUMBER(jaar_zip[[#This Row],[etmaaltemperatuur]]),IF(jaar_zip[[#This Row],[etmaaltemperatuur]]&lt;stookgrens,stookgrens-jaar_zip[[#This Row],[etmaaltemperatuur]],0),"")</f>
        <v>10.5</v>
      </c>
      <c r="N84" s="101">
        <f>IF(ISNUMBER(jaar_zip[[#This Row],[graaddagen]]),IF(OR(MONTH(jaar_zip[[#This Row],[Datum]])=1,MONTH(jaar_zip[[#This Row],[Datum]])=2,MONTH(jaar_zip[[#This Row],[Datum]])=11,MONTH(jaar_zip[[#This Row],[Datum]])=12),1.1,IF(OR(MONTH(jaar_zip[[#This Row],[Datum]])=3,MONTH(jaar_zip[[#This Row],[Datum]])=10),1,0.8))*jaar_zip[[#This Row],[graaddagen]],"")</f>
        <v>10.5</v>
      </c>
      <c r="O84" s="101">
        <f>IF(ISNUMBER(jaar_zip[[#This Row],[etmaaltemperatuur]]),IF(jaar_zip[[#This Row],[etmaaltemperatuur]]&gt;stookgrens,jaar_zip[[#This Row],[etmaaltemperatuur]]-stookgrens,0),"")</f>
        <v>0</v>
      </c>
    </row>
    <row r="85" spans="1:15" x14ac:dyDescent="0.3">
      <c r="A85">
        <v>215</v>
      </c>
      <c r="B85">
        <v>20240324</v>
      </c>
      <c r="C85">
        <v>8.4</v>
      </c>
      <c r="D85">
        <v>7.3</v>
      </c>
      <c r="E85">
        <v>601</v>
      </c>
      <c r="F85">
        <v>8.6999999999999993</v>
      </c>
      <c r="G85">
        <v>1005.3</v>
      </c>
      <c r="H85">
        <v>80</v>
      </c>
      <c r="I85" s="101" t="s">
        <v>12</v>
      </c>
      <c r="J85" s="1">
        <f>DATEVALUE(RIGHT(jaar_zip[[#This Row],[YYYYMMDD]],2)&amp;"-"&amp;MID(jaar_zip[[#This Row],[YYYYMMDD]],5,2)&amp;"-"&amp;LEFT(jaar_zip[[#This Row],[YYYYMMDD]],4))</f>
        <v>45375</v>
      </c>
      <c r="K85" s="101" t="str">
        <f>IF(AND(VALUE(MONTH(jaar_zip[[#This Row],[Datum]]))=1,VALUE(WEEKNUM(jaar_zip[[#This Row],[Datum]],21))&gt;51),RIGHT(YEAR(jaar_zip[[#This Row],[Datum]])-1,2),RIGHT(YEAR(jaar_zip[[#This Row],[Datum]]),2))&amp;"-"&amp; TEXT(WEEKNUM(jaar_zip[[#This Row],[Datum]],21),"00")</f>
        <v>24-12</v>
      </c>
      <c r="L85" s="101">
        <f>MONTH(jaar_zip[[#This Row],[Datum]])</f>
        <v>3</v>
      </c>
      <c r="M85" s="101">
        <f>IF(ISNUMBER(jaar_zip[[#This Row],[etmaaltemperatuur]]),IF(jaar_zip[[#This Row],[etmaaltemperatuur]]&lt;stookgrens,stookgrens-jaar_zip[[#This Row],[etmaaltemperatuur]],0),"")</f>
        <v>10.7</v>
      </c>
      <c r="N85" s="101">
        <f>IF(ISNUMBER(jaar_zip[[#This Row],[graaddagen]]),IF(OR(MONTH(jaar_zip[[#This Row],[Datum]])=1,MONTH(jaar_zip[[#This Row],[Datum]])=2,MONTH(jaar_zip[[#This Row],[Datum]])=11,MONTH(jaar_zip[[#This Row],[Datum]])=12),1.1,IF(OR(MONTH(jaar_zip[[#This Row],[Datum]])=3,MONTH(jaar_zip[[#This Row],[Datum]])=10),1,0.8))*jaar_zip[[#This Row],[graaddagen]],"")</f>
        <v>10.7</v>
      </c>
      <c r="O85" s="101">
        <f>IF(ISNUMBER(jaar_zip[[#This Row],[etmaaltemperatuur]]),IF(jaar_zip[[#This Row],[etmaaltemperatuur]]&gt;stookgrens,jaar_zip[[#This Row],[etmaaltemperatuur]]-stookgrens,0),"")</f>
        <v>0</v>
      </c>
    </row>
    <row r="86" spans="1:15" x14ac:dyDescent="0.3">
      <c r="A86">
        <v>215</v>
      </c>
      <c r="B86">
        <v>20240325</v>
      </c>
      <c r="C86">
        <v>3.7</v>
      </c>
      <c r="D86">
        <v>7.4</v>
      </c>
      <c r="E86">
        <v>1596</v>
      </c>
      <c r="F86">
        <v>0</v>
      </c>
      <c r="G86">
        <v>1003.8</v>
      </c>
      <c r="H86">
        <v>72</v>
      </c>
      <c r="I86" s="101" t="s">
        <v>12</v>
      </c>
      <c r="J86" s="1">
        <f>DATEVALUE(RIGHT(jaar_zip[[#This Row],[YYYYMMDD]],2)&amp;"-"&amp;MID(jaar_zip[[#This Row],[YYYYMMDD]],5,2)&amp;"-"&amp;LEFT(jaar_zip[[#This Row],[YYYYMMDD]],4))</f>
        <v>45376</v>
      </c>
      <c r="K86" s="101" t="str">
        <f>IF(AND(VALUE(MONTH(jaar_zip[[#This Row],[Datum]]))=1,VALUE(WEEKNUM(jaar_zip[[#This Row],[Datum]],21))&gt;51),RIGHT(YEAR(jaar_zip[[#This Row],[Datum]])-1,2),RIGHT(YEAR(jaar_zip[[#This Row],[Datum]]),2))&amp;"-"&amp; TEXT(WEEKNUM(jaar_zip[[#This Row],[Datum]],21),"00")</f>
        <v>24-13</v>
      </c>
      <c r="L86" s="101">
        <f>MONTH(jaar_zip[[#This Row],[Datum]])</f>
        <v>3</v>
      </c>
      <c r="M86" s="101">
        <f>IF(ISNUMBER(jaar_zip[[#This Row],[etmaaltemperatuur]]),IF(jaar_zip[[#This Row],[etmaaltemperatuur]]&lt;stookgrens,stookgrens-jaar_zip[[#This Row],[etmaaltemperatuur]],0),"")</f>
        <v>10.6</v>
      </c>
      <c r="N86" s="101">
        <f>IF(ISNUMBER(jaar_zip[[#This Row],[graaddagen]]),IF(OR(MONTH(jaar_zip[[#This Row],[Datum]])=1,MONTH(jaar_zip[[#This Row],[Datum]])=2,MONTH(jaar_zip[[#This Row],[Datum]])=11,MONTH(jaar_zip[[#This Row],[Datum]])=12),1.1,IF(OR(MONTH(jaar_zip[[#This Row],[Datum]])=3,MONTH(jaar_zip[[#This Row],[Datum]])=10),1,0.8))*jaar_zip[[#This Row],[graaddagen]],"")</f>
        <v>10.6</v>
      </c>
      <c r="O86" s="101">
        <f>IF(ISNUMBER(jaar_zip[[#This Row],[etmaaltemperatuur]]),IF(jaar_zip[[#This Row],[etmaaltemperatuur]]&gt;stookgrens,jaar_zip[[#This Row],[etmaaltemperatuur]]-stookgrens,0),"")</f>
        <v>0</v>
      </c>
    </row>
    <row r="87" spans="1:15" x14ac:dyDescent="0.3">
      <c r="A87">
        <v>215</v>
      </c>
      <c r="B87">
        <v>20240326</v>
      </c>
      <c r="C87">
        <v>4.3</v>
      </c>
      <c r="D87">
        <v>8.4</v>
      </c>
      <c r="E87">
        <v>992</v>
      </c>
      <c r="F87">
        <v>-0.1</v>
      </c>
      <c r="G87">
        <v>990.3</v>
      </c>
      <c r="H87">
        <v>74</v>
      </c>
      <c r="I87" s="101" t="s">
        <v>12</v>
      </c>
      <c r="J87" s="1">
        <f>DATEVALUE(RIGHT(jaar_zip[[#This Row],[YYYYMMDD]],2)&amp;"-"&amp;MID(jaar_zip[[#This Row],[YYYYMMDD]],5,2)&amp;"-"&amp;LEFT(jaar_zip[[#This Row],[YYYYMMDD]],4))</f>
        <v>45377</v>
      </c>
      <c r="K87" s="101" t="str">
        <f>IF(AND(VALUE(MONTH(jaar_zip[[#This Row],[Datum]]))=1,VALUE(WEEKNUM(jaar_zip[[#This Row],[Datum]],21))&gt;51),RIGHT(YEAR(jaar_zip[[#This Row],[Datum]])-1,2),RIGHT(YEAR(jaar_zip[[#This Row],[Datum]]),2))&amp;"-"&amp; TEXT(WEEKNUM(jaar_zip[[#This Row],[Datum]],21),"00")</f>
        <v>24-13</v>
      </c>
      <c r="L87" s="101">
        <f>MONTH(jaar_zip[[#This Row],[Datum]])</f>
        <v>3</v>
      </c>
      <c r="M87" s="101">
        <f>IF(ISNUMBER(jaar_zip[[#This Row],[etmaaltemperatuur]]),IF(jaar_zip[[#This Row],[etmaaltemperatuur]]&lt;stookgrens,stookgrens-jaar_zip[[#This Row],[etmaaltemperatuur]],0),"")</f>
        <v>9.6</v>
      </c>
      <c r="N87" s="101">
        <f>IF(ISNUMBER(jaar_zip[[#This Row],[graaddagen]]),IF(OR(MONTH(jaar_zip[[#This Row],[Datum]])=1,MONTH(jaar_zip[[#This Row],[Datum]])=2,MONTH(jaar_zip[[#This Row],[Datum]])=11,MONTH(jaar_zip[[#This Row],[Datum]])=12),1.1,IF(OR(MONTH(jaar_zip[[#This Row],[Datum]])=3,MONTH(jaar_zip[[#This Row],[Datum]])=10),1,0.8))*jaar_zip[[#This Row],[graaddagen]],"")</f>
        <v>9.6</v>
      </c>
      <c r="O87" s="101">
        <f>IF(ISNUMBER(jaar_zip[[#This Row],[etmaaltemperatuur]]),IF(jaar_zip[[#This Row],[etmaaltemperatuur]]&gt;stookgrens,jaar_zip[[#This Row],[etmaaltemperatuur]]-stookgrens,0),"")</f>
        <v>0</v>
      </c>
    </row>
    <row r="88" spans="1:15" x14ac:dyDescent="0.3">
      <c r="A88">
        <v>215</v>
      </c>
      <c r="B88">
        <v>20240327</v>
      </c>
      <c r="C88">
        <v>4.8</v>
      </c>
      <c r="D88">
        <v>9.8000000000000007</v>
      </c>
      <c r="E88">
        <v>1026</v>
      </c>
      <c r="F88">
        <v>0.4</v>
      </c>
      <c r="G88">
        <v>985.6</v>
      </c>
      <c r="H88">
        <v>74</v>
      </c>
      <c r="I88" s="101" t="s">
        <v>12</v>
      </c>
      <c r="J88" s="1">
        <f>DATEVALUE(RIGHT(jaar_zip[[#This Row],[YYYYMMDD]],2)&amp;"-"&amp;MID(jaar_zip[[#This Row],[YYYYMMDD]],5,2)&amp;"-"&amp;LEFT(jaar_zip[[#This Row],[YYYYMMDD]],4))</f>
        <v>45378</v>
      </c>
      <c r="K88" s="101" t="str">
        <f>IF(AND(VALUE(MONTH(jaar_zip[[#This Row],[Datum]]))=1,VALUE(WEEKNUM(jaar_zip[[#This Row],[Datum]],21))&gt;51),RIGHT(YEAR(jaar_zip[[#This Row],[Datum]])-1,2),RIGHT(YEAR(jaar_zip[[#This Row],[Datum]]),2))&amp;"-"&amp; TEXT(WEEKNUM(jaar_zip[[#This Row],[Datum]],21),"00")</f>
        <v>24-13</v>
      </c>
      <c r="L88" s="101">
        <f>MONTH(jaar_zip[[#This Row],[Datum]])</f>
        <v>3</v>
      </c>
      <c r="M88" s="101">
        <f>IF(ISNUMBER(jaar_zip[[#This Row],[etmaaltemperatuur]]),IF(jaar_zip[[#This Row],[etmaaltemperatuur]]&lt;stookgrens,stookgrens-jaar_zip[[#This Row],[etmaaltemperatuur]],0),"")</f>
        <v>8.1999999999999993</v>
      </c>
      <c r="N88" s="101">
        <f>IF(ISNUMBER(jaar_zip[[#This Row],[graaddagen]]),IF(OR(MONTH(jaar_zip[[#This Row],[Datum]])=1,MONTH(jaar_zip[[#This Row],[Datum]])=2,MONTH(jaar_zip[[#This Row],[Datum]])=11,MONTH(jaar_zip[[#This Row],[Datum]])=12),1.1,IF(OR(MONTH(jaar_zip[[#This Row],[Datum]])=3,MONTH(jaar_zip[[#This Row],[Datum]])=10),1,0.8))*jaar_zip[[#This Row],[graaddagen]],"")</f>
        <v>8.1999999999999993</v>
      </c>
      <c r="O88" s="101">
        <f>IF(ISNUMBER(jaar_zip[[#This Row],[etmaaltemperatuur]]),IF(jaar_zip[[#This Row],[etmaaltemperatuur]]&gt;stookgrens,jaar_zip[[#This Row],[etmaaltemperatuur]]-stookgrens,0),"")</f>
        <v>0</v>
      </c>
    </row>
    <row r="89" spans="1:15" x14ac:dyDescent="0.3">
      <c r="A89">
        <v>215</v>
      </c>
      <c r="B89">
        <v>20240328</v>
      </c>
      <c r="C89">
        <v>7</v>
      </c>
      <c r="D89">
        <v>9.1</v>
      </c>
      <c r="E89">
        <v>950</v>
      </c>
      <c r="F89">
        <v>1.8</v>
      </c>
      <c r="G89">
        <v>985.1</v>
      </c>
      <c r="H89">
        <v>71</v>
      </c>
      <c r="I89" s="101" t="s">
        <v>12</v>
      </c>
      <c r="J89" s="1">
        <f>DATEVALUE(RIGHT(jaar_zip[[#This Row],[YYYYMMDD]],2)&amp;"-"&amp;MID(jaar_zip[[#This Row],[YYYYMMDD]],5,2)&amp;"-"&amp;LEFT(jaar_zip[[#This Row],[YYYYMMDD]],4))</f>
        <v>45379</v>
      </c>
      <c r="K89" s="101" t="str">
        <f>IF(AND(VALUE(MONTH(jaar_zip[[#This Row],[Datum]]))=1,VALUE(WEEKNUM(jaar_zip[[#This Row],[Datum]],21))&gt;51),RIGHT(YEAR(jaar_zip[[#This Row],[Datum]])-1,2),RIGHT(YEAR(jaar_zip[[#This Row],[Datum]]),2))&amp;"-"&amp; TEXT(WEEKNUM(jaar_zip[[#This Row],[Datum]],21),"00")</f>
        <v>24-13</v>
      </c>
      <c r="L89" s="101">
        <f>MONTH(jaar_zip[[#This Row],[Datum]])</f>
        <v>3</v>
      </c>
      <c r="M89" s="101">
        <f>IF(ISNUMBER(jaar_zip[[#This Row],[etmaaltemperatuur]]),IF(jaar_zip[[#This Row],[etmaaltemperatuur]]&lt;stookgrens,stookgrens-jaar_zip[[#This Row],[etmaaltemperatuur]],0),"")</f>
        <v>8.9</v>
      </c>
      <c r="N89" s="101">
        <f>IF(ISNUMBER(jaar_zip[[#This Row],[graaddagen]]),IF(OR(MONTH(jaar_zip[[#This Row],[Datum]])=1,MONTH(jaar_zip[[#This Row],[Datum]])=2,MONTH(jaar_zip[[#This Row],[Datum]])=11,MONTH(jaar_zip[[#This Row],[Datum]])=12),1.1,IF(OR(MONTH(jaar_zip[[#This Row],[Datum]])=3,MONTH(jaar_zip[[#This Row],[Datum]])=10),1,0.8))*jaar_zip[[#This Row],[graaddagen]],"")</f>
        <v>8.9</v>
      </c>
      <c r="O89" s="101">
        <f>IF(ISNUMBER(jaar_zip[[#This Row],[etmaaltemperatuur]]),IF(jaar_zip[[#This Row],[etmaaltemperatuur]]&gt;stookgrens,jaar_zip[[#This Row],[etmaaltemperatuur]]-stookgrens,0),"")</f>
        <v>0</v>
      </c>
    </row>
    <row r="90" spans="1:15" x14ac:dyDescent="0.3">
      <c r="A90">
        <v>215</v>
      </c>
      <c r="B90">
        <v>20240329</v>
      </c>
      <c r="C90">
        <v>6.1</v>
      </c>
      <c r="D90">
        <v>11</v>
      </c>
      <c r="E90">
        <v>1226</v>
      </c>
      <c r="F90">
        <v>0.1</v>
      </c>
      <c r="G90">
        <v>992.4</v>
      </c>
      <c r="H90">
        <v>69</v>
      </c>
      <c r="I90" s="101" t="s">
        <v>12</v>
      </c>
      <c r="J90" s="1">
        <f>DATEVALUE(RIGHT(jaar_zip[[#This Row],[YYYYMMDD]],2)&amp;"-"&amp;MID(jaar_zip[[#This Row],[YYYYMMDD]],5,2)&amp;"-"&amp;LEFT(jaar_zip[[#This Row],[YYYYMMDD]],4))</f>
        <v>45380</v>
      </c>
      <c r="K90" s="101" t="str">
        <f>IF(AND(VALUE(MONTH(jaar_zip[[#This Row],[Datum]]))=1,VALUE(WEEKNUM(jaar_zip[[#This Row],[Datum]],21))&gt;51),RIGHT(YEAR(jaar_zip[[#This Row],[Datum]])-1,2),RIGHT(YEAR(jaar_zip[[#This Row],[Datum]]),2))&amp;"-"&amp; TEXT(WEEKNUM(jaar_zip[[#This Row],[Datum]],21),"00")</f>
        <v>24-13</v>
      </c>
      <c r="L90" s="101">
        <f>MONTH(jaar_zip[[#This Row],[Datum]])</f>
        <v>3</v>
      </c>
      <c r="M90" s="101">
        <f>IF(ISNUMBER(jaar_zip[[#This Row],[etmaaltemperatuur]]),IF(jaar_zip[[#This Row],[etmaaltemperatuur]]&lt;stookgrens,stookgrens-jaar_zip[[#This Row],[etmaaltemperatuur]],0),"")</f>
        <v>7</v>
      </c>
      <c r="N90" s="101">
        <f>IF(ISNUMBER(jaar_zip[[#This Row],[graaddagen]]),IF(OR(MONTH(jaar_zip[[#This Row],[Datum]])=1,MONTH(jaar_zip[[#This Row],[Datum]])=2,MONTH(jaar_zip[[#This Row],[Datum]])=11,MONTH(jaar_zip[[#This Row],[Datum]])=12),1.1,IF(OR(MONTH(jaar_zip[[#This Row],[Datum]])=3,MONTH(jaar_zip[[#This Row],[Datum]])=10),1,0.8))*jaar_zip[[#This Row],[graaddagen]],"")</f>
        <v>7</v>
      </c>
      <c r="O90" s="101">
        <f>IF(ISNUMBER(jaar_zip[[#This Row],[etmaaltemperatuur]]),IF(jaar_zip[[#This Row],[etmaaltemperatuur]]&gt;stookgrens,jaar_zip[[#This Row],[etmaaltemperatuur]]-stookgrens,0),"")</f>
        <v>0</v>
      </c>
    </row>
    <row r="91" spans="1:15" x14ac:dyDescent="0.3">
      <c r="A91">
        <v>215</v>
      </c>
      <c r="B91">
        <v>20240330</v>
      </c>
      <c r="C91">
        <v>2.2000000000000002</v>
      </c>
      <c r="D91">
        <v>8</v>
      </c>
      <c r="E91">
        <v>288</v>
      </c>
      <c r="F91">
        <v>5.6</v>
      </c>
      <c r="G91">
        <v>997.2</v>
      </c>
      <c r="H91">
        <v>93</v>
      </c>
      <c r="I91" s="101" t="s">
        <v>12</v>
      </c>
      <c r="J91" s="1">
        <f>DATEVALUE(RIGHT(jaar_zip[[#This Row],[YYYYMMDD]],2)&amp;"-"&amp;MID(jaar_zip[[#This Row],[YYYYMMDD]],5,2)&amp;"-"&amp;LEFT(jaar_zip[[#This Row],[YYYYMMDD]],4))</f>
        <v>45381</v>
      </c>
      <c r="K91" s="101" t="str">
        <f>IF(AND(VALUE(MONTH(jaar_zip[[#This Row],[Datum]]))=1,VALUE(WEEKNUM(jaar_zip[[#This Row],[Datum]],21))&gt;51),RIGHT(YEAR(jaar_zip[[#This Row],[Datum]])-1,2),RIGHT(YEAR(jaar_zip[[#This Row],[Datum]]),2))&amp;"-"&amp; TEXT(WEEKNUM(jaar_zip[[#This Row],[Datum]],21),"00")</f>
        <v>24-13</v>
      </c>
      <c r="L91" s="101">
        <f>MONTH(jaar_zip[[#This Row],[Datum]])</f>
        <v>3</v>
      </c>
      <c r="M91" s="101">
        <f>IF(ISNUMBER(jaar_zip[[#This Row],[etmaaltemperatuur]]),IF(jaar_zip[[#This Row],[etmaaltemperatuur]]&lt;stookgrens,stookgrens-jaar_zip[[#This Row],[etmaaltemperatuur]],0),"")</f>
        <v>10</v>
      </c>
      <c r="N91" s="101">
        <f>IF(ISNUMBER(jaar_zip[[#This Row],[graaddagen]]),IF(OR(MONTH(jaar_zip[[#This Row],[Datum]])=1,MONTH(jaar_zip[[#This Row],[Datum]])=2,MONTH(jaar_zip[[#This Row],[Datum]])=11,MONTH(jaar_zip[[#This Row],[Datum]])=12),1.1,IF(OR(MONTH(jaar_zip[[#This Row],[Datum]])=3,MONTH(jaar_zip[[#This Row],[Datum]])=10),1,0.8))*jaar_zip[[#This Row],[graaddagen]],"")</f>
        <v>10</v>
      </c>
      <c r="O91" s="101">
        <f>IF(ISNUMBER(jaar_zip[[#This Row],[etmaaltemperatuur]]),IF(jaar_zip[[#This Row],[etmaaltemperatuur]]&gt;stookgrens,jaar_zip[[#This Row],[etmaaltemperatuur]]-stookgrens,0),"")</f>
        <v>0</v>
      </c>
    </row>
    <row r="92" spans="1:15" x14ac:dyDescent="0.3">
      <c r="A92">
        <v>215</v>
      </c>
      <c r="B92">
        <v>20240331</v>
      </c>
      <c r="C92">
        <v>3.8</v>
      </c>
      <c r="D92">
        <v>9.6</v>
      </c>
      <c r="E92">
        <v>801</v>
      </c>
      <c r="F92">
        <v>4.5999999999999996</v>
      </c>
      <c r="G92">
        <v>996.1</v>
      </c>
      <c r="H92">
        <v>90</v>
      </c>
      <c r="I92" s="101" t="s">
        <v>12</v>
      </c>
      <c r="J92" s="1">
        <f>DATEVALUE(RIGHT(jaar_zip[[#This Row],[YYYYMMDD]],2)&amp;"-"&amp;MID(jaar_zip[[#This Row],[YYYYMMDD]],5,2)&amp;"-"&amp;LEFT(jaar_zip[[#This Row],[YYYYMMDD]],4))</f>
        <v>45382</v>
      </c>
      <c r="K92" s="101" t="str">
        <f>IF(AND(VALUE(MONTH(jaar_zip[[#This Row],[Datum]]))=1,VALUE(WEEKNUM(jaar_zip[[#This Row],[Datum]],21))&gt;51),RIGHT(YEAR(jaar_zip[[#This Row],[Datum]])-1,2),RIGHT(YEAR(jaar_zip[[#This Row],[Datum]]),2))&amp;"-"&amp; TEXT(WEEKNUM(jaar_zip[[#This Row],[Datum]],21),"00")</f>
        <v>24-13</v>
      </c>
      <c r="L92" s="101">
        <f>MONTH(jaar_zip[[#This Row],[Datum]])</f>
        <v>3</v>
      </c>
      <c r="M92" s="101">
        <f>IF(ISNUMBER(jaar_zip[[#This Row],[etmaaltemperatuur]]),IF(jaar_zip[[#This Row],[etmaaltemperatuur]]&lt;stookgrens,stookgrens-jaar_zip[[#This Row],[etmaaltemperatuur]],0),"")</f>
        <v>8.4</v>
      </c>
      <c r="N92" s="101">
        <f>IF(ISNUMBER(jaar_zip[[#This Row],[graaddagen]]),IF(OR(MONTH(jaar_zip[[#This Row],[Datum]])=1,MONTH(jaar_zip[[#This Row],[Datum]])=2,MONTH(jaar_zip[[#This Row],[Datum]])=11,MONTH(jaar_zip[[#This Row],[Datum]])=12),1.1,IF(OR(MONTH(jaar_zip[[#This Row],[Datum]])=3,MONTH(jaar_zip[[#This Row],[Datum]])=10),1,0.8))*jaar_zip[[#This Row],[graaddagen]],"")</f>
        <v>8.4</v>
      </c>
      <c r="O92" s="101">
        <f>IF(ISNUMBER(jaar_zip[[#This Row],[etmaaltemperatuur]]),IF(jaar_zip[[#This Row],[etmaaltemperatuur]]&gt;stookgrens,jaar_zip[[#This Row],[etmaaltemperatuur]]-stookgrens,0),"")</f>
        <v>0</v>
      </c>
    </row>
    <row r="93" spans="1:15" x14ac:dyDescent="0.3">
      <c r="A93">
        <v>215</v>
      </c>
      <c r="B93">
        <v>20240401</v>
      </c>
      <c r="C93">
        <v>4</v>
      </c>
      <c r="D93">
        <v>9.5</v>
      </c>
      <c r="E93">
        <v>1075</v>
      </c>
      <c r="F93">
        <v>0</v>
      </c>
      <c r="G93">
        <v>996.4</v>
      </c>
      <c r="H93">
        <v>83</v>
      </c>
      <c r="I93" s="101" t="s">
        <v>12</v>
      </c>
      <c r="J93" s="1">
        <f>DATEVALUE(RIGHT(jaar_zip[[#This Row],[YYYYMMDD]],2)&amp;"-"&amp;MID(jaar_zip[[#This Row],[YYYYMMDD]],5,2)&amp;"-"&amp;LEFT(jaar_zip[[#This Row],[YYYYMMDD]],4))</f>
        <v>45383</v>
      </c>
      <c r="K93" s="101" t="str">
        <f>IF(AND(VALUE(MONTH(jaar_zip[[#This Row],[Datum]]))=1,VALUE(WEEKNUM(jaar_zip[[#This Row],[Datum]],21))&gt;51),RIGHT(YEAR(jaar_zip[[#This Row],[Datum]])-1,2),RIGHT(YEAR(jaar_zip[[#This Row],[Datum]]),2))&amp;"-"&amp; TEXT(WEEKNUM(jaar_zip[[#This Row],[Datum]],21),"00")</f>
        <v>24-14</v>
      </c>
      <c r="L93" s="101">
        <f>MONTH(jaar_zip[[#This Row],[Datum]])</f>
        <v>4</v>
      </c>
      <c r="M93" s="101">
        <f>IF(ISNUMBER(jaar_zip[[#This Row],[etmaaltemperatuur]]),IF(jaar_zip[[#This Row],[etmaaltemperatuur]]&lt;stookgrens,stookgrens-jaar_zip[[#This Row],[etmaaltemperatuur]],0),"")</f>
        <v>8.5</v>
      </c>
      <c r="N93" s="101">
        <f>IF(ISNUMBER(jaar_zip[[#This Row],[graaddagen]]),IF(OR(MONTH(jaar_zip[[#This Row],[Datum]])=1,MONTH(jaar_zip[[#This Row],[Datum]])=2,MONTH(jaar_zip[[#This Row],[Datum]])=11,MONTH(jaar_zip[[#This Row],[Datum]])=12),1.1,IF(OR(MONTH(jaar_zip[[#This Row],[Datum]])=3,MONTH(jaar_zip[[#This Row],[Datum]])=10),1,0.8))*jaar_zip[[#This Row],[graaddagen]],"")</f>
        <v>6.8000000000000007</v>
      </c>
      <c r="O93" s="101">
        <f>IF(ISNUMBER(jaar_zip[[#This Row],[etmaaltemperatuur]]),IF(jaar_zip[[#This Row],[etmaaltemperatuur]]&gt;stookgrens,jaar_zip[[#This Row],[etmaaltemperatuur]]-stookgrens,0),"")</f>
        <v>0</v>
      </c>
    </row>
    <row r="94" spans="1:15" x14ac:dyDescent="0.3">
      <c r="A94">
        <v>215</v>
      </c>
      <c r="B94">
        <v>20240402</v>
      </c>
      <c r="C94">
        <v>5.2</v>
      </c>
      <c r="D94">
        <v>9.6999999999999993</v>
      </c>
      <c r="E94">
        <v>836</v>
      </c>
      <c r="F94">
        <v>1.8</v>
      </c>
      <c r="G94">
        <v>1004.7</v>
      </c>
      <c r="H94">
        <v>84</v>
      </c>
      <c r="I94" s="101" t="s">
        <v>12</v>
      </c>
      <c r="J94" s="1">
        <f>DATEVALUE(RIGHT(jaar_zip[[#This Row],[YYYYMMDD]],2)&amp;"-"&amp;MID(jaar_zip[[#This Row],[YYYYMMDD]],5,2)&amp;"-"&amp;LEFT(jaar_zip[[#This Row],[YYYYMMDD]],4))</f>
        <v>45384</v>
      </c>
      <c r="K94" s="101" t="str">
        <f>IF(AND(VALUE(MONTH(jaar_zip[[#This Row],[Datum]]))=1,VALUE(WEEKNUM(jaar_zip[[#This Row],[Datum]],21))&gt;51),RIGHT(YEAR(jaar_zip[[#This Row],[Datum]])-1,2),RIGHT(YEAR(jaar_zip[[#This Row],[Datum]]),2))&amp;"-"&amp; TEXT(WEEKNUM(jaar_zip[[#This Row],[Datum]],21),"00")</f>
        <v>24-14</v>
      </c>
      <c r="L94" s="101">
        <f>MONTH(jaar_zip[[#This Row],[Datum]])</f>
        <v>4</v>
      </c>
      <c r="M94" s="101">
        <f>IF(ISNUMBER(jaar_zip[[#This Row],[etmaaltemperatuur]]),IF(jaar_zip[[#This Row],[etmaaltemperatuur]]&lt;stookgrens,stookgrens-jaar_zip[[#This Row],[etmaaltemperatuur]],0),"")</f>
        <v>8.3000000000000007</v>
      </c>
      <c r="N94" s="101">
        <f>IF(ISNUMBER(jaar_zip[[#This Row],[graaddagen]]),IF(OR(MONTH(jaar_zip[[#This Row],[Datum]])=1,MONTH(jaar_zip[[#This Row],[Datum]])=2,MONTH(jaar_zip[[#This Row],[Datum]])=11,MONTH(jaar_zip[[#This Row],[Datum]])=12),1.1,IF(OR(MONTH(jaar_zip[[#This Row],[Datum]])=3,MONTH(jaar_zip[[#This Row],[Datum]])=10),1,0.8))*jaar_zip[[#This Row],[graaddagen]],"")</f>
        <v>6.6400000000000006</v>
      </c>
      <c r="O94" s="101">
        <f>IF(ISNUMBER(jaar_zip[[#This Row],[etmaaltemperatuur]]),IF(jaar_zip[[#This Row],[etmaaltemperatuur]]&gt;stookgrens,jaar_zip[[#This Row],[etmaaltemperatuur]]-stookgrens,0),"")</f>
        <v>0</v>
      </c>
    </row>
    <row r="95" spans="1:15" x14ac:dyDescent="0.3">
      <c r="A95">
        <v>215</v>
      </c>
      <c r="B95">
        <v>20240403</v>
      </c>
      <c r="C95">
        <v>6.3</v>
      </c>
      <c r="D95">
        <v>11</v>
      </c>
      <c r="E95">
        <v>718</v>
      </c>
      <c r="F95">
        <v>4.4000000000000004</v>
      </c>
      <c r="G95">
        <v>1003.2</v>
      </c>
      <c r="H95">
        <v>86</v>
      </c>
      <c r="I95" s="101" t="s">
        <v>12</v>
      </c>
      <c r="J95" s="1">
        <f>DATEVALUE(RIGHT(jaar_zip[[#This Row],[YYYYMMDD]],2)&amp;"-"&amp;MID(jaar_zip[[#This Row],[YYYYMMDD]],5,2)&amp;"-"&amp;LEFT(jaar_zip[[#This Row],[YYYYMMDD]],4))</f>
        <v>45385</v>
      </c>
      <c r="K95" s="101" t="str">
        <f>IF(AND(VALUE(MONTH(jaar_zip[[#This Row],[Datum]]))=1,VALUE(WEEKNUM(jaar_zip[[#This Row],[Datum]],21))&gt;51),RIGHT(YEAR(jaar_zip[[#This Row],[Datum]])-1,2),RIGHT(YEAR(jaar_zip[[#This Row],[Datum]]),2))&amp;"-"&amp; TEXT(WEEKNUM(jaar_zip[[#This Row],[Datum]],21),"00")</f>
        <v>24-14</v>
      </c>
      <c r="L95" s="101">
        <f>MONTH(jaar_zip[[#This Row],[Datum]])</f>
        <v>4</v>
      </c>
      <c r="M95" s="101">
        <f>IF(ISNUMBER(jaar_zip[[#This Row],[etmaaltemperatuur]]),IF(jaar_zip[[#This Row],[etmaaltemperatuur]]&lt;stookgrens,stookgrens-jaar_zip[[#This Row],[etmaaltemperatuur]],0),"")</f>
        <v>7</v>
      </c>
      <c r="N95" s="101">
        <f>IF(ISNUMBER(jaar_zip[[#This Row],[graaddagen]]),IF(OR(MONTH(jaar_zip[[#This Row],[Datum]])=1,MONTH(jaar_zip[[#This Row],[Datum]])=2,MONTH(jaar_zip[[#This Row],[Datum]])=11,MONTH(jaar_zip[[#This Row],[Datum]])=12),1.1,IF(OR(MONTH(jaar_zip[[#This Row],[Datum]])=3,MONTH(jaar_zip[[#This Row],[Datum]])=10),1,0.8))*jaar_zip[[#This Row],[graaddagen]],"")</f>
        <v>5.6000000000000005</v>
      </c>
      <c r="O95" s="101">
        <f>IF(ISNUMBER(jaar_zip[[#This Row],[etmaaltemperatuur]]),IF(jaar_zip[[#This Row],[etmaaltemperatuur]]&gt;stookgrens,jaar_zip[[#This Row],[etmaaltemperatuur]]-stookgrens,0),"")</f>
        <v>0</v>
      </c>
    </row>
    <row r="96" spans="1:15" x14ac:dyDescent="0.3">
      <c r="A96">
        <v>215</v>
      </c>
      <c r="B96">
        <v>20240404</v>
      </c>
      <c r="C96">
        <v>7.3</v>
      </c>
      <c r="D96">
        <v>12</v>
      </c>
      <c r="E96">
        <v>1400</v>
      </c>
      <c r="F96">
        <v>5.5</v>
      </c>
      <c r="G96">
        <v>1004.7</v>
      </c>
      <c r="H96">
        <v>83</v>
      </c>
      <c r="I96" s="101" t="s">
        <v>12</v>
      </c>
      <c r="J96" s="1">
        <f>DATEVALUE(RIGHT(jaar_zip[[#This Row],[YYYYMMDD]],2)&amp;"-"&amp;MID(jaar_zip[[#This Row],[YYYYMMDD]],5,2)&amp;"-"&amp;LEFT(jaar_zip[[#This Row],[YYYYMMDD]],4))</f>
        <v>45386</v>
      </c>
      <c r="K96" s="101" t="str">
        <f>IF(AND(VALUE(MONTH(jaar_zip[[#This Row],[Datum]]))=1,VALUE(WEEKNUM(jaar_zip[[#This Row],[Datum]],21))&gt;51),RIGHT(YEAR(jaar_zip[[#This Row],[Datum]])-1,2),RIGHT(YEAR(jaar_zip[[#This Row],[Datum]]),2))&amp;"-"&amp; TEXT(WEEKNUM(jaar_zip[[#This Row],[Datum]],21),"00")</f>
        <v>24-14</v>
      </c>
      <c r="L96" s="101">
        <f>MONTH(jaar_zip[[#This Row],[Datum]])</f>
        <v>4</v>
      </c>
      <c r="M96" s="101">
        <f>IF(ISNUMBER(jaar_zip[[#This Row],[etmaaltemperatuur]]),IF(jaar_zip[[#This Row],[etmaaltemperatuur]]&lt;stookgrens,stookgrens-jaar_zip[[#This Row],[etmaaltemperatuur]],0),"")</f>
        <v>6</v>
      </c>
      <c r="N96" s="101">
        <f>IF(ISNUMBER(jaar_zip[[#This Row],[graaddagen]]),IF(OR(MONTH(jaar_zip[[#This Row],[Datum]])=1,MONTH(jaar_zip[[#This Row],[Datum]])=2,MONTH(jaar_zip[[#This Row],[Datum]])=11,MONTH(jaar_zip[[#This Row],[Datum]])=12),1.1,IF(OR(MONTH(jaar_zip[[#This Row],[Datum]])=3,MONTH(jaar_zip[[#This Row],[Datum]])=10),1,0.8))*jaar_zip[[#This Row],[graaddagen]],"")</f>
        <v>4.8000000000000007</v>
      </c>
      <c r="O96" s="101">
        <f>IF(ISNUMBER(jaar_zip[[#This Row],[etmaaltemperatuur]]),IF(jaar_zip[[#This Row],[etmaaltemperatuur]]&gt;stookgrens,jaar_zip[[#This Row],[etmaaltemperatuur]]-stookgrens,0),"")</f>
        <v>0</v>
      </c>
    </row>
    <row r="97" spans="1:15" x14ac:dyDescent="0.3">
      <c r="A97">
        <v>215</v>
      </c>
      <c r="B97">
        <v>20240405</v>
      </c>
      <c r="C97">
        <v>6.5</v>
      </c>
      <c r="D97">
        <v>13.6</v>
      </c>
      <c r="E97">
        <v>1209</v>
      </c>
      <c r="F97">
        <v>2.1</v>
      </c>
      <c r="G97">
        <v>1007.6</v>
      </c>
      <c r="H97">
        <v>80</v>
      </c>
      <c r="I97" s="101" t="s">
        <v>12</v>
      </c>
      <c r="J97" s="1">
        <f>DATEVALUE(RIGHT(jaar_zip[[#This Row],[YYYYMMDD]],2)&amp;"-"&amp;MID(jaar_zip[[#This Row],[YYYYMMDD]],5,2)&amp;"-"&amp;LEFT(jaar_zip[[#This Row],[YYYYMMDD]],4))</f>
        <v>45387</v>
      </c>
      <c r="K97" s="101" t="str">
        <f>IF(AND(VALUE(MONTH(jaar_zip[[#This Row],[Datum]]))=1,VALUE(WEEKNUM(jaar_zip[[#This Row],[Datum]],21))&gt;51),RIGHT(YEAR(jaar_zip[[#This Row],[Datum]])-1,2),RIGHT(YEAR(jaar_zip[[#This Row],[Datum]]),2))&amp;"-"&amp; TEXT(WEEKNUM(jaar_zip[[#This Row],[Datum]],21),"00")</f>
        <v>24-14</v>
      </c>
      <c r="L97" s="101">
        <f>MONTH(jaar_zip[[#This Row],[Datum]])</f>
        <v>4</v>
      </c>
      <c r="M97" s="101">
        <f>IF(ISNUMBER(jaar_zip[[#This Row],[etmaaltemperatuur]]),IF(jaar_zip[[#This Row],[etmaaltemperatuur]]&lt;stookgrens,stookgrens-jaar_zip[[#This Row],[etmaaltemperatuur]],0),"")</f>
        <v>4.4000000000000004</v>
      </c>
      <c r="N97" s="101">
        <f>IF(ISNUMBER(jaar_zip[[#This Row],[graaddagen]]),IF(OR(MONTH(jaar_zip[[#This Row],[Datum]])=1,MONTH(jaar_zip[[#This Row],[Datum]])=2,MONTH(jaar_zip[[#This Row],[Datum]])=11,MONTH(jaar_zip[[#This Row],[Datum]])=12),1.1,IF(OR(MONTH(jaar_zip[[#This Row],[Datum]])=3,MONTH(jaar_zip[[#This Row],[Datum]])=10),1,0.8))*jaar_zip[[#This Row],[graaddagen]],"")</f>
        <v>3.5200000000000005</v>
      </c>
      <c r="O97" s="101">
        <f>IF(ISNUMBER(jaar_zip[[#This Row],[etmaaltemperatuur]]),IF(jaar_zip[[#This Row],[etmaaltemperatuur]]&gt;stookgrens,jaar_zip[[#This Row],[etmaaltemperatuur]]-stookgrens,0),"")</f>
        <v>0</v>
      </c>
    </row>
    <row r="98" spans="1:15" x14ac:dyDescent="0.3">
      <c r="A98">
        <v>215</v>
      </c>
      <c r="B98">
        <v>20240406</v>
      </c>
      <c r="C98">
        <v>5.4</v>
      </c>
      <c r="D98">
        <v>16.899999999999999</v>
      </c>
      <c r="E98">
        <v>1451</v>
      </c>
      <c r="F98">
        <v>-0.1</v>
      </c>
      <c r="G98">
        <v>1007.9</v>
      </c>
      <c r="H98">
        <v>69</v>
      </c>
      <c r="I98" s="101" t="s">
        <v>12</v>
      </c>
      <c r="J98" s="1">
        <f>DATEVALUE(RIGHT(jaar_zip[[#This Row],[YYYYMMDD]],2)&amp;"-"&amp;MID(jaar_zip[[#This Row],[YYYYMMDD]],5,2)&amp;"-"&amp;LEFT(jaar_zip[[#This Row],[YYYYMMDD]],4))</f>
        <v>45388</v>
      </c>
      <c r="K98" s="101" t="str">
        <f>IF(AND(VALUE(MONTH(jaar_zip[[#This Row],[Datum]]))=1,VALUE(WEEKNUM(jaar_zip[[#This Row],[Datum]],21))&gt;51),RIGHT(YEAR(jaar_zip[[#This Row],[Datum]])-1,2),RIGHT(YEAR(jaar_zip[[#This Row],[Datum]]),2))&amp;"-"&amp; TEXT(WEEKNUM(jaar_zip[[#This Row],[Datum]],21),"00")</f>
        <v>24-14</v>
      </c>
      <c r="L98" s="101">
        <f>MONTH(jaar_zip[[#This Row],[Datum]])</f>
        <v>4</v>
      </c>
      <c r="M98" s="101">
        <f>IF(ISNUMBER(jaar_zip[[#This Row],[etmaaltemperatuur]]),IF(jaar_zip[[#This Row],[etmaaltemperatuur]]&lt;stookgrens,stookgrens-jaar_zip[[#This Row],[etmaaltemperatuur]],0),"")</f>
        <v>1.1000000000000014</v>
      </c>
      <c r="N98" s="101">
        <f>IF(ISNUMBER(jaar_zip[[#This Row],[graaddagen]]),IF(OR(MONTH(jaar_zip[[#This Row],[Datum]])=1,MONTH(jaar_zip[[#This Row],[Datum]])=2,MONTH(jaar_zip[[#This Row],[Datum]])=11,MONTH(jaar_zip[[#This Row],[Datum]])=12),1.1,IF(OR(MONTH(jaar_zip[[#This Row],[Datum]])=3,MONTH(jaar_zip[[#This Row],[Datum]])=10),1,0.8))*jaar_zip[[#This Row],[graaddagen]],"")</f>
        <v>0.88000000000000123</v>
      </c>
      <c r="O98" s="101">
        <f>IF(ISNUMBER(jaar_zip[[#This Row],[etmaaltemperatuur]]),IF(jaar_zip[[#This Row],[etmaaltemperatuur]]&gt;stookgrens,jaar_zip[[#This Row],[etmaaltemperatuur]]-stookgrens,0),"")</f>
        <v>0</v>
      </c>
    </row>
    <row r="99" spans="1:15" x14ac:dyDescent="0.3">
      <c r="A99">
        <v>215</v>
      </c>
      <c r="B99">
        <v>20240407</v>
      </c>
      <c r="C99">
        <v>5.7</v>
      </c>
      <c r="D99">
        <v>14.4</v>
      </c>
      <c r="E99">
        <v>1788</v>
      </c>
      <c r="F99">
        <v>0.9</v>
      </c>
      <c r="G99">
        <v>1011.6</v>
      </c>
      <c r="H99">
        <v>72</v>
      </c>
      <c r="I99" s="101" t="s">
        <v>12</v>
      </c>
      <c r="J99" s="1">
        <f>DATEVALUE(RIGHT(jaar_zip[[#This Row],[YYYYMMDD]],2)&amp;"-"&amp;MID(jaar_zip[[#This Row],[YYYYMMDD]],5,2)&amp;"-"&amp;LEFT(jaar_zip[[#This Row],[YYYYMMDD]],4))</f>
        <v>45389</v>
      </c>
      <c r="K99" s="101" t="str">
        <f>IF(AND(VALUE(MONTH(jaar_zip[[#This Row],[Datum]]))=1,VALUE(WEEKNUM(jaar_zip[[#This Row],[Datum]],21))&gt;51),RIGHT(YEAR(jaar_zip[[#This Row],[Datum]])-1,2),RIGHT(YEAR(jaar_zip[[#This Row],[Datum]]),2))&amp;"-"&amp; TEXT(WEEKNUM(jaar_zip[[#This Row],[Datum]],21),"00")</f>
        <v>24-14</v>
      </c>
      <c r="L99" s="101">
        <f>MONTH(jaar_zip[[#This Row],[Datum]])</f>
        <v>4</v>
      </c>
      <c r="M99" s="101">
        <f>IF(ISNUMBER(jaar_zip[[#This Row],[etmaaltemperatuur]]),IF(jaar_zip[[#This Row],[etmaaltemperatuur]]&lt;stookgrens,stookgrens-jaar_zip[[#This Row],[etmaaltemperatuur]],0),"")</f>
        <v>3.5999999999999996</v>
      </c>
      <c r="N99" s="101">
        <f>IF(ISNUMBER(jaar_zip[[#This Row],[graaddagen]]),IF(OR(MONTH(jaar_zip[[#This Row],[Datum]])=1,MONTH(jaar_zip[[#This Row],[Datum]])=2,MONTH(jaar_zip[[#This Row],[Datum]])=11,MONTH(jaar_zip[[#This Row],[Datum]])=12),1.1,IF(OR(MONTH(jaar_zip[[#This Row],[Datum]])=3,MONTH(jaar_zip[[#This Row],[Datum]])=10),1,0.8))*jaar_zip[[#This Row],[graaddagen]],"")</f>
        <v>2.88</v>
      </c>
      <c r="O99" s="101">
        <f>IF(ISNUMBER(jaar_zip[[#This Row],[etmaaltemperatuur]]),IF(jaar_zip[[#This Row],[etmaaltemperatuur]]&gt;stookgrens,jaar_zip[[#This Row],[etmaaltemperatuur]]-stookgrens,0),"")</f>
        <v>0</v>
      </c>
    </row>
    <row r="100" spans="1:15" x14ac:dyDescent="0.3">
      <c r="A100">
        <v>215</v>
      </c>
      <c r="B100">
        <v>20240408</v>
      </c>
      <c r="C100">
        <v>3</v>
      </c>
      <c r="D100">
        <v>14.3</v>
      </c>
      <c r="E100">
        <v>1264</v>
      </c>
      <c r="F100">
        <v>2.2000000000000002</v>
      </c>
      <c r="G100">
        <v>1007</v>
      </c>
      <c r="H100">
        <v>82</v>
      </c>
      <c r="I100" s="101" t="s">
        <v>12</v>
      </c>
      <c r="J100" s="1">
        <f>DATEVALUE(RIGHT(jaar_zip[[#This Row],[YYYYMMDD]],2)&amp;"-"&amp;MID(jaar_zip[[#This Row],[YYYYMMDD]],5,2)&amp;"-"&amp;LEFT(jaar_zip[[#This Row],[YYYYMMDD]],4))</f>
        <v>45390</v>
      </c>
      <c r="K100" s="101" t="str">
        <f>IF(AND(VALUE(MONTH(jaar_zip[[#This Row],[Datum]]))=1,VALUE(WEEKNUM(jaar_zip[[#This Row],[Datum]],21))&gt;51),RIGHT(YEAR(jaar_zip[[#This Row],[Datum]])-1,2),RIGHT(YEAR(jaar_zip[[#This Row],[Datum]]),2))&amp;"-"&amp; TEXT(WEEKNUM(jaar_zip[[#This Row],[Datum]],21),"00")</f>
        <v>24-15</v>
      </c>
      <c r="L100" s="101">
        <f>MONTH(jaar_zip[[#This Row],[Datum]])</f>
        <v>4</v>
      </c>
      <c r="M100" s="101">
        <f>IF(ISNUMBER(jaar_zip[[#This Row],[etmaaltemperatuur]]),IF(jaar_zip[[#This Row],[etmaaltemperatuur]]&lt;stookgrens,stookgrens-jaar_zip[[#This Row],[etmaaltemperatuur]],0),"")</f>
        <v>3.6999999999999993</v>
      </c>
      <c r="N100" s="101">
        <f>IF(ISNUMBER(jaar_zip[[#This Row],[graaddagen]]),IF(OR(MONTH(jaar_zip[[#This Row],[Datum]])=1,MONTH(jaar_zip[[#This Row],[Datum]])=2,MONTH(jaar_zip[[#This Row],[Datum]])=11,MONTH(jaar_zip[[#This Row],[Datum]])=12),1.1,IF(OR(MONTH(jaar_zip[[#This Row],[Datum]])=3,MONTH(jaar_zip[[#This Row],[Datum]])=10),1,0.8))*jaar_zip[[#This Row],[graaddagen]],"")</f>
        <v>2.9599999999999995</v>
      </c>
      <c r="O100" s="101">
        <f>IF(ISNUMBER(jaar_zip[[#This Row],[etmaaltemperatuur]]),IF(jaar_zip[[#This Row],[etmaaltemperatuur]]&gt;stookgrens,jaar_zip[[#This Row],[etmaaltemperatuur]]-stookgrens,0),"")</f>
        <v>0</v>
      </c>
    </row>
    <row r="101" spans="1:15" x14ac:dyDescent="0.3">
      <c r="A101">
        <v>215</v>
      </c>
      <c r="B101">
        <v>20240409</v>
      </c>
      <c r="C101">
        <v>8.5</v>
      </c>
      <c r="D101">
        <v>11</v>
      </c>
      <c r="E101">
        <v>732</v>
      </c>
      <c r="F101">
        <v>1.1000000000000001</v>
      </c>
      <c r="G101">
        <v>1009.5</v>
      </c>
      <c r="H101">
        <v>73</v>
      </c>
      <c r="I101" s="101" t="s">
        <v>12</v>
      </c>
      <c r="J101" s="1">
        <f>DATEVALUE(RIGHT(jaar_zip[[#This Row],[YYYYMMDD]],2)&amp;"-"&amp;MID(jaar_zip[[#This Row],[YYYYMMDD]],5,2)&amp;"-"&amp;LEFT(jaar_zip[[#This Row],[YYYYMMDD]],4))</f>
        <v>45391</v>
      </c>
      <c r="K101" s="101" t="str">
        <f>IF(AND(VALUE(MONTH(jaar_zip[[#This Row],[Datum]]))=1,VALUE(WEEKNUM(jaar_zip[[#This Row],[Datum]],21))&gt;51),RIGHT(YEAR(jaar_zip[[#This Row],[Datum]])-1,2),RIGHT(YEAR(jaar_zip[[#This Row],[Datum]]),2))&amp;"-"&amp; TEXT(WEEKNUM(jaar_zip[[#This Row],[Datum]],21),"00")</f>
        <v>24-15</v>
      </c>
      <c r="L101" s="101">
        <f>MONTH(jaar_zip[[#This Row],[Datum]])</f>
        <v>4</v>
      </c>
      <c r="M101" s="101">
        <f>IF(ISNUMBER(jaar_zip[[#This Row],[etmaaltemperatuur]]),IF(jaar_zip[[#This Row],[etmaaltemperatuur]]&lt;stookgrens,stookgrens-jaar_zip[[#This Row],[etmaaltemperatuur]],0),"")</f>
        <v>7</v>
      </c>
      <c r="N101" s="101">
        <f>IF(ISNUMBER(jaar_zip[[#This Row],[graaddagen]]),IF(OR(MONTH(jaar_zip[[#This Row],[Datum]])=1,MONTH(jaar_zip[[#This Row],[Datum]])=2,MONTH(jaar_zip[[#This Row],[Datum]])=11,MONTH(jaar_zip[[#This Row],[Datum]])=12),1.1,IF(OR(MONTH(jaar_zip[[#This Row],[Datum]])=3,MONTH(jaar_zip[[#This Row],[Datum]])=10),1,0.8))*jaar_zip[[#This Row],[graaddagen]],"")</f>
        <v>5.6000000000000005</v>
      </c>
      <c r="O101" s="101">
        <f>IF(ISNUMBER(jaar_zip[[#This Row],[etmaaltemperatuur]]),IF(jaar_zip[[#This Row],[etmaaltemperatuur]]&gt;stookgrens,jaar_zip[[#This Row],[etmaaltemperatuur]]-stookgrens,0),"")</f>
        <v>0</v>
      </c>
    </row>
    <row r="102" spans="1:15" x14ac:dyDescent="0.3">
      <c r="A102">
        <v>215</v>
      </c>
      <c r="B102">
        <v>20240410</v>
      </c>
      <c r="C102">
        <v>5.6</v>
      </c>
      <c r="D102">
        <v>11.4</v>
      </c>
      <c r="E102">
        <v>2056</v>
      </c>
      <c r="F102">
        <v>-0.1</v>
      </c>
      <c r="G102">
        <v>1026.7</v>
      </c>
      <c r="H102">
        <v>64</v>
      </c>
      <c r="I102" s="101" t="s">
        <v>12</v>
      </c>
      <c r="J102" s="1">
        <f>DATEVALUE(RIGHT(jaar_zip[[#This Row],[YYYYMMDD]],2)&amp;"-"&amp;MID(jaar_zip[[#This Row],[YYYYMMDD]],5,2)&amp;"-"&amp;LEFT(jaar_zip[[#This Row],[YYYYMMDD]],4))</f>
        <v>45392</v>
      </c>
      <c r="K102" s="101" t="str">
        <f>IF(AND(VALUE(MONTH(jaar_zip[[#This Row],[Datum]]))=1,VALUE(WEEKNUM(jaar_zip[[#This Row],[Datum]],21))&gt;51),RIGHT(YEAR(jaar_zip[[#This Row],[Datum]])-1,2),RIGHT(YEAR(jaar_zip[[#This Row],[Datum]]),2))&amp;"-"&amp; TEXT(WEEKNUM(jaar_zip[[#This Row],[Datum]],21),"00")</f>
        <v>24-15</v>
      </c>
      <c r="L102" s="101">
        <f>MONTH(jaar_zip[[#This Row],[Datum]])</f>
        <v>4</v>
      </c>
      <c r="M102" s="101">
        <f>IF(ISNUMBER(jaar_zip[[#This Row],[etmaaltemperatuur]]),IF(jaar_zip[[#This Row],[etmaaltemperatuur]]&lt;stookgrens,stookgrens-jaar_zip[[#This Row],[etmaaltemperatuur]],0),"")</f>
        <v>6.6</v>
      </c>
      <c r="N102" s="101">
        <f>IF(ISNUMBER(jaar_zip[[#This Row],[graaddagen]]),IF(OR(MONTH(jaar_zip[[#This Row],[Datum]])=1,MONTH(jaar_zip[[#This Row],[Datum]])=2,MONTH(jaar_zip[[#This Row],[Datum]])=11,MONTH(jaar_zip[[#This Row],[Datum]])=12),1.1,IF(OR(MONTH(jaar_zip[[#This Row],[Datum]])=3,MONTH(jaar_zip[[#This Row],[Datum]])=10),1,0.8))*jaar_zip[[#This Row],[graaddagen]],"")</f>
        <v>5.28</v>
      </c>
      <c r="O102" s="101">
        <f>IF(ISNUMBER(jaar_zip[[#This Row],[etmaaltemperatuur]]),IF(jaar_zip[[#This Row],[etmaaltemperatuur]]&gt;stookgrens,jaar_zip[[#This Row],[etmaaltemperatuur]]-stookgrens,0),"")</f>
        <v>0</v>
      </c>
    </row>
    <row r="103" spans="1:15" x14ac:dyDescent="0.3">
      <c r="A103">
        <v>215</v>
      </c>
      <c r="B103">
        <v>20240411</v>
      </c>
      <c r="C103">
        <v>5.5</v>
      </c>
      <c r="D103">
        <v>13</v>
      </c>
      <c r="E103">
        <v>521</v>
      </c>
      <c r="F103">
        <v>0.3</v>
      </c>
      <c r="G103">
        <v>1029.9000000000001</v>
      </c>
      <c r="H103">
        <v>87</v>
      </c>
      <c r="I103" s="101" t="s">
        <v>12</v>
      </c>
      <c r="J103" s="1">
        <f>DATEVALUE(RIGHT(jaar_zip[[#This Row],[YYYYMMDD]],2)&amp;"-"&amp;MID(jaar_zip[[#This Row],[YYYYMMDD]],5,2)&amp;"-"&amp;LEFT(jaar_zip[[#This Row],[YYYYMMDD]],4))</f>
        <v>45393</v>
      </c>
      <c r="K103" s="101" t="str">
        <f>IF(AND(VALUE(MONTH(jaar_zip[[#This Row],[Datum]]))=1,VALUE(WEEKNUM(jaar_zip[[#This Row],[Datum]],21))&gt;51),RIGHT(YEAR(jaar_zip[[#This Row],[Datum]])-1,2),RIGHT(YEAR(jaar_zip[[#This Row],[Datum]]),2))&amp;"-"&amp; TEXT(WEEKNUM(jaar_zip[[#This Row],[Datum]],21),"00")</f>
        <v>24-15</v>
      </c>
      <c r="L103" s="101">
        <f>MONTH(jaar_zip[[#This Row],[Datum]])</f>
        <v>4</v>
      </c>
      <c r="M103" s="101">
        <f>IF(ISNUMBER(jaar_zip[[#This Row],[etmaaltemperatuur]]),IF(jaar_zip[[#This Row],[etmaaltemperatuur]]&lt;stookgrens,stookgrens-jaar_zip[[#This Row],[etmaaltemperatuur]],0),"")</f>
        <v>5</v>
      </c>
      <c r="N103" s="101">
        <f>IF(ISNUMBER(jaar_zip[[#This Row],[graaddagen]]),IF(OR(MONTH(jaar_zip[[#This Row],[Datum]])=1,MONTH(jaar_zip[[#This Row],[Datum]])=2,MONTH(jaar_zip[[#This Row],[Datum]])=11,MONTH(jaar_zip[[#This Row],[Datum]])=12),1.1,IF(OR(MONTH(jaar_zip[[#This Row],[Datum]])=3,MONTH(jaar_zip[[#This Row],[Datum]])=10),1,0.8))*jaar_zip[[#This Row],[graaddagen]],"")</f>
        <v>4</v>
      </c>
      <c r="O103" s="101">
        <f>IF(ISNUMBER(jaar_zip[[#This Row],[etmaaltemperatuur]]),IF(jaar_zip[[#This Row],[etmaaltemperatuur]]&gt;stookgrens,jaar_zip[[#This Row],[etmaaltemperatuur]]-stookgrens,0),"")</f>
        <v>0</v>
      </c>
    </row>
    <row r="104" spans="1:15" x14ac:dyDescent="0.3">
      <c r="A104">
        <v>215</v>
      </c>
      <c r="B104">
        <v>20240412</v>
      </c>
      <c r="C104">
        <v>6.8</v>
      </c>
      <c r="D104">
        <v>15.5</v>
      </c>
      <c r="E104">
        <v>1811</v>
      </c>
      <c r="F104">
        <v>0</v>
      </c>
      <c r="G104">
        <v>1028.7</v>
      </c>
      <c r="H104">
        <v>72</v>
      </c>
      <c r="I104" s="101" t="s">
        <v>12</v>
      </c>
      <c r="J104" s="1">
        <f>DATEVALUE(RIGHT(jaar_zip[[#This Row],[YYYYMMDD]],2)&amp;"-"&amp;MID(jaar_zip[[#This Row],[YYYYMMDD]],5,2)&amp;"-"&amp;LEFT(jaar_zip[[#This Row],[YYYYMMDD]],4))</f>
        <v>45394</v>
      </c>
      <c r="K104" s="101" t="str">
        <f>IF(AND(VALUE(MONTH(jaar_zip[[#This Row],[Datum]]))=1,VALUE(WEEKNUM(jaar_zip[[#This Row],[Datum]],21))&gt;51),RIGHT(YEAR(jaar_zip[[#This Row],[Datum]])-1,2),RIGHT(YEAR(jaar_zip[[#This Row],[Datum]]),2))&amp;"-"&amp; TEXT(WEEKNUM(jaar_zip[[#This Row],[Datum]],21),"00")</f>
        <v>24-15</v>
      </c>
      <c r="L104" s="101">
        <f>MONTH(jaar_zip[[#This Row],[Datum]])</f>
        <v>4</v>
      </c>
      <c r="M104" s="101">
        <f>IF(ISNUMBER(jaar_zip[[#This Row],[etmaaltemperatuur]]),IF(jaar_zip[[#This Row],[etmaaltemperatuur]]&lt;stookgrens,stookgrens-jaar_zip[[#This Row],[etmaaltemperatuur]],0),"")</f>
        <v>2.5</v>
      </c>
      <c r="N104" s="101">
        <f>IF(ISNUMBER(jaar_zip[[#This Row],[graaddagen]]),IF(OR(MONTH(jaar_zip[[#This Row],[Datum]])=1,MONTH(jaar_zip[[#This Row],[Datum]])=2,MONTH(jaar_zip[[#This Row],[Datum]])=11,MONTH(jaar_zip[[#This Row],[Datum]])=12),1.1,IF(OR(MONTH(jaar_zip[[#This Row],[Datum]])=3,MONTH(jaar_zip[[#This Row],[Datum]])=10),1,0.8))*jaar_zip[[#This Row],[graaddagen]],"")</f>
        <v>2</v>
      </c>
      <c r="O104" s="101">
        <f>IF(ISNUMBER(jaar_zip[[#This Row],[etmaaltemperatuur]]),IF(jaar_zip[[#This Row],[etmaaltemperatuur]]&gt;stookgrens,jaar_zip[[#This Row],[etmaaltemperatuur]]-stookgrens,0),"")</f>
        <v>0</v>
      </c>
    </row>
    <row r="105" spans="1:15" x14ac:dyDescent="0.3">
      <c r="A105">
        <v>215</v>
      </c>
      <c r="B105">
        <v>20240413</v>
      </c>
      <c r="C105">
        <v>6.5</v>
      </c>
      <c r="D105">
        <v>16.3</v>
      </c>
      <c r="E105">
        <v>1774</v>
      </c>
      <c r="F105">
        <v>0</v>
      </c>
      <c r="G105">
        <v>1022.1</v>
      </c>
      <c r="H105">
        <v>70</v>
      </c>
      <c r="I105" s="101" t="s">
        <v>12</v>
      </c>
      <c r="J105" s="1">
        <f>DATEVALUE(RIGHT(jaar_zip[[#This Row],[YYYYMMDD]],2)&amp;"-"&amp;MID(jaar_zip[[#This Row],[YYYYMMDD]],5,2)&amp;"-"&amp;LEFT(jaar_zip[[#This Row],[YYYYMMDD]],4))</f>
        <v>45395</v>
      </c>
      <c r="K105" s="101" t="str">
        <f>IF(AND(VALUE(MONTH(jaar_zip[[#This Row],[Datum]]))=1,VALUE(WEEKNUM(jaar_zip[[#This Row],[Datum]],21))&gt;51),RIGHT(YEAR(jaar_zip[[#This Row],[Datum]])-1,2),RIGHT(YEAR(jaar_zip[[#This Row],[Datum]]),2))&amp;"-"&amp; TEXT(WEEKNUM(jaar_zip[[#This Row],[Datum]],21),"00")</f>
        <v>24-15</v>
      </c>
      <c r="L105" s="101">
        <f>MONTH(jaar_zip[[#This Row],[Datum]])</f>
        <v>4</v>
      </c>
      <c r="M105" s="101">
        <f>IF(ISNUMBER(jaar_zip[[#This Row],[etmaaltemperatuur]]),IF(jaar_zip[[#This Row],[etmaaltemperatuur]]&lt;stookgrens,stookgrens-jaar_zip[[#This Row],[etmaaltemperatuur]],0),"")</f>
        <v>1.6999999999999993</v>
      </c>
      <c r="N105" s="101">
        <f>IF(ISNUMBER(jaar_zip[[#This Row],[graaddagen]]),IF(OR(MONTH(jaar_zip[[#This Row],[Datum]])=1,MONTH(jaar_zip[[#This Row],[Datum]])=2,MONTH(jaar_zip[[#This Row],[Datum]])=11,MONTH(jaar_zip[[#This Row],[Datum]])=12),1.1,IF(OR(MONTH(jaar_zip[[#This Row],[Datum]])=3,MONTH(jaar_zip[[#This Row],[Datum]])=10),1,0.8))*jaar_zip[[#This Row],[graaddagen]],"")</f>
        <v>1.3599999999999994</v>
      </c>
      <c r="O105" s="101">
        <f>IF(ISNUMBER(jaar_zip[[#This Row],[etmaaltemperatuur]]),IF(jaar_zip[[#This Row],[etmaaltemperatuur]]&gt;stookgrens,jaar_zip[[#This Row],[etmaaltemperatuur]]-stookgrens,0),"")</f>
        <v>0</v>
      </c>
    </row>
    <row r="106" spans="1:15" x14ac:dyDescent="0.3">
      <c r="A106">
        <v>215</v>
      </c>
      <c r="B106">
        <v>20240414</v>
      </c>
      <c r="C106">
        <v>3.6</v>
      </c>
      <c r="D106">
        <v>10.4</v>
      </c>
      <c r="E106">
        <v>1778</v>
      </c>
      <c r="F106">
        <v>0</v>
      </c>
      <c r="G106">
        <v>1021.1</v>
      </c>
      <c r="H106">
        <v>70</v>
      </c>
      <c r="I106" s="101" t="s">
        <v>12</v>
      </c>
      <c r="J106" s="1">
        <f>DATEVALUE(RIGHT(jaar_zip[[#This Row],[YYYYMMDD]],2)&amp;"-"&amp;MID(jaar_zip[[#This Row],[YYYYMMDD]],5,2)&amp;"-"&amp;LEFT(jaar_zip[[#This Row],[YYYYMMDD]],4))</f>
        <v>45396</v>
      </c>
      <c r="K106" s="101" t="str">
        <f>IF(AND(VALUE(MONTH(jaar_zip[[#This Row],[Datum]]))=1,VALUE(WEEKNUM(jaar_zip[[#This Row],[Datum]],21))&gt;51),RIGHT(YEAR(jaar_zip[[#This Row],[Datum]])-1,2),RIGHT(YEAR(jaar_zip[[#This Row],[Datum]]),2))&amp;"-"&amp; TEXT(WEEKNUM(jaar_zip[[#This Row],[Datum]],21),"00")</f>
        <v>24-15</v>
      </c>
      <c r="L106" s="101">
        <f>MONTH(jaar_zip[[#This Row],[Datum]])</f>
        <v>4</v>
      </c>
      <c r="M106" s="101">
        <f>IF(ISNUMBER(jaar_zip[[#This Row],[etmaaltemperatuur]]),IF(jaar_zip[[#This Row],[etmaaltemperatuur]]&lt;stookgrens,stookgrens-jaar_zip[[#This Row],[etmaaltemperatuur]],0),"")</f>
        <v>7.6</v>
      </c>
      <c r="N106" s="101">
        <f>IF(ISNUMBER(jaar_zip[[#This Row],[graaddagen]]),IF(OR(MONTH(jaar_zip[[#This Row],[Datum]])=1,MONTH(jaar_zip[[#This Row],[Datum]])=2,MONTH(jaar_zip[[#This Row],[Datum]])=11,MONTH(jaar_zip[[#This Row],[Datum]])=12),1.1,IF(OR(MONTH(jaar_zip[[#This Row],[Datum]])=3,MONTH(jaar_zip[[#This Row],[Datum]])=10),1,0.8))*jaar_zip[[#This Row],[graaddagen]],"")</f>
        <v>6.08</v>
      </c>
      <c r="O106" s="101">
        <f>IF(ISNUMBER(jaar_zip[[#This Row],[etmaaltemperatuur]]),IF(jaar_zip[[#This Row],[etmaaltemperatuur]]&gt;stookgrens,jaar_zip[[#This Row],[etmaaltemperatuur]]-stookgrens,0),"")</f>
        <v>0</v>
      </c>
    </row>
    <row r="107" spans="1:15" x14ac:dyDescent="0.3">
      <c r="A107">
        <v>215</v>
      </c>
      <c r="B107">
        <v>20240415</v>
      </c>
      <c r="C107">
        <v>7.9</v>
      </c>
      <c r="D107">
        <v>8.5</v>
      </c>
      <c r="E107">
        <v>780</v>
      </c>
      <c r="F107">
        <v>11.8</v>
      </c>
      <c r="G107">
        <v>1004.8</v>
      </c>
      <c r="H107">
        <v>75</v>
      </c>
      <c r="I107" s="101" t="s">
        <v>12</v>
      </c>
      <c r="J107" s="1">
        <f>DATEVALUE(RIGHT(jaar_zip[[#This Row],[YYYYMMDD]],2)&amp;"-"&amp;MID(jaar_zip[[#This Row],[YYYYMMDD]],5,2)&amp;"-"&amp;LEFT(jaar_zip[[#This Row],[YYYYMMDD]],4))</f>
        <v>45397</v>
      </c>
      <c r="K107" s="101" t="str">
        <f>IF(AND(VALUE(MONTH(jaar_zip[[#This Row],[Datum]]))=1,VALUE(WEEKNUM(jaar_zip[[#This Row],[Datum]],21))&gt;51),RIGHT(YEAR(jaar_zip[[#This Row],[Datum]])-1,2),RIGHT(YEAR(jaar_zip[[#This Row],[Datum]]),2))&amp;"-"&amp; TEXT(WEEKNUM(jaar_zip[[#This Row],[Datum]],21),"00")</f>
        <v>24-16</v>
      </c>
      <c r="L107" s="101">
        <f>MONTH(jaar_zip[[#This Row],[Datum]])</f>
        <v>4</v>
      </c>
      <c r="M107" s="101">
        <f>IF(ISNUMBER(jaar_zip[[#This Row],[etmaaltemperatuur]]),IF(jaar_zip[[#This Row],[etmaaltemperatuur]]&lt;stookgrens,stookgrens-jaar_zip[[#This Row],[etmaaltemperatuur]],0),"")</f>
        <v>9.5</v>
      </c>
      <c r="N107" s="101">
        <f>IF(ISNUMBER(jaar_zip[[#This Row],[graaddagen]]),IF(OR(MONTH(jaar_zip[[#This Row],[Datum]])=1,MONTH(jaar_zip[[#This Row],[Datum]])=2,MONTH(jaar_zip[[#This Row],[Datum]])=11,MONTH(jaar_zip[[#This Row],[Datum]])=12),1.1,IF(OR(MONTH(jaar_zip[[#This Row],[Datum]])=3,MONTH(jaar_zip[[#This Row],[Datum]])=10),1,0.8))*jaar_zip[[#This Row],[graaddagen]],"")</f>
        <v>7.6000000000000005</v>
      </c>
      <c r="O107" s="101">
        <f>IF(ISNUMBER(jaar_zip[[#This Row],[etmaaltemperatuur]]),IF(jaar_zip[[#This Row],[etmaaltemperatuur]]&gt;stookgrens,jaar_zip[[#This Row],[etmaaltemperatuur]]-stookgrens,0),"")</f>
        <v>0</v>
      </c>
    </row>
    <row r="108" spans="1:15" x14ac:dyDescent="0.3">
      <c r="A108">
        <v>215</v>
      </c>
      <c r="B108">
        <v>20240416</v>
      </c>
      <c r="C108">
        <v>8.3000000000000007</v>
      </c>
      <c r="D108">
        <v>8.3000000000000007</v>
      </c>
      <c r="E108">
        <v>775</v>
      </c>
      <c r="F108">
        <v>17.8</v>
      </c>
      <c r="G108">
        <v>1005.7</v>
      </c>
      <c r="H108">
        <v>80</v>
      </c>
      <c r="I108" s="101" t="s">
        <v>12</v>
      </c>
      <c r="J108" s="1">
        <f>DATEVALUE(RIGHT(jaar_zip[[#This Row],[YYYYMMDD]],2)&amp;"-"&amp;MID(jaar_zip[[#This Row],[YYYYMMDD]],5,2)&amp;"-"&amp;LEFT(jaar_zip[[#This Row],[YYYYMMDD]],4))</f>
        <v>45398</v>
      </c>
      <c r="K108" s="101" t="str">
        <f>IF(AND(VALUE(MONTH(jaar_zip[[#This Row],[Datum]]))=1,VALUE(WEEKNUM(jaar_zip[[#This Row],[Datum]],21))&gt;51),RIGHT(YEAR(jaar_zip[[#This Row],[Datum]])-1,2),RIGHT(YEAR(jaar_zip[[#This Row],[Datum]]),2))&amp;"-"&amp; TEXT(WEEKNUM(jaar_zip[[#This Row],[Datum]],21),"00")</f>
        <v>24-16</v>
      </c>
      <c r="L108" s="101">
        <f>MONTH(jaar_zip[[#This Row],[Datum]])</f>
        <v>4</v>
      </c>
      <c r="M108" s="101">
        <f>IF(ISNUMBER(jaar_zip[[#This Row],[etmaaltemperatuur]]),IF(jaar_zip[[#This Row],[etmaaltemperatuur]]&lt;stookgrens,stookgrens-jaar_zip[[#This Row],[etmaaltemperatuur]],0),"")</f>
        <v>9.6999999999999993</v>
      </c>
      <c r="N108" s="101">
        <f>IF(ISNUMBER(jaar_zip[[#This Row],[graaddagen]]),IF(OR(MONTH(jaar_zip[[#This Row],[Datum]])=1,MONTH(jaar_zip[[#This Row],[Datum]])=2,MONTH(jaar_zip[[#This Row],[Datum]])=11,MONTH(jaar_zip[[#This Row],[Datum]])=12),1.1,IF(OR(MONTH(jaar_zip[[#This Row],[Datum]])=3,MONTH(jaar_zip[[#This Row],[Datum]])=10),1,0.8))*jaar_zip[[#This Row],[graaddagen]],"")</f>
        <v>7.76</v>
      </c>
      <c r="O108" s="101">
        <f>IF(ISNUMBER(jaar_zip[[#This Row],[etmaaltemperatuur]]),IF(jaar_zip[[#This Row],[etmaaltemperatuur]]&gt;stookgrens,jaar_zip[[#This Row],[etmaaltemperatuur]]-stookgrens,0),"")</f>
        <v>0</v>
      </c>
    </row>
    <row r="109" spans="1:15" x14ac:dyDescent="0.3">
      <c r="A109">
        <v>215</v>
      </c>
      <c r="B109">
        <v>20240417</v>
      </c>
      <c r="C109">
        <v>4</v>
      </c>
      <c r="D109">
        <v>6</v>
      </c>
      <c r="E109">
        <v>1195</v>
      </c>
      <c r="F109">
        <v>2.7</v>
      </c>
      <c r="G109">
        <v>1012.7</v>
      </c>
      <c r="H109">
        <v>80</v>
      </c>
      <c r="I109" s="101" t="s">
        <v>12</v>
      </c>
      <c r="J109" s="1">
        <f>DATEVALUE(RIGHT(jaar_zip[[#This Row],[YYYYMMDD]],2)&amp;"-"&amp;MID(jaar_zip[[#This Row],[YYYYMMDD]],5,2)&amp;"-"&amp;LEFT(jaar_zip[[#This Row],[YYYYMMDD]],4))</f>
        <v>45399</v>
      </c>
      <c r="K109" s="101" t="str">
        <f>IF(AND(VALUE(MONTH(jaar_zip[[#This Row],[Datum]]))=1,VALUE(WEEKNUM(jaar_zip[[#This Row],[Datum]],21))&gt;51),RIGHT(YEAR(jaar_zip[[#This Row],[Datum]])-1,2),RIGHT(YEAR(jaar_zip[[#This Row],[Datum]]),2))&amp;"-"&amp; TEXT(WEEKNUM(jaar_zip[[#This Row],[Datum]],21),"00")</f>
        <v>24-16</v>
      </c>
      <c r="L109" s="101">
        <f>MONTH(jaar_zip[[#This Row],[Datum]])</f>
        <v>4</v>
      </c>
      <c r="M109" s="101">
        <f>IF(ISNUMBER(jaar_zip[[#This Row],[etmaaltemperatuur]]),IF(jaar_zip[[#This Row],[etmaaltemperatuur]]&lt;stookgrens,stookgrens-jaar_zip[[#This Row],[etmaaltemperatuur]],0),"")</f>
        <v>12</v>
      </c>
      <c r="N109" s="101">
        <f>IF(ISNUMBER(jaar_zip[[#This Row],[graaddagen]]),IF(OR(MONTH(jaar_zip[[#This Row],[Datum]])=1,MONTH(jaar_zip[[#This Row],[Datum]])=2,MONTH(jaar_zip[[#This Row],[Datum]])=11,MONTH(jaar_zip[[#This Row],[Datum]])=12),1.1,IF(OR(MONTH(jaar_zip[[#This Row],[Datum]])=3,MONTH(jaar_zip[[#This Row],[Datum]])=10),1,0.8))*jaar_zip[[#This Row],[graaddagen]],"")</f>
        <v>9.6000000000000014</v>
      </c>
      <c r="O109" s="101">
        <f>IF(ISNUMBER(jaar_zip[[#This Row],[etmaaltemperatuur]]),IF(jaar_zip[[#This Row],[etmaaltemperatuur]]&gt;stookgrens,jaar_zip[[#This Row],[etmaaltemperatuur]]-stookgrens,0),"")</f>
        <v>0</v>
      </c>
    </row>
    <row r="110" spans="1:15" x14ac:dyDescent="0.3">
      <c r="A110">
        <v>215</v>
      </c>
      <c r="B110">
        <v>20240418</v>
      </c>
      <c r="C110">
        <v>4</v>
      </c>
      <c r="D110">
        <v>7.3</v>
      </c>
      <c r="E110">
        <v>1675</v>
      </c>
      <c r="F110">
        <v>1.2</v>
      </c>
      <c r="G110">
        <v>1018.8</v>
      </c>
      <c r="H110">
        <v>77</v>
      </c>
      <c r="I110" s="101" t="s">
        <v>12</v>
      </c>
      <c r="J110" s="1">
        <f>DATEVALUE(RIGHT(jaar_zip[[#This Row],[YYYYMMDD]],2)&amp;"-"&amp;MID(jaar_zip[[#This Row],[YYYYMMDD]],5,2)&amp;"-"&amp;LEFT(jaar_zip[[#This Row],[YYYYMMDD]],4))</f>
        <v>45400</v>
      </c>
      <c r="K110" s="101" t="str">
        <f>IF(AND(VALUE(MONTH(jaar_zip[[#This Row],[Datum]]))=1,VALUE(WEEKNUM(jaar_zip[[#This Row],[Datum]],21))&gt;51),RIGHT(YEAR(jaar_zip[[#This Row],[Datum]])-1,2),RIGHT(YEAR(jaar_zip[[#This Row],[Datum]]),2))&amp;"-"&amp; TEXT(WEEKNUM(jaar_zip[[#This Row],[Datum]],21),"00")</f>
        <v>24-16</v>
      </c>
      <c r="L110" s="101">
        <f>MONTH(jaar_zip[[#This Row],[Datum]])</f>
        <v>4</v>
      </c>
      <c r="M110" s="101">
        <f>IF(ISNUMBER(jaar_zip[[#This Row],[etmaaltemperatuur]]),IF(jaar_zip[[#This Row],[etmaaltemperatuur]]&lt;stookgrens,stookgrens-jaar_zip[[#This Row],[etmaaltemperatuur]],0),"")</f>
        <v>10.7</v>
      </c>
      <c r="N110" s="101">
        <f>IF(ISNUMBER(jaar_zip[[#This Row],[graaddagen]]),IF(OR(MONTH(jaar_zip[[#This Row],[Datum]])=1,MONTH(jaar_zip[[#This Row],[Datum]])=2,MONTH(jaar_zip[[#This Row],[Datum]])=11,MONTH(jaar_zip[[#This Row],[Datum]])=12),1.1,IF(OR(MONTH(jaar_zip[[#This Row],[Datum]])=3,MONTH(jaar_zip[[#This Row],[Datum]])=10),1,0.8))*jaar_zip[[#This Row],[graaddagen]],"")</f>
        <v>8.56</v>
      </c>
      <c r="O110" s="101">
        <f>IF(ISNUMBER(jaar_zip[[#This Row],[etmaaltemperatuur]]),IF(jaar_zip[[#This Row],[etmaaltemperatuur]]&gt;stookgrens,jaar_zip[[#This Row],[etmaaltemperatuur]]-stookgrens,0),"")</f>
        <v>0</v>
      </c>
    </row>
    <row r="111" spans="1:15" x14ac:dyDescent="0.3">
      <c r="A111">
        <v>215</v>
      </c>
      <c r="B111">
        <v>20240419</v>
      </c>
      <c r="C111">
        <v>9.5</v>
      </c>
      <c r="D111">
        <v>8.8000000000000007</v>
      </c>
      <c r="E111">
        <v>1257</v>
      </c>
      <c r="F111">
        <v>7.2</v>
      </c>
      <c r="G111">
        <v>1012.1</v>
      </c>
      <c r="H111">
        <v>80</v>
      </c>
      <c r="I111" s="101" t="s">
        <v>12</v>
      </c>
      <c r="J111" s="1">
        <f>DATEVALUE(RIGHT(jaar_zip[[#This Row],[YYYYMMDD]],2)&amp;"-"&amp;MID(jaar_zip[[#This Row],[YYYYMMDD]],5,2)&amp;"-"&amp;LEFT(jaar_zip[[#This Row],[YYYYMMDD]],4))</f>
        <v>45401</v>
      </c>
      <c r="K111" s="101" t="str">
        <f>IF(AND(VALUE(MONTH(jaar_zip[[#This Row],[Datum]]))=1,VALUE(WEEKNUM(jaar_zip[[#This Row],[Datum]],21))&gt;51),RIGHT(YEAR(jaar_zip[[#This Row],[Datum]])-1,2),RIGHT(YEAR(jaar_zip[[#This Row],[Datum]]),2))&amp;"-"&amp; TEXT(WEEKNUM(jaar_zip[[#This Row],[Datum]],21),"00")</f>
        <v>24-16</v>
      </c>
      <c r="L111" s="101">
        <f>MONTH(jaar_zip[[#This Row],[Datum]])</f>
        <v>4</v>
      </c>
      <c r="M111" s="101">
        <f>IF(ISNUMBER(jaar_zip[[#This Row],[etmaaltemperatuur]]),IF(jaar_zip[[#This Row],[etmaaltemperatuur]]&lt;stookgrens,stookgrens-jaar_zip[[#This Row],[etmaaltemperatuur]],0),"")</f>
        <v>9.1999999999999993</v>
      </c>
      <c r="N111" s="101">
        <f>IF(ISNUMBER(jaar_zip[[#This Row],[graaddagen]]),IF(OR(MONTH(jaar_zip[[#This Row],[Datum]])=1,MONTH(jaar_zip[[#This Row],[Datum]])=2,MONTH(jaar_zip[[#This Row],[Datum]])=11,MONTH(jaar_zip[[#This Row],[Datum]])=12),1.1,IF(OR(MONTH(jaar_zip[[#This Row],[Datum]])=3,MONTH(jaar_zip[[#This Row],[Datum]])=10),1,0.8))*jaar_zip[[#This Row],[graaddagen]],"")</f>
        <v>7.3599999999999994</v>
      </c>
      <c r="O111" s="101">
        <f>IF(ISNUMBER(jaar_zip[[#This Row],[etmaaltemperatuur]]),IF(jaar_zip[[#This Row],[etmaaltemperatuur]]&gt;stookgrens,jaar_zip[[#This Row],[etmaaltemperatuur]]-stookgrens,0),"")</f>
        <v>0</v>
      </c>
    </row>
    <row r="112" spans="1:15" x14ac:dyDescent="0.3">
      <c r="A112">
        <v>215</v>
      </c>
      <c r="B112">
        <v>20240420</v>
      </c>
      <c r="C112">
        <v>7.9</v>
      </c>
      <c r="D112">
        <v>7.4</v>
      </c>
      <c r="E112">
        <v>1603</v>
      </c>
      <c r="F112">
        <v>0.7</v>
      </c>
      <c r="G112">
        <v>1022.6</v>
      </c>
      <c r="H112">
        <v>72</v>
      </c>
      <c r="I112" s="101" t="s">
        <v>12</v>
      </c>
      <c r="J112" s="1">
        <f>DATEVALUE(RIGHT(jaar_zip[[#This Row],[YYYYMMDD]],2)&amp;"-"&amp;MID(jaar_zip[[#This Row],[YYYYMMDD]],5,2)&amp;"-"&amp;LEFT(jaar_zip[[#This Row],[YYYYMMDD]],4))</f>
        <v>45402</v>
      </c>
      <c r="K112" s="101" t="str">
        <f>IF(AND(VALUE(MONTH(jaar_zip[[#This Row],[Datum]]))=1,VALUE(WEEKNUM(jaar_zip[[#This Row],[Datum]],21))&gt;51),RIGHT(YEAR(jaar_zip[[#This Row],[Datum]])-1,2),RIGHT(YEAR(jaar_zip[[#This Row],[Datum]]),2))&amp;"-"&amp; TEXT(WEEKNUM(jaar_zip[[#This Row],[Datum]],21),"00")</f>
        <v>24-16</v>
      </c>
      <c r="L112" s="101">
        <f>MONTH(jaar_zip[[#This Row],[Datum]])</f>
        <v>4</v>
      </c>
      <c r="M112" s="101">
        <f>IF(ISNUMBER(jaar_zip[[#This Row],[etmaaltemperatuur]]),IF(jaar_zip[[#This Row],[etmaaltemperatuur]]&lt;stookgrens,stookgrens-jaar_zip[[#This Row],[etmaaltemperatuur]],0),"")</f>
        <v>10.6</v>
      </c>
      <c r="N112" s="101">
        <f>IF(ISNUMBER(jaar_zip[[#This Row],[graaddagen]]),IF(OR(MONTH(jaar_zip[[#This Row],[Datum]])=1,MONTH(jaar_zip[[#This Row],[Datum]])=2,MONTH(jaar_zip[[#This Row],[Datum]])=11,MONTH(jaar_zip[[#This Row],[Datum]])=12),1.1,IF(OR(MONTH(jaar_zip[[#This Row],[Datum]])=3,MONTH(jaar_zip[[#This Row],[Datum]])=10),1,0.8))*jaar_zip[[#This Row],[graaddagen]],"")</f>
        <v>8.48</v>
      </c>
      <c r="O112" s="101">
        <f>IF(ISNUMBER(jaar_zip[[#This Row],[etmaaltemperatuur]]),IF(jaar_zip[[#This Row],[etmaaltemperatuur]]&gt;stookgrens,jaar_zip[[#This Row],[etmaaltemperatuur]]-stookgrens,0),"")</f>
        <v>0</v>
      </c>
    </row>
    <row r="113" spans="1:15" x14ac:dyDescent="0.3">
      <c r="A113">
        <v>215</v>
      </c>
      <c r="B113">
        <v>20240421</v>
      </c>
      <c r="C113">
        <v>5.3</v>
      </c>
      <c r="D113">
        <v>6.5</v>
      </c>
      <c r="E113">
        <v>1931</v>
      </c>
      <c r="F113">
        <v>2.2999999999999998</v>
      </c>
      <c r="G113">
        <v>1025.9000000000001</v>
      </c>
      <c r="H113">
        <v>73</v>
      </c>
      <c r="I113" s="101" t="s">
        <v>12</v>
      </c>
      <c r="J113" s="1">
        <f>DATEVALUE(RIGHT(jaar_zip[[#This Row],[YYYYMMDD]],2)&amp;"-"&amp;MID(jaar_zip[[#This Row],[YYYYMMDD]],5,2)&amp;"-"&amp;LEFT(jaar_zip[[#This Row],[YYYYMMDD]],4))</f>
        <v>45403</v>
      </c>
      <c r="K113" s="101" t="str">
        <f>IF(AND(VALUE(MONTH(jaar_zip[[#This Row],[Datum]]))=1,VALUE(WEEKNUM(jaar_zip[[#This Row],[Datum]],21))&gt;51),RIGHT(YEAR(jaar_zip[[#This Row],[Datum]])-1,2),RIGHT(YEAR(jaar_zip[[#This Row],[Datum]]),2))&amp;"-"&amp; TEXT(WEEKNUM(jaar_zip[[#This Row],[Datum]],21),"00")</f>
        <v>24-16</v>
      </c>
      <c r="L113" s="101">
        <f>MONTH(jaar_zip[[#This Row],[Datum]])</f>
        <v>4</v>
      </c>
      <c r="M113" s="101">
        <f>IF(ISNUMBER(jaar_zip[[#This Row],[etmaaltemperatuur]]),IF(jaar_zip[[#This Row],[etmaaltemperatuur]]&lt;stookgrens,stookgrens-jaar_zip[[#This Row],[etmaaltemperatuur]],0),"")</f>
        <v>11.5</v>
      </c>
      <c r="N113" s="101">
        <f>IF(ISNUMBER(jaar_zip[[#This Row],[graaddagen]]),IF(OR(MONTH(jaar_zip[[#This Row],[Datum]])=1,MONTH(jaar_zip[[#This Row],[Datum]])=2,MONTH(jaar_zip[[#This Row],[Datum]])=11,MONTH(jaar_zip[[#This Row],[Datum]])=12),1.1,IF(OR(MONTH(jaar_zip[[#This Row],[Datum]])=3,MONTH(jaar_zip[[#This Row],[Datum]])=10),1,0.8))*jaar_zip[[#This Row],[graaddagen]],"")</f>
        <v>9.2000000000000011</v>
      </c>
      <c r="O113" s="101">
        <f>IF(ISNUMBER(jaar_zip[[#This Row],[etmaaltemperatuur]]),IF(jaar_zip[[#This Row],[etmaaltemperatuur]]&gt;stookgrens,jaar_zip[[#This Row],[etmaaltemperatuur]]-stookgrens,0),"")</f>
        <v>0</v>
      </c>
    </row>
    <row r="114" spans="1:15" x14ac:dyDescent="0.3">
      <c r="A114">
        <v>215</v>
      </c>
      <c r="B114">
        <v>20240422</v>
      </c>
      <c r="C114">
        <v>3.3</v>
      </c>
      <c r="D114">
        <v>5.6</v>
      </c>
      <c r="E114">
        <v>1259</v>
      </c>
      <c r="F114">
        <v>1</v>
      </c>
      <c r="G114">
        <v>1025.7</v>
      </c>
      <c r="H114">
        <v>70</v>
      </c>
      <c r="I114" s="101" t="s">
        <v>12</v>
      </c>
      <c r="J114" s="1">
        <f>DATEVALUE(RIGHT(jaar_zip[[#This Row],[YYYYMMDD]],2)&amp;"-"&amp;MID(jaar_zip[[#This Row],[YYYYMMDD]],5,2)&amp;"-"&amp;LEFT(jaar_zip[[#This Row],[YYYYMMDD]],4))</f>
        <v>45404</v>
      </c>
      <c r="K114" s="101" t="str">
        <f>IF(AND(VALUE(MONTH(jaar_zip[[#This Row],[Datum]]))=1,VALUE(WEEKNUM(jaar_zip[[#This Row],[Datum]],21))&gt;51),RIGHT(YEAR(jaar_zip[[#This Row],[Datum]])-1,2),RIGHT(YEAR(jaar_zip[[#This Row],[Datum]]),2))&amp;"-"&amp; TEXT(WEEKNUM(jaar_zip[[#This Row],[Datum]],21),"00")</f>
        <v>24-17</v>
      </c>
      <c r="L114" s="101">
        <f>MONTH(jaar_zip[[#This Row],[Datum]])</f>
        <v>4</v>
      </c>
      <c r="M114" s="101">
        <f>IF(ISNUMBER(jaar_zip[[#This Row],[etmaaltemperatuur]]),IF(jaar_zip[[#This Row],[etmaaltemperatuur]]&lt;stookgrens,stookgrens-jaar_zip[[#This Row],[etmaaltemperatuur]],0),"")</f>
        <v>12.4</v>
      </c>
      <c r="N114" s="101">
        <f>IF(ISNUMBER(jaar_zip[[#This Row],[graaddagen]]),IF(OR(MONTH(jaar_zip[[#This Row],[Datum]])=1,MONTH(jaar_zip[[#This Row],[Datum]])=2,MONTH(jaar_zip[[#This Row],[Datum]])=11,MONTH(jaar_zip[[#This Row],[Datum]])=12),1.1,IF(OR(MONTH(jaar_zip[[#This Row],[Datum]])=3,MONTH(jaar_zip[[#This Row],[Datum]])=10),1,0.8))*jaar_zip[[#This Row],[graaddagen]],"")</f>
        <v>9.9200000000000017</v>
      </c>
      <c r="O114" s="101">
        <f>IF(ISNUMBER(jaar_zip[[#This Row],[etmaaltemperatuur]]),IF(jaar_zip[[#This Row],[etmaaltemperatuur]]&gt;stookgrens,jaar_zip[[#This Row],[etmaaltemperatuur]]-stookgrens,0),"")</f>
        <v>0</v>
      </c>
    </row>
    <row r="115" spans="1:15" x14ac:dyDescent="0.3">
      <c r="A115">
        <v>215</v>
      </c>
      <c r="B115">
        <v>20240423</v>
      </c>
      <c r="C115">
        <v>3.8</v>
      </c>
      <c r="D115">
        <v>5.6</v>
      </c>
      <c r="E115">
        <v>1989</v>
      </c>
      <c r="F115">
        <v>1.8</v>
      </c>
      <c r="G115">
        <v>1019.6</v>
      </c>
      <c r="H115">
        <v>74</v>
      </c>
      <c r="I115" s="101" t="s">
        <v>12</v>
      </c>
      <c r="J115" s="1">
        <f>DATEVALUE(RIGHT(jaar_zip[[#This Row],[YYYYMMDD]],2)&amp;"-"&amp;MID(jaar_zip[[#This Row],[YYYYMMDD]],5,2)&amp;"-"&amp;LEFT(jaar_zip[[#This Row],[YYYYMMDD]],4))</f>
        <v>45405</v>
      </c>
      <c r="K115" s="101" t="str">
        <f>IF(AND(VALUE(MONTH(jaar_zip[[#This Row],[Datum]]))=1,VALUE(WEEKNUM(jaar_zip[[#This Row],[Datum]],21))&gt;51),RIGHT(YEAR(jaar_zip[[#This Row],[Datum]])-1,2),RIGHT(YEAR(jaar_zip[[#This Row],[Datum]]),2))&amp;"-"&amp; TEXT(WEEKNUM(jaar_zip[[#This Row],[Datum]],21),"00")</f>
        <v>24-17</v>
      </c>
      <c r="L115" s="101">
        <f>MONTH(jaar_zip[[#This Row],[Datum]])</f>
        <v>4</v>
      </c>
      <c r="M115" s="101">
        <f>IF(ISNUMBER(jaar_zip[[#This Row],[etmaaltemperatuur]]),IF(jaar_zip[[#This Row],[etmaaltemperatuur]]&lt;stookgrens,stookgrens-jaar_zip[[#This Row],[etmaaltemperatuur]],0),"")</f>
        <v>12.4</v>
      </c>
      <c r="N115" s="101">
        <f>IF(ISNUMBER(jaar_zip[[#This Row],[graaddagen]]),IF(OR(MONTH(jaar_zip[[#This Row],[Datum]])=1,MONTH(jaar_zip[[#This Row],[Datum]])=2,MONTH(jaar_zip[[#This Row],[Datum]])=11,MONTH(jaar_zip[[#This Row],[Datum]])=12),1.1,IF(OR(MONTH(jaar_zip[[#This Row],[Datum]])=3,MONTH(jaar_zip[[#This Row],[Datum]])=10),1,0.8))*jaar_zip[[#This Row],[graaddagen]],"")</f>
        <v>9.9200000000000017</v>
      </c>
      <c r="O115" s="101">
        <f>IF(ISNUMBER(jaar_zip[[#This Row],[etmaaltemperatuur]]),IF(jaar_zip[[#This Row],[etmaaltemperatuur]]&gt;stookgrens,jaar_zip[[#This Row],[etmaaltemperatuur]]-stookgrens,0),"")</f>
        <v>0</v>
      </c>
    </row>
    <row r="116" spans="1:15" x14ac:dyDescent="0.3">
      <c r="A116">
        <v>215</v>
      </c>
      <c r="B116">
        <v>20240424</v>
      </c>
      <c r="C116">
        <v>7</v>
      </c>
      <c r="D116">
        <v>7</v>
      </c>
      <c r="E116">
        <v>1812</v>
      </c>
      <c r="F116">
        <v>1.1000000000000001</v>
      </c>
      <c r="G116">
        <v>1010.5</v>
      </c>
      <c r="H116">
        <v>72</v>
      </c>
      <c r="I116" s="101" t="s">
        <v>12</v>
      </c>
      <c r="J116" s="1">
        <f>DATEVALUE(RIGHT(jaar_zip[[#This Row],[YYYYMMDD]],2)&amp;"-"&amp;MID(jaar_zip[[#This Row],[YYYYMMDD]],5,2)&amp;"-"&amp;LEFT(jaar_zip[[#This Row],[YYYYMMDD]],4))</f>
        <v>45406</v>
      </c>
      <c r="K116" s="101" t="str">
        <f>IF(AND(VALUE(MONTH(jaar_zip[[#This Row],[Datum]]))=1,VALUE(WEEKNUM(jaar_zip[[#This Row],[Datum]],21))&gt;51),RIGHT(YEAR(jaar_zip[[#This Row],[Datum]])-1,2),RIGHT(YEAR(jaar_zip[[#This Row],[Datum]]),2))&amp;"-"&amp; TEXT(WEEKNUM(jaar_zip[[#This Row],[Datum]],21),"00")</f>
        <v>24-17</v>
      </c>
      <c r="L116" s="101">
        <f>MONTH(jaar_zip[[#This Row],[Datum]])</f>
        <v>4</v>
      </c>
      <c r="M116" s="101">
        <f>IF(ISNUMBER(jaar_zip[[#This Row],[etmaaltemperatuur]]),IF(jaar_zip[[#This Row],[etmaaltemperatuur]]&lt;stookgrens,stookgrens-jaar_zip[[#This Row],[etmaaltemperatuur]],0),"")</f>
        <v>11</v>
      </c>
      <c r="N116" s="101">
        <f>IF(ISNUMBER(jaar_zip[[#This Row],[graaddagen]]),IF(OR(MONTH(jaar_zip[[#This Row],[Datum]])=1,MONTH(jaar_zip[[#This Row],[Datum]])=2,MONTH(jaar_zip[[#This Row],[Datum]])=11,MONTH(jaar_zip[[#This Row],[Datum]])=12),1.1,IF(OR(MONTH(jaar_zip[[#This Row],[Datum]])=3,MONTH(jaar_zip[[#This Row],[Datum]])=10),1,0.8))*jaar_zip[[#This Row],[graaddagen]],"")</f>
        <v>8.8000000000000007</v>
      </c>
      <c r="O116" s="101">
        <f>IF(ISNUMBER(jaar_zip[[#This Row],[etmaaltemperatuur]]),IF(jaar_zip[[#This Row],[etmaaltemperatuur]]&gt;stookgrens,jaar_zip[[#This Row],[etmaaltemperatuur]]-stookgrens,0),"")</f>
        <v>0</v>
      </c>
    </row>
    <row r="117" spans="1:15" x14ac:dyDescent="0.3">
      <c r="A117">
        <v>215</v>
      </c>
      <c r="B117">
        <v>20240425</v>
      </c>
      <c r="C117">
        <v>3.6</v>
      </c>
      <c r="D117">
        <v>6.3</v>
      </c>
      <c r="E117">
        <v>867</v>
      </c>
      <c r="F117">
        <v>5.5</v>
      </c>
      <c r="G117">
        <v>1004.1</v>
      </c>
      <c r="H117">
        <v>80</v>
      </c>
      <c r="I117" s="101" t="s">
        <v>12</v>
      </c>
      <c r="J117" s="1">
        <f>DATEVALUE(RIGHT(jaar_zip[[#This Row],[YYYYMMDD]],2)&amp;"-"&amp;MID(jaar_zip[[#This Row],[YYYYMMDD]],5,2)&amp;"-"&amp;LEFT(jaar_zip[[#This Row],[YYYYMMDD]],4))</f>
        <v>45407</v>
      </c>
      <c r="K117" s="101" t="str">
        <f>IF(AND(VALUE(MONTH(jaar_zip[[#This Row],[Datum]]))=1,VALUE(WEEKNUM(jaar_zip[[#This Row],[Datum]],21))&gt;51),RIGHT(YEAR(jaar_zip[[#This Row],[Datum]])-1,2),RIGHT(YEAR(jaar_zip[[#This Row],[Datum]]),2))&amp;"-"&amp; TEXT(WEEKNUM(jaar_zip[[#This Row],[Datum]],21),"00")</f>
        <v>24-17</v>
      </c>
      <c r="L117" s="101">
        <f>MONTH(jaar_zip[[#This Row],[Datum]])</f>
        <v>4</v>
      </c>
      <c r="M117" s="101">
        <f>IF(ISNUMBER(jaar_zip[[#This Row],[etmaaltemperatuur]]),IF(jaar_zip[[#This Row],[etmaaltemperatuur]]&lt;stookgrens,stookgrens-jaar_zip[[#This Row],[etmaaltemperatuur]],0),"")</f>
        <v>11.7</v>
      </c>
      <c r="N117" s="101">
        <f>IF(ISNUMBER(jaar_zip[[#This Row],[graaddagen]]),IF(OR(MONTH(jaar_zip[[#This Row],[Datum]])=1,MONTH(jaar_zip[[#This Row],[Datum]])=2,MONTH(jaar_zip[[#This Row],[Datum]])=11,MONTH(jaar_zip[[#This Row],[Datum]])=12),1.1,IF(OR(MONTH(jaar_zip[[#This Row],[Datum]])=3,MONTH(jaar_zip[[#This Row],[Datum]])=10),1,0.8))*jaar_zip[[#This Row],[graaddagen]],"")</f>
        <v>9.36</v>
      </c>
      <c r="O117" s="101">
        <f>IF(ISNUMBER(jaar_zip[[#This Row],[etmaaltemperatuur]]),IF(jaar_zip[[#This Row],[etmaaltemperatuur]]&gt;stookgrens,jaar_zip[[#This Row],[etmaaltemperatuur]]-stookgrens,0),"")</f>
        <v>0</v>
      </c>
    </row>
    <row r="118" spans="1:15" x14ac:dyDescent="0.3">
      <c r="A118">
        <v>215</v>
      </c>
      <c r="B118">
        <v>20240426</v>
      </c>
      <c r="C118">
        <v>2.7</v>
      </c>
      <c r="D118">
        <v>7.4</v>
      </c>
      <c r="E118">
        <v>1946</v>
      </c>
      <c r="F118">
        <v>0.5</v>
      </c>
      <c r="G118">
        <v>1004</v>
      </c>
      <c r="H118">
        <v>80</v>
      </c>
      <c r="I118" s="101" t="s">
        <v>12</v>
      </c>
      <c r="J118" s="1">
        <f>DATEVALUE(RIGHT(jaar_zip[[#This Row],[YYYYMMDD]],2)&amp;"-"&amp;MID(jaar_zip[[#This Row],[YYYYMMDD]],5,2)&amp;"-"&amp;LEFT(jaar_zip[[#This Row],[YYYYMMDD]],4))</f>
        <v>45408</v>
      </c>
      <c r="K118" s="101" t="str">
        <f>IF(AND(VALUE(MONTH(jaar_zip[[#This Row],[Datum]]))=1,VALUE(WEEKNUM(jaar_zip[[#This Row],[Datum]],21))&gt;51),RIGHT(YEAR(jaar_zip[[#This Row],[Datum]])-1,2),RIGHT(YEAR(jaar_zip[[#This Row],[Datum]]),2))&amp;"-"&amp; TEXT(WEEKNUM(jaar_zip[[#This Row],[Datum]],21),"00")</f>
        <v>24-17</v>
      </c>
      <c r="L118" s="101">
        <f>MONTH(jaar_zip[[#This Row],[Datum]])</f>
        <v>4</v>
      </c>
      <c r="M118" s="101">
        <f>IF(ISNUMBER(jaar_zip[[#This Row],[etmaaltemperatuur]]),IF(jaar_zip[[#This Row],[etmaaltemperatuur]]&lt;stookgrens,stookgrens-jaar_zip[[#This Row],[etmaaltemperatuur]],0),"")</f>
        <v>10.6</v>
      </c>
      <c r="N118" s="101">
        <f>IF(ISNUMBER(jaar_zip[[#This Row],[graaddagen]]),IF(OR(MONTH(jaar_zip[[#This Row],[Datum]])=1,MONTH(jaar_zip[[#This Row],[Datum]])=2,MONTH(jaar_zip[[#This Row],[Datum]])=11,MONTH(jaar_zip[[#This Row],[Datum]])=12),1.1,IF(OR(MONTH(jaar_zip[[#This Row],[Datum]])=3,MONTH(jaar_zip[[#This Row],[Datum]])=10),1,0.8))*jaar_zip[[#This Row],[graaddagen]],"")</f>
        <v>8.48</v>
      </c>
      <c r="O118" s="101">
        <f>IF(ISNUMBER(jaar_zip[[#This Row],[etmaaltemperatuur]]),IF(jaar_zip[[#This Row],[etmaaltemperatuur]]&gt;stookgrens,jaar_zip[[#This Row],[etmaaltemperatuur]]-stookgrens,0),"")</f>
        <v>0</v>
      </c>
    </row>
    <row r="119" spans="1:15" x14ac:dyDescent="0.3">
      <c r="A119">
        <v>215</v>
      </c>
      <c r="B119">
        <v>20240427</v>
      </c>
      <c r="C119">
        <v>3.3</v>
      </c>
      <c r="D119">
        <v>11.4</v>
      </c>
      <c r="E119">
        <v>1025</v>
      </c>
      <c r="F119">
        <v>4.4000000000000004</v>
      </c>
      <c r="G119">
        <v>1004.3</v>
      </c>
      <c r="H119">
        <v>82</v>
      </c>
      <c r="I119" s="101" t="s">
        <v>12</v>
      </c>
      <c r="J119" s="1">
        <f>DATEVALUE(RIGHT(jaar_zip[[#This Row],[YYYYMMDD]],2)&amp;"-"&amp;MID(jaar_zip[[#This Row],[YYYYMMDD]],5,2)&amp;"-"&amp;LEFT(jaar_zip[[#This Row],[YYYYMMDD]],4))</f>
        <v>45409</v>
      </c>
      <c r="K119" s="101" t="str">
        <f>IF(AND(VALUE(MONTH(jaar_zip[[#This Row],[Datum]]))=1,VALUE(WEEKNUM(jaar_zip[[#This Row],[Datum]],21))&gt;51),RIGHT(YEAR(jaar_zip[[#This Row],[Datum]])-1,2),RIGHT(YEAR(jaar_zip[[#This Row],[Datum]]),2))&amp;"-"&amp; TEXT(WEEKNUM(jaar_zip[[#This Row],[Datum]],21),"00")</f>
        <v>24-17</v>
      </c>
      <c r="L119" s="101">
        <f>MONTH(jaar_zip[[#This Row],[Datum]])</f>
        <v>4</v>
      </c>
      <c r="M119" s="101">
        <f>IF(ISNUMBER(jaar_zip[[#This Row],[etmaaltemperatuur]]),IF(jaar_zip[[#This Row],[etmaaltemperatuur]]&lt;stookgrens,stookgrens-jaar_zip[[#This Row],[etmaaltemperatuur]],0),"")</f>
        <v>6.6</v>
      </c>
      <c r="N119" s="101">
        <f>IF(ISNUMBER(jaar_zip[[#This Row],[graaddagen]]),IF(OR(MONTH(jaar_zip[[#This Row],[Datum]])=1,MONTH(jaar_zip[[#This Row],[Datum]])=2,MONTH(jaar_zip[[#This Row],[Datum]])=11,MONTH(jaar_zip[[#This Row],[Datum]])=12),1.1,IF(OR(MONTH(jaar_zip[[#This Row],[Datum]])=3,MONTH(jaar_zip[[#This Row],[Datum]])=10),1,0.8))*jaar_zip[[#This Row],[graaddagen]],"")</f>
        <v>5.28</v>
      </c>
      <c r="O119" s="101">
        <f>IF(ISNUMBER(jaar_zip[[#This Row],[etmaaltemperatuur]]),IF(jaar_zip[[#This Row],[etmaaltemperatuur]]&gt;stookgrens,jaar_zip[[#This Row],[etmaaltemperatuur]]-stookgrens,0),"")</f>
        <v>0</v>
      </c>
    </row>
    <row r="120" spans="1:15" x14ac:dyDescent="0.3">
      <c r="A120">
        <v>215</v>
      </c>
      <c r="B120">
        <v>20240428</v>
      </c>
      <c r="C120">
        <v>6.8</v>
      </c>
      <c r="D120">
        <v>11.3</v>
      </c>
      <c r="E120">
        <v>1034</v>
      </c>
      <c r="F120">
        <v>0.2</v>
      </c>
      <c r="G120">
        <v>1007.6</v>
      </c>
      <c r="H120">
        <v>76</v>
      </c>
      <c r="I120" s="101" t="s">
        <v>12</v>
      </c>
      <c r="J120" s="1">
        <f>DATEVALUE(RIGHT(jaar_zip[[#This Row],[YYYYMMDD]],2)&amp;"-"&amp;MID(jaar_zip[[#This Row],[YYYYMMDD]],5,2)&amp;"-"&amp;LEFT(jaar_zip[[#This Row],[YYYYMMDD]],4))</f>
        <v>45410</v>
      </c>
      <c r="K120" s="101" t="str">
        <f>IF(AND(VALUE(MONTH(jaar_zip[[#This Row],[Datum]]))=1,VALUE(WEEKNUM(jaar_zip[[#This Row],[Datum]],21))&gt;51),RIGHT(YEAR(jaar_zip[[#This Row],[Datum]])-1,2),RIGHT(YEAR(jaar_zip[[#This Row],[Datum]]),2))&amp;"-"&amp; TEXT(WEEKNUM(jaar_zip[[#This Row],[Datum]],21),"00")</f>
        <v>24-17</v>
      </c>
      <c r="L120" s="101">
        <f>MONTH(jaar_zip[[#This Row],[Datum]])</f>
        <v>4</v>
      </c>
      <c r="M120" s="101">
        <f>IF(ISNUMBER(jaar_zip[[#This Row],[etmaaltemperatuur]]),IF(jaar_zip[[#This Row],[etmaaltemperatuur]]&lt;stookgrens,stookgrens-jaar_zip[[#This Row],[etmaaltemperatuur]],0),"")</f>
        <v>6.6999999999999993</v>
      </c>
      <c r="N120" s="101">
        <f>IF(ISNUMBER(jaar_zip[[#This Row],[graaddagen]]),IF(OR(MONTH(jaar_zip[[#This Row],[Datum]])=1,MONTH(jaar_zip[[#This Row],[Datum]])=2,MONTH(jaar_zip[[#This Row],[Datum]])=11,MONTH(jaar_zip[[#This Row],[Datum]])=12),1.1,IF(OR(MONTH(jaar_zip[[#This Row],[Datum]])=3,MONTH(jaar_zip[[#This Row],[Datum]])=10),1,0.8))*jaar_zip[[#This Row],[graaddagen]],"")</f>
        <v>5.3599999999999994</v>
      </c>
      <c r="O120" s="101">
        <f>IF(ISNUMBER(jaar_zip[[#This Row],[etmaaltemperatuur]]),IF(jaar_zip[[#This Row],[etmaaltemperatuur]]&gt;stookgrens,jaar_zip[[#This Row],[etmaaltemperatuur]]-stookgrens,0),"")</f>
        <v>0</v>
      </c>
    </row>
    <row r="121" spans="1:15" x14ac:dyDescent="0.3">
      <c r="A121">
        <v>215</v>
      </c>
      <c r="B121">
        <v>20240429</v>
      </c>
      <c r="C121">
        <v>3.2</v>
      </c>
      <c r="D121">
        <v>12.3</v>
      </c>
      <c r="E121">
        <v>2328</v>
      </c>
      <c r="F121">
        <v>0</v>
      </c>
      <c r="G121">
        <v>1018.3</v>
      </c>
      <c r="H121">
        <v>76</v>
      </c>
      <c r="I121" s="101" t="s">
        <v>12</v>
      </c>
      <c r="J121" s="1">
        <f>DATEVALUE(RIGHT(jaar_zip[[#This Row],[YYYYMMDD]],2)&amp;"-"&amp;MID(jaar_zip[[#This Row],[YYYYMMDD]],5,2)&amp;"-"&amp;LEFT(jaar_zip[[#This Row],[YYYYMMDD]],4))</f>
        <v>45411</v>
      </c>
      <c r="K121" s="101" t="str">
        <f>IF(AND(VALUE(MONTH(jaar_zip[[#This Row],[Datum]]))=1,VALUE(WEEKNUM(jaar_zip[[#This Row],[Datum]],21))&gt;51),RIGHT(YEAR(jaar_zip[[#This Row],[Datum]])-1,2),RIGHT(YEAR(jaar_zip[[#This Row],[Datum]]),2))&amp;"-"&amp; TEXT(WEEKNUM(jaar_zip[[#This Row],[Datum]],21),"00")</f>
        <v>24-18</v>
      </c>
      <c r="L121" s="101">
        <f>MONTH(jaar_zip[[#This Row],[Datum]])</f>
        <v>4</v>
      </c>
      <c r="M121" s="101">
        <f>IF(ISNUMBER(jaar_zip[[#This Row],[etmaaltemperatuur]]),IF(jaar_zip[[#This Row],[etmaaltemperatuur]]&lt;stookgrens,stookgrens-jaar_zip[[#This Row],[etmaaltemperatuur]],0),"")</f>
        <v>5.6999999999999993</v>
      </c>
      <c r="N121" s="101">
        <f>IF(ISNUMBER(jaar_zip[[#This Row],[graaddagen]]),IF(OR(MONTH(jaar_zip[[#This Row],[Datum]])=1,MONTH(jaar_zip[[#This Row],[Datum]])=2,MONTH(jaar_zip[[#This Row],[Datum]])=11,MONTH(jaar_zip[[#This Row],[Datum]])=12),1.1,IF(OR(MONTH(jaar_zip[[#This Row],[Datum]])=3,MONTH(jaar_zip[[#This Row],[Datum]])=10),1,0.8))*jaar_zip[[#This Row],[graaddagen]],"")</f>
        <v>4.5599999999999996</v>
      </c>
      <c r="O121" s="101">
        <f>IF(ISNUMBER(jaar_zip[[#This Row],[etmaaltemperatuur]]),IF(jaar_zip[[#This Row],[etmaaltemperatuur]]&gt;stookgrens,jaar_zip[[#This Row],[etmaaltemperatuur]]-stookgrens,0),"")</f>
        <v>0</v>
      </c>
    </row>
    <row r="122" spans="1:15" x14ac:dyDescent="0.3">
      <c r="A122">
        <v>215</v>
      </c>
      <c r="B122">
        <v>20240430</v>
      </c>
      <c r="C122">
        <v>2.4</v>
      </c>
      <c r="D122">
        <v>15.6</v>
      </c>
      <c r="E122">
        <v>1565</v>
      </c>
      <c r="F122">
        <v>-0.1</v>
      </c>
      <c r="G122">
        <v>1014.6</v>
      </c>
      <c r="H122">
        <v>81</v>
      </c>
      <c r="I122" s="101" t="s">
        <v>12</v>
      </c>
      <c r="J122" s="1">
        <f>DATEVALUE(RIGHT(jaar_zip[[#This Row],[YYYYMMDD]],2)&amp;"-"&amp;MID(jaar_zip[[#This Row],[YYYYMMDD]],5,2)&amp;"-"&amp;LEFT(jaar_zip[[#This Row],[YYYYMMDD]],4))</f>
        <v>45412</v>
      </c>
      <c r="K122" s="101" t="str">
        <f>IF(AND(VALUE(MONTH(jaar_zip[[#This Row],[Datum]]))=1,VALUE(WEEKNUM(jaar_zip[[#This Row],[Datum]],21))&gt;51),RIGHT(YEAR(jaar_zip[[#This Row],[Datum]])-1,2),RIGHT(YEAR(jaar_zip[[#This Row],[Datum]]),2))&amp;"-"&amp; TEXT(WEEKNUM(jaar_zip[[#This Row],[Datum]],21),"00")</f>
        <v>24-18</v>
      </c>
      <c r="L122" s="101">
        <f>MONTH(jaar_zip[[#This Row],[Datum]])</f>
        <v>4</v>
      </c>
      <c r="M122" s="101">
        <f>IF(ISNUMBER(jaar_zip[[#This Row],[etmaaltemperatuur]]),IF(jaar_zip[[#This Row],[etmaaltemperatuur]]&lt;stookgrens,stookgrens-jaar_zip[[#This Row],[etmaaltemperatuur]],0),"")</f>
        <v>2.4000000000000004</v>
      </c>
      <c r="N122" s="101">
        <f>IF(ISNUMBER(jaar_zip[[#This Row],[graaddagen]]),IF(OR(MONTH(jaar_zip[[#This Row],[Datum]])=1,MONTH(jaar_zip[[#This Row],[Datum]])=2,MONTH(jaar_zip[[#This Row],[Datum]])=11,MONTH(jaar_zip[[#This Row],[Datum]])=12),1.1,IF(OR(MONTH(jaar_zip[[#This Row],[Datum]])=3,MONTH(jaar_zip[[#This Row],[Datum]])=10),1,0.8))*jaar_zip[[#This Row],[graaddagen]],"")</f>
        <v>1.9200000000000004</v>
      </c>
      <c r="O122" s="101">
        <f>IF(ISNUMBER(jaar_zip[[#This Row],[etmaaltemperatuur]]),IF(jaar_zip[[#This Row],[etmaaltemperatuur]]&gt;stookgrens,jaar_zip[[#This Row],[etmaaltemperatuur]]-stookgrens,0),"")</f>
        <v>0</v>
      </c>
    </row>
    <row r="123" spans="1:15" x14ac:dyDescent="0.3">
      <c r="A123">
        <v>215</v>
      </c>
      <c r="B123">
        <v>20240501</v>
      </c>
      <c r="C123">
        <v>4</v>
      </c>
      <c r="D123">
        <v>16.899999999999999</v>
      </c>
      <c r="E123">
        <v>2324</v>
      </c>
      <c r="F123">
        <v>0.4</v>
      </c>
      <c r="G123">
        <v>1006.6</v>
      </c>
      <c r="H123">
        <v>82</v>
      </c>
      <c r="I123" s="101" t="s">
        <v>12</v>
      </c>
      <c r="J123" s="1">
        <f>DATEVALUE(RIGHT(jaar_zip[[#This Row],[YYYYMMDD]],2)&amp;"-"&amp;MID(jaar_zip[[#This Row],[YYYYMMDD]],5,2)&amp;"-"&amp;LEFT(jaar_zip[[#This Row],[YYYYMMDD]],4))</f>
        <v>45413</v>
      </c>
      <c r="K123" s="101" t="str">
        <f>IF(AND(VALUE(MONTH(jaar_zip[[#This Row],[Datum]]))=1,VALUE(WEEKNUM(jaar_zip[[#This Row],[Datum]],21))&gt;51),RIGHT(YEAR(jaar_zip[[#This Row],[Datum]])-1,2),RIGHT(YEAR(jaar_zip[[#This Row],[Datum]]),2))&amp;"-"&amp; TEXT(WEEKNUM(jaar_zip[[#This Row],[Datum]],21),"00")</f>
        <v>24-18</v>
      </c>
      <c r="L123" s="101">
        <f>MONTH(jaar_zip[[#This Row],[Datum]])</f>
        <v>5</v>
      </c>
      <c r="M123" s="101">
        <f>IF(ISNUMBER(jaar_zip[[#This Row],[etmaaltemperatuur]]),IF(jaar_zip[[#This Row],[etmaaltemperatuur]]&lt;stookgrens,stookgrens-jaar_zip[[#This Row],[etmaaltemperatuur]],0),"")</f>
        <v>1.1000000000000014</v>
      </c>
      <c r="N123" s="101">
        <f>IF(ISNUMBER(jaar_zip[[#This Row],[graaddagen]]),IF(OR(MONTH(jaar_zip[[#This Row],[Datum]])=1,MONTH(jaar_zip[[#This Row],[Datum]])=2,MONTH(jaar_zip[[#This Row],[Datum]])=11,MONTH(jaar_zip[[#This Row],[Datum]])=12),1.1,IF(OR(MONTH(jaar_zip[[#This Row],[Datum]])=3,MONTH(jaar_zip[[#This Row],[Datum]])=10),1,0.8))*jaar_zip[[#This Row],[graaddagen]],"")</f>
        <v>0.88000000000000123</v>
      </c>
      <c r="O123" s="101">
        <f>IF(ISNUMBER(jaar_zip[[#This Row],[etmaaltemperatuur]]),IF(jaar_zip[[#This Row],[etmaaltemperatuur]]&gt;stookgrens,jaar_zip[[#This Row],[etmaaltemperatuur]]-stookgrens,0),"")</f>
        <v>0</v>
      </c>
    </row>
    <row r="124" spans="1:15" x14ac:dyDescent="0.3">
      <c r="A124">
        <v>235</v>
      </c>
      <c r="B124">
        <v>20240101</v>
      </c>
      <c r="C124">
        <v>8.8000000000000007</v>
      </c>
      <c r="D124">
        <v>8.1</v>
      </c>
      <c r="E124">
        <v>140</v>
      </c>
      <c r="F124">
        <v>5.7</v>
      </c>
      <c r="G124">
        <v>998.6</v>
      </c>
      <c r="H124">
        <v>80</v>
      </c>
      <c r="I124" s="101" t="s">
        <v>13</v>
      </c>
      <c r="J124" s="1">
        <f>DATEVALUE(RIGHT(jaar_zip[[#This Row],[YYYYMMDD]],2)&amp;"-"&amp;MID(jaar_zip[[#This Row],[YYYYMMDD]],5,2)&amp;"-"&amp;LEFT(jaar_zip[[#This Row],[YYYYMMDD]],4))</f>
        <v>45292</v>
      </c>
      <c r="K124" s="101" t="str">
        <f>IF(AND(VALUE(MONTH(jaar_zip[[#This Row],[Datum]]))=1,VALUE(WEEKNUM(jaar_zip[[#This Row],[Datum]],21))&gt;51),RIGHT(YEAR(jaar_zip[[#This Row],[Datum]])-1,2),RIGHT(YEAR(jaar_zip[[#This Row],[Datum]]),2))&amp;"-"&amp; TEXT(WEEKNUM(jaar_zip[[#This Row],[Datum]],21),"00")</f>
        <v>24-01</v>
      </c>
      <c r="L124" s="101">
        <f>MONTH(jaar_zip[[#This Row],[Datum]])</f>
        <v>1</v>
      </c>
      <c r="M124" s="101">
        <f>IF(ISNUMBER(jaar_zip[[#This Row],[etmaaltemperatuur]]),IF(jaar_zip[[#This Row],[etmaaltemperatuur]]&lt;stookgrens,stookgrens-jaar_zip[[#This Row],[etmaaltemperatuur]],0),"")</f>
        <v>9.9</v>
      </c>
      <c r="N124" s="101">
        <f>IF(ISNUMBER(jaar_zip[[#This Row],[graaddagen]]),IF(OR(MONTH(jaar_zip[[#This Row],[Datum]])=1,MONTH(jaar_zip[[#This Row],[Datum]])=2,MONTH(jaar_zip[[#This Row],[Datum]])=11,MONTH(jaar_zip[[#This Row],[Datum]])=12),1.1,IF(OR(MONTH(jaar_zip[[#This Row],[Datum]])=3,MONTH(jaar_zip[[#This Row],[Datum]])=10),1,0.8))*jaar_zip[[#This Row],[graaddagen]],"")</f>
        <v>10.89</v>
      </c>
      <c r="O124" s="101">
        <f>IF(ISNUMBER(jaar_zip[[#This Row],[etmaaltemperatuur]]),IF(jaar_zip[[#This Row],[etmaaltemperatuur]]&gt;stookgrens,jaar_zip[[#This Row],[etmaaltemperatuur]]-stookgrens,0),"")</f>
        <v>0</v>
      </c>
    </row>
    <row r="125" spans="1:15" x14ac:dyDescent="0.3">
      <c r="A125">
        <v>235</v>
      </c>
      <c r="B125">
        <v>20240102</v>
      </c>
      <c r="C125">
        <v>9.6999999999999993</v>
      </c>
      <c r="D125">
        <v>9.6</v>
      </c>
      <c r="E125">
        <v>106</v>
      </c>
      <c r="F125">
        <v>31.3</v>
      </c>
      <c r="G125">
        <v>984.4</v>
      </c>
      <c r="H125">
        <v>92</v>
      </c>
      <c r="I125" s="101" t="s">
        <v>13</v>
      </c>
      <c r="J125" s="1">
        <f>DATEVALUE(RIGHT(jaar_zip[[#This Row],[YYYYMMDD]],2)&amp;"-"&amp;MID(jaar_zip[[#This Row],[YYYYMMDD]],5,2)&amp;"-"&amp;LEFT(jaar_zip[[#This Row],[YYYYMMDD]],4))</f>
        <v>45293</v>
      </c>
      <c r="K125" s="101" t="str">
        <f>IF(AND(VALUE(MONTH(jaar_zip[[#This Row],[Datum]]))=1,VALUE(WEEKNUM(jaar_zip[[#This Row],[Datum]],21))&gt;51),RIGHT(YEAR(jaar_zip[[#This Row],[Datum]])-1,2),RIGHT(YEAR(jaar_zip[[#This Row],[Datum]]),2))&amp;"-"&amp; TEXT(WEEKNUM(jaar_zip[[#This Row],[Datum]],21),"00")</f>
        <v>24-01</v>
      </c>
      <c r="L125" s="101">
        <f>MONTH(jaar_zip[[#This Row],[Datum]])</f>
        <v>1</v>
      </c>
      <c r="M125" s="101">
        <f>IF(ISNUMBER(jaar_zip[[#This Row],[etmaaltemperatuur]]),IF(jaar_zip[[#This Row],[etmaaltemperatuur]]&lt;stookgrens,stookgrens-jaar_zip[[#This Row],[etmaaltemperatuur]],0),"")</f>
        <v>8.4</v>
      </c>
      <c r="N125" s="101">
        <f>IF(ISNUMBER(jaar_zip[[#This Row],[graaddagen]]),IF(OR(MONTH(jaar_zip[[#This Row],[Datum]])=1,MONTH(jaar_zip[[#This Row],[Datum]])=2,MONTH(jaar_zip[[#This Row],[Datum]])=11,MONTH(jaar_zip[[#This Row],[Datum]])=12),1.1,IF(OR(MONTH(jaar_zip[[#This Row],[Datum]])=3,MONTH(jaar_zip[[#This Row],[Datum]])=10),1,0.8))*jaar_zip[[#This Row],[graaddagen]],"")</f>
        <v>9.240000000000002</v>
      </c>
      <c r="O125" s="101">
        <f>IF(ISNUMBER(jaar_zip[[#This Row],[etmaaltemperatuur]]),IF(jaar_zip[[#This Row],[etmaaltemperatuur]]&gt;stookgrens,jaar_zip[[#This Row],[etmaaltemperatuur]]-stookgrens,0),"")</f>
        <v>0</v>
      </c>
    </row>
    <row r="126" spans="1:15" x14ac:dyDescent="0.3">
      <c r="A126">
        <v>235</v>
      </c>
      <c r="B126">
        <v>20240103</v>
      </c>
      <c r="C126">
        <v>8</v>
      </c>
      <c r="D126">
        <v>8.8000000000000007</v>
      </c>
      <c r="E126">
        <v>135</v>
      </c>
      <c r="F126">
        <v>4.4000000000000004</v>
      </c>
      <c r="G126">
        <v>987.2</v>
      </c>
      <c r="H126">
        <v>87</v>
      </c>
      <c r="I126" s="101" t="s">
        <v>13</v>
      </c>
      <c r="J126" s="1">
        <f>DATEVALUE(RIGHT(jaar_zip[[#This Row],[YYYYMMDD]],2)&amp;"-"&amp;MID(jaar_zip[[#This Row],[YYYYMMDD]],5,2)&amp;"-"&amp;LEFT(jaar_zip[[#This Row],[YYYYMMDD]],4))</f>
        <v>45294</v>
      </c>
      <c r="K126" s="101" t="str">
        <f>IF(AND(VALUE(MONTH(jaar_zip[[#This Row],[Datum]]))=1,VALUE(WEEKNUM(jaar_zip[[#This Row],[Datum]],21))&gt;51),RIGHT(YEAR(jaar_zip[[#This Row],[Datum]])-1,2),RIGHT(YEAR(jaar_zip[[#This Row],[Datum]]),2))&amp;"-"&amp; TEXT(WEEKNUM(jaar_zip[[#This Row],[Datum]],21),"00")</f>
        <v>24-01</v>
      </c>
      <c r="L126" s="101">
        <f>MONTH(jaar_zip[[#This Row],[Datum]])</f>
        <v>1</v>
      </c>
      <c r="M126" s="101">
        <f>IF(ISNUMBER(jaar_zip[[#This Row],[etmaaltemperatuur]]),IF(jaar_zip[[#This Row],[etmaaltemperatuur]]&lt;stookgrens,stookgrens-jaar_zip[[#This Row],[etmaaltemperatuur]],0),"")</f>
        <v>9.1999999999999993</v>
      </c>
      <c r="N126" s="101">
        <f>IF(ISNUMBER(jaar_zip[[#This Row],[graaddagen]]),IF(OR(MONTH(jaar_zip[[#This Row],[Datum]])=1,MONTH(jaar_zip[[#This Row],[Datum]])=2,MONTH(jaar_zip[[#This Row],[Datum]])=11,MONTH(jaar_zip[[#This Row],[Datum]])=12),1.1,IF(OR(MONTH(jaar_zip[[#This Row],[Datum]])=3,MONTH(jaar_zip[[#This Row],[Datum]])=10),1,0.8))*jaar_zip[[#This Row],[graaddagen]],"")</f>
        <v>10.119999999999999</v>
      </c>
      <c r="O126" s="101">
        <f>IF(ISNUMBER(jaar_zip[[#This Row],[etmaaltemperatuur]]),IF(jaar_zip[[#This Row],[etmaaltemperatuur]]&gt;stookgrens,jaar_zip[[#This Row],[etmaaltemperatuur]]-stookgrens,0),"")</f>
        <v>0</v>
      </c>
    </row>
    <row r="127" spans="1:15" x14ac:dyDescent="0.3">
      <c r="A127">
        <v>235</v>
      </c>
      <c r="B127">
        <v>20240104</v>
      </c>
      <c r="C127">
        <v>3.6</v>
      </c>
      <c r="D127">
        <v>6.1</v>
      </c>
      <c r="E127">
        <v>119</v>
      </c>
      <c r="F127">
        <v>2.7</v>
      </c>
      <c r="G127">
        <v>1000.7</v>
      </c>
      <c r="H127">
        <v>87</v>
      </c>
      <c r="I127" s="101" t="s">
        <v>13</v>
      </c>
      <c r="J127" s="1">
        <f>DATEVALUE(RIGHT(jaar_zip[[#This Row],[YYYYMMDD]],2)&amp;"-"&amp;MID(jaar_zip[[#This Row],[YYYYMMDD]],5,2)&amp;"-"&amp;LEFT(jaar_zip[[#This Row],[YYYYMMDD]],4))</f>
        <v>45295</v>
      </c>
      <c r="K127" s="101" t="str">
        <f>IF(AND(VALUE(MONTH(jaar_zip[[#This Row],[Datum]]))=1,VALUE(WEEKNUM(jaar_zip[[#This Row],[Datum]],21))&gt;51),RIGHT(YEAR(jaar_zip[[#This Row],[Datum]])-1,2),RIGHT(YEAR(jaar_zip[[#This Row],[Datum]]),2))&amp;"-"&amp; TEXT(WEEKNUM(jaar_zip[[#This Row],[Datum]],21),"00")</f>
        <v>24-01</v>
      </c>
      <c r="L127" s="101">
        <f>MONTH(jaar_zip[[#This Row],[Datum]])</f>
        <v>1</v>
      </c>
      <c r="M127" s="101">
        <f>IF(ISNUMBER(jaar_zip[[#This Row],[etmaaltemperatuur]]),IF(jaar_zip[[#This Row],[etmaaltemperatuur]]&lt;stookgrens,stookgrens-jaar_zip[[#This Row],[etmaaltemperatuur]],0),"")</f>
        <v>11.9</v>
      </c>
      <c r="N127" s="101">
        <f>IF(ISNUMBER(jaar_zip[[#This Row],[graaddagen]]),IF(OR(MONTH(jaar_zip[[#This Row],[Datum]])=1,MONTH(jaar_zip[[#This Row],[Datum]])=2,MONTH(jaar_zip[[#This Row],[Datum]])=11,MONTH(jaar_zip[[#This Row],[Datum]])=12),1.1,IF(OR(MONTH(jaar_zip[[#This Row],[Datum]])=3,MONTH(jaar_zip[[#This Row],[Datum]])=10),1,0.8))*jaar_zip[[#This Row],[graaddagen]],"")</f>
        <v>13.090000000000002</v>
      </c>
      <c r="O127" s="101">
        <f>IF(ISNUMBER(jaar_zip[[#This Row],[etmaaltemperatuur]]),IF(jaar_zip[[#This Row],[etmaaltemperatuur]]&gt;stookgrens,jaar_zip[[#This Row],[etmaaltemperatuur]]-stookgrens,0),"")</f>
        <v>0</v>
      </c>
    </row>
    <row r="128" spans="1:15" x14ac:dyDescent="0.3">
      <c r="A128">
        <v>235</v>
      </c>
      <c r="B128">
        <v>20240105</v>
      </c>
      <c r="C128">
        <v>4.5999999999999996</v>
      </c>
      <c r="D128">
        <v>6.1</v>
      </c>
      <c r="E128">
        <v>145</v>
      </c>
      <c r="F128">
        <v>7.2</v>
      </c>
      <c r="G128">
        <v>997.5</v>
      </c>
      <c r="H128">
        <v>91</v>
      </c>
      <c r="I128" s="101" t="s">
        <v>13</v>
      </c>
      <c r="J128" s="1">
        <f>DATEVALUE(RIGHT(jaar_zip[[#This Row],[YYYYMMDD]],2)&amp;"-"&amp;MID(jaar_zip[[#This Row],[YYYYMMDD]],5,2)&amp;"-"&amp;LEFT(jaar_zip[[#This Row],[YYYYMMDD]],4))</f>
        <v>45296</v>
      </c>
      <c r="K128" s="101" t="str">
        <f>IF(AND(VALUE(MONTH(jaar_zip[[#This Row],[Datum]]))=1,VALUE(WEEKNUM(jaar_zip[[#This Row],[Datum]],21))&gt;51),RIGHT(YEAR(jaar_zip[[#This Row],[Datum]])-1,2),RIGHT(YEAR(jaar_zip[[#This Row],[Datum]]),2))&amp;"-"&amp; TEXT(WEEKNUM(jaar_zip[[#This Row],[Datum]],21),"00")</f>
        <v>24-01</v>
      </c>
      <c r="L128" s="101">
        <f>MONTH(jaar_zip[[#This Row],[Datum]])</f>
        <v>1</v>
      </c>
      <c r="M128" s="101">
        <f>IF(ISNUMBER(jaar_zip[[#This Row],[etmaaltemperatuur]]),IF(jaar_zip[[#This Row],[etmaaltemperatuur]]&lt;stookgrens,stookgrens-jaar_zip[[#This Row],[etmaaltemperatuur]],0),"")</f>
        <v>11.9</v>
      </c>
      <c r="N128" s="101">
        <f>IF(ISNUMBER(jaar_zip[[#This Row],[graaddagen]]),IF(OR(MONTH(jaar_zip[[#This Row],[Datum]])=1,MONTH(jaar_zip[[#This Row],[Datum]])=2,MONTH(jaar_zip[[#This Row],[Datum]])=11,MONTH(jaar_zip[[#This Row],[Datum]])=12),1.1,IF(OR(MONTH(jaar_zip[[#This Row],[Datum]])=3,MONTH(jaar_zip[[#This Row],[Datum]])=10),1,0.8))*jaar_zip[[#This Row],[graaddagen]],"")</f>
        <v>13.090000000000002</v>
      </c>
      <c r="O128" s="101">
        <f>IF(ISNUMBER(jaar_zip[[#This Row],[etmaaltemperatuur]]),IF(jaar_zip[[#This Row],[etmaaltemperatuur]]&gt;stookgrens,jaar_zip[[#This Row],[etmaaltemperatuur]]-stookgrens,0),"")</f>
        <v>0</v>
      </c>
    </row>
    <row r="129" spans="1:15" x14ac:dyDescent="0.3">
      <c r="A129">
        <v>235</v>
      </c>
      <c r="B129">
        <v>20240106</v>
      </c>
      <c r="C129">
        <v>6.5</v>
      </c>
      <c r="D129">
        <v>3.5</v>
      </c>
      <c r="E129">
        <v>140</v>
      </c>
      <c r="F129">
        <v>0.2</v>
      </c>
      <c r="G129">
        <v>1013.1</v>
      </c>
      <c r="H129">
        <v>83</v>
      </c>
      <c r="I129" s="101" t="s">
        <v>13</v>
      </c>
      <c r="J129" s="1">
        <f>DATEVALUE(RIGHT(jaar_zip[[#This Row],[YYYYMMDD]],2)&amp;"-"&amp;MID(jaar_zip[[#This Row],[YYYYMMDD]],5,2)&amp;"-"&amp;LEFT(jaar_zip[[#This Row],[YYYYMMDD]],4))</f>
        <v>45297</v>
      </c>
      <c r="K129" s="101" t="str">
        <f>IF(AND(VALUE(MONTH(jaar_zip[[#This Row],[Datum]]))=1,VALUE(WEEKNUM(jaar_zip[[#This Row],[Datum]],21))&gt;51),RIGHT(YEAR(jaar_zip[[#This Row],[Datum]])-1,2),RIGHT(YEAR(jaar_zip[[#This Row],[Datum]]),2))&amp;"-"&amp; TEXT(WEEKNUM(jaar_zip[[#This Row],[Datum]],21),"00")</f>
        <v>24-01</v>
      </c>
      <c r="L129" s="101">
        <f>MONTH(jaar_zip[[#This Row],[Datum]])</f>
        <v>1</v>
      </c>
      <c r="M129" s="101">
        <f>IF(ISNUMBER(jaar_zip[[#This Row],[etmaaltemperatuur]]),IF(jaar_zip[[#This Row],[etmaaltemperatuur]]&lt;stookgrens,stookgrens-jaar_zip[[#This Row],[etmaaltemperatuur]],0),"")</f>
        <v>14.5</v>
      </c>
      <c r="N129" s="101">
        <f>IF(ISNUMBER(jaar_zip[[#This Row],[graaddagen]]),IF(OR(MONTH(jaar_zip[[#This Row],[Datum]])=1,MONTH(jaar_zip[[#This Row],[Datum]])=2,MONTH(jaar_zip[[#This Row],[Datum]])=11,MONTH(jaar_zip[[#This Row],[Datum]])=12),1.1,IF(OR(MONTH(jaar_zip[[#This Row],[Datum]])=3,MONTH(jaar_zip[[#This Row],[Datum]])=10),1,0.8))*jaar_zip[[#This Row],[graaddagen]],"")</f>
        <v>15.950000000000001</v>
      </c>
      <c r="O129" s="101">
        <f>IF(ISNUMBER(jaar_zip[[#This Row],[etmaaltemperatuur]]),IF(jaar_zip[[#This Row],[etmaaltemperatuur]]&gt;stookgrens,jaar_zip[[#This Row],[etmaaltemperatuur]]-stookgrens,0),"")</f>
        <v>0</v>
      </c>
    </row>
    <row r="130" spans="1:15" x14ac:dyDescent="0.3">
      <c r="A130">
        <v>235</v>
      </c>
      <c r="B130">
        <v>20240107</v>
      </c>
      <c r="C130">
        <v>8.4</v>
      </c>
      <c r="D130">
        <v>1.1000000000000001</v>
      </c>
      <c r="E130">
        <v>293</v>
      </c>
      <c r="F130">
        <v>0</v>
      </c>
      <c r="G130">
        <v>1027.2</v>
      </c>
      <c r="H130">
        <v>73</v>
      </c>
      <c r="I130" s="101" t="s">
        <v>13</v>
      </c>
      <c r="J130" s="1">
        <f>DATEVALUE(RIGHT(jaar_zip[[#This Row],[YYYYMMDD]],2)&amp;"-"&amp;MID(jaar_zip[[#This Row],[YYYYMMDD]],5,2)&amp;"-"&amp;LEFT(jaar_zip[[#This Row],[YYYYMMDD]],4))</f>
        <v>45298</v>
      </c>
      <c r="K130" s="101" t="str">
        <f>IF(AND(VALUE(MONTH(jaar_zip[[#This Row],[Datum]]))=1,VALUE(WEEKNUM(jaar_zip[[#This Row],[Datum]],21))&gt;51),RIGHT(YEAR(jaar_zip[[#This Row],[Datum]])-1,2),RIGHT(YEAR(jaar_zip[[#This Row],[Datum]]),2))&amp;"-"&amp; TEXT(WEEKNUM(jaar_zip[[#This Row],[Datum]],21),"00")</f>
        <v>24-01</v>
      </c>
      <c r="L130" s="101">
        <f>MONTH(jaar_zip[[#This Row],[Datum]])</f>
        <v>1</v>
      </c>
      <c r="M130" s="101">
        <f>IF(ISNUMBER(jaar_zip[[#This Row],[etmaaltemperatuur]]),IF(jaar_zip[[#This Row],[etmaaltemperatuur]]&lt;stookgrens,stookgrens-jaar_zip[[#This Row],[etmaaltemperatuur]],0),"")</f>
        <v>16.899999999999999</v>
      </c>
      <c r="N130" s="101">
        <f>IF(ISNUMBER(jaar_zip[[#This Row],[graaddagen]]),IF(OR(MONTH(jaar_zip[[#This Row],[Datum]])=1,MONTH(jaar_zip[[#This Row],[Datum]])=2,MONTH(jaar_zip[[#This Row],[Datum]])=11,MONTH(jaar_zip[[#This Row],[Datum]])=12),1.1,IF(OR(MONTH(jaar_zip[[#This Row],[Datum]])=3,MONTH(jaar_zip[[#This Row],[Datum]])=10),1,0.8))*jaar_zip[[#This Row],[graaddagen]],"")</f>
        <v>18.59</v>
      </c>
      <c r="O130" s="101">
        <f>IF(ISNUMBER(jaar_zip[[#This Row],[etmaaltemperatuur]]),IF(jaar_zip[[#This Row],[etmaaltemperatuur]]&gt;stookgrens,jaar_zip[[#This Row],[etmaaltemperatuur]]-stookgrens,0),"")</f>
        <v>0</v>
      </c>
    </row>
    <row r="131" spans="1:15" x14ac:dyDescent="0.3">
      <c r="A131">
        <v>235</v>
      </c>
      <c r="B131">
        <v>20240108</v>
      </c>
      <c r="C131">
        <v>9.1999999999999993</v>
      </c>
      <c r="D131">
        <v>-0.1</v>
      </c>
      <c r="E131">
        <v>186</v>
      </c>
      <c r="F131">
        <v>0</v>
      </c>
      <c r="G131">
        <v>1034.5999999999999</v>
      </c>
      <c r="H131">
        <v>71</v>
      </c>
      <c r="I131" s="101" t="s">
        <v>13</v>
      </c>
      <c r="J131" s="1">
        <f>DATEVALUE(RIGHT(jaar_zip[[#This Row],[YYYYMMDD]],2)&amp;"-"&amp;MID(jaar_zip[[#This Row],[YYYYMMDD]],5,2)&amp;"-"&amp;LEFT(jaar_zip[[#This Row],[YYYYMMDD]],4))</f>
        <v>45299</v>
      </c>
      <c r="K131" s="101" t="str">
        <f>IF(AND(VALUE(MONTH(jaar_zip[[#This Row],[Datum]]))=1,VALUE(WEEKNUM(jaar_zip[[#This Row],[Datum]],21))&gt;51),RIGHT(YEAR(jaar_zip[[#This Row],[Datum]])-1,2),RIGHT(YEAR(jaar_zip[[#This Row],[Datum]]),2))&amp;"-"&amp; TEXT(WEEKNUM(jaar_zip[[#This Row],[Datum]],21),"00")</f>
        <v>24-02</v>
      </c>
      <c r="L131" s="101">
        <f>MONTH(jaar_zip[[#This Row],[Datum]])</f>
        <v>1</v>
      </c>
      <c r="M131" s="101">
        <f>IF(ISNUMBER(jaar_zip[[#This Row],[etmaaltemperatuur]]),IF(jaar_zip[[#This Row],[etmaaltemperatuur]]&lt;stookgrens,stookgrens-jaar_zip[[#This Row],[etmaaltemperatuur]],0),"")</f>
        <v>18.100000000000001</v>
      </c>
      <c r="N131" s="101">
        <f>IF(ISNUMBER(jaar_zip[[#This Row],[graaddagen]]),IF(OR(MONTH(jaar_zip[[#This Row],[Datum]])=1,MONTH(jaar_zip[[#This Row],[Datum]])=2,MONTH(jaar_zip[[#This Row],[Datum]])=11,MONTH(jaar_zip[[#This Row],[Datum]])=12),1.1,IF(OR(MONTH(jaar_zip[[#This Row],[Datum]])=3,MONTH(jaar_zip[[#This Row],[Datum]])=10),1,0.8))*jaar_zip[[#This Row],[graaddagen]],"")</f>
        <v>19.910000000000004</v>
      </c>
      <c r="O131" s="101">
        <f>IF(ISNUMBER(jaar_zip[[#This Row],[etmaaltemperatuur]]),IF(jaar_zip[[#This Row],[etmaaltemperatuur]]&gt;stookgrens,jaar_zip[[#This Row],[etmaaltemperatuur]]-stookgrens,0),"")</f>
        <v>0</v>
      </c>
    </row>
    <row r="132" spans="1:15" x14ac:dyDescent="0.3">
      <c r="A132">
        <v>235</v>
      </c>
      <c r="B132">
        <v>20240109</v>
      </c>
      <c r="C132">
        <v>8.1999999999999993</v>
      </c>
      <c r="D132">
        <v>-1.1000000000000001</v>
      </c>
      <c r="E132">
        <v>443</v>
      </c>
      <c r="F132">
        <v>0</v>
      </c>
      <c r="G132">
        <v>1035.8</v>
      </c>
      <c r="H132">
        <v>65</v>
      </c>
      <c r="I132" s="101" t="s">
        <v>13</v>
      </c>
      <c r="J132" s="1">
        <f>DATEVALUE(RIGHT(jaar_zip[[#This Row],[YYYYMMDD]],2)&amp;"-"&amp;MID(jaar_zip[[#This Row],[YYYYMMDD]],5,2)&amp;"-"&amp;LEFT(jaar_zip[[#This Row],[YYYYMMDD]],4))</f>
        <v>45300</v>
      </c>
      <c r="K132" s="101" t="str">
        <f>IF(AND(VALUE(MONTH(jaar_zip[[#This Row],[Datum]]))=1,VALUE(WEEKNUM(jaar_zip[[#This Row],[Datum]],21))&gt;51),RIGHT(YEAR(jaar_zip[[#This Row],[Datum]])-1,2),RIGHT(YEAR(jaar_zip[[#This Row],[Datum]]),2))&amp;"-"&amp; TEXT(WEEKNUM(jaar_zip[[#This Row],[Datum]],21),"00")</f>
        <v>24-02</v>
      </c>
      <c r="L132" s="101">
        <f>MONTH(jaar_zip[[#This Row],[Datum]])</f>
        <v>1</v>
      </c>
      <c r="M132" s="101">
        <f>IF(ISNUMBER(jaar_zip[[#This Row],[etmaaltemperatuur]]),IF(jaar_zip[[#This Row],[etmaaltemperatuur]]&lt;stookgrens,stookgrens-jaar_zip[[#This Row],[etmaaltemperatuur]],0),"")</f>
        <v>19.100000000000001</v>
      </c>
      <c r="N132" s="101">
        <f>IF(ISNUMBER(jaar_zip[[#This Row],[graaddagen]]),IF(OR(MONTH(jaar_zip[[#This Row],[Datum]])=1,MONTH(jaar_zip[[#This Row],[Datum]])=2,MONTH(jaar_zip[[#This Row],[Datum]])=11,MONTH(jaar_zip[[#This Row],[Datum]])=12),1.1,IF(OR(MONTH(jaar_zip[[#This Row],[Datum]])=3,MONTH(jaar_zip[[#This Row],[Datum]])=10),1,0.8))*jaar_zip[[#This Row],[graaddagen]],"")</f>
        <v>21.01</v>
      </c>
      <c r="O132" s="101">
        <f>IF(ISNUMBER(jaar_zip[[#This Row],[etmaaltemperatuur]]),IF(jaar_zip[[#This Row],[etmaaltemperatuur]]&gt;stookgrens,jaar_zip[[#This Row],[etmaaltemperatuur]]-stookgrens,0),"")</f>
        <v>0</v>
      </c>
    </row>
    <row r="133" spans="1:15" x14ac:dyDescent="0.3">
      <c r="A133">
        <v>235</v>
      </c>
      <c r="B133">
        <v>20240110</v>
      </c>
      <c r="C133">
        <v>6.3</v>
      </c>
      <c r="D133">
        <v>-0.6</v>
      </c>
      <c r="E133">
        <v>439</v>
      </c>
      <c r="F133">
        <v>0</v>
      </c>
      <c r="G133">
        <v>1032.5</v>
      </c>
      <c r="H133">
        <v>62</v>
      </c>
      <c r="I133" s="101" t="s">
        <v>13</v>
      </c>
      <c r="J133" s="1">
        <f>DATEVALUE(RIGHT(jaar_zip[[#This Row],[YYYYMMDD]],2)&amp;"-"&amp;MID(jaar_zip[[#This Row],[YYYYMMDD]],5,2)&amp;"-"&amp;LEFT(jaar_zip[[#This Row],[YYYYMMDD]],4))</f>
        <v>45301</v>
      </c>
      <c r="K133" s="101" t="str">
        <f>IF(AND(VALUE(MONTH(jaar_zip[[#This Row],[Datum]]))=1,VALUE(WEEKNUM(jaar_zip[[#This Row],[Datum]],21))&gt;51),RIGHT(YEAR(jaar_zip[[#This Row],[Datum]])-1,2),RIGHT(YEAR(jaar_zip[[#This Row],[Datum]]),2))&amp;"-"&amp; TEXT(WEEKNUM(jaar_zip[[#This Row],[Datum]],21),"00")</f>
        <v>24-02</v>
      </c>
      <c r="L133" s="101">
        <f>MONTH(jaar_zip[[#This Row],[Datum]])</f>
        <v>1</v>
      </c>
      <c r="M133" s="101">
        <f>IF(ISNUMBER(jaar_zip[[#This Row],[etmaaltemperatuur]]),IF(jaar_zip[[#This Row],[etmaaltemperatuur]]&lt;stookgrens,stookgrens-jaar_zip[[#This Row],[etmaaltemperatuur]],0),"")</f>
        <v>18.600000000000001</v>
      </c>
      <c r="N133" s="101">
        <f>IF(ISNUMBER(jaar_zip[[#This Row],[graaddagen]]),IF(OR(MONTH(jaar_zip[[#This Row],[Datum]])=1,MONTH(jaar_zip[[#This Row],[Datum]])=2,MONTH(jaar_zip[[#This Row],[Datum]])=11,MONTH(jaar_zip[[#This Row],[Datum]])=12),1.1,IF(OR(MONTH(jaar_zip[[#This Row],[Datum]])=3,MONTH(jaar_zip[[#This Row],[Datum]])=10),1,0.8))*jaar_zip[[#This Row],[graaddagen]],"")</f>
        <v>20.460000000000004</v>
      </c>
      <c r="O133" s="101">
        <f>IF(ISNUMBER(jaar_zip[[#This Row],[etmaaltemperatuur]]),IF(jaar_zip[[#This Row],[etmaaltemperatuur]]&gt;stookgrens,jaar_zip[[#This Row],[etmaaltemperatuur]]-stookgrens,0),"")</f>
        <v>0</v>
      </c>
    </row>
    <row r="134" spans="1:15" x14ac:dyDescent="0.3">
      <c r="A134">
        <v>235</v>
      </c>
      <c r="B134">
        <v>20240111</v>
      </c>
      <c r="C134">
        <v>2.8</v>
      </c>
      <c r="D134">
        <v>2.8</v>
      </c>
      <c r="E134">
        <v>133</v>
      </c>
      <c r="F134">
        <v>0</v>
      </c>
      <c r="G134">
        <v>1034.5999999999999</v>
      </c>
      <c r="H134">
        <v>81</v>
      </c>
      <c r="I134" s="101" t="s">
        <v>13</v>
      </c>
      <c r="J134" s="1">
        <f>DATEVALUE(RIGHT(jaar_zip[[#This Row],[YYYYMMDD]],2)&amp;"-"&amp;MID(jaar_zip[[#This Row],[YYYYMMDD]],5,2)&amp;"-"&amp;LEFT(jaar_zip[[#This Row],[YYYYMMDD]],4))</f>
        <v>45302</v>
      </c>
      <c r="K134" s="101" t="str">
        <f>IF(AND(VALUE(MONTH(jaar_zip[[#This Row],[Datum]]))=1,VALUE(WEEKNUM(jaar_zip[[#This Row],[Datum]],21))&gt;51),RIGHT(YEAR(jaar_zip[[#This Row],[Datum]])-1,2),RIGHT(YEAR(jaar_zip[[#This Row],[Datum]]),2))&amp;"-"&amp; TEXT(WEEKNUM(jaar_zip[[#This Row],[Datum]],21),"00")</f>
        <v>24-02</v>
      </c>
      <c r="L134" s="101">
        <f>MONTH(jaar_zip[[#This Row],[Datum]])</f>
        <v>1</v>
      </c>
      <c r="M134" s="101">
        <f>IF(ISNUMBER(jaar_zip[[#This Row],[etmaaltemperatuur]]),IF(jaar_zip[[#This Row],[etmaaltemperatuur]]&lt;stookgrens,stookgrens-jaar_zip[[#This Row],[etmaaltemperatuur]],0),"")</f>
        <v>15.2</v>
      </c>
      <c r="N134" s="101">
        <f>IF(ISNUMBER(jaar_zip[[#This Row],[graaddagen]]),IF(OR(MONTH(jaar_zip[[#This Row],[Datum]])=1,MONTH(jaar_zip[[#This Row],[Datum]])=2,MONTH(jaar_zip[[#This Row],[Datum]])=11,MONTH(jaar_zip[[#This Row],[Datum]])=12),1.1,IF(OR(MONTH(jaar_zip[[#This Row],[Datum]])=3,MONTH(jaar_zip[[#This Row],[Datum]])=10),1,0.8))*jaar_zip[[#This Row],[graaddagen]],"")</f>
        <v>16.72</v>
      </c>
      <c r="O134" s="101">
        <f>IF(ISNUMBER(jaar_zip[[#This Row],[etmaaltemperatuur]]),IF(jaar_zip[[#This Row],[etmaaltemperatuur]]&gt;stookgrens,jaar_zip[[#This Row],[etmaaltemperatuur]]-stookgrens,0),"")</f>
        <v>0</v>
      </c>
    </row>
    <row r="135" spans="1:15" x14ac:dyDescent="0.3">
      <c r="A135">
        <v>235</v>
      </c>
      <c r="B135">
        <v>20240112</v>
      </c>
      <c r="C135">
        <v>2.6</v>
      </c>
      <c r="D135">
        <v>5</v>
      </c>
      <c r="E135">
        <v>153</v>
      </c>
      <c r="F135">
        <v>0.4</v>
      </c>
      <c r="G135">
        <v>1032.3</v>
      </c>
      <c r="H135">
        <v>86</v>
      </c>
      <c r="I135" s="101" t="s">
        <v>13</v>
      </c>
      <c r="J135" s="1">
        <f>DATEVALUE(RIGHT(jaar_zip[[#This Row],[YYYYMMDD]],2)&amp;"-"&amp;MID(jaar_zip[[#This Row],[YYYYMMDD]],5,2)&amp;"-"&amp;LEFT(jaar_zip[[#This Row],[YYYYMMDD]],4))</f>
        <v>45303</v>
      </c>
      <c r="K135" s="101" t="str">
        <f>IF(AND(VALUE(MONTH(jaar_zip[[#This Row],[Datum]]))=1,VALUE(WEEKNUM(jaar_zip[[#This Row],[Datum]],21))&gt;51),RIGHT(YEAR(jaar_zip[[#This Row],[Datum]])-1,2),RIGHT(YEAR(jaar_zip[[#This Row],[Datum]]),2))&amp;"-"&amp; TEXT(WEEKNUM(jaar_zip[[#This Row],[Datum]],21),"00")</f>
        <v>24-02</v>
      </c>
      <c r="L135" s="101">
        <f>MONTH(jaar_zip[[#This Row],[Datum]])</f>
        <v>1</v>
      </c>
      <c r="M135" s="101">
        <f>IF(ISNUMBER(jaar_zip[[#This Row],[etmaaltemperatuur]]),IF(jaar_zip[[#This Row],[etmaaltemperatuur]]&lt;stookgrens,stookgrens-jaar_zip[[#This Row],[etmaaltemperatuur]],0),"")</f>
        <v>13</v>
      </c>
      <c r="N135" s="101">
        <f>IF(ISNUMBER(jaar_zip[[#This Row],[graaddagen]]),IF(OR(MONTH(jaar_zip[[#This Row],[Datum]])=1,MONTH(jaar_zip[[#This Row],[Datum]])=2,MONTH(jaar_zip[[#This Row],[Datum]])=11,MONTH(jaar_zip[[#This Row],[Datum]])=12),1.1,IF(OR(MONTH(jaar_zip[[#This Row],[Datum]])=3,MONTH(jaar_zip[[#This Row],[Datum]])=10),1,0.8))*jaar_zip[[#This Row],[graaddagen]],"")</f>
        <v>14.3</v>
      </c>
      <c r="O135" s="101">
        <f>IF(ISNUMBER(jaar_zip[[#This Row],[etmaaltemperatuur]]),IF(jaar_zip[[#This Row],[etmaaltemperatuur]]&gt;stookgrens,jaar_zip[[#This Row],[etmaaltemperatuur]]-stookgrens,0),"")</f>
        <v>0</v>
      </c>
    </row>
    <row r="136" spans="1:15" x14ac:dyDescent="0.3">
      <c r="A136">
        <v>235</v>
      </c>
      <c r="B136">
        <v>20240113</v>
      </c>
      <c r="C136">
        <v>6</v>
      </c>
      <c r="D136">
        <v>5.5</v>
      </c>
      <c r="E136">
        <v>146</v>
      </c>
      <c r="F136">
        <v>0.9</v>
      </c>
      <c r="G136">
        <v>1020.2</v>
      </c>
      <c r="H136">
        <v>85</v>
      </c>
      <c r="I136" s="101" t="s">
        <v>13</v>
      </c>
      <c r="J136" s="1">
        <f>DATEVALUE(RIGHT(jaar_zip[[#This Row],[YYYYMMDD]],2)&amp;"-"&amp;MID(jaar_zip[[#This Row],[YYYYMMDD]],5,2)&amp;"-"&amp;LEFT(jaar_zip[[#This Row],[YYYYMMDD]],4))</f>
        <v>45304</v>
      </c>
      <c r="K136" s="101" t="str">
        <f>IF(AND(VALUE(MONTH(jaar_zip[[#This Row],[Datum]]))=1,VALUE(WEEKNUM(jaar_zip[[#This Row],[Datum]],21))&gt;51),RIGHT(YEAR(jaar_zip[[#This Row],[Datum]])-1,2),RIGHT(YEAR(jaar_zip[[#This Row],[Datum]]),2))&amp;"-"&amp; TEXT(WEEKNUM(jaar_zip[[#This Row],[Datum]],21),"00")</f>
        <v>24-02</v>
      </c>
      <c r="L136" s="101">
        <f>MONTH(jaar_zip[[#This Row],[Datum]])</f>
        <v>1</v>
      </c>
      <c r="M136" s="101">
        <f>IF(ISNUMBER(jaar_zip[[#This Row],[etmaaltemperatuur]]),IF(jaar_zip[[#This Row],[etmaaltemperatuur]]&lt;stookgrens,stookgrens-jaar_zip[[#This Row],[etmaaltemperatuur]],0),"")</f>
        <v>12.5</v>
      </c>
      <c r="N136" s="101">
        <f>IF(ISNUMBER(jaar_zip[[#This Row],[graaddagen]]),IF(OR(MONTH(jaar_zip[[#This Row],[Datum]])=1,MONTH(jaar_zip[[#This Row],[Datum]])=2,MONTH(jaar_zip[[#This Row],[Datum]])=11,MONTH(jaar_zip[[#This Row],[Datum]])=12),1.1,IF(OR(MONTH(jaar_zip[[#This Row],[Datum]])=3,MONTH(jaar_zip[[#This Row],[Datum]])=10),1,0.8))*jaar_zip[[#This Row],[graaddagen]],"")</f>
        <v>13.750000000000002</v>
      </c>
      <c r="O136" s="101">
        <f>IF(ISNUMBER(jaar_zip[[#This Row],[etmaaltemperatuur]]),IF(jaar_zip[[#This Row],[etmaaltemperatuur]]&gt;stookgrens,jaar_zip[[#This Row],[etmaaltemperatuur]]-stookgrens,0),"")</f>
        <v>0</v>
      </c>
    </row>
    <row r="137" spans="1:15" x14ac:dyDescent="0.3">
      <c r="A137">
        <v>235</v>
      </c>
      <c r="B137">
        <v>20240114</v>
      </c>
      <c r="C137">
        <v>5.8</v>
      </c>
      <c r="D137">
        <v>4.9000000000000004</v>
      </c>
      <c r="E137">
        <v>174</v>
      </c>
      <c r="F137">
        <v>5.3</v>
      </c>
      <c r="G137">
        <v>1007.1</v>
      </c>
      <c r="H137">
        <v>79</v>
      </c>
      <c r="I137" s="101" t="s">
        <v>13</v>
      </c>
      <c r="J137" s="1">
        <f>DATEVALUE(RIGHT(jaar_zip[[#This Row],[YYYYMMDD]],2)&amp;"-"&amp;MID(jaar_zip[[#This Row],[YYYYMMDD]],5,2)&amp;"-"&amp;LEFT(jaar_zip[[#This Row],[YYYYMMDD]],4))</f>
        <v>45305</v>
      </c>
      <c r="K137" s="101" t="str">
        <f>IF(AND(VALUE(MONTH(jaar_zip[[#This Row],[Datum]]))=1,VALUE(WEEKNUM(jaar_zip[[#This Row],[Datum]],21))&gt;51),RIGHT(YEAR(jaar_zip[[#This Row],[Datum]])-1,2),RIGHT(YEAR(jaar_zip[[#This Row],[Datum]]),2))&amp;"-"&amp; TEXT(WEEKNUM(jaar_zip[[#This Row],[Datum]],21),"00")</f>
        <v>24-02</v>
      </c>
      <c r="L137" s="101">
        <f>MONTH(jaar_zip[[#This Row],[Datum]])</f>
        <v>1</v>
      </c>
      <c r="M137" s="101">
        <f>IF(ISNUMBER(jaar_zip[[#This Row],[etmaaltemperatuur]]),IF(jaar_zip[[#This Row],[etmaaltemperatuur]]&lt;stookgrens,stookgrens-jaar_zip[[#This Row],[etmaaltemperatuur]],0),"")</f>
        <v>13.1</v>
      </c>
      <c r="N137" s="101">
        <f>IF(ISNUMBER(jaar_zip[[#This Row],[graaddagen]]),IF(OR(MONTH(jaar_zip[[#This Row],[Datum]])=1,MONTH(jaar_zip[[#This Row],[Datum]])=2,MONTH(jaar_zip[[#This Row],[Datum]])=11,MONTH(jaar_zip[[#This Row],[Datum]])=12),1.1,IF(OR(MONTH(jaar_zip[[#This Row],[Datum]])=3,MONTH(jaar_zip[[#This Row],[Datum]])=10),1,0.8))*jaar_zip[[#This Row],[graaddagen]],"")</f>
        <v>14.41</v>
      </c>
      <c r="O137" s="101">
        <f>IF(ISNUMBER(jaar_zip[[#This Row],[etmaaltemperatuur]]),IF(jaar_zip[[#This Row],[etmaaltemperatuur]]&gt;stookgrens,jaar_zip[[#This Row],[etmaaltemperatuur]]-stookgrens,0),"")</f>
        <v>0</v>
      </c>
    </row>
    <row r="138" spans="1:15" x14ac:dyDescent="0.3">
      <c r="A138">
        <v>235</v>
      </c>
      <c r="B138">
        <v>20240115</v>
      </c>
      <c r="C138">
        <v>7.4</v>
      </c>
      <c r="D138">
        <v>3.2</v>
      </c>
      <c r="E138">
        <v>246</v>
      </c>
      <c r="F138">
        <v>2.6</v>
      </c>
      <c r="G138">
        <v>1002.3</v>
      </c>
      <c r="H138">
        <v>73</v>
      </c>
      <c r="I138" s="101" t="s">
        <v>13</v>
      </c>
      <c r="J138" s="1">
        <f>DATEVALUE(RIGHT(jaar_zip[[#This Row],[YYYYMMDD]],2)&amp;"-"&amp;MID(jaar_zip[[#This Row],[YYYYMMDD]],5,2)&amp;"-"&amp;LEFT(jaar_zip[[#This Row],[YYYYMMDD]],4))</f>
        <v>45306</v>
      </c>
      <c r="K138" s="101" t="str">
        <f>IF(AND(VALUE(MONTH(jaar_zip[[#This Row],[Datum]]))=1,VALUE(WEEKNUM(jaar_zip[[#This Row],[Datum]],21))&gt;51),RIGHT(YEAR(jaar_zip[[#This Row],[Datum]])-1,2),RIGHT(YEAR(jaar_zip[[#This Row],[Datum]]),2))&amp;"-"&amp; TEXT(WEEKNUM(jaar_zip[[#This Row],[Datum]],21),"00")</f>
        <v>24-03</v>
      </c>
      <c r="L138" s="101">
        <f>MONTH(jaar_zip[[#This Row],[Datum]])</f>
        <v>1</v>
      </c>
      <c r="M138" s="101">
        <f>IF(ISNUMBER(jaar_zip[[#This Row],[etmaaltemperatuur]]),IF(jaar_zip[[#This Row],[etmaaltemperatuur]]&lt;stookgrens,stookgrens-jaar_zip[[#This Row],[etmaaltemperatuur]],0),"")</f>
        <v>14.8</v>
      </c>
      <c r="N138" s="101">
        <f>IF(ISNUMBER(jaar_zip[[#This Row],[graaddagen]]),IF(OR(MONTH(jaar_zip[[#This Row],[Datum]])=1,MONTH(jaar_zip[[#This Row],[Datum]])=2,MONTH(jaar_zip[[#This Row],[Datum]])=11,MONTH(jaar_zip[[#This Row],[Datum]])=12),1.1,IF(OR(MONTH(jaar_zip[[#This Row],[Datum]])=3,MONTH(jaar_zip[[#This Row],[Datum]])=10),1,0.8))*jaar_zip[[#This Row],[graaddagen]],"")</f>
        <v>16.28</v>
      </c>
      <c r="O138" s="101">
        <f>IF(ISNUMBER(jaar_zip[[#This Row],[etmaaltemperatuur]]),IF(jaar_zip[[#This Row],[etmaaltemperatuur]]&gt;stookgrens,jaar_zip[[#This Row],[etmaaltemperatuur]]-stookgrens,0),"")</f>
        <v>0</v>
      </c>
    </row>
    <row r="139" spans="1:15" x14ac:dyDescent="0.3">
      <c r="A139">
        <v>235</v>
      </c>
      <c r="B139">
        <v>20240116</v>
      </c>
      <c r="C139">
        <v>6.4</v>
      </c>
      <c r="D139">
        <v>3</v>
      </c>
      <c r="E139">
        <v>252</v>
      </c>
      <c r="F139">
        <v>0.5</v>
      </c>
      <c r="G139">
        <v>1004.4</v>
      </c>
      <c r="H139">
        <v>71</v>
      </c>
      <c r="I139" s="101" t="s">
        <v>13</v>
      </c>
      <c r="J139" s="1">
        <f>DATEVALUE(RIGHT(jaar_zip[[#This Row],[YYYYMMDD]],2)&amp;"-"&amp;MID(jaar_zip[[#This Row],[YYYYMMDD]],5,2)&amp;"-"&amp;LEFT(jaar_zip[[#This Row],[YYYYMMDD]],4))</f>
        <v>45307</v>
      </c>
      <c r="K139" s="101" t="str">
        <f>IF(AND(VALUE(MONTH(jaar_zip[[#This Row],[Datum]]))=1,VALUE(WEEKNUM(jaar_zip[[#This Row],[Datum]],21))&gt;51),RIGHT(YEAR(jaar_zip[[#This Row],[Datum]])-1,2),RIGHT(YEAR(jaar_zip[[#This Row],[Datum]]),2))&amp;"-"&amp; TEXT(WEEKNUM(jaar_zip[[#This Row],[Datum]],21),"00")</f>
        <v>24-03</v>
      </c>
      <c r="L139" s="101">
        <f>MONTH(jaar_zip[[#This Row],[Datum]])</f>
        <v>1</v>
      </c>
      <c r="M139" s="101">
        <f>IF(ISNUMBER(jaar_zip[[#This Row],[etmaaltemperatuur]]),IF(jaar_zip[[#This Row],[etmaaltemperatuur]]&lt;stookgrens,stookgrens-jaar_zip[[#This Row],[etmaaltemperatuur]],0),"")</f>
        <v>15</v>
      </c>
      <c r="N139" s="101">
        <f>IF(ISNUMBER(jaar_zip[[#This Row],[graaddagen]]),IF(OR(MONTH(jaar_zip[[#This Row],[Datum]])=1,MONTH(jaar_zip[[#This Row],[Datum]])=2,MONTH(jaar_zip[[#This Row],[Datum]])=11,MONTH(jaar_zip[[#This Row],[Datum]])=12),1.1,IF(OR(MONTH(jaar_zip[[#This Row],[Datum]])=3,MONTH(jaar_zip[[#This Row],[Datum]])=10),1,0.8))*jaar_zip[[#This Row],[graaddagen]],"")</f>
        <v>16.5</v>
      </c>
      <c r="O139" s="101">
        <f>IF(ISNUMBER(jaar_zip[[#This Row],[etmaaltemperatuur]]),IF(jaar_zip[[#This Row],[etmaaltemperatuur]]&gt;stookgrens,jaar_zip[[#This Row],[etmaaltemperatuur]]-stookgrens,0),"")</f>
        <v>0</v>
      </c>
    </row>
    <row r="140" spans="1:15" x14ac:dyDescent="0.3">
      <c r="A140">
        <v>235</v>
      </c>
      <c r="B140">
        <v>20240117</v>
      </c>
      <c r="C140">
        <v>4.2</v>
      </c>
      <c r="D140">
        <v>2.1</v>
      </c>
      <c r="E140">
        <v>91</v>
      </c>
      <c r="F140">
        <v>0.5</v>
      </c>
      <c r="G140">
        <v>992.2</v>
      </c>
      <c r="H140">
        <v>81</v>
      </c>
      <c r="I140" s="101" t="s">
        <v>13</v>
      </c>
      <c r="J140" s="1">
        <f>DATEVALUE(RIGHT(jaar_zip[[#This Row],[YYYYMMDD]],2)&amp;"-"&amp;MID(jaar_zip[[#This Row],[YYYYMMDD]],5,2)&amp;"-"&amp;LEFT(jaar_zip[[#This Row],[YYYYMMDD]],4))</f>
        <v>45308</v>
      </c>
      <c r="K140" s="101" t="str">
        <f>IF(AND(VALUE(MONTH(jaar_zip[[#This Row],[Datum]]))=1,VALUE(WEEKNUM(jaar_zip[[#This Row],[Datum]],21))&gt;51),RIGHT(YEAR(jaar_zip[[#This Row],[Datum]])-1,2),RIGHT(YEAR(jaar_zip[[#This Row],[Datum]]),2))&amp;"-"&amp; TEXT(WEEKNUM(jaar_zip[[#This Row],[Datum]],21),"00")</f>
        <v>24-03</v>
      </c>
      <c r="L140" s="101">
        <f>MONTH(jaar_zip[[#This Row],[Datum]])</f>
        <v>1</v>
      </c>
      <c r="M140" s="101">
        <f>IF(ISNUMBER(jaar_zip[[#This Row],[etmaaltemperatuur]]),IF(jaar_zip[[#This Row],[etmaaltemperatuur]]&lt;stookgrens,stookgrens-jaar_zip[[#This Row],[etmaaltemperatuur]],0),"")</f>
        <v>15.9</v>
      </c>
      <c r="N140" s="101">
        <f>IF(ISNUMBER(jaar_zip[[#This Row],[graaddagen]]),IF(OR(MONTH(jaar_zip[[#This Row],[Datum]])=1,MONTH(jaar_zip[[#This Row],[Datum]])=2,MONTH(jaar_zip[[#This Row],[Datum]])=11,MONTH(jaar_zip[[#This Row],[Datum]])=12),1.1,IF(OR(MONTH(jaar_zip[[#This Row],[Datum]])=3,MONTH(jaar_zip[[#This Row],[Datum]])=10),1,0.8))*jaar_zip[[#This Row],[graaddagen]],"")</f>
        <v>17.490000000000002</v>
      </c>
      <c r="O140" s="101">
        <f>IF(ISNUMBER(jaar_zip[[#This Row],[etmaaltemperatuur]]),IF(jaar_zip[[#This Row],[etmaaltemperatuur]]&gt;stookgrens,jaar_zip[[#This Row],[etmaaltemperatuur]]-stookgrens,0),"")</f>
        <v>0</v>
      </c>
    </row>
    <row r="141" spans="1:15" x14ac:dyDescent="0.3">
      <c r="A141">
        <v>235</v>
      </c>
      <c r="B141">
        <v>20240118</v>
      </c>
      <c r="C141">
        <v>3</v>
      </c>
      <c r="D141">
        <v>2.4</v>
      </c>
      <c r="E141">
        <v>424</v>
      </c>
      <c r="F141">
        <v>0.6</v>
      </c>
      <c r="G141">
        <v>1002.4</v>
      </c>
      <c r="H141">
        <v>70</v>
      </c>
      <c r="I141" s="101" t="s">
        <v>13</v>
      </c>
      <c r="J141" s="1">
        <f>DATEVALUE(RIGHT(jaar_zip[[#This Row],[YYYYMMDD]],2)&amp;"-"&amp;MID(jaar_zip[[#This Row],[YYYYMMDD]],5,2)&amp;"-"&amp;LEFT(jaar_zip[[#This Row],[YYYYMMDD]],4))</f>
        <v>45309</v>
      </c>
      <c r="K141" s="101" t="str">
        <f>IF(AND(VALUE(MONTH(jaar_zip[[#This Row],[Datum]]))=1,VALUE(WEEKNUM(jaar_zip[[#This Row],[Datum]],21))&gt;51),RIGHT(YEAR(jaar_zip[[#This Row],[Datum]])-1,2),RIGHT(YEAR(jaar_zip[[#This Row],[Datum]]),2))&amp;"-"&amp; TEXT(WEEKNUM(jaar_zip[[#This Row],[Datum]],21),"00")</f>
        <v>24-03</v>
      </c>
      <c r="L141" s="101">
        <f>MONTH(jaar_zip[[#This Row],[Datum]])</f>
        <v>1</v>
      </c>
      <c r="M141" s="101">
        <f>IF(ISNUMBER(jaar_zip[[#This Row],[etmaaltemperatuur]]),IF(jaar_zip[[#This Row],[etmaaltemperatuur]]&lt;stookgrens,stookgrens-jaar_zip[[#This Row],[etmaaltemperatuur]],0),"")</f>
        <v>15.6</v>
      </c>
      <c r="N141" s="101">
        <f>IF(ISNUMBER(jaar_zip[[#This Row],[graaddagen]]),IF(OR(MONTH(jaar_zip[[#This Row],[Datum]])=1,MONTH(jaar_zip[[#This Row],[Datum]])=2,MONTH(jaar_zip[[#This Row],[Datum]])=11,MONTH(jaar_zip[[#This Row],[Datum]])=12),1.1,IF(OR(MONTH(jaar_zip[[#This Row],[Datum]])=3,MONTH(jaar_zip[[#This Row],[Datum]])=10),1,0.8))*jaar_zip[[#This Row],[graaddagen]],"")</f>
        <v>17.16</v>
      </c>
      <c r="O141" s="101">
        <f>IF(ISNUMBER(jaar_zip[[#This Row],[etmaaltemperatuur]]),IF(jaar_zip[[#This Row],[etmaaltemperatuur]]&gt;stookgrens,jaar_zip[[#This Row],[etmaaltemperatuur]]-stookgrens,0),"")</f>
        <v>0</v>
      </c>
    </row>
    <row r="142" spans="1:15" x14ac:dyDescent="0.3">
      <c r="A142">
        <v>235</v>
      </c>
      <c r="B142">
        <v>20240119</v>
      </c>
      <c r="C142">
        <v>7.2</v>
      </c>
      <c r="D142">
        <v>4.3</v>
      </c>
      <c r="E142">
        <v>464</v>
      </c>
      <c r="F142">
        <v>-0.1</v>
      </c>
      <c r="G142">
        <v>1017.8</v>
      </c>
      <c r="H142">
        <v>69</v>
      </c>
      <c r="I142" s="101" t="s">
        <v>13</v>
      </c>
      <c r="J142" s="1">
        <f>DATEVALUE(RIGHT(jaar_zip[[#This Row],[YYYYMMDD]],2)&amp;"-"&amp;MID(jaar_zip[[#This Row],[YYYYMMDD]],5,2)&amp;"-"&amp;LEFT(jaar_zip[[#This Row],[YYYYMMDD]],4))</f>
        <v>45310</v>
      </c>
      <c r="K142" s="101" t="str">
        <f>IF(AND(VALUE(MONTH(jaar_zip[[#This Row],[Datum]]))=1,VALUE(WEEKNUM(jaar_zip[[#This Row],[Datum]],21))&gt;51),RIGHT(YEAR(jaar_zip[[#This Row],[Datum]])-1,2),RIGHT(YEAR(jaar_zip[[#This Row],[Datum]]),2))&amp;"-"&amp; TEXT(WEEKNUM(jaar_zip[[#This Row],[Datum]],21),"00")</f>
        <v>24-03</v>
      </c>
      <c r="L142" s="101">
        <f>MONTH(jaar_zip[[#This Row],[Datum]])</f>
        <v>1</v>
      </c>
      <c r="M142" s="101">
        <f>IF(ISNUMBER(jaar_zip[[#This Row],[etmaaltemperatuur]]),IF(jaar_zip[[#This Row],[etmaaltemperatuur]]&lt;stookgrens,stookgrens-jaar_zip[[#This Row],[etmaaltemperatuur]],0),"")</f>
        <v>13.7</v>
      </c>
      <c r="N142" s="101">
        <f>IF(ISNUMBER(jaar_zip[[#This Row],[graaddagen]]),IF(OR(MONTH(jaar_zip[[#This Row],[Datum]])=1,MONTH(jaar_zip[[#This Row],[Datum]])=2,MONTH(jaar_zip[[#This Row],[Datum]])=11,MONTH(jaar_zip[[#This Row],[Datum]])=12),1.1,IF(OR(MONTH(jaar_zip[[#This Row],[Datum]])=3,MONTH(jaar_zip[[#This Row],[Datum]])=10),1,0.8))*jaar_zip[[#This Row],[graaddagen]],"")</f>
        <v>15.07</v>
      </c>
      <c r="O142" s="101">
        <f>IF(ISNUMBER(jaar_zip[[#This Row],[etmaaltemperatuur]]),IF(jaar_zip[[#This Row],[etmaaltemperatuur]]&gt;stookgrens,jaar_zip[[#This Row],[etmaaltemperatuur]]-stookgrens,0),"")</f>
        <v>0</v>
      </c>
    </row>
    <row r="143" spans="1:15" x14ac:dyDescent="0.3">
      <c r="A143">
        <v>235</v>
      </c>
      <c r="B143">
        <v>20240120</v>
      </c>
      <c r="C143">
        <v>9.1</v>
      </c>
      <c r="D143">
        <v>3.7</v>
      </c>
      <c r="E143">
        <v>261</v>
      </c>
      <c r="F143">
        <v>0</v>
      </c>
      <c r="G143">
        <v>1023.5</v>
      </c>
      <c r="H143">
        <v>70</v>
      </c>
      <c r="I143" s="101" t="s">
        <v>13</v>
      </c>
      <c r="J143" s="1">
        <f>DATEVALUE(RIGHT(jaar_zip[[#This Row],[YYYYMMDD]],2)&amp;"-"&amp;MID(jaar_zip[[#This Row],[YYYYMMDD]],5,2)&amp;"-"&amp;LEFT(jaar_zip[[#This Row],[YYYYMMDD]],4))</f>
        <v>45311</v>
      </c>
      <c r="K143" s="101" t="str">
        <f>IF(AND(VALUE(MONTH(jaar_zip[[#This Row],[Datum]]))=1,VALUE(WEEKNUM(jaar_zip[[#This Row],[Datum]],21))&gt;51),RIGHT(YEAR(jaar_zip[[#This Row],[Datum]])-1,2),RIGHT(YEAR(jaar_zip[[#This Row],[Datum]]),2))&amp;"-"&amp; TEXT(WEEKNUM(jaar_zip[[#This Row],[Datum]],21),"00")</f>
        <v>24-03</v>
      </c>
      <c r="L143" s="101">
        <f>MONTH(jaar_zip[[#This Row],[Datum]])</f>
        <v>1</v>
      </c>
      <c r="M143" s="101">
        <f>IF(ISNUMBER(jaar_zip[[#This Row],[etmaaltemperatuur]]),IF(jaar_zip[[#This Row],[etmaaltemperatuur]]&lt;stookgrens,stookgrens-jaar_zip[[#This Row],[etmaaltemperatuur]],0),"")</f>
        <v>14.3</v>
      </c>
      <c r="N143" s="101">
        <f>IF(ISNUMBER(jaar_zip[[#This Row],[graaddagen]]),IF(OR(MONTH(jaar_zip[[#This Row],[Datum]])=1,MONTH(jaar_zip[[#This Row],[Datum]])=2,MONTH(jaar_zip[[#This Row],[Datum]])=11,MONTH(jaar_zip[[#This Row],[Datum]])=12),1.1,IF(OR(MONTH(jaar_zip[[#This Row],[Datum]])=3,MONTH(jaar_zip[[#This Row],[Datum]])=10),1,0.8))*jaar_zip[[#This Row],[graaddagen]],"")</f>
        <v>15.730000000000002</v>
      </c>
      <c r="O143" s="101">
        <f>IF(ISNUMBER(jaar_zip[[#This Row],[etmaaltemperatuur]]),IF(jaar_zip[[#This Row],[etmaaltemperatuur]]&gt;stookgrens,jaar_zip[[#This Row],[etmaaltemperatuur]]-stookgrens,0),"")</f>
        <v>0</v>
      </c>
    </row>
    <row r="144" spans="1:15" x14ac:dyDescent="0.3">
      <c r="A144">
        <v>235</v>
      </c>
      <c r="B144">
        <v>20240121</v>
      </c>
      <c r="C144">
        <v>12</v>
      </c>
      <c r="D144">
        <v>5</v>
      </c>
      <c r="E144">
        <v>101</v>
      </c>
      <c r="F144">
        <v>1.3</v>
      </c>
      <c r="G144">
        <v>1012.1</v>
      </c>
      <c r="H144">
        <v>77</v>
      </c>
      <c r="I144" s="101" t="s">
        <v>13</v>
      </c>
      <c r="J144" s="1">
        <f>DATEVALUE(RIGHT(jaar_zip[[#This Row],[YYYYMMDD]],2)&amp;"-"&amp;MID(jaar_zip[[#This Row],[YYYYMMDD]],5,2)&amp;"-"&amp;LEFT(jaar_zip[[#This Row],[YYYYMMDD]],4))</f>
        <v>45312</v>
      </c>
      <c r="K144" s="101" t="str">
        <f>IF(AND(VALUE(MONTH(jaar_zip[[#This Row],[Datum]]))=1,VALUE(WEEKNUM(jaar_zip[[#This Row],[Datum]],21))&gt;51),RIGHT(YEAR(jaar_zip[[#This Row],[Datum]])-1,2),RIGHT(YEAR(jaar_zip[[#This Row],[Datum]]),2))&amp;"-"&amp; TEXT(WEEKNUM(jaar_zip[[#This Row],[Datum]],21),"00")</f>
        <v>24-03</v>
      </c>
      <c r="L144" s="101">
        <f>MONTH(jaar_zip[[#This Row],[Datum]])</f>
        <v>1</v>
      </c>
      <c r="M144" s="101">
        <f>IF(ISNUMBER(jaar_zip[[#This Row],[etmaaltemperatuur]]),IF(jaar_zip[[#This Row],[etmaaltemperatuur]]&lt;stookgrens,stookgrens-jaar_zip[[#This Row],[etmaaltemperatuur]],0),"")</f>
        <v>13</v>
      </c>
      <c r="N144" s="101">
        <f>IF(ISNUMBER(jaar_zip[[#This Row],[graaddagen]]),IF(OR(MONTH(jaar_zip[[#This Row],[Datum]])=1,MONTH(jaar_zip[[#This Row],[Datum]])=2,MONTH(jaar_zip[[#This Row],[Datum]])=11,MONTH(jaar_zip[[#This Row],[Datum]])=12),1.1,IF(OR(MONTH(jaar_zip[[#This Row],[Datum]])=3,MONTH(jaar_zip[[#This Row],[Datum]])=10),1,0.8))*jaar_zip[[#This Row],[graaddagen]],"")</f>
        <v>14.3</v>
      </c>
      <c r="O144" s="101">
        <f>IF(ISNUMBER(jaar_zip[[#This Row],[etmaaltemperatuur]]),IF(jaar_zip[[#This Row],[etmaaltemperatuur]]&gt;stookgrens,jaar_zip[[#This Row],[etmaaltemperatuur]]-stookgrens,0),"")</f>
        <v>0</v>
      </c>
    </row>
    <row r="145" spans="1:15" x14ac:dyDescent="0.3">
      <c r="A145">
        <v>235</v>
      </c>
      <c r="B145">
        <v>20240122</v>
      </c>
      <c r="C145">
        <v>12.4</v>
      </c>
      <c r="D145">
        <v>8.5</v>
      </c>
      <c r="E145">
        <v>458</v>
      </c>
      <c r="F145">
        <v>3.6</v>
      </c>
      <c r="G145">
        <v>1003.8</v>
      </c>
      <c r="H145">
        <v>83</v>
      </c>
      <c r="I145" s="101" t="s">
        <v>13</v>
      </c>
      <c r="J145" s="1">
        <f>DATEVALUE(RIGHT(jaar_zip[[#This Row],[YYYYMMDD]],2)&amp;"-"&amp;MID(jaar_zip[[#This Row],[YYYYMMDD]],5,2)&amp;"-"&amp;LEFT(jaar_zip[[#This Row],[YYYYMMDD]],4))</f>
        <v>45313</v>
      </c>
      <c r="K145" s="101" t="str">
        <f>IF(AND(VALUE(MONTH(jaar_zip[[#This Row],[Datum]]))=1,VALUE(WEEKNUM(jaar_zip[[#This Row],[Datum]],21))&gt;51),RIGHT(YEAR(jaar_zip[[#This Row],[Datum]])-1,2),RIGHT(YEAR(jaar_zip[[#This Row],[Datum]]),2))&amp;"-"&amp; TEXT(WEEKNUM(jaar_zip[[#This Row],[Datum]],21),"00")</f>
        <v>24-04</v>
      </c>
      <c r="L145" s="101">
        <f>MONTH(jaar_zip[[#This Row],[Datum]])</f>
        <v>1</v>
      </c>
      <c r="M145" s="101">
        <f>IF(ISNUMBER(jaar_zip[[#This Row],[etmaaltemperatuur]]),IF(jaar_zip[[#This Row],[etmaaltemperatuur]]&lt;stookgrens,stookgrens-jaar_zip[[#This Row],[etmaaltemperatuur]],0),"")</f>
        <v>9.5</v>
      </c>
      <c r="N145" s="101">
        <f>IF(ISNUMBER(jaar_zip[[#This Row],[graaddagen]]),IF(OR(MONTH(jaar_zip[[#This Row],[Datum]])=1,MONTH(jaar_zip[[#This Row],[Datum]])=2,MONTH(jaar_zip[[#This Row],[Datum]])=11,MONTH(jaar_zip[[#This Row],[Datum]])=12),1.1,IF(OR(MONTH(jaar_zip[[#This Row],[Datum]])=3,MONTH(jaar_zip[[#This Row],[Datum]])=10),1,0.8))*jaar_zip[[#This Row],[graaddagen]],"")</f>
        <v>10.450000000000001</v>
      </c>
      <c r="O145" s="101">
        <f>IF(ISNUMBER(jaar_zip[[#This Row],[etmaaltemperatuur]]),IF(jaar_zip[[#This Row],[etmaaltemperatuur]]&gt;stookgrens,jaar_zip[[#This Row],[etmaaltemperatuur]]-stookgrens,0),"")</f>
        <v>0</v>
      </c>
    </row>
    <row r="146" spans="1:15" x14ac:dyDescent="0.3">
      <c r="A146">
        <v>235</v>
      </c>
      <c r="B146">
        <v>20240123</v>
      </c>
      <c r="C146">
        <v>11.1</v>
      </c>
      <c r="D146">
        <v>7.8</v>
      </c>
      <c r="E146">
        <v>320</v>
      </c>
      <c r="F146">
        <v>5.5</v>
      </c>
      <c r="G146">
        <v>1015.6</v>
      </c>
      <c r="H146">
        <v>84</v>
      </c>
      <c r="I146" s="101" t="s">
        <v>13</v>
      </c>
      <c r="J146" s="1">
        <f>DATEVALUE(RIGHT(jaar_zip[[#This Row],[YYYYMMDD]],2)&amp;"-"&amp;MID(jaar_zip[[#This Row],[YYYYMMDD]],5,2)&amp;"-"&amp;LEFT(jaar_zip[[#This Row],[YYYYMMDD]],4))</f>
        <v>45314</v>
      </c>
      <c r="K146" s="101" t="str">
        <f>IF(AND(VALUE(MONTH(jaar_zip[[#This Row],[Datum]]))=1,VALUE(WEEKNUM(jaar_zip[[#This Row],[Datum]],21))&gt;51),RIGHT(YEAR(jaar_zip[[#This Row],[Datum]])-1,2),RIGHT(YEAR(jaar_zip[[#This Row],[Datum]]),2))&amp;"-"&amp; TEXT(WEEKNUM(jaar_zip[[#This Row],[Datum]],21),"00")</f>
        <v>24-04</v>
      </c>
      <c r="L146" s="101">
        <f>MONTH(jaar_zip[[#This Row],[Datum]])</f>
        <v>1</v>
      </c>
      <c r="M146" s="101">
        <f>IF(ISNUMBER(jaar_zip[[#This Row],[etmaaltemperatuur]]),IF(jaar_zip[[#This Row],[etmaaltemperatuur]]&lt;stookgrens,stookgrens-jaar_zip[[#This Row],[etmaaltemperatuur]],0),"")</f>
        <v>10.199999999999999</v>
      </c>
      <c r="N146" s="101">
        <f>IF(ISNUMBER(jaar_zip[[#This Row],[graaddagen]]),IF(OR(MONTH(jaar_zip[[#This Row],[Datum]])=1,MONTH(jaar_zip[[#This Row],[Datum]])=2,MONTH(jaar_zip[[#This Row],[Datum]])=11,MONTH(jaar_zip[[#This Row],[Datum]])=12),1.1,IF(OR(MONTH(jaar_zip[[#This Row],[Datum]])=3,MONTH(jaar_zip[[#This Row],[Datum]])=10),1,0.8))*jaar_zip[[#This Row],[graaddagen]],"")</f>
        <v>11.22</v>
      </c>
      <c r="O146" s="101">
        <f>IF(ISNUMBER(jaar_zip[[#This Row],[etmaaltemperatuur]]),IF(jaar_zip[[#This Row],[etmaaltemperatuur]]&gt;stookgrens,jaar_zip[[#This Row],[etmaaltemperatuur]]-stookgrens,0),"")</f>
        <v>0</v>
      </c>
    </row>
    <row r="147" spans="1:15" x14ac:dyDescent="0.3">
      <c r="A147">
        <v>235</v>
      </c>
      <c r="B147">
        <v>20240124</v>
      </c>
      <c r="C147">
        <v>10.5</v>
      </c>
      <c r="D147">
        <v>8.8000000000000007</v>
      </c>
      <c r="E147">
        <v>394</v>
      </c>
      <c r="F147">
        <v>-0.1</v>
      </c>
      <c r="G147">
        <v>1017.1</v>
      </c>
      <c r="H147">
        <v>79</v>
      </c>
      <c r="I147" s="101" t="s">
        <v>13</v>
      </c>
      <c r="J147" s="1">
        <f>DATEVALUE(RIGHT(jaar_zip[[#This Row],[YYYYMMDD]],2)&amp;"-"&amp;MID(jaar_zip[[#This Row],[YYYYMMDD]],5,2)&amp;"-"&amp;LEFT(jaar_zip[[#This Row],[YYYYMMDD]],4))</f>
        <v>45315</v>
      </c>
      <c r="K147" s="101" t="str">
        <f>IF(AND(VALUE(MONTH(jaar_zip[[#This Row],[Datum]]))=1,VALUE(WEEKNUM(jaar_zip[[#This Row],[Datum]],21))&gt;51),RIGHT(YEAR(jaar_zip[[#This Row],[Datum]])-1,2),RIGHT(YEAR(jaar_zip[[#This Row],[Datum]]),2))&amp;"-"&amp; TEXT(WEEKNUM(jaar_zip[[#This Row],[Datum]],21),"00")</f>
        <v>24-04</v>
      </c>
      <c r="L147" s="101">
        <f>MONTH(jaar_zip[[#This Row],[Datum]])</f>
        <v>1</v>
      </c>
      <c r="M147" s="101">
        <f>IF(ISNUMBER(jaar_zip[[#This Row],[etmaaltemperatuur]]),IF(jaar_zip[[#This Row],[etmaaltemperatuur]]&lt;stookgrens,stookgrens-jaar_zip[[#This Row],[etmaaltemperatuur]],0),"")</f>
        <v>9.1999999999999993</v>
      </c>
      <c r="N147" s="101">
        <f>IF(ISNUMBER(jaar_zip[[#This Row],[graaddagen]]),IF(OR(MONTH(jaar_zip[[#This Row],[Datum]])=1,MONTH(jaar_zip[[#This Row],[Datum]])=2,MONTH(jaar_zip[[#This Row],[Datum]])=11,MONTH(jaar_zip[[#This Row],[Datum]])=12),1.1,IF(OR(MONTH(jaar_zip[[#This Row],[Datum]])=3,MONTH(jaar_zip[[#This Row],[Datum]])=10),1,0.8))*jaar_zip[[#This Row],[graaddagen]],"")</f>
        <v>10.119999999999999</v>
      </c>
      <c r="O147" s="101">
        <f>IF(ISNUMBER(jaar_zip[[#This Row],[etmaaltemperatuur]]),IF(jaar_zip[[#This Row],[etmaaltemperatuur]]&gt;stookgrens,jaar_zip[[#This Row],[etmaaltemperatuur]]-stookgrens,0),"")</f>
        <v>0</v>
      </c>
    </row>
    <row r="148" spans="1:15" x14ac:dyDescent="0.3">
      <c r="A148">
        <v>235</v>
      </c>
      <c r="B148">
        <v>20240125</v>
      </c>
      <c r="C148">
        <v>5.2</v>
      </c>
      <c r="D148">
        <v>7.2</v>
      </c>
      <c r="E148">
        <v>254</v>
      </c>
      <c r="F148">
        <v>1.6</v>
      </c>
      <c r="G148">
        <v>1025.0999999999999</v>
      </c>
      <c r="H148">
        <v>91</v>
      </c>
      <c r="I148" s="101" t="s">
        <v>13</v>
      </c>
      <c r="J148" s="1">
        <f>DATEVALUE(RIGHT(jaar_zip[[#This Row],[YYYYMMDD]],2)&amp;"-"&amp;MID(jaar_zip[[#This Row],[YYYYMMDD]],5,2)&amp;"-"&amp;LEFT(jaar_zip[[#This Row],[YYYYMMDD]],4))</f>
        <v>45316</v>
      </c>
      <c r="K148" s="101" t="str">
        <f>IF(AND(VALUE(MONTH(jaar_zip[[#This Row],[Datum]]))=1,VALUE(WEEKNUM(jaar_zip[[#This Row],[Datum]],21))&gt;51),RIGHT(YEAR(jaar_zip[[#This Row],[Datum]])-1,2),RIGHT(YEAR(jaar_zip[[#This Row],[Datum]]),2))&amp;"-"&amp; TEXT(WEEKNUM(jaar_zip[[#This Row],[Datum]],21),"00")</f>
        <v>24-04</v>
      </c>
      <c r="L148" s="101">
        <f>MONTH(jaar_zip[[#This Row],[Datum]])</f>
        <v>1</v>
      </c>
      <c r="M148" s="101">
        <f>IF(ISNUMBER(jaar_zip[[#This Row],[etmaaltemperatuur]]),IF(jaar_zip[[#This Row],[etmaaltemperatuur]]&lt;stookgrens,stookgrens-jaar_zip[[#This Row],[etmaaltemperatuur]],0),"")</f>
        <v>10.8</v>
      </c>
      <c r="N148" s="101">
        <f>IF(ISNUMBER(jaar_zip[[#This Row],[graaddagen]]),IF(OR(MONTH(jaar_zip[[#This Row],[Datum]])=1,MONTH(jaar_zip[[#This Row],[Datum]])=2,MONTH(jaar_zip[[#This Row],[Datum]])=11,MONTH(jaar_zip[[#This Row],[Datum]])=12),1.1,IF(OR(MONTH(jaar_zip[[#This Row],[Datum]])=3,MONTH(jaar_zip[[#This Row],[Datum]])=10),1,0.8))*jaar_zip[[#This Row],[graaddagen]],"")</f>
        <v>11.880000000000003</v>
      </c>
      <c r="O148" s="101">
        <f>IF(ISNUMBER(jaar_zip[[#This Row],[etmaaltemperatuur]]),IF(jaar_zip[[#This Row],[etmaaltemperatuur]]&gt;stookgrens,jaar_zip[[#This Row],[etmaaltemperatuur]]-stookgrens,0),"")</f>
        <v>0</v>
      </c>
    </row>
    <row r="149" spans="1:15" x14ac:dyDescent="0.3">
      <c r="A149">
        <v>235</v>
      </c>
      <c r="B149">
        <v>20240126</v>
      </c>
      <c r="C149">
        <v>9.3000000000000007</v>
      </c>
      <c r="D149">
        <v>7.8</v>
      </c>
      <c r="E149">
        <v>380</v>
      </c>
      <c r="F149">
        <v>3.2</v>
      </c>
      <c r="G149">
        <v>1023.3</v>
      </c>
      <c r="H149">
        <v>83</v>
      </c>
      <c r="I149" s="101" t="s">
        <v>13</v>
      </c>
      <c r="J149" s="1">
        <f>DATEVALUE(RIGHT(jaar_zip[[#This Row],[YYYYMMDD]],2)&amp;"-"&amp;MID(jaar_zip[[#This Row],[YYYYMMDD]],5,2)&amp;"-"&amp;LEFT(jaar_zip[[#This Row],[YYYYMMDD]],4))</f>
        <v>45317</v>
      </c>
      <c r="K149" s="101" t="str">
        <f>IF(AND(VALUE(MONTH(jaar_zip[[#This Row],[Datum]]))=1,VALUE(WEEKNUM(jaar_zip[[#This Row],[Datum]],21))&gt;51),RIGHT(YEAR(jaar_zip[[#This Row],[Datum]])-1,2),RIGHT(YEAR(jaar_zip[[#This Row],[Datum]]),2))&amp;"-"&amp; TEXT(WEEKNUM(jaar_zip[[#This Row],[Datum]],21),"00")</f>
        <v>24-04</v>
      </c>
      <c r="L149" s="101">
        <f>MONTH(jaar_zip[[#This Row],[Datum]])</f>
        <v>1</v>
      </c>
      <c r="M149" s="101">
        <f>IF(ISNUMBER(jaar_zip[[#This Row],[etmaaltemperatuur]]),IF(jaar_zip[[#This Row],[etmaaltemperatuur]]&lt;stookgrens,stookgrens-jaar_zip[[#This Row],[etmaaltemperatuur]],0),"")</f>
        <v>10.199999999999999</v>
      </c>
      <c r="N149" s="101">
        <f>IF(ISNUMBER(jaar_zip[[#This Row],[graaddagen]]),IF(OR(MONTH(jaar_zip[[#This Row],[Datum]])=1,MONTH(jaar_zip[[#This Row],[Datum]])=2,MONTH(jaar_zip[[#This Row],[Datum]])=11,MONTH(jaar_zip[[#This Row],[Datum]])=12),1.1,IF(OR(MONTH(jaar_zip[[#This Row],[Datum]])=3,MONTH(jaar_zip[[#This Row],[Datum]])=10),1,0.8))*jaar_zip[[#This Row],[graaddagen]],"")</f>
        <v>11.22</v>
      </c>
      <c r="O149" s="101">
        <f>IF(ISNUMBER(jaar_zip[[#This Row],[etmaaltemperatuur]]),IF(jaar_zip[[#This Row],[etmaaltemperatuur]]&gt;stookgrens,jaar_zip[[#This Row],[etmaaltemperatuur]]-stookgrens,0),"")</f>
        <v>0</v>
      </c>
    </row>
    <row r="150" spans="1:15" x14ac:dyDescent="0.3">
      <c r="A150">
        <v>235</v>
      </c>
      <c r="B150">
        <v>20240127</v>
      </c>
      <c r="C150">
        <v>4.9000000000000004</v>
      </c>
      <c r="D150">
        <v>5.5</v>
      </c>
      <c r="E150">
        <v>507</v>
      </c>
      <c r="F150">
        <v>0</v>
      </c>
      <c r="G150">
        <v>1033.2</v>
      </c>
      <c r="H150">
        <v>86</v>
      </c>
      <c r="I150" s="101" t="s">
        <v>13</v>
      </c>
      <c r="J150" s="1">
        <f>DATEVALUE(RIGHT(jaar_zip[[#This Row],[YYYYMMDD]],2)&amp;"-"&amp;MID(jaar_zip[[#This Row],[YYYYMMDD]],5,2)&amp;"-"&amp;LEFT(jaar_zip[[#This Row],[YYYYMMDD]],4))</f>
        <v>45318</v>
      </c>
      <c r="K150" s="101" t="str">
        <f>IF(AND(VALUE(MONTH(jaar_zip[[#This Row],[Datum]]))=1,VALUE(WEEKNUM(jaar_zip[[#This Row],[Datum]],21))&gt;51),RIGHT(YEAR(jaar_zip[[#This Row],[Datum]])-1,2),RIGHT(YEAR(jaar_zip[[#This Row],[Datum]]),2))&amp;"-"&amp; TEXT(WEEKNUM(jaar_zip[[#This Row],[Datum]],21),"00")</f>
        <v>24-04</v>
      </c>
      <c r="L150" s="101">
        <f>MONTH(jaar_zip[[#This Row],[Datum]])</f>
        <v>1</v>
      </c>
      <c r="M150" s="101">
        <f>IF(ISNUMBER(jaar_zip[[#This Row],[etmaaltemperatuur]]),IF(jaar_zip[[#This Row],[etmaaltemperatuur]]&lt;stookgrens,stookgrens-jaar_zip[[#This Row],[etmaaltemperatuur]],0),"")</f>
        <v>12.5</v>
      </c>
      <c r="N150" s="101">
        <f>IF(ISNUMBER(jaar_zip[[#This Row],[graaddagen]]),IF(OR(MONTH(jaar_zip[[#This Row],[Datum]])=1,MONTH(jaar_zip[[#This Row],[Datum]])=2,MONTH(jaar_zip[[#This Row],[Datum]])=11,MONTH(jaar_zip[[#This Row],[Datum]])=12),1.1,IF(OR(MONTH(jaar_zip[[#This Row],[Datum]])=3,MONTH(jaar_zip[[#This Row],[Datum]])=10),1,0.8))*jaar_zip[[#This Row],[graaddagen]],"")</f>
        <v>13.750000000000002</v>
      </c>
      <c r="O150" s="101">
        <f>IF(ISNUMBER(jaar_zip[[#This Row],[etmaaltemperatuur]]),IF(jaar_zip[[#This Row],[etmaaltemperatuur]]&gt;stookgrens,jaar_zip[[#This Row],[etmaaltemperatuur]]-stookgrens,0),"")</f>
        <v>0</v>
      </c>
    </row>
    <row r="151" spans="1:15" x14ac:dyDescent="0.3">
      <c r="A151">
        <v>235</v>
      </c>
      <c r="B151">
        <v>20240128</v>
      </c>
      <c r="C151">
        <v>4.9000000000000004</v>
      </c>
      <c r="D151">
        <v>4.5999999999999996</v>
      </c>
      <c r="E151">
        <v>577</v>
      </c>
      <c r="F151">
        <v>0</v>
      </c>
      <c r="G151">
        <v>1026</v>
      </c>
      <c r="H151">
        <v>73</v>
      </c>
      <c r="I151" s="101" t="s">
        <v>13</v>
      </c>
      <c r="J151" s="1">
        <f>DATEVALUE(RIGHT(jaar_zip[[#This Row],[YYYYMMDD]],2)&amp;"-"&amp;MID(jaar_zip[[#This Row],[YYYYMMDD]],5,2)&amp;"-"&amp;LEFT(jaar_zip[[#This Row],[YYYYMMDD]],4))</f>
        <v>45319</v>
      </c>
      <c r="K151" s="101" t="str">
        <f>IF(AND(VALUE(MONTH(jaar_zip[[#This Row],[Datum]]))=1,VALUE(WEEKNUM(jaar_zip[[#This Row],[Datum]],21))&gt;51),RIGHT(YEAR(jaar_zip[[#This Row],[Datum]])-1,2),RIGHT(YEAR(jaar_zip[[#This Row],[Datum]]),2))&amp;"-"&amp; TEXT(WEEKNUM(jaar_zip[[#This Row],[Datum]],21),"00")</f>
        <v>24-04</v>
      </c>
      <c r="L151" s="101">
        <f>MONTH(jaar_zip[[#This Row],[Datum]])</f>
        <v>1</v>
      </c>
      <c r="M151" s="101">
        <f>IF(ISNUMBER(jaar_zip[[#This Row],[etmaaltemperatuur]]),IF(jaar_zip[[#This Row],[etmaaltemperatuur]]&lt;stookgrens,stookgrens-jaar_zip[[#This Row],[etmaaltemperatuur]],0),"")</f>
        <v>13.4</v>
      </c>
      <c r="N151" s="101">
        <f>IF(ISNUMBER(jaar_zip[[#This Row],[graaddagen]]),IF(OR(MONTH(jaar_zip[[#This Row],[Datum]])=1,MONTH(jaar_zip[[#This Row],[Datum]])=2,MONTH(jaar_zip[[#This Row],[Datum]])=11,MONTH(jaar_zip[[#This Row],[Datum]])=12),1.1,IF(OR(MONTH(jaar_zip[[#This Row],[Datum]])=3,MONTH(jaar_zip[[#This Row],[Datum]])=10),1,0.8))*jaar_zip[[#This Row],[graaddagen]],"")</f>
        <v>14.740000000000002</v>
      </c>
      <c r="O151" s="101">
        <f>IF(ISNUMBER(jaar_zip[[#This Row],[etmaaltemperatuur]]),IF(jaar_zip[[#This Row],[etmaaltemperatuur]]&gt;stookgrens,jaar_zip[[#This Row],[etmaaltemperatuur]]-stookgrens,0),"")</f>
        <v>0</v>
      </c>
    </row>
    <row r="152" spans="1:15" x14ac:dyDescent="0.3">
      <c r="A152">
        <v>235</v>
      </c>
      <c r="B152">
        <v>20240129</v>
      </c>
      <c r="C152">
        <v>4.2</v>
      </c>
      <c r="D152">
        <v>6.5</v>
      </c>
      <c r="E152">
        <v>380</v>
      </c>
      <c r="F152">
        <v>0</v>
      </c>
      <c r="G152">
        <v>1024.4000000000001</v>
      </c>
      <c r="H152">
        <v>88</v>
      </c>
      <c r="I152" s="101" t="s">
        <v>13</v>
      </c>
      <c r="J152" s="1">
        <f>DATEVALUE(RIGHT(jaar_zip[[#This Row],[YYYYMMDD]],2)&amp;"-"&amp;MID(jaar_zip[[#This Row],[YYYYMMDD]],5,2)&amp;"-"&amp;LEFT(jaar_zip[[#This Row],[YYYYMMDD]],4))</f>
        <v>45320</v>
      </c>
      <c r="K152" s="101" t="str">
        <f>IF(AND(VALUE(MONTH(jaar_zip[[#This Row],[Datum]]))=1,VALUE(WEEKNUM(jaar_zip[[#This Row],[Datum]],21))&gt;51),RIGHT(YEAR(jaar_zip[[#This Row],[Datum]])-1,2),RIGHT(YEAR(jaar_zip[[#This Row],[Datum]]),2))&amp;"-"&amp; TEXT(WEEKNUM(jaar_zip[[#This Row],[Datum]],21),"00")</f>
        <v>24-05</v>
      </c>
      <c r="L152" s="101">
        <f>MONTH(jaar_zip[[#This Row],[Datum]])</f>
        <v>1</v>
      </c>
      <c r="M152" s="101">
        <f>IF(ISNUMBER(jaar_zip[[#This Row],[etmaaltemperatuur]]),IF(jaar_zip[[#This Row],[etmaaltemperatuur]]&lt;stookgrens,stookgrens-jaar_zip[[#This Row],[etmaaltemperatuur]],0),"")</f>
        <v>11.5</v>
      </c>
      <c r="N152" s="101">
        <f>IF(ISNUMBER(jaar_zip[[#This Row],[graaddagen]]),IF(OR(MONTH(jaar_zip[[#This Row],[Datum]])=1,MONTH(jaar_zip[[#This Row],[Datum]])=2,MONTH(jaar_zip[[#This Row],[Datum]])=11,MONTH(jaar_zip[[#This Row],[Datum]])=12),1.1,IF(OR(MONTH(jaar_zip[[#This Row],[Datum]])=3,MONTH(jaar_zip[[#This Row],[Datum]])=10),1,0.8))*jaar_zip[[#This Row],[graaddagen]],"")</f>
        <v>12.65</v>
      </c>
      <c r="O152" s="101">
        <f>IF(ISNUMBER(jaar_zip[[#This Row],[etmaaltemperatuur]]),IF(jaar_zip[[#This Row],[etmaaltemperatuur]]&gt;stookgrens,jaar_zip[[#This Row],[etmaaltemperatuur]]-stookgrens,0),"")</f>
        <v>0</v>
      </c>
    </row>
    <row r="153" spans="1:15" x14ac:dyDescent="0.3">
      <c r="A153">
        <v>235</v>
      </c>
      <c r="B153">
        <v>20240130</v>
      </c>
      <c r="C153">
        <v>6.3</v>
      </c>
      <c r="D153">
        <v>7.6</v>
      </c>
      <c r="E153">
        <v>163</v>
      </c>
      <c r="F153">
        <v>0.3</v>
      </c>
      <c r="G153">
        <v>1026.0999999999999</v>
      </c>
      <c r="H153">
        <v>90</v>
      </c>
      <c r="I153" s="101" t="s">
        <v>13</v>
      </c>
      <c r="J153" s="1">
        <f>DATEVALUE(RIGHT(jaar_zip[[#This Row],[YYYYMMDD]],2)&amp;"-"&amp;MID(jaar_zip[[#This Row],[YYYYMMDD]],5,2)&amp;"-"&amp;LEFT(jaar_zip[[#This Row],[YYYYMMDD]],4))</f>
        <v>45321</v>
      </c>
      <c r="K153" s="101" t="str">
        <f>IF(AND(VALUE(MONTH(jaar_zip[[#This Row],[Datum]]))=1,VALUE(WEEKNUM(jaar_zip[[#This Row],[Datum]],21))&gt;51),RIGHT(YEAR(jaar_zip[[#This Row],[Datum]])-1,2),RIGHT(YEAR(jaar_zip[[#This Row],[Datum]]),2))&amp;"-"&amp; TEXT(WEEKNUM(jaar_zip[[#This Row],[Datum]],21),"00")</f>
        <v>24-05</v>
      </c>
      <c r="L153" s="101">
        <f>MONTH(jaar_zip[[#This Row],[Datum]])</f>
        <v>1</v>
      </c>
      <c r="M153" s="101">
        <f>IF(ISNUMBER(jaar_zip[[#This Row],[etmaaltemperatuur]]),IF(jaar_zip[[#This Row],[etmaaltemperatuur]]&lt;stookgrens,stookgrens-jaar_zip[[#This Row],[etmaaltemperatuur]],0),"")</f>
        <v>10.4</v>
      </c>
      <c r="N153" s="101">
        <f>IF(ISNUMBER(jaar_zip[[#This Row],[graaddagen]]),IF(OR(MONTH(jaar_zip[[#This Row],[Datum]])=1,MONTH(jaar_zip[[#This Row],[Datum]])=2,MONTH(jaar_zip[[#This Row],[Datum]])=11,MONTH(jaar_zip[[#This Row],[Datum]])=12),1.1,IF(OR(MONTH(jaar_zip[[#This Row],[Datum]])=3,MONTH(jaar_zip[[#This Row],[Datum]])=10),1,0.8))*jaar_zip[[#This Row],[graaddagen]],"")</f>
        <v>11.440000000000001</v>
      </c>
      <c r="O153" s="101">
        <f>IF(ISNUMBER(jaar_zip[[#This Row],[etmaaltemperatuur]]),IF(jaar_zip[[#This Row],[etmaaltemperatuur]]&gt;stookgrens,jaar_zip[[#This Row],[etmaaltemperatuur]]-stookgrens,0),"")</f>
        <v>0</v>
      </c>
    </row>
    <row r="154" spans="1:15" x14ac:dyDescent="0.3">
      <c r="A154">
        <v>235</v>
      </c>
      <c r="B154">
        <v>20240131</v>
      </c>
      <c r="C154">
        <v>7.4</v>
      </c>
      <c r="D154">
        <v>6.6</v>
      </c>
      <c r="E154">
        <v>147</v>
      </c>
      <c r="F154">
        <v>4.3</v>
      </c>
      <c r="G154">
        <v>1027.8</v>
      </c>
      <c r="H154">
        <v>79</v>
      </c>
      <c r="I154" s="101" t="s">
        <v>13</v>
      </c>
      <c r="J154" s="1">
        <f>DATEVALUE(RIGHT(jaar_zip[[#This Row],[YYYYMMDD]],2)&amp;"-"&amp;MID(jaar_zip[[#This Row],[YYYYMMDD]],5,2)&amp;"-"&amp;LEFT(jaar_zip[[#This Row],[YYYYMMDD]],4))</f>
        <v>45322</v>
      </c>
      <c r="K154" s="101" t="str">
        <f>IF(AND(VALUE(MONTH(jaar_zip[[#This Row],[Datum]]))=1,VALUE(WEEKNUM(jaar_zip[[#This Row],[Datum]],21))&gt;51),RIGHT(YEAR(jaar_zip[[#This Row],[Datum]])-1,2),RIGHT(YEAR(jaar_zip[[#This Row],[Datum]]),2))&amp;"-"&amp; TEXT(WEEKNUM(jaar_zip[[#This Row],[Datum]],21),"00")</f>
        <v>24-05</v>
      </c>
      <c r="L154" s="101">
        <f>MONTH(jaar_zip[[#This Row],[Datum]])</f>
        <v>1</v>
      </c>
      <c r="M154" s="101">
        <f>IF(ISNUMBER(jaar_zip[[#This Row],[etmaaltemperatuur]]),IF(jaar_zip[[#This Row],[etmaaltemperatuur]]&lt;stookgrens,stookgrens-jaar_zip[[#This Row],[etmaaltemperatuur]],0),"")</f>
        <v>11.4</v>
      </c>
      <c r="N154" s="101">
        <f>IF(ISNUMBER(jaar_zip[[#This Row],[graaddagen]]),IF(OR(MONTH(jaar_zip[[#This Row],[Datum]])=1,MONTH(jaar_zip[[#This Row],[Datum]])=2,MONTH(jaar_zip[[#This Row],[Datum]])=11,MONTH(jaar_zip[[#This Row],[Datum]])=12),1.1,IF(OR(MONTH(jaar_zip[[#This Row],[Datum]])=3,MONTH(jaar_zip[[#This Row],[Datum]])=10),1,0.8))*jaar_zip[[#This Row],[graaddagen]],"")</f>
        <v>12.540000000000001</v>
      </c>
      <c r="O154" s="101">
        <f>IF(ISNUMBER(jaar_zip[[#This Row],[etmaaltemperatuur]]),IF(jaar_zip[[#This Row],[etmaaltemperatuur]]&gt;stookgrens,jaar_zip[[#This Row],[etmaaltemperatuur]]-stookgrens,0),"")</f>
        <v>0</v>
      </c>
    </row>
    <row r="155" spans="1:15" x14ac:dyDescent="0.3">
      <c r="A155">
        <v>235</v>
      </c>
      <c r="B155">
        <v>20240201</v>
      </c>
      <c r="C155">
        <v>5.5</v>
      </c>
      <c r="D155">
        <v>6.7</v>
      </c>
      <c r="E155">
        <v>599</v>
      </c>
      <c r="F155">
        <v>-0.1</v>
      </c>
      <c r="G155">
        <v>1028.7</v>
      </c>
      <c r="H155">
        <v>83</v>
      </c>
      <c r="I155" s="101" t="s">
        <v>13</v>
      </c>
      <c r="J155" s="1">
        <f>DATEVALUE(RIGHT(jaar_zip[[#This Row],[YYYYMMDD]],2)&amp;"-"&amp;MID(jaar_zip[[#This Row],[YYYYMMDD]],5,2)&amp;"-"&amp;LEFT(jaar_zip[[#This Row],[YYYYMMDD]],4))</f>
        <v>45323</v>
      </c>
      <c r="K155" s="101" t="str">
        <f>IF(AND(VALUE(MONTH(jaar_zip[[#This Row],[Datum]]))=1,VALUE(WEEKNUM(jaar_zip[[#This Row],[Datum]],21))&gt;51),RIGHT(YEAR(jaar_zip[[#This Row],[Datum]])-1,2),RIGHT(YEAR(jaar_zip[[#This Row],[Datum]]),2))&amp;"-"&amp; TEXT(WEEKNUM(jaar_zip[[#This Row],[Datum]],21),"00")</f>
        <v>24-05</v>
      </c>
      <c r="L155" s="101">
        <f>MONTH(jaar_zip[[#This Row],[Datum]])</f>
        <v>2</v>
      </c>
      <c r="M155" s="101">
        <f>IF(ISNUMBER(jaar_zip[[#This Row],[etmaaltemperatuur]]),IF(jaar_zip[[#This Row],[etmaaltemperatuur]]&lt;stookgrens,stookgrens-jaar_zip[[#This Row],[etmaaltemperatuur]],0),"")</f>
        <v>11.3</v>
      </c>
      <c r="N155" s="101">
        <f>IF(ISNUMBER(jaar_zip[[#This Row],[graaddagen]]),IF(OR(MONTH(jaar_zip[[#This Row],[Datum]])=1,MONTH(jaar_zip[[#This Row],[Datum]])=2,MONTH(jaar_zip[[#This Row],[Datum]])=11,MONTH(jaar_zip[[#This Row],[Datum]])=12),1.1,IF(OR(MONTH(jaar_zip[[#This Row],[Datum]])=3,MONTH(jaar_zip[[#This Row],[Datum]])=10),1,0.8))*jaar_zip[[#This Row],[graaddagen]],"")</f>
        <v>12.430000000000001</v>
      </c>
      <c r="O155" s="101">
        <f>IF(ISNUMBER(jaar_zip[[#This Row],[etmaaltemperatuur]]),IF(jaar_zip[[#This Row],[etmaaltemperatuur]]&gt;stookgrens,jaar_zip[[#This Row],[etmaaltemperatuur]]-stookgrens,0),"")</f>
        <v>0</v>
      </c>
    </row>
    <row r="156" spans="1:15" x14ac:dyDescent="0.3">
      <c r="A156">
        <v>235</v>
      </c>
      <c r="B156">
        <v>20240202</v>
      </c>
      <c r="C156">
        <v>8.1999999999999993</v>
      </c>
      <c r="D156">
        <v>7.7</v>
      </c>
      <c r="E156">
        <v>271</v>
      </c>
      <c r="F156">
        <v>-0.1</v>
      </c>
      <c r="G156">
        <v>1024.4000000000001</v>
      </c>
      <c r="H156">
        <v>88</v>
      </c>
      <c r="I156" s="101" t="s">
        <v>13</v>
      </c>
      <c r="J156" s="1">
        <f>DATEVALUE(RIGHT(jaar_zip[[#This Row],[YYYYMMDD]],2)&amp;"-"&amp;MID(jaar_zip[[#This Row],[YYYYMMDD]],5,2)&amp;"-"&amp;LEFT(jaar_zip[[#This Row],[YYYYMMDD]],4))</f>
        <v>45324</v>
      </c>
      <c r="K156" s="101" t="str">
        <f>IF(AND(VALUE(MONTH(jaar_zip[[#This Row],[Datum]]))=1,VALUE(WEEKNUM(jaar_zip[[#This Row],[Datum]],21))&gt;51),RIGHT(YEAR(jaar_zip[[#This Row],[Datum]])-1,2),RIGHT(YEAR(jaar_zip[[#This Row],[Datum]]),2))&amp;"-"&amp; TEXT(WEEKNUM(jaar_zip[[#This Row],[Datum]],21),"00")</f>
        <v>24-05</v>
      </c>
      <c r="L156" s="101">
        <f>MONTH(jaar_zip[[#This Row],[Datum]])</f>
        <v>2</v>
      </c>
      <c r="M156" s="101">
        <f>IF(ISNUMBER(jaar_zip[[#This Row],[etmaaltemperatuur]]),IF(jaar_zip[[#This Row],[etmaaltemperatuur]]&lt;stookgrens,stookgrens-jaar_zip[[#This Row],[etmaaltemperatuur]],0),"")</f>
        <v>10.3</v>
      </c>
      <c r="N156" s="101">
        <f>IF(ISNUMBER(jaar_zip[[#This Row],[graaddagen]]),IF(OR(MONTH(jaar_zip[[#This Row],[Datum]])=1,MONTH(jaar_zip[[#This Row],[Datum]])=2,MONTH(jaar_zip[[#This Row],[Datum]])=11,MONTH(jaar_zip[[#This Row],[Datum]])=12),1.1,IF(OR(MONTH(jaar_zip[[#This Row],[Datum]])=3,MONTH(jaar_zip[[#This Row],[Datum]])=10),1,0.8))*jaar_zip[[#This Row],[graaddagen]],"")</f>
        <v>11.330000000000002</v>
      </c>
      <c r="O156" s="101">
        <f>IF(ISNUMBER(jaar_zip[[#This Row],[etmaaltemperatuur]]),IF(jaar_zip[[#This Row],[etmaaltemperatuur]]&gt;stookgrens,jaar_zip[[#This Row],[etmaaltemperatuur]]-stookgrens,0),"")</f>
        <v>0</v>
      </c>
    </row>
    <row r="157" spans="1:15" x14ac:dyDescent="0.3">
      <c r="A157">
        <v>235</v>
      </c>
      <c r="B157">
        <v>20240203</v>
      </c>
      <c r="C157">
        <v>7.5</v>
      </c>
      <c r="D157">
        <v>8.9</v>
      </c>
      <c r="E157">
        <v>495</v>
      </c>
      <c r="F157">
        <v>0</v>
      </c>
      <c r="G157">
        <v>1022.6</v>
      </c>
      <c r="H157">
        <v>90</v>
      </c>
      <c r="I157" s="101" t="s">
        <v>13</v>
      </c>
      <c r="J157" s="1">
        <f>DATEVALUE(RIGHT(jaar_zip[[#This Row],[YYYYMMDD]],2)&amp;"-"&amp;MID(jaar_zip[[#This Row],[YYYYMMDD]],5,2)&amp;"-"&amp;LEFT(jaar_zip[[#This Row],[YYYYMMDD]],4))</f>
        <v>45325</v>
      </c>
      <c r="K157" s="101" t="str">
        <f>IF(AND(VALUE(MONTH(jaar_zip[[#This Row],[Datum]]))=1,VALUE(WEEKNUM(jaar_zip[[#This Row],[Datum]],21))&gt;51),RIGHT(YEAR(jaar_zip[[#This Row],[Datum]])-1,2),RIGHT(YEAR(jaar_zip[[#This Row],[Datum]]),2))&amp;"-"&amp; TEXT(WEEKNUM(jaar_zip[[#This Row],[Datum]],21),"00")</f>
        <v>24-05</v>
      </c>
      <c r="L157" s="101">
        <f>MONTH(jaar_zip[[#This Row],[Datum]])</f>
        <v>2</v>
      </c>
      <c r="M157" s="101">
        <f>IF(ISNUMBER(jaar_zip[[#This Row],[etmaaltemperatuur]]),IF(jaar_zip[[#This Row],[etmaaltemperatuur]]&lt;stookgrens,stookgrens-jaar_zip[[#This Row],[etmaaltemperatuur]],0),"")</f>
        <v>9.1</v>
      </c>
      <c r="N157" s="101">
        <f>IF(ISNUMBER(jaar_zip[[#This Row],[graaddagen]]),IF(OR(MONTH(jaar_zip[[#This Row],[Datum]])=1,MONTH(jaar_zip[[#This Row],[Datum]])=2,MONTH(jaar_zip[[#This Row],[Datum]])=11,MONTH(jaar_zip[[#This Row],[Datum]])=12),1.1,IF(OR(MONTH(jaar_zip[[#This Row],[Datum]])=3,MONTH(jaar_zip[[#This Row],[Datum]])=10),1,0.8))*jaar_zip[[#This Row],[graaddagen]],"")</f>
        <v>10.01</v>
      </c>
      <c r="O157" s="101">
        <f>IF(ISNUMBER(jaar_zip[[#This Row],[etmaaltemperatuur]]),IF(jaar_zip[[#This Row],[etmaaltemperatuur]]&gt;stookgrens,jaar_zip[[#This Row],[etmaaltemperatuur]]-stookgrens,0),"")</f>
        <v>0</v>
      </c>
    </row>
    <row r="158" spans="1:15" x14ac:dyDescent="0.3">
      <c r="A158">
        <v>235</v>
      </c>
      <c r="B158">
        <v>20240204</v>
      </c>
      <c r="C158">
        <v>8.4</v>
      </c>
      <c r="D158">
        <v>8.6</v>
      </c>
      <c r="E158">
        <v>189</v>
      </c>
      <c r="F158">
        <v>-0.1</v>
      </c>
      <c r="G158">
        <v>1018.3</v>
      </c>
      <c r="H158">
        <v>86</v>
      </c>
      <c r="I158" s="101" t="s">
        <v>13</v>
      </c>
      <c r="J158" s="1">
        <f>DATEVALUE(RIGHT(jaar_zip[[#This Row],[YYYYMMDD]],2)&amp;"-"&amp;MID(jaar_zip[[#This Row],[YYYYMMDD]],5,2)&amp;"-"&amp;LEFT(jaar_zip[[#This Row],[YYYYMMDD]],4))</f>
        <v>45326</v>
      </c>
      <c r="K158" s="101" t="str">
        <f>IF(AND(VALUE(MONTH(jaar_zip[[#This Row],[Datum]]))=1,VALUE(WEEKNUM(jaar_zip[[#This Row],[Datum]],21))&gt;51),RIGHT(YEAR(jaar_zip[[#This Row],[Datum]])-1,2),RIGHT(YEAR(jaar_zip[[#This Row],[Datum]]),2))&amp;"-"&amp; TEXT(WEEKNUM(jaar_zip[[#This Row],[Datum]],21),"00")</f>
        <v>24-05</v>
      </c>
      <c r="L158" s="101">
        <f>MONTH(jaar_zip[[#This Row],[Datum]])</f>
        <v>2</v>
      </c>
      <c r="M158" s="101">
        <f>IF(ISNUMBER(jaar_zip[[#This Row],[etmaaltemperatuur]]),IF(jaar_zip[[#This Row],[etmaaltemperatuur]]&lt;stookgrens,stookgrens-jaar_zip[[#This Row],[etmaaltemperatuur]],0),"")</f>
        <v>9.4</v>
      </c>
      <c r="N158" s="101">
        <f>IF(ISNUMBER(jaar_zip[[#This Row],[graaddagen]]),IF(OR(MONTH(jaar_zip[[#This Row],[Datum]])=1,MONTH(jaar_zip[[#This Row],[Datum]])=2,MONTH(jaar_zip[[#This Row],[Datum]])=11,MONTH(jaar_zip[[#This Row],[Datum]])=12),1.1,IF(OR(MONTH(jaar_zip[[#This Row],[Datum]])=3,MONTH(jaar_zip[[#This Row],[Datum]])=10),1,0.8))*jaar_zip[[#This Row],[graaddagen]],"")</f>
        <v>10.340000000000002</v>
      </c>
      <c r="O158" s="101">
        <f>IF(ISNUMBER(jaar_zip[[#This Row],[etmaaltemperatuur]]),IF(jaar_zip[[#This Row],[etmaaltemperatuur]]&gt;stookgrens,jaar_zip[[#This Row],[etmaaltemperatuur]]-stookgrens,0),"")</f>
        <v>0</v>
      </c>
    </row>
    <row r="159" spans="1:15" x14ac:dyDescent="0.3">
      <c r="A159">
        <v>235</v>
      </c>
      <c r="B159">
        <v>20240205</v>
      </c>
      <c r="C159">
        <v>10.199999999999999</v>
      </c>
      <c r="D159">
        <v>8.6</v>
      </c>
      <c r="E159">
        <v>409</v>
      </c>
      <c r="F159">
        <v>0</v>
      </c>
      <c r="G159">
        <v>1014.3</v>
      </c>
      <c r="H159">
        <v>86</v>
      </c>
      <c r="I159" s="101" t="s">
        <v>13</v>
      </c>
      <c r="J159" s="1">
        <f>DATEVALUE(RIGHT(jaar_zip[[#This Row],[YYYYMMDD]],2)&amp;"-"&amp;MID(jaar_zip[[#This Row],[YYYYMMDD]],5,2)&amp;"-"&amp;LEFT(jaar_zip[[#This Row],[YYYYMMDD]],4))</f>
        <v>45327</v>
      </c>
      <c r="K159" s="101" t="str">
        <f>IF(AND(VALUE(MONTH(jaar_zip[[#This Row],[Datum]]))=1,VALUE(WEEKNUM(jaar_zip[[#This Row],[Datum]],21))&gt;51),RIGHT(YEAR(jaar_zip[[#This Row],[Datum]])-1,2),RIGHT(YEAR(jaar_zip[[#This Row],[Datum]]),2))&amp;"-"&amp; TEXT(WEEKNUM(jaar_zip[[#This Row],[Datum]],21),"00")</f>
        <v>24-06</v>
      </c>
      <c r="L159" s="101">
        <f>MONTH(jaar_zip[[#This Row],[Datum]])</f>
        <v>2</v>
      </c>
      <c r="M159" s="101">
        <f>IF(ISNUMBER(jaar_zip[[#This Row],[etmaaltemperatuur]]),IF(jaar_zip[[#This Row],[etmaaltemperatuur]]&lt;stookgrens,stookgrens-jaar_zip[[#This Row],[etmaaltemperatuur]],0),"")</f>
        <v>9.4</v>
      </c>
      <c r="N159" s="101">
        <f>IF(ISNUMBER(jaar_zip[[#This Row],[graaddagen]]),IF(OR(MONTH(jaar_zip[[#This Row],[Datum]])=1,MONTH(jaar_zip[[#This Row],[Datum]])=2,MONTH(jaar_zip[[#This Row],[Datum]])=11,MONTH(jaar_zip[[#This Row],[Datum]])=12),1.1,IF(OR(MONTH(jaar_zip[[#This Row],[Datum]])=3,MONTH(jaar_zip[[#This Row],[Datum]])=10),1,0.8))*jaar_zip[[#This Row],[graaddagen]],"")</f>
        <v>10.340000000000002</v>
      </c>
      <c r="O159" s="101">
        <f>IF(ISNUMBER(jaar_zip[[#This Row],[etmaaltemperatuur]]),IF(jaar_zip[[#This Row],[etmaaltemperatuur]]&gt;stookgrens,jaar_zip[[#This Row],[etmaaltemperatuur]]-stookgrens,0),"")</f>
        <v>0</v>
      </c>
    </row>
    <row r="160" spans="1:15" x14ac:dyDescent="0.3">
      <c r="A160">
        <v>235</v>
      </c>
      <c r="B160">
        <v>20240206</v>
      </c>
      <c r="C160">
        <v>10.5</v>
      </c>
      <c r="D160">
        <v>8.5</v>
      </c>
      <c r="E160">
        <v>306</v>
      </c>
      <c r="F160">
        <v>8.3000000000000007</v>
      </c>
      <c r="G160">
        <v>1004.3</v>
      </c>
      <c r="H160">
        <v>84</v>
      </c>
      <c r="I160" s="101" t="s">
        <v>13</v>
      </c>
      <c r="J160" s="1">
        <f>DATEVALUE(RIGHT(jaar_zip[[#This Row],[YYYYMMDD]],2)&amp;"-"&amp;MID(jaar_zip[[#This Row],[YYYYMMDD]],5,2)&amp;"-"&amp;LEFT(jaar_zip[[#This Row],[YYYYMMDD]],4))</f>
        <v>45328</v>
      </c>
      <c r="K160" s="101" t="str">
        <f>IF(AND(VALUE(MONTH(jaar_zip[[#This Row],[Datum]]))=1,VALUE(WEEKNUM(jaar_zip[[#This Row],[Datum]],21))&gt;51),RIGHT(YEAR(jaar_zip[[#This Row],[Datum]])-1,2),RIGHT(YEAR(jaar_zip[[#This Row],[Datum]]),2))&amp;"-"&amp; TEXT(WEEKNUM(jaar_zip[[#This Row],[Datum]],21),"00")</f>
        <v>24-06</v>
      </c>
      <c r="L160" s="101">
        <f>MONTH(jaar_zip[[#This Row],[Datum]])</f>
        <v>2</v>
      </c>
      <c r="M160" s="101">
        <f>IF(ISNUMBER(jaar_zip[[#This Row],[etmaaltemperatuur]]),IF(jaar_zip[[#This Row],[etmaaltemperatuur]]&lt;stookgrens,stookgrens-jaar_zip[[#This Row],[etmaaltemperatuur]],0),"")</f>
        <v>9.5</v>
      </c>
      <c r="N160" s="101">
        <f>IF(ISNUMBER(jaar_zip[[#This Row],[graaddagen]]),IF(OR(MONTH(jaar_zip[[#This Row],[Datum]])=1,MONTH(jaar_zip[[#This Row],[Datum]])=2,MONTH(jaar_zip[[#This Row],[Datum]])=11,MONTH(jaar_zip[[#This Row],[Datum]])=12),1.1,IF(OR(MONTH(jaar_zip[[#This Row],[Datum]])=3,MONTH(jaar_zip[[#This Row],[Datum]])=10),1,0.8))*jaar_zip[[#This Row],[graaddagen]],"")</f>
        <v>10.450000000000001</v>
      </c>
      <c r="O160" s="101">
        <f>IF(ISNUMBER(jaar_zip[[#This Row],[etmaaltemperatuur]]),IF(jaar_zip[[#This Row],[etmaaltemperatuur]]&gt;stookgrens,jaar_zip[[#This Row],[etmaaltemperatuur]]-stookgrens,0),"")</f>
        <v>0</v>
      </c>
    </row>
    <row r="161" spans="1:15" x14ac:dyDescent="0.3">
      <c r="A161">
        <v>235</v>
      </c>
      <c r="B161">
        <v>20240207</v>
      </c>
      <c r="C161">
        <v>2.1</v>
      </c>
      <c r="D161">
        <v>4.3</v>
      </c>
      <c r="E161">
        <v>522</v>
      </c>
      <c r="F161">
        <v>0</v>
      </c>
      <c r="G161">
        <v>1005.1</v>
      </c>
      <c r="H161">
        <v>75</v>
      </c>
      <c r="I161" s="101" t="s">
        <v>13</v>
      </c>
      <c r="J161" s="1">
        <f>DATEVALUE(RIGHT(jaar_zip[[#This Row],[YYYYMMDD]],2)&amp;"-"&amp;MID(jaar_zip[[#This Row],[YYYYMMDD]],5,2)&amp;"-"&amp;LEFT(jaar_zip[[#This Row],[YYYYMMDD]],4))</f>
        <v>45329</v>
      </c>
      <c r="K161" s="101" t="str">
        <f>IF(AND(VALUE(MONTH(jaar_zip[[#This Row],[Datum]]))=1,VALUE(WEEKNUM(jaar_zip[[#This Row],[Datum]],21))&gt;51),RIGHT(YEAR(jaar_zip[[#This Row],[Datum]])-1,2),RIGHT(YEAR(jaar_zip[[#This Row],[Datum]]),2))&amp;"-"&amp; TEXT(WEEKNUM(jaar_zip[[#This Row],[Datum]],21),"00")</f>
        <v>24-06</v>
      </c>
      <c r="L161" s="101">
        <f>MONTH(jaar_zip[[#This Row],[Datum]])</f>
        <v>2</v>
      </c>
      <c r="M161" s="101">
        <f>IF(ISNUMBER(jaar_zip[[#This Row],[etmaaltemperatuur]]),IF(jaar_zip[[#This Row],[etmaaltemperatuur]]&lt;stookgrens,stookgrens-jaar_zip[[#This Row],[etmaaltemperatuur]],0),"")</f>
        <v>13.7</v>
      </c>
      <c r="N161" s="101">
        <f>IF(ISNUMBER(jaar_zip[[#This Row],[graaddagen]]),IF(OR(MONTH(jaar_zip[[#This Row],[Datum]])=1,MONTH(jaar_zip[[#This Row],[Datum]])=2,MONTH(jaar_zip[[#This Row],[Datum]])=11,MONTH(jaar_zip[[#This Row],[Datum]])=12),1.1,IF(OR(MONTH(jaar_zip[[#This Row],[Datum]])=3,MONTH(jaar_zip[[#This Row],[Datum]])=10),1,0.8))*jaar_zip[[#This Row],[graaddagen]],"")</f>
        <v>15.07</v>
      </c>
      <c r="O161" s="101">
        <f>IF(ISNUMBER(jaar_zip[[#This Row],[etmaaltemperatuur]]),IF(jaar_zip[[#This Row],[etmaaltemperatuur]]&gt;stookgrens,jaar_zip[[#This Row],[etmaaltemperatuur]]-stookgrens,0),"")</f>
        <v>0</v>
      </c>
    </row>
    <row r="162" spans="1:15" x14ac:dyDescent="0.3">
      <c r="A162">
        <v>235</v>
      </c>
      <c r="B162">
        <v>20240208</v>
      </c>
      <c r="C162">
        <v>5.3</v>
      </c>
      <c r="D162">
        <v>2.1</v>
      </c>
      <c r="E162">
        <v>124</v>
      </c>
      <c r="F162">
        <v>10.199999999999999</v>
      </c>
      <c r="G162">
        <v>996.8</v>
      </c>
      <c r="H162">
        <v>88</v>
      </c>
      <c r="I162" s="101" t="s">
        <v>13</v>
      </c>
      <c r="J162" s="1">
        <f>DATEVALUE(RIGHT(jaar_zip[[#This Row],[YYYYMMDD]],2)&amp;"-"&amp;MID(jaar_zip[[#This Row],[YYYYMMDD]],5,2)&amp;"-"&amp;LEFT(jaar_zip[[#This Row],[YYYYMMDD]],4))</f>
        <v>45330</v>
      </c>
      <c r="K162" s="101" t="str">
        <f>IF(AND(VALUE(MONTH(jaar_zip[[#This Row],[Datum]]))=1,VALUE(WEEKNUM(jaar_zip[[#This Row],[Datum]],21))&gt;51),RIGHT(YEAR(jaar_zip[[#This Row],[Datum]])-1,2),RIGHT(YEAR(jaar_zip[[#This Row],[Datum]]),2))&amp;"-"&amp; TEXT(WEEKNUM(jaar_zip[[#This Row],[Datum]],21),"00")</f>
        <v>24-06</v>
      </c>
      <c r="L162" s="101">
        <f>MONTH(jaar_zip[[#This Row],[Datum]])</f>
        <v>2</v>
      </c>
      <c r="M162" s="101">
        <f>IF(ISNUMBER(jaar_zip[[#This Row],[etmaaltemperatuur]]),IF(jaar_zip[[#This Row],[etmaaltemperatuur]]&lt;stookgrens,stookgrens-jaar_zip[[#This Row],[etmaaltemperatuur]],0),"")</f>
        <v>15.9</v>
      </c>
      <c r="N162" s="101">
        <f>IF(ISNUMBER(jaar_zip[[#This Row],[graaddagen]]),IF(OR(MONTH(jaar_zip[[#This Row],[Datum]])=1,MONTH(jaar_zip[[#This Row],[Datum]])=2,MONTH(jaar_zip[[#This Row],[Datum]])=11,MONTH(jaar_zip[[#This Row],[Datum]])=12),1.1,IF(OR(MONTH(jaar_zip[[#This Row],[Datum]])=3,MONTH(jaar_zip[[#This Row],[Datum]])=10),1,0.8))*jaar_zip[[#This Row],[graaddagen]],"")</f>
        <v>17.490000000000002</v>
      </c>
      <c r="O162" s="101">
        <f>IF(ISNUMBER(jaar_zip[[#This Row],[etmaaltemperatuur]]),IF(jaar_zip[[#This Row],[etmaaltemperatuur]]&gt;stookgrens,jaar_zip[[#This Row],[etmaaltemperatuur]]-stookgrens,0),"")</f>
        <v>0</v>
      </c>
    </row>
    <row r="163" spans="1:15" x14ac:dyDescent="0.3">
      <c r="A163">
        <v>235</v>
      </c>
      <c r="B163">
        <v>20240209</v>
      </c>
      <c r="C163">
        <v>6.4</v>
      </c>
      <c r="D163">
        <v>9</v>
      </c>
      <c r="E163">
        <v>325</v>
      </c>
      <c r="F163">
        <v>11.6</v>
      </c>
      <c r="G163">
        <v>982.4</v>
      </c>
      <c r="H163">
        <v>89</v>
      </c>
      <c r="I163" s="101" t="s">
        <v>13</v>
      </c>
      <c r="J163" s="1">
        <f>DATEVALUE(RIGHT(jaar_zip[[#This Row],[YYYYMMDD]],2)&amp;"-"&amp;MID(jaar_zip[[#This Row],[YYYYMMDD]],5,2)&amp;"-"&amp;LEFT(jaar_zip[[#This Row],[YYYYMMDD]],4))</f>
        <v>45331</v>
      </c>
      <c r="K163" s="101" t="str">
        <f>IF(AND(VALUE(MONTH(jaar_zip[[#This Row],[Datum]]))=1,VALUE(WEEKNUM(jaar_zip[[#This Row],[Datum]],21))&gt;51),RIGHT(YEAR(jaar_zip[[#This Row],[Datum]])-1,2),RIGHT(YEAR(jaar_zip[[#This Row],[Datum]]),2))&amp;"-"&amp; TEXT(WEEKNUM(jaar_zip[[#This Row],[Datum]],21),"00")</f>
        <v>24-06</v>
      </c>
      <c r="L163" s="101">
        <f>MONTH(jaar_zip[[#This Row],[Datum]])</f>
        <v>2</v>
      </c>
      <c r="M163" s="101">
        <f>IF(ISNUMBER(jaar_zip[[#This Row],[etmaaltemperatuur]]),IF(jaar_zip[[#This Row],[etmaaltemperatuur]]&lt;stookgrens,stookgrens-jaar_zip[[#This Row],[etmaaltemperatuur]],0),"")</f>
        <v>9</v>
      </c>
      <c r="N163" s="101">
        <f>IF(ISNUMBER(jaar_zip[[#This Row],[graaddagen]]),IF(OR(MONTH(jaar_zip[[#This Row],[Datum]])=1,MONTH(jaar_zip[[#This Row],[Datum]])=2,MONTH(jaar_zip[[#This Row],[Datum]])=11,MONTH(jaar_zip[[#This Row],[Datum]])=12),1.1,IF(OR(MONTH(jaar_zip[[#This Row],[Datum]])=3,MONTH(jaar_zip[[#This Row],[Datum]])=10),1,0.8))*jaar_zip[[#This Row],[graaddagen]],"")</f>
        <v>9.9</v>
      </c>
      <c r="O163" s="101">
        <f>IF(ISNUMBER(jaar_zip[[#This Row],[etmaaltemperatuur]]),IF(jaar_zip[[#This Row],[etmaaltemperatuur]]&gt;stookgrens,jaar_zip[[#This Row],[etmaaltemperatuur]]-stookgrens,0),"")</f>
        <v>0</v>
      </c>
    </row>
    <row r="164" spans="1:15" x14ac:dyDescent="0.3">
      <c r="A164">
        <v>235</v>
      </c>
      <c r="B164">
        <v>20240210</v>
      </c>
      <c r="C164">
        <v>3.4</v>
      </c>
      <c r="D164">
        <v>9.6999999999999993</v>
      </c>
      <c r="E164">
        <v>384</v>
      </c>
      <c r="F164">
        <v>0.3</v>
      </c>
      <c r="G164">
        <v>986.1</v>
      </c>
      <c r="H164">
        <v>91</v>
      </c>
      <c r="I164" s="101" t="s">
        <v>13</v>
      </c>
      <c r="J164" s="1">
        <f>DATEVALUE(RIGHT(jaar_zip[[#This Row],[YYYYMMDD]],2)&amp;"-"&amp;MID(jaar_zip[[#This Row],[YYYYMMDD]],5,2)&amp;"-"&amp;LEFT(jaar_zip[[#This Row],[YYYYMMDD]],4))</f>
        <v>45332</v>
      </c>
      <c r="K164" s="101" t="str">
        <f>IF(AND(VALUE(MONTH(jaar_zip[[#This Row],[Datum]]))=1,VALUE(WEEKNUM(jaar_zip[[#This Row],[Datum]],21))&gt;51),RIGHT(YEAR(jaar_zip[[#This Row],[Datum]])-1,2),RIGHT(YEAR(jaar_zip[[#This Row],[Datum]]),2))&amp;"-"&amp; TEXT(WEEKNUM(jaar_zip[[#This Row],[Datum]],21),"00")</f>
        <v>24-06</v>
      </c>
      <c r="L164" s="101">
        <f>MONTH(jaar_zip[[#This Row],[Datum]])</f>
        <v>2</v>
      </c>
      <c r="M164" s="101">
        <f>IF(ISNUMBER(jaar_zip[[#This Row],[etmaaltemperatuur]]),IF(jaar_zip[[#This Row],[etmaaltemperatuur]]&lt;stookgrens,stookgrens-jaar_zip[[#This Row],[etmaaltemperatuur]],0),"")</f>
        <v>8.3000000000000007</v>
      </c>
      <c r="N164" s="101">
        <f>IF(ISNUMBER(jaar_zip[[#This Row],[graaddagen]]),IF(OR(MONTH(jaar_zip[[#This Row],[Datum]])=1,MONTH(jaar_zip[[#This Row],[Datum]])=2,MONTH(jaar_zip[[#This Row],[Datum]])=11,MONTH(jaar_zip[[#This Row],[Datum]])=12),1.1,IF(OR(MONTH(jaar_zip[[#This Row],[Datum]])=3,MONTH(jaar_zip[[#This Row],[Datum]])=10),1,0.8))*jaar_zip[[#This Row],[graaddagen]],"")</f>
        <v>9.1300000000000008</v>
      </c>
      <c r="O164" s="101">
        <f>IF(ISNUMBER(jaar_zip[[#This Row],[etmaaltemperatuur]]),IF(jaar_zip[[#This Row],[etmaaltemperatuur]]&gt;stookgrens,jaar_zip[[#This Row],[etmaaltemperatuur]]-stookgrens,0),"")</f>
        <v>0</v>
      </c>
    </row>
    <row r="165" spans="1:15" x14ac:dyDescent="0.3">
      <c r="A165">
        <v>235</v>
      </c>
      <c r="B165">
        <v>20240211</v>
      </c>
      <c r="C165">
        <v>4.3</v>
      </c>
      <c r="D165">
        <v>8.1999999999999993</v>
      </c>
      <c r="E165">
        <v>307</v>
      </c>
      <c r="F165">
        <v>3</v>
      </c>
      <c r="G165">
        <v>990.1</v>
      </c>
      <c r="H165">
        <v>93</v>
      </c>
      <c r="I165" s="101" t="s">
        <v>13</v>
      </c>
      <c r="J165" s="1">
        <f>DATEVALUE(RIGHT(jaar_zip[[#This Row],[YYYYMMDD]],2)&amp;"-"&amp;MID(jaar_zip[[#This Row],[YYYYMMDD]],5,2)&amp;"-"&amp;LEFT(jaar_zip[[#This Row],[YYYYMMDD]],4))</f>
        <v>45333</v>
      </c>
      <c r="K165" s="101" t="str">
        <f>IF(AND(VALUE(MONTH(jaar_zip[[#This Row],[Datum]]))=1,VALUE(WEEKNUM(jaar_zip[[#This Row],[Datum]],21))&gt;51),RIGHT(YEAR(jaar_zip[[#This Row],[Datum]])-1,2),RIGHT(YEAR(jaar_zip[[#This Row],[Datum]]),2))&amp;"-"&amp; TEXT(WEEKNUM(jaar_zip[[#This Row],[Datum]],21),"00")</f>
        <v>24-06</v>
      </c>
      <c r="L165" s="101">
        <f>MONTH(jaar_zip[[#This Row],[Datum]])</f>
        <v>2</v>
      </c>
      <c r="M165" s="101">
        <f>IF(ISNUMBER(jaar_zip[[#This Row],[etmaaltemperatuur]]),IF(jaar_zip[[#This Row],[etmaaltemperatuur]]&lt;stookgrens,stookgrens-jaar_zip[[#This Row],[etmaaltemperatuur]],0),"")</f>
        <v>9.8000000000000007</v>
      </c>
      <c r="N165" s="101">
        <f>IF(ISNUMBER(jaar_zip[[#This Row],[graaddagen]]),IF(OR(MONTH(jaar_zip[[#This Row],[Datum]])=1,MONTH(jaar_zip[[#This Row],[Datum]])=2,MONTH(jaar_zip[[#This Row],[Datum]])=11,MONTH(jaar_zip[[#This Row],[Datum]])=12),1.1,IF(OR(MONTH(jaar_zip[[#This Row],[Datum]])=3,MONTH(jaar_zip[[#This Row],[Datum]])=10),1,0.8))*jaar_zip[[#This Row],[graaddagen]],"")</f>
        <v>10.780000000000001</v>
      </c>
      <c r="O165" s="101">
        <f>IF(ISNUMBER(jaar_zip[[#This Row],[etmaaltemperatuur]]),IF(jaar_zip[[#This Row],[etmaaltemperatuur]]&gt;stookgrens,jaar_zip[[#This Row],[etmaaltemperatuur]]-stookgrens,0),"")</f>
        <v>0</v>
      </c>
    </row>
    <row r="166" spans="1:15" x14ac:dyDescent="0.3">
      <c r="A166">
        <v>235</v>
      </c>
      <c r="B166">
        <v>20240212</v>
      </c>
      <c r="C166">
        <v>4.4000000000000004</v>
      </c>
      <c r="D166">
        <v>7</v>
      </c>
      <c r="E166">
        <v>518</v>
      </c>
      <c r="F166">
        <v>0</v>
      </c>
      <c r="G166">
        <v>1003.8</v>
      </c>
      <c r="H166">
        <v>87</v>
      </c>
      <c r="I166" s="101" t="s">
        <v>13</v>
      </c>
      <c r="J166" s="1">
        <f>DATEVALUE(RIGHT(jaar_zip[[#This Row],[YYYYMMDD]],2)&amp;"-"&amp;MID(jaar_zip[[#This Row],[YYYYMMDD]],5,2)&amp;"-"&amp;LEFT(jaar_zip[[#This Row],[YYYYMMDD]],4))</f>
        <v>45334</v>
      </c>
      <c r="K166" s="101" t="str">
        <f>IF(AND(VALUE(MONTH(jaar_zip[[#This Row],[Datum]]))=1,VALUE(WEEKNUM(jaar_zip[[#This Row],[Datum]],21))&gt;51),RIGHT(YEAR(jaar_zip[[#This Row],[Datum]])-1,2),RIGHT(YEAR(jaar_zip[[#This Row],[Datum]]),2))&amp;"-"&amp; TEXT(WEEKNUM(jaar_zip[[#This Row],[Datum]],21),"00")</f>
        <v>24-07</v>
      </c>
      <c r="L166" s="101">
        <f>MONTH(jaar_zip[[#This Row],[Datum]])</f>
        <v>2</v>
      </c>
      <c r="M166" s="101">
        <f>IF(ISNUMBER(jaar_zip[[#This Row],[etmaaltemperatuur]]),IF(jaar_zip[[#This Row],[etmaaltemperatuur]]&lt;stookgrens,stookgrens-jaar_zip[[#This Row],[etmaaltemperatuur]],0),"")</f>
        <v>11</v>
      </c>
      <c r="N166" s="101">
        <f>IF(ISNUMBER(jaar_zip[[#This Row],[graaddagen]]),IF(OR(MONTH(jaar_zip[[#This Row],[Datum]])=1,MONTH(jaar_zip[[#This Row],[Datum]])=2,MONTH(jaar_zip[[#This Row],[Datum]])=11,MONTH(jaar_zip[[#This Row],[Datum]])=12),1.1,IF(OR(MONTH(jaar_zip[[#This Row],[Datum]])=3,MONTH(jaar_zip[[#This Row],[Datum]])=10),1,0.8))*jaar_zip[[#This Row],[graaddagen]],"")</f>
        <v>12.100000000000001</v>
      </c>
      <c r="O166" s="101">
        <f>IF(ISNUMBER(jaar_zip[[#This Row],[etmaaltemperatuur]]),IF(jaar_zip[[#This Row],[etmaaltemperatuur]]&gt;stookgrens,jaar_zip[[#This Row],[etmaaltemperatuur]]-stookgrens,0),"")</f>
        <v>0</v>
      </c>
    </row>
    <row r="167" spans="1:15" x14ac:dyDescent="0.3">
      <c r="A167">
        <v>235</v>
      </c>
      <c r="B167">
        <v>20240213</v>
      </c>
      <c r="C167">
        <v>6.8</v>
      </c>
      <c r="D167">
        <v>7.4</v>
      </c>
      <c r="E167">
        <v>442</v>
      </c>
      <c r="F167">
        <v>7.4</v>
      </c>
      <c r="G167">
        <v>1012.8</v>
      </c>
      <c r="H167">
        <v>85</v>
      </c>
      <c r="I167" s="101" t="s">
        <v>13</v>
      </c>
      <c r="J167" s="1">
        <f>DATEVALUE(RIGHT(jaar_zip[[#This Row],[YYYYMMDD]],2)&amp;"-"&amp;MID(jaar_zip[[#This Row],[YYYYMMDD]],5,2)&amp;"-"&amp;LEFT(jaar_zip[[#This Row],[YYYYMMDD]],4))</f>
        <v>45335</v>
      </c>
      <c r="K167" s="101" t="str">
        <f>IF(AND(VALUE(MONTH(jaar_zip[[#This Row],[Datum]]))=1,VALUE(WEEKNUM(jaar_zip[[#This Row],[Datum]],21))&gt;51),RIGHT(YEAR(jaar_zip[[#This Row],[Datum]])-1,2),RIGHT(YEAR(jaar_zip[[#This Row],[Datum]]),2))&amp;"-"&amp; TEXT(WEEKNUM(jaar_zip[[#This Row],[Datum]],21),"00")</f>
        <v>24-07</v>
      </c>
      <c r="L167" s="101">
        <f>MONTH(jaar_zip[[#This Row],[Datum]])</f>
        <v>2</v>
      </c>
      <c r="M167" s="101">
        <f>IF(ISNUMBER(jaar_zip[[#This Row],[etmaaltemperatuur]]),IF(jaar_zip[[#This Row],[etmaaltemperatuur]]&lt;stookgrens,stookgrens-jaar_zip[[#This Row],[etmaaltemperatuur]],0),"")</f>
        <v>10.6</v>
      </c>
      <c r="N167" s="101">
        <f>IF(ISNUMBER(jaar_zip[[#This Row],[graaddagen]]),IF(OR(MONTH(jaar_zip[[#This Row],[Datum]])=1,MONTH(jaar_zip[[#This Row],[Datum]])=2,MONTH(jaar_zip[[#This Row],[Datum]])=11,MONTH(jaar_zip[[#This Row],[Datum]])=12),1.1,IF(OR(MONTH(jaar_zip[[#This Row],[Datum]])=3,MONTH(jaar_zip[[#This Row],[Datum]])=10),1,0.8))*jaar_zip[[#This Row],[graaddagen]],"")</f>
        <v>11.66</v>
      </c>
      <c r="O167" s="101">
        <f>IF(ISNUMBER(jaar_zip[[#This Row],[etmaaltemperatuur]]),IF(jaar_zip[[#This Row],[etmaaltemperatuur]]&gt;stookgrens,jaar_zip[[#This Row],[etmaaltemperatuur]]-stookgrens,0),"")</f>
        <v>0</v>
      </c>
    </row>
    <row r="168" spans="1:15" x14ac:dyDescent="0.3">
      <c r="A168">
        <v>235</v>
      </c>
      <c r="B168">
        <v>20240214</v>
      </c>
      <c r="C168">
        <v>8.1</v>
      </c>
      <c r="D168">
        <v>9.4</v>
      </c>
      <c r="E168">
        <v>232</v>
      </c>
      <c r="F168">
        <v>2.7</v>
      </c>
      <c r="G168">
        <v>1012.1</v>
      </c>
      <c r="H168">
        <v>96</v>
      </c>
      <c r="I168" s="101" t="s">
        <v>13</v>
      </c>
      <c r="J168" s="1">
        <f>DATEVALUE(RIGHT(jaar_zip[[#This Row],[YYYYMMDD]],2)&amp;"-"&amp;MID(jaar_zip[[#This Row],[YYYYMMDD]],5,2)&amp;"-"&amp;LEFT(jaar_zip[[#This Row],[YYYYMMDD]],4))</f>
        <v>45336</v>
      </c>
      <c r="K168" s="101" t="str">
        <f>IF(AND(VALUE(MONTH(jaar_zip[[#This Row],[Datum]]))=1,VALUE(WEEKNUM(jaar_zip[[#This Row],[Datum]],21))&gt;51),RIGHT(YEAR(jaar_zip[[#This Row],[Datum]])-1,2),RIGHT(YEAR(jaar_zip[[#This Row],[Datum]]),2))&amp;"-"&amp; TEXT(WEEKNUM(jaar_zip[[#This Row],[Datum]],21),"00")</f>
        <v>24-07</v>
      </c>
      <c r="L168" s="101">
        <f>MONTH(jaar_zip[[#This Row],[Datum]])</f>
        <v>2</v>
      </c>
      <c r="M168" s="101">
        <f>IF(ISNUMBER(jaar_zip[[#This Row],[etmaaltemperatuur]]),IF(jaar_zip[[#This Row],[etmaaltemperatuur]]&lt;stookgrens,stookgrens-jaar_zip[[#This Row],[etmaaltemperatuur]],0),"")</f>
        <v>8.6</v>
      </c>
      <c r="N168" s="101">
        <f>IF(ISNUMBER(jaar_zip[[#This Row],[graaddagen]]),IF(OR(MONTH(jaar_zip[[#This Row],[Datum]])=1,MONTH(jaar_zip[[#This Row],[Datum]])=2,MONTH(jaar_zip[[#This Row],[Datum]])=11,MONTH(jaar_zip[[#This Row],[Datum]])=12),1.1,IF(OR(MONTH(jaar_zip[[#This Row],[Datum]])=3,MONTH(jaar_zip[[#This Row],[Datum]])=10),1,0.8))*jaar_zip[[#This Row],[graaddagen]],"")</f>
        <v>9.4600000000000009</v>
      </c>
      <c r="O168" s="101">
        <f>IF(ISNUMBER(jaar_zip[[#This Row],[etmaaltemperatuur]]),IF(jaar_zip[[#This Row],[etmaaltemperatuur]]&gt;stookgrens,jaar_zip[[#This Row],[etmaaltemperatuur]]-stookgrens,0),"")</f>
        <v>0</v>
      </c>
    </row>
    <row r="169" spans="1:15" x14ac:dyDescent="0.3">
      <c r="A169">
        <v>235</v>
      </c>
      <c r="B169">
        <v>20240215</v>
      </c>
      <c r="C169">
        <v>6.6</v>
      </c>
      <c r="D169">
        <v>12.3</v>
      </c>
      <c r="E169">
        <v>284</v>
      </c>
      <c r="F169">
        <v>1</v>
      </c>
      <c r="G169">
        <v>1011.1</v>
      </c>
      <c r="H169">
        <v>90</v>
      </c>
      <c r="I169" s="101" t="s">
        <v>13</v>
      </c>
      <c r="J169" s="1">
        <f>DATEVALUE(RIGHT(jaar_zip[[#This Row],[YYYYMMDD]],2)&amp;"-"&amp;MID(jaar_zip[[#This Row],[YYYYMMDD]],5,2)&amp;"-"&amp;LEFT(jaar_zip[[#This Row],[YYYYMMDD]],4))</f>
        <v>45337</v>
      </c>
      <c r="K169" s="101" t="str">
        <f>IF(AND(VALUE(MONTH(jaar_zip[[#This Row],[Datum]]))=1,VALUE(WEEKNUM(jaar_zip[[#This Row],[Datum]],21))&gt;51),RIGHT(YEAR(jaar_zip[[#This Row],[Datum]])-1,2),RIGHT(YEAR(jaar_zip[[#This Row],[Datum]]),2))&amp;"-"&amp; TEXT(WEEKNUM(jaar_zip[[#This Row],[Datum]],21),"00")</f>
        <v>24-07</v>
      </c>
      <c r="L169" s="101">
        <f>MONTH(jaar_zip[[#This Row],[Datum]])</f>
        <v>2</v>
      </c>
      <c r="M169" s="101">
        <f>IF(ISNUMBER(jaar_zip[[#This Row],[etmaaltemperatuur]]),IF(jaar_zip[[#This Row],[etmaaltemperatuur]]&lt;stookgrens,stookgrens-jaar_zip[[#This Row],[etmaaltemperatuur]],0),"")</f>
        <v>5.6999999999999993</v>
      </c>
      <c r="N169" s="101">
        <f>IF(ISNUMBER(jaar_zip[[#This Row],[graaddagen]]),IF(OR(MONTH(jaar_zip[[#This Row],[Datum]])=1,MONTH(jaar_zip[[#This Row],[Datum]])=2,MONTH(jaar_zip[[#This Row],[Datum]])=11,MONTH(jaar_zip[[#This Row],[Datum]])=12),1.1,IF(OR(MONTH(jaar_zip[[#This Row],[Datum]])=3,MONTH(jaar_zip[[#This Row],[Datum]])=10),1,0.8))*jaar_zip[[#This Row],[graaddagen]],"")</f>
        <v>6.27</v>
      </c>
      <c r="O169" s="101">
        <f>IF(ISNUMBER(jaar_zip[[#This Row],[etmaaltemperatuur]]),IF(jaar_zip[[#This Row],[etmaaltemperatuur]]&gt;stookgrens,jaar_zip[[#This Row],[etmaaltemperatuur]]-stookgrens,0),"")</f>
        <v>0</v>
      </c>
    </row>
    <row r="170" spans="1:15" x14ac:dyDescent="0.3">
      <c r="A170">
        <v>235</v>
      </c>
      <c r="B170">
        <v>20240216</v>
      </c>
      <c r="C170">
        <v>4.9000000000000004</v>
      </c>
      <c r="D170">
        <v>9.6</v>
      </c>
      <c r="E170">
        <v>265</v>
      </c>
      <c r="F170">
        <v>1.7</v>
      </c>
      <c r="G170">
        <v>1013.1</v>
      </c>
      <c r="H170">
        <v>90</v>
      </c>
      <c r="I170" s="101" t="s">
        <v>13</v>
      </c>
      <c r="J170" s="1">
        <f>DATEVALUE(RIGHT(jaar_zip[[#This Row],[YYYYMMDD]],2)&amp;"-"&amp;MID(jaar_zip[[#This Row],[YYYYMMDD]],5,2)&amp;"-"&amp;LEFT(jaar_zip[[#This Row],[YYYYMMDD]],4))</f>
        <v>45338</v>
      </c>
      <c r="K170" s="101" t="str">
        <f>IF(AND(VALUE(MONTH(jaar_zip[[#This Row],[Datum]]))=1,VALUE(WEEKNUM(jaar_zip[[#This Row],[Datum]],21))&gt;51),RIGHT(YEAR(jaar_zip[[#This Row],[Datum]])-1,2),RIGHT(YEAR(jaar_zip[[#This Row],[Datum]]),2))&amp;"-"&amp; TEXT(WEEKNUM(jaar_zip[[#This Row],[Datum]],21),"00")</f>
        <v>24-07</v>
      </c>
      <c r="L170" s="101">
        <f>MONTH(jaar_zip[[#This Row],[Datum]])</f>
        <v>2</v>
      </c>
      <c r="M170" s="101">
        <f>IF(ISNUMBER(jaar_zip[[#This Row],[etmaaltemperatuur]]),IF(jaar_zip[[#This Row],[etmaaltemperatuur]]&lt;stookgrens,stookgrens-jaar_zip[[#This Row],[etmaaltemperatuur]],0),"")</f>
        <v>8.4</v>
      </c>
      <c r="N170" s="101">
        <f>IF(ISNUMBER(jaar_zip[[#This Row],[graaddagen]]),IF(OR(MONTH(jaar_zip[[#This Row],[Datum]])=1,MONTH(jaar_zip[[#This Row],[Datum]])=2,MONTH(jaar_zip[[#This Row],[Datum]])=11,MONTH(jaar_zip[[#This Row],[Datum]])=12),1.1,IF(OR(MONTH(jaar_zip[[#This Row],[Datum]])=3,MONTH(jaar_zip[[#This Row],[Datum]])=10),1,0.8))*jaar_zip[[#This Row],[graaddagen]],"")</f>
        <v>9.240000000000002</v>
      </c>
      <c r="O170" s="101">
        <f>IF(ISNUMBER(jaar_zip[[#This Row],[etmaaltemperatuur]]),IF(jaar_zip[[#This Row],[etmaaltemperatuur]]&gt;stookgrens,jaar_zip[[#This Row],[etmaaltemperatuur]]-stookgrens,0),"")</f>
        <v>0</v>
      </c>
    </row>
    <row r="171" spans="1:15" x14ac:dyDescent="0.3">
      <c r="A171">
        <v>235</v>
      </c>
      <c r="B171">
        <v>20240217</v>
      </c>
      <c r="C171">
        <v>3.3</v>
      </c>
      <c r="D171">
        <v>8.6999999999999993</v>
      </c>
      <c r="E171">
        <v>327</v>
      </c>
      <c r="F171">
        <v>0.4</v>
      </c>
      <c r="G171">
        <v>1029.2</v>
      </c>
      <c r="H171">
        <v>92</v>
      </c>
      <c r="I171" s="101" t="s">
        <v>13</v>
      </c>
      <c r="J171" s="1">
        <f>DATEVALUE(RIGHT(jaar_zip[[#This Row],[YYYYMMDD]],2)&amp;"-"&amp;MID(jaar_zip[[#This Row],[YYYYMMDD]],5,2)&amp;"-"&amp;LEFT(jaar_zip[[#This Row],[YYYYMMDD]],4))</f>
        <v>45339</v>
      </c>
      <c r="K171" s="101" t="str">
        <f>IF(AND(VALUE(MONTH(jaar_zip[[#This Row],[Datum]]))=1,VALUE(WEEKNUM(jaar_zip[[#This Row],[Datum]],21))&gt;51),RIGHT(YEAR(jaar_zip[[#This Row],[Datum]])-1,2),RIGHT(YEAR(jaar_zip[[#This Row],[Datum]]),2))&amp;"-"&amp; TEXT(WEEKNUM(jaar_zip[[#This Row],[Datum]],21),"00")</f>
        <v>24-07</v>
      </c>
      <c r="L171" s="101">
        <f>MONTH(jaar_zip[[#This Row],[Datum]])</f>
        <v>2</v>
      </c>
      <c r="M171" s="101">
        <f>IF(ISNUMBER(jaar_zip[[#This Row],[etmaaltemperatuur]]),IF(jaar_zip[[#This Row],[etmaaltemperatuur]]&lt;stookgrens,stookgrens-jaar_zip[[#This Row],[etmaaltemperatuur]],0),"")</f>
        <v>9.3000000000000007</v>
      </c>
      <c r="N171" s="101">
        <f>IF(ISNUMBER(jaar_zip[[#This Row],[graaddagen]]),IF(OR(MONTH(jaar_zip[[#This Row],[Datum]])=1,MONTH(jaar_zip[[#This Row],[Datum]])=2,MONTH(jaar_zip[[#This Row],[Datum]])=11,MONTH(jaar_zip[[#This Row],[Datum]])=12),1.1,IF(OR(MONTH(jaar_zip[[#This Row],[Datum]])=3,MONTH(jaar_zip[[#This Row],[Datum]])=10),1,0.8))*jaar_zip[[#This Row],[graaddagen]],"")</f>
        <v>10.230000000000002</v>
      </c>
      <c r="O171" s="101">
        <f>IF(ISNUMBER(jaar_zip[[#This Row],[etmaaltemperatuur]]),IF(jaar_zip[[#This Row],[etmaaltemperatuur]]&gt;stookgrens,jaar_zip[[#This Row],[etmaaltemperatuur]]-stookgrens,0),"")</f>
        <v>0</v>
      </c>
    </row>
    <row r="172" spans="1:15" x14ac:dyDescent="0.3">
      <c r="A172">
        <v>235</v>
      </c>
      <c r="B172">
        <v>20240218</v>
      </c>
      <c r="C172">
        <v>8.8000000000000007</v>
      </c>
      <c r="D172">
        <v>9</v>
      </c>
      <c r="E172">
        <v>109</v>
      </c>
      <c r="F172">
        <v>29.9</v>
      </c>
      <c r="G172">
        <v>1022.1</v>
      </c>
      <c r="H172">
        <v>93</v>
      </c>
      <c r="I172" s="101" t="s">
        <v>13</v>
      </c>
      <c r="J172" s="1">
        <f>DATEVALUE(RIGHT(jaar_zip[[#This Row],[YYYYMMDD]],2)&amp;"-"&amp;MID(jaar_zip[[#This Row],[YYYYMMDD]],5,2)&amp;"-"&amp;LEFT(jaar_zip[[#This Row],[YYYYMMDD]],4))</f>
        <v>45340</v>
      </c>
      <c r="K172" s="101" t="str">
        <f>IF(AND(VALUE(MONTH(jaar_zip[[#This Row],[Datum]]))=1,VALUE(WEEKNUM(jaar_zip[[#This Row],[Datum]],21))&gt;51),RIGHT(YEAR(jaar_zip[[#This Row],[Datum]])-1,2),RIGHT(YEAR(jaar_zip[[#This Row],[Datum]]),2))&amp;"-"&amp; TEXT(WEEKNUM(jaar_zip[[#This Row],[Datum]],21),"00")</f>
        <v>24-07</v>
      </c>
      <c r="L172" s="101">
        <f>MONTH(jaar_zip[[#This Row],[Datum]])</f>
        <v>2</v>
      </c>
      <c r="M172" s="101">
        <f>IF(ISNUMBER(jaar_zip[[#This Row],[etmaaltemperatuur]]),IF(jaar_zip[[#This Row],[etmaaltemperatuur]]&lt;stookgrens,stookgrens-jaar_zip[[#This Row],[etmaaltemperatuur]],0),"")</f>
        <v>9</v>
      </c>
      <c r="N172" s="101">
        <f>IF(ISNUMBER(jaar_zip[[#This Row],[graaddagen]]),IF(OR(MONTH(jaar_zip[[#This Row],[Datum]])=1,MONTH(jaar_zip[[#This Row],[Datum]])=2,MONTH(jaar_zip[[#This Row],[Datum]])=11,MONTH(jaar_zip[[#This Row],[Datum]])=12),1.1,IF(OR(MONTH(jaar_zip[[#This Row],[Datum]])=3,MONTH(jaar_zip[[#This Row],[Datum]])=10),1,0.8))*jaar_zip[[#This Row],[graaddagen]],"")</f>
        <v>9.9</v>
      </c>
      <c r="O172" s="101">
        <f>IF(ISNUMBER(jaar_zip[[#This Row],[etmaaltemperatuur]]),IF(jaar_zip[[#This Row],[etmaaltemperatuur]]&gt;stookgrens,jaar_zip[[#This Row],[etmaaltemperatuur]]-stookgrens,0),"")</f>
        <v>0</v>
      </c>
    </row>
    <row r="173" spans="1:15" x14ac:dyDescent="0.3">
      <c r="A173">
        <v>235</v>
      </c>
      <c r="B173">
        <v>20240219</v>
      </c>
      <c r="C173">
        <v>5.4</v>
      </c>
      <c r="D173">
        <v>8.3000000000000007</v>
      </c>
      <c r="E173">
        <v>254</v>
      </c>
      <c r="F173">
        <v>0.3</v>
      </c>
      <c r="G173">
        <v>1025</v>
      </c>
      <c r="H173">
        <v>90</v>
      </c>
      <c r="I173" s="101" t="s">
        <v>13</v>
      </c>
      <c r="J173" s="1">
        <f>DATEVALUE(RIGHT(jaar_zip[[#This Row],[YYYYMMDD]],2)&amp;"-"&amp;MID(jaar_zip[[#This Row],[YYYYMMDD]],5,2)&amp;"-"&amp;LEFT(jaar_zip[[#This Row],[YYYYMMDD]],4))</f>
        <v>45341</v>
      </c>
      <c r="K173" s="101" t="str">
        <f>IF(AND(VALUE(MONTH(jaar_zip[[#This Row],[Datum]]))=1,VALUE(WEEKNUM(jaar_zip[[#This Row],[Datum]],21))&gt;51),RIGHT(YEAR(jaar_zip[[#This Row],[Datum]])-1,2),RIGHT(YEAR(jaar_zip[[#This Row],[Datum]]),2))&amp;"-"&amp; TEXT(WEEKNUM(jaar_zip[[#This Row],[Datum]],21),"00")</f>
        <v>24-08</v>
      </c>
      <c r="L173" s="101">
        <f>MONTH(jaar_zip[[#This Row],[Datum]])</f>
        <v>2</v>
      </c>
      <c r="M173" s="101">
        <f>IF(ISNUMBER(jaar_zip[[#This Row],[etmaaltemperatuur]]),IF(jaar_zip[[#This Row],[etmaaltemperatuur]]&lt;stookgrens,stookgrens-jaar_zip[[#This Row],[etmaaltemperatuur]],0),"")</f>
        <v>9.6999999999999993</v>
      </c>
      <c r="N173" s="101">
        <f>IF(ISNUMBER(jaar_zip[[#This Row],[graaddagen]]),IF(OR(MONTH(jaar_zip[[#This Row],[Datum]])=1,MONTH(jaar_zip[[#This Row],[Datum]])=2,MONTH(jaar_zip[[#This Row],[Datum]])=11,MONTH(jaar_zip[[#This Row],[Datum]])=12),1.1,IF(OR(MONTH(jaar_zip[[#This Row],[Datum]])=3,MONTH(jaar_zip[[#This Row],[Datum]])=10),1,0.8))*jaar_zip[[#This Row],[graaddagen]],"")</f>
        <v>10.67</v>
      </c>
      <c r="O173" s="101">
        <f>IF(ISNUMBER(jaar_zip[[#This Row],[etmaaltemperatuur]]),IF(jaar_zip[[#This Row],[etmaaltemperatuur]]&gt;stookgrens,jaar_zip[[#This Row],[etmaaltemperatuur]]-stookgrens,0),"")</f>
        <v>0</v>
      </c>
    </row>
    <row r="174" spans="1:15" x14ac:dyDescent="0.3">
      <c r="A174">
        <v>235</v>
      </c>
      <c r="B174">
        <v>20240220</v>
      </c>
      <c r="C174">
        <v>6.5</v>
      </c>
      <c r="D174">
        <v>8.4</v>
      </c>
      <c r="E174">
        <v>387</v>
      </c>
      <c r="F174">
        <v>0.4</v>
      </c>
      <c r="G174">
        <v>1023.5</v>
      </c>
      <c r="H174">
        <v>90</v>
      </c>
      <c r="I174" s="101" t="s">
        <v>13</v>
      </c>
      <c r="J174" s="1">
        <f>DATEVALUE(RIGHT(jaar_zip[[#This Row],[YYYYMMDD]],2)&amp;"-"&amp;MID(jaar_zip[[#This Row],[YYYYMMDD]],5,2)&amp;"-"&amp;LEFT(jaar_zip[[#This Row],[YYYYMMDD]],4))</f>
        <v>45342</v>
      </c>
      <c r="K174" s="101" t="str">
        <f>IF(AND(VALUE(MONTH(jaar_zip[[#This Row],[Datum]]))=1,VALUE(WEEKNUM(jaar_zip[[#This Row],[Datum]],21))&gt;51),RIGHT(YEAR(jaar_zip[[#This Row],[Datum]])-1,2),RIGHT(YEAR(jaar_zip[[#This Row],[Datum]]),2))&amp;"-"&amp; TEXT(WEEKNUM(jaar_zip[[#This Row],[Datum]],21),"00")</f>
        <v>24-08</v>
      </c>
      <c r="L174" s="101">
        <f>MONTH(jaar_zip[[#This Row],[Datum]])</f>
        <v>2</v>
      </c>
      <c r="M174" s="101">
        <f>IF(ISNUMBER(jaar_zip[[#This Row],[etmaaltemperatuur]]),IF(jaar_zip[[#This Row],[etmaaltemperatuur]]&lt;stookgrens,stookgrens-jaar_zip[[#This Row],[etmaaltemperatuur]],0),"")</f>
        <v>9.6</v>
      </c>
      <c r="N174" s="101">
        <f>IF(ISNUMBER(jaar_zip[[#This Row],[graaddagen]]),IF(OR(MONTH(jaar_zip[[#This Row],[Datum]])=1,MONTH(jaar_zip[[#This Row],[Datum]])=2,MONTH(jaar_zip[[#This Row],[Datum]])=11,MONTH(jaar_zip[[#This Row],[Datum]])=12),1.1,IF(OR(MONTH(jaar_zip[[#This Row],[Datum]])=3,MONTH(jaar_zip[[#This Row],[Datum]])=10),1,0.8))*jaar_zip[[#This Row],[graaddagen]],"")</f>
        <v>10.56</v>
      </c>
      <c r="O174" s="101">
        <f>IF(ISNUMBER(jaar_zip[[#This Row],[etmaaltemperatuur]]),IF(jaar_zip[[#This Row],[etmaaltemperatuur]]&gt;stookgrens,jaar_zip[[#This Row],[etmaaltemperatuur]]-stookgrens,0),"")</f>
        <v>0</v>
      </c>
    </row>
    <row r="175" spans="1:15" x14ac:dyDescent="0.3">
      <c r="A175">
        <v>235</v>
      </c>
      <c r="B175">
        <v>20240221</v>
      </c>
      <c r="C175">
        <v>9</v>
      </c>
      <c r="D175">
        <v>9</v>
      </c>
      <c r="E175">
        <v>231</v>
      </c>
      <c r="F175">
        <v>6.1</v>
      </c>
      <c r="G175">
        <v>1007.6</v>
      </c>
      <c r="H175">
        <v>90</v>
      </c>
      <c r="I175" s="101" t="s">
        <v>13</v>
      </c>
      <c r="J175" s="1">
        <f>DATEVALUE(RIGHT(jaar_zip[[#This Row],[YYYYMMDD]],2)&amp;"-"&amp;MID(jaar_zip[[#This Row],[YYYYMMDD]],5,2)&amp;"-"&amp;LEFT(jaar_zip[[#This Row],[YYYYMMDD]],4))</f>
        <v>45343</v>
      </c>
      <c r="K175" s="101" t="str">
        <f>IF(AND(VALUE(MONTH(jaar_zip[[#This Row],[Datum]]))=1,VALUE(WEEKNUM(jaar_zip[[#This Row],[Datum]],21))&gt;51),RIGHT(YEAR(jaar_zip[[#This Row],[Datum]])-1,2),RIGHT(YEAR(jaar_zip[[#This Row],[Datum]]),2))&amp;"-"&amp; TEXT(WEEKNUM(jaar_zip[[#This Row],[Datum]],21),"00")</f>
        <v>24-08</v>
      </c>
      <c r="L175" s="101">
        <f>MONTH(jaar_zip[[#This Row],[Datum]])</f>
        <v>2</v>
      </c>
      <c r="M175" s="101">
        <f>IF(ISNUMBER(jaar_zip[[#This Row],[etmaaltemperatuur]]),IF(jaar_zip[[#This Row],[etmaaltemperatuur]]&lt;stookgrens,stookgrens-jaar_zip[[#This Row],[etmaaltemperatuur]],0),"")</f>
        <v>9</v>
      </c>
      <c r="N175" s="101">
        <f>IF(ISNUMBER(jaar_zip[[#This Row],[graaddagen]]),IF(OR(MONTH(jaar_zip[[#This Row],[Datum]])=1,MONTH(jaar_zip[[#This Row],[Datum]])=2,MONTH(jaar_zip[[#This Row],[Datum]])=11,MONTH(jaar_zip[[#This Row],[Datum]])=12),1.1,IF(OR(MONTH(jaar_zip[[#This Row],[Datum]])=3,MONTH(jaar_zip[[#This Row],[Datum]])=10),1,0.8))*jaar_zip[[#This Row],[graaddagen]],"")</f>
        <v>9.9</v>
      </c>
      <c r="O175" s="101">
        <f>IF(ISNUMBER(jaar_zip[[#This Row],[etmaaltemperatuur]]),IF(jaar_zip[[#This Row],[etmaaltemperatuur]]&gt;stookgrens,jaar_zip[[#This Row],[etmaaltemperatuur]]-stookgrens,0),"")</f>
        <v>0</v>
      </c>
    </row>
    <row r="176" spans="1:15" x14ac:dyDescent="0.3">
      <c r="A176">
        <v>235</v>
      </c>
      <c r="B176">
        <v>20240222</v>
      </c>
      <c r="C176">
        <v>8.1999999999999993</v>
      </c>
      <c r="D176">
        <v>9.1</v>
      </c>
      <c r="E176">
        <v>402</v>
      </c>
      <c r="F176">
        <v>13.9</v>
      </c>
      <c r="G176">
        <v>983.4</v>
      </c>
      <c r="H176">
        <v>90</v>
      </c>
      <c r="I176" s="101" t="s">
        <v>13</v>
      </c>
      <c r="J176" s="1">
        <f>DATEVALUE(RIGHT(jaar_zip[[#This Row],[YYYYMMDD]],2)&amp;"-"&amp;MID(jaar_zip[[#This Row],[YYYYMMDD]],5,2)&amp;"-"&amp;LEFT(jaar_zip[[#This Row],[YYYYMMDD]],4))</f>
        <v>45344</v>
      </c>
      <c r="K176" s="101" t="str">
        <f>IF(AND(VALUE(MONTH(jaar_zip[[#This Row],[Datum]]))=1,VALUE(WEEKNUM(jaar_zip[[#This Row],[Datum]],21))&gt;51),RIGHT(YEAR(jaar_zip[[#This Row],[Datum]])-1,2),RIGHT(YEAR(jaar_zip[[#This Row],[Datum]]),2))&amp;"-"&amp; TEXT(WEEKNUM(jaar_zip[[#This Row],[Datum]],21),"00")</f>
        <v>24-08</v>
      </c>
      <c r="L176" s="101">
        <f>MONTH(jaar_zip[[#This Row],[Datum]])</f>
        <v>2</v>
      </c>
      <c r="M176" s="101">
        <f>IF(ISNUMBER(jaar_zip[[#This Row],[etmaaltemperatuur]]),IF(jaar_zip[[#This Row],[etmaaltemperatuur]]&lt;stookgrens,stookgrens-jaar_zip[[#This Row],[etmaaltemperatuur]],0),"")</f>
        <v>8.9</v>
      </c>
      <c r="N176" s="101">
        <f>IF(ISNUMBER(jaar_zip[[#This Row],[graaddagen]]),IF(OR(MONTH(jaar_zip[[#This Row],[Datum]])=1,MONTH(jaar_zip[[#This Row],[Datum]])=2,MONTH(jaar_zip[[#This Row],[Datum]])=11,MONTH(jaar_zip[[#This Row],[Datum]])=12),1.1,IF(OR(MONTH(jaar_zip[[#This Row],[Datum]])=3,MONTH(jaar_zip[[#This Row],[Datum]])=10),1,0.8))*jaar_zip[[#This Row],[graaddagen]],"")</f>
        <v>9.7900000000000009</v>
      </c>
      <c r="O176" s="101">
        <f>IF(ISNUMBER(jaar_zip[[#This Row],[etmaaltemperatuur]]),IF(jaar_zip[[#This Row],[etmaaltemperatuur]]&gt;stookgrens,jaar_zip[[#This Row],[etmaaltemperatuur]]-stookgrens,0),"")</f>
        <v>0</v>
      </c>
    </row>
    <row r="177" spans="1:15" x14ac:dyDescent="0.3">
      <c r="A177">
        <v>235</v>
      </c>
      <c r="B177">
        <v>20240223</v>
      </c>
      <c r="C177">
        <v>8.6</v>
      </c>
      <c r="D177">
        <v>6.2</v>
      </c>
      <c r="E177">
        <v>467</v>
      </c>
      <c r="F177">
        <v>4.3</v>
      </c>
      <c r="G177">
        <v>987.8</v>
      </c>
      <c r="H177">
        <v>81</v>
      </c>
      <c r="I177" s="101" t="s">
        <v>13</v>
      </c>
      <c r="J177" s="1">
        <f>DATEVALUE(RIGHT(jaar_zip[[#This Row],[YYYYMMDD]],2)&amp;"-"&amp;MID(jaar_zip[[#This Row],[YYYYMMDD]],5,2)&amp;"-"&amp;LEFT(jaar_zip[[#This Row],[YYYYMMDD]],4))</f>
        <v>45345</v>
      </c>
      <c r="K177" s="101" t="str">
        <f>IF(AND(VALUE(MONTH(jaar_zip[[#This Row],[Datum]]))=1,VALUE(WEEKNUM(jaar_zip[[#This Row],[Datum]],21))&gt;51),RIGHT(YEAR(jaar_zip[[#This Row],[Datum]])-1,2),RIGHT(YEAR(jaar_zip[[#This Row],[Datum]]),2))&amp;"-"&amp; TEXT(WEEKNUM(jaar_zip[[#This Row],[Datum]],21),"00")</f>
        <v>24-08</v>
      </c>
      <c r="L177" s="101">
        <f>MONTH(jaar_zip[[#This Row],[Datum]])</f>
        <v>2</v>
      </c>
      <c r="M177" s="101">
        <f>IF(ISNUMBER(jaar_zip[[#This Row],[etmaaltemperatuur]]),IF(jaar_zip[[#This Row],[etmaaltemperatuur]]&lt;stookgrens,stookgrens-jaar_zip[[#This Row],[etmaaltemperatuur]],0),"")</f>
        <v>11.8</v>
      </c>
      <c r="N177" s="101">
        <f>IF(ISNUMBER(jaar_zip[[#This Row],[graaddagen]]),IF(OR(MONTH(jaar_zip[[#This Row],[Datum]])=1,MONTH(jaar_zip[[#This Row],[Datum]])=2,MONTH(jaar_zip[[#This Row],[Datum]])=11,MONTH(jaar_zip[[#This Row],[Datum]])=12),1.1,IF(OR(MONTH(jaar_zip[[#This Row],[Datum]])=3,MONTH(jaar_zip[[#This Row],[Datum]])=10),1,0.8))*jaar_zip[[#This Row],[graaddagen]],"")</f>
        <v>12.980000000000002</v>
      </c>
      <c r="O177" s="101">
        <f>IF(ISNUMBER(jaar_zip[[#This Row],[etmaaltemperatuur]]),IF(jaar_zip[[#This Row],[etmaaltemperatuur]]&gt;stookgrens,jaar_zip[[#This Row],[etmaaltemperatuur]]-stookgrens,0),"")</f>
        <v>0</v>
      </c>
    </row>
    <row r="178" spans="1:15" x14ac:dyDescent="0.3">
      <c r="A178">
        <v>235</v>
      </c>
      <c r="B178">
        <v>20240224</v>
      </c>
      <c r="C178">
        <v>5.2</v>
      </c>
      <c r="D178">
        <v>4.2</v>
      </c>
      <c r="E178">
        <v>480</v>
      </c>
      <c r="F178">
        <v>5.3</v>
      </c>
      <c r="G178">
        <v>996.6</v>
      </c>
      <c r="H178">
        <v>89</v>
      </c>
      <c r="I178" s="101" t="s">
        <v>13</v>
      </c>
      <c r="J178" s="1">
        <f>DATEVALUE(RIGHT(jaar_zip[[#This Row],[YYYYMMDD]],2)&amp;"-"&amp;MID(jaar_zip[[#This Row],[YYYYMMDD]],5,2)&amp;"-"&amp;LEFT(jaar_zip[[#This Row],[YYYYMMDD]],4))</f>
        <v>45346</v>
      </c>
      <c r="K178" s="101" t="str">
        <f>IF(AND(VALUE(MONTH(jaar_zip[[#This Row],[Datum]]))=1,VALUE(WEEKNUM(jaar_zip[[#This Row],[Datum]],21))&gt;51),RIGHT(YEAR(jaar_zip[[#This Row],[Datum]])-1,2),RIGHT(YEAR(jaar_zip[[#This Row],[Datum]]),2))&amp;"-"&amp; TEXT(WEEKNUM(jaar_zip[[#This Row],[Datum]],21),"00")</f>
        <v>24-08</v>
      </c>
      <c r="L178" s="101">
        <f>MONTH(jaar_zip[[#This Row],[Datum]])</f>
        <v>2</v>
      </c>
      <c r="M178" s="101">
        <f>IF(ISNUMBER(jaar_zip[[#This Row],[etmaaltemperatuur]]),IF(jaar_zip[[#This Row],[etmaaltemperatuur]]&lt;stookgrens,stookgrens-jaar_zip[[#This Row],[etmaaltemperatuur]],0),"")</f>
        <v>13.8</v>
      </c>
      <c r="N178" s="101">
        <f>IF(ISNUMBER(jaar_zip[[#This Row],[graaddagen]]),IF(OR(MONTH(jaar_zip[[#This Row],[Datum]])=1,MONTH(jaar_zip[[#This Row],[Datum]])=2,MONTH(jaar_zip[[#This Row],[Datum]])=11,MONTH(jaar_zip[[#This Row],[Datum]])=12),1.1,IF(OR(MONTH(jaar_zip[[#This Row],[Datum]])=3,MONTH(jaar_zip[[#This Row],[Datum]])=10),1,0.8))*jaar_zip[[#This Row],[graaddagen]],"")</f>
        <v>15.180000000000001</v>
      </c>
      <c r="O178" s="101">
        <f>IF(ISNUMBER(jaar_zip[[#This Row],[etmaaltemperatuur]]),IF(jaar_zip[[#This Row],[etmaaltemperatuur]]&gt;stookgrens,jaar_zip[[#This Row],[etmaaltemperatuur]]-stookgrens,0),"")</f>
        <v>0</v>
      </c>
    </row>
    <row r="179" spans="1:15" x14ac:dyDescent="0.3">
      <c r="A179">
        <v>235</v>
      </c>
      <c r="B179">
        <v>20240225</v>
      </c>
      <c r="C179">
        <v>3</v>
      </c>
      <c r="D179">
        <v>5.6</v>
      </c>
      <c r="E179">
        <v>494</v>
      </c>
      <c r="F179">
        <v>3.4</v>
      </c>
      <c r="G179">
        <v>999.9</v>
      </c>
      <c r="H179">
        <v>89</v>
      </c>
      <c r="I179" s="101" t="s">
        <v>13</v>
      </c>
      <c r="J179" s="1">
        <f>DATEVALUE(RIGHT(jaar_zip[[#This Row],[YYYYMMDD]],2)&amp;"-"&amp;MID(jaar_zip[[#This Row],[YYYYMMDD]],5,2)&amp;"-"&amp;LEFT(jaar_zip[[#This Row],[YYYYMMDD]],4))</f>
        <v>45347</v>
      </c>
      <c r="K179" s="101" t="str">
        <f>IF(AND(VALUE(MONTH(jaar_zip[[#This Row],[Datum]]))=1,VALUE(WEEKNUM(jaar_zip[[#This Row],[Datum]],21))&gt;51),RIGHT(YEAR(jaar_zip[[#This Row],[Datum]])-1,2),RIGHT(YEAR(jaar_zip[[#This Row],[Datum]]),2))&amp;"-"&amp; TEXT(WEEKNUM(jaar_zip[[#This Row],[Datum]],21),"00")</f>
        <v>24-08</v>
      </c>
      <c r="L179" s="101">
        <f>MONTH(jaar_zip[[#This Row],[Datum]])</f>
        <v>2</v>
      </c>
      <c r="M179" s="101">
        <f>IF(ISNUMBER(jaar_zip[[#This Row],[etmaaltemperatuur]]),IF(jaar_zip[[#This Row],[etmaaltemperatuur]]&lt;stookgrens,stookgrens-jaar_zip[[#This Row],[etmaaltemperatuur]],0),"")</f>
        <v>12.4</v>
      </c>
      <c r="N179" s="101">
        <f>IF(ISNUMBER(jaar_zip[[#This Row],[graaddagen]]),IF(OR(MONTH(jaar_zip[[#This Row],[Datum]])=1,MONTH(jaar_zip[[#This Row],[Datum]])=2,MONTH(jaar_zip[[#This Row],[Datum]])=11,MONTH(jaar_zip[[#This Row],[Datum]])=12),1.1,IF(OR(MONTH(jaar_zip[[#This Row],[Datum]])=3,MONTH(jaar_zip[[#This Row],[Datum]])=10),1,0.8))*jaar_zip[[#This Row],[graaddagen]],"")</f>
        <v>13.640000000000002</v>
      </c>
      <c r="O179" s="101">
        <f>IF(ISNUMBER(jaar_zip[[#This Row],[etmaaltemperatuur]]),IF(jaar_zip[[#This Row],[etmaaltemperatuur]]&gt;stookgrens,jaar_zip[[#This Row],[etmaaltemperatuur]]-stookgrens,0),"")</f>
        <v>0</v>
      </c>
    </row>
    <row r="180" spans="1:15" x14ac:dyDescent="0.3">
      <c r="A180">
        <v>235</v>
      </c>
      <c r="B180">
        <v>20240226</v>
      </c>
      <c r="C180">
        <v>9.3000000000000007</v>
      </c>
      <c r="D180">
        <v>5.8</v>
      </c>
      <c r="E180">
        <v>453</v>
      </c>
      <c r="F180">
        <v>0</v>
      </c>
      <c r="G180">
        <v>1009.8</v>
      </c>
      <c r="H180">
        <v>79</v>
      </c>
      <c r="I180" s="101" t="s">
        <v>13</v>
      </c>
      <c r="J180" s="1">
        <f>DATEVALUE(RIGHT(jaar_zip[[#This Row],[YYYYMMDD]],2)&amp;"-"&amp;MID(jaar_zip[[#This Row],[YYYYMMDD]],5,2)&amp;"-"&amp;LEFT(jaar_zip[[#This Row],[YYYYMMDD]],4))</f>
        <v>45348</v>
      </c>
      <c r="K180" s="101" t="str">
        <f>IF(AND(VALUE(MONTH(jaar_zip[[#This Row],[Datum]]))=1,VALUE(WEEKNUM(jaar_zip[[#This Row],[Datum]],21))&gt;51),RIGHT(YEAR(jaar_zip[[#This Row],[Datum]])-1,2),RIGHT(YEAR(jaar_zip[[#This Row],[Datum]]),2))&amp;"-"&amp; TEXT(WEEKNUM(jaar_zip[[#This Row],[Datum]],21),"00")</f>
        <v>24-09</v>
      </c>
      <c r="L180" s="101">
        <f>MONTH(jaar_zip[[#This Row],[Datum]])</f>
        <v>2</v>
      </c>
      <c r="M180" s="101">
        <f>IF(ISNUMBER(jaar_zip[[#This Row],[etmaaltemperatuur]]),IF(jaar_zip[[#This Row],[etmaaltemperatuur]]&lt;stookgrens,stookgrens-jaar_zip[[#This Row],[etmaaltemperatuur]],0),"")</f>
        <v>12.2</v>
      </c>
      <c r="N180" s="101">
        <f>IF(ISNUMBER(jaar_zip[[#This Row],[graaddagen]]),IF(OR(MONTH(jaar_zip[[#This Row],[Datum]])=1,MONTH(jaar_zip[[#This Row],[Datum]])=2,MONTH(jaar_zip[[#This Row],[Datum]])=11,MONTH(jaar_zip[[#This Row],[Datum]])=12),1.1,IF(OR(MONTH(jaar_zip[[#This Row],[Datum]])=3,MONTH(jaar_zip[[#This Row],[Datum]])=10),1,0.8))*jaar_zip[[#This Row],[graaddagen]],"")</f>
        <v>13.42</v>
      </c>
      <c r="O180" s="101">
        <f>IF(ISNUMBER(jaar_zip[[#This Row],[etmaaltemperatuur]]),IF(jaar_zip[[#This Row],[etmaaltemperatuur]]&gt;stookgrens,jaar_zip[[#This Row],[etmaaltemperatuur]]-stookgrens,0),"")</f>
        <v>0</v>
      </c>
    </row>
    <row r="181" spans="1:15" x14ac:dyDescent="0.3">
      <c r="A181">
        <v>235</v>
      </c>
      <c r="B181">
        <v>20240227</v>
      </c>
      <c r="C181">
        <v>3.2</v>
      </c>
      <c r="D181">
        <v>5.5</v>
      </c>
      <c r="E181">
        <v>836</v>
      </c>
      <c r="F181">
        <v>0</v>
      </c>
      <c r="G181">
        <v>1019</v>
      </c>
      <c r="H181">
        <v>74</v>
      </c>
      <c r="I181" s="101" t="s">
        <v>13</v>
      </c>
      <c r="J181" s="1">
        <f>DATEVALUE(RIGHT(jaar_zip[[#This Row],[YYYYMMDD]],2)&amp;"-"&amp;MID(jaar_zip[[#This Row],[YYYYMMDD]],5,2)&amp;"-"&amp;LEFT(jaar_zip[[#This Row],[YYYYMMDD]],4))</f>
        <v>45349</v>
      </c>
      <c r="K181" s="101" t="str">
        <f>IF(AND(VALUE(MONTH(jaar_zip[[#This Row],[Datum]]))=1,VALUE(WEEKNUM(jaar_zip[[#This Row],[Datum]],21))&gt;51),RIGHT(YEAR(jaar_zip[[#This Row],[Datum]])-1,2),RIGHT(YEAR(jaar_zip[[#This Row],[Datum]]),2))&amp;"-"&amp; TEXT(WEEKNUM(jaar_zip[[#This Row],[Datum]],21),"00")</f>
        <v>24-09</v>
      </c>
      <c r="L181" s="101">
        <f>MONTH(jaar_zip[[#This Row],[Datum]])</f>
        <v>2</v>
      </c>
      <c r="M181" s="101">
        <f>IF(ISNUMBER(jaar_zip[[#This Row],[etmaaltemperatuur]]),IF(jaar_zip[[#This Row],[etmaaltemperatuur]]&lt;stookgrens,stookgrens-jaar_zip[[#This Row],[etmaaltemperatuur]],0),"")</f>
        <v>12.5</v>
      </c>
      <c r="N181" s="101">
        <f>IF(ISNUMBER(jaar_zip[[#This Row],[graaddagen]]),IF(OR(MONTH(jaar_zip[[#This Row],[Datum]])=1,MONTH(jaar_zip[[#This Row],[Datum]])=2,MONTH(jaar_zip[[#This Row],[Datum]])=11,MONTH(jaar_zip[[#This Row],[Datum]])=12),1.1,IF(OR(MONTH(jaar_zip[[#This Row],[Datum]])=3,MONTH(jaar_zip[[#This Row],[Datum]])=10),1,0.8))*jaar_zip[[#This Row],[graaddagen]],"")</f>
        <v>13.750000000000002</v>
      </c>
      <c r="O181" s="101">
        <f>IF(ISNUMBER(jaar_zip[[#This Row],[etmaaltemperatuur]]),IF(jaar_zip[[#This Row],[etmaaltemperatuur]]&gt;stookgrens,jaar_zip[[#This Row],[etmaaltemperatuur]]-stookgrens,0),"")</f>
        <v>0</v>
      </c>
    </row>
    <row r="182" spans="1:15" x14ac:dyDescent="0.3">
      <c r="A182">
        <v>235</v>
      </c>
      <c r="B182">
        <v>20240228</v>
      </c>
      <c r="C182">
        <v>6</v>
      </c>
      <c r="D182">
        <v>8</v>
      </c>
      <c r="E182">
        <v>537</v>
      </c>
      <c r="F182">
        <v>0.2</v>
      </c>
      <c r="G182">
        <v>1017.6</v>
      </c>
      <c r="H182">
        <v>89</v>
      </c>
      <c r="I182" s="101" t="s">
        <v>13</v>
      </c>
      <c r="J182" s="1">
        <f>DATEVALUE(RIGHT(jaar_zip[[#This Row],[YYYYMMDD]],2)&amp;"-"&amp;MID(jaar_zip[[#This Row],[YYYYMMDD]],5,2)&amp;"-"&amp;LEFT(jaar_zip[[#This Row],[YYYYMMDD]],4))</f>
        <v>45350</v>
      </c>
      <c r="K182" s="101" t="str">
        <f>IF(AND(VALUE(MONTH(jaar_zip[[#This Row],[Datum]]))=1,VALUE(WEEKNUM(jaar_zip[[#This Row],[Datum]],21))&gt;51),RIGHT(YEAR(jaar_zip[[#This Row],[Datum]])-1,2),RIGHT(YEAR(jaar_zip[[#This Row],[Datum]]),2))&amp;"-"&amp; TEXT(WEEKNUM(jaar_zip[[#This Row],[Datum]],21),"00")</f>
        <v>24-09</v>
      </c>
      <c r="L182" s="101">
        <f>MONTH(jaar_zip[[#This Row],[Datum]])</f>
        <v>2</v>
      </c>
      <c r="M182" s="101">
        <f>IF(ISNUMBER(jaar_zip[[#This Row],[etmaaltemperatuur]]),IF(jaar_zip[[#This Row],[etmaaltemperatuur]]&lt;stookgrens,stookgrens-jaar_zip[[#This Row],[etmaaltemperatuur]],0),"")</f>
        <v>10</v>
      </c>
      <c r="N182" s="101">
        <f>IF(ISNUMBER(jaar_zip[[#This Row],[graaddagen]]),IF(OR(MONTH(jaar_zip[[#This Row],[Datum]])=1,MONTH(jaar_zip[[#This Row],[Datum]])=2,MONTH(jaar_zip[[#This Row],[Datum]])=11,MONTH(jaar_zip[[#This Row],[Datum]])=12),1.1,IF(OR(MONTH(jaar_zip[[#This Row],[Datum]])=3,MONTH(jaar_zip[[#This Row],[Datum]])=10),1,0.8))*jaar_zip[[#This Row],[graaddagen]],"")</f>
        <v>11</v>
      </c>
      <c r="O182" s="101">
        <f>IF(ISNUMBER(jaar_zip[[#This Row],[etmaaltemperatuur]]),IF(jaar_zip[[#This Row],[etmaaltemperatuur]]&gt;stookgrens,jaar_zip[[#This Row],[etmaaltemperatuur]]-stookgrens,0),"")</f>
        <v>0</v>
      </c>
    </row>
    <row r="183" spans="1:15" x14ac:dyDescent="0.3">
      <c r="A183">
        <v>235</v>
      </c>
      <c r="B183">
        <v>20240229</v>
      </c>
      <c r="C183">
        <v>8.1</v>
      </c>
      <c r="D183">
        <v>9.1</v>
      </c>
      <c r="E183">
        <v>231</v>
      </c>
      <c r="F183">
        <v>1.6</v>
      </c>
      <c r="G183">
        <v>1005.5</v>
      </c>
      <c r="H183">
        <v>93</v>
      </c>
      <c r="I183" s="101" t="s">
        <v>13</v>
      </c>
      <c r="J183" s="1">
        <f>DATEVALUE(RIGHT(jaar_zip[[#This Row],[YYYYMMDD]],2)&amp;"-"&amp;MID(jaar_zip[[#This Row],[YYYYMMDD]],5,2)&amp;"-"&amp;LEFT(jaar_zip[[#This Row],[YYYYMMDD]],4))</f>
        <v>45351</v>
      </c>
      <c r="K183" s="101" t="str">
        <f>IF(AND(VALUE(MONTH(jaar_zip[[#This Row],[Datum]]))=1,VALUE(WEEKNUM(jaar_zip[[#This Row],[Datum]],21))&gt;51),RIGHT(YEAR(jaar_zip[[#This Row],[Datum]])-1,2),RIGHT(YEAR(jaar_zip[[#This Row],[Datum]]),2))&amp;"-"&amp; TEXT(WEEKNUM(jaar_zip[[#This Row],[Datum]],21),"00")</f>
        <v>24-09</v>
      </c>
      <c r="L183" s="101">
        <f>MONTH(jaar_zip[[#This Row],[Datum]])</f>
        <v>2</v>
      </c>
      <c r="M183" s="101">
        <f>IF(ISNUMBER(jaar_zip[[#This Row],[etmaaltemperatuur]]),IF(jaar_zip[[#This Row],[etmaaltemperatuur]]&lt;stookgrens,stookgrens-jaar_zip[[#This Row],[etmaaltemperatuur]],0),"")</f>
        <v>8.9</v>
      </c>
      <c r="N183" s="101">
        <f>IF(ISNUMBER(jaar_zip[[#This Row],[graaddagen]]),IF(OR(MONTH(jaar_zip[[#This Row],[Datum]])=1,MONTH(jaar_zip[[#This Row],[Datum]])=2,MONTH(jaar_zip[[#This Row],[Datum]])=11,MONTH(jaar_zip[[#This Row],[Datum]])=12),1.1,IF(OR(MONTH(jaar_zip[[#This Row],[Datum]])=3,MONTH(jaar_zip[[#This Row],[Datum]])=10),1,0.8))*jaar_zip[[#This Row],[graaddagen]],"")</f>
        <v>9.7900000000000009</v>
      </c>
      <c r="O183" s="101">
        <f>IF(ISNUMBER(jaar_zip[[#This Row],[etmaaltemperatuur]]),IF(jaar_zip[[#This Row],[etmaaltemperatuur]]&gt;stookgrens,jaar_zip[[#This Row],[etmaaltemperatuur]]-stookgrens,0),"")</f>
        <v>0</v>
      </c>
    </row>
    <row r="184" spans="1:15" x14ac:dyDescent="0.3">
      <c r="A184">
        <v>235</v>
      </c>
      <c r="B184">
        <v>20240301</v>
      </c>
      <c r="C184">
        <v>6.5</v>
      </c>
      <c r="D184">
        <v>7.6</v>
      </c>
      <c r="E184">
        <v>773</v>
      </c>
      <c r="F184">
        <v>1.7</v>
      </c>
      <c r="G184">
        <v>998.9</v>
      </c>
      <c r="H184">
        <v>82</v>
      </c>
      <c r="I184" s="101" t="s">
        <v>13</v>
      </c>
      <c r="J184" s="1">
        <f>DATEVALUE(RIGHT(jaar_zip[[#This Row],[YYYYMMDD]],2)&amp;"-"&amp;MID(jaar_zip[[#This Row],[YYYYMMDD]],5,2)&amp;"-"&amp;LEFT(jaar_zip[[#This Row],[YYYYMMDD]],4))</f>
        <v>45352</v>
      </c>
      <c r="K184" s="101" t="str">
        <f>IF(AND(VALUE(MONTH(jaar_zip[[#This Row],[Datum]]))=1,VALUE(WEEKNUM(jaar_zip[[#This Row],[Datum]],21))&gt;51),RIGHT(YEAR(jaar_zip[[#This Row],[Datum]])-1,2),RIGHT(YEAR(jaar_zip[[#This Row],[Datum]]),2))&amp;"-"&amp; TEXT(WEEKNUM(jaar_zip[[#This Row],[Datum]],21),"00")</f>
        <v>24-09</v>
      </c>
      <c r="L184" s="101">
        <f>MONTH(jaar_zip[[#This Row],[Datum]])</f>
        <v>3</v>
      </c>
      <c r="M184" s="101">
        <f>IF(ISNUMBER(jaar_zip[[#This Row],[etmaaltemperatuur]]),IF(jaar_zip[[#This Row],[etmaaltemperatuur]]&lt;stookgrens,stookgrens-jaar_zip[[#This Row],[etmaaltemperatuur]],0),"")</f>
        <v>10.4</v>
      </c>
      <c r="N184" s="101">
        <f>IF(ISNUMBER(jaar_zip[[#This Row],[graaddagen]]),IF(OR(MONTH(jaar_zip[[#This Row],[Datum]])=1,MONTH(jaar_zip[[#This Row],[Datum]])=2,MONTH(jaar_zip[[#This Row],[Datum]])=11,MONTH(jaar_zip[[#This Row],[Datum]])=12),1.1,IF(OR(MONTH(jaar_zip[[#This Row],[Datum]])=3,MONTH(jaar_zip[[#This Row],[Datum]])=10),1,0.8))*jaar_zip[[#This Row],[graaddagen]],"")</f>
        <v>10.4</v>
      </c>
      <c r="O184" s="101">
        <f>IF(ISNUMBER(jaar_zip[[#This Row],[etmaaltemperatuur]]),IF(jaar_zip[[#This Row],[etmaaltemperatuur]]&gt;stookgrens,jaar_zip[[#This Row],[etmaaltemperatuur]]-stookgrens,0),"")</f>
        <v>0</v>
      </c>
    </row>
    <row r="185" spans="1:15" x14ac:dyDescent="0.3">
      <c r="A185">
        <v>235</v>
      </c>
      <c r="B185">
        <v>20240302</v>
      </c>
      <c r="C185">
        <v>6.3</v>
      </c>
      <c r="D185">
        <v>8.5</v>
      </c>
      <c r="E185">
        <v>1116</v>
      </c>
      <c r="F185">
        <v>0.2</v>
      </c>
      <c r="G185">
        <v>998.6</v>
      </c>
      <c r="H185">
        <v>73</v>
      </c>
      <c r="I185" s="101" t="s">
        <v>13</v>
      </c>
      <c r="J185" s="1">
        <f>DATEVALUE(RIGHT(jaar_zip[[#This Row],[YYYYMMDD]],2)&amp;"-"&amp;MID(jaar_zip[[#This Row],[YYYYMMDD]],5,2)&amp;"-"&amp;LEFT(jaar_zip[[#This Row],[YYYYMMDD]],4))</f>
        <v>45353</v>
      </c>
      <c r="K185" s="101" t="str">
        <f>IF(AND(VALUE(MONTH(jaar_zip[[#This Row],[Datum]]))=1,VALUE(WEEKNUM(jaar_zip[[#This Row],[Datum]],21))&gt;51),RIGHT(YEAR(jaar_zip[[#This Row],[Datum]])-1,2),RIGHT(YEAR(jaar_zip[[#This Row],[Datum]]),2))&amp;"-"&amp; TEXT(WEEKNUM(jaar_zip[[#This Row],[Datum]],21),"00")</f>
        <v>24-09</v>
      </c>
      <c r="L185" s="101">
        <f>MONTH(jaar_zip[[#This Row],[Datum]])</f>
        <v>3</v>
      </c>
      <c r="M185" s="101">
        <f>IF(ISNUMBER(jaar_zip[[#This Row],[etmaaltemperatuur]]),IF(jaar_zip[[#This Row],[etmaaltemperatuur]]&lt;stookgrens,stookgrens-jaar_zip[[#This Row],[etmaaltemperatuur]],0),"")</f>
        <v>9.5</v>
      </c>
      <c r="N185" s="101">
        <f>IF(ISNUMBER(jaar_zip[[#This Row],[graaddagen]]),IF(OR(MONTH(jaar_zip[[#This Row],[Datum]])=1,MONTH(jaar_zip[[#This Row],[Datum]])=2,MONTH(jaar_zip[[#This Row],[Datum]])=11,MONTH(jaar_zip[[#This Row],[Datum]])=12),1.1,IF(OR(MONTH(jaar_zip[[#This Row],[Datum]])=3,MONTH(jaar_zip[[#This Row],[Datum]])=10),1,0.8))*jaar_zip[[#This Row],[graaddagen]],"")</f>
        <v>9.5</v>
      </c>
      <c r="O185" s="101">
        <f>IF(ISNUMBER(jaar_zip[[#This Row],[etmaaltemperatuur]]),IF(jaar_zip[[#This Row],[etmaaltemperatuur]]&gt;stookgrens,jaar_zip[[#This Row],[etmaaltemperatuur]]-stookgrens,0),"")</f>
        <v>0</v>
      </c>
    </row>
    <row r="186" spans="1:15" x14ac:dyDescent="0.3">
      <c r="A186">
        <v>235</v>
      </c>
      <c r="B186">
        <v>20240303</v>
      </c>
      <c r="C186">
        <v>3.4</v>
      </c>
      <c r="D186">
        <v>9.1999999999999993</v>
      </c>
      <c r="E186">
        <v>589</v>
      </c>
      <c r="F186">
        <v>-0.1</v>
      </c>
      <c r="G186">
        <v>1002</v>
      </c>
      <c r="H186">
        <v>83</v>
      </c>
      <c r="I186" s="101" t="s">
        <v>13</v>
      </c>
      <c r="J186" s="1">
        <f>DATEVALUE(RIGHT(jaar_zip[[#This Row],[YYYYMMDD]],2)&amp;"-"&amp;MID(jaar_zip[[#This Row],[YYYYMMDD]],5,2)&amp;"-"&amp;LEFT(jaar_zip[[#This Row],[YYYYMMDD]],4))</f>
        <v>45354</v>
      </c>
      <c r="K186" s="101" t="str">
        <f>IF(AND(VALUE(MONTH(jaar_zip[[#This Row],[Datum]]))=1,VALUE(WEEKNUM(jaar_zip[[#This Row],[Datum]],21))&gt;51),RIGHT(YEAR(jaar_zip[[#This Row],[Datum]])-1,2),RIGHT(YEAR(jaar_zip[[#This Row],[Datum]]),2))&amp;"-"&amp; TEXT(WEEKNUM(jaar_zip[[#This Row],[Datum]],21),"00")</f>
        <v>24-09</v>
      </c>
      <c r="L186" s="101">
        <f>MONTH(jaar_zip[[#This Row],[Datum]])</f>
        <v>3</v>
      </c>
      <c r="M186" s="101">
        <f>IF(ISNUMBER(jaar_zip[[#This Row],[etmaaltemperatuur]]),IF(jaar_zip[[#This Row],[etmaaltemperatuur]]&lt;stookgrens,stookgrens-jaar_zip[[#This Row],[etmaaltemperatuur]],0),"")</f>
        <v>8.8000000000000007</v>
      </c>
      <c r="N186" s="101">
        <f>IF(ISNUMBER(jaar_zip[[#This Row],[graaddagen]]),IF(OR(MONTH(jaar_zip[[#This Row],[Datum]])=1,MONTH(jaar_zip[[#This Row],[Datum]])=2,MONTH(jaar_zip[[#This Row],[Datum]])=11,MONTH(jaar_zip[[#This Row],[Datum]])=12),1.1,IF(OR(MONTH(jaar_zip[[#This Row],[Datum]])=3,MONTH(jaar_zip[[#This Row],[Datum]])=10),1,0.8))*jaar_zip[[#This Row],[graaddagen]],"")</f>
        <v>8.8000000000000007</v>
      </c>
      <c r="O186" s="101">
        <f>IF(ISNUMBER(jaar_zip[[#This Row],[etmaaltemperatuur]]),IF(jaar_zip[[#This Row],[etmaaltemperatuur]]&gt;stookgrens,jaar_zip[[#This Row],[etmaaltemperatuur]]-stookgrens,0),"")</f>
        <v>0</v>
      </c>
    </row>
    <row r="187" spans="1:15" x14ac:dyDescent="0.3">
      <c r="A187">
        <v>235</v>
      </c>
      <c r="B187">
        <v>20240304</v>
      </c>
      <c r="C187">
        <v>3</v>
      </c>
      <c r="D187">
        <v>7</v>
      </c>
      <c r="E187">
        <v>1056</v>
      </c>
      <c r="F187">
        <v>0</v>
      </c>
      <c r="G187">
        <v>1011.4</v>
      </c>
      <c r="H187">
        <v>84</v>
      </c>
      <c r="I187" s="101" t="s">
        <v>13</v>
      </c>
      <c r="J187" s="1">
        <f>DATEVALUE(RIGHT(jaar_zip[[#This Row],[YYYYMMDD]],2)&amp;"-"&amp;MID(jaar_zip[[#This Row],[YYYYMMDD]],5,2)&amp;"-"&amp;LEFT(jaar_zip[[#This Row],[YYYYMMDD]],4))</f>
        <v>45355</v>
      </c>
      <c r="K187" s="101" t="str">
        <f>IF(AND(VALUE(MONTH(jaar_zip[[#This Row],[Datum]]))=1,VALUE(WEEKNUM(jaar_zip[[#This Row],[Datum]],21))&gt;51),RIGHT(YEAR(jaar_zip[[#This Row],[Datum]])-1,2),RIGHT(YEAR(jaar_zip[[#This Row],[Datum]]),2))&amp;"-"&amp; TEXT(WEEKNUM(jaar_zip[[#This Row],[Datum]],21),"00")</f>
        <v>24-10</v>
      </c>
      <c r="L187" s="101">
        <f>MONTH(jaar_zip[[#This Row],[Datum]])</f>
        <v>3</v>
      </c>
      <c r="M187" s="101">
        <f>IF(ISNUMBER(jaar_zip[[#This Row],[etmaaltemperatuur]]),IF(jaar_zip[[#This Row],[etmaaltemperatuur]]&lt;stookgrens,stookgrens-jaar_zip[[#This Row],[etmaaltemperatuur]],0),"")</f>
        <v>11</v>
      </c>
      <c r="N187" s="101">
        <f>IF(ISNUMBER(jaar_zip[[#This Row],[graaddagen]]),IF(OR(MONTH(jaar_zip[[#This Row],[Datum]])=1,MONTH(jaar_zip[[#This Row],[Datum]])=2,MONTH(jaar_zip[[#This Row],[Datum]])=11,MONTH(jaar_zip[[#This Row],[Datum]])=12),1.1,IF(OR(MONTH(jaar_zip[[#This Row],[Datum]])=3,MONTH(jaar_zip[[#This Row],[Datum]])=10),1,0.8))*jaar_zip[[#This Row],[graaddagen]],"")</f>
        <v>11</v>
      </c>
      <c r="O187" s="101">
        <f>IF(ISNUMBER(jaar_zip[[#This Row],[etmaaltemperatuur]]),IF(jaar_zip[[#This Row],[etmaaltemperatuur]]&gt;stookgrens,jaar_zip[[#This Row],[etmaaltemperatuur]]-stookgrens,0),"")</f>
        <v>0</v>
      </c>
    </row>
    <row r="188" spans="1:15" x14ac:dyDescent="0.3">
      <c r="A188">
        <v>235</v>
      </c>
      <c r="B188">
        <v>20240305</v>
      </c>
      <c r="C188">
        <v>2.2999999999999998</v>
      </c>
      <c r="D188">
        <v>7.1</v>
      </c>
      <c r="E188">
        <v>472</v>
      </c>
      <c r="F188">
        <v>0.5</v>
      </c>
      <c r="G188">
        <v>1014.6</v>
      </c>
      <c r="H188">
        <v>93</v>
      </c>
      <c r="I188" s="101" t="s">
        <v>13</v>
      </c>
      <c r="J188" s="1">
        <f>DATEVALUE(RIGHT(jaar_zip[[#This Row],[YYYYMMDD]],2)&amp;"-"&amp;MID(jaar_zip[[#This Row],[YYYYMMDD]],5,2)&amp;"-"&amp;LEFT(jaar_zip[[#This Row],[YYYYMMDD]],4))</f>
        <v>45356</v>
      </c>
      <c r="K188" s="101" t="str">
        <f>IF(AND(VALUE(MONTH(jaar_zip[[#This Row],[Datum]]))=1,VALUE(WEEKNUM(jaar_zip[[#This Row],[Datum]],21))&gt;51),RIGHT(YEAR(jaar_zip[[#This Row],[Datum]])-1,2),RIGHT(YEAR(jaar_zip[[#This Row],[Datum]]),2))&amp;"-"&amp; TEXT(WEEKNUM(jaar_zip[[#This Row],[Datum]],21),"00")</f>
        <v>24-10</v>
      </c>
      <c r="L188" s="101">
        <f>MONTH(jaar_zip[[#This Row],[Datum]])</f>
        <v>3</v>
      </c>
      <c r="M188" s="101">
        <f>IF(ISNUMBER(jaar_zip[[#This Row],[etmaaltemperatuur]]),IF(jaar_zip[[#This Row],[etmaaltemperatuur]]&lt;stookgrens,stookgrens-jaar_zip[[#This Row],[etmaaltemperatuur]],0),"")</f>
        <v>10.9</v>
      </c>
      <c r="N188" s="101">
        <f>IF(ISNUMBER(jaar_zip[[#This Row],[graaddagen]]),IF(OR(MONTH(jaar_zip[[#This Row],[Datum]])=1,MONTH(jaar_zip[[#This Row],[Datum]])=2,MONTH(jaar_zip[[#This Row],[Datum]])=11,MONTH(jaar_zip[[#This Row],[Datum]])=12),1.1,IF(OR(MONTH(jaar_zip[[#This Row],[Datum]])=3,MONTH(jaar_zip[[#This Row],[Datum]])=10),1,0.8))*jaar_zip[[#This Row],[graaddagen]],"")</f>
        <v>10.9</v>
      </c>
      <c r="O188" s="101">
        <f>IF(ISNUMBER(jaar_zip[[#This Row],[etmaaltemperatuur]]),IF(jaar_zip[[#This Row],[etmaaltemperatuur]]&gt;stookgrens,jaar_zip[[#This Row],[etmaaltemperatuur]]-stookgrens,0),"")</f>
        <v>0</v>
      </c>
    </row>
    <row r="189" spans="1:15" x14ac:dyDescent="0.3">
      <c r="A189">
        <v>235</v>
      </c>
      <c r="B189">
        <v>20240306</v>
      </c>
      <c r="C189">
        <v>3.6</v>
      </c>
      <c r="D189">
        <v>7.3</v>
      </c>
      <c r="E189">
        <v>721</v>
      </c>
      <c r="F189">
        <v>-0.1</v>
      </c>
      <c r="G189">
        <v>1023.1</v>
      </c>
      <c r="H189">
        <v>90</v>
      </c>
      <c r="I189" s="101" t="s">
        <v>13</v>
      </c>
      <c r="J189" s="1">
        <f>DATEVALUE(RIGHT(jaar_zip[[#This Row],[YYYYMMDD]],2)&amp;"-"&amp;MID(jaar_zip[[#This Row],[YYYYMMDD]],5,2)&amp;"-"&amp;LEFT(jaar_zip[[#This Row],[YYYYMMDD]],4))</f>
        <v>45357</v>
      </c>
      <c r="K189" s="101" t="str">
        <f>IF(AND(VALUE(MONTH(jaar_zip[[#This Row],[Datum]]))=1,VALUE(WEEKNUM(jaar_zip[[#This Row],[Datum]],21))&gt;51),RIGHT(YEAR(jaar_zip[[#This Row],[Datum]])-1,2),RIGHT(YEAR(jaar_zip[[#This Row],[Datum]]),2))&amp;"-"&amp; TEXT(WEEKNUM(jaar_zip[[#This Row],[Datum]],21),"00")</f>
        <v>24-10</v>
      </c>
      <c r="L189" s="101">
        <f>MONTH(jaar_zip[[#This Row],[Datum]])</f>
        <v>3</v>
      </c>
      <c r="M189" s="101">
        <f>IF(ISNUMBER(jaar_zip[[#This Row],[etmaaltemperatuur]]),IF(jaar_zip[[#This Row],[etmaaltemperatuur]]&lt;stookgrens,stookgrens-jaar_zip[[#This Row],[etmaaltemperatuur]],0),"")</f>
        <v>10.7</v>
      </c>
      <c r="N189" s="101">
        <f>IF(ISNUMBER(jaar_zip[[#This Row],[graaddagen]]),IF(OR(MONTH(jaar_zip[[#This Row],[Datum]])=1,MONTH(jaar_zip[[#This Row],[Datum]])=2,MONTH(jaar_zip[[#This Row],[Datum]])=11,MONTH(jaar_zip[[#This Row],[Datum]])=12),1.1,IF(OR(MONTH(jaar_zip[[#This Row],[Datum]])=3,MONTH(jaar_zip[[#This Row],[Datum]])=10),1,0.8))*jaar_zip[[#This Row],[graaddagen]],"")</f>
        <v>10.7</v>
      </c>
      <c r="O189" s="101">
        <f>IF(ISNUMBER(jaar_zip[[#This Row],[etmaaltemperatuur]]),IF(jaar_zip[[#This Row],[etmaaltemperatuur]]&gt;stookgrens,jaar_zip[[#This Row],[etmaaltemperatuur]]-stookgrens,0),"")</f>
        <v>0</v>
      </c>
    </row>
    <row r="190" spans="1:15" x14ac:dyDescent="0.3">
      <c r="A190">
        <v>235</v>
      </c>
      <c r="B190">
        <v>20240307</v>
      </c>
      <c r="C190">
        <v>6.1</v>
      </c>
      <c r="D190">
        <v>5.5</v>
      </c>
      <c r="E190">
        <v>1025</v>
      </c>
      <c r="F190">
        <v>0</v>
      </c>
      <c r="G190">
        <v>1024.3</v>
      </c>
      <c r="H190">
        <v>83</v>
      </c>
      <c r="I190" s="101" t="s">
        <v>13</v>
      </c>
      <c r="J190" s="1">
        <f>DATEVALUE(RIGHT(jaar_zip[[#This Row],[YYYYMMDD]],2)&amp;"-"&amp;MID(jaar_zip[[#This Row],[YYYYMMDD]],5,2)&amp;"-"&amp;LEFT(jaar_zip[[#This Row],[YYYYMMDD]],4))</f>
        <v>45358</v>
      </c>
      <c r="K190" s="101" t="str">
        <f>IF(AND(VALUE(MONTH(jaar_zip[[#This Row],[Datum]]))=1,VALUE(WEEKNUM(jaar_zip[[#This Row],[Datum]],21))&gt;51),RIGHT(YEAR(jaar_zip[[#This Row],[Datum]])-1,2),RIGHT(YEAR(jaar_zip[[#This Row],[Datum]]),2))&amp;"-"&amp; TEXT(WEEKNUM(jaar_zip[[#This Row],[Datum]],21),"00")</f>
        <v>24-10</v>
      </c>
      <c r="L190" s="101">
        <f>MONTH(jaar_zip[[#This Row],[Datum]])</f>
        <v>3</v>
      </c>
      <c r="M190" s="101">
        <f>IF(ISNUMBER(jaar_zip[[#This Row],[etmaaltemperatuur]]),IF(jaar_zip[[#This Row],[etmaaltemperatuur]]&lt;stookgrens,stookgrens-jaar_zip[[#This Row],[etmaaltemperatuur]],0),"")</f>
        <v>12.5</v>
      </c>
      <c r="N190" s="101">
        <f>IF(ISNUMBER(jaar_zip[[#This Row],[graaddagen]]),IF(OR(MONTH(jaar_zip[[#This Row],[Datum]])=1,MONTH(jaar_zip[[#This Row],[Datum]])=2,MONTH(jaar_zip[[#This Row],[Datum]])=11,MONTH(jaar_zip[[#This Row],[Datum]])=12),1.1,IF(OR(MONTH(jaar_zip[[#This Row],[Datum]])=3,MONTH(jaar_zip[[#This Row],[Datum]])=10),1,0.8))*jaar_zip[[#This Row],[graaddagen]],"")</f>
        <v>12.5</v>
      </c>
      <c r="O190" s="101">
        <f>IF(ISNUMBER(jaar_zip[[#This Row],[etmaaltemperatuur]]),IF(jaar_zip[[#This Row],[etmaaltemperatuur]]&gt;stookgrens,jaar_zip[[#This Row],[etmaaltemperatuur]]-stookgrens,0),"")</f>
        <v>0</v>
      </c>
    </row>
    <row r="191" spans="1:15" x14ac:dyDescent="0.3">
      <c r="A191">
        <v>235</v>
      </c>
      <c r="B191">
        <v>20240308</v>
      </c>
      <c r="C191">
        <v>7.1</v>
      </c>
      <c r="D191">
        <v>5.4</v>
      </c>
      <c r="E191">
        <v>1303</v>
      </c>
      <c r="F191">
        <v>0</v>
      </c>
      <c r="G191">
        <v>1012.7</v>
      </c>
      <c r="H191">
        <v>73</v>
      </c>
      <c r="I191" s="101" t="s">
        <v>13</v>
      </c>
      <c r="J191" s="1">
        <f>DATEVALUE(RIGHT(jaar_zip[[#This Row],[YYYYMMDD]],2)&amp;"-"&amp;MID(jaar_zip[[#This Row],[YYYYMMDD]],5,2)&amp;"-"&amp;LEFT(jaar_zip[[#This Row],[YYYYMMDD]],4))</f>
        <v>45359</v>
      </c>
      <c r="K191" s="101" t="str">
        <f>IF(AND(VALUE(MONTH(jaar_zip[[#This Row],[Datum]]))=1,VALUE(WEEKNUM(jaar_zip[[#This Row],[Datum]],21))&gt;51),RIGHT(YEAR(jaar_zip[[#This Row],[Datum]])-1,2),RIGHT(YEAR(jaar_zip[[#This Row],[Datum]]),2))&amp;"-"&amp; TEXT(WEEKNUM(jaar_zip[[#This Row],[Datum]],21),"00")</f>
        <v>24-10</v>
      </c>
      <c r="L191" s="101">
        <f>MONTH(jaar_zip[[#This Row],[Datum]])</f>
        <v>3</v>
      </c>
      <c r="M191" s="101">
        <f>IF(ISNUMBER(jaar_zip[[#This Row],[etmaaltemperatuur]]),IF(jaar_zip[[#This Row],[etmaaltemperatuur]]&lt;stookgrens,stookgrens-jaar_zip[[#This Row],[etmaaltemperatuur]],0),"")</f>
        <v>12.6</v>
      </c>
      <c r="N191" s="101">
        <f>IF(ISNUMBER(jaar_zip[[#This Row],[graaddagen]]),IF(OR(MONTH(jaar_zip[[#This Row],[Datum]])=1,MONTH(jaar_zip[[#This Row],[Datum]])=2,MONTH(jaar_zip[[#This Row],[Datum]])=11,MONTH(jaar_zip[[#This Row],[Datum]])=12),1.1,IF(OR(MONTH(jaar_zip[[#This Row],[Datum]])=3,MONTH(jaar_zip[[#This Row],[Datum]])=10),1,0.8))*jaar_zip[[#This Row],[graaddagen]],"")</f>
        <v>12.6</v>
      </c>
      <c r="O191" s="101">
        <f>IF(ISNUMBER(jaar_zip[[#This Row],[etmaaltemperatuur]]),IF(jaar_zip[[#This Row],[etmaaltemperatuur]]&gt;stookgrens,jaar_zip[[#This Row],[etmaaltemperatuur]]-stookgrens,0),"")</f>
        <v>0</v>
      </c>
    </row>
    <row r="192" spans="1:15" x14ac:dyDescent="0.3">
      <c r="A192">
        <v>235</v>
      </c>
      <c r="B192">
        <v>20240309</v>
      </c>
      <c r="C192">
        <v>6.2</v>
      </c>
      <c r="D192">
        <v>7</v>
      </c>
      <c r="E192">
        <v>1243</v>
      </c>
      <c r="F192">
        <v>0</v>
      </c>
      <c r="G192">
        <v>1001.8</v>
      </c>
      <c r="H192">
        <v>74</v>
      </c>
      <c r="I192" s="101" t="s">
        <v>13</v>
      </c>
      <c r="J192" s="1">
        <f>DATEVALUE(RIGHT(jaar_zip[[#This Row],[YYYYMMDD]],2)&amp;"-"&amp;MID(jaar_zip[[#This Row],[YYYYMMDD]],5,2)&amp;"-"&amp;LEFT(jaar_zip[[#This Row],[YYYYMMDD]],4))</f>
        <v>45360</v>
      </c>
      <c r="K192" s="101" t="str">
        <f>IF(AND(VALUE(MONTH(jaar_zip[[#This Row],[Datum]]))=1,VALUE(WEEKNUM(jaar_zip[[#This Row],[Datum]],21))&gt;51),RIGHT(YEAR(jaar_zip[[#This Row],[Datum]])-1,2),RIGHT(YEAR(jaar_zip[[#This Row],[Datum]]),2))&amp;"-"&amp; TEXT(WEEKNUM(jaar_zip[[#This Row],[Datum]],21),"00")</f>
        <v>24-10</v>
      </c>
      <c r="L192" s="101">
        <f>MONTH(jaar_zip[[#This Row],[Datum]])</f>
        <v>3</v>
      </c>
      <c r="M192" s="101">
        <f>IF(ISNUMBER(jaar_zip[[#This Row],[etmaaltemperatuur]]),IF(jaar_zip[[#This Row],[etmaaltemperatuur]]&lt;stookgrens,stookgrens-jaar_zip[[#This Row],[etmaaltemperatuur]],0),"")</f>
        <v>11</v>
      </c>
      <c r="N192" s="101">
        <f>IF(ISNUMBER(jaar_zip[[#This Row],[graaddagen]]),IF(OR(MONTH(jaar_zip[[#This Row],[Datum]])=1,MONTH(jaar_zip[[#This Row],[Datum]])=2,MONTH(jaar_zip[[#This Row],[Datum]])=11,MONTH(jaar_zip[[#This Row],[Datum]])=12),1.1,IF(OR(MONTH(jaar_zip[[#This Row],[Datum]])=3,MONTH(jaar_zip[[#This Row],[Datum]])=10),1,0.8))*jaar_zip[[#This Row],[graaddagen]],"")</f>
        <v>11</v>
      </c>
      <c r="O192" s="101">
        <f>IF(ISNUMBER(jaar_zip[[#This Row],[etmaaltemperatuur]]),IF(jaar_zip[[#This Row],[etmaaltemperatuur]]&gt;stookgrens,jaar_zip[[#This Row],[etmaaltemperatuur]]-stookgrens,0),"")</f>
        <v>0</v>
      </c>
    </row>
    <row r="193" spans="1:15" x14ac:dyDescent="0.3">
      <c r="A193">
        <v>235</v>
      </c>
      <c r="B193">
        <v>20240310</v>
      </c>
      <c r="C193">
        <v>7.5</v>
      </c>
      <c r="D193">
        <v>7.2</v>
      </c>
      <c r="E193">
        <v>658</v>
      </c>
      <c r="F193">
        <v>0</v>
      </c>
      <c r="G193">
        <v>998.8</v>
      </c>
      <c r="H193">
        <v>83</v>
      </c>
      <c r="I193" s="101" t="s">
        <v>13</v>
      </c>
      <c r="J193" s="1">
        <f>DATEVALUE(RIGHT(jaar_zip[[#This Row],[YYYYMMDD]],2)&amp;"-"&amp;MID(jaar_zip[[#This Row],[YYYYMMDD]],5,2)&amp;"-"&amp;LEFT(jaar_zip[[#This Row],[YYYYMMDD]],4))</f>
        <v>45361</v>
      </c>
      <c r="K193" s="101" t="str">
        <f>IF(AND(VALUE(MONTH(jaar_zip[[#This Row],[Datum]]))=1,VALUE(WEEKNUM(jaar_zip[[#This Row],[Datum]],21))&gt;51),RIGHT(YEAR(jaar_zip[[#This Row],[Datum]])-1,2),RIGHT(YEAR(jaar_zip[[#This Row],[Datum]]),2))&amp;"-"&amp; TEXT(WEEKNUM(jaar_zip[[#This Row],[Datum]],21),"00")</f>
        <v>24-10</v>
      </c>
      <c r="L193" s="101">
        <f>MONTH(jaar_zip[[#This Row],[Datum]])</f>
        <v>3</v>
      </c>
      <c r="M193" s="101">
        <f>IF(ISNUMBER(jaar_zip[[#This Row],[etmaaltemperatuur]]),IF(jaar_zip[[#This Row],[etmaaltemperatuur]]&lt;stookgrens,stookgrens-jaar_zip[[#This Row],[etmaaltemperatuur]],0),"")</f>
        <v>10.8</v>
      </c>
      <c r="N193" s="101">
        <f>IF(ISNUMBER(jaar_zip[[#This Row],[graaddagen]]),IF(OR(MONTH(jaar_zip[[#This Row],[Datum]])=1,MONTH(jaar_zip[[#This Row],[Datum]])=2,MONTH(jaar_zip[[#This Row],[Datum]])=11,MONTH(jaar_zip[[#This Row],[Datum]])=12),1.1,IF(OR(MONTH(jaar_zip[[#This Row],[Datum]])=3,MONTH(jaar_zip[[#This Row],[Datum]])=10),1,0.8))*jaar_zip[[#This Row],[graaddagen]],"")</f>
        <v>10.8</v>
      </c>
      <c r="O193" s="101">
        <f>IF(ISNUMBER(jaar_zip[[#This Row],[etmaaltemperatuur]]),IF(jaar_zip[[#This Row],[etmaaltemperatuur]]&gt;stookgrens,jaar_zip[[#This Row],[etmaaltemperatuur]]-stookgrens,0),"")</f>
        <v>0</v>
      </c>
    </row>
    <row r="194" spans="1:15" x14ac:dyDescent="0.3">
      <c r="A194">
        <v>235</v>
      </c>
      <c r="B194">
        <v>20240311</v>
      </c>
      <c r="C194">
        <v>4.0999999999999996</v>
      </c>
      <c r="D194">
        <v>6.7</v>
      </c>
      <c r="E194">
        <v>305</v>
      </c>
      <c r="F194">
        <v>0.7</v>
      </c>
      <c r="G194">
        <v>1003.3</v>
      </c>
      <c r="H194">
        <v>90</v>
      </c>
      <c r="I194" s="101" t="s">
        <v>13</v>
      </c>
      <c r="J194" s="1">
        <f>DATEVALUE(RIGHT(jaar_zip[[#This Row],[YYYYMMDD]],2)&amp;"-"&amp;MID(jaar_zip[[#This Row],[YYYYMMDD]],5,2)&amp;"-"&amp;LEFT(jaar_zip[[#This Row],[YYYYMMDD]],4))</f>
        <v>45362</v>
      </c>
      <c r="K194" s="101" t="str">
        <f>IF(AND(VALUE(MONTH(jaar_zip[[#This Row],[Datum]]))=1,VALUE(WEEKNUM(jaar_zip[[#This Row],[Datum]],21))&gt;51),RIGHT(YEAR(jaar_zip[[#This Row],[Datum]])-1,2),RIGHT(YEAR(jaar_zip[[#This Row],[Datum]]),2))&amp;"-"&amp; TEXT(WEEKNUM(jaar_zip[[#This Row],[Datum]],21),"00")</f>
        <v>24-11</v>
      </c>
      <c r="L194" s="101">
        <f>MONTH(jaar_zip[[#This Row],[Datum]])</f>
        <v>3</v>
      </c>
      <c r="M194" s="101">
        <f>IF(ISNUMBER(jaar_zip[[#This Row],[etmaaltemperatuur]]),IF(jaar_zip[[#This Row],[etmaaltemperatuur]]&lt;stookgrens,stookgrens-jaar_zip[[#This Row],[etmaaltemperatuur]],0),"")</f>
        <v>11.3</v>
      </c>
      <c r="N194" s="101">
        <f>IF(ISNUMBER(jaar_zip[[#This Row],[graaddagen]]),IF(OR(MONTH(jaar_zip[[#This Row],[Datum]])=1,MONTH(jaar_zip[[#This Row],[Datum]])=2,MONTH(jaar_zip[[#This Row],[Datum]])=11,MONTH(jaar_zip[[#This Row],[Datum]])=12),1.1,IF(OR(MONTH(jaar_zip[[#This Row],[Datum]])=3,MONTH(jaar_zip[[#This Row],[Datum]])=10),1,0.8))*jaar_zip[[#This Row],[graaddagen]],"")</f>
        <v>11.3</v>
      </c>
      <c r="O194" s="101">
        <f>IF(ISNUMBER(jaar_zip[[#This Row],[etmaaltemperatuur]]),IF(jaar_zip[[#This Row],[etmaaltemperatuur]]&gt;stookgrens,jaar_zip[[#This Row],[etmaaltemperatuur]]-stookgrens,0),"")</f>
        <v>0</v>
      </c>
    </row>
    <row r="195" spans="1:15" x14ac:dyDescent="0.3">
      <c r="A195">
        <v>235</v>
      </c>
      <c r="B195">
        <v>20240312</v>
      </c>
      <c r="C195">
        <v>4.4000000000000004</v>
      </c>
      <c r="D195">
        <v>8.1999999999999993</v>
      </c>
      <c r="E195">
        <v>581</v>
      </c>
      <c r="F195">
        <v>0.2</v>
      </c>
      <c r="G195">
        <v>1011.5</v>
      </c>
      <c r="H195">
        <v>88</v>
      </c>
      <c r="I195" s="101" t="s">
        <v>13</v>
      </c>
      <c r="J195" s="1">
        <f>DATEVALUE(RIGHT(jaar_zip[[#This Row],[YYYYMMDD]],2)&amp;"-"&amp;MID(jaar_zip[[#This Row],[YYYYMMDD]],5,2)&amp;"-"&amp;LEFT(jaar_zip[[#This Row],[YYYYMMDD]],4))</f>
        <v>45363</v>
      </c>
      <c r="K195" s="101" t="str">
        <f>IF(AND(VALUE(MONTH(jaar_zip[[#This Row],[Datum]]))=1,VALUE(WEEKNUM(jaar_zip[[#This Row],[Datum]],21))&gt;51),RIGHT(YEAR(jaar_zip[[#This Row],[Datum]])-1,2),RIGHT(YEAR(jaar_zip[[#This Row],[Datum]]),2))&amp;"-"&amp; TEXT(WEEKNUM(jaar_zip[[#This Row],[Datum]],21),"00")</f>
        <v>24-11</v>
      </c>
      <c r="L195" s="101">
        <f>MONTH(jaar_zip[[#This Row],[Datum]])</f>
        <v>3</v>
      </c>
      <c r="M195" s="101">
        <f>IF(ISNUMBER(jaar_zip[[#This Row],[etmaaltemperatuur]]),IF(jaar_zip[[#This Row],[etmaaltemperatuur]]&lt;stookgrens,stookgrens-jaar_zip[[#This Row],[etmaaltemperatuur]],0),"")</f>
        <v>9.8000000000000007</v>
      </c>
      <c r="N195" s="101">
        <f>IF(ISNUMBER(jaar_zip[[#This Row],[graaddagen]]),IF(OR(MONTH(jaar_zip[[#This Row],[Datum]])=1,MONTH(jaar_zip[[#This Row],[Datum]])=2,MONTH(jaar_zip[[#This Row],[Datum]])=11,MONTH(jaar_zip[[#This Row],[Datum]])=12),1.1,IF(OR(MONTH(jaar_zip[[#This Row],[Datum]])=3,MONTH(jaar_zip[[#This Row],[Datum]])=10),1,0.8))*jaar_zip[[#This Row],[graaddagen]],"")</f>
        <v>9.8000000000000007</v>
      </c>
      <c r="O195" s="101">
        <f>IF(ISNUMBER(jaar_zip[[#This Row],[etmaaltemperatuur]]),IF(jaar_zip[[#This Row],[etmaaltemperatuur]]&gt;stookgrens,jaar_zip[[#This Row],[etmaaltemperatuur]]-stookgrens,0),"")</f>
        <v>0</v>
      </c>
    </row>
    <row r="196" spans="1:15" x14ac:dyDescent="0.3">
      <c r="A196">
        <v>235</v>
      </c>
      <c r="B196">
        <v>20240313</v>
      </c>
      <c r="C196">
        <v>7</v>
      </c>
      <c r="D196">
        <v>10.199999999999999</v>
      </c>
      <c r="E196">
        <v>619</v>
      </c>
      <c r="F196">
        <v>0.4</v>
      </c>
      <c r="G196">
        <v>1012.1</v>
      </c>
      <c r="H196">
        <v>90</v>
      </c>
      <c r="I196" s="101" t="s">
        <v>13</v>
      </c>
      <c r="J196" s="1">
        <f>DATEVALUE(RIGHT(jaar_zip[[#This Row],[YYYYMMDD]],2)&amp;"-"&amp;MID(jaar_zip[[#This Row],[YYYYMMDD]],5,2)&amp;"-"&amp;LEFT(jaar_zip[[#This Row],[YYYYMMDD]],4))</f>
        <v>45364</v>
      </c>
      <c r="K196" s="101" t="str">
        <f>IF(AND(VALUE(MONTH(jaar_zip[[#This Row],[Datum]]))=1,VALUE(WEEKNUM(jaar_zip[[#This Row],[Datum]],21))&gt;51),RIGHT(YEAR(jaar_zip[[#This Row],[Datum]])-1,2),RIGHT(YEAR(jaar_zip[[#This Row],[Datum]]),2))&amp;"-"&amp; TEXT(WEEKNUM(jaar_zip[[#This Row],[Datum]],21),"00")</f>
        <v>24-11</v>
      </c>
      <c r="L196" s="101">
        <f>MONTH(jaar_zip[[#This Row],[Datum]])</f>
        <v>3</v>
      </c>
      <c r="M196" s="101">
        <f>IF(ISNUMBER(jaar_zip[[#This Row],[etmaaltemperatuur]]),IF(jaar_zip[[#This Row],[etmaaltemperatuur]]&lt;stookgrens,stookgrens-jaar_zip[[#This Row],[etmaaltemperatuur]],0),"")</f>
        <v>7.8000000000000007</v>
      </c>
      <c r="N196" s="101">
        <f>IF(ISNUMBER(jaar_zip[[#This Row],[graaddagen]]),IF(OR(MONTH(jaar_zip[[#This Row],[Datum]])=1,MONTH(jaar_zip[[#This Row],[Datum]])=2,MONTH(jaar_zip[[#This Row],[Datum]])=11,MONTH(jaar_zip[[#This Row],[Datum]])=12),1.1,IF(OR(MONTH(jaar_zip[[#This Row],[Datum]])=3,MONTH(jaar_zip[[#This Row],[Datum]])=10),1,0.8))*jaar_zip[[#This Row],[graaddagen]],"")</f>
        <v>7.8000000000000007</v>
      </c>
      <c r="O196" s="101">
        <f>IF(ISNUMBER(jaar_zip[[#This Row],[etmaaltemperatuur]]),IF(jaar_zip[[#This Row],[etmaaltemperatuur]]&gt;stookgrens,jaar_zip[[#This Row],[etmaaltemperatuur]]-stookgrens,0),"")</f>
        <v>0</v>
      </c>
    </row>
    <row r="197" spans="1:15" x14ac:dyDescent="0.3">
      <c r="A197">
        <v>235</v>
      </c>
      <c r="B197">
        <v>20240314</v>
      </c>
      <c r="C197">
        <v>7.1</v>
      </c>
      <c r="D197">
        <v>12.1</v>
      </c>
      <c r="E197">
        <v>1273</v>
      </c>
      <c r="F197">
        <v>-0.1</v>
      </c>
      <c r="G197">
        <v>1008.7</v>
      </c>
      <c r="H197">
        <v>77</v>
      </c>
      <c r="I197" s="101" t="s">
        <v>13</v>
      </c>
      <c r="J197" s="1">
        <f>DATEVALUE(RIGHT(jaar_zip[[#This Row],[YYYYMMDD]],2)&amp;"-"&amp;MID(jaar_zip[[#This Row],[YYYYMMDD]],5,2)&amp;"-"&amp;LEFT(jaar_zip[[#This Row],[YYYYMMDD]],4))</f>
        <v>45365</v>
      </c>
      <c r="K197" s="101" t="str">
        <f>IF(AND(VALUE(MONTH(jaar_zip[[#This Row],[Datum]]))=1,VALUE(WEEKNUM(jaar_zip[[#This Row],[Datum]],21))&gt;51),RIGHT(YEAR(jaar_zip[[#This Row],[Datum]])-1,2),RIGHT(YEAR(jaar_zip[[#This Row],[Datum]]),2))&amp;"-"&amp; TEXT(WEEKNUM(jaar_zip[[#This Row],[Datum]],21),"00")</f>
        <v>24-11</v>
      </c>
      <c r="L197" s="101">
        <f>MONTH(jaar_zip[[#This Row],[Datum]])</f>
        <v>3</v>
      </c>
      <c r="M197" s="101">
        <f>IF(ISNUMBER(jaar_zip[[#This Row],[etmaaltemperatuur]]),IF(jaar_zip[[#This Row],[etmaaltemperatuur]]&lt;stookgrens,stookgrens-jaar_zip[[#This Row],[etmaaltemperatuur]],0),"")</f>
        <v>5.9</v>
      </c>
      <c r="N197" s="101">
        <f>IF(ISNUMBER(jaar_zip[[#This Row],[graaddagen]]),IF(OR(MONTH(jaar_zip[[#This Row],[Datum]])=1,MONTH(jaar_zip[[#This Row],[Datum]])=2,MONTH(jaar_zip[[#This Row],[Datum]])=11,MONTH(jaar_zip[[#This Row],[Datum]])=12),1.1,IF(OR(MONTH(jaar_zip[[#This Row],[Datum]])=3,MONTH(jaar_zip[[#This Row],[Datum]])=10),1,0.8))*jaar_zip[[#This Row],[graaddagen]],"")</f>
        <v>5.9</v>
      </c>
      <c r="O197" s="101">
        <f>IF(ISNUMBER(jaar_zip[[#This Row],[etmaaltemperatuur]]),IF(jaar_zip[[#This Row],[etmaaltemperatuur]]&gt;stookgrens,jaar_zip[[#This Row],[etmaaltemperatuur]]-stookgrens,0),"")</f>
        <v>0</v>
      </c>
    </row>
    <row r="198" spans="1:15" x14ac:dyDescent="0.3">
      <c r="A198">
        <v>235</v>
      </c>
      <c r="B198">
        <v>20240315</v>
      </c>
      <c r="C198">
        <v>8.9</v>
      </c>
      <c r="D198">
        <v>11</v>
      </c>
      <c r="E198">
        <v>1116</v>
      </c>
      <c r="F198">
        <v>-0.1</v>
      </c>
      <c r="G198">
        <v>1004.9</v>
      </c>
      <c r="H198">
        <v>87</v>
      </c>
      <c r="I198" s="101" t="s">
        <v>13</v>
      </c>
      <c r="J198" s="1">
        <f>DATEVALUE(RIGHT(jaar_zip[[#This Row],[YYYYMMDD]],2)&amp;"-"&amp;MID(jaar_zip[[#This Row],[YYYYMMDD]],5,2)&amp;"-"&amp;LEFT(jaar_zip[[#This Row],[YYYYMMDD]],4))</f>
        <v>45366</v>
      </c>
      <c r="K198" s="101" t="str">
        <f>IF(AND(VALUE(MONTH(jaar_zip[[#This Row],[Datum]]))=1,VALUE(WEEKNUM(jaar_zip[[#This Row],[Datum]],21))&gt;51),RIGHT(YEAR(jaar_zip[[#This Row],[Datum]])-1,2),RIGHT(YEAR(jaar_zip[[#This Row],[Datum]]),2))&amp;"-"&amp; TEXT(WEEKNUM(jaar_zip[[#This Row],[Datum]],21),"00")</f>
        <v>24-11</v>
      </c>
      <c r="L198" s="101">
        <f>MONTH(jaar_zip[[#This Row],[Datum]])</f>
        <v>3</v>
      </c>
      <c r="M198" s="101">
        <f>IF(ISNUMBER(jaar_zip[[#This Row],[etmaaltemperatuur]]),IF(jaar_zip[[#This Row],[etmaaltemperatuur]]&lt;stookgrens,stookgrens-jaar_zip[[#This Row],[etmaaltemperatuur]],0),"")</f>
        <v>7</v>
      </c>
      <c r="N198" s="101">
        <f>IF(ISNUMBER(jaar_zip[[#This Row],[graaddagen]]),IF(OR(MONTH(jaar_zip[[#This Row],[Datum]])=1,MONTH(jaar_zip[[#This Row],[Datum]])=2,MONTH(jaar_zip[[#This Row],[Datum]])=11,MONTH(jaar_zip[[#This Row],[Datum]])=12),1.1,IF(OR(MONTH(jaar_zip[[#This Row],[Datum]])=3,MONTH(jaar_zip[[#This Row],[Datum]])=10),1,0.8))*jaar_zip[[#This Row],[graaddagen]],"")</f>
        <v>7</v>
      </c>
      <c r="O198" s="101">
        <f>IF(ISNUMBER(jaar_zip[[#This Row],[etmaaltemperatuur]]),IF(jaar_zip[[#This Row],[etmaaltemperatuur]]&gt;stookgrens,jaar_zip[[#This Row],[etmaaltemperatuur]]-stookgrens,0),"")</f>
        <v>0</v>
      </c>
    </row>
    <row r="199" spans="1:15" x14ac:dyDescent="0.3">
      <c r="A199">
        <v>235</v>
      </c>
      <c r="B199">
        <v>20240316</v>
      </c>
      <c r="C199">
        <v>4.2</v>
      </c>
      <c r="D199">
        <v>7</v>
      </c>
      <c r="E199">
        <v>930</v>
      </c>
      <c r="F199">
        <v>0.2</v>
      </c>
      <c r="G199">
        <v>1019</v>
      </c>
      <c r="H199">
        <v>75</v>
      </c>
      <c r="I199" s="101" t="s">
        <v>13</v>
      </c>
      <c r="J199" s="1">
        <f>DATEVALUE(RIGHT(jaar_zip[[#This Row],[YYYYMMDD]],2)&amp;"-"&amp;MID(jaar_zip[[#This Row],[YYYYMMDD]],5,2)&amp;"-"&amp;LEFT(jaar_zip[[#This Row],[YYYYMMDD]],4))</f>
        <v>45367</v>
      </c>
      <c r="K199" s="101" t="str">
        <f>IF(AND(VALUE(MONTH(jaar_zip[[#This Row],[Datum]]))=1,VALUE(WEEKNUM(jaar_zip[[#This Row],[Datum]],21))&gt;51),RIGHT(YEAR(jaar_zip[[#This Row],[Datum]])-1,2),RIGHT(YEAR(jaar_zip[[#This Row],[Datum]]),2))&amp;"-"&amp; TEXT(WEEKNUM(jaar_zip[[#This Row],[Datum]],21),"00")</f>
        <v>24-11</v>
      </c>
      <c r="L199" s="101">
        <f>MONTH(jaar_zip[[#This Row],[Datum]])</f>
        <v>3</v>
      </c>
      <c r="M199" s="101">
        <f>IF(ISNUMBER(jaar_zip[[#This Row],[etmaaltemperatuur]]),IF(jaar_zip[[#This Row],[etmaaltemperatuur]]&lt;stookgrens,stookgrens-jaar_zip[[#This Row],[etmaaltemperatuur]],0),"")</f>
        <v>11</v>
      </c>
      <c r="N199" s="101">
        <f>IF(ISNUMBER(jaar_zip[[#This Row],[graaddagen]]),IF(OR(MONTH(jaar_zip[[#This Row],[Datum]])=1,MONTH(jaar_zip[[#This Row],[Datum]])=2,MONTH(jaar_zip[[#This Row],[Datum]])=11,MONTH(jaar_zip[[#This Row],[Datum]])=12),1.1,IF(OR(MONTH(jaar_zip[[#This Row],[Datum]])=3,MONTH(jaar_zip[[#This Row],[Datum]])=10),1,0.8))*jaar_zip[[#This Row],[graaddagen]],"")</f>
        <v>11</v>
      </c>
      <c r="O199" s="101">
        <f>IF(ISNUMBER(jaar_zip[[#This Row],[etmaaltemperatuur]]),IF(jaar_zip[[#This Row],[etmaaltemperatuur]]&gt;stookgrens,jaar_zip[[#This Row],[etmaaltemperatuur]]-stookgrens,0),"")</f>
        <v>0</v>
      </c>
    </row>
    <row r="200" spans="1:15" x14ac:dyDescent="0.3">
      <c r="A200">
        <v>235</v>
      </c>
      <c r="B200">
        <v>20240317</v>
      </c>
      <c r="C200">
        <v>5</v>
      </c>
      <c r="D200">
        <v>9.3000000000000007</v>
      </c>
      <c r="E200">
        <v>589</v>
      </c>
      <c r="F200">
        <v>5.9</v>
      </c>
      <c r="G200">
        <v>1018.1</v>
      </c>
      <c r="H200">
        <v>82</v>
      </c>
      <c r="I200" s="101" t="s">
        <v>13</v>
      </c>
      <c r="J200" s="1">
        <f>DATEVALUE(RIGHT(jaar_zip[[#This Row],[YYYYMMDD]],2)&amp;"-"&amp;MID(jaar_zip[[#This Row],[YYYYMMDD]],5,2)&amp;"-"&amp;LEFT(jaar_zip[[#This Row],[YYYYMMDD]],4))</f>
        <v>45368</v>
      </c>
      <c r="K200" s="101" t="str">
        <f>IF(AND(VALUE(MONTH(jaar_zip[[#This Row],[Datum]]))=1,VALUE(WEEKNUM(jaar_zip[[#This Row],[Datum]],21))&gt;51),RIGHT(YEAR(jaar_zip[[#This Row],[Datum]])-1,2),RIGHT(YEAR(jaar_zip[[#This Row],[Datum]]),2))&amp;"-"&amp; TEXT(WEEKNUM(jaar_zip[[#This Row],[Datum]],21),"00")</f>
        <v>24-11</v>
      </c>
      <c r="L200" s="101">
        <f>MONTH(jaar_zip[[#This Row],[Datum]])</f>
        <v>3</v>
      </c>
      <c r="M200" s="101">
        <f>IF(ISNUMBER(jaar_zip[[#This Row],[etmaaltemperatuur]]),IF(jaar_zip[[#This Row],[etmaaltemperatuur]]&lt;stookgrens,stookgrens-jaar_zip[[#This Row],[etmaaltemperatuur]],0),"")</f>
        <v>8.6999999999999993</v>
      </c>
      <c r="N200" s="101">
        <f>IF(ISNUMBER(jaar_zip[[#This Row],[graaddagen]]),IF(OR(MONTH(jaar_zip[[#This Row],[Datum]])=1,MONTH(jaar_zip[[#This Row],[Datum]])=2,MONTH(jaar_zip[[#This Row],[Datum]])=11,MONTH(jaar_zip[[#This Row],[Datum]])=12),1.1,IF(OR(MONTH(jaar_zip[[#This Row],[Datum]])=3,MONTH(jaar_zip[[#This Row],[Datum]])=10),1,0.8))*jaar_zip[[#This Row],[graaddagen]],"")</f>
        <v>8.6999999999999993</v>
      </c>
      <c r="O200" s="101">
        <f>IF(ISNUMBER(jaar_zip[[#This Row],[etmaaltemperatuur]]),IF(jaar_zip[[#This Row],[etmaaltemperatuur]]&gt;stookgrens,jaar_zip[[#This Row],[etmaaltemperatuur]]-stookgrens,0),"")</f>
        <v>0</v>
      </c>
    </row>
    <row r="201" spans="1:15" x14ac:dyDescent="0.3">
      <c r="A201">
        <v>235</v>
      </c>
      <c r="B201">
        <v>20240318</v>
      </c>
      <c r="C201">
        <v>4.0999999999999996</v>
      </c>
      <c r="D201">
        <v>9.6</v>
      </c>
      <c r="E201">
        <v>1374</v>
      </c>
      <c r="F201">
        <v>-0.1</v>
      </c>
      <c r="G201">
        <v>1015.2</v>
      </c>
      <c r="H201">
        <v>90</v>
      </c>
      <c r="I201" s="101" t="s">
        <v>13</v>
      </c>
      <c r="J201" s="1">
        <f>DATEVALUE(RIGHT(jaar_zip[[#This Row],[YYYYMMDD]],2)&amp;"-"&amp;MID(jaar_zip[[#This Row],[YYYYMMDD]],5,2)&amp;"-"&amp;LEFT(jaar_zip[[#This Row],[YYYYMMDD]],4))</f>
        <v>45369</v>
      </c>
      <c r="K201" s="101" t="str">
        <f>IF(AND(VALUE(MONTH(jaar_zip[[#This Row],[Datum]]))=1,VALUE(WEEKNUM(jaar_zip[[#This Row],[Datum]],21))&gt;51),RIGHT(YEAR(jaar_zip[[#This Row],[Datum]])-1,2),RIGHT(YEAR(jaar_zip[[#This Row],[Datum]]),2))&amp;"-"&amp; TEXT(WEEKNUM(jaar_zip[[#This Row],[Datum]],21),"00")</f>
        <v>24-12</v>
      </c>
      <c r="L201" s="101">
        <f>MONTH(jaar_zip[[#This Row],[Datum]])</f>
        <v>3</v>
      </c>
      <c r="M201" s="101">
        <f>IF(ISNUMBER(jaar_zip[[#This Row],[etmaaltemperatuur]]),IF(jaar_zip[[#This Row],[etmaaltemperatuur]]&lt;stookgrens,stookgrens-jaar_zip[[#This Row],[etmaaltemperatuur]],0),"")</f>
        <v>8.4</v>
      </c>
      <c r="N201" s="101">
        <f>IF(ISNUMBER(jaar_zip[[#This Row],[graaddagen]]),IF(OR(MONTH(jaar_zip[[#This Row],[Datum]])=1,MONTH(jaar_zip[[#This Row],[Datum]])=2,MONTH(jaar_zip[[#This Row],[Datum]])=11,MONTH(jaar_zip[[#This Row],[Datum]])=12),1.1,IF(OR(MONTH(jaar_zip[[#This Row],[Datum]])=3,MONTH(jaar_zip[[#This Row],[Datum]])=10),1,0.8))*jaar_zip[[#This Row],[graaddagen]],"")</f>
        <v>8.4</v>
      </c>
      <c r="O201" s="101">
        <f>IF(ISNUMBER(jaar_zip[[#This Row],[etmaaltemperatuur]]),IF(jaar_zip[[#This Row],[etmaaltemperatuur]]&gt;stookgrens,jaar_zip[[#This Row],[etmaaltemperatuur]]-stookgrens,0),"")</f>
        <v>0</v>
      </c>
    </row>
    <row r="202" spans="1:15" x14ac:dyDescent="0.3">
      <c r="A202">
        <v>235</v>
      </c>
      <c r="B202">
        <v>20240319</v>
      </c>
      <c r="C202">
        <v>5.3</v>
      </c>
      <c r="D202">
        <v>10.5</v>
      </c>
      <c r="E202">
        <v>1060</v>
      </c>
      <c r="F202">
        <v>0</v>
      </c>
      <c r="G202">
        <v>1017</v>
      </c>
      <c r="H202">
        <v>85</v>
      </c>
      <c r="I202" s="101" t="s">
        <v>13</v>
      </c>
      <c r="J202" s="1">
        <f>DATEVALUE(RIGHT(jaar_zip[[#This Row],[YYYYMMDD]],2)&amp;"-"&amp;MID(jaar_zip[[#This Row],[YYYYMMDD]],5,2)&amp;"-"&amp;LEFT(jaar_zip[[#This Row],[YYYYMMDD]],4))</f>
        <v>45370</v>
      </c>
      <c r="K202" s="101" t="str">
        <f>IF(AND(VALUE(MONTH(jaar_zip[[#This Row],[Datum]]))=1,VALUE(WEEKNUM(jaar_zip[[#This Row],[Datum]],21))&gt;51),RIGHT(YEAR(jaar_zip[[#This Row],[Datum]])-1,2),RIGHT(YEAR(jaar_zip[[#This Row],[Datum]]),2))&amp;"-"&amp; TEXT(WEEKNUM(jaar_zip[[#This Row],[Datum]],21),"00")</f>
        <v>24-12</v>
      </c>
      <c r="L202" s="101">
        <f>MONTH(jaar_zip[[#This Row],[Datum]])</f>
        <v>3</v>
      </c>
      <c r="M202" s="101">
        <f>IF(ISNUMBER(jaar_zip[[#This Row],[etmaaltemperatuur]]),IF(jaar_zip[[#This Row],[etmaaltemperatuur]]&lt;stookgrens,stookgrens-jaar_zip[[#This Row],[etmaaltemperatuur]],0),"")</f>
        <v>7.5</v>
      </c>
      <c r="N202" s="101">
        <f>IF(ISNUMBER(jaar_zip[[#This Row],[graaddagen]]),IF(OR(MONTH(jaar_zip[[#This Row],[Datum]])=1,MONTH(jaar_zip[[#This Row],[Datum]])=2,MONTH(jaar_zip[[#This Row],[Datum]])=11,MONTH(jaar_zip[[#This Row],[Datum]])=12),1.1,IF(OR(MONTH(jaar_zip[[#This Row],[Datum]])=3,MONTH(jaar_zip[[#This Row],[Datum]])=10),1,0.8))*jaar_zip[[#This Row],[graaddagen]],"")</f>
        <v>7.5</v>
      </c>
      <c r="O202" s="101">
        <f>IF(ISNUMBER(jaar_zip[[#This Row],[etmaaltemperatuur]]),IF(jaar_zip[[#This Row],[etmaaltemperatuur]]&gt;stookgrens,jaar_zip[[#This Row],[etmaaltemperatuur]]-stookgrens,0),"")</f>
        <v>0</v>
      </c>
    </row>
    <row r="203" spans="1:15" x14ac:dyDescent="0.3">
      <c r="A203">
        <v>235</v>
      </c>
      <c r="B203">
        <v>20240320</v>
      </c>
      <c r="C203">
        <v>3.2</v>
      </c>
      <c r="D203">
        <v>10</v>
      </c>
      <c r="E203">
        <v>679</v>
      </c>
      <c r="F203">
        <v>1.7</v>
      </c>
      <c r="G203">
        <v>1018.9</v>
      </c>
      <c r="H203">
        <v>92</v>
      </c>
      <c r="I203" s="101" t="s">
        <v>13</v>
      </c>
      <c r="J203" s="1">
        <f>DATEVALUE(RIGHT(jaar_zip[[#This Row],[YYYYMMDD]],2)&amp;"-"&amp;MID(jaar_zip[[#This Row],[YYYYMMDD]],5,2)&amp;"-"&amp;LEFT(jaar_zip[[#This Row],[YYYYMMDD]],4))</f>
        <v>45371</v>
      </c>
      <c r="K203" s="101" t="str">
        <f>IF(AND(VALUE(MONTH(jaar_zip[[#This Row],[Datum]]))=1,VALUE(WEEKNUM(jaar_zip[[#This Row],[Datum]],21))&gt;51),RIGHT(YEAR(jaar_zip[[#This Row],[Datum]])-1,2),RIGHT(YEAR(jaar_zip[[#This Row],[Datum]]),2))&amp;"-"&amp; TEXT(WEEKNUM(jaar_zip[[#This Row],[Datum]],21),"00")</f>
        <v>24-12</v>
      </c>
      <c r="L203" s="101">
        <f>MONTH(jaar_zip[[#This Row],[Datum]])</f>
        <v>3</v>
      </c>
      <c r="M203" s="101">
        <f>IF(ISNUMBER(jaar_zip[[#This Row],[etmaaltemperatuur]]),IF(jaar_zip[[#This Row],[etmaaltemperatuur]]&lt;stookgrens,stookgrens-jaar_zip[[#This Row],[etmaaltemperatuur]],0),"")</f>
        <v>8</v>
      </c>
      <c r="N203" s="101">
        <f>IF(ISNUMBER(jaar_zip[[#This Row],[graaddagen]]),IF(OR(MONTH(jaar_zip[[#This Row],[Datum]])=1,MONTH(jaar_zip[[#This Row],[Datum]])=2,MONTH(jaar_zip[[#This Row],[Datum]])=11,MONTH(jaar_zip[[#This Row],[Datum]])=12),1.1,IF(OR(MONTH(jaar_zip[[#This Row],[Datum]])=3,MONTH(jaar_zip[[#This Row],[Datum]])=10),1,0.8))*jaar_zip[[#This Row],[graaddagen]],"")</f>
        <v>8</v>
      </c>
      <c r="O203" s="101">
        <f>IF(ISNUMBER(jaar_zip[[#This Row],[etmaaltemperatuur]]),IF(jaar_zip[[#This Row],[etmaaltemperatuur]]&gt;stookgrens,jaar_zip[[#This Row],[etmaaltemperatuur]]-stookgrens,0),"")</f>
        <v>0</v>
      </c>
    </row>
    <row r="204" spans="1:15" x14ac:dyDescent="0.3">
      <c r="A204">
        <v>235</v>
      </c>
      <c r="B204">
        <v>20240321</v>
      </c>
      <c r="C204">
        <v>4.9000000000000004</v>
      </c>
      <c r="D204">
        <v>8.1</v>
      </c>
      <c r="E204">
        <v>448</v>
      </c>
      <c r="F204">
        <v>0.3</v>
      </c>
      <c r="G204">
        <v>1022.7</v>
      </c>
      <c r="H204">
        <v>89</v>
      </c>
      <c r="I204" s="101" t="s">
        <v>13</v>
      </c>
      <c r="J204" s="1">
        <f>DATEVALUE(RIGHT(jaar_zip[[#This Row],[YYYYMMDD]],2)&amp;"-"&amp;MID(jaar_zip[[#This Row],[YYYYMMDD]],5,2)&amp;"-"&amp;LEFT(jaar_zip[[#This Row],[YYYYMMDD]],4))</f>
        <v>45372</v>
      </c>
      <c r="K204" s="101" t="str">
        <f>IF(AND(VALUE(MONTH(jaar_zip[[#This Row],[Datum]]))=1,VALUE(WEEKNUM(jaar_zip[[#This Row],[Datum]],21))&gt;51),RIGHT(YEAR(jaar_zip[[#This Row],[Datum]])-1,2),RIGHT(YEAR(jaar_zip[[#This Row],[Datum]]),2))&amp;"-"&amp; TEXT(WEEKNUM(jaar_zip[[#This Row],[Datum]],21),"00")</f>
        <v>24-12</v>
      </c>
      <c r="L204" s="101">
        <f>MONTH(jaar_zip[[#This Row],[Datum]])</f>
        <v>3</v>
      </c>
      <c r="M204" s="101">
        <f>IF(ISNUMBER(jaar_zip[[#This Row],[etmaaltemperatuur]]),IF(jaar_zip[[#This Row],[etmaaltemperatuur]]&lt;stookgrens,stookgrens-jaar_zip[[#This Row],[etmaaltemperatuur]],0),"")</f>
        <v>9.9</v>
      </c>
      <c r="N204" s="101">
        <f>IF(ISNUMBER(jaar_zip[[#This Row],[graaddagen]]),IF(OR(MONTH(jaar_zip[[#This Row],[Datum]])=1,MONTH(jaar_zip[[#This Row],[Datum]])=2,MONTH(jaar_zip[[#This Row],[Datum]])=11,MONTH(jaar_zip[[#This Row],[Datum]])=12),1.1,IF(OR(MONTH(jaar_zip[[#This Row],[Datum]])=3,MONTH(jaar_zip[[#This Row],[Datum]])=10),1,0.8))*jaar_zip[[#This Row],[graaddagen]],"")</f>
        <v>9.9</v>
      </c>
      <c r="O204" s="101">
        <f>IF(ISNUMBER(jaar_zip[[#This Row],[etmaaltemperatuur]]),IF(jaar_zip[[#This Row],[etmaaltemperatuur]]&gt;stookgrens,jaar_zip[[#This Row],[etmaaltemperatuur]]-stookgrens,0),"")</f>
        <v>0</v>
      </c>
    </row>
    <row r="205" spans="1:15" x14ac:dyDescent="0.3">
      <c r="A205">
        <v>235</v>
      </c>
      <c r="B205">
        <v>20240322</v>
      </c>
      <c r="C205">
        <v>5.5</v>
      </c>
      <c r="D205">
        <v>8.9</v>
      </c>
      <c r="E205">
        <v>400</v>
      </c>
      <c r="F205">
        <v>2.2999999999999998</v>
      </c>
      <c r="G205">
        <v>1014.4</v>
      </c>
      <c r="H205">
        <v>87</v>
      </c>
      <c r="I205" s="101" t="s">
        <v>13</v>
      </c>
      <c r="J205" s="1">
        <f>DATEVALUE(RIGHT(jaar_zip[[#This Row],[YYYYMMDD]],2)&amp;"-"&amp;MID(jaar_zip[[#This Row],[YYYYMMDD]],5,2)&amp;"-"&amp;LEFT(jaar_zip[[#This Row],[YYYYMMDD]],4))</f>
        <v>45373</v>
      </c>
      <c r="K205" s="101" t="str">
        <f>IF(AND(VALUE(MONTH(jaar_zip[[#This Row],[Datum]]))=1,VALUE(WEEKNUM(jaar_zip[[#This Row],[Datum]],21))&gt;51),RIGHT(YEAR(jaar_zip[[#This Row],[Datum]])-1,2),RIGHT(YEAR(jaar_zip[[#This Row],[Datum]]),2))&amp;"-"&amp; TEXT(WEEKNUM(jaar_zip[[#This Row],[Datum]],21),"00")</f>
        <v>24-12</v>
      </c>
      <c r="L205" s="101">
        <f>MONTH(jaar_zip[[#This Row],[Datum]])</f>
        <v>3</v>
      </c>
      <c r="M205" s="101">
        <f>IF(ISNUMBER(jaar_zip[[#This Row],[etmaaltemperatuur]]),IF(jaar_zip[[#This Row],[etmaaltemperatuur]]&lt;stookgrens,stookgrens-jaar_zip[[#This Row],[etmaaltemperatuur]],0),"")</f>
        <v>9.1</v>
      </c>
      <c r="N205" s="101">
        <f>IF(ISNUMBER(jaar_zip[[#This Row],[graaddagen]]),IF(OR(MONTH(jaar_zip[[#This Row],[Datum]])=1,MONTH(jaar_zip[[#This Row],[Datum]])=2,MONTH(jaar_zip[[#This Row],[Datum]])=11,MONTH(jaar_zip[[#This Row],[Datum]])=12),1.1,IF(OR(MONTH(jaar_zip[[#This Row],[Datum]])=3,MONTH(jaar_zip[[#This Row],[Datum]])=10),1,0.8))*jaar_zip[[#This Row],[graaddagen]],"")</f>
        <v>9.1</v>
      </c>
      <c r="O205" s="101">
        <f>IF(ISNUMBER(jaar_zip[[#This Row],[etmaaltemperatuur]]),IF(jaar_zip[[#This Row],[etmaaltemperatuur]]&gt;stookgrens,jaar_zip[[#This Row],[etmaaltemperatuur]]-stookgrens,0),"")</f>
        <v>0</v>
      </c>
    </row>
    <row r="206" spans="1:15" x14ac:dyDescent="0.3">
      <c r="A206">
        <v>235</v>
      </c>
      <c r="B206">
        <v>20240323</v>
      </c>
      <c r="C206">
        <v>8.3000000000000007</v>
      </c>
      <c r="D206">
        <v>7.1</v>
      </c>
      <c r="E206">
        <v>1083</v>
      </c>
      <c r="F206">
        <v>6.1</v>
      </c>
      <c r="G206">
        <v>1005.8</v>
      </c>
      <c r="H206">
        <v>74</v>
      </c>
      <c r="I206" s="101" t="s">
        <v>13</v>
      </c>
      <c r="J206" s="1">
        <f>DATEVALUE(RIGHT(jaar_zip[[#This Row],[YYYYMMDD]],2)&amp;"-"&amp;MID(jaar_zip[[#This Row],[YYYYMMDD]],5,2)&amp;"-"&amp;LEFT(jaar_zip[[#This Row],[YYYYMMDD]],4))</f>
        <v>45374</v>
      </c>
      <c r="K206" s="101" t="str">
        <f>IF(AND(VALUE(MONTH(jaar_zip[[#This Row],[Datum]]))=1,VALUE(WEEKNUM(jaar_zip[[#This Row],[Datum]],21))&gt;51),RIGHT(YEAR(jaar_zip[[#This Row],[Datum]])-1,2),RIGHT(YEAR(jaar_zip[[#This Row],[Datum]]),2))&amp;"-"&amp; TEXT(WEEKNUM(jaar_zip[[#This Row],[Datum]],21),"00")</f>
        <v>24-12</v>
      </c>
      <c r="L206" s="101">
        <f>MONTH(jaar_zip[[#This Row],[Datum]])</f>
        <v>3</v>
      </c>
      <c r="M206" s="101">
        <f>IF(ISNUMBER(jaar_zip[[#This Row],[etmaaltemperatuur]]),IF(jaar_zip[[#This Row],[etmaaltemperatuur]]&lt;stookgrens,stookgrens-jaar_zip[[#This Row],[etmaaltemperatuur]],0),"")</f>
        <v>10.9</v>
      </c>
      <c r="N206" s="101">
        <f>IF(ISNUMBER(jaar_zip[[#This Row],[graaddagen]]),IF(OR(MONTH(jaar_zip[[#This Row],[Datum]])=1,MONTH(jaar_zip[[#This Row],[Datum]])=2,MONTH(jaar_zip[[#This Row],[Datum]])=11,MONTH(jaar_zip[[#This Row],[Datum]])=12),1.1,IF(OR(MONTH(jaar_zip[[#This Row],[Datum]])=3,MONTH(jaar_zip[[#This Row],[Datum]])=10),1,0.8))*jaar_zip[[#This Row],[graaddagen]],"")</f>
        <v>10.9</v>
      </c>
      <c r="O206" s="101">
        <f>IF(ISNUMBER(jaar_zip[[#This Row],[etmaaltemperatuur]]),IF(jaar_zip[[#This Row],[etmaaltemperatuur]]&gt;stookgrens,jaar_zip[[#This Row],[etmaaltemperatuur]]-stookgrens,0),"")</f>
        <v>0</v>
      </c>
    </row>
    <row r="207" spans="1:15" x14ac:dyDescent="0.3">
      <c r="A207">
        <v>235</v>
      </c>
      <c r="B207">
        <v>20240324</v>
      </c>
      <c r="C207">
        <v>8.6999999999999993</v>
      </c>
      <c r="D207">
        <v>7.4</v>
      </c>
      <c r="E207">
        <v>864</v>
      </c>
      <c r="F207">
        <v>4.3</v>
      </c>
      <c r="G207">
        <v>1002.6</v>
      </c>
      <c r="H207">
        <v>79</v>
      </c>
      <c r="I207" s="101" t="s">
        <v>13</v>
      </c>
      <c r="J207" s="1">
        <f>DATEVALUE(RIGHT(jaar_zip[[#This Row],[YYYYMMDD]],2)&amp;"-"&amp;MID(jaar_zip[[#This Row],[YYYYMMDD]],5,2)&amp;"-"&amp;LEFT(jaar_zip[[#This Row],[YYYYMMDD]],4))</f>
        <v>45375</v>
      </c>
      <c r="K207" s="101" t="str">
        <f>IF(AND(VALUE(MONTH(jaar_zip[[#This Row],[Datum]]))=1,VALUE(WEEKNUM(jaar_zip[[#This Row],[Datum]],21))&gt;51),RIGHT(YEAR(jaar_zip[[#This Row],[Datum]])-1,2),RIGHT(YEAR(jaar_zip[[#This Row],[Datum]]),2))&amp;"-"&amp; TEXT(WEEKNUM(jaar_zip[[#This Row],[Datum]],21),"00")</f>
        <v>24-12</v>
      </c>
      <c r="L207" s="101">
        <f>MONTH(jaar_zip[[#This Row],[Datum]])</f>
        <v>3</v>
      </c>
      <c r="M207" s="101">
        <f>IF(ISNUMBER(jaar_zip[[#This Row],[etmaaltemperatuur]]),IF(jaar_zip[[#This Row],[etmaaltemperatuur]]&lt;stookgrens,stookgrens-jaar_zip[[#This Row],[etmaaltemperatuur]],0),"")</f>
        <v>10.6</v>
      </c>
      <c r="N207" s="101">
        <f>IF(ISNUMBER(jaar_zip[[#This Row],[graaddagen]]),IF(OR(MONTH(jaar_zip[[#This Row],[Datum]])=1,MONTH(jaar_zip[[#This Row],[Datum]])=2,MONTH(jaar_zip[[#This Row],[Datum]])=11,MONTH(jaar_zip[[#This Row],[Datum]])=12),1.1,IF(OR(MONTH(jaar_zip[[#This Row],[Datum]])=3,MONTH(jaar_zip[[#This Row],[Datum]])=10),1,0.8))*jaar_zip[[#This Row],[graaddagen]],"")</f>
        <v>10.6</v>
      </c>
      <c r="O207" s="101">
        <f>IF(ISNUMBER(jaar_zip[[#This Row],[etmaaltemperatuur]]),IF(jaar_zip[[#This Row],[etmaaltemperatuur]]&gt;stookgrens,jaar_zip[[#This Row],[etmaaltemperatuur]]-stookgrens,0),"")</f>
        <v>0</v>
      </c>
    </row>
    <row r="208" spans="1:15" x14ac:dyDescent="0.3">
      <c r="A208">
        <v>235</v>
      </c>
      <c r="B208">
        <v>20240325</v>
      </c>
      <c r="C208">
        <v>3.4</v>
      </c>
      <c r="D208">
        <v>8.1</v>
      </c>
      <c r="E208">
        <v>1190</v>
      </c>
      <c r="F208">
        <v>-0.1</v>
      </c>
      <c r="G208">
        <v>1003.9</v>
      </c>
      <c r="H208">
        <v>70</v>
      </c>
      <c r="I208" s="101" t="s">
        <v>13</v>
      </c>
      <c r="J208" s="1">
        <f>DATEVALUE(RIGHT(jaar_zip[[#This Row],[YYYYMMDD]],2)&amp;"-"&amp;MID(jaar_zip[[#This Row],[YYYYMMDD]],5,2)&amp;"-"&amp;LEFT(jaar_zip[[#This Row],[YYYYMMDD]],4))</f>
        <v>45376</v>
      </c>
      <c r="K208" s="101" t="str">
        <f>IF(AND(VALUE(MONTH(jaar_zip[[#This Row],[Datum]]))=1,VALUE(WEEKNUM(jaar_zip[[#This Row],[Datum]],21))&gt;51),RIGHT(YEAR(jaar_zip[[#This Row],[Datum]])-1,2),RIGHT(YEAR(jaar_zip[[#This Row],[Datum]]),2))&amp;"-"&amp; TEXT(WEEKNUM(jaar_zip[[#This Row],[Datum]],21),"00")</f>
        <v>24-13</v>
      </c>
      <c r="L208" s="101">
        <f>MONTH(jaar_zip[[#This Row],[Datum]])</f>
        <v>3</v>
      </c>
      <c r="M208" s="101">
        <f>IF(ISNUMBER(jaar_zip[[#This Row],[etmaaltemperatuur]]),IF(jaar_zip[[#This Row],[etmaaltemperatuur]]&lt;stookgrens,stookgrens-jaar_zip[[#This Row],[etmaaltemperatuur]],0),"")</f>
        <v>9.9</v>
      </c>
      <c r="N208" s="101">
        <f>IF(ISNUMBER(jaar_zip[[#This Row],[graaddagen]]),IF(OR(MONTH(jaar_zip[[#This Row],[Datum]])=1,MONTH(jaar_zip[[#This Row],[Datum]])=2,MONTH(jaar_zip[[#This Row],[Datum]])=11,MONTH(jaar_zip[[#This Row],[Datum]])=12),1.1,IF(OR(MONTH(jaar_zip[[#This Row],[Datum]])=3,MONTH(jaar_zip[[#This Row],[Datum]])=10),1,0.8))*jaar_zip[[#This Row],[graaddagen]],"")</f>
        <v>9.9</v>
      </c>
      <c r="O208" s="101">
        <f>IF(ISNUMBER(jaar_zip[[#This Row],[etmaaltemperatuur]]),IF(jaar_zip[[#This Row],[etmaaltemperatuur]]&gt;stookgrens,jaar_zip[[#This Row],[etmaaltemperatuur]]-stookgrens,0),"")</f>
        <v>0</v>
      </c>
    </row>
    <row r="209" spans="1:15" x14ac:dyDescent="0.3">
      <c r="A209">
        <v>235</v>
      </c>
      <c r="B209">
        <v>20240326</v>
      </c>
      <c r="C209">
        <v>4.2</v>
      </c>
      <c r="D209">
        <v>9</v>
      </c>
      <c r="E209">
        <v>1294</v>
      </c>
      <c r="F209">
        <v>0</v>
      </c>
      <c r="G209">
        <v>990.9</v>
      </c>
      <c r="H209">
        <v>70</v>
      </c>
      <c r="I209" s="101" t="s">
        <v>13</v>
      </c>
      <c r="J209" s="1">
        <f>DATEVALUE(RIGHT(jaar_zip[[#This Row],[YYYYMMDD]],2)&amp;"-"&amp;MID(jaar_zip[[#This Row],[YYYYMMDD]],5,2)&amp;"-"&amp;LEFT(jaar_zip[[#This Row],[YYYYMMDD]],4))</f>
        <v>45377</v>
      </c>
      <c r="K209" s="101" t="str">
        <f>IF(AND(VALUE(MONTH(jaar_zip[[#This Row],[Datum]]))=1,VALUE(WEEKNUM(jaar_zip[[#This Row],[Datum]],21))&gt;51),RIGHT(YEAR(jaar_zip[[#This Row],[Datum]])-1,2),RIGHT(YEAR(jaar_zip[[#This Row],[Datum]]),2))&amp;"-"&amp; TEXT(WEEKNUM(jaar_zip[[#This Row],[Datum]],21),"00")</f>
        <v>24-13</v>
      </c>
      <c r="L209" s="101">
        <f>MONTH(jaar_zip[[#This Row],[Datum]])</f>
        <v>3</v>
      </c>
      <c r="M209" s="101">
        <f>IF(ISNUMBER(jaar_zip[[#This Row],[etmaaltemperatuur]]),IF(jaar_zip[[#This Row],[etmaaltemperatuur]]&lt;stookgrens,stookgrens-jaar_zip[[#This Row],[etmaaltemperatuur]],0),"")</f>
        <v>9</v>
      </c>
      <c r="N209" s="101">
        <f>IF(ISNUMBER(jaar_zip[[#This Row],[graaddagen]]),IF(OR(MONTH(jaar_zip[[#This Row],[Datum]])=1,MONTH(jaar_zip[[#This Row],[Datum]])=2,MONTH(jaar_zip[[#This Row],[Datum]])=11,MONTH(jaar_zip[[#This Row],[Datum]])=12),1.1,IF(OR(MONTH(jaar_zip[[#This Row],[Datum]])=3,MONTH(jaar_zip[[#This Row],[Datum]])=10),1,0.8))*jaar_zip[[#This Row],[graaddagen]],"")</f>
        <v>9</v>
      </c>
      <c r="O209" s="101">
        <f>IF(ISNUMBER(jaar_zip[[#This Row],[etmaaltemperatuur]]),IF(jaar_zip[[#This Row],[etmaaltemperatuur]]&gt;stookgrens,jaar_zip[[#This Row],[etmaaltemperatuur]]-stookgrens,0),"")</f>
        <v>0</v>
      </c>
    </row>
    <row r="210" spans="1:15" x14ac:dyDescent="0.3">
      <c r="A210">
        <v>235</v>
      </c>
      <c r="B210">
        <v>20240327</v>
      </c>
      <c r="C210">
        <v>5.0999999999999996</v>
      </c>
      <c r="D210">
        <v>9.6</v>
      </c>
      <c r="E210">
        <v>990</v>
      </c>
      <c r="F210">
        <v>-0.1</v>
      </c>
      <c r="G210">
        <v>985.3</v>
      </c>
      <c r="H210">
        <v>79</v>
      </c>
      <c r="I210" s="101" t="s">
        <v>13</v>
      </c>
      <c r="J210" s="1">
        <f>DATEVALUE(RIGHT(jaar_zip[[#This Row],[YYYYMMDD]],2)&amp;"-"&amp;MID(jaar_zip[[#This Row],[YYYYMMDD]],5,2)&amp;"-"&amp;LEFT(jaar_zip[[#This Row],[YYYYMMDD]],4))</f>
        <v>45378</v>
      </c>
      <c r="K210" s="101" t="str">
        <f>IF(AND(VALUE(MONTH(jaar_zip[[#This Row],[Datum]]))=1,VALUE(WEEKNUM(jaar_zip[[#This Row],[Datum]],21))&gt;51),RIGHT(YEAR(jaar_zip[[#This Row],[Datum]])-1,2),RIGHT(YEAR(jaar_zip[[#This Row],[Datum]]),2))&amp;"-"&amp; TEXT(WEEKNUM(jaar_zip[[#This Row],[Datum]],21),"00")</f>
        <v>24-13</v>
      </c>
      <c r="L210" s="101">
        <f>MONTH(jaar_zip[[#This Row],[Datum]])</f>
        <v>3</v>
      </c>
      <c r="M210" s="101">
        <f>IF(ISNUMBER(jaar_zip[[#This Row],[etmaaltemperatuur]]),IF(jaar_zip[[#This Row],[etmaaltemperatuur]]&lt;stookgrens,stookgrens-jaar_zip[[#This Row],[etmaaltemperatuur]],0),"")</f>
        <v>8.4</v>
      </c>
      <c r="N210" s="101">
        <f>IF(ISNUMBER(jaar_zip[[#This Row],[graaddagen]]),IF(OR(MONTH(jaar_zip[[#This Row],[Datum]])=1,MONTH(jaar_zip[[#This Row],[Datum]])=2,MONTH(jaar_zip[[#This Row],[Datum]])=11,MONTH(jaar_zip[[#This Row],[Datum]])=12),1.1,IF(OR(MONTH(jaar_zip[[#This Row],[Datum]])=3,MONTH(jaar_zip[[#This Row],[Datum]])=10),1,0.8))*jaar_zip[[#This Row],[graaddagen]],"")</f>
        <v>8.4</v>
      </c>
      <c r="O210" s="101">
        <f>IF(ISNUMBER(jaar_zip[[#This Row],[etmaaltemperatuur]]),IF(jaar_zip[[#This Row],[etmaaltemperatuur]]&gt;stookgrens,jaar_zip[[#This Row],[etmaaltemperatuur]]-stookgrens,0),"")</f>
        <v>0</v>
      </c>
    </row>
    <row r="211" spans="1:15" x14ac:dyDescent="0.3">
      <c r="A211">
        <v>235</v>
      </c>
      <c r="B211">
        <v>20240328</v>
      </c>
      <c r="C211">
        <v>7.1</v>
      </c>
      <c r="D211">
        <v>9</v>
      </c>
      <c r="E211">
        <v>975</v>
      </c>
      <c r="F211">
        <v>2.1</v>
      </c>
      <c r="G211">
        <v>984.6</v>
      </c>
      <c r="H211">
        <v>74</v>
      </c>
      <c r="I211" s="101" t="s">
        <v>13</v>
      </c>
      <c r="J211" s="1">
        <f>DATEVALUE(RIGHT(jaar_zip[[#This Row],[YYYYMMDD]],2)&amp;"-"&amp;MID(jaar_zip[[#This Row],[YYYYMMDD]],5,2)&amp;"-"&amp;LEFT(jaar_zip[[#This Row],[YYYYMMDD]],4))</f>
        <v>45379</v>
      </c>
      <c r="K211" s="101" t="str">
        <f>IF(AND(VALUE(MONTH(jaar_zip[[#This Row],[Datum]]))=1,VALUE(WEEKNUM(jaar_zip[[#This Row],[Datum]],21))&gt;51),RIGHT(YEAR(jaar_zip[[#This Row],[Datum]])-1,2),RIGHT(YEAR(jaar_zip[[#This Row],[Datum]]),2))&amp;"-"&amp; TEXT(WEEKNUM(jaar_zip[[#This Row],[Datum]],21),"00")</f>
        <v>24-13</v>
      </c>
      <c r="L211" s="101">
        <f>MONTH(jaar_zip[[#This Row],[Datum]])</f>
        <v>3</v>
      </c>
      <c r="M211" s="101">
        <f>IF(ISNUMBER(jaar_zip[[#This Row],[etmaaltemperatuur]]),IF(jaar_zip[[#This Row],[etmaaltemperatuur]]&lt;stookgrens,stookgrens-jaar_zip[[#This Row],[etmaaltemperatuur]],0),"")</f>
        <v>9</v>
      </c>
      <c r="N211" s="101">
        <f>IF(ISNUMBER(jaar_zip[[#This Row],[graaddagen]]),IF(OR(MONTH(jaar_zip[[#This Row],[Datum]])=1,MONTH(jaar_zip[[#This Row],[Datum]])=2,MONTH(jaar_zip[[#This Row],[Datum]])=11,MONTH(jaar_zip[[#This Row],[Datum]])=12),1.1,IF(OR(MONTH(jaar_zip[[#This Row],[Datum]])=3,MONTH(jaar_zip[[#This Row],[Datum]])=10),1,0.8))*jaar_zip[[#This Row],[graaddagen]],"")</f>
        <v>9</v>
      </c>
      <c r="O211" s="101">
        <f>IF(ISNUMBER(jaar_zip[[#This Row],[etmaaltemperatuur]]),IF(jaar_zip[[#This Row],[etmaaltemperatuur]]&gt;stookgrens,jaar_zip[[#This Row],[etmaaltemperatuur]]-stookgrens,0),"")</f>
        <v>0</v>
      </c>
    </row>
    <row r="212" spans="1:15" x14ac:dyDescent="0.3">
      <c r="A212">
        <v>235</v>
      </c>
      <c r="B212">
        <v>20240329</v>
      </c>
      <c r="C212">
        <v>7.5</v>
      </c>
      <c r="D212">
        <v>10.8</v>
      </c>
      <c r="E212">
        <v>1539</v>
      </c>
      <c r="F212">
        <v>-0.1</v>
      </c>
      <c r="G212">
        <v>991.7</v>
      </c>
      <c r="H212">
        <v>67</v>
      </c>
      <c r="I212" s="101" t="s">
        <v>13</v>
      </c>
      <c r="J212" s="1">
        <f>DATEVALUE(RIGHT(jaar_zip[[#This Row],[YYYYMMDD]],2)&amp;"-"&amp;MID(jaar_zip[[#This Row],[YYYYMMDD]],5,2)&amp;"-"&amp;LEFT(jaar_zip[[#This Row],[YYYYMMDD]],4))</f>
        <v>45380</v>
      </c>
      <c r="K212" s="101" t="str">
        <f>IF(AND(VALUE(MONTH(jaar_zip[[#This Row],[Datum]]))=1,VALUE(WEEKNUM(jaar_zip[[#This Row],[Datum]],21))&gt;51),RIGHT(YEAR(jaar_zip[[#This Row],[Datum]])-1,2),RIGHT(YEAR(jaar_zip[[#This Row],[Datum]]),2))&amp;"-"&amp; TEXT(WEEKNUM(jaar_zip[[#This Row],[Datum]],21),"00")</f>
        <v>24-13</v>
      </c>
      <c r="L212" s="101">
        <f>MONTH(jaar_zip[[#This Row],[Datum]])</f>
        <v>3</v>
      </c>
      <c r="M212" s="101">
        <f>IF(ISNUMBER(jaar_zip[[#This Row],[etmaaltemperatuur]]),IF(jaar_zip[[#This Row],[etmaaltemperatuur]]&lt;stookgrens,stookgrens-jaar_zip[[#This Row],[etmaaltemperatuur]],0),"")</f>
        <v>7.1999999999999993</v>
      </c>
      <c r="N212" s="101">
        <f>IF(ISNUMBER(jaar_zip[[#This Row],[graaddagen]]),IF(OR(MONTH(jaar_zip[[#This Row],[Datum]])=1,MONTH(jaar_zip[[#This Row],[Datum]])=2,MONTH(jaar_zip[[#This Row],[Datum]])=11,MONTH(jaar_zip[[#This Row],[Datum]])=12),1.1,IF(OR(MONTH(jaar_zip[[#This Row],[Datum]])=3,MONTH(jaar_zip[[#This Row],[Datum]])=10),1,0.8))*jaar_zip[[#This Row],[graaddagen]],"")</f>
        <v>7.1999999999999993</v>
      </c>
      <c r="O212" s="101">
        <f>IF(ISNUMBER(jaar_zip[[#This Row],[etmaaltemperatuur]]),IF(jaar_zip[[#This Row],[etmaaltemperatuur]]&gt;stookgrens,jaar_zip[[#This Row],[etmaaltemperatuur]]-stookgrens,0),"")</f>
        <v>0</v>
      </c>
    </row>
    <row r="213" spans="1:15" x14ac:dyDescent="0.3">
      <c r="A213">
        <v>235</v>
      </c>
      <c r="B213">
        <v>20240330</v>
      </c>
      <c r="C213">
        <v>2.5</v>
      </c>
      <c r="D213">
        <v>8.1999999999999993</v>
      </c>
      <c r="E213">
        <v>261</v>
      </c>
      <c r="F213">
        <v>7.3</v>
      </c>
      <c r="G213">
        <v>997</v>
      </c>
      <c r="H213">
        <v>93</v>
      </c>
      <c r="I213" s="101" t="s">
        <v>13</v>
      </c>
      <c r="J213" s="1">
        <f>DATEVALUE(RIGHT(jaar_zip[[#This Row],[YYYYMMDD]],2)&amp;"-"&amp;MID(jaar_zip[[#This Row],[YYYYMMDD]],5,2)&amp;"-"&amp;LEFT(jaar_zip[[#This Row],[YYYYMMDD]],4))</f>
        <v>45381</v>
      </c>
      <c r="K213" s="101" t="str">
        <f>IF(AND(VALUE(MONTH(jaar_zip[[#This Row],[Datum]]))=1,VALUE(WEEKNUM(jaar_zip[[#This Row],[Datum]],21))&gt;51),RIGHT(YEAR(jaar_zip[[#This Row],[Datum]])-1,2),RIGHT(YEAR(jaar_zip[[#This Row],[Datum]]),2))&amp;"-"&amp; TEXT(WEEKNUM(jaar_zip[[#This Row],[Datum]],21),"00")</f>
        <v>24-13</v>
      </c>
      <c r="L213" s="101">
        <f>MONTH(jaar_zip[[#This Row],[Datum]])</f>
        <v>3</v>
      </c>
      <c r="M213" s="101">
        <f>IF(ISNUMBER(jaar_zip[[#This Row],[etmaaltemperatuur]]),IF(jaar_zip[[#This Row],[etmaaltemperatuur]]&lt;stookgrens,stookgrens-jaar_zip[[#This Row],[etmaaltemperatuur]],0),"")</f>
        <v>9.8000000000000007</v>
      </c>
      <c r="N213" s="101">
        <f>IF(ISNUMBER(jaar_zip[[#This Row],[graaddagen]]),IF(OR(MONTH(jaar_zip[[#This Row],[Datum]])=1,MONTH(jaar_zip[[#This Row],[Datum]])=2,MONTH(jaar_zip[[#This Row],[Datum]])=11,MONTH(jaar_zip[[#This Row],[Datum]])=12),1.1,IF(OR(MONTH(jaar_zip[[#This Row],[Datum]])=3,MONTH(jaar_zip[[#This Row],[Datum]])=10),1,0.8))*jaar_zip[[#This Row],[graaddagen]],"")</f>
        <v>9.8000000000000007</v>
      </c>
      <c r="O213" s="101">
        <f>IF(ISNUMBER(jaar_zip[[#This Row],[etmaaltemperatuur]]),IF(jaar_zip[[#This Row],[etmaaltemperatuur]]&gt;stookgrens,jaar_zip[[#This Row],[etmaaltemperatuur]]-stookgrens,0),"")</f>
        <v>0</v>
      </c>
    </row>
    <row r="214" spans="1:15" x14ac:dyDescent="0.3">
      <c r="A214">
        <v>235</v>
      </c>
      <c r="B214">
        <v>20240331</v>
      </c>
      <c r="C214">
        <v>5.0999999999999996</v>
      </c>
      <c r="D214">
        <v>9.5</v>
      </c>
      <c r="E214">
        <v>1035</v>
      </c>
      <c r="F214">
        <v>5.6</v>
      </c>
      <c r="G214">
        <v>997</v>
      </c>
      <c r="H214">
        <v>91</v>
      </c>
      <c r="I214" s="101" t="s">
        <v>13</v>
      </c>
      <c r="J214" s="1">
        <f>DATEVALUE(RIGHT(jaar_zip[[#This Row],[YYYYMMDD]],2)&amp;"-"&amp;MID(jaar_zip[[#This Row],[YYYYMMDD]],5,2)&amp;"-"&amp;LEFT(jaar_zip[[#This Row],[YYYYMMDD]],4))</f>
        <v>45382</v>
      </c>
      <c r="K214" s="101" t="str">
        <f>IF(AND(VALUE(MONTH(jaar_zip[[#This Row],[Datum]]))=1,VALUE(WEEKNUM(jaar_zip[[#This Row],[Datum]],21))&gt;51),RIGHT(YEAR(jaar_zip[[#This Row],[Datum]])-1,2),RIGHT(YEAR(jaar_zip[[#This Row],[Datum]]),2))&amp;"-"&amp; TEXT(WEEKNUM(jaar_zip[[#This Row],[Datum]],21),"00")</f>
        <v>24-13</v>
      </c>
      <c r="L214" s="101">
        <f>MONTH(jaar_zip[[#This Row],[Datum]])</f>
        <v>3</v>
      </c>
      <c r="M214" s="101">
        <f>IF(ISNUMBER(jaar_zip[[#This Row],[etmaaltemperatuur]]),IF(jaar_zip[[#This Row],[etmaaltemperatuur]]&lt;stookgrens,stookgrens-jaar_zip[[#This Row],[etmaaltemperatuur]],0),"")</f>
        <v>8.5</v>
      </c>
      <c r="N214" s="101">
        <f>IF(ISNUMBER(jaar_zip[[#This Row],[graaddagen]]),IF(OR(MONTH(jaar_zip[[#This Row],[Datum]])=1,MONTH(jaar_zip[[#This Row],[Datum]])=2,MONTH(jaar_zip[[#This Row],[Datum]])=11,MONTH(jaar_zip[[#This Row],[Datum]])=12),1.1,IF(OR(MONTH(jaar_zip[[#This Row],[Datum]])=3,MONTH(jaar_zip[[#This Row],[Datum]])=10),1,0.8))*jaar_zip[[#This Row],[graaddagen]],"")</f>
        <v>8.5</v>
      </c>
      <c r="O214" s="101">
        <f>IF(ISNUMBER(jaar_zip[[#This Row],[etmaaltemperatuur]]),IF(jaar_zip[[#This Row],[etmaaltemperatuur]]&gt;stookgrens,jaar_zip[[#This Row],[etmaaltemperatuur]]-stookgrens,0),"")</f>
        <v>0</v>
      </c>
    </row>
    <row r="215" spans="1:15" x14ac:dyDescent="0.3">
      <c r="A215">
        <v>235</v>
      </c>
      <c r="B215">
        <v>20240401</v>
      </c>
      <c r="C215">
        <v>4.7</v>
      </c>
      <c r="D215">
        <v>9.1999999999999993</v>
      </c>
      <c r="E215">
        <v>862</v>
      </c>
      <c r="F215">
        <v>0</v>
      </c>
      <c r="G215">
        <v>995.6</v>
      </c>
      <c r="H215">
        <v>89</v>
      </c>
      <c r="I215" s="101" t="s">
        <v>13</v>
      </c>
      <c r="J215" s="1">
        <f>DATEVALUE(RIGHT(jaar_zip[[#This Row],[YYYYMMDD]],2)&amp;"-"&amp;MID(jaar_zip[[#This Row],[YYYYMMDD]],5,2)&amp;"-"&amp;LEFT(jaar_zip[[#This Row],[YYYYMMDD]],4))</f>
        <v>45383</v>
      </c>
      <c r="K215" s="101" t="str">
        <f>IF(AND(VALUE(MONTH(jaar_zip[[#This Row],[Datum]]))=1,VALUE(WEEKNUM(jaar_zip[[#This Row],[Datum]],21))&gt;51),RIGHT(YEAR(jaar_zip[[#This Row],[Datum]])-1,2),RIGHT(YEAR(jaar_zip[[#This Row],[Datum]]),2))&amp;"-"&amp; TEXT(WEEKNUM(jaar_zip[[#This Row],[Datum]],21),"00")</f>
        <v>24-14</v>
      </c>
      <c r="L215" s="101">
        <f>MONTH(jaar_zip[[#This Row],[Datum]])</f>
        <v>4</v>
      </c>
      <c r="M215" s="101">
        <f>IF(ISNUMBER(jaar_zip[[#This Row],[etmaaltemperatuur]]),IF(jaar_zip[[#This Row],[etmaaltemperatuur]]&lt;stookgrens,stookgrens-jaar_zip[[#This Row],[etmaaltemperatuur]],0),"")</f>
        <v>8.8000000000000007</v>
      </c>
      <c r="N215" s="101">
        <f>IF(ISNUMBER(jaar_zip[[#This Row],[graaddagen]]),IF(OR(MONTH(jaar_zip[[#This Row],[Datum]])=1,MONTH(jaar_zip[[#This Row],[Datum]])=2,MONTH(jaar_zip[[#This Row],[Datum]])=11,MONTH(jaar_zip[[#This Row],[Datum]])=12),1.1,IF(OR(MONTH(jaar_zip[[#This Row],[Datum]])=3,MONTH(jaar_zip[[#This Row],[Datum]])=10),1,0.8))*jaar_zip[[#This Row],[graaddagen]],"")</f>
        <v>7.0400000000000009</v>
      </c>
      <c r="O215" s="101">
        <f>IF(ISNUMBER(jaar_zip[[#This Row],[etmaaltemperatuur]]),IF(jaar_zip[[#This Row],[etmaaltemperatuur]]&gt;stookgrens,jaar_zip[[#This Row],[etmaaltemperatuur]]-stookgrens,0),"")</f>
        <v>0</v>
      </c>
    </row>
    <row r="216" spans="1:15" x14ac:dyDescent="0.3">
      <c r="A216">
        <v>235</v>
      </c>
      <c r="B216">
        <v>20240402</v>
      </c>
      <c r="C216">
        <v>5.7</v>
      </c>
      <c r="D216">
        <v>9.9</v>
      </c>
      <c r="E216">
        <v>1198</v>
      </c>
      <c r="F216">
        <v>0.2</v>
      </c>
      <c r="G216">
        <v>1003.6</v>
      </c>
      <c r="H216">
        <v>87</v>
      </c>
      <c r="I216" s="101" t="s">
        <v>13</v>
      </c>
      <c r="J216" s="1">
        <f>DATEVALUE(RIGHT(jaar_zip[[#This Row],[YYYYMMDD]],2)&amp;"-"&amp;MID(jaar_zip[[#This Row],[YYYYMMDD]],5,2)&amp;"-"&amp;LEFT(jaar_zip[[#This Row],[YYYYMMDD]],4))</f>
        <v>45384</v>
      </c>
      <c r="K216" s="101" t="str">
        <f>IF(AND(VALUE(MONTH(jaar_zip[[#This Row],[Datum]]))=1,VALUE(WEEKNUM(jaar_zip[[#This Row],[Datum]],21))&gt;51),RIGHT(YEAR(jaar_zip[[#This Row],[Datum]])-1,2),RIGHT(YEAR(jaar_zip[[#This Row],[Datum]]),2))&amp;"-"&amp; TEXT(WEEKNUM(jaar_zip[[#This Row],[Datum]],21),"00")</f>
        <v>24-14</v>
      </c>
      <c r="L216" s="101">
        <f>MONTH(jaar_zip[[#This Row],[Datum]])</f>
        <v>4</v>
      </c>
      <c r="M216" s="101">
        <f>IF(ISNUMBER(jaar_zip[[#This Row],[etmaaltemperatuur]]),IF(jaar_zip[[#This Row],[etmaaltemperatuur]]&lt;stookgrens,stookgrens-jaar_zip[[#This Row],[etmaaltemperatuur]],0),"")</f>
        <v>8.1</v>
      </c>
      <c r="N216" s="101">
        <f>IF(ISNUMBER(jaar_zip[[#This Row],[graaddagen]]),IF(OR(MONTH(jaar_zip[[#This Row],[Datum]])=1,MONTH(jaar_zip[[#This Row],[Datum]])=2,MONTH(jaar_zip[[#This Row],[Datum]])=11,MONTH(jaar_zip[[#This Row],[Datum]])=12),1.1,IF(OR(MONTH(jaar_zip[[#This Row],[Datum]])=3,MONTH(jaar_zip[[#This Row],[Datum]])=10),1,0.8))*jaar_zip[[#This Row],[graaddagen]],"")</f>
        <v>6.48</v>
      </c>
      <c r="O216" s="101">
        <f>IF(ISNUMBER(jaar_zip[[#This Row],[etmaaltemperatuur]]),IF(jaar_zip[[#This Row],[etmaaltemperatuur]]&gt;stookgrens,jaar_zip[[#This Row],[etmaaltemperatuur]]-stookgrens,0),"")</f>
        <v>0</v>
      </c>
    </row>
    <row r="217" spans="1:15" x14ac:dyDescent="0.3">
      <c r="A217">
        <v>235</v>
      </c>
      <c r="B217">
        <v>20240403</v>
      </c>
      <c r="C217">
        <v>6.6</v>
      </c>
      <c r="D217">
        <v>10.6</v>
      </c>
      <c r="E217">
        <v>598</v>
      </c>
      <c r="F217">
        <v>5.7</v>
      </c>
      <c r="G217">
        <v>1002.2</v>
      </c>
      <c r="H217">
        <v>89</v>
      </c>
      <c r="I217" s="101" t="s">
        <v>13</v>
      </c>
      <c r="J217" s="1">
        <f>DATEVALUE(RIGHT(jaar_zip[[#This Row],[YYYYMMDD]],2)&amp;"-"&amp;MID(jaar_zip[[#This Row],[YYYYMMDD]],5,2)&amp;"-"&amp;LEFT(jaar_zip[[#This Row],[YYYYMMDD]],4))</f>
        <v>45385</v>
      </c>
      <c r="K217" s="101" t="str">
        <f>IF(AND(VALUE(MONTH(jaar_zip[[#This Row],[Datum]]))=1,VALUE(WEEKNUM(jaar_zip[[#This Row],[Datum]],21))&gt;51),RIGHT(YEAR(jaar_zip[[#This Row],[Datum]])-1,2),RIGHT(YEAR(jaar_zip[[#This Row],[Datum]]),2))&amp;"-"&amp; TEXT(WEEKNUM(jaar_zip[[#This Row],[Datum]],21),"00")</f>
        <v>24-14</v>
      </c>
      <c r="L217" s="101">
        <f>MONTH(jaar_zip[[#This Row],[Datum]])</f>
        <v>4</v>
      </c>
      <c r="M217" s="101">
        <f>IF(ISNUMBER(jaar_zip[[#This Row],[etmaaltemperatuur]]),IF(jaar_zip[[#This Row],[etmaaltemperatuur]]&lt;stookgrens,stookgrens-jaar_zip[[#This Row],[etmaaltemperatuur]],0),"")</f>
        <v>7.4</v>
      </c>
      <c r="N217" s="101">
        <f>IF(ISNUMBER(jaar_zip[[#This Row],[graaddagen]]),IF(OR(MONTH(jaar_zip[[#This Row],[Datum]])=1,MONTH(jaar_zip[[#This Row],[Datum]])=2,MONTH(jaar_zip[[#This Row],[Datum]])=11,MONTH(jaar_zip[[#This Row],[Datum]])=12),1.1,IF(OR(MONTH(jaar_zip[[#This Row],[Datum]])=3,MONTH(jaar_zip[[#This Row],[Datum]])=10),1,0.8))*jaar_zip[[#This Row],[graaddagen]],"")</f>
        <v>5.9200000000000008</v>
      </c>
      <c r="O217" s="101">
        <f>IF(ISNUMBER(jaar_zip[[#This Row],[etmaaltemperatuur]]),IF(jaar_zip[[#This Row],[etmaaltemperatuur]]&gt;stookgrens,jaar_zip[[#This Row],[etmaaltemperatuur]]-stookgrens,0),"")</f>
        <v>0</v>
      </c>
    </row>
    <row r="218" spans="1:15" x14ac:dyDescent="0.3">
      <c r="A218">
        <v>235</v>
      </c>
      <c r="B218">
        <v>20240404</v>
      </c>
      <c r="C218">
        <v>6.8</v>
      </c>
      <c r="D218">
        <v>10.5</v>
      </c>
      <c r="E218">
        <v>1033</v>
      </c>
      <c r="F218">
        <v>8</v>
      </c>
      <c r="G218">
        <v>1003.1</v>
      </c>
      <c r="H218">
        <v>90</v>
      </c>
      <c r="I218" s="101" t="s">
        <v>13</v>
      </c>
      <c r="J218" s="1">
        <f>DATEVALUE(RIGHT(jaar_zip[[#This Row],[YYYYMMDD]],2)&amp;"-"&amp;MID(jaar_zip[[#This Row],[YYYYMMDD]],5,2)&amp;"-"&amp;LEFT(jaar_zip[[#This Row],[YYYYMMDD]],4))</f>
        <v>45386</v>
      </c>
      <c r="K218" s="101" t="str">
        <f>IF(AND(VALUE(MONTH(jaar_zip[[#This Row],[Datum]]))=1,VALUE(WEEKNUM(jaar_zip[[#This Row],[Datum]],21))&gt;51),RIGHT(YEAR(jaar_zip[[#This Row],[Datum]])-1,2),RIGHT(YEAR(jaar_zip[[#This Row],[Datum]]),2))&amp;"-"&amp; TEXT(WEEKNUM(jaar_zip[[#This Row],[Datum]],21),"00")</f>
        <v>24-14</v>
      </c>
      <c r="L218" s="101">
        <f>MONTH(jaar_zip[[#This Row],[Datum]])</f>
        <v>4</v>
      </c>
      <c r="M218" s="101">
        <f>IF(ISNUMBER(jaar_zip[[#This Row],[etmaaltemperatuur]]),IF(jaar_zip[[#This Row],[etmaaltemperatuur]]&lt;stookgrens,stookgrens-jaar_zip[[#This Row],[etmaaltemperatuur]],0),"")</f>
        <v>7.5</v>
      </c>
      <c r="N218" s="101">
        <f>IF(ISNUMBER(jaar_zip[[#This Row],[graaddagen]]),IF(OR(MONTH(jaar_zip[[#This Row],[Datum]])=1,MONTH(jaar_zip[[#This Row],[Datum]])=2,MONTH(jaar_zip[[#This Row],[Datum]])=11,MONTH(jaar_zip[[#This Row],[Datum]])=12),1.1,IF(OR(MONTH(jaar_zip[[#This Row],[Datum]])=3,MONTH(jaar_zip[[#This Row],[Datum]])=10),1,0.8))*jaar_zip[[#This Row],[graaddagen]],"")</f>
        <v>6</v>
      </c>
      <c r="O218" s="101">
        <f>IF(ISNUMBER(jaar_zip[[#This Row],[etmaaltemperatuur]]),IF(jaar_zip[[#This Row],[etmaaltemperatuur]]&gt;stookgrens,jaar_zip[[#This Row],[etmaaltemperatuur]]-stookgrens,0),"")</f>
        <v>0</v>
      </c>
    </row>
    <row r="219" spans="1:15" x14ac:dyDescent="0.3">
      <c r="A219">
        <v>235</v>
      </c>
      <c r="B219">
        <v>20240405</v>
      </c>
      <c r="C219">
        <v>8.5</v>
      </c>
      <c r="D219">
        <v>12.4</v>
      </c>
      <c r="E219">
        <v>1137</v>
      </c>
      <c r="F219">
        <v>5</v>
      </c>
      <c r="G219">
        <v>1006.2</v>
      </c>
      <c r="H219">
        <v>86</v>
      </c>
      <c r="I219" s="101" t="s">
        <v>13</v>
      </c>
      <c r="J219" s="1">
        <f>DATEVALUE(RIGHT(jaar_zip[[#This Row],[YYYYMMDD]],2)&amp;"-"&amp;MID(jaar_zip[[#This Row],[YYYYMMDD]],5,2)&amp;"-"&amp;LEFT(jaar_zip[[#This Row],[YYYYMMDD]],4))</f>
        <v>45387</v>
      </c>
      <c r="K219" s="101" t="str">
        <f>IF(AND(VALUE(MONTH(jaar_zip[[#This Row],[Datum]]))=1,VALUE(WEEKNUM(jaar_zip[[#This Row],[Datum]],21))&gt;51),RIGHT(YEAR(jaar_zip[[#This Row],[Datum]])-1,2),RIGHT(YEAR(jaar_zip[[#This Row],[Datum]]),2))&amp;"-"&amp; TEXT(WEEKNUM(jaar_zip[[#This Row],[Datum]],21),"00")</f>
        <v>24-14</v>
      </c>
      <c r="L219" s="101">
        <f>MONTH(jaar_zip[[#This Row],[Datum]])</f>
        <v>4</v>
      </c>
      <c r="M219" s="101">
        <f>IF(ISNUMBER(jaar_zip[[#This Row],[etmaaltemperatuur]]),IF(jaar_zip[[#This Row],[etmaaltemperatuur]]&lt;stookgrens,stookgrens-jaar_zip[[#This Row],[etmaaltemperatuur]],0),"")</f>
        <v>5.6</v>
      </c>
      <c r="N219" s="101">
        <f>IF(ISNUMBER(jaar_zip[[#This Row],[graaddagen]]),IF(OR(MONTH(jaar_zip[[#This Row],[Datum]])=1,MONTH(jaar_zip[[#This Row],[Datum]])=2,MONTH(jaar_zip[[#This Row],[Datum]])=11,MONTH(jaar_zip[[#This Row],[Datum]])=12),1.1,IF(OR(MONTH(jaar_zip[[#This Row],[Datum]])=3,MONTH(jaar_zip[[#This Row],[Datum]])=10),1,0.8))*jaar_zip[[#This Row],[graaddagen]],"")</f>
        <v>4.4799999999999995</v>
      </c>
      <c r="O219" s="101">
        <f>IF(ISNUMBER(jaar_zip[[#This Row],[etmaaltemperatuur]]),IF(jaar_zip[[#This Row],[etmaaltemperatuur]]&gt;stookgrens,jaar_zip[[#This Row],[etmaaltemperatuur]]-stookgrens,0),"")</f>
        <v>0</v>
      </c>
    </row>
    <row r="220" spans="1:15" x14ac:dyDescent="0.3">
      <c r="A220">
        <v>235</v>
      </c>
      <c r="B220">
        <v>20240406</v>
      </c>
      <c r="C220">
        <v>7.2</v>
      </c>
      <c r="D220">
        <v>16.600000000000001</v>
      </c>
      <c r="E220">
        <v>1513</v>
      </c>
      <c r="F220">
        <v>-0.1</v>
      </c>
      <c r="G220">
        <v>1007.1</v>
      </c>
      <c r="H220">
        <v>68</v>
      </c>
      <c r="I220" s="101" t="s">
        <v>13</v>
      </c>
      <c r="J220" s="1">
        <f>DATEVALUE(RIGHT(jaar_zip[[#This Row],[YYYYMMDD]],2)&amp;"-"&amp;MID(jaar_zip[[#This Row],[YYYYMMDD]],5,2)&amp;"-"&amp;LEFT(jaar_zip[[#This Row],[YYYYMMDD]],4))</f>
        <v>45388</v>
      </c>
      <c r="K220" s="101" t="str">
        <f>IF(AND(VALUE(MONTH(jaar_zip[[#This Row],[Datum]]))=1,VALUE(WEEKNUM(jaar_zip[[#This Row],[Datum]],21))&gt;51),RIGHT(YEAR(jaar_zip[[#This Row],[Datum]])-1,2),RIGHT(YEAR(jaar_zip[[#This Row],[Datum]]),2))&amp;"-"&amp; TEXT(WEEKNUM(jaar_zip[[#This Row],[Datum]],21),"00")</f>
        <v>24-14</v>
      </c>
      <c r="L220" s="101">
        <f>MONTH(jaar_zip[[#This Row],[Datum]])</f>
        <v>4</v>
      </c>
      <c r="M220" s="101">
        <f>IF(ISNUMBER(jaar_zip[[#This Row],[etmaaltemperatuur]]),IF(jaar_zip[[#This Row],[etmaaltemperatuur]]&lt;stookgrens,stookgrens-jaar_zip[[#This Row],[etmaaltemperatuur]],0),"")</f>
        <v>1.3999999999999986</v>
      </c>
      <c r="N220" s="101">
        <f>IF(ISNUMBER(jaar_zip[[#This Row],[graaddagen]]),IF(OR(MONTH(jaar_zip[[#This Row],[Datum]])=1,MONTH(jaar_zip[[#This Row],[Datum]])=2,MONTH(jaar_zip[[#This Row],[Datum]])=11,MONTH(jaar_zip[[#This Row],[Datum]])=12),1.1,IF(OR(MONTH(jaar_zip[[#This Row],[Datum]])=3,MONTH(jaar_zip[[#This Row],[Datum]])=10),1,0.8))*jaar_zip[[#This Row],[graaddagen]],"")</f>
        <v>1.119999999999999</v>
      </c>
      <c r="O220" s="101">
        <f>IF(ISNUMBER(jaar_zip[[#This Row],[etmaaltemperatuur]]),IF(jaar_zip[[#This Row],[etmaaltemperatuur]]&gt;stookgrens,jaar_zip[[#This Row],[etmaaltemperatuur]]-stookgrens,0),"")</f>
        <v>0</v>
      </c>
    </row>
    <row r="221" spans="1:15" x14ac:dyDescent="0.3">
      <c r="A221">
        <v>235</v>
      </c>
      <c r="B221">
        <v>20240407</v>
      </c>
      <c r="C221">
        <v>8.5</v>
      </c>
      <c r="D221">
        <v>13</v>
      </c>
      <c r="E221">
        <v>2026</v>
      </c>
      <c r="F221">
        <v>1.1000000000000001</v>
      </c>
      <c r="G221">
        <v>1010.6</v>
      </c>
      <c r="H221">
        <v>74</v>
      </c>
      <c r="I221" s="101" t="s">
        <v>13</v>
      </c>
      <c r="J221" s="1">
        <f>DATEVALUE(RIGHT(jaar_zip[[#This Row],[YYYYMMDD]],2)&amp;"-"&amp;MID(jaar_zip[[#This Row],[YYYYMMDD]],5,2)&amp;"-"&amp;LEFT(jaar_zip[[#This Row],[YYYYMMDD]],4))</f>
        <v>45389</v>
      </c>
      <c r="K221" s="101" t="str">
        <f>IF(AND(VALUE(MONTH(jaar_zip[[#This Row],[Datum]]))=1,VALUE(WEEKNUM(jaar_zip[[#This Row],[Datum]],21))&gt;51),RIGHT(YEAR(jaar_zip[[#This Row],[Datum]])-1,2),RIGHT(YEAR(jaar_zip[[#This Row],[Datum]]),2))&amp;"-"&amp; TEXT(WEEKNUM(jaar_zip[[#This Row],[Datum]],21),"00")</f>
        <v>24-14</v>
      </c>
      <c r="L221" s="101">
        <f>MONTH(jaar_zip[[#This Row],[Datum]])</f>
        <v>4</v>
      </c>
      <c r="M221" s="101">
        <f>IF(ISNUMBER(jaar_zip[[#This Row],[etmaaltemperatuur]]),IF(jaar_zip[[#This Row],[etmaaltemperatuur]]&lt;stookgrens,stookgrens-jaar_zip[[#This Row],[etmaaltemperatuur]],0),"")</f>
        <v>5</v>
      </c>
      <c r="N221" s="101">
        <f>IF(ISNUMBER(jaar_zip[[#This Row],[graaddagen]]),IF(OR(MONTH(jaar_zip[[#This Row],[Datum]])=1,MONTH(jaar_zip[[#This Row],[Datum]])=2,MONTH(jaar_zip[[#This Row],[Datum]])=11,MONTH(jaar_zip[[#This Row],[Datum]])=12),1.1,IF(OR(MONTH(jaar_zip[[#This Row],[Datum]])=3,MONTH(jaar_zip[[#This Row],[Datum]])=10),1,0.8))*jaar_zip[[#This Row],[graaddagen]],"")</f>
        <v>4</v>
      </c>
      <c r="O221" s="101">
        <f>IF(ISNUMBER(jaar_zip[[#This Row],[etmaaltemperatuur]]),IF(jaar_zip[[#This Row],[etmaaltemperatuur]]&gt;stookgrens,jaar_zip[[#This Row],[etmaaltemperatuur]]-stookgrens,0),"")</f>
        <v>0</v>
      </c>
    </row>
    <row r="222" spans="1:15" x14ac:dyDescent="0.3">
      <c r="A222">
        <v>235</v>
      </c>
      <c r="B222">
        <v>20240408</v>
      </c>
      <c r="C222">
        <v>3.3</v>
      </c>
      <c r="D222">
        <v>13.5</v>
      </c>
      <c r="E222">
        <v>1140</v>
      </c>
      <c r="F222">
        <v>1.4</v>
      </c>
      <c r="G222">
        <v>1007.2</v>
      </c>
      <c r="H222">
        <v>80</v>
      </c>
      <c r="I222" s="101" t="s">
        <v>13</v>
      </c>
      <c r="J222" s="1">
        <f>DATEVALUE(RIGHT(jaar_zip[[#This Row],[YYYYMMDD]],2)&amp;"-"&amp;MID(jaar_zip[[#This Row],[YYYYMMDD]],5,2)&amp;"-"&amp;LEFT(jaar_zip[[#This Row],[YYYYMMDD]],4))</f>
        <v>45390</v>
      </c>
      <c r="K222" s="101" t="str">
        <f>IF(AND(VALUE(MONTH(jaar_zip[[#This Row],[Datum]]))=1,VALUE(WEEKNUM(jaar_zip[[#This Row],[Datum]],21))&gt;51),RIGHT(YEAR(jaar_zip[[#This Row],[Datum]])-1,2),RIGHT(YEAR(jaar_zip[[#This Row],[Datum]]),2))&amp;"-"&amp; TEXT(WEEKNUM(jaar_zip[[#This Row],[Datum]],21),"00")</f>
        <v>24-15</v>
      </c>
      <c r="L222" s="101">
        <f>MONTH(jaar_zip[[#This Row],[Datum]])</f>
        <v>4</v>
      </c>
      <c r="M222" s="101">
        <f>IF(ISNUMBER(jaar_zip[[#This Row],[etmaaltemperatuur]]),IF(jaar_zip[[#This Row],[etmaaltemperatuur]]&lt;stookgrens,stookgrens-jaar_zip[[#This Row],[etmaaltemperatuur]],0),"")</f>
        <v>4.5</v>
      </c>
      <c r="N222" s="101">
        <f>IF(ISNUMBER(jaar_zip[[#This Row],[graaddagen]]),IF(OR(MONTH(jaar_zip[[#This Row],[Datum]])=1,MONTH(jaar_zip[[#This Row],[Datum]])=2,MONTH(jaar_zip[[#This Row],[Datum]])=11,MONTH(jaar_zip[[#This Row],[Datum]])=12),1.1,IF(OR(MONTH(jaar_zip[[#This Row],[Datum]])=3,MONTH(jaar_zip[[#This Row],[Datum]])=10),1,0.8))*jaar_zip[[#This Row],[graaddagen]],"")</f>
        <v>3.6</v>
      </c>
      <c r="O222" s="101">
        <f>IF(ISNUMBER(jaar_zip[[#This Row],[etmaaltemperatuur]]),IF(jaar_zip[[#This Row],[etmaaltemperatuur]]&gt;stookgrens,jaar_zip[[#This Row],[etmaaltemperatuur]]-stookgrens,0),"")</f>
        <v>0</v>
      </c>
    </row>
    <row r="223" spans="1:15" x14ac:dyDescent="0.3">
      <c r="A223">
        <v>235</v>
      </c>
      <c r="B223">
        <v>20240409</v>
      </c>
      <c r="C223">
        <v>10.3</v>
      </c>
      <c r="D223">
        <v>10.7</v>
      </c>
      <c r="E223">
        <v>696</v>
      </c>
      <c r="F223">
        <v>0.6</v>
      </c>
      <c r="G223">
        <v>1007.4</v>
      </c>
      <c r="H223">
        <v>78</v>
      </c>
      <c r="I223" s="101" t="s">
        <v>13</v>
      </c>
      <c r="J223" s="1">
        <f>DATEVALUE(RIGHT(jaar_zip[[#This Row],[YYYYMMDD]],2)&amp;"-"&amp;MID(jaar_zip[[#This Row],[YYYYMMDD]],5,2)&amp;"-"&amp;LEFT(jaar_zip[[#This Row],[YYYYMMDD]],4))</f>
        <v>45391</v>
      </c>
      <c r="K223" s="101" t="str">
        <f>IF(AND(VALUE(MONTH(jaar_zip[[#This Row],[Datum]]))=1,VALUE(WEEKNUM(jaar_zip[[#This Row],[Datum]],21))&gt;51),RIGHT(YEAR(jaar_zip[[#This Row],[Datum]])-1,2),RIGHT(YEAR(jaar_zip[[#This Row],[Datum]]),2))&amp;"-"&amp; TEXT(WEEKNUM(jaar_zip[[#This Row],[Datum]],21),"00")</f>
        <v>24-15</v>
      </c>
      <c r="L223" s="101">
        <f>MONTH(jaar_zip[[#This Row],[Datum]])</f>
        <v>4</v>
      </c>
      <c r="M223" s="101">
        <f>IF(ISNUMBER(jaar_zip[[#This Row],[etmaaltemperatuur]]),IF(jaar_zip[[#This Row],[etmaaltemperatuur]]&lt;stookgrens,stookgrens-jaar_zip[[#This Row],[etmaaltemperatuur]],0),"")</f>
        <v>7.3000000000000007</v>
      </c>
      <c r="N223" s="101">
        <f>IF(ISNUMBER(jaar_zip[[#This Row],[graaddagen]]),IF(OR(MONTH(jaar_zip[[#This Row],[Datum]])=1,MONTH(jaar_zip[[#This Row],[Datum]])=2,MONTH(jaar_zip[[#This Row],[Datum]])=11,MONTH(jaar_zip[[#This Row],[Datum]])=12),1.1,IF(OR(MONTH(jaar_zip[[#This Row],[Datum]])=3,MONTH(jaar_zip[[#This Row],[Datum]])=10),1,0.8))*jaar_zip[[#This Row],[graaddagen]],"")</f>
        <v>5.8400000000000007</v>
      </c>
      <c r="O223" s="101">
        <f>IF(ISNUMBER(jaar_zip[[#This Row],[etmaaltemperatuur]]),IF(jaar_zip[[#This Row],[etmaaltemperatuur]]&gt;stookgrens,jaar_zip[[#This Row],[etmaaltemperatuur]]-stookgrens,0),"")</f>
        <v>0</v>
      </c>
    </row>
    <row r="224" spans="1:15" x14ac:dyDescent="0.3">
      <c r="A224">
        <v>235</v>
      </c>
      <c r="B224">
        <v>20240410</v>
      </c>
      <c r="C224">
        <v>7.3</v>
      </c>
      <c r="D224">
        <v>10.7</v>
      </c>
      <c r="E224">
        <v>1980</v>
      </c>
      <c r="F224">
        <v>-0.1</v>
      </c>
      <c r="G224">
        <v>1025.2</v>
      </c>
      <c r="H224">
        <v>71</v>
      </c>
      <c r="I224" s="101" t="s">
        <v>13</v>
      </c>
      <c r="J224" s="1">
        <f>DATEVALUE(RIGHT(jaar_zip[[#This Row],[YYYYMMDD]],2)&amp;"-"&amp;MID(jaar_zip[[#This Row],[YYYYMMDD]],5,2)&amp;"-"&amp;LEFT(jaar_zip[[#This Row],[YYYYMMDD]],4))</f>
        <v>45392</v>
      </c>
      <c r="K224" s="101" t="str">
        <f>IF(AND(VALUE(MONTH(jaar_zip[[#This Row],[Datum]]))=1,VALUE(WEEKNUM(jaar_zip[[#This Row],[Datum]],21))&gt;51),RIGHT(YEAR(jaar_zip[[#This Row],[Datum]])-1,2),RIGHT(YEAR(jaar_zip[[#This Row],[Datum]]),2))&amp;"-"&amp; TEXT(WEEKNUM(jaar_zip[[#This Row],[Datum]],21),"00")</f>
        <v>24-15</v>
      </c>
      <c r="L224" s="101">
        <f>MONTH(jaar_zip[[#This Row],[Datum]])</f>
        <v>4</v>
      </c>
      <c r="M224" s="101">
        <f>IF(ISNUMBER(jaar_zip[[#This Row],[etmaaltemperatuur]]),IF(jaar_zip[[#This Row],[etmaaltemperatuur]]&lt;stookgrens,stookgrens-jaar_zip[[#This Row],[etmaaltemperatuur]],0),"")</f>
        <v>7.3000000000000007</v>
      </c>
      <c r="N224" s="101">
        <f>IF(ISNUMBER(jaar_zip[[#This Row],[graaddagen]]),IF(OR(MONTH(jaar_zip[[#This Row],[Datum]])=1,MONTH(jaar_zip[[#This Row],[Datum]])=2,MONTH(jaar_zip[[#This Row],[Datum]])=11,MONTH(jaar_zip[[#This Row],[Datum]])=12),1.1,IF(OR(MONTH(jaar_zip[[#This Row],[Datum]])=3,MONTH(jaar_zip[[#This Row],[Datum]])=10),1,0.8))*jaar_zip[[#This Row],[graaddagen]],"")</f>
        <v>5.8400000000000007</v>
      </c>
      <c r="O224" s="101">
        <f>IF(ISNUMBER(jaar_zip[[#This Row],[etmaaltemperatuur]]),IF(jaar_zip[[#This Row],[etmaaltemperatuur]]&gt;stookgrens,jaar_zip[[#This Row],[etmaaltemperatuur]]-stookgrens,0),"")</f>
        <v>0</v>
      </c>
    </row>
    <row r="225" spans="1:15" x14ac:dyDescent="0.3">
      <c r="A225">
        <v>235</v>
      </c>
      <c r="B225">
        <v>20240411</v>
      </c>
      <c r="C225">
        <v>7.5</v>
      </c>
      <c r="D225">
        <v>12.3</v>
      </c>
      <c r="E225">
        <v>1325</v>
      </c>
      <c r="F225">
        <v>1</v>
      </c>
      <c r="G225">
        <v>1028.5</v>
      </c>
      <c r="H225">
        <v>90</v>
      </c>
      <c r="I225" s="101" t="s">
        <v>13</v>
      </c>
      <c r="J225" s="1">
        <f>DATEVALUE(RIGHT(jaar_zip[[#This Row],[YYYYMMDD]],2)&amp;"-"&amp;MID(jaar_zip[[#This Row],[YYYYMMDD]],5,2)&amp;"-"&amp;LEFT(jaar_zip[[#This Row],[YYYYMMDD]],4))</f>
        <v>45393</v>
      </c>
      <c r="K225" s="101" t="str">
        <f>IF(AND(VALUE(MONTH(jaar_zip[[#This Row],[Datum]]))=1,VALUE(WEEKNUM(jaar_zip[[#This Row],[Datum]],21))&gt;51),RIGHT(YEAR(jaar_zip[[#This Row],[Datum]])-1,2),RIGHT(YEAR(jaar_zip[[#This Row],[Datum]]),2))&amp;"-"&amp; TEXT(WEEKNUM(jaar_zip[[#This Row],[Datum]],21),"00")</f>
        <v>24-15</v>
      </c>
      <c r="L225" s="101">
        <f>MONTH(jaar_zip[[#This Row],[Datum]])</f>
        <v>4</v>
      </c>
      <c r="M225" s="101">
        <f>IF(ISNUMBER(jaar_zip[[#This Row],[etmaaltemperatuur]]),IF(jaar_zip[[#This Row],[etmaaltemperatuur]]&lt;stookgrens,stookgrens-jaar_zip[[#This Row],[etmaaltemperatuur]],0),"")</f>
        <v>5.6999999999999993</v>
      </c>
      <c r="N225" s="101">
        <f>IF(ISNUMBER(jaar_zip[[#This Row],[graaddagen]]),IF(OR(MONTH(jaar_zip[[#This Row],[Datum]])=1,MONTH(jaar_zip[[#This Row],[Datum]])=2,MONTH(jaar_zip[[#This Row],[Datum]])=11,MONTH(jaar_zip[[#This Row],[Datum]])=12),1.1,IF(OR(MONTH(jaar_zip[[#This Row],[Datum]])=3,MONTH(jaar_zip[[#This Row],[Datum]])=10),1,0.8))*jaar_zip[[#This Row],[graaddagen]],"")</f>
        <v>4.5599999999999996</v>
      </c>
      <c r="O225" s="101">
        <f>IF(ISNUMBER(jaar_zip[[#This Row],[etmaaltemperatuur]]),IF(jaar_zip[[#This Row],[etmaaltemperatuur]]&gt;stookgrens,jaar_zip[[#This Row],[etmaaltemperatuur]]-stookgrens,0),"")</f>
        <v>0</v>
      </c>
    </row>
    <row r="226" spans="1:15" x14ac:dyDescent="0.3">
      <c r="A226">
        <v>235</v>
      </c>
      <c r="B226">
        <v>20240412</v>
      </c>
      <c r="C226">
        <v>7.8</v>
      </c>
      <c r="D226">
        <v>12.5</v>
      </c>
      <c r="E226">
        <v>1777</v>
      </c>
      <c r="F226">
        <v>0</v>
      </c>
      <c r="G226">
        <v>1027.2</v>
      </c>
      <c r="H226">
        <v>85</v>
      </c>
      <c r="I226" s="101" t="s">
        <v>13</v>
      </c>
      <c r="J226" s="1">
        <f>DATEVALUE(RIGHT(jaar_zip[[#This Row],[YYYYMMDD]],2)&amp;"-"&amp;MID(jaar_zip[[#This Row],[YYYYMMDD]],5,2)&amp;"-"&amp;LEFT(jaar_zip[[#This Row],[YYYYMMDD]],4))</f>
        <v>45394</v>
      </c>
      <c r="K226" s="101" t="str">
        <f>IF(AND(VALUE(MONTH(jaar_zip[[#This Row],[Datum]]))=1,VALUE(WEEKNUM(jaar_zip[[#This Row],[Datum]],21))&gt;51),RIGHT(YEAR(jaar_zip[[#This Row],[Datum]])-1,2),RIGHT(YEAR(jaar_zip[[#This Row],[Datum]]),2))&amp;"-"&amp; TEXT(WEEKNUM(jaar_zip[[#This Row],[Datum]],21),"00")</f>
        <v>24-15</v>
      </c>
      <c r="L226" s="101">
        <f>MONTH(jaar_zip[[#This Row],[Datum]])</f>
        <v>4</v>
      </c>
      <c r="M226" s="101">
        <f>IF(ISNUMBER(jaar_zip[[#This Row],[etmaaltemperatuur]]),IF(jaar_zip[[#This Row],[etmaaltemperatuur]]&lt;stookgrens,stookgrens-jaar_zip[[#This Row],[etmaaltemperatuur]],0),"")</f>
        <v>5.5</v>
      </c>
      <c r="N226" s="101">
        <f>IF(ISNUMBER(jaar_zip[[#This Row],[graaddagen]]),IF(OR(MONTH(jaar_zip[[#This Row],[Datum]])=1,MONTH(jaar_zip[[#This Row],[Datum]])=2,MONTH(jaar_zip[[#This Row],[Datum]])=11,MONTH(jaar_zip[[#This Row],[Datum]])=12),1.1,IF(OR(MONTH(jaar_zip[[#This Row],[Datum]])=3,MONTH(jaar_zip[[#This Row],[Datum]])=10),1,0.8))*jaar_zip[[#This Row],[graaddagen]],"")</f>
        <v>4.4000000000000004</v>
      </c>
      <c r="O226" s="101">
        <f>IF(ISNUMBER(jaar_zip[[#This Row],[etmaaltemperatuur]]),IF(jaar_zip[[#This Row],[etmaaltemperatuur]]&gt;stookgrens,jaar_zip[[#This Row],[etmaaltemperatuur]]-stookgrens,0),"")</f>
        <v>0</v>
      </c>
    </row>
    <row r="227" spans="1:15" x14ac:dyDescent="0.3">
      <c r="A227">
        <v>235</v>
      </c>
      <c r="B227">
        <v>20240413</v>
      </c>
      <c r="C227">
        <v>7.2</v>
      </c>
      <c r="D227">
        <v>13.5</v>
      </c>
      <c r="E227">
        <v>1757</v>
      </c>
      <c r="F227">
        <v>-0.1</v>
      </c>
      <c r="G227">
        <v>1020.7</v>
      </c>
      <c r="H227">
        <v>80</v>
      </c>
      <c r="I227" s="101" t="s">
        <v>13</v>
      </c>
      <c r="J227" s="1">
        <f>DATEVALUE(RIGHT(jaar_zip[[#This Row],[YYYYMMDD]],2)&amp;"-"&amp;MID(jaar_zip[[#This Row],[YYYYMMDD]],5,2)&amp;"-"&amp;LEFT(jaar_zip[[#This Row],[YYYYMMDD]],4))</f>
        <v>45395</v>
      </c>
      <c r="K227" s="101" t="str">
        <f>IF(AND(VALUE(MONTH(jaar_zip[[#This Row],[Datum]]))=1,VALUE(WEEKNUM(jaar_zip[[#This Row],[Datum]],21))&gt;51),RIGHT(YEAR(jaar_zip[[#This Row],[Datum]])-1,2),RIGHT(YEAR(jaar_zip[[#This Row],[Datum]]),2))&amp;"-"&amp; TEXT(WEEKNUM(jaar_zip[[#This Row],[Datum]],21),"00")</f>
        <v>24-15</v>
      </c>
      <c r="L227" s="101">
        <f>MONTH(jaar_zip[[#This Row],[Datum]])</f>
        <v>4</v>
      </c>
      <c r="M227" s="101">
        <f>IF(ISNUMBER(jaar_zip[[#This Row],[etmaaltemperatuur]]),IF(jaar_zip[[#This Row],[etmaaltemperatuur]]&lt;stookgrens,stookgrens-jaar_zip[[#This Row],[etmaaltemperatuur]],0),"")</f>
        <v>4.5</v>
      </c>
      <c r="N227" s="101">
        <f>IF(ISNUMBER(jaar_zip[[#This Row],[graaddagen]]),IF(OR(MONTH(jaar_zip[[#This Row],[Datum]])=1,MONTH(jaar_zip[[#This Row],[Datum]])=2,MONTH(jaar_zip[[#This Row],[Datum]])=11,MONTH(jaar_zip[[#This Row],[Datum]])=12),1.1,IF(OR(MONTH(jaar_zip[[#This Row],[Datum]])=3,MONTH(jaar_zip[[#This Row],[Datum]])=10),1,0.8))*jaar_zip[[#This Row],[graaddagen]],"")</f>
        <v>3.6</v>
      </c>
      <c r="O227" s="101">
        <f>IF(ISNUMBER(jaar_zip[[#This Row],[etmaaltemperatuur]]),IF(jaar_zip[[#This Row],[etmaaltemperatuur]]&gt;stookgrens,jaar_zip[[#This Row],[etmaaltemperatuur]]-stookgrens,0),"")</f>
        <v>0</v>
      </c>
    </row>
    <row r="228" spans="1:15" x14ac:dyDescent="0.3">
      <c r="A228">
        <v>235</v>
      </c>
      <c r="B228">
        <v>20240414</v>
      </c>
      <c r="C228">
        <v>5</v>
      </c>
      <c r="D228">
        <v>9.6999999999999993</v>
      </c>
      <c r="E228">
        <v>2127</v>
      </c>
      <c r="F228">
        <v>0</v>
      </c>
      <c r="G228">
        <v>1020.1</v>
      </c>
      <c r="H228">
        <v>72</v>
      </c>
      <c r="I228" s="101" t="s">
        <v>13</v>
      </c>
      <c r="J228" s="1">
        <f>DATEVALUE(RIGHT(jaar_zip[[#This Row],[YYYYMMDD]],2)&amp;"-"&amp;MID(jaar_zip[[#This Row],[YYYYMMDD]],5,2)&amp;"-"&amp;LEFT(jaar_zip[[#This Row],[YYYYMMDD]],4))</f>
        <v>45396</v>
      </c>
      <c r="K228" s="101" t="str">
        <f>IF(AND(VALUE(MONTH(jaar_zip[[#This Row],[Datum]]))=1,VALUE(WEEKNUM(jaar_zip[[#This Row],[Datum]],21))&gt;51),RIGHT(YEAR(jaar_zip[[#This Row],[Datum]])-1,2),RIGHT(YEAR(jaar_zip[[#This Row],[Datum]]),2))&amp;"-"&amp; TEXT(WEEKNUM(jaar_zip[[#This Row],[Datum]],21),"00")</f>
        <v>24-15</v>
      </c>
      <c r="L228" s="101">
        <f>MONTH(jaar_zip[[#This Row],[Datum]])</f>
        <v>4</v>
      </c>
      <c r="M228" s="101">
        <f>IF(ISNUMBER(jaar_zip[[#This Row],[etmaaltemperatuur]]),IF(jaar_zip[[#This Row],[etmaaltemperatuur]]&lt;stookgrens,stookgrens-jaar_zip[[#This Row],[etmaaltemperatuur]],0),"")</f>
        <v>8.3000000000000007</v>
      </c>
      <c r="N228" s="101">
        <f>IF(ISNUMBER(jaar_zip[[#This Row],[graaddagen]]),IF(OR(MONTH(jaar_zip[[#This Row],[Datum]])=1,MONTH(jaar_zip[[#This Row],[Datum]])=2,MONTH(jaar_zip[[#This Row],[Datum]])=11,MONTH(jaar_zip[[#This Row],[Datum]])=12),1.1,IF(OR(MONTH(jaar_zip[[#This Row],[Datum]])=3,MONTH(jaar_zip[[#This Row],[Datum]])=10),1,0.8))*jaar_zip[[#This Row],[graaddagen]],"")</f>
        <v>6.6400000000000006</v>
      </c>
      <c r="O228" s="101">
        <f>IF(ISNUMBER(jaar_zip[[#This Row],[etmaaltemperatuur]]),IF(jaar_zip[[#This Row],[etmaaltemperatuur]]&gt;stookgrens,jaar_zip[[#This Row],[etmaaltemperatuur]]-stookgrens,0),"")</f>
        <v>0</v>
      </c>
    </row>
    <row r="229" spans="1:15" x14ac:dyDescent="0.3">
      <c r="A229">
        <v>235</v>
      </c>
      <c r="B229">
        <v>20240415</v>
      </c>
      <c r="C229">
        <v>8.8000000000000007</v>
      </c>
      <c r="D229">
        <v>8.3000000000000007</v>
      </c>
      <c r="E229">
        <v>756</v>
      </c>
      <c r="F229">
        <v>13.8</v>
      </c>
      <c r="G229">
        <v>1002.2</v>
      </c>
      <c r="H229">
        <v>78</v>
      </c>
      <c r="I229" s="101" t="s">
        <v>13</v>
      </c>
      <c r="J229" s="1">
        <f>DATEVALUE(RIGHT(jaar_zip[[#This Row],[YYYYMMDD]],2)&amp;"-"&amp;MID(jaar_zip[[#This Row],[YYYYMMDD]],5,2)&amp;"-"&amp;LEFT(jaar_zip[[#This Row],[YYYYMMDD]],4))</f>
        <v>45397</v>
      </c>
      <c r="K229" s="101" t="str">
        <f>IF(AND(VALUE(MONTH(jaar_zip[[#This Row],[Datum]]))=1,VALUE(WEEKNUM(jaar_zip[[#This Row],[Datum]],21))&gt;51),RIGHT(YEAR(jaar_zip[[#This Row],[Datum]])-1,2),RIGHT(YEAR(jaar_zip[[#This Row],[Datum]]),2))&amp;"-"&amp; TEXT(WEEKNUM(jaar_zip[[#This Row],[Datum]],21),"00")</f>
        <v>24-16</v>
      </c>
      <c r="L229" s="101">
        <f>MONTH(jaar_zip[[#This Row],[Datum]])</f>
        <v>4</v>
      </c>
      <c r="M229" s="101">
        <f>IF(ISNUMBER(jaar_zip[[#This Row],[etmaaltemperatuur]]),IF(jaar_zip[[#This Row],[etmaaltemperatuur]]&lt;stookgrens,stookgrens-jaar_zip[[#This Row],[etmaaltemperatuur]],0),"")</f>
        <v>9.6999999999999993</v>
      </c>
      <c r="N229" s="101">
        <f>IF(ISNUMBER(jaar_zip[[#This Row],[graaddagen]]),IF(OR(MONTH(jaar_zip[[#This Row],[Datum]])=1,MONTH(jaar_zip[[#This Row],[Datum]])=2,MONTH(jaar_zip[[#This Row],[Datum]])=11,MONTH(jaar_zip[[#This Row],[Datum]])=12),1.1,IF(OR(MONTH(jaar_zip[[#This Row],[Datum]])=3,MONTH(jaar_zip[[#This Row],[Datum]])=10),1,0.8))*jaar_zip[[#This Row],[graaddagen]],"")</f>
        <v>7.76</v>
      </c>
      <c r="O229" s="101">
        <f>IF(ISNUMBER(jaar_zip[[#This Row],[etmaaltemperatuur]]),IF(jaar_zip[[#This Row],[etmaaltemperatuur]]&gt;stookgrens,jaar_zip[[#This Row],[etmaaltemperatuur]]-stookgrens,0),"")</f>
        <v>0</v>
      </c>
    </row>
    <row r="230" spans="1:15" x14ac:dyDescent="0.3">
      <c r="A230">
        <v>235</v>
      </c>
      <c r="B230">
        <v>20240416</v>
      </c>
      <c r="C230">
        <v>6.8</v>
      </c>
      <c r="D230">
        <v>8.5</v>
      </c>
      <c r="E230">
        <v>1227</v>
      </c>
      <c r="F230">
        <v>3.1</v>
      </c>
      <c r="G230">
        <v>1004.1</v>
      </c>
      <c r="H230">
        <v>76</v>
      </c>
      <c r="I230" s="101" t="s">
        <v>13</v>
      </c>
      <c r="J230" s="1">
        <f>DATEVALUE(RIGHT(jaar_zip[[#This Row],[YYYYMMDD]],2)&amp;"-"&amp;MID(jaar_zip[[#This Row],[YYYYMMDD]],5,2)&amp;"-"&amp;LEFT(jaar_zip[[#This Row],[YYYYMMDD]],4))</f>
        <v>45398</v>
      </c>
      <c r="K230" s="101" t="str">
        <f>IF(AND(VALUE(MONTH(jaar_zip[[#This Row],[Datum]]))=1,VALUE(WEEKNUM(jaar_zip[[#This Row],[Datum]],21))&gt;51),RIGHT(YEAR(jaar_zip[[#This Row],[Datum]])-1,2),RIGHT(YEAR(jaar_zip[[#This Row],[Datum]]),2))&amp;"-"&amp; TEXT(WEEKNUM(jaar_zip[[#This Row],[Datum]],21),"00")</f>
        <v>24-16</v>
      </c>
      <c r="L230" s="101">
        <f>MONTH(jaar_zip[[#This Row],[Datum]])</f>
        <v>4</v>
      </c>
      <c r="M230" s="101">
        <f>IF(ISNUMBER(jaar_zip[[#This Row],[etmaaltemperatuur]]),IF(jaar_zip[[#This Row],[etmaaltemperatuur]]&lt;stookgrens,stookgrens-jaar_zip[[#This Row],[etmaaltemperatuur]],0),"")</f>
        <v>9.5</v>
      </c>
      <c r="N230" s="101">
        <f>IF(ISNUMBER(jaar_zip[[#This Row],[graaddagen]]),IF(OR(MONTH(jaar_zip[[#This Row],[Datum]])=1,MONTH(jaar_zip[[#This Row],[Datum]])=2,MONTH(jaar_zip[[#This Row],[Datum]])=11,MONTH(jaar_zip[[#This Row],[Datum]])=12),1.1,IF(OR(MONTH(jaar_zip[[#This Row],[Datum]])=3,MONTH(jaar_zip[[#This Row],[Datum]])=10),1,0.8))*jaar_zip[[#This Row],[graaddagen]],"")</f>
        <v>7.6000000000000005</v>
      </c>
      <c r="O230" s="101">
        <f>IF(ISNUMBER(jaar_zip[[#This Row],[etmaaltemperatuur]]),IF(jaar_zip[[#This Row],[etmaaltemperatuur]]&gt;stookgrens,jaar_zip[[#This Row],[etmaaltemperatuur]]-stookgrens,0),"")</f>
        <v>0</v>
      </c>
    </row>
    <row r="231" spans="1:15" x14ac:dyDescent="0.3">
      <c r="A231">
        <v>235</v>
      </c>
      <c r="B231">
        <v>20240417</v>
      </c>
      <c r="C231">
        <v>3.7</v>
      </c>
      <c r="D231">
        <v>6.6</v>
      </c>
      <c r="E231">
        <v>1324</v>
      </c>
      <c r="F231">
        <v>6.4</v>
      </c>
      <c r="G231">
        <v>1012.1</v>
      </c>
      <c r="H231">
        <v>77</v>
      </c>
      <c r="I231" s="101" t="s">
        <v>13</v>
      </c>
      <c r="J231" s="1">
        <f>DATEVALUE(RIGHT(jaar_zip[[#This Row],[YYYYMMDD]],2)&amp;"-"&amp;MID(jaar_zip[[#This Row],[YYYYMMDD]],5,2)&amp;"-"&amp;LEFT(jaar_zip[[#This Row],[YYYYMMDD]],4))</f>
        <v>45399</v>
      </c>
      <c r="K231" s="101" t="str">
        <f>IF(AND(VALUE(MONTH(jaar_zip[[#This Row],[Datum]]))=1,VALUE(WEEKNUM(jaar_zip[[#This Row],[Datum]],21))&gt;51),RIGHT(YEAR(jaar_zip[[#This Row],[Datum]])-1,2),RIGHT(YEAR(jaar_zip[[#This Row],[Datum]]),2))&amp;"-"&amp; TEXT(WEEKNUM(jaar_zip[[#This Row],[Datum]],21),"00")</f>
        <v>24-16</v>
      </c>
      <c r="L231" s="101">
        <f>MONTH(jaar_zip[[#This Row],[Datum]])</f>
        <v>4</v>
      </c>
      <c r="M231" s="101">
        <f>IF(ISNUMBER(jaar_zip[[#This Row],[etmaaltemperatuur]]),IF(jaar_zip[[#This Row],[etmaaltemperatuur]]&lt;stookgrens,stookgrens-jaar_zip[[#This Row],[etmaaltemperatuur]],0),"")</f>
        <v>11.4</v>
      </c>
      <c r="N231" s="101">
        <f>IF(ISNUMBER(jaar_zip[[#This Row],[graaddagen]]),IF(OR(MONTH(jaar_zip[[#This Row],[Datum]])=1,MONTH(jaar_zip[[#This Row],[Datum]])=2,MONTH(jaar_zip[[#This Row],[Datum]])=11,MONTH(jaar_zip[[#This Row],[Datum]])=12),1.1,IF(OR(MONTH(jaar_zip[[#This Row],[Datum]])=3,MONTH(jaar_zip[[#This Row],[Datum]])=10),1,0.8))*jaar_zip[[#This Row],[graaddagen]],"")</f>
        <v>9.120000000000001</v>
      </c>
      <c r="O231" s="101">
        <f>IF(ISNUMBER(jaar_zip[[#This Row],[etmaaltemperatuur]]),IF(jaar_zip[[#This Row],[etmaaltemperatuur]]&gt;stookgrens,jaar_zip[[#This Row],[etmaaltemperatuur]]-stookgrens,0),"")</f>
        <v>0</v>
      </c>
    </row>
    <row r="232" spans="1:15" x14ac:dyDescent="0.3">
      <c r="A232">
        <v>235</v>
      </c>
      <c r="B232">
        <v>20240418</v>
      </c>
      <c r="C232">
        <v>5.4</v>
      </c>
      <c r="D232">
        <v>7.9</v>
      </c>
      <c r="E232">
        <v>1517</v>
      </c>
      <c r="F232">
        <v>3.4</v>
      </c>
      <c r="G232">
        <v>1017.7</v>
      </c>
      <c r="H232">
        <v>73</v>
      </c>
      <c r="I232" s="101" t="s">
        <v>13</v>
      </c>
      <c r="J232" s="1">
        <f>DATEVALUE(RIGHT(jaar_zip[[#This Row],[YYYYMMDD]],2)&amp;"-"&amp;MID(jaar_zip[[#This Row],[YYYYMMDD]],5,2)&amp;"-"&amp;LEFT(jaar_zip[[#This Row],[YYYYMMDD]],4))</f>
        <v>45400</v>
      </c>
      <c r="K232" s="101" t="str">
        <f>IF(AND(VALUE(MONTH(jaar_zip[[#This Row],[Datum]]))=1,VALUE(WEEKNUM(jaar_zip[[#This Row],[Datum]],21))&gt;51),RIGHT(YEAR(jaar_zip[[#This Row],[Datum]])-1,2),RIGHT(YEAR(jaar_zip[[#This Row],[Datum]]),2))&amp;"-"&amp; TEXT(WEEKNUM(jaar_zip[[#This Row],[Datum]],21),"00")</f>
        <v>24-16</v>
      </c>
      <c r="L232" s="101">
        <f>MONTH(jaar_zip[[#This Row],[Datum]])</f>
        <v>4</v>
      </c>
      <c r="M232" s="101">
        <f>IF(ISNUMBER(jaar_zip[[#This Row],[etmaaltemperatuur]]),IF(jaar_zip[[#This Row],[etmaaltemperatuur]]&lt;stookgrens,stookgrens-jaar_zip[[#This Row],[etmaaltemperatuur]],0),"")</f>
        <v>10.1</v>
      </c>
      <c r="N232" s="101">
        <f>IF(ISNUMBER(jaar_zip[[#This Row],[graaddagen]]),IF(OR(MONTH(jaar_zip[[#This Row],[Datum]])=1,MONTH(jaar_zip[[#This Row],[Datum]])=2,MONTH(jaar_zip[[#This Row],[Datum]])=11,MONTH(jaar_zip[[#This Row],[Datum]])=12),1.1,IF(OR(MONTH(jaar_zip[[#This Row],[Datum]])=3,MONTH(jaar_zip[[#This Row],[Datum]])=10),1,0.8))*jaar_zip[[#This Row],[graaddagen]],"")</f>
        <v>8.08</v>
      </c>
      <c r="O232" s="101">
        <f>IF(ISNUMBER(jaar_zip[[#This Row],[etmaaltemperatuur]]),IF(jaar_zip[[#This Row],[etmaaltemperatuur]]&gt;stookgrens,jaar_zip[[#This Row],[etmaaltemperatuur]]-stookgrens,0),"")</f>
        <v>0</v>
      </c>
    </row>
    <row r="233" spans="1:15" x14ac:dyDescent="0.3">
      <c r="A233">
        <v>235</v>
      </c>
      <c r="B233">
        <v>20240419</v>
      </c>
      <c r="C233">
        <v>8</v>
      </c>
      <c r="D233">
        <v>8.6</v>
      </c>
      <c r="E233">
        <v>1280</v>
      </c>
      <c r="F233">
        <v>4.5999999999999996</v>
      </c>
      <c r="G233">
        <v>1010.4</v>
      </c>
      <c r="H233">
        <v>80</v>
      </c>
      <c r="I233" s="101" t="s">
        <v>13</v>
      </c>
      <c r="J233" s="1">
        <f>DATEVALUE(RIGHT(jaar_zip[[#This Row],[YYYYMMDD]],2)&amp;"-"&amp;MID(jaar_zip[[#This Row],[YYYYMMDD]],5,2)&amp;"-"&amp;LEFT(jaar_zip[[#This Row],[YYYYMMDD]],4))</f>
        <v>45401</v>
      </c>
      <c r="K233" s="101" t="str">
        <f>IF(AND(VALUE(MONTH(jaar_zip[[#This Row],[Datum]]))=1,VALUE(WEEKNUM(jaar_zip[[#This Row],[Datum]],21))&gt;51),RIGHT(YEAR(jaar_zip[[#This Row],[Datum]])-1,2),RIGHT(YEAR(jaar_zip[[#This Row],[Datum]]),2))&amp;"-"&amp; TEXT(WEEKNUM(jaar_zip[[#This Row],[Datum]],21),"00")</f>
        <v>24-16</v>
      </c>
      <c r="L233" s="101">
        <f>MONTH(jaar_zip[[#This Row],[Datum]])</f>
        <v>4</v>
      </c>
      <c r="M233" s="101">
        <f>IF(ISNUMBER(jaar_zip[[#This Row],[etmaaltemperatuur]]),IF(jaar_zip[[#This Row],[etmaaltemperatuur]]&lt;stookgrens,stookgrens-jaar_zip[[#This Row],[etmaaltemperatuur]],0),"")</f>
        <v>9.4</v>
      </c>
      <c r="N233" s="101">
        <f>IF(ISNUMBER(jaar_zip[[#This Row],[graaddagen]]),IF(OR(MONTH(jaar_zip[[#This Row],[Datum]])=1,MONTH(jaar_zip[[#This Row],[Datum]])=2,MONTH(jaar_zip[[#This Row],[Datum]])=11,MONTH(jaar_zip[[#This Row],[Datum]])=12),1.1,IF(OR(MONTH(jaar_zip[[#This Row],[Datum]])=3,MONTH(jaar_zip[[#This Row],[Datum]])=10),1,0.8))*jaar_zip[[#This Row],[graaddagen]],"")</f>
        <v>7.5200000000000005</v>
      </c>
      <c r="O233" s="101">
        <f>IF(ISNUMBER(jaar_zip[[#This Row],[etmaaltemperatuur]]),IF(jaar_zip[[#This Row],[etmaaltemperatuur]]&gt;stookgrens,jaar_zip[[#This Row],[etmaaltemperatuur]]-stookgrens,0),"")</f>
        <v>0</v>
      </c>
    </row>
    <row r="234" spans="1:15" x14ac:dyDescent="0.3">
      <c r="A234">
        <v>235</v>
      </c>
      <c r="B234">
        <v>20240420</v>
      </c>
      <c r="C234">
        <v>6.5</v>
      </c>
      <c r="D234">
        <v>7.4</v>
      </c>
      <c r="E234">
        <v>1548</v>
      </c>
      <c r="F234">
        <v>1.5</v>
      </c>
      <c r="G234">
        <v>1021.7</v>
      </c>
      <c r="H234">
        <v>71</v>
      </c>
      <c r="I234" s="101" t="s">
        <v>13</v>
      </c>
      <c r="J234" s="1">
        <f>DATEVALUE(RIGHT(jaar_zip[[#This Row],[YYYYMMDD]],2)&amp;"-"&amp;MID(jaar_zip[[#This Row],[YYYYMMDD]],5,2)&amp;"-"&amp;LEFT(jaar_zip[[#This Row],[YYYYMMDD]],4))</f>
        <v>45402</v>
      </c>
      <c r="K234" s="101" t="str">
        <f>IF(AND(VALUE(MONTH(jaar_zip[[#This Row],[Datum]]))=1,VALUE(WEEKNUM(jaar_zip[[#This Row],[Datum]],21))&gt;51),RIGHT(YEAR(jaar_zip[[#This Row],[Datum]])-1,2),RIGHT(YEAR(jaar_zip[[#This Row],[Datum]]),2))&amp;"-"&amp; TEXT(WEEKNUM(jaar_zip[[#This Row],[Datum]],21),"00")</f>
        <v>24-16</v>
      </c>
      <c r="L234" s="101">
        <f>MONTH(jaar_zip[[#This Row],[Datum]])</f>
        <v>4</v>
      </c>
      <c r="M234" s="101">
        <f>IF(ISNUMBER(jaar_zip[[#This Row],[etmaaltemperatuur]]),IF(jaar_zip[[#This Row],[etmaaltemperatuur]]&lt;stookgrens,stookgrens-jaar_zip[[#This Row],[etmaaltemperatuur]],0),"")</f>
        <v>10.6</v>
      </c>
      <c r="N234" s="101">
        <f>IF(ISNUMBER(jaar_zip[[#This Row],[graaddagen]]),IF(OR(MONTH(jaar_zip[[#This Row],[Datum]])=1,MONTH(jaar_zip[[#This Row],[Datum]])=2,MONTH(jaar_zip[[#This Row],[Datum]])=11,MONTH(jaar_zip[[#This Row],[Datum]])=12),1.1,IF(OR(MONTH(jaar_zip[[#This Row],[Datum]])=3,MONTH(jaar_zip[[#This Row],[Datum]])=10),1,0.8))*jaar_zip[[#This Row],[graaddagen]],"")</f>
        <v>8.48</v>
      </c>
      <c r="O234" s="101">
        <f>IF(ISNUMBER(jaar_zip[[#This Row],[etmaaltemperatuur]]),IF(jaar_zip[[#This Row],[etmaaltemperatuur]]&gt;stookgrens,jaar_zip[[#This Row],[etmaaltemperatuur]]-stookgrens,0),"")</f>
        <v>0</v>
      </c>
    </row>
    <row r="235" spans="1:15" x14ac:dyDescent="0.3">
      <c r="A235">
        <v>235</v>
      </c>
      <c r="B235">
        <v>20240421</v>
      </c>
      <c r="C235">
        <v>6.6</v>
      </c>
      <c r="D235">
        <v>7.7</v>
      </c>
      <c r="E235">
        <v>2154</v>
      </c>
      <c r="F235">
        <v>0.8</v>
      </c>
      <c r="G235">
        <v>1026.3</v>
      </c>
      <c r="H235">
        <v>69</v>
      </c>
      <c r="I235" s="101" t="s">
        <v>13</v>
      </c>
      <c r="J235" s="1">
        <f>DATEVALUE(RIGHT(jaar_zip[[#This Row],[YYYYMMDD]],2)&amp;"-"&amp;MID(jaar_zip[[#This Row],[YYYYMMDD]],5,2)&amp;"-"&amp;LEFT(jaar_zip[[#This Row],[YYYYMMDD]],4))</f>
        <v>45403</v>
      </c>
      <c r="K235" s="101" t="str">
        <f>IF(AND(VALUE(MONTH(jaar_zip[[#This Row],[Datum]]))=1,VALUE(WEEKNUM(jaar_zip[[#This Row],[Datum]],21))&gt;51),RIGHT(YEAR(jaar_zip[[#This Row],[Datum]])-1,2),RIGHT(YEAR(jaar_zip[[#This Row],[Datum]]),2))&amp;"-"&amp; TEXT(WEEKNUM(jaar_zip[[#This Row],[Datum]],21),"00")</f>
        <v>24-16</v>
      </c>
      <c r="L235" s="101">
        <f>MONTH(jaar_zip[[#This Row],[Datum]])</f>
        <v>4</v>
      </c>
      <c r="M235" s="101">
        <f>IF(ISNUMBER(jaar_zip[[#This Row],[etmaaltemperatuur]]),IF(jaar_zip[[#This Row],[etmaaltemperatuur]]&lt;stookgrens,stookgrens-jaar_zip[[#This Row],[etmaaltemperatuur]],0),"")</f>
        <v>10.3</v>
      </c>
      <c r="N235" s="101">
        <f>IF(ISNUMBER(jaar_zip[[#This Row],[graaddagen]]),IF(OR(MONTH(jaar_zip[[#This Row],[Datum]])=1,MONTH(jaar_zip[[#This Row],[Datum]])=2,MONTH(jaar_zip[[#This Row],[Datum]])=11,MONTH(jaar_zip[[#This Row],[Datum]])=12),1.1,IF(OR(MONTH(jaar_zip[[#This Row],[Datum]])=3,MONTH(jaar_zip[[#This Row],[Datum]])=10),1,0.8))*jaar_zip[[#This Row],[graaddagen]],"")</f>
        <v>8.24</v>
      </c>
      <c r="O235" s="101">
        <f>IF(ISNUMBER(jaar_zip[[#This Row],[etmaaltemperatuur]]),IF(jaar_zip[[#This Row],[etmaaltemperatuur]]&gt;stookgrens,jaar_zip[[#This Row],[etmaaltemperatuur]]-stookgrens,0),"")</f>
        <v>0</v>
      </c>
    </row>
    <row r="236" spans="1:15" x14ac:dyDescent="0.3">
      <c r="A236">
        <v>235</v>
      </c>
      <c r="B236">
        <v>20240422</v>
      </c>
      <c r="C236">
        <v>4.5999999999999996</v>
      </c>
      <c r="D236">
        <v>7</v>
      </c>
      <c r="E236">
        <v>1775</v>
      </c>
      <c r="F236">
        <v>0.2</v>
      </c>
      <c r="G236">
        <v>1025.9000000000001</v>
      </c>
      <c r="H236">
        <v>60</v>
      </c>
      <c r="I236" s="101" t="s">
        <v>13</v>
      </c>
      <c r="J236" s="1">
        <f>DATEVALUE(RIGHT(jaar_zip[[#This Row],[YYYYMMDD]],2)&amp;"-"&amp;MID(jaar_zip[[#This Row],[YYYYMMDD]],5,2)&amp;"-"&amp;LEFT(jaar_zip[[#This Row],[YYYYMMDD]],4))</f>
        <v>45404</v>
      </c>
      <c r="K236" s="101" t="str">
        <f>IF(AND(VALUE(MONTH(jaar_zip[[#This Row],[Datum]]))=1,VALUE(WEEKNUM(jaar_zip[[#This Row],[Datum]],21))&gt;51),RIGHT(YEAR(jaar_zip[[#This Row],[Datum]])-1,2),RIGHT(YEAR(jaar_zip[[#This Row],[Datum]]),2))&amp;"-"&amp; TEXT(WEEKNUM(jaar_zip[[#This Row],[Datum]],21),"00")</f>
        <v>24-17</v>
      </c>
      <c r="L236" s="101">
        <f>MONTH(jaar_zip[[#This Row],[Datum]])</f>
        <v>4</v>
      </c>
      <c r="M236" s="101">
        <f>IF(ISNUMBER(jaar_zip[[#This Row],[etmaaltemperatuur]]),IF(jaar_zip[[#This Row],[etmaaltemperatuur]]&lt;stookgrens,stookgrens-jaar_zip[[#This Row],[etmaaltemperatuur]],0),"")</f>
        <v>11</v>
      </c>
      <c r="N236" s="101">
        <f>IF(ISNUMBER(jaar_zip[[#This Row],[graaddagen]]),IF(OR(MONTH(jaar_zip[[#This Row],[Datum]])=1,MONTH(jaar_zip[[#This Row],[Datum]])=2,MONTH(jaar_zip[[#This Row],[Datum]])=11,MONTH(jaar_zip[[#This Row],[Datum]])=12),1.1,IF(OR(MONTH(jaar_zip[[#This Row],[Datum]])=3,MONTH(jaar_zip[[#This Row],[Datum]])=10),1,0.8))*jaar_zip[[#This Row],[graaddagen]],"")</f>
        <v>8.8000000000000007</v>
      </c>
      <c r="O236" s="101">
        <f>IF(ISNUMBER(jaar_zip[[#This Row],[etmaaltemperatuur]]),IF(jaar_zip[[#This Row],[etmaaltemperatuur]]&gt;stookgrens,jaar_zip[[#This Row],[etmaaltemperatuur]]-stookgrens,0),"")</f>
        <v>0</v>
      </c>
    </row>
    <row r="237" spans="1:15" x14ac:dyDescent="0.3">
      <c r="A237">
        <v>235</v>
      </c>
      <c r="B237">
        <v>20240423</v>
      </c>
      <c r="C237">
        <v>4</v>
      </c>
      <c r="D237">
        <v>5.6</v>
      </c>
      <c r="E237">
        <v>1513</v>
      </c>
      <c r="F237">
        <v>1.6</v>
      </c>
      <c r="G237">
        <v>1018.9</v>
      </c>
      <c r="H237">
        <v>72</v>
      </c>
      <c r="I237" s="101" t="s">
        <v>13</v>
      </c>
      <c r="J237" s="1">
        <f>DATEVALUE(RIGHT(jaar_zip[[#This Row],[YYYYMMDD]],2)&amp;"-"&amp;MID(jaar_zip[[#This Row],[YYYYMMDD]],5,2)&amp;"-"&amp;LEFT(jaar_zip[[#This Row],[YYYYMMDD]],4))</f>
        <v>45405</v>
      </c>
      <c r="K237" s="101" t="str">
        <f>IF(AND(VALUE(MONTH(jaar_zip[[#This Row],[Datum]]))=1,VALUE(WEEKNUM(jaar_zip[[#This Row],[Datum]],21))&gt;51),RIGHT(YEAR(jaar_zip[[#This Row],[Datum]])-1,2),RIGHT(YEAR(jaar_zip[[#This Row],[Datum]]),2))&amp;"-"&amp; TEXT(WEEKNUM(jaar_zip[[#This Row],[Datum]],21),"00")</f>
        <v>24-17</v>
      </c>
      <c r="L237" s="101">
        <f>MONTH(jaar_zip[[#This Row],[Datum]])</f>
        <v>4</v>
      </c>
      <c r="M237" s="101">
        <f>IF(ISNUMBER(jaar_zip[[#This Row],[etmaaltemperatuur]]),IF(jaar_zip[[#This Row],[etmaaltemperatuur]]&lt;stookgrens,stookgrens-jaar_zip[[#This Row],[etmaaltemperatuur]],0),"")</f>
        <v>12.4</v>
      </c>
      <c r="N237" s="101">
        <f>IF(ISNUMBER(jaar_zip[[#This Row],[graaddagen]]),IF(OR(MONTH(jaar_zip[[#This Row],[Datum]])=1,MONTH(jaar_zip[[#This Row],[Datum]])=2,MONTH(jaar_zip[[#This Row],[Datum]])=11,MONTH(jaar_zip[[#This Row],[Datum]])=12),1.1,IF(OR(MONTH(jaar_zip[[#This Row],[Datum]])=3,MONTH(jaar_zip[[#This Row],[Datum]])=10),1,0.8))*jaar_zip[[#This Row],[graaddagen]],"")</f>
        <v>9.9200000000000017</v>
      </c>
      <c r="O237" s="101">
        <f>IF(ISNUMBER(jaar_zip[[#This Row],[etmaaltemperatuur]]),IF(jaar_zip[[#This Row],[etmaaltemperatuur]]&gt;stookgrens,jaar_zip[[#This Row],[etmaaltemperatuur]]-stookgrens,0),"")</f>
        <v>0</v>
      </c>
    </row>
    <row r="238" spans="1:15" x14ac:dyDescent="0.3">
      <c r="A238">
        <v>235</v>
      </c>
      <c r="B238">
        <v>20240424</v>
      </c>
      <c r="C238">
        <v>5.6</v>
      </c>
      <c r="D238">
        <v>6.6</v>
      </c>
      <c r="E238">
        <v>1195</v>
      </c>
      <c r="F238">
        <v>7.3</v>
      </c>
      <c r="G238">
        <v>1009.3</v>
      </c>
      <c r="H238">
        <v>74</v>
      </c>
      <c r="I238" s="101" t="s">
        <v>13</v>
      </c>
      <c r="J238" s="1">
        <f>DATEVALUE(RIGHT(jaar_zip[[#This Row],[YYYYMMDD]],2)&amp;"-"&amp;MID(jaar_zip[[#This Row],[YYYYMMDD]],5,2)&amp;"-"&amp;LEFT(jaar_zip[[#This Row],[YYYYMMDD]],4))</f>
        <v>45406</v>
      </c>
      <c r="K238" s="101" t="str">
        <f>IF(AND(VALUE(MONTH(jaar_zip[[#This Row],[Datum]]))=1,VALUE(WEEKNUM(jaar_zip[[#This Row],[Datum]],21))&gt;51),RIGHT(YEAR(jaar_zip[[#This Row],[Datum]])-1,2),RIGHT(YEAR(jaar_zip[[#This Row],[Datum]]),2))&amp;"-"&amp; TEXT(WEEKNUM(jaar_zip[[#This Row],[Datum]],21),"00")</f>
        <v>24-17</v>
      </c>
      <c r="L238" s="101">
        <f>MONTH(jaar_zip[[#This Row],[Datum]])</f>
        <v>4</v>
      </c>
      <c r="M238" s="101">
        <f>IF(ISNUMBER(jaar_zip[[#This Row],[etmaaltemperatuur]]),IF(jaar_zip[[#This Row],[etmaaltemperatuur]]&lt;stookgrens,stookgrens-jaar_zip[[#This Row],[etmaaltemperatuur]],0),"")</f>
        <v>11.4</v>
      </c>
      <c r="N238" s="101">
        <f>IF(ISNUMBER(jaar_zip[[#This Row],[graaddagen]]),IF(OR(MONTH(jaar_zip[[#This Row],[Datum]])=1,MONTH(jaar_zip[[#This Row],[Datum]])=2,MONTH(jaar_zip[[#This Row],[Datum]])=11,MONTH(jaar_zip[[#This Row],[Datum]])=12),1.1,IF(OR(MONTH(jaar_zip[[#This Row],[Datum]])=3,MONTH(jaar_zip[[#This Row],[Datum]])=10),1,0.8))*jaar_zip[[#This Row],[graaddagen]],"")</f>
        <v>9.120000000000001</v>
      </c>
      <c r="O238" s="101">
        <f>IF(ISNUMBER(jaar_zip[[#This Row],[etmaaltemperatuur]]),IF(jaar_zip[[#This Row],[etmaaltemperatuur]]&gt;stookgrens,jaar_zip[[#This Row],[etmaaltemperatuur]]-stookgrens,0),"")</f>
        <v>0</v>
      </c>
    </row>
    <row r="239" spans="1:15" x14ac:dyDescent="0.3">
      <c r="A239">
        <v>235</v>
      </c>
      <c r="B239">
        <v>20240425</v>
      </c>
      <c r="C239">
        <v>4.3</v>
      </c>
      <c r="D239">
        <v>6</v>
      </c>
      <c r="E239">
        <v>1113</v>
      </c>
      <c r="F239">
        <v>5.5</v>
      </c>
      <c r="G239">
        <v>1002.9</v>
      </c>
      <c r="H239">
        <v>77</v>
      </c>
      <c r="I239" s="101" t="s">
        <v>13</v>
      </c>
      <c r="J239" s="1">
        <f>DATEVALUE(RIGHT(jaar_zip[[#This Row],[YYYYMMDD]],2)&amp;"-"&amp;MID(jaar_zip[[#This Row],[YYYYMMDD]],5,2)&amp;"-"&amp;LEFT(jaar_zip[[#This Row],[YYYYMMDD]],4))</f>
        <v>45407</v>
      </c>
      <c r="K239" s="101" t="str">
        <f>IF(AND(VALUE(MONTH(jaar_zip[[#This Row],[Datum]]))=1,VALUE(WEEKNUM(jaar_zip[[#This Row],[Datum]],21))&gt;51),RIGHT(YEAR(jaar_zip[[#This Row],[Datum]])-1,2),RIGHT(YEAR(jaar_zip[[#This Row],[Datum]]),2))&amp;"-"&amp; TEXT(WEEKNUM(jaar_zip[[#This Row],[Datum]],21),"00")</f>
        <v>24-17</v>
      </c>
      <c r="L239" s="101">
        <f>MONTH(jaar_zip[[#This Row],[Datum]])</f>
        <v>4</v>
      </c>
      <c r="M239" s="101">
        <f>IF(ISNUMBER(jaar_zip[[#This Row],[etmaaltemperatuur]]),IF(jaar_zip[[#This Row],[etmaaltemperatuur]]&lt;stookgrens,stookgrens-jaar_zip[[#This Row],[etmaaltemperatuur]],0),"")</f>
        <v>12</v>
      </c>
      <c r="N239" s="101">
        <f>IF(ISNUMBER(jaar_zip[[#This Row],[graaddagen]]),IF(OR(MONTH(jaar_zip[[#This Row],[Datum]])=1,MONTH(jaar_zip[[#This Row],[Datum]])=2,MONTH(jaar_zip[[#This Row],[Datum]])=11,MONTH(jaar_zip[[#This Row],[Datum]])=12),1.1,IF(OR(MONTH(jaar_zip[[#This Row],[Datum]])=3,MONTH(jaar_zip[[#This Row],[Datum]])=10),1,0.8))*jaar_zip[[#This Row],[graaddagen]],"")</f>
        <v>9.6000000000000014</v>
      </c>
      <c r="O239" s="101">
        <f>IF(ISNUMBER(jaar_zip[[#This Row],[etmaaltemperatuur]]),IF(jaar_zip[[#This Row],[etmaaltemperatuur]]&gt;stookgrens,jaar_zip[[#This Row],[etmaaltemperatuur]]-stookgrens,0),"")</f>
        <v>0</v>
      </c>
    </row>
    <row r="240" spans="1:15" x14ac:dyDescent="0.3">
      <c r="A240">
        <v>235</v>
      </c>
      <c r="B240">
        <v>20240426</v>
      </c>
      <c r="C240">
        <v>3.2</v>
      </c>
      <c r="D240">
        <v>7.2</v>
      </c>
      <c r="E240">
        <v>2057</v>
      </c>
      <c r="F240">
        <v>1.2</v>
      </c>
      <c r="G240">
        <v>1003.4</v>
      </c>
      <c r="H240">
        <v>74</v>
      </c>
      <c r="I240" s="101" t="s">
        <v>13</v>
      </c>
      <c r="J240" s="1">
        <f>DATEVALUE(RIGHT(jaar_zip[[#This Row],[YYYYMMDD]],2)&amp;"-"&amp;MID(jaar_zip[[#This Row],[YYYYMMDD]],5,2)&amp;"-"&amp;LEFT(jaar_zip[[#This Row],[YYYYMMDD]],4))</f>
        <v>45408</v>
      </c>
      <c r="K240" s="101" t="str">
        <f>IF(AND(VALUE(MONTH(jaar_zip[[#This Row],[Datum]]))=1,VALUE(WEEKNUM(jaar_zip[[#This Row],[Datum]],21))&gt;51),RIGHT(YEAR(jaar_zip[[#This Row],[Datum]])-1,2),RIGHT(YEAR(jaar_zip[[#This Row],[Datum]]),2))&amp;"-"&amp; TEXT(WEEKNUM(jaar_zip[[#This Row],[Datum]],21),"00")</f>
        <v>24-17</v>
      </c>
      <c r="L240" s="101">
        <f>MONTH(jaar_zip[[#This Row],[Datum]])</f>
        <v>4</v>
      </c>
      <c r="M240" s="101">
        <f>IF(ISNUMBER(jaar_zip[[#This Row],[etmaaltemperatuur]]),IF(jaar_zip[[#This Row],[etmaaltemperatuur]]&lt;stookgrens,stookgrens-jaar_zip[[#This Row],[etmaaltemperatuur]],0),"")</f>
        <v>10.8</v>
      </c>
      <c r="N240" s="101">
        <f>IF(ISNUMBER(jaar_zip[[#This Row],[graaddagen]]),IF(OR(MONTH(jaar_zip[[#This Row],[Datum]])=1,MONTH(jaar_zip[[#This Row],[Datum]])=2,MONTH(jaar_zip[[#This Row],[Datum]])=11,MONTH(jaar_zip[[#This Row],[Datum]])=12),1.1,IF(OR(MONTH(jaar_zip[[#This Row],[Datum]])=3,MONTH(jaar_zip[[#This Row],[Datum]])=10),1,0.8))*jaar_zip[[#This Row],[graaddagen]],"")</f>
        <v>8.64</v>
      </c>
      <c r="O240" s="101">
        <f>IF(ISNUMBER(jaar_zip[[#This Row],[etmaaltemperatuur]]),IF(jaar_zip[[#This Row],[etmaaltemperatuur]]&gt;stookgrens,jaar_zip[[#This Row],[etmaaltemperatuur]]-stookgrens,0),"")</f>
        <v>0</v>
      </c>
    </row>
    <row r="241" spans="1:15" x14ac:dyDescent="0.3">
      <c r="A241">
        <v>235</v>
      </c>
      <c r="B241">
        <v>20240427</v>
      </c>
      <c r="C241">
        <v>3.4</v>
      </c>
      <c r="D241">
        <v>10.4</v>
      </c>
      <c r="E241">
        <v>912</v>
      </c>
      <c r="F241">
        <v>3.6</v>
      </c>
      <c r="G241">
        <v>1005.1</v>
      </c>
      <c r="H241">
        <v>84</v>
      </c>
      <c r="I241" s="101" t="s">
        <v>13</v>
      </c>
      <c r="J241" s="1">
        <f>DATEVALUE(RIGHT(jaar_zip[[#This Row],[YYYYMMDD]],2)&amp;"-"&amp;MID(jaar_zip[[#This Row],[YYYYMMDD]],5,2)&amp;"-"&amp;LEFT(jaar_zip[[#This Row],[YYYYMMDD]],4))</f>
        <v>45409</v>
      </c>
      <c r="K241" s="101" t="str">
        <f>IF(AND(VALUE(MONTH(jaar_zip[[#This Row],[Datum]]))=1,VALUE(WEEKNUM(jaar_zip[[#This Row],[Datum]],21))&gt;51),RIGHT(YEAR(jaar_zip[[#This Row],[Datum]])-1,2),RIGHT(YEAR(jaar_zip[[#This Row],[Datum]]),2))&amp;"-"&amp; TEXT(WEEKNUM(jaar_zip[[#This Row],[Datum]],21),"00")</f>
        <v>24-17</v>
      </c>
      <c r="L241" s="101">
        <f>MONTH(jaar_zip[[#This Row],[Datum]])</f>
        <v>4</v>
      </c>
      <c r="M241" s="101">
        <f>IF(ISNUMBER(jaar_zip[[#This Row],[etmaaltemperatuur]]),IF(jaar_zip[[#This Row],[etmaaltemperatuur]]&lt;stookgrens,stookgrens-jaar_zip[[#This Row],[etmaaltemperatuur]],0),"")</f>
        <v>7.6</v>
      </c>
      <c r="N241" s="101">
        <f>IF(ISNUMBER(jaar_zip[[#This Row],[graaddagen]]),IF(OR(MONTH(jaar_zip[[#This Row],[Datum]])=1,MONTH(jaar_zip[[#This Row],[Datum]])=2,MONTH(jaar_zip[[#This Row],[Datum]])=11,MONTH(jaar_zip[[#This Row],[Datum]])=12),1.1,IF(OR(MONTH(jaar_zip[[#This Row],[Datum]])=3,MONTH(jaar_zip[[#This Row],[Datum]])=10),1,0.8))*jaar_zip[[#This Row],[graaddagen]],"")</f>
        <v>6.08</v>
      </c>
      <c r="O241" s="101">
        <f>IF(ISNUMBER(jaar_zip[[#This Row],[etmaaltemperatuur]]),IF(jaar_zip[[#This Row],[etmaaltemperatuur]]&gt;stookgrens,jaar_zip[[#This Row],[etmaaltemperatuur]]-stookgrens,0),"")</f>
        <v>0</v>
      </c>
    </row>
    <row r="242" spans="1:15" x14ac:dyDescent="0.3">
      <c r="A242">
        <v>235</v>
      </c>
      <c r="B242">
        <v>20240428</v>
      </c>
      <c r="C242">
        <v>7.9</v>
      </c>
      <c r="D242">
        <v>11.9</v>
      </c>
      <c r="E242">
        <v>900</v>
      </c>
      <c r="F242">
        <v>0.9</v>
      </c>
      <c r="G242">
        <v>1006.8</v>
      </c>
      <c r="H242">
        <v>75</v>
      </c>
      <c r="I242" s="101" t="s">
        <v>13</v>
      </c>
      <c r="J242" s="1">
        <f>DATEVALUE(RIGHT(jaar_zip[[#This Row],[YYYYMMDD]],2)&amp;"-"&amp;MID(jaar_zip[[#This Row],[YYYYMMDD]],5,2)&amp;"-"&amp;LEFT(jaar_zip[[#This Row],[YYYYMMDD]],4))</f>
        <v>45410</v>
      </c>
      <c r="K242" s="101" t="str">
        <f>IF(AND(VALUE(MONTH(jaar_zip[[#This Row],[Datum]]))=1,VALUE(WEEKNUM(jaar_zip[[#This Row],[Datum]],21))&gt;51),RIGHT(YEAR(jaar_zip[[#This Row],[Datum]])-1,2),RIGHT(YEAR(jaar_zip[[#This Row],[Datum]]),2))&amp;"-"&amp; TEXT(WEEKNUM(jaar_zip[[#This Row],[Datum]],21),"00")</f>
        <v>24-17</v>
      </c>
      <c r="L242" s="101">
        <f>MONTH(jaar_zip[[#This Row],[Datum]])</f>
        <v>4</v>
      </c>
      <c r="M242" s="101">
        <f>IF(ISNUMBER(jaar_zip[[#This Row],[etmaaltemperatuur]]),IF(jaar_zip[[#This Row],[etmaaltemperatuur]]&lt;stookgrens,stookgrens-jaar_zip[[#This Row],[etmaaltemperatuur]],0),"")</f>
        <v>6.1</v>
      </c>
      <c r="N242" s="101">
        <f>IF(ISNUMBER(jaar_zip[[#This Row],[graaddagen]]),IF(OR(MONTH(jaar_zip[[#This Row],[Datum]])=1,MONTH(jaar_zip[[#This Row],[Datum]])=2,MONTH(jaar_zip[[#This Row],[Datum]])=11,MONTH(jaar_zip[[#This Row],[Datum]])=12),1.1,IF(OR(MONTH(jaar_zip[[#This Row],[Datum]])=3,MONTH(jaar_zip[[#This Row],[Datum]])=10),1,0.8))*jaar_zip[[#This Row],[graaddagen]],"")</f>
        <v>4.88</v>
      </c>
      <c r="O242" s="101">
        <f>IF(ISNUMBER(jaar_zip[[#This Row],[etmaaltemperatuur]]),IF(jaar_zip[[#This Row],[etmaaltemperatuur]]&gt;stookgrens,jaar_zip[[#This Row],[etmaaltemperatuur]]-stookgrens,0),"")</f>
        <v>0</v>
      </c>
    </row>
    <row r="243" spans="1:15" x14ac:dyDescent="0.3">
      <c r="A243">
        <v>235</v>
      </c>
      <c r="B243">
        <v>20240429</v>
      </c>
      <c r="C243">
        <v>3.6</v>
      </c>
      <c r="D243">
        <v>12.2</v>
      </c>
      <c r="E243">
        <v>2475</v>
      </c>
      <c r="F243">
        <v>0</v>
      </c>
      <c r="G243">
        <v>1018.2</v>
      </c>
      <c r="H243">
        <v>73</v>
      </c>
      <c r="I243" s="101" t="s">
        <v>13</v>
      </c>
      <c r="J243" s="1">
        <f>DATEVALUE(RIGHT(jaar_zip[[#This Row],[YYYYMMDD]],2)&amp;"-"&amp;MID(jaar_zip[[#This Row],[YYYYMMDD]],5,2)&amp;"-"&amp;LEFT(jaar_zip[[#This Row],[YYYYMMDD]],4))</f>
        <v>45411</v>
      </c>
      <c r="K243" s="101" t="str">
        <f>IF(AND(VALUE(MONTH(jaar_zip[[#This Row],[Datum]]))=1,VALUE(WEEKNUM(jaar_zip[[#This Row],[Datum]],21))&gt;51),RIGHT(YEAR(jaar_zip[[#This Row],[Datum]])-1,2),RIGHT(YEAR(jaar_zip[[#This Row],[Datum]]),2))&amp;"-"&amp; TEXT(WEEKNUM(jaar_zip[[#This Row],[Datum]],21),"00")</f>
        <v>24-18</v>
      </c>
      <c r="L243" s="101">
        <f>MONTH(jaar_zip[[#This Row],[Datum]])</f>
        <v>4</v>
      </c>
      <c r="M243" s="101">
        <f>IF(ISNUMBER(jaar_zip[[#This Row],[etmaaltemperatuur]]),IF(jaar_zip[[#This Row],[etmaaltemperatuur]]&lt;stookgrens,stookgrens-jaar_zip[[#This Row],[etmaaltemperatuur]],0),"")</f>
        <v>5.8000000000000007</v>
      </c>
      <c r="N243" s="101">
        <f>IF(ISNUMBER(jaar_zip[[#This Row],[graaddagen]]),IF(OR(MONTH(jaar_zip[[#This Row],[Datum]])=1,MONTH(jaar_zip[[#This Row],[Datum]])=2,MONTH(jaar_zip[[#This Row],[Datum]])=11,MONTH(jaar_zip[[#This Row],[Datum]])=12),1.1,IF(OR(MONTH(jaar_zip[[#This Row],[Datum]])=3,MONTH(jaar_zip[[#This Row],[Datum]])=10),1,0.8))*jaar_zip[[#This Row],[graaddagen]],"")</f>
        <v>4.6400000000000006</v>
      </c>
      <c r="O243" s="101">
        <f>IF(ISNUMBER(jaar_zip[[#This Row],[etmaaltemperatuur]]),IF(jaar_zip[[#This Row],[etmaaltemperatuur]]&gt;stookgrens,jaar_zip[[#This Row],[etmaaltemperatuur]]-stookgrens,0),"")</f>
        <v>0</v>
      </c>
    </row>
    <row r="244" spans="1:15" x14ac:dyDescent="0.3">
      <c r="A244">
        <v>235</v>
      </c>
      <c r="B244">
        <v>20240430</v>
      </c>
      <c r="C244">
        <v>3.4</v>
      </c>
      <c r="D244">
        <v>15.5</v>
      </c>
      <c r="E244">
        <v>1727</v>
      </c>
      <c r="F244">
        <v>-0.1</v>
      </c>
      <c r="G244">
        <v>1014.9</v>
      </c>
      <c r="H244">
        <v>76</v>
      </c>
      <c r="I244" s="101" t="s">
        <v>13</v>
      </c>
      <c r="J244" s="1">
        <f>DATEVALUE(RIGHT(jaar_zip[[#This Row],[YYYYMMDD]],2)&amp;"-"&amp;MID(jaar_zip[[#This Row],[YYYYMMDD]],5,2)&amp;"-"&amp;LEFT(jaar_zip[[#This Row],[YYYYMMDD]],4))</f>
        <v>45412</v>
      </c>
      <c r="K244" s="101" t="str">
        <f>IF(AND(VALUE(MONTH(jaar_zip[[#This Row],[Datum]]))=1,VALUE(WEEKNUM(jaar_zip[[#This Row],[Datum]],21))&gt;51),RIGHT(YEAR(jaar_zip[[#This Row],[Datum]])-1,2),RIGHT(YEAR(jaar_zip[[#This Row],[Datum]]),2))&amp;"-"&amp; TEXT(WEEKNUM(jaar_zip[[#This Row],[Datum]],21),"00")</f>
        <v>24-18</v>
      </c>
      <c r="L244" s="101">
        <f>MONTH(jaar_zip[[#This Row],[Datum]])</f>
        <v>4</v>
      </c>
      <c r="M244" s="101">
        <f>IF(ISNUMBER(jaar_zip[[#This Row],[etmaaltemperatuur]]),IF(jaar_zip[[#This Row],[etmaaltemperatuur]]&lt;stookgrens,stookgrens-jaar_zip[[#This Row],[etmaaltemperatuur]],0),"")</f>
        <v>2.5</v>
      </c>
      <c r="N244" s="101">
        <f>IF(ISNUMBER(jaar_zip[[#This Row],[graaddagen]]),IF(OR(MONTH(jaar_zip[[#This Row],[Datum]])=1,MONTH(jaar_zip[[#This Row],[Datum]])=2,MONTH(jaar_zip[[#This Row],[Datum]])=11,MONTH(jaar_zip[[#This Row],[Datum]])=12),1.1,IF(OR(MONTH(jaar_zip[[#This Row],[Datum]])=3,MONTH(jaar_zip[[#This Row],[Datum]])=10),1,0.8))*jaar_zip[[#This Row],[graaddagen]],"")</f>
        <v>2</v>
      </c>
      <c r="O244" s="101">
        <f>IF(ISNUMBER(jaar_zip[[#This Row],[etmaaltemperatuur]]),IF(jaar_zip[[#This Row],[etmaaltemperatuur]]&gt;stookgrens,jaar_zip[[#This Row],[etmaaltemperatuur]]-stookgrens,0),"")</f>
        <v>0</v>
      </c>
    </row>
    <row r="245" spans="1:15" x14ac:dyDescent="0.3">
      <c r="A245">
        <v>235</v>
      </c>
      <c r="B245">
        <v>20240501</v>
      </c>
      <c r="C245">
        <v>4.5</v>
      </c>
      <c r="D245">
        <v>15.3</v>
      </c>
      <c r="E245">
        <v>2324</v>
      </c>
      <c r="F245">
        <v>1.8</v>
      </c>
      <c r="G245">
        <v>1007.3</v>
      </c>
      <c r="H245">
        <v>85</v>
      </c>
      <c r="I245" s="101" t="s">
        <v>13</v>
      </c>
      <c r="J245" s="1">
        <f>DATEVALUE(RIGHT(jaar_zip[[#This Row],[YYYYMMDD]],2)&amp;"-"&amp;MID(jaar_zip[[#This Row],[YYYYMMDD]],5,2)&amp;"-"&amp;LEFT(jaar_zip[[#This Row],[YYYYMMDD]],4))</f>
        <v>45413</v>
      </c>
      <c r="K245" s="101" t="str">
        <f>IF(AND(VALUE(MONTH(jaar_zip[[#This Row],[Datum]]))=1,VALUE(WEEKNUM(jaar_zip[[#This Row],[Datum]],21))&gt;51),RIGHT(YEAR(jaar_zip[[#This Row],[Datum]])-1,2),RIGHT(YEAR(jaar_zip[[#This Row],[Datum]]),2))&amp;"-"&amp; TEXT(WEEKNUM(jaar_zip[[#This Row],[Datum]],21),"00")</f>
        <v>24-18</v>
      </c>
      <c r="L245" s="101">
        <f>MONTH(jaar_zip[[#This Row],[Datum]])</f>
        <v>5</v>
      </c>
      <c r="M245" s="101">
        <f>IF(ISNUMBER(jaar_zip[[#This Row],[etmaaltemperatuur]]),IF(jaar_zip[[#This Row],[etmaaltemperatuur]]&lt;stookgrens,stookgrens-jaar_zip[[#This Row],[etmaaltemperatuur]],0),"")</f>
        <v>2.6999999999999993</v>
      </c>
      <c r="N245" s="101">
        <f>IF(ISNUMBER(jaar_zip[[#This Row],[graaddagen]]),IF(OR(MONTH(jaar_zip[[#This Row],[Datum]])=1,MONTH(jaar_zip[[#This Row],[Datum]])=2,MONTH(jaar_zip[[#This Row],[Datum]])=11,MONTH(jaar_zip[[#This Row],[Datum]])=12),1.1,IF(OR(MONTH(jaar_zip[[#This Row],[Datum]])=3,MONTH(jaar_zip[[#This Row],[Datum]])=10),1,0.8))*jaar_zip[[#This Row],[graaddagen]],"")</f>
        <v>2.1599999999999997</v>
      </c>
      <c r="O245" s="101">
        <f>IF(ISNUMBER(jaar_zip[[#This Row],[etmaaltemperatuur]]),IF(jaar_zip[[#This Row],[etmaaltemperatuur]]&gt;stookgrens,jaar_zip[[#This Row],[etmaaltemperatuur]]-stookgrens,0),"")</f>
        <v>0</v>
      </c>
    </row>
    <row r="246" spans="1:15" x14ac:dyDescent="0.3">
      <c r="A246">
        <v>240</v>
      </c>
      <c r="B246">
        <v>20240101</v>
      </c>
      <c r="C246">
        <v>8.1</v>
      </c>
      <c r="D246">
        <v>7.9</v>
      </c>
      <c r="E246">
        <v>205</v>
      </c>
      <c r="F246">
        <v>7</v>
      </c>
      <c r="G246">
        <v>1000.3</v>
      </c>
      <c r="H246">
        <v>83</v>
      </c>
      <c r="I246" s="101" t="s">
        <v>14</v>
      </c>
      <c r="J246" s="1">
        <f>DATEVALUE(RIGHT(jaar_zip[[#This Row],[YYYYMMDD]],2)&amp;"-"&amp;MID(jaar_zip[[#This Row],[YYYYMMDD]],5,2)&amp;"-"&amp;LEFT(jaar_zip[[#This Row],[YYYYMMDD]],4))</f>
        <v>45292</v>
      </c>
      <c r="K246" s="101" t="str">
        <f>IF(AND(VALUE(MONTH(jaar_zip[[#This Row],[Datum]]))=1,VALUE(WEEKNUM(jaar_zip[[#This Row],[Datum]],21))&gt;51),RIGHT(YEAR(jaar_zip[[#This Row],[Datum]])-1,2),RIGHT(YEAR(jaar_zip[[#This Row],[Datum]]),2))&amp;"-"&amp; TEXT(WEEKNUM(jaar_zip[[#This Row],[Datum]],21),"00")</f>
        <v>24-01</v>
      </c>
      <c r="L246" s="101">
        <f>MONTH(jaar_zip[[#This Row],[Datum]])</f>
        <v>1</v>
      </c>
      <c r="M246" s="101">
        <f>IF(ISNUMBER(jaar_zip[[#This Row],[etmaaltemperatuur]]),IF(jaar_zip[[#This Row],[etmaaltemperatuur]]&lt;stookgrens,stookgrens-jaar_zip[[#This Row],[etmaaltemperatuur]],0),"")</f>
        <v>10.1</v>
      </c>
      <c r="N246" s="101">
        <f>IF(ISNUMBER(jaar_zip[[#This Row],[graaddagen]]),IF(OR(MONTH(jaar_zip[[#This Row],[Datum]])=1,MONTH(jaar_zip[[#This Row],[Datum]])=2,MONTH(jaar_zip[[#This Row],[Datum]])=11,MONTH(jaar_zip[[#This Row],[Datum]])=12),1.1,IF(OR(MONTH(jaar_zip[[#This Row],[Datum]])=3,MONTH(jaar_zip[[#This Row],[Datum]])=10),1,0.8))*jaar_zip[[#This Row],[graaddagen]],"")</f>
        <v>11.110000000000001</v>
      </c>
      <c r="O246" s="101">
        <f>IF(ISNUMBER(jaar_zip[[#This Row],[etmaaltemperatuur]]),IF(jaar_zip[[#This Row],[etmaaltemperatuur]]&gt;stookgrens,jaar_zip[[#This Row],[etmaaltemperatuur]]-stookgrens,0),"")</f>
        <v>0</v>
      </c>
    </row>
    <row r="247" spans="1:15" x14ac:dyDescent="0.3">
      <c r="A247">
        <v>240</v>
      </c>
      <c r="B247">
        <v>20240102</v>
      </c>
      <c r="C247">
        <v>10.7</v>
      </c>
      <c r="D247">
        <v>10.6</v>
      </c>
      <c r="E247">
        <v>73</v>
      </c>
      <c r="F247">
        <v>18.7</v>
      </c>
      <c r="G247">
        <v>986.4</v>
      </c>
      <c r="H247">
        <v>90</v>
      </c>
      <c r="I247" s="101" t="s">
        <v>14</v>
      </c>
      <c r="J247" s="1">
        <f>DATEVALUE(RIGHT(jaar_zip[[#This Row],[YYYYMMDD]],2)&amp;"-"&amp;MID(jaar_zip[[#This Row],[YYYYMMDD]],5,2)&amp;"-"&amp;LEFT(jaar_zip[[#This Row],[YYYYMMDD]],4))</f>
        <v>45293</v>
      </c>
      <c r="K247" s="101" t="str">
        <f>IF(AND(VALUE(MONTH(jaar_zip[[#This Row],[Datum]]))=1,VALUE(WEEKNUM(jaar_zip[[#This Row],[Datum]],21))&gt;51),RIGHT(YEAR(jaar_zip[[#This Row],[Datum]])-1,2),RIGHT(YEAR(jaar_zip[[#This Row],[Datum]]),2))&amp;"-"&amp; TEXT(WEEKNUM(jaar_zip[[#This Row],[Datum]],21),"00")</f>
        <v>24-01</v>
      </c>
      <c r="L247" s="101">
        <f>MONTH(jaar_zip[[#This Row],[Datum]])</f>
        <v>1</v>
      </c>
      <c r="M247" s="101">
        <f>IF(ISNUMBER(jaar_zip[[#This Row],[etmaaltemperatuur]]),IF(jaar_zip[[#This Row],[etmaaltemperatuur]]&lt;stookgrens,stookgrens-jaar_zip[[#This Row],[etmaaltemperatuur]],0),"")</f>
        <v>7.4</v>
      </c>
      <c r="N247" s="101">
        <f>IF(ISNUMBER(jaar_zip[[#This Row],[graaddagen]]),IF(OR(MONTH(jaar_zip[[#This Row],[Datum]])=1,MONTH(jaar_zip[[#This Row],[Datum]])=2,MONTH(jaar_zip[[#This Row],[Datum]])=11,MONTH(jaar_zip[[#This Row],[Datum]])=12),1.1,IF(OR(MONTH(jaar_zip[[#This Row],[Datum]])=3,MONTH(jaar_zip[[#This Row],[Datum]])=10),1,0.8))*jaar_zip[[#This Row],[graaddagen]],"")</f>
        <v>8.14</v>
      </c>
      <c r="O247" s="101">
        <f>IF(ISNUMBER(jaar_zip[[#This Row],[etmaaltemperatuur]]),IF(jaar_zip[[#This Row],[etmaaltemperatuur]]&gt;stookgrens,jaar_zip[[#This Row],[etmaaltemperatuur]]-stookgrens,0),"")</f>
        <v>0</v>
      </c>
    </row>
    <row r="248" spans="1:15" x14ac:dyDescent="0.3">
      <c r="A248">
        <v>240</v>
      </c>
      <c r="B248">
        <v>20240103</v>
      </c>
      <c r="C248">
        <v>8.3000000000000007</v>
      </c>
      <c r="D248">
        <v>9.5</v>
      </c>
      <c r="E248">
        <v>127</v>
      </c>
      <c r="F248">
        <v>10.4</v>
      </c>
      <c r="G248">
        <v>988.6</v>
      </c>
      <c r="H248">
        <v>89</v>
      </c>
      <c r="I248" s="101" t="s">
        <v>14</v>
      </c>
      <c r="J248" s="1">
        <f>DATEVALUE(RIGHT(jaar_zip[[#This Row],[YYYYMMDD]],2)&amp;"-"&amp;MID(jaar_zip[[#This Row],[YYYYMMDD]],5,2)&amp;"-"&amp;LEFT(jaar_zip[[#This Row],[YYYYMMDD]],4))</f>
        <v>45294</v>
      </c>
      <c r="K248" s="101" t="str">
        <f>IF(AND(VALUE(MONTH(jaar_zip[[#This Row],[Datum]]))=1,VALUE(WEEKNUM(jaar_zip[[#This Row],[Datum]],21))&gt;51),RIGHT(YEAR(jaar_zip[[#This Row],[Datum]])-1,2),RIGHT(YEAR(jaar_zip[[#This Row],[Datum]]),2))&amp;"-"&amp; TEXT(WEEKNUM(jaar_zip[[#This Row],[Datum]],21),"00")</f>
        <v>24-01</v>
      </c>
      <c r="L248" s="101">
        <f>MONTH(jaar_zip[[#This Row],[Datum]])</f>
        <v>1</v>
      </c>
      <c r="M248" s="101">
        <f>IF(ISNUMBER(jaar_zip[[#This Row],[etmaaltemperatuur]]),IF(jaar_zip[[#This Row],[etmaaltemperatuur]]&lt;stookgrens,stookgrens-jaar_zip[[#This Row],[etmaaltemperatuur]],0),"")</f>
        <v>8.5</v>
      </c>
      <c r="N248" s="101">
        <f>IF(ISNUMBER(jaar_zip[[#This Row],[graaddagen]]),IF(OR(MONTH(jaar_zip[[#This Row],[Datum]])=1,MONTH(jaar_zip[[#This Row],[Datum]])=2,MONTH(jaar_zip[[#This Row],[Datum]])=11,MONTH(jaar_zip[[#This Row],[Datum]])=12),1.1,IF(OR(MONTH(jaar_zip[[#This Row],[Datum]])=3,MONTH(jaar_zip[[#This Row],[Datum]])=10),1,0.8))*jaar_zip[[#This Row],[graaddagen]],"")</f>
        <v>9.3500000000000014</v>
      </c>
      <c r="O248" s="101">
        <f>IF(ISNUMBER(jaar_zip[[#This Row],[etmaaltemperatuur]]),IF(jaar_zip[[#This Row],[etmaaltemperatuur]]&gt;stookgrens,jaar_zip[[#This Row],[etmaaltemperatuur]]-stookgrens,0),"")</f>
        <v>0</v>
      </c>
    </row>
    <row r="249" spans="1:15" x14ac:dyDescent="0.3">
      <c r="A249">
        <v>240</v>
      </c>
      <c r="B249">
        <v>20240104</v>
      </c>
      <c r="C249">
        <v>3.1</v>
      </c>
      <c r="D249">
        <v>7.4</v>
      </c>
      <c r="E249">
        <v>137</v>
      </c>
      <c r="F249">
        <v>9.5</v>
      </c>
      <c r="G249">
        <v>1000.8</v>
      </c>
      <c r="H249">
        <v>95</v>
      </c>
      <c r="I249" s="101" t="s">
        <v>14</v>
      </c>
      <c r="J249" s="1">
        <f>DATEVALUE(RIGHT(jaar_zip[[#This Row],[YYYYMMDD]],2)&amp;"-"&amp;MID(jaar_zip[[#This Row],[YYYYMMDD]],5,2)&amp;"-"&amp;LEFT(jaar_zip[[#This Row],[YYYYMMDD]],4))</f>
        <v>45295</v>
      </c>
      <c r="K249" s="101" t="str">
        <f>IF(AND(VALUE(MONTH(jaar_zip[[#This Row],[Datum]]))=1,VALUE(WEEKNUM(jaar_zip[[#This Row],[Datum]],21))&gt;51),RIGHT(YEAR(jaar_zip[[#This Row],[Datum]])-1,2),RIGHT(YEAR(jaar_zip[[#This Row],[Datum]]),2))&amp;"-"&amp; TEXT(WEEKNUM(jaar_zip[[#This Row],[Datum]],21),"00")</f>
        <v>24-01</v>
      </c>
      <c r="L249" s="101">
        <f>MONTH(jaar_zip[[#This Row],[Datum]])</f>
        <v>1</v>
      </c>
      <c r="M249" s="101">
        <f>IF(ISNUMBER(jaar_zip[[#This Row],[etmaaltemperatuur]]),IF(jaar_zip[[#This Row],[etmaaltemperatuur]]&lt;stookgrens,stookgrens-jaar_zip[[#This Row],[etmaaltemperatuur]],0),"")</f>
        <v>10.6</v>
      </c>
      <c r="N249" s="101">
        <f>IF(ISNUMBER(jaar_zip[[#This Row],[graaddagen]]),IF(OR(MONTH(jaar_zip[[#This Row],[Datum]])=1,MONTH(jaar_zip[[#This Row],[Datum]])=2,MONTH(jaar_zip[[#This Row],[Datum]])=11,MONTH(jaar_zip[[#This Row],[Datum]])=12),1.1,IF(OR(MONTH(jaar_zip[[#This Row],[Datum]])=3,MONTH(jaar_zip[[#This Row],[Datum]])=10),1,0.8))*jaar_zip[[#This Row],[graaddagen]],"")</f>
        <v>11.66</v>
      </c>
      <c r="O249" s="101">
        <f>IF(ISNUMBER(jaar_zip[[#This Row],[etmaaltemperatuur]]),IF(jaar_zip[[#This Row],[etmaaltemperatuur]]&gt;stookgrens,jaar_zip[[#This Row],[etmaaltemperatuur]]-stookgrens,0),"")</f>
        <v>0</v>
      </c>
    </row>
    <row r="250" spans="1:15" x14ac:dyDescent="0.3">
      <c r="A250">
        <v>240</v>
      </c>
      <c r="B250">
        <v>20240105</v>
      </c>
      <c r="C250">
        <v>4.4000000000000004</v>
      </c>
      <c r="D250">
        <v>7</v>
      </c>
      <c r="E250">
        <v>80</v>
      </c>
      <c r="F250">
        <v>5.0999999999999996</v>
      </c>
      <c r="G250">
        <v>996.9</v>
      </c>
      <c r="H250">
        <v>93</v>
      </c>
      <c r="I250" s="101" t="s">
        <v>14</v>
      </c>
      <c r="J250" s="1">
        <f>DATEVALUE(RIGHT(jaar_zip[[#This Row],[YYYYMMDD]],2)&amp;"-"&amp;MID(jaar_zip[[#This Row],[YYYYMMDD]],5,2)&amp;"-"&amp;LEFT(jaar_zip[[#This Row],[YYYYMMDD]],4))</f>
        <v>45296</v>
      </c>
      <c r="K250" s="101" t="str">
        <f>IF(AND(VALUE(MONTH(jaar_zip[[#This Row],[Datum]]))=1,VALUE(WEEKNUM(jaar_zip[[#This Row],[Datum]],21))&gt;51),RIGHT(YEAR(jaar_zip[[#This Row],[Datum]])-1,2),RIGHT(YEAR(jaar_zip[[#This Row],[Datum]]),2))&amp;"-"&amp; TEXT(WEEKNUM(jaar_zip[[#This Row],[Datum]],21),"00")</f>
        <v>24-01</v>
      </c>
      <c r="L250" s="101">
        <f>MONTH(jaar_zip[[#This Row],[Datum]])</f>
        <v>1</v>
      </c>
      <c r="M250" s="101">
        <f>IF(ISNUMBER(jaar_zip[[#This Row],[etmaaltemperatuur]]),IF(jaar_zip[[#This Row],[etmaaltemperatuur]]&lt;stookgrens,stookgrens-jaar_zip[[#This Row],[etmaaltemperatuur]],0),"")</f>
        <v>11</v>
      </c>
      <c r="N250" s="101">
        <f>IF(ISNUMBER(jaar_zip[[#This Row],[graaddagen]]),IF(OR(MONTH(jaar_zip[[#This Row],[Datum]])=1,MONTH(jaar_zip[[#This Row],[Datum]])=2,MONTH(jaar_zip[[#This Row],[Datum]])=11,MONTH(jaar_zip[[#This Row],[Datum]])=12),1.1,IF(OR(MONTH(jaar_zip[[#This Row],[Datum]])=3,MONTH(jaar_zip[[#This Row],[Datum]])=10),1,0.8))*jaar_zip[[#This Row],[graaddagen]],"")</f>
        <v>12.100000000000001</v>
      </c>
      <c r="O250" s="101">
        <f>IF(ISNUMBER(jaar_zip[[#This Row],[etmaaltemperatuur]]),IF(jaar_zip[[#This Row],[etmaaltemperatuur]]&gt;stookgrens,jaar_zip[[#This Row],[etmaaltemperatuur]]-stookgrens,0),"")</f>
        <v>0</v>
      </c>
    </row>
    <row r="251" spans="1:15" x14ac:dyDescent="0.3">
      <c r="A251">
        <v>240</v>
      </c>
      <c r="B251">
        <v>20240106</v>
      </c>
      <c r="C251">
        <v>4.8</v>
      </c>
      <c r="D251">
        <v>3.5</v>
      </c>
      <c r="E251">
        <v>124</v>
      </c>
      <c r="F251">
        <v>-0.1</v>
      </c>
      <c r="G251">
        <v>1012.4</v>
      </c>
      <c r="H251">
        <v>87</v>
      </c>
      <c r="I251" s="101" t="s">
        <v>14</v>
      </c>
      <c r="J251" s="1">
        <f>DATEVALUE(RIGHT(jaar_zip[[#This Row],[YYYYMMDD]],2)&amp;"-"&amp;MID(jaar_zip[[#This Row],[YYYYMMDD]],5,2)&amp;"-"&amp;LEFT(jaar_zip[[#This Row],[YYYYMMDD]],4))</f>
        <v>45297</v>
      </c>
      <c r="K251" s="101" t="str">
        <f>IF(AND(VALUE(MONTH(jaar_zip[[#This Row],[Datum]]))=1,VALUE(WEEKNUM(jaar_zip[[#This Row],[Datum]],21))&gt;51),RIGHT(YEAR(jaar_zip[[#This Row],[Datum]])-1,2),RIGHT(YEAR(jaar_zip[[#This Row],[Datum]]),2))&amp;"-"&amp; TEXT(WEEKNUM(jaar_zip[[#This Row],[Datum]],21),"00")</f>
        <v>24-01</v>
      </c>
      <c r="L251" s="101">
        <f>MONTH(jaar_zip[[#This Row],[Datum]])</f>
        <v>1</v>
      </c>
      <c r="M251" s="101">
        <f>IF(ISNUMBER(jaar_zip[[#This Row],[etmaaltemperatuur]]),IF(jaar_zip[[#This Row],[etmaaltemperatuur]]&lt;stookgrens,stookgrens-jaar_zip[[#This Row],[etmaaltemperatuur]],0),"")</f>
        <v>14.5</v>
      </c>
      <c r="N251" s="101">
        <f>IF(ISNUMBER(jaar_zip[[#This Row],[graaddagen]]),IF(OR(MONTH(jaar_zip[[#This Row],[Datum]])=1,MONTH(jaar_zip[[#This Row],[Datum]])=2,MONTH(jaar_zip[[#This Row],[Datum]])=11,MONTH(jaar_zip[[#This Row],[Datum]])=12),1.1,IF(OR(MONTH(jaar_zip[[#This Row],[Datum]])=3,MONTH(jaar_zip[[#This Row],[Datum]])=10),1,0.8))*jaar_zip[[#This Row],[graaddagen]],"")</f>
        <v>15.950000000000001</v>
      </c>
      <c r="O251" s="101">
        <f>IF(ISNUMBER(jaar_zip[[#This Row],[etmaaltemperatuur]]),IF(jaar_zip[[#This Row],[etmaaltemperatuur]]&gt;stookgrens,jaar_zip[[#This Row],[etmaaltemperatuur]]-stookgrens,0),"")</f>
        <v>0</v>
      </c>
    </row>
    <row r="252" spans="1:15" x14ac:dyDescent="0.3">
      <c r="A252">
        <v>240</v>
      </c>
      <c r="B252">
        <v>20240107</v>
      </c>
      <c r="C252">
        <v>6.5</v>
      </c>
      <c r="D252">
        <v>0.5</v>
      </c>
      <c r="E252">
        <v>366</v>
      </c>
      <c r="F252">
        <v>-0.1</v>
      </c>
      <c r="G252">
        <v>1026</v>
      </c>
      <c r="H252">
        <v>78</v>
      </c>
      <c r="I252" s="101" t="s">
        <v>14</v>
      </c>
      <c r="J252" s="1">
        <f>DATEVALUE(RIGHT(jaar_zip[[#This Row],[YYYYMMDD]],2)&amp;"-"&amp;MID(jaar_zip[[#This Row],[YYYYMMDD]],5,2)&amp;"-"&amp;LEFT(jaar_zip[[#This Row],[YYYYMMDD]],4))</f>
        <v>45298</v>
      </c>
      <c r="K252" s="101" t="str">
        <f>IF(AND(VALUE(MONTH(jaar_zip[[#This Row],[Datum]]))=1,VALUE(WEEKNUM(jaar_zip[[#This Row],[Datum]],21))&gt;51),RIGHT(YEAR(jaar_zip[[#This Row],[Datum]])-1,2),RIGHT(YEAR(jaar_zip[[#This Row],[Datum]]),2))&amp;"-"&amp; TEXT(WEEKNUM(jaar_zip[[#This Row],[Datum]],21),"00")</f>
        <v>24-01</v>
      </c>
      <c r="L252" s="101">
        <f>MONTH(jaar_zip[[#This Row],[Datum]])</f>
        <v>1</v>
      </c>
      <c r="M252" s="101">
        <f>IF(ISNUMBER(jaar_zip[[#This Row],[etmaaltemperatuur]]),IF(jaar_zip[[#This Row],[etmaaltemperatuur]]&lt;stookgrens,stookgrens-jaar_zip[[#This Row],[etmaaltemperatuur]],0),"")</f>
        <v>17.5</v>
      </c>
      <c r="N252" s="101">
        <f>IF(ISNUMBER(jaar_zip[[#This Row],[graaddagen]]),IF(OR(MONTH(jaar_zip[[#This Row],[Datum]])=1,MONTH(jaar_zip[[#This Row],[Datum]])=2,MONTH(jaar_zip[[#This Row],[Datum]])=11,MONTH(jaar_zip[[#This Row],[Datum]])=12),1.1,IF(OR(MONTH(jaar_zip[[#This Row],[Datum]])=3,MONTH(jaar_zip[[#This Row],[Datum]])=10),1,0.8))*jaar_zip[[#This Row],[graaddagen]],"")</f>
        <v>19.25</v>
      </c>
      <c r="O252" s="101">
        <f>IF(ISNUMBER(jaar_zip[[#This Row],[etmaaltemperatuur]]),IF(jaar_zip[[#This Row],[etmaaltemperatuur]]&gt;stookgrens,jaar_zip[[#This Row],[etmaaltemperatuur]]-stookgrens,0),"")</f>
        <v>0</v>
      </c>
    </row>
    <row r="253" spans="1:15" x14ac:dyDescent="0.3">
      <c r="A253">
        <v>240</v>
      </c>
      <c r="B253">
        <v>20240108</v>
      </c>
      <c r="C253">
        <v>8.1</v>
      </c>
      <c r="D253">
        <v>-0.8</v>
      </c>
      <c r="E253">
        <v>209</v>
      </c>
      <c r="F253">
        <v>-0.1</v>
      </c>
      <c r="G253">
        <v>1033.0999999999999</v>
      </c>
      <c r="H253">
        <v>70</v>
      </c>
      <c r="I253" s="101" t="s">
        <v>14</v>
      </c>
      <c r="J253" s="1">
        <f>DATEVALUE(RIGHT(jaar_zip[[#This Row],[YYYYMMDD]],2)&amp;"-"&amp;MID(jaar_zip[[#This Row],[YYYYMMDD]],5,2)&amp;"-"&amp;LEFT(jaar_zip[[#This Row],[YYYYMMDD]],4))</f>
        <v>45299</v>
      </c>
      <c r="K253" s="101" t="str">
        <f>IF(AND(VALUE(MONTH(jaar_zip[[#This Row],[Datum]]))=1,VALUE(WEEKNUM(jaar_zip[[#This Row],[Datum]],21))&gt;51),RIGHT(YEAR(jaar_zip[[#This Row],[Datum]])-1,2),RIGHT(YEAR(jaar_zip[[#This Row],[Datum]]),2))&amp;"-"&amp; TEXT(WEEKNUM(jaar_zip[[#This Row],[Datum]],21),"00")</f>
        <v>24-02</v>
      </c>
      <c r="L253" s="101">
        <f>MONTH(jaar_zip[[#This Row],[Datum]])</f>
        <v>1</v>
      </c>
      <c r="M253" s="101">
        <f>IF(ISNUMBER(jaar_zip[[#This Row],[etmaaltemperatuur]]),IF(jaar_zip[[#This Row],[etmaaltemperatuur]]&lt;stookgrens,stookgrens-jaar_zip[[#This Row],[etmaaltemperatuur]],0),"")</f>
        <v>18.8</v>
      </c>
      <c r="N253" s="101">
        <f>IF(ISNUMBER(jaar_zip[[#This Row],[graaddagen]]),IF(OR(MONTH(jaar_zip[[#This Row],[Datum]])=1,MONTH(jaar_zip[[#This Row],[Datum]])=2,MONTH(jaar_zip[[#This Row],[Datum]])=11,MONTH(jaar_zip[[#This Row],[Datum]])=12),1.1,IF(OR(MONTH(jaar_zip[[#This Row],[Datum]])=3,MONTH(jaar_zip[[#This Row],[Datum]])=10),1,0.8))*jaar_zip[[#This Row],[graaddagen]],"")</f>
        <v>20.680000000000003</v>
      </c>
      <c r="O253" s="101">
        <f>IF(ISNUMBER(jaar_zip[[#This Row],[etmaaltemperatuur]]),IF(jaar_zip[[#This Row],[etmaaltemperatuur]]&gt;stookgrens,jaar_zip[[#This Row],[etmaaltemperatuur]]-stookgrens,0),"")</f>
        <v>0</v>
      </c>
    </row>
    <row r="254" spans="1:15" x14ac:dyDescent="0.3">
      <c r="A254">
        <v>240</v>
      </c>
      <c r="B254">
        <v>20240109</v>
      </c>
      <c r="C254">
        <v>7.9</v>
      </c>
      <c r="D254">
        <v>-2.2000000000000002</v>
      </c>
      <c r="E254">
        <v>487</v>
      </c>
      <c r="F254">
        <v>0</v>
      </c>
      <c r="G254">
        <v>1033.9000000000001</v>
      </c>
      <c r="H254">
        <v>62</v>
      </c>
      <c r="I254" s="101" t="s">
        <v>14</v>
      </c>
      <c r="J254" s="1">
        <f>DATEVALUE(RIGHT(jaar_zip[[#This Row],[YYYYMMDD]],2)&amp;"-"&amp;MID(jaar_zip[[#This Row],[YYYYMMDD]],5,2)&amp;"-"&amp;LEFT(jaar_zip[[#This Row],[YYYYMMDD]],4))</f>
        <v>45300</v>
      </c>
      <c r="K254" s="101" t="str">
        <f>IF(AND(VALUE(MONTH(jaar_zip[[#This Row],[Datum]]))=1,VALUE(WEEKNUM(jaar_zip[[#This Row],[Datum]],21))&gt;51),RIGHT(YEAR(jaar_zip[[#This Row],[Datum]])-1,2),RIGHT(YEAR(jaar_zip[[#This Row],[Datum]]),2))&amp;"-"&amp; TEXT(WEEKNUM(jaar_zip[[#This Row],[Datum]],21),"00")</f>
        <v>24-02</v>
      </c>
      <c r="L254" s="101">
        <f>MONTH(jaar_zip[[#This Row],[Datum]])</f>
        <v>1</v>
      </c>
      <c r="M254" s="101">
        <f>IF(ISNUMBER(jaar_zip[[#This Row],[etmaaltemperatuur]]),IF(jaar_zip[[#This Row],[etmaaltemperatuur]]&lt;stookgrens,stookgrens-jaar_zip[[#This Row],[etmaaltemperatuur]],0),"")</f>
        <v>20.2</v>
      </c>
      <c r="N254" s="101">
        <f>IF(ISNUMBER(jaar_zip[[#This Row],[graaddagen]]),IF(OR(MONTH(jaar_zip[[#This Row],[Datum]])=1,MONTH(jaar_zip[[#This Row],[Datum]])=2,MONTH(jaar_zip[[#This Row],[Datum]])=11,MONTH(jaar_zip[[#This Row],[Datum]])=12),1.1,IF(OR(MONTH(jaar_zip[[#This Row],[Datum]])=3,MONTH(jaar_zip[[#This Row],[Datum]])=10),1,0.8))*jaar_zip[[#This Row],[graaddagen]],"")</f>
        <v>22.220000000000002</v>
      </c>
      <c r="O254" s="101">
        <f>IF(ISNUMBER(jaar_zip[[#This Row],[etmaaltemperatuur]]),IF(jaar_zip[[#This Row],[etmaaltemperatuur]]&gt;stookgrens,jaar_zip[[#This Row],[etmaaltemperatuur]]-stookgrens,0),"")</f>
        <v>0</v>
      </c>
    </row>
    <row r="255" spans="1:15" x14ac:dyDescent="0.3">
      <c r="A255">
        <v>240</v>
      </c>
      <c r="B255">
        <v>20240110</v>
      </c>
      <c r="C255">
        <v>5.5</v>
      </c>
      <c r="D255">
        <v>-2</v>
      </c>
      <c r="E255">
        <v>472</v>
      </c>
      <c r="F255">
        <v>0</v>
      </c>
      <c r="G255">
        <v>1031.2</v>
      </c>
      <c r="H255">
        <v>61</v>
      </c>
      <c r="I255" s="101" t="s">
        <v>14</v>
      </c>
      <c r="J255" s="1">
        <f>DATEVALUE(RIGHT(jaar_zip[[#This Row],[YYYYMMDD]],2)&amp;"-"&amp;MID(jaar_zip[[#This Row],[YYYYMMDD]],5,2)&amp;"-"&amp;LEFT(jaar_zip[[#This Row],[YYYYMMDD]],4))</f>
        <v>45301</v>
      </c>
      <c r="K255" s="101" t="str">
        <f>IF(AND(VALUE(MONTH(jaar_zip[[#This Row],[Datum]]))=1,VALUE(WEEKNUM(jaar_zip[[#This Row],[Datum]],21))&gt;51),RIGHT(YEAR(jaar_zip[[#This Row],[Datum]])-1,2),RIGHT(YEAR(jaar_zip[[#This Row],[Datum]]),2))&amp;"-"&amp; TEXT(WEEKNUM(jaar_zip[[#This Row],[Datum]],21),"00")</f>
        <v>24-02</v>
      </c>
      <c r="L255" s="101">
        <f>MONTH(jaar_zip[[#This Row],[Datum]])</f>
        <v>1</v>
      </c>
      <c r="M255" s="101">
        <f>IF(ISNUMBER(jaar_zip[[#This Row],[etmaaltemperatuur]]),IF(jaar_zip[[#This Row],[etmaaltemperatuur]]&lt;stookgrens,stookgrens-jaar_zip[[#This Row],[etmaaltemperatuur]],0),"")</f>
        <v>20</v>
      </c>
      <c r="N255" s="101">
        <f>IF(ISNUMBER(jaar_zip[[#This Row],[graaddagen]]),IF(OR(MONTH(jaar_zip[[#This Row],[Datum]])=1,MONTH(jaar_zip[[#This Row],[Datum]])=2,MONTH(jaar_zip[[#This Row],[Datum]])=11,MONTH(jaar_zip[[#This Row],[Datum]])=12),1.1,IF(OR(MONTH(jaar_zip[[#This Row],[Datum]])=3,MONTH(jaar_zip[[#This Row],[Datum]])=10),1,0.8))*jaar_zip[[#This Row],[graaddagen]],"")</f>
        <v>22</v>
      </c>
      <c r="O255" s="101">
        <f>IF(ISNUMBER(jaar_zip[[#This Row],[etmaaltemperatuur]]),IF(jaar_zip[[#This Row],[etmaaltemperatuur]]&gt;stookgrens,jaar_zip[[#This Row],[etmaaltemperatuur]]-stookgrens,0),"")</f>
        <v>0</v>
      </c>
    </row>
    <row r="256" spans="1:15" x14ac:dyDescent="0.3">
      <c r="A256">
        <v>240</v>
      </c>
      <c r="B256">
        <v>20240111</v>
      </c>
      <c r="C256">
        <v>2</v>
      </c>
      <c r="D256">
        <v>0.5</v>
      </c>
      <c r="E256">
        <v>152</v>
      </c>
      <c r="F256">
        <v>0</v>
      </c>
      <c r="G256">
        <v>1034.5999999999999</v>
      </c>
      <c r="H256">
        <v>86</v>
      </c>
      <c r="I256" s="101" t="s">
        <v>14</v>
      </c>
      <c r="J256" s="1">
        <f>DATEVALUE(RIGHT(jaar_zip[[#This Row],[YYYYMMDD]],2)&amp;"-"&amp;MID(jaar_zip[[#This Row],[YYYYMMDD]],5,2)&amp;"-"&amp;LEFT(jaar_zip[[#This Row],[YYYYMMDD]],4))</f>
        <v>45302</v>
      </c>
      <c r="K256" s="101" t="str">
        <f>IF(AND(VALUE(MONTH(jaar_zip[[#This Row],[Datum]]))=1,VALUE(WEEKNUM(jaar_zip[[#This Row],[Datum]],21))&gt;51),RIGHT(YEAR(jaar_zip[[#This Row],[Datum]])-1,2),RIGHT(YEAR(jaar_zip[[#This Row],[Datum]]),2))&amp;"-"&amp; TEXT(WEEKNUM(jaar_zip[[#This Row],[Datum]],21),"00")</f>
        <v>24-02</v>
      </c>
      <c r="L256" s="101">
        <f>MONTH(jaar_zip[[#This Row],[Datum]])</f>
        <v>1</v>
      </c>
      <c r="M256" s="101">
        <f>IF(ISNUMBER(jaar_zip[[#This Row],[etmaaltemperatuur]]),IF(jaar_zip[[#This Row],[etmaaltemperatuur]]&lt;stookgrens,stookgrens-jaar_zip[[#This Row],[etmaaltemperatuur]],0),"")</f>
        <v>17.5</v>
      </c>
      <c r="N256" s="101">
        <f>IF(ISNUMBER(jaar_zip[[#This Row],[graaddagen]]),IF(OR(MONTH(jaar_zip[[#This Row],[Datum]])=1,MONTH(jaar_zip[[#This Row],[Datum]])=2,MONTH(jaar_zip[[#This Row],[Datum]])=11,MONTH(jaar_zip[[#This Row],[Datum]])=12),1.1,IF(OR(MONTH(jaar_zip[[#This Row],[Datum]])=3,MONTH(jaar_zip[[#This Row],[Datum]])=10),1,0.8))*jaar_zip[[#This Row],[graaddagen]],"")</f>
        <v>19.25</v>
      </c>
      <c r="O256" s="101">
        <f>IF(ISNUMBER(jaar_zip[[#This Row],[etmaaltemperatuur]]),IF(jaar_zip[[#This Row],[etmaaltemperatuur]]&gt;stookgrens,jaar_zip[[#This Row],[etmaaltemperatuur]]-stookgrens,0),"")</f>
        <v>0</v>
      </c>
    </row>
    <row r="257" spans="1:15" x14ac:dyDescent="0.3">
      <c r="A257">
        <v>240</v>
      </c>
      <c r="B257">
        <v>20240112</v>
      </c>
      <c r="C257">
        <v>2</v>
      </c>
      <c r="D257">
        <v>4</v>
      </c>
      <c r="E257">
        <v>185</v>
      </c>
      <c r="F257">
        <v>0.1</v>
      </c>
      <c r="G257">
        <v>1032.7</v>
      </c>
      <c r="H257">
        <v>92</v>
      </c>
      <c r="I257" s="101" t="s">
        <v>14</v>
      </c>
      <c r="J257" s="1">
        <f>DATEVALUE(RIGHT(jaar_zip[[#This Row],[YYYYMMDD]],2)&amp;"-"&amp;MID(jaar_zip[[#This Row],[YYYYMMDD]],5,2)&amp;"-"&amp;LEFT(jaar_zip[[#This Row],[YYYYMMDD]],4))</f>
        <v>45303</v>
      </c>
      <c r="K257" s="101" t="str">
        <f>IF(AND(VALUE(MONTH(jaar_zip[[#This Row],[Datum]]))=1,VALUE(WEEKNUM(jaar_zip[[#This Row],[Datum]],21))&gt;51),RIGHT(YEAR(jaar_zip[[#This Row],[Datum]])-1,2),RIGHT(YEAR(jaar_zip[[#This Row],[Datum]]),2))&amp;"-"&amp; TEXT(WEEKNUM(jaar_zip[[#This Row],[Datum]],21),"00")</f>
        <v>24-02</v>
      </c>
      <c r="L257" s="101">
        <f>MONTH(jaar_zip[[#This Row],[Datum]])</f>
        <v>1</v>
      </c>
      <c r="M257" s="101">
        <f>IF(ISNUMBER(jaar_zip[[#This Row],[etmaaltemperatuur]]),IF(jaar_zip[[#This Row],[etmaaltemperatuur]]&lt;stookgrens,stookgrens-jaar_zip[[#This Row],[etmaaltemperatuur]],0),"")</f>
        <v>14</v>
      </c>
      <c r="N257" s="101">
        <f>IF(ISNUMBER(jaar_zip[[#This Row],[graaddagen]]),IF(OR(MONTH(jaar_zip[[#This Row],[Datum]])=1,MONTH(jaar_zip[[#This Row],[Datum]])=2,MONTH(jaar_zip[[#This Row],[Datum]])=11,MONTH(jaar_zip[[#This Row],[Datum]])=12),1.1,IF(OR(MONTH(jaar_zip[[#This Row],[Datum]])=3,MONTH(jaar_zip[[#This Row],[Datum]])=10),1,0.8))*jaar_zip[[#This Row],[graaddagen]],"")</f>
        <v>15.400000000000002</v>
      </c>
      <c r="O257" s="101">
        <f>IF(ISNUMBER(jaar_zip[[#This Row],[etmaaltemperatuur]]),IF(jaar_zip[[#This Row],[etmaaltemperatuur]]&gt;stookgrens,jaar_zip[[#This Row],[etmaaltemperatuur]]-stookgrens,0),"")</f>
        <v>0</v>
      </c>
    </row>
    <row r="258" spans="1:15" x14ac:dyDescent="0.3">
      <c r="A258">
        <v>240</v>
      </c>
      <c r="B258">
        <v>20240113</v>
      </c>
      <c r="C258">
        <v>5.0999999999999996</v>
      </c>
      <c r="D258">
        <v>4.8</v>
      </c>
      <c r="E258">
        <v>103</v>
      </c>
      <c r="F258">
        <v>2</v>
      </c>
      <c r="G258">
        <v>1021.4</v>
      </c>
      <c r="H258">
        <v>91</v>
      </c>
      <c r="I258" s="101" t="s">
        <v>14</v>
      </c>
      <c r="J258" s="1">
        <f>DATEVALUE(RIGHT(jaar_zip[[#This Row],[YYYYMMDD]],2)&amp;"-"&amp;MID(jaar_zip[[#This Row],[YYYYMMDD]],5,2)&amp;"-"&amp;LEFT(jaar_zip[[#This Row],[YYYYMMDD]],4))</f>
        <v>45304</v>
      </c>
      <c r="K258" s="101" t="str">
        <f>IF(AND(VALUE(MONTH(jaar_zip[[#This Row],[Datum]]))=1,VALUE(WEEKNUM(jaar_zip[[#This Row],[Datum]],21))&gt;51),RIGHT(YEAR(jaar_zip[[#This Row],[Datum]])-1,2),RIGHT(YEAR(jaar_zip[[#This Row],[Datum]]),2))&amp;"-"&amp; TEXT(WEEKNUM(jaar_zip[[#This Row],[Datum]],21),"00")</f>
        <v>24-02</v>
      </c>
      <c r="L258" s="101">
        <f>MONTH(jaar_zip[[#This Row],[Datum]])</f>
        <v>1</v>
      </c>
      <c r="M258" s="101">
        <f>IF(ISNUMBER(jaar_zip[[#This Row],[etmaaltemperatuur]]),IF(jaar_zip[[#This Row],[etmaaltemperatuur]]&lt;stookgrens,stookgrens-jaar_zip[[#This Row],[etmaaltemperatuur]],0),"")</f>
        <v>13.2</v>
      </c>
      <c r="N258" s="101">
        <f>IF(ISNUMBER(jaar_zip[[#This Row],[graaddagen]]),IF(OR(MONTH(jaar_zip[[#This Row],[Datum]])=1,MONTH(jaar_zip[[#This Row],[Datum]])=2,MONTH(jaar_zip[[#This Row],[Datum]])=11,MONTH(jaar_zip[[#This Row],[Datum]])=12),1.1,IF(OR(MONTH(jaar_zip[[#This Row],[Datum]])=3,MONTH(jaar_zip[[#This Row],[Datum]])=10),1,0.8))*jaar_zip[[#This Row],[graaddagen]],"")</f>
        <v>14.52</v>
      </c>
      <c r="O258" s="101">
        <f>IF(ISNUMBER(jaar_zip[[#This Row],[etmaaltemperatuur]]),IF(jaar_zip[[#This Row],[etmaaltemperatuur]]&gt;stookgrens,jaar_zip[[#This Row],[etmaaltemperatuur]]-stookgrens,0),"")</f>
        <v>0</v>
      </c>
    </row>
    <row r="259" spans="1:15" x14ac:dyDescent="0.3">
      <c r="A259">
        <v>240</v>
      </c>
      <c r="B259">
        <v>20240114</v>
      </c>
      <c r="C259">
        <v>5.2</v>
      </c>
      <c r="D259">
        <v>4.2</v>
      </c>
      <c r="E259">
        <v>157</v>
      </c>
      <c r="F259">
        <v>2.4</v>
      </c>
      <c r="G259">
        <v>1008.2</v>
      </c>
      <c r="H259">
        <v>86</v>
      </c>
      <c r="I259" s="101" t="s">
        <v>14</v>
      </c>
      <c r="J259" s="1">
        <f>DATEVALUE(RIGHT(jaar_zip[[#This Row],[YYYYMMDD]],2)&amp;"-"&amp;MID(jaar_zip[[#This Row],[YYYYMMDD]],5,2)&amp;"-"&amp;LEFT(jaar_zip[[#This Row],[YYYYMMDD]],4))</f>
        <v>45305</v>
      </c>
      <c r="K259" s="101" t="str">
        <f>IF(AND(VALUE(MONTH(jaar_zip[[#This Row],[Datum]]))=1,VALUE(WEEKNUM(jaar_zip[[#This Row],[Datum]],21))&gt;51),RIGHT(YEAR(jaar_zip[[#This Row],[Datum]])-1,2),RIGHT(YEAR(jaar_zip[[#This Row],[Datum]]),2))&amp;"-"&amp; TEXT(WEEKNUM(jaar_zip[[#This Row],[Datum]],21),"00")</f>
        <v>24-02</v>
      </c>
      <c r="L259" s="101">
        <f>MONTH(jaar_zip[[#This Row],[Datum]])</f>
        <v>1</v>
      </c>
      <c r="M259" s="101">
        <f>IF(ISNUMBER(jaar_zip[[#This Row],[etmaaltemperatuur]]),IF(jaar_zip[[#This Row],[etmaaltemperatuur]]&lt;stookgrens,stookgrens-jaar_zip[[#This Row],[etmaaltemperatuur]],0),"")</f>
        <v>13.8</v>
      </c>
      <c r="N259" s="101">
        <f>IF(ISNUMBER(jaar_zip[[#This Row],[graaddagen]]),IF(OR(MONTH(jaar_zip[[#This Row],[Datum]])=1,MONTH(jaar_zip[[#This Row],[Datum]])=2,MONTH(jaar_zip[[#This Row],[Datum]])=11,MONTH(jaar_zip[[#This Row],[Datum]])=12),1.1,IF(OR(MONTH(jaar_zip[[#This Row],[Datum]])=3,MONTH(jaar_zip[[#This Row],[Datum]])=10),1,0.8))*jaar_zip[[#This Row],[graaddagen]],"")</f>
        <v>15.180000000000001</v>
      </c>
      <c r="O259" s="101">
        <f>IF(ISNUMBER(jaar_zip[[#This Row],[etmaaltemperatuur]]),IF(jaar_zip[[#This Row],[etmaaltemperatuur]]&gt;stookgrens,jaar_zip[[#This Row],[etmaaltemperatuur]]-stookgrens,0),"")</f>
        <v>0</v>
      </c>
    </row>
    <row r="260" spans="1:15" x14ac:dyDescent="0.3">
      <c r="A260">
        <v>240</v>
      </c>
      <c r="B260">
        <v>20240115</v>
      </c>
      <c r="C260">
        <v>6</v>
      </c>
      <c r="D260">
        <v>2.2999999999999998</v>
      </c>
      <c r="E260">
        <v>242</v>
      </c>
      <c r="F260">
        <v>2.6</v>
      </c>
      <c r="G260">
        <v>1003.6</v>
      </c>
      <c r="H260">
        <v>82</v>
      </c>
      <c r="I260" s="101" t="s">
        <v>14</v>
      </c>
      <c r="J260" s="1">
        <f>DATEVALUE(RIGHT(jaar_zip[[#This Row],[YYYYMMDD]],2)&amp;"-"&amp;MID(jaar_zip[[#This Row],[YYYYMMDD]],5,2)&amp;"-"&amp;LEFT(jaar_zip[[#This Row],[YYYYMMDD]],4))</f>
        <v>45306</v>
      </c>
      <c r="K260" s="101" t="str">
        <f>IF(AND(VALUE(MONTH(jaar_zip[[#This Row],[Datum]]))=1,VALUE(WEEKNUM(jaar_zip[[#This Row],[Datum]],21))&gt;51),RIGHT(YEAR(jaar_zip[[#This Row],[Datum]])-1,2),RIGHT(YEAR(jaar_zip[[#This Row],[Datum]]),2))&amp;"-"&amp; TEXT(WEEKNUM(jaar_zip[[#This Row],[Datum]],21),"00")</f>
        <v>24-03</v>
      </c>
      <c r="L260" s="101">
        <f>MONTH(jaar_zip[[#This Row],[Datum]])</f>
        <v>1</v>
      </c>
      <c r="M260" s="101">
        <f>IF(ISNUMBER(jaar_zip[[#This Row],[etmaaltemperatuur]]),IF(jaar_zip[[#This Row],[etmaaltemperatuur]]&lt;stookgrens,stookgrens-jaar_zip[[#This Row],[etmaaltemperatuur]],0),"")</f>
        <v>15.7</v>
      </c>
      <c r="N260" s="101">
        <f>IF(ISNUMBER(jaar_zip[[#This Row],[graaddagen]]),IF(OR(MONTH(jaar_zip[[#This Row],[Datum]])=1,MONTH(jaar_zip[[#This Row],[Datum]])=2,MONTH(jaar_zip[[#This Row],[Datum]])=11,MONTH(jaar_zip[[#This Row],[Datum]])=12),1.1,IF(OR(MONTH(jaar_zip[[#This Row],[Datum]])=3,MONTH(jaar_zip[[#This Row],[Datum]])=10),1,0.8))*jaar_zip[[#This Row],[graaddagen]],"")</f>
        <v>17.27</v>
      </c>
      <c r="O260" s="101">
        <f>IF(ISNUMBER(jaar_zip[[#This Row],[etmaaltemperatuur]]),IF(jaar_zip[[#This Row],[etmaaltemperatuur]]&gt;stookgrens,jaar_zip[[#This Row],[etmaaltemperatuur]]-stookgrens,0),"")</f>
        <v>0</v>
      </c>
    </row>
    <row r="261" spans="1:15" x14ac:dyDescent="0.3">
      <c r="A261">
        <v>240</v>
      </c>
      <c r="B261">
        <v>20240116</v>
      </c>
      <c r="C261">
        <v>5</v>
      </c>
      <c r="D261">
        <v>1</v>
      </c>
      <c r="E261">
        <v>442</v>
      </c>
      <c r="F261">
        <v>3</v>
      </c>
      <c r="G261">
        <v>1006</v>
      </c>
      <c r="H261">
        <v>82</v>
      </c>
      <c r="I261" s="101" t="s">
        <v>14</v>
      </c>
      <c r="J261" s="1">
        <f>DATEVALUE(RIGHT(jaar_zip[[#This Row],[YYYYMMDD]],2)&amp;"-"&amp;MID(jaar_zip[[#This Row],[YYYYMMDD]],5,2)&amp;"-"&amp;LEFT(jaar_zip[[#This Row],[YYYYMMDD]],4))</f>
        <v>45307</v>
      </c>
      <c r="K261" s="101" t="str">
        <f>IF(AND(VALUE(MONTH(jaar_zip[[#This Row],[Datum]]))=1,VALUE(WEEKNUM(jaar_zip[[#This Row],[Datum]],21))&gt;51),RIGHT(YEAR(jaar_zip[[#This Row],[Datum]])-1,2),RIGHT(YEAR(jaar_zip[[#This Row],[Datum]]),2))&amp;"-"&amp; TEXT(WEEKNUM(jaar_zip[[#This Row],[Datum]],21),"00")</f>
        <v>24-03</v>
      </c>
      <c r="L261" s="101">
        <f>MONTH(jaar_zip[[#This Row],[Datum]])</f>
        <v>1</v>
      </c>
      <c r="M261" s="101">
        <f>IF(ISNUMBER(jaar_zip[[#This Row],[etmaaltemperatuur]]),IF(jaar_zip[[#This Row],[etmaaltemperatuur]]&lt;stookgrens,stookgrens-jaar_zip[[#This Row],[etmaaltemperatuur]],0),"")</f>
        <v>17</v>
      </c>
      <c r="N261" s="101">
        <f>IF(ISNUMBER(jaar_zip[[#This Row],[graaddagen]]),IF(OR(MONTH(jaar_zip[[#This Row],[Datum]])=1,MONTH(jaar_zip[[#This Row],[Datum]])=2,MONTH(jaar_zip[[#This Row],[Datum]])=11,MONTH(jaar_zip[[#This Row],[Datum]])=12),1.1,IF(OR(MONTH(jaar_zip[[#This Row],[Datum]])=3,MONTH(jaar_zip[[#This Row],[Datum]])=10),1,0.8))*jaar_zip[[#This Row],[graaddagen]],"")</f>
        <v>18.700000000000003</v>
      </c>
      <c r="O261" s="101">
        <f>IF(ISNUMBER(jaar_zip[[#This Row],[etmaaltemperatuur]]),IF(jaar_zip[[#This Row],[etmaaltemperatuur]]&gt;stookgrens,jaar_zip[[#This Row],[etmaaltemperatuur]]-stookgrens,0),"")</f>
        <v>0</v>
      </c>
    </row>
    <row r="262" spans="1:15" x14ac:dyDescent="0.3">
      <c r="A262">
        <v>240</v>
      </c>
      <c r="B262">
        <v>20240117</v>
      </c>
      <c r="C262">
        <v>3</v>
      </c>
      <c r="D262">
        <v>-0.8</v>
      </c>
      <c r="E262">
        <v>201</v>
      </c>
      <c r="F262">
        <v>-0.1</v>
      </c>
      <c r="G262">
        <v>992.9</v>
      </c>
      <c r="H262">
        <v>86</v>
      </c>
      <c r="I262" s="101" t="s">
        <v>14</v>
      </c>
      <c r="J262" s="1">
        <f>DATEVALUE(RIGHT(jaar_zip[[#This Row],[YYYYMMDD]],2)&amp;"-"&amp;MID(jaar_zip[[#This Row],[YYYYMMDD]],5,2)&amp;"-"&amp;LEFT(jaar_zip[[#This Row],[YYYYMMDD]],4))</f>
        <v>45308</v>
      </c>
      <c r="K262" s="101" t="str">
        <f>IF(AND(VALUE(MONTH(jaar_zip[[#This Row],[Datum]]))=1,VALUE(WEEKNUM(jaar_zip[[#This Row],[Datum]],21))&gt;51),RIGHT(YEAR(jaar_zip[[#This Row],[Datum]])-1,2),RIGHT(YEAR(jaar_zip[[#This Row],[Datum]]),2))&amp;"-"&amp; TEXT(WEEKNUM(jaar_zip[[#This Row],[Datum]],21),"00")</f>
        <v>24-03</v>
      </c>
      <c r="L262" s="101">
        <f>MONTH(jaar_zip[[#This Row],[Datum]])</f>
        <v>1</v>
      </c>
      <c r="M262" s="101">
        <f>IF(ISNUMBER(jaar_zip[[#This Row],[etmaaltemperatuur]]),IF(jaar_zip[[#This Row],[etmaaltemperatuur]]&lt;stookgrens,stookgrens-jaar_zip[[#This Row],[etmaaltemperatuur]],0),"")</f>
        <v>18.8</v>
      </c>
      <c r="N262" s="101">
        <f>IF(ISNUMBER(jaar_zip[[#This Row],[graaddagen]]),IF(OR(MONTH(jaar_zip[[#This Row],[Datum]])=1,MONTH(jaar_zip[[#This Row],[Datum]])=2,MONTH(jaar_zip[[#This Row],[Datum]])=11,MONTH(jaar_zip[[#This Row],[Datum]])=12),1.1,IF(OR(MONTH(jaar_zip[[#This Row],[Datum]])=3,MONTH(jaar_zip[[#This Row],[Datum]])=10),1,0.8))*jaar_zip[[#This Row],[graaddagen]],"")</f>
        <v>20.680000000000003</v>
      </c>
      <c r="O262" s="101">
        <f>IF(ISNUMBER(jaar_zip[[#This Row],[etmaaltemperatuur]]),IF(jaar_zip[[#This Row],[etmaaltemperatuur]]&gt;stookgrens,jaar_zip[[#This Row],[etmaaltemperatuur]]-stookgrens,0),"")</f>
        <v>0</v>
      </c>
    </row>
    <row r="263" spans="1:15" x14ac:dyDescent="0.3">
      <c r="A263">
        <v>240</v>
      </c>
      <c r="B263">
        <v>20240118</v>
      </c>
      <c r="C263">
        <v>2.1</v>
      </c>
      <c r="D263">
        <v>-0.3</v>
      </c>
      <c r="E263">
        <v>449</v>
      </c>
      <c r="F263">
        <v>0.4</v>
      </c>
      <c r="G263">
        <v>1003.1</v>
      </c>
      <c r="H263">
        <v>87</v>
      </c>
      <c r="I263" s="101" t="s">
        <v>14</v>
      </c>
      <c r="J263" s="1">
        <f>DATEVALUE(RIGHT(jaar_zip[[#This Row],[YYYYMMDD]],2)&amp;"-"&amp;MID(jaar_zip[[#This Row],[YYYYMMDD]],5,2)&amp;"-"&amp;LEFT(jaar_zip[[#This Row],[YYYYMMDD]],4))</f>
        <v>45309</v>
      </c>
      <c r="K263" s="101" t="str">
        <f>IF(AND(VALUE(MONTH(jaar_zip[[#This Row],[Datum]]))=1,VALUE(WEEKNUM(jaar_zip[[#This Row],[Datum]],21))&gt;51),RIGHT(YEAR(jaar_zip[[#This Row],[Datum]])-1,2),RIGHT(YEAR(jaar_zip[[#This Row],[Datum]]),2))&amp;"-"&amp; TEXT(WEEKNUM(jaar_zip[[#This Row],[Datum]],21),"00")</f>
        <v>24-03</v>
      </c>
      <c r="L263" s="101">
        <f>MONTH(jaar_zip[[#This Row],[Datum]])</f>
        <v>1</v>
      </c>
      <c r="M263" s="101">
        <f>IF(ISNUMBER(jaar_zip[[#This Row],[etmaaltemperatuur]]),IF(jaar_zip[[#This Row],[etmaaltemperatuur]]&lt;stookgrens,stookgrens-jaar_zip[[#This Row],[etmaaltemperatuur]],0),"")</f>
        <v>18.3</v>
      </c>
      <c r="N263" s="101">
        <f>IF(ISNUMBER(jaar_zip[[#This Row],[graaddagen]]),IF(OR(MONTH(jaar_zip[[#This Row],[Datum]])=1,MONTH(jaar_zip[[#This Row],[Datum]])=2,MONTH(jaar_zip[[#This Row],[Datum]])=11,MONTH(jaar_zip[[#This Row],[Datum]])=12),1.1,IF(OR(MONTH(jaar_zip[[#This Row],[Datum]])=3,MONTH(jaar_zip[[#This Row],[Datum]])=10),1,0.8))*jaar_zip[[#This Row],[graaddagen]],"")</f>
        <v>20.130000000000003</v>
      </c>
      <c r="O263" s="101">
        <f>IF(ISNUMBER(jaar_zip[[#This Row],[etmaaltemperatuur]]),IF(jaar_zip[[#This Row],[etmaaltemperatuur]]&gt;stookgrens,jaar_zip[[#This Row],[etmaaltemperatuur]]-stookgrens,0),"")</f>
        <v>0</v>
      </c>
    </row>
    <row r="264" spans="1:15" x14ac:dyDescent="0.3">
      <c r="A264">
        <v>240</v>
      </c>
      <c r="B264">
        <v>20240119</v>
      </c>
      <c r="C264">
        <v>5.0999999999999996</v>
      </c>
      <c r="D264">
        <v>1.7</v>
      </c>
      <c r="E264">
        <v>514</v>
      </c>
      <c r="F264">
        <v>0.3</v>
      </c>
      <c r="G264">
        <v>1019.4</v>
      </c>
      <c r="H264">
        <v>82</v>
      </c>
      <c r="I264" s="101" t="s">
        <v>14</v>
      </c>
      <c r="J264" s="1">
        <f>DATEVALUE(RIGHT(jaar_zip[[#This Row],[YYYYMMDD]],2)&amp;"-"&amp;MID(jaar_zip[[#This Row],[YYYYMMDD]],5,2)&amp;"-"&amp;LEFT(jaar_zip[[#This Row],[YYYYMMDD]],4))</f>
        <v>45310</v>
      </c>
      <c r="K264" s="101" t="str">
        <f>IF(AND(VALUE(MONTH(jaar_zip[[#This Row],[Datum]]))=1,VALUE(WEEKNUM(jaar_zip[[#This Row],[Datum]],21))&gt;51),RIGHT(YEAR(jaar_zip[[#This Row],[Datum]])-1,2),RIGHT(YEAR(jaar_zip[[#This Row],[Datum]]),2))&amp;"-"&amp; TEXT(WEEKNUM(jaar_zip[[#This Row],[Datum]],21),"00")</f>
        <v>24-03</v>
      </c>
      <c r="L264" s="101">
        <f>MONTH(jaar_zip[[#This Row],[Datum]])</f>
        <v>1</v>
      </c>
      <c r="M264" s="101">
        <f>IF(ISNUMBER(jaar_zip[[#This Row],[etmaaltemperatuur]]),IF(jaar_zip[[#This Row],[etmaaltemperatuur]]&lt;stookgrens,stookgrens-jaar_zip[[#This Row],[etmaaltemperatuur]],0),"")</f>
        <v>16.3</v>
      </c>
      <c r="N264" s="101">
        <f>IF(ISNUMBER(jaar_zip[[#This Row],[graaddagen]]),IF(OR(MONTH(jaar_zip[[#This Row],[Datum]])=1,MONTH(jaar_zip[[#This Row],[Datum]])=2,MONTH(jaar_zip[[#This Row],[Datum]])=11,MONTH(jaar_zip[[#This Row],[Datum]])=12),1.1,IF(OR(MONTH(jaar_zip[[#This Row],[Datum]])=3,MONTH(jaar_zip[[#This Row],[Datum]])=10),1,0.8))*jaar_zip[[#This Row],[graaddagen]],"")</f>
        <v>17.930000000000003</v>
      </c>
      <c r="O264" s="101">
        <f>IF(ISNUMBER(jaar_zip[[#This Row],[etmaaltemperatuur]]),IF(jaar_zip[[#This Row],[etmaaltemperatuur]]&gt;stookgrens,jaar_zip[[#This Row],[etmaaltemperatuur]]-stookgrens,0),"")</f>
        <v>0</v>
      </c>
    </row>
    <row r="265" spans="1:15" x14ac:dyDescent="0.3">
      <c r="A265">
        <v>240</v>
      </c>
      <c r="B265">
        <v>20240120</v>
      </c>
      <c r="C265">
        <v>6.7</v>
      </c>
      <c r="D265">
        <v>0.4</v>
      </c>
      <c r="E265">
        <v>400</v>
      </c>
      <c r="F265">
        <v>0</v>
      </c>
      <c r="G265">
        <v>1025.5999999999999</v>
      </c>
      <c r="H265">
        <v>81</v>
      </c>
      <c r="I265" s="101" t="s">
        <v>14</v>
      </c>
      <c r="J265" s="1">
        <f>DATEVALUE(RIGHT(jaar_zip[[#This Row],[YYYYMMDD]],2)&amp;"-"&amp;MID(jaar_zip[[#This Row],[YYYYMMDD]],5,2)&amp;"-"&amp;LEFT(jaar_zip[[#This Row],[YYYYMMDD]],4))</f>
        <v>45311</v>
      </c>
      <c r="K265" s="101" t="str">
        <f>IF(AND(VALUE(MONTH(jaar_zip[[#This Row],[Datum]]))=1,VALUE(WEEKNUM(jaar_zip[[#This Row],[Datum]],21))&gt;51),RIGHT(YEAR(jaar_zip[[#This Row],[Datum]])-1,2),RIGHT(YEAR(jaar_zip[[#This Row],[Datum]]),2))&amp;"-"&amp; TEXT(WEEKNUM(jaar_zip[[#This Row],[Datum]],21),"00")</f>
        <v>24-03</v>
      </c>
      <c r="L265" s="101">
        <f>MONTH(jaar_zip[[#This Row],[Datum]])</f>
        <v>1</v>
      </c>
      <c r="M265" s="101">
        <f>IF(ISNUMBER(jaar_zip[[#This Row],[etmaaltemperatuur]]),IF(jaar_zip[[#This Row],[etmaaltemperatuur]]&lt;stookgrens,stookgrens-jaar_zip[[#This Row],[etmaaltemperatuur]],0),"")</f>
        <v>17.600000000000001</v>
      </c>
      <c r="N265" s="101">
        <f>IF(ISNUMBER(jaar_zip[[#This Row],[graaddagen]]),IF(OR(MONTH(jaar_zip[[#This Row],[Datum]])=1,MONTH(jaar_zip[[#This Row],[Datum]])=2,MONTH(jaar_zip[[#This Row],[Datum]])=11,MONTH(jaar_zip[[#This Row],[Datum]])=12),1.1,IF(OR(MONTH(jaar_zip[[#This Row],[Datum]])=3,MONTH(jaar_zip[[#This Row],[Datum]])=10),1,0.8))*jaar_zip[[#This Row],[graaddagen]],"")</f>
        <v>19.360000000000003</v>
      </c>
      <c r="O265" s="101">
        <f>IF(ISNUMBER(jaar_zip[[#This Row],[etmaaltemperatuur]]),IF(jaar_zip[[#This Row],[etmaaltemperatuur]]&gt;stookgrens,jaar_zip[[#This Row],[etmaaltemperatuur]]-stookgrens,0),"")</f>
        <v>0</v>
      </c>
    </row>
    <row r="266" spans="1:15" x14ac:dyDescent="0.3">
      <c r="A266">
        <v>240</v>
      </c>
      <c r="B266">
        <v>20240121</v>
      </c>
      <c r="C266">
        <v>9.4</v>
      </c>
      <c r="D266">
        <v>4</v>
      </c>
      <c r="E266">
        <v>111</v>
      </c>
      <c r="F266">
        <v>0.3</v>
      </c>
      <c r="G266">
        <v>1014.8</v>
      </c>
      <c r="H266">
        <v>78</v>
      </c>
      <c r="I266" s="101" t="s">
        <v>14</v>
      </c>
      <c r="J266" s="1">
        <f>DATEVALUE(RIGHT(jaar_zip[[#This Row],[YYYYMMDD]],2)&amp;"-"&amp;MID(jaar_zip[[#This Row],[YYYYMMDD]],5,2)&amp;"-"&amp;LEFT(jaar_zip[[#This Row],[YYYYMMDD]],4))</f>
        <v>45312</v>
      </c>
      <c r="K266" s="101" t="str">
        <f>IF(AND(VALUE(MONTH(jaar_zip[[#This Row],[Datum]]))=1,VALUE(WEEKNUM(jaar_zip[[#This Row],[Datum]],21))&gt;51),RIGHT(YEAR(jaar_zip[[#This Row],[Datum]])-1,2),RIGHT(YEAR(jaar_zip[[#This Row],[Datum]]),2))&amp;"-"&amp; TEXT(WEEKNUM(jaar_zip[[#This Row],[Datum]],21),"00")</f>
        <v>24-03</v>
      </c>
      <c r="L266" s="101">
        <f>MONTH(jaar_zip[[#This Row],[Datum]])</f>
        <v>1</v>
      </c>
      <c r="M266" s="101">
        <f>IF(ISNUMBER(jaar_zip[[#This Row],[etmaaltemperatuur]]),IF(jaar_zip[[#This Row],[etmaaltemperatuur]]&lt;stookgrens,stookgrens-jaar_zip[[#This Row],[etmaaltemperatuur]],0),"")</f>
        <v>14</v>
      </c>
      <c r="N266" s="101">
        <f>IF(ISNUMBER(jaar_zip[[#This Row],[graaddagen]]),IF(OR(MONTH(jaar_zip[[#This Row],[Datum]])=1,MONTH(jaar_zip[[#This Row],[Datum]])=2,MONTH(jaar_zip[[#This Row],[Datum]])=11,MONTH(jaar_zip[[#This Row],[Datum]])=12),1.1,IF(OR(MONTH(jaar_zip[[#This Row],[Datum]])=3,MONTH(jaar_zip[[#This Row],[Datum]])=10),1,0.8))*jaar_zip[[#This Row],[graaddagen]],"")</f>
        <v>15.400000000000002</v>
      </c>
      <c r="O266" s="101">
        <f>IF(ISNUMBER(jaar_zip[[#This Row],[etmaaltemperatuur]]),IF(jaar_zip[[#This Row],[etmaaltemperatuur]]&gt;stookgrens,jaar_zip[[#This Row],[etmaaltemperatuur]]-stookgrens,0),"")</f>
        <v>0</v>
      </c>
    </row>
    <row r="267" spans="1:15" x14ac:dyDescent="0.3">
      <c r="A267">
        <v>240</v>
      </c>
      <c r="B267">
        <v>20240122</v>
      </c>
      <c r="C267">
        <v>12.5</v>
      </c>
      <c r="D267">
        <v>9.6</v>
      </c>
      <c r="E267">
        <v>436</v>
      </c>
      <c r="F267">
        <v>1.2</v>
      </c>
      <c r="G267">
        <v>1006.4</v>
      </c>
      <c r="H267">
        <v>80</v>
      </c>
      <c r="I267" s="101" t="s">
        <v>14</v>
      </c>
      <c r="J267" s="1">
        <f>DATEVALUE(RIGHT(jaar_zip[[#This Row],[YYYYMMDD]],2)&amp;"-"&amp;MID(jaar_zip[[#This Row],[YYYYMMDD]],5,2)&amp;"-"&amp;LEFT(jaar_zip[[#This Row],[YYYYMMDD]],4))</f>
        <v>45313</v>
      </c>
      <c r="K267" s="101" t="str">
        <f>IF(AND(VALUE(MONTH(jaar_zip[[#This Row],[Datum]]))=1,VALUE(WEEKNUM(jaar_zip[[#This Row],[Datum]],21))&gt;51),RIGHT(YEAR(jaar_zip[[#This Row],[Datum]])-1,2),RIGHT(YEAR(jaar_zip[[#This Row],[Datum]]),2))&amp;"-"&amp; TEXT(WEEKNUM(jaar_zip[[#This Row],[Datum]],21),"00")</f>
        <v>24-04</v>
      </c>
      <c r="L267" s="101">
        <f>MONTH(jaar_zip[[#This Row],[Datum]])</f>
        <v>1</v>
      </c>
      <c r="M267" s="101">
        <f>IF(ISNUMBER(jaar_zip[[#This Row],[etmaaltemperatuur]]),IF(jaar_zip[[#This Row],[etmaaltemperatuur]]&lt;stookgrens,stookgrens-jaar_zip[[#This Row],[etmaaltemperatuur]],0),"")</f>
        <v>8.4</v>
      </c>
      <c r="N267" s="101">
        <f>IF(ISNUMBER(jaar_zip[[#This Row],[graaddagen]]),IF(OR(MONTH(jaar_zip[[#This Row],[Datum]])=1,MONTH(jaar_zip[[#This Row],[Datum]])=2,MONTH(jaar_zip[[#This Row],[Datum]])=11,MONTH(jaar_zip[[#This Row],[Datum]])=12),1.1,IF(OR(MONTH(jaar_zip[[#This Row],[Datum]])=3,MONTH(jaar_zip[[#This Row],[Datum]])=10),1,0.8))*jaar_zip[[#This Row],[graaddagen]],"")</f>
        <v>9.240000000000002</v>
      </c>
      <c r="O267" s="101">
        <f>IF(ISNUMBER(jaar_zip[[#This Row],[etmaaltemperatuur]]),IF(jaar_zip[[#This Row],[etmaaltemperatuur]]&gt;stookgrens,jaar_zip[[#This Row],[etmaaltemperatuur]]-stookgrens,0),"")</f>
        <v>0</v>
      </c>
    </row>
    <row r="268" spans="1:15" x14ac:dyDescent="0.3">
      <c r="A268">
        <v>240</v>
      </c>
      <c r="B268">
        <v>20240123</v>
      </c>
      <c r="C268">
        <v>10.3</v>
      </c>
      <c r="D268">
        <v>8.5</v>
      </c>
      <c r="E268">
        <v>321</v>
      </c>
      <c r="F268">
        <v>5.5</v>
      </c>
      <c r="G268">
        <v>1018.1</v>
      </c>
      <c r="H268">
        <v>84</v>
      </c>
      <c r="I268" s="101" t="s">
        <v>14</v>
      </c>
      <c r="J268" s="1">
        <f>DATEVALUE(RIGHT(jaar_zip[[#This Row],[YYYYMMDD]],2)&amp;"-"&amp;MID(jaar_zip[[#This Row],[YYYYMMDD]],5,2)&amp;"-"&amp;LEFT(jaar_zip[[#This Row],[YYYYMMDD]],4))</f>
        <v>45314</v>
      </c>
      <c r="K268" s="101" t="str">
        <f>IF(AND(VALUE(MONTH(jaar_zip[[#This Row],[Datum]]))=1,VALUE(WEEKNUM(jaar_zip[[#This Row],[Datum]],21))&gt;51),RIGHT(YEAR(jaar_zip[[#This Row],[Datum]])-1,2),RIGHT(YEAR(jaar_zip[[#This Row],[Datum]]),2))&amp;"-"&amp; TEXT(WEEKNUM(jaar_zip[[#This Row],[Datum]],21),"00")</f>
        <v>24-04</v>
      </c>
      <c r="L268" s="101">
        <f>MONTH(jaar_zip[[#This Row],[Datum]])</f>
        <v>1</v>
      </c>
      <c r="M268" s="101">
        <f>IF(ISNUMBER(jaar_zip[[#This Row],[etmaaltemperatuur]]),IF(jaar_zip[[#This Row],[etmaaltemperatuur]]&lt;stookgrens,stookgrens-jaar_zip[[#This Row],[etmaaltemperatuur]],0),"")</f>
        <v>9.5</v>
      </c>
      <c r="N268" s="101">
        <f>IF(ISNUMBER(jaar_zip[[#This Row],[graaddagen]]),IF(OR(MONTH(jaar_zip[[#This Row],[Datum]])=1,MONTH(jaar_zip[[#This Row],[Datum]])=2,MONTH(jaar_zip[[#This Row],[Datum]])=11,MONTH(jaar_zip[[#This Row],[Datum]])=12),1.1,IF(OR(MONTH(jaar_zip[[#This Row],[Datum]])=3,MONTH(jaar_zip[[#This Row],[Datum]])=10),1,0.8))*jaar_zip[[#This Row],[graaddagen]],"")</f>
        <v>10.450000000000001</v>
      </c>
      <c r="O268" s="101">
        <f>IF(ISNUMBER(jaar_zip[[#This Row],[etmaaltemperatuur]]),IF(jaar_zip[[#This Row],[etmaaltemperatuur]]&gt;stookgrens,jaar_zip[[#This Row],[etmaaltemperatuur]]-stookgrens,0),"")</f>
        <v>0</v>
      </c>
    </row>
    <row r="269" spans="1:15" x14ac:dyDescent="0.3">
      <c r="A269">
        <v>240</v>
      </c>
      <c r="B269">
        <v>20240124</v>
      </c>
      <c r="C269">
        <v>11.5</v>
      </c>
      <c r="D269">
        <v>9.9</v>
      </c>
      <c r="E269">
        <v>351</v>
      </c>
      <c r="F269">
        <v>0</v>
      </c>
      <c r="G269">
        <v>1019.6</v>
      </c>
      <c r="H269">
        <v>78</v>
      </c>
      <c r="I269" s="101" t="s">
        <v>14</v>
      </c>
      <c r="J269" s="1">
        <f>DATEVALUE(RIGHT(jaar_zip[[#This Row],[YYYYMMDD]],2)&amp;"-"&amp;MID(jaar_zip[[#This Row],[YYYYMMDD]],5,2)&amp;"-"&amp;LEFT(jaar_zip[[#This Row],[YYYYMMDD]],4))</f>
        <v>45315</v>
      </c>
      <c r="K269" s="101" t="str">
        <f>IF(AND(VALUE(MONTH(jaar_zip[[#This Row],[Datum]]))=1,VALUE(WEEKNUM(jaar_zip[[#This Row],[Datum]],21))&gt;51),RIGHT(YEAR(jaar_zip[[#This Row],[Datum]])-1,2),RIGHT(YEAR(jaar_zip[[#This Row],[Datum]]),2))&amp;"-"&amp; TEXT(WEEKNUM(jaar_zip[[#This Row],[Datum]],21),"00")</f>
        <v>24-04</v>
      </c>
      <c r="L269" s="101">
        <f>MONTH(jaar_zip[[#This Row],[Datum]])</f>
        <v>1</v>
      </c>
      <c r="M269" s="101">
        <f>IF(ISNUMBER(jaar_zip[[#This Row],[etmaaltemperatuur]]),IF(jaar_zip[[#This Row],[etmaaltemperatuur]]&lt;stookgrens,stookgrens-jaar_zip[[#This Row],[etmaaltemperatuur]],0),"")</f>
        <v>8.1</v>
      </c>
      <c r="N269" s="101">
        <f>IF(ISNUMBER(jaar_zip[[#This Row],[graaddagen]]),IF(OR(MONTH(jaar_zip[[#This Row],[Datum]])=1,MONTH(jaar_zip[[#This Row],[Datum]])=2,MONTH(jaar_zip[[#This Row],[Datum]])=11,MONTH(jaar_zip[[#This Row],[Datum]])=12),1.1,IF(OR(MONTH(jaar_zip[[#This Row],[Datum]])=3,MONTH(jaar_zip[[#This Row],[Datum]])=10),1,0.8))*jaar_zip[[#This Row],[graaddagen]],"")</f>
        <v>8.91</v>
      </c>
      <c r="O269" s="101">
        <f>IF(ISNUMBER(jaar_zip[[#This Row],[etmaaltemperatuur]]),IF(jaar_zip[[#This Row],[etmaaltemperatuur]]&gt;stookgrens,jaar_zip[[#This Row],[etmaaltemperatuur]]-stookgrens,0),"")</f>
        <v>0</v>
      </c>
    </row>
    <row r="270" spans="1:15" x14ac:dyDescent="0.3">
      <c r="A270">
        <v>240</v>
      </c>
      <c r="B270">
        <v>20240125</v>
      </c>
      <c r="C270">
        <v>4.3</v>
      </c>
      <c r="D270">
        <v>7</v>
      </c>
      <c r="E270">
        <v>204</v>
      </c>
      <c r="F270">
        <v>2</v>
      </c>
      <c r="G270">
        <v>1026.0999999999999</v>
      </c>
      <c r="H270">
        <v>93</v>
      </c>
      <c r="I270" s="101" t="s">
        <v>14</v>
      </c>
      <c r="J270" s="1">
        <f>DATEVALUE(RIGHT(jaar_zip[[#This Row],[YYYYMMDD]],2)&amp;"-"&amp;MID(jaar_zip[[#This Row],[YYYYMMDD]],5,2)&amp;"-"&amp;LEFT(jaar_zip[[#This Row],[YYYYMMDD]],4))</f>
        <v>45316</v>
      </c>
      <c r="K270" s="101" t="str">
        <f>IF(AND(VALUE(MONTH(jaar_zip[[#This Row],[Datum]]))=1,VALUE(WEEKNUM(jaar_zip[[#This Row],[Datum]],21))&gt;51),RIGHT(YEAR(jaar_zip[[#This Row],[Datum]])-1,2),RIGHT(YEAR(jaar_zip[[#This Row],[Datum]]),2))&amp;"-"&amp; TEXT(WEEKNUM(jaar_zip[[#This Row],[Datum]],21),"00")</f>
        <v>24-04</v>
      </c>
      <c r="L270" s="101">
        <f>MONTH(jaar_zip[[#This Row],[Datum]])</f>
        <v>1</v>
      </c>
      <c r="M270" s="101">
        <f>IF(ISNUMBER(jaar_zip[[#This Row],[etmaaltemperatuur]]),IF(jaar_zip[[#This Row],[etmaaltemperatuur]]&lt;stookgrens,stookgrens-jaar_zip[[#This Row],[etmaaltemperatuur]],0),"")</f>
        <v>11</v>
      </c>
      <c r="N270" s="101">
        <f>IF(ISNUMBER(jaar_zip[[#This Row],[graaddagen]]),IF(OR(MONTH(jaar_zip[[#This Row],[Datum]])=1,MONTH(jaar_zip[[#This Row],[Datum]])=2,MONTH(jaar_zip[[#This Row],[Datum]])=11,MONTH(jaar_zip[[#This Row],[Datum]])=12),1.1,IF(OR(MONTH(jaar_zip[[#This Row],[Datum]])=3,MONTH(jaar_zip[[#This Row],[Datum]])=10),1,0.8))*jaar_zip[[#This Row],[graaddagen]],"")</f>
        <v>12.100000000000001</v>
      </c>
      <c r="O270" s="101">
        <f>IF(ISNUMBER(jaar_zip[[#This Row],[etmaaltemperatuur]]),IF(jaar_zip[[#This Row],[etmaaltemperatuur]]&gt;stookgrens,jaar_zip[[#This Row],[etmaaltemperatuur]]-stookgrens,0),"")</f>
        <v>0</v>
      </c>
    </row>
    <row r="271" spans="1:15" x14ac:dyDescent="0.3">
      <c r="A271">
        <v>240</v>
      </c>
      <c r="B271">
        <v>20240126</v>
      </c>
      <c r="C271">
        <v>8.3000000000000007</v>
      </c>
      <c r="D271">
        <v>7.9</v>
      </c>
      <c r="E271">
        <v>514</v>
      </c>
      <c r="F271">
        <v>3.7</v>
      </c>
      <c r="G271">
        <v>1025</v>
      </c>
      <c r="H271">
        <v>83</v>
      </c>
      <c r="I271" s="101" t="s">
        <v>14</v>
      </c>
      <c r="J271" s="1">
        <f>DATEVALUE(RIGHT(jaar_zip[[#This Row],[YYYYMMDD]],2)&amp;"-"&amp;MID(jaar_zip[[#This Row],[YYYYMMDD]],5,2)&amp;"-"&amp;LEFT(jaar_zip[[#This Row],[YYYYMMDD]],4))</f>
        <v>45317</v>
      </c>
      <c r="K271" s="101" t="str">
        <f>IF(AND(VALUE(MONTH(jaar_zip[[#This Row],[Datum]]))=1,VALUE(WEEKNUM(jaar_zip[[#This Row],[Datum]],21))&gt;51),RIGHT(YEAR(jaar_zip[[#This Row],[Datum]])-1,2),RIGHT(YEAR(jaar_zip[[#This Row],[Datum]]),2))&amp;"-"&amp; TEXT(WEEKNUM(jaar_zip[[#This Row],[Datum]],21),"00")</f>
        <v>24-04</v>
      </c>
      <c r="L271" s="101">
        <f>MONTH(jaar_zip[[#This Row],[Datum]])</f>
        <v>1</v>
      </c>
      <c r="M271" s="101">
        <f>IF(ISNUMBER(jaar_zip[[#This Row],[etmaaltemperatuur]]),IF(jaar_zip[[#This Row],[etmaaltemperatuur]]&lt;stookgrens,stookgrens-jaar_zip[[#This Row],[etmaaltemperatuur]],0),"")</f>
        <v>10.1</v>
      </c>
      <c r="N271" s="101">
        <f>IF(ISNUMBER(jaar_zip[[#This Row],[graaddagen]]),IF(OR(MONTH(jaar_zip[[#This Row],[Datum]])=1,MONTH(jaar_zip[[#This Row],[Datum]])=2,MONTH(jaar_zip[[#This Row],[Datum]])=11,MONTH(jaar_zip[[#This Row],[Datum]])=12),1.1,IF(OR(MONTH(jaar_zip[[#This Row],[Datum]])=3,MONTH(jaar_zip[[#This Row],[Datum]])=10),1,0.8))*jaar_zip[[#This Row],[graaddagen]],"")</f>
        <v>11.110000000000001</v>
      </c>
      <c r="O271" s="101">
        <f>IF(ISNUMBER(jaar_zip[[#This Row],[etmaaltemperatuur]]),IF(jaar_zip[[#This Row],[etmaaltemperatuur]]&gt;stookgrens,jaar_zip[[#This Row],[etmaaltemperatuur]]-stookgrens,0),"")</f>
        <v>0</v>
      </c>
    </row>
    <row r="272" spans="1:15" x14ac:dyDescent="0.3">
      <c r="A272">
        <v>240</v>
      </c>
      <c r="B272">
        <v>20240127</v>
      </c>
      <c r="C272">
        <v>4.3</v>
      </c>
      <c r="D272">
        <v>3.8</v>
      </c>
      <c r="E272">
        <v>534</v>
      </c>
      <c r="F272">
        <v>0</v>
      </c>
      <c r="G272">
        <v>1034.3</v>
      </c>
      <c r="H272">
        <v>89</v>
      </c>
      <c r="I272" s="101" t="s">
        <v>14</v>
      </c>
      <c r="J272" s="1">
        <f>DATEVALUE(RIGHT(jaar_zip[[#This Row],[YYYYMMDD]],2)&amp;"-"&amp;MID(jaar_zip[[#This Row],[YYYYMMDD]],5,2)&amp;"-"&amp;LEFT(jaar_zip[[#This Row],[YYYYMMDD]],4))</f>
        <v>45318</v>
      </c>
      <c r="K272" s="101" t="str">
        <f>IF(AND(VALUE(MONTH(jaar_zip[[#This Row],[Datum]]))=1,VALUE(WEEKNUM(jaar_zip[[#This Row],[Datum]],21))&gt;51),RIGHT(YEAR(jaar_zip[[#This Row],[Datum]])-1,2),RIGHT(YEAR(jaar_zip[[#This Row],[Datum]]),2))&amp;"-"&amp; TEXT(WEEKNUM(jaar_zip[[#This Row],[Datum]],21),"00")</f>
        <v>24-04</v>
      </c>
      <c r="L272" s="101">
        <f>MONTH(jaar_zip[[#This Row],[Datum]])</f>
        <v>1</v>
      </c>
      <c r="M272" s="101">
        <f>IF(ISNUMBER(jaar_zip[[#This Row],[etmaaltemperatuur]]),IF(jaar_zip[[#This Row],[etmaaltemperatuur]]&lt;stookgrens,stookgrens-jaar_zip[[#This Row],[etmaaltemperatuur]],0),"")</f>
        <v>14.2</v>
      </c>
      <c r="N272" s="101">
        <f>IF(ISNUMBER(jaar_zip[[#This Row],[graaddagen]]),IF(OR(MONTH(jaar_zip[[#This Row],[Datum]])=1,MONTH(jaar_zip[[#This Row],[Datum]])=2,MONTH(jaar_zip[[#This Row],[Datum]])=11,MONTH(jaar_zip[[#This Row],[Datum]])=12),1.1,IF(OR(MONTH(jaar_zip[[#This Row],[Datum]])=3,MONTH(jaar_zip[[#This Row],[Datum]])=10),1,0.8))*jaar_zip[[#This Row],[graaddagen]],"")</f>
        <v>15.620000000000001</v>
      </c>
      <c r="O272" s="101">
        <f>IF(ISNUMBER(jaar_zip[[#This Row],[etmaaltemperatuur]]),IF(jaar_zip[[#This Row],[etmaaltemperatuur]]&gt;stookgrens,jaar_zip[[#This Row],[etmaaltemperatuur]]-stookgrens,0),"")</f>
        <v>0</v>
      </c>
    </row>
    <row r="273" spans="1:15" x14ac:dyDescent="0.3">
      <c r="A273">
        <v>240</v>
      </c>
      <c r="B273">
        <v>20240128</v>
      </c>
      <c r="C273">
        <v>4.5</v>
      </c>
      <c r="D273">
        <v>4.0999999999999996</v>
      </c>
      <c r="E273">
        <v>600</v>
      </c>
      <c r="F273">
        <v>0</v>
      </c>
      <c r="G273">
        <v>1026.8</v>
      </c>
      <c r="H273">
        <v>75</v>
      </c>
      <c r="I273" s="101" t="s">
        <v>14</v>
      </c>
      <c r="J273" s="1">
        <f>DATEVALUE(RIGHT(jaar_zip[[#This Row],[YYYYMMDD]],2)&amp;"-"&amp;MID(jaar_zip[[#This Row],[YYYYMMDD]],5,2)&amp;"-"&amp;LEFT(jaar_zip[[#This Row],[YYYYMMDD]],4))</f>
        <v>45319</v>
      </c>
      <c r="K273" s="101" t="str">
        <f>IF(AND(VALUE(MONTH(jaar_zip[[#This Row],[Datum]]))=1,VALUE(WEEKNUM(jaar_zip[[#This Row],[Datum]],21))&gt;51),RIGHT(YEAR(jaar_zip[[#This Row],[Datum]])-1,2),RIGHT(YEAR(jaar_zip[[#This Row],[Datum]]),2))&amp;"-"&amp; TEXT(WEEKNUM(jaar_zip[[#This Row],[Datum]],21),"00")</f>
        <v>24-04</v>
      </c>
      <c r="L273" s="101">
        <f>MONTH(jaar_zip[[#This Row],[Datum]])</f>
        <v>1</v>
      </c>
      <c r="M273" s="101">
        <f>IF(ISNUMBER(jaar_zip[[#This Row],[etmaaltemperatuur]]),IF(jaar_zip[[#This Row],[etmaaltemperatuur]]&lt;stookgrens,stookgrens-jaar_zip[[#This Row],[etmaaltemperatuur]],0),"")</f>
        <v>13.9</v>
      </c>
      <c r="N273" s="101">
        <f>IF(ISNUMBER(jaar_zip[[#This Row],[graaddagen]]),IF(OR(MONTH(jaar_zip[[#This Row],[Datum]])=1,MONTH(jaar_zip[[#This Row],[Datum]])=2,MONTH(jaar_zip[[#This Row],[Datum]])=11,MONTH(jaar_zip[[#This Row],[Datum]])=12),1.1,IF(OR(MONTH(jaar_zip[[#This Row],[Datum]])=3,MONTH(jaar_zip[[#This Row],[Datum]])=10),1,0.8))*jaar_zip[[#This Row],[graaddagen]],"")</f>
        <v>15.290000000000001</v>
      </c>
      <c r="O273" s="101">
        <f>IF(ISNUMBER(jaar_zip[[#This Row],[etmaaltemperatuur]]),IF(jaar_zip[[#This Row],[etmaaltemperatuur]]&gt;stookgrens,jaar_zip[[#This Row],[etmaaltemperatuur]]-stookgrens,0),"")</f>
        <v>0</v>
      </c>
    </row>
    <row r="274" spans="1:15" x14ac:dyDescent="0.3">
      <c r="A274">
        <v>240</v>
      </c>
      <c r="B274">
        <v>20240129</v>
      </c>
      <c r="C274">
        <v>3.6</v>
      </c>
      <c r="D274">
        <v>6.3</v>
      </c>
      <c r="E274">
        <v>457</v>
      </c>
      <c r="F274">
        <v>0</v>
      </c>
      <c r="G274">
        <v>1025.2</v>
      </c>
      <c r="H274">
        <v>88</v>
      </c>
      <c r="I274" s="101" t="s">
        <v>14</v>
      </c>
      <c r="J274" s="1">
        <f>DATEVALUE(RIGHT(jaar_zip[[#This Row],[YYYYMMDD]],2)&amp;"-"&amp;MID(jaar_zip[[#This Row],[YYYYMMDD]],5,2)&amp;"-"&amp;LEFT(jaar_zip[[#This Row],[YYYYMMDD]],4))</f>
        <v>45320</v>
      </c>
      <c r="K274" s="101" t="str">
        <f>IF(AND(VALUE(MONTH(jaar_zip[[#This Row],[Datum]]))=1,VALUE(WEEKNUM(jaar_zip[[#This Row],[Datum]],21))&gt;51),RIGHT(YEAR(jaar_zip[[#This Row],[Datum]])-1,2),RIGHT(YEAR(jaar_zip[[#This Row],[Datum]]),2))&amp;"-"&amp; TEXT(WEEKNUM(jaar_zip[[#This Row],[Datum]],21),"00")</f>
        <v>24-05</v>
      </c>
      <c r="L274" s="101">
        <f>MONTH(jaar_zip[[#This Row],[Datum]])</f>
        <v>1</v>
      </c>
      <c r="M274" s="101">
        <f>IF(ISNUMBER(jaar_zip[[#This Row],[etmaaltemperatuur]]),IF(jaar_zip[[#This Row],[etmaaltemperatuur]]&lt;stookgrens,stookgrens-jaar_zip[[#This Row],[etmaaltemperatuur]],0),"")</f>
        <v>11.7</v>
      </c>
      <c r="N274" s="101">
        <f>IF(ISNUMBER(jaar_zip[[#This Row],[graaddagen]]),IF(OR(MONTH(jaar_zip[[#This Row],[Datum]])=1,MONTH(jaar_zip[[#This Row],[Datum]])=2,MONTH(jaar_zip[[#This Row],[Datum]])=11,MONTH(jaar_zip[[#This Row],[Datum]])=12),1.1,IF(OR(MONTH(jaar_zip[[#This Row],[Datum]])=3,MONTH(jaar_zip[[#This Row],[Datum]])=10),1,0.8))*jaar_zip[[#This Row],[graaddagen]],"")</f>
        <v>12.870000000000001</v>
      </c>
      <c r="O274" s="101">
        <f>IF(ISNUMBER(jaar_zip[[#This Row],[etmaaltemperatuur]]),IF(jaar_zip[[#This Row],[etmaaltemperatuur]]&gt;stookgrens,jaar_zip[[#This Row],[etmaaltemperatuur]]-stookgrens,0),"")</f>
        <v>0</v>
      </c>
    </row>
    <row r="275" spans="1:15" x14ac:dyDescent="0.3">
      <c r="A275">
        <v>240</v>
      </c>
      <c r="B275">
        <v>20240130</v>
      </c>
      <c r="C275">
        <v>5.6</v>
      </c>
      <c r="D275">
        <v>7.6</v>
      </c>
      <c r="E275">
        <v>145</v>
      </c>
      <c r="F275">
        <v>0.9</v>
      </c>
      <c r="G275">
        <v>1027.4000000000001</v>
      </c>
      <c r="H275">
        <v>93</v>
      </c>
      <c r="I275" s="101" t="s">
        <v>14</v>
      </c>
      <c r="J275" s="1">
        <f>DATEVALUE(RIGHT(jaar_zip[[#This Row],[YYYYMMDD]],2)&amp;"-"&amp;MID(jaar_zip[[#This Row],[YYYYMMDD]],5,2)&amp;"-"&amp;LEFT(jaar_zip[[#This Row],[YYYYMMDD]],4))</f>
        <v>45321</v>
      </c>
      <c r="K275" s="101" t="str">
        <f>IF(AND(VALUE(MONTH(jaar_zip[[#This Row],[Datum]]))=1,VALUE(WEEKNUM(jaar_zip[[#This Row],[Datum]],21))&gt;51),RIGHT(YEAR(jaar_zip[[#This Row],[Datum]])-1,2),RIGHT(YEAR(jaar_zip[[#This Row],[Datum]]),2))&amp;"-"&amp; TEXT(WEEKNUM(jaar_zip[[#This Row],[Datum]],21),"00")</f>
        <v>24-05</v>
      </c>
      <c r="L275" s="101">
        <f>MONTH(jaar_zip[[#This Row],[Datum]])</f>
        <v>1</v>
      </c>
      <c r="M275" s="101">
        <f>IF(ISNUMBER(jaar_zip[[#This Row],[etmaaltemperatuur]]),IF(jaar_zip[[#This Row],[etmaaltemperatuur]]&lt;stookgrens,stookgrens-jaar_zip[[#This Row],[etmaaltemperatuur]],0),"")</f>
        <v>10.4</v>
      </c>
      <c r="N275" s="101">
        <f>IF(ISNUMBER(jaar_zip[[#This Row],[graaddagen]]),IF(OR(MONTH(jaar_zip[[#This Row],[Datum]])=1,MONTH(jaar_zip[[#This Row],[Datum]])=2,MONTH(jaar_zip[[#This Row],[Datum]])=11,MONTH(jaar_zip[[#This Row],[Datum]])=12),1.1,IF(OR(MONTH(jaar_zip[[#This Row],[Datum]])=3,MONTH(jaar_zip[[#This Row],[Datum]])=10),1,0.8))*jaar_zip[[#This Row],[graaddagen]],"")</f>
        <v>11.440000000000001</v>
      </c>
      <c r="O275" s="101">
        <f>IF(ISNUMBER(jaar_zip[[#This Row],[etmaaltemperatuur]]),IF(jaar_zip[[#This Row],[etmaaltemperatuur]]&gt;stookgrens,jaar_zip[[#This Row],[etmaaltemperatuur]]-stookgrens,0),"")</f>
        <v>0</v>
      </c>
    </row>
    <row r="276" spans="1:15" x14ac:dyDescent="0.3">
      <c r="A276">
        <v>240</v>
      </c>
      <c r="B276">
        <v>20240131</v>
      </c>
      <c r="C276">
        <v>6.4</v>
      </c>
      <c r="D276">
        <v>6.9</v>
      </c>
      <c r="E276">
        <v>158</v>
      </c>
      <c r="F276">
        <v>3.1</v>
      </c>
      <c r="G276">
        <v>1029.4000000000001</v>
      </c>
      <c r="H276">
        <v>81</v>
      </c>
      <c r="I276" s="101" t="s">
        <v>14</v>
      </c>
      <c r="J276" s="1">
        <f>DATEVALUE(RIGHT(jaar_zip[[#This Row],[YYYYMMDD]],2)&amp;"-"&amp;MID(jaar_zip[[#This Row],[YYYYMMDD]],5,2)&amp;"-"&amp;LEFT(jaar_zip[[#This Row],[YYYYMMDD]],4))</f>
        <v>45322</v>
      </c>
      <c r="K276" s="101" t="str">
        <f>IF(AND(VALUE(MONTH(jaar_zip[[#This Row],[Datum]]))=1,VALUE(WEEKNUM(jaar_zip[[#This Row],[Datum]],21))&gt;51),RIGHT(YEAR(jaar_zip[[#This Row],[Datum]])-1,2),RIGHT(YEAR(jaar_zip[[#This Row],[Datum]]),2))&amp;"-"&amp; TEXT(WEEKNUM(jaar_zip[[#This Row],[Datum]],21),"00")</f>
        <v>24-05</v>
      </c>
      <c r="L276" s="101">
        <f>MONTH(jaar_zip[[#This Row],[Datum]])</f>
        <v>1</v>
      </c>
      <c r="M276" s="101">
        <f>IF(ISNUMBER(jaar_zip[[#This Row],[etmaaltemperatuur]]),IF(jaar_zip[[#This Row],[etmaaltemperatuur]]&lt;stookgrens,stookgrens-jaar_zip[[#This Row],[etmaaltemperatuur]],0),"")</f>
        <v>11.1</v>
      </c>
      <c r="N276" s="101">
        <f>IF(ISNUMBER(jaar_zip[[#This Row],[graaddagen]]),IF(OR(MONTH(jaar_zip[[#This Row],[Datum]])=1,MONTH(jaar_zip[[#This Row],[Datum]])=2,MONTH(jaar_zip[[#This Row],[Datum]])=11,MONTH(jaar_zip[[#This Row],[Datum]])=12),1.1,IF(OR(MONTH(jaar_zip[[#This Row],[Datum]])=3,MONTH(jaar_zip[[#This Row],[Datum]])=10),1,0.8))*jaar_zip[[#This Row],[graaddagen]],"")</f>
        <v>12.21</v>
      </c>
      <c r="O276" s="101">
        <f>IF(ISNUMBER(jaar_zip[[#This Row],[etmaaltemperatuur]]),IF(jaar_zip[[#This Row],[etmaaltemperatuur]]&gt;stookgrens,jaar_zip[[#This Row],[etmaaltemperatuur]]-stookgrens,0),"")</f>
        <v>0</v>
      </c>
    </row>
    <row r="277" spans="1:15" x14ac:dyDescent="0.3">
      <c r="A277">
        <v>240</v>
      </c>
      <c r="B277">
        <v>20240201</v>
      </c>
      <c r="C277">
        <v>5.2</v>
      </c>
      <c r="D277">
        <v>6.3</v>
      </c>
      <c r="E277">
        <v>630</v>
      </c>
      <c r="F277">
        <v>0.5</v>
      </c>
      <c r="G277">
        <v>1029.8</v>
      </c>
      <c r="H277">
        <v>87</v>
      </c>
      <c r="I277" s="101" t="s">
        <v>14</v>
      </c>
      <c r="J277" s="1">
        <f>DATEVALUE(RIGHT(jaar_zip[[#This Row],[YYYYMMDD]],2)&amp;"-"&amp;MID(jaar_zip[[#This Row],[YYYYMMDD]],5,2)&amp;"-"&amp;LEFT(jaar_zip[[#This Row],[YYYYMMDD]],4))</f>
        <v>45323</v>
      </c>
      <c r="K277" s="101" t="str">
        <f>IF(AND(VALUE(MONTH(jaar_zip[[#This Row],[Datum]]))=1,VALUE(WEEKNUM(jaar_zip[[#This Row],[Datum]],21))&gt;51),RIGHT(YEAR(jaar_zip[[#This Row],[Datum]])-1,2),RIGHT(YEAR(jaar_zip[[#This Row],[Datum]]),2))&amp;"-"&amp; TEXT(WEEKNUM(jaar_zip[[#This Row],[Datum]],21),"00")</f>
        <v>24-05</v>
      </c>
      <c r="L277" s="101">
        <f>MONTH(jaar_zip[[#This Row],[Datum]])</f>
        <v>2</v>
      </c>
      <c r="M277" s="101">
        <f>IF(ISNUMBER(jaar_zip[[#This Row],[etmaaltemperatuur]]),IF(jaar_zip[[#This Row],[etmaaltemperatuur]]&lt;stookgrens,stookgrens-jaar_zip[[#This Row],[etmaaltemperatuur]],0),"")</f>
        <v>11.7</v>
      </c>
      <c r="N277" s="101">
        <f>IF(ISNUMBER(jaar_zip[[#This Row],[graaddagen]]),IF(OR(MONTH(jaar_zip[[#This Row],[Datum]])=1,MONTH(jaar_zip[[#This Row],[Datum]])=2,MONTH(jaar_zip[[#This Row],[Datum]])=11,MONTH(jaar_zip[[#This Row],[Datum]])=12),1.1,IF(OR(MONTH(jaar_zip[[#This Row],[Datum]])=3,MONTH(jaar_zip[[#This Row],[Datum]])=10),1,0.8))*jaar_zip[[#This Row],[graaddagen]],"")</f>
        <v>12.870000000000001</v>
      </c>
      <c r="O277" s="101">
        <f>IF(ISNUMBER(jaar_zip[[#This Row],[etmaaltemperatuur]]),IF(jaar_zip[[#This Row],[etmaaltemperatuur]]&gt;stookgrens,jaar_zip[[#This Row],[etmaaltemperatuur]]-stookgrens,0),"")</f>
        <v>0</v>
      </c>
    </row>
    <row r="278" spans="1:15" x14ac:dyDescent="0.3">
      <c r="A278">
        <v>240</v>
      </c>
      <c r="B278">
        <v>20240202</v>
      </c>
      <c r="C278">
        <v>8</v>
      </c>
      <c r="D278">
        <v>8.1</v>
      </c>
      <c r="E278">
        <v>275</v>
      </c>
      <c r="F278">
        <v>0</v>
      </c>
      <c r="G278">
        <v>1026.4000000000001</v>
      </c>
      <c r="H278">
        <v>89</v>
      </c>
      <c r="I278" s="101" t="s">
        <v>14</v>
      </c>
      <c r="J278" s="1">
        <f>DATEVALUE(RIGHT(jaar_zip[[#This Row],[YYYYMMDD]],2)&amp;"-"&amp;MID(jaar_zip[[#This Row],[YYYYMMDD]],5,2)&amp;"-"&amp;LEFT(jaar_zip[[#This Row],[YYYYMMDD]],4))</f>
        <v>45324</v>
      </c>
      <c r="K278" s="101" t="str">
        <f>IF(AND(VALUE(MONTH(jaar_zip[[#This Row],[Datum]]))=1,VALUE(WEEKNUM(jaar_zip[[#This Row],[Datum]],21))&gt;51),RIGHT(YEAR(jaar_zip[[#This Row],[Datum]])-1,2),RIGHT(YEAR(jaar_zip[[#This Row],[Datum]]),2))&amp;"-"&amp; TEXT(WEEKNUM(jaar_zip[[#This Row],[Datum]],21),"00")</f>
        <v>24-05</v>
      </c>
      <c r="L278" s="101">
        <f>MONTH(jaar_zip[[#This Row],[Datum]])</f>
        <v>2</v>
      </c>
      <c r="M278" s="101">
        <f>IF(ISNUMBER(jaar_zip[[#This Row],[etmaaltemperatuur]]),IF(jaar_zip[[#This Row],[etmaaltemperatuur]]&lt;stookgrens,stookgrens-jaar_zip[[#This Row],[etmaaltemperatuur]],0),"")</f>
        <v>9.9</v>
      </c>
      <c r="N278" s="101">
        <f>IF(ISNUMBER(jaar_zip[[#This Row],[graaddagen]]),IF(OR(MONTH(jaar_zip[[#This Row],[Datum]])=1,MONTH(jaar_zip[[#This Row],[Datum]])=2,MONTH(jaar_zip[[#This Row],[Datum]])=11,MONTH(jaar_zip[[#This Row],[Datum]])=12),1.1,IF(OR(MONTH(jaar_zip[[#This Row],[Datum]])=3,MONTH(jaar_zip[[#This Row],[Datum]])=10),1,0.8))*jaar_zip[[#This Row],[graaddagen]],"")</f>
        <v>10.89</v>
      </c>
      <c r="O278" s="101">
        <f>IF(ISNUMBER(jaar_zip[[#This Row],[etmaaltemperatuur]]),IF(jaar_zip[[#This Row],[etmaaltemperatuur]]&gt;stookgrens,jaar_zip[[#This Row],[etmaaltemperatuur]]-stookgrens,0),"")</f>
        <v>0</v>
      </c>
    </row>
    <row r="279" spans="1:15" x14ac:dyDescent="0.3">
      <c r="A279">
        <v>240</v>
      </c>
      <c r="B279">
        <v>20240203</v>
      </c>
      <c r="C279">
        <v>8.3000000000000007</v>
      </c>
      <c r="D279">
        <v>10.199999999999999</v>
      </c>
      <c r="E279">
        <v>399</v>
      </c>
      <c r="F279">
        <v>3.9</v>
      </c>
      <c r="G279">
        <v>1024.0999999999999</v>
      </c>
      <c r="H279">
        <v>89</v>
      </c>
      <c r="I279" s="101" t="s">
        <v>14</v>
      </c>
      <c r="J279" s="1">
        <f>DATEVALUE(RIGHT(jaar_zip[[#This Row],[YYYYMMDD]],2)&amp;"-"&amp;MID(jaar_zip[[#This Row],[YYYYMMDD]],5,2)&amp;"-"&amp;LEFT(jaar_zip[[#This Row],[YYYYMMDD]],4))</f>
        <v>45325</v>
      </c>
      <c r="K279" s="101" t="str">
        <f>IF(AND(VALUE(MONTH(jaar_zip[[#This Row],[Datum]]))=1,VALUE(WEEKNUM(jaar_zip[[#This Row],[Datum]],21))&gt;51),RIGHT(YEAR(jaar_zip[[#This Row],[Datum]])-1,2),RIGHT(YEAR(jaar_zip[[#This Row],[Datum]]),2))&amp;"-"&amp; TEXT(WEEKNUM(jaar_zip[[#This Row],[Datum]],21),"00")</f>
        <v>24-05</v>
      </c>
      <c r="L279" s="101">
        <f>MONTH(jaar_zip[[#This Row],[Datum]])</f>
        <v>2</v>
      </c>
      <c r="M279" s="101">
        <f>IF(ISNUMBER(jaar_zip[[#This Row],[etmaaltemperatuur]]),IF(jaar_zip[[#This Row],[etmaaltemperatuur]]&lt;stookgrens,stookgrens-jaar_zip[[#This Row],[etmaaltemperatuur]],0),"")</f>
        <v>7.8000000000000007</v>
      </c>
      <c r="N279" s="101">
        <f>IF(ISNUMBER(jaar_zip[[#This Row],[graaddagen]]),IF(OR(MONTH(jaar_zip[[#This Row],[Datum]])=1,MONTH(jaar_zip[[#This Row],[Datum]])=2,MONTH(jaar_zip[[#This Row],[Datum]])=11,MONTH(jaar_zip[[#This Row],[Datum]])=12),1.1,IF(OR(MONTH(jaar_zip[[#This Row],[Datum]])=3,MONTH(jaar_zip[[#This Row],[Datum]])=10),1,0.8))*jaar_zip[[#This Row],[graaddagen]],"")</f>
        <v>8.5800000000000018</v>
      </c>
      <c r="O279" s="101">
        <f>IF(ISNUMBER(jaar_zip[[#This Row],[etmaaltemperatuur]]),IF(jaar_zip[[#This Row],[etmaaltemperatuur]]&gt;stookgrens,jaar_zip[[#This Row],[etmaaltemperatuur]]-stookgrens,0),"")</f>
        <v>0</v>
      </c>
    </row>
    <row r="280" spans="1:15" x14ac:dyDescent="0.3">
      <c r="A280">
        <v>240</v>
      </c>
      <c r="B280">
        <v>20240204</v>
      </c>
      <c r="C280">
        <v>8.5</v>
      </c>
      <c r="D280">
        <v>9.9</v>
      </c>
      <c r="E280">
        <v>176</v>
      </c>
      <c r="F280">
        <v>0.2</v>
      </c>
      <c r="G280">
        <v>1020.3</v>
      </c>
      <c r="H280">
        <v>90</v>
      </c>
      <c r="I280" s="101" t="s">
        <v>14</v>
      </c>
      <c r="J280" s="1">
        <f>DATEVALUE(RIGHT(jaar_zip[[#This Row],[YYYYMMDD]],2)&amp;"-"&amp;MID(jaar_zip[[#This Row],[YYYYMMDD]],5,2)&amp;"-"&amp;LEFT(jaar_zip[[#This Row],[YYYYMMDD]],4))</f>
        <v>45326</v>
      </c>
      <c r="K280" s="101" t="str">
        <f>IF(AND(VALUE(MONTH(jaar_zip[[#This Row],[Datum]]))=1,VALUE(WEEKNUM(jaar_zip[[#This Row],[Datum]],21))&gt;51),RIGHT(YEAR(jaar_zip[[#This Row],[Datum]])-1,2),RIGHT(YEAR(jaar_zip[[#This Row],[Datum]]),2))&amp;"-"&amp; TEXT(WEEKNUM(jaar_zip[[#This Row],[Datum]],21),"00")</f>
        <v>24-05</v>
      </c>
      <c r="L280" s="101">
        <f>MONTH(jaar_zip[[#This Row],[Datum]])</f>
        <v>2</v>
      </c>
      <c r="M280" s="101">
        <f>IF(ISNUMBER(jaar_zip[[#This Row],[etmaaltemperatuur]]),IF(jaar_zip[[#This Row],[etmaaltemperatuur]]&lt;stookgrens,stookgrens-jaar_zip[[#This Row],[etmaaltemperatuur]],0),"")</f>
        <v>8.1</v>
      </c>
      <c r="N280" s="101">
        <f>IF(ISNUMBER(jaar_zip[[#This Row],[graaddagen]]),IF(OR(MONTH(jaar_zip[[#This Row],[Datum]])=1,MONTH(jaar_zip[[#This Row],[Datum]])=2,MONTH(jaar_zip[[#This Row],[Datum]])=11,MONTH(jaar_zip[[#This Row],[Datum]])=12),1.1,IF(OR(MONTH(jaar_zip[[#This Row],[Datum]])=3,MONTH(jaar_zip[[#This Row],[Datum]])=10),1,0.8))*jaar_zip[[#This Row],[graaddagen]],"")</f>
        <v>8.91</v>
      </c>
      <c r="O280" s="101">
        <f>IF(ISNUMBER(jaar_zip[[#This Row],[etmaaltemperatuur]]),IF(jaar_zip[[#This Row],[etmaaltemperatuur]]&gt;stookgrens,jaar_zip[[#This Row],[etmaaltemperatuur]]-stookgrens,0),"")</f>
        <v>0</v>
      </c>
    </row>
    <row r="281" spans="1:15" x14ac:dyDescent="0.3">
      <c r="A281">
        <v>240</v>
      </c>
      <c r="B281">
        <v>20240205</v>
      </c>
      <c r="C281">
        <v>10.9</v>
      </c>
      <c r="D281">
        <v>9.6</v>
      </c>
      <c r="E281">
        <v>246</v>
      </c>
      <c r="F281">
        <v>0</v>
      </c>
      <c r="G281">
        <v>1016.8</v>
      </c>
      <c r="H281">
        <v>84</v>
      </c>
      <c r="I281" s="101" t="s">
        <v>14</v>
      </c>
      <c r="J281" s="1">
        <f>DATEVALUE(RIGHT(jaar_zip[[#This Row],[YYYYMMDD]],2)&amp;"-"&amp;MID(jaar_zip[[#This Row],[YYYYMMDD]],5,2)&amp;"-"&amp;LEFT(jaar_zip[[#This Row],[YYYYMMDD]],4))</f>
        <v>45327</v>
      </c>
      <c r="K281" s="101" t="str">
        <f>IF(AND(VALUE(MONTH(jaar_zip[[#This Row],[Datum]]))=1,VALUE(WEEKNUM(jaar_zip[[#This Row],[Datum]],21))&gt;51),RIGHT(YEAR(jaar_zip[[#This Row],[Datum]])-1,2),RIGHT(YEAR(jaar_zip[[#This Row],[Datum]]),2))&amp;"-"&amp; TEXT(WEEKNUM(jaar_zip[[#This Row],[Datum]],21),"00")</f>
        <v>24-06</v>
      </c>
      <c r="L281" s="101">
        <f>MONTH(jaar_zip[[#This Row],[Datum]])</f>
        <v>2</v>
      </c>
      <c r="M281" s="101">
        <f>IF(ISNUMBER(jaar_zip[[#This Row],[etmaaltemperatuur]]),IF(jaar_zip[[#This Row],[etmaaltemperatuur]]&lt;stookgrens,stookgrens-jaar_zip[[#This Row],[etmaaltemperatuur]],0),"")</f>
        <v>8.4</v>
      </c>
      <c r="N281" s="101">
        <f>IF(ISNUMBER(jaar_zip[[#This Row],[graaddagen]]),IF(OR(MONTH(jaar_zip[[#This Row],[Datum]])=1,MONTH(jaar_zip[[#This Row],[Datum]])=2,MONTH(jaar_zip[[#This Row],[Datum]])=11,MONTH(jaar_zip[[#This Row],[Datum]])=12),1.1,IF(OR(MONTH(jaar_zip[[#This Row],[Datum]])=3,MONTH(jaar_zip[[#This Row],[Datum]])=10),1,0.8))*jaar_zip[[#This Row],[graaddagen]],"")</f>
        <v>9.240000000000002</v>
      </c>
      <c r="O281" s="101">
        <f>IF(ISNUMBER(jaar_zip[[#This Row],[etmaaltemperatuur]]),IF(jaar_zip[[#This Row],[etmaaltemperatuur]]&gt;stookgrens,jaar_zip[[#This Row],[etmaaltemperatuur]]-stookgrens,0),"")</f>
        <v>0</v>
      </c>
    </row>
    <row r="282" spans="1:15" x14ac:dyDescent="0.3">
      <c r="A282">
        <v>240</v>
      </c>
      <c r="B282">
        <v>20240206</v>
      </c>
      <c r="C282">
        <v>12.8</v>
      </c>
      <c r="D282">
        <v>10.6</v>
      </c>
      <c r="E282">
        <v>330</v>
      </c>
      <c r="F282">
        <v>8.1999999999999993</v>
      </c>
      <c r="G282">
        <v>1006.6</v>
      </c>
      <c r="H282">
        <v>83</v>
      </c>
      <c r="I282" s="101" t="s">
        <v>14</v>
      </c>
      <c r="J282" s="1">
        <f>DATEVALUE(RIGHT(jaar_zip[[#This Row],[YYYYMMDD]],2)&amp;"-"&amp;MID(jaar_zip[[#This Row],[YYYYMMDD]],5,2)&amp;"-"&amp;LEFT(jaar_zip[[#This Row],[YYYYMMDD]],4))</f>
        <v>45328</v>
      </c>
      <c r="K282" s="101" t="str">
        <f>IF(AND(VALUE(MONTH(jaar_zip[[#This Row],[Datum]]))=1,VALUE(WEEKNUM(jaar_zip[[#This Row],[Datum]],21))&gt;51),RIGHT(YEAR(jaar_zip[[#This Row],[Datum]])-1,2),RIGHT(YEAR(jaar_zip[[#This Row],[Datum]]),2))&amp;"-"&amp; TEXT(WEEKNUM(jaar_zip[[#This Row],[Datum]],21),"00")</f>
        <v>24-06</v>
      </c>
      <c r="L282" s="101">
        <f>MONTH(jaar_zip[[#This Row],[Datum]])</f>
        <v>2</v>
      </c>
      <c r="M282" s="101">
        <f>IF(ISNUMBER(jaar_zip[[#This Row],[etmaaltemperatuur]]),IF(jaar_zip[[#This Row],[etmaaltemperatuur]]&lt;stookgrens,stookgrens-jaar_zip[[#This Row],[etmaaltemperatuur]],0),"")</f>
        <v>7.4</v>
      </c>
      <c r="N282" s="101">
        <f>IF(ISNUMBER(jaar_zip[[#This Row],[graaddagen]]),IF(OR(MONTH(jaar_zip[[#This Row],[Datum]])=1,MONTH(jaar_zip[[#This Row],[Datum]])=2,MONTH(jaar_zip[[#This Row],[Datum]])=11,MONTH(jaar_zip[[#This Row],[Datum]])=12),1.1,IF(OR(MONTH(jaar_zip[[#This Row],[Datum]])=3,MONTH(jaar_zip[[#This Row],[Datum]])=10),1,0.8))*jaar_zip[[#This Row],[graaddagen]],"")</f>
        <v>8.14</v>
      </c>
      <c r="O282" s="101">
        <f>IF(ISNUMBER(jaar_zip[[#This Row],[etmaaltemperatuur]]),IF(jaar_zip[[#This Row],[etmaaltemperatuur]]&gt;stookgrens,jaar_zip[[#This Row],[etmaaltemperatuur]]-stookgrens,0),"")</f>
        <v>0</v>
      </c>
    </row>
    <row r="283" spans="1:15" x14ac:dyDescent="0.3">
      <c r="A283">
        <v>240</v>
      </c>
      <c r="B283">
        <v>20240207</v>
      </c>
      <c r="C283">
        <v>2</v>
      </c>
      <c r="D283">
        <v>4.5999999999999996</v>
      </c>
      <c r="E283">
        <v>424</v>
      </c>
      <c r="F283">
        <v>2.5</v>
      </c>
      <c r="G283">
        <v>1005.3</v>
      </c>
      <c r="H283">
        <v>82</v>
      </c>
      <c r="I283" s="101" t="s">
        <v>14</v>
      </c>
      <c r="J283" s="1">
        <f>DATEVALUE(RIGHT(jaar_zip[[#This Row],[YYYYMMDD]],2)&amp;"-"&amp;MID(jaar_zip[[#This Row],[YYYYMMDD]],5,2)&amp;"-"&amp;LEFT(jaar_zip[[#This Row],[YYYYMMDD]],4))</f>
        <v>45329</v>
      </c>
      <c r="K283" s="101" t="str">
        <f>IF(AND(VALUE(MONTH(jaar_zip[[#This Row],[Datum]]))=1,VALUE(WEEKNUM(jaar_zip[[#This Row],[Datum]],21))&gt;51),RIGHT(YEAR(jaar_zip[[#This Row],[Datum]])-1,2),RIGHT(YEAR(jaar_zip[[#This Row],[Datum]]),2))&amp;"-"&amp; TEXT(WEEKNUM(jaar_zip[[#This Row],[Datum]],21),"00")</f>
        <v>24-06</v>
      </c>
      <c r="L283" s="101">
        <f>MONTH(jaar_zip[[#This Row],[Datum]])</f>
        <v>2</v>
      </c>
      <c r="M283" s="101">
        <f>IF(ISNUMBER(jaar_zip[[#This Row],[etmaaltemperatuur]]),IF(jaar_zip[[#This Row],[etmaaltemperatuur]]&lt;stookgrens,stookgrens-jaar_zip[[#This Row],[etmaaltemperatuur]],0),"")</f>
        <v>13.4</v>
      </c>
      <c r="N283" s="101">
        <f>IF(ISNUMBER(jaar_zip[[#This Row],[graaddagen]]),IF(OR(MONTH(jaar_zip[[#This Row],[Datum]])=1,MONTH(jaar_zip[[#This Row],[Datum]])=2,MONTH(jaar_zip[[#This Row],[Datum]])=11,MONTH(jaar_zip[[#This Row],[Datum]])=12),1.1,IF(OR(MONTH(jaar_zip[[#This Row],[Datum]])=3,MONTH(jaar_zip[[#This Row],[Datum]])=10),1,0.8))*jaar_zip[[#This Row],[graaddagen]],"")</f>
        <v>14.740000000000002</v>
      </c>
      <c r="O283" s="101">
        <f>IF(ISNUMBER(jaar_zip[[#This Row],[etmaaltemperatuur]]),IF(jaar_zip[[#This Row],[etmaaltemperatuur]]&gt;stookgrens,jaar_zip[[#This Row],[etmaaltemperatuur]]-stookgrens,0),"")</f>
        <v>0</v>
      </c>
    </row>
    <row r="284" spans="1:15" x14ac:dyDescent="0.3">
      <c r="A284">
        <v>240</v>
      </c>
      <c r="B284">
        <v>20240208</v>
      </c>
      <c r="C284">
        <v>3.8</v>
      </c>
      <c r="D284">
        <v>3.1</v>
      </c>
      <c r="E284">
        <v>139</v>
      </c>
      <c r="F284">
        <v>15.6</v>
      </c>
      <c r="G284">
        <v>996.3</v>
      </c>
      <c r="H284">
        <v>94</v>
      </c>
      <c r="I284" s="101" t="s">
        <v>14</v>
      </c>
      <c r="J284" s="1">
        <f>DATEVALUE(RIGHT(jaar_zip[[#This Row],[YYYYMMDD]],2)&amp;"-"&amp;MID(jaar_zip[[#This Row],[YYYYMMDD]],5,2)&amp;"-"&amp;LEFT(jaar_zip[[#This Row],[YYYYMMDD]],4))</f>
        <v>45330</v>
      </c>
      <c r="K284" s="101" t="str">
        <f>IF(AND(VALUE(MONTH(jaar_zip[[#This Row],[Datum]]))=1,VALUE(WEEKNUM(jaar_zip[[#This Row],[Datum]],21))&gt;51),RIGHT(YEAR(jaar_zip[[#This Row],[Datum]])-1,2),RIGHT(YEAR(jaar_zip[[#This Row],[Datum]]),2))&amp;"-"&amp; TEXT(WEEKNUM(jaar_zip[[#This Row],[Datum]],21),"00")</f>
        <v>24-06</v>
      </c>
      <c r="L284" s="101">
        <f>MONTH(jaar_zip[[#This Row],[Datum]])</f>
        <v>2</v>
      </c>
      <c r="M284" s="101">
        <f>IF(ISNUMBER(jaar_zip[[#This Row],[etmaaltemperatuur]]),IF(jaar_zip[[#This Row],[etmaaltemperatuur]]&lt;stookgrens,stookgrens-jaar_zip[[#This Row],[etmaaltemperatuur]],0),"")</f>
        <v>14.9</v>
      </c>
      <c r="N284" s="101">
        <f>IF(ISNUMBER(jaar_zip[[#This Row],[graaddagen]]),IF(OR(MONTH(jaar_zip[[#This Row],[Datum]])=1,MONTH(jaar_zip[[#This Row],[Datum]])=2,MONTH(jaar_zip[[#This Row],[Datum]])=11,MONTH(jaar_zip[[#This Row],[Datum]])=12),1.1,IF(OR(MONTH(jaar_zip[[#This Row],[Datum]])=3,MONTH(jaar_zip[[#This Row],[Datum]])=10),1,0.8))*jaar_zip[[#This Row],[graaddagen]],"")</f>
        <v>16.39</v>
      </c>
      <c r="O284" s="101">
        <f>IF(ISNUMBER(jaar_zip[[#This Row],[etmaaltemperatuur]]),IF(jaar_zip[[#This Row],[etmaaltemperatuur]]&gt;stookgrens,jaar_zip[[#This Row],[etmaaltemperatuur]]-stookgrens,0),"")</f>
        <v>0</v>
      </c>
    </row>
    <row r="285" spans="1:15" x14ac:dyDescent="0.3">
      <c r="A285">
        <v>240</v>
      </c>
      <c r="B285">
        <v>20240209</v>
      </c>
      <c r="C285">
        <v>6.1</v>
      </c>
      <c r="D285">
        <v>10.7</v>
      </c>
      <c r="E285">
        <v>238</v>
      </c>
      <c r="F285">
        <v>6.5</v>
      </c>
      <c r="G285">
        <v>983</v>
      </c>
      <c r="H285">
        <v>90</v>
      </c>
      <c r="I285" s="101" t="s">
        <v>14</v>
      </c>
      <c r="J285" s="1">
        <f>DATEVALUE(RIGHT(jaar_zip[[#This Row],[YYYYMMDD]],2)&amp;"-"&amp;MID(jaar_zip[[#This Row],[YYYYMMDD]],5,2)&amp;"-"&amp;LEFT(jaar_zip[[#This Row],[YYYYMMDD]],4))</f>
        <v>45331</v>
      </c>
      <c r="K285" s="101" t="str">
        <f>IF(AND(VALUE(MONTH(jaar_zip[[#This Row],[Datum]]))=1,VALUE(WEEKNUM(jaar_zip[[#This Row],[Datum]],21))&gt;51),RIGHT(YEAR(jaar_zip[[#This Row],[Datum]])-1,2),RIGHT(YEAR(jaar_zip[[#This Row],[Datum]]),2))&amp;"-"&amp; TEXT(WEEKNUM(jaar_zip[[#This Row],[Datum]],21),"00")</f>
        <v>24-06</v>
      </c>
      <c r="L285" s="101">
        <f>MONTH(jaar_zip[[#This Row],[Datum]])</f>
        <v>2</v>
      </c>
      <c r="M285" s="101">
        <f>IF(ISNUMBER(jaar_zip[[#This Row],[etmaaltemperatuur]]),IF(jaar_zip[[#This Row],[etmaaltemperatuur]]&lt;stookgrens,stookgrens-jaar_zip[[#This Row],[etmaaltemperatuur]],0),"")</f>
        <v>7.3000000000000007</v>
      </c>
      <c r="N285" s="101">
        <f>IF(ISNUMBER(jaar_zip[[#This Row],[graaddagen]]),IF(OR(MONTH(jaar_zip[[#This Row],[Datum]])=1,MONTH(jaar_zip[[#This Row],[Datum]])=2,MONTH(jaar_zip[[#This Row],[Datum]])=11,MONTH(jaar_zip[[#This Row],[Datum]])=12),1.1,IF(OR(MONTH(jaar_zip[[#This Row],[Datum]])=3,MONTH(jaar_zip[[#This Row],[Datum]])=10),1,0.8))*jaar_zip[[#This Row],[graaddagen]],"")</f>
        <v>8.0300000000000011</v>
      </c>
      <c r="O285" s="101">
        <f>IF(ISNUMBER(jaar_zip[[#This Row],[etmaaltemperatuur]]),IF(jaar_zip[[#This Row],[etmaaltemperatuur]]&gt;stookgrens,jaar_zip[[#This Row],[etmaaltemperatuur]]-stookgrens,0),"")</f>
        <v>0</v>
      </c>
    </row>
    <row r="286" spans="1:15" x14ac:dyDescent="0.3">
      <c r="A286">
        <v>240</v>
      </c>
      <c r="B286">
        <v>20240210</v>
      </c>
      <c r="C286">
        <v>3.5</v>
      </c>
      <c r="D286">
        <v>10.4</v>
      </c>
      <c r="E286">
        <v>367</v>
      </c>
      <c r="F286">
        <v>0.1</v>
      </c>
      <c r="G286">
        <v>986.1</v>
      </c>
      <c r="H286">
        <v>91</v>
      </c>
      <c r="I286" s="101" t="s">
        <v>14</v>
      </c>
      <c r="J286" s="1">
        <f>DATEVALUE(RIGHT(jaar_zip[[#This Row],[YYYYMMDD]],2)&amp;"-"&amp;MID(jaar_zip[[#This Row],[YYYYMMDD]],5,2)&amp;"-"&amp;LEFT(jaar_zip[[#This Row],[YYYYMMDD]],4))</f>
        <v>45332</v>
      </c>
      <c r="K286" s="101" t="str">
        <f>IF(AND(VALUE(MONTH(jaar_zip[[#This Row],[Datum]]))=1,VALUE(WEEKNUM(jaar_zip[[#This Row],[Datum]],21))&gt;51),RIGHT(YEAR(jaar_zip[[#This Row],[Datum]])-1,2),RIGHT(YEAR(jaar_zip[[#This Row],[Datum]]),2))&amp;"-"&amp; TEXT(WEEKNUM(jaar_zip[[#This Row],[Datum]],21),"00")</f>
        <v>24-06</v>
      </c>
      <c r="L286" s="101">
        <f>MONTH(jaar_zip[[#This Row],[Datum]])</f>
        <v>2</v>
      </c>
      <c r="M286" s="101">
        <f>IF(ISNUMBER(jaar_zip[[#This Row],[etmaaltemperatuur]]),IF(jaar_zip[[#This Row],[etmaaltemperatuur]]&lt;stookgrens,stookgrens-jaar_zip[[#This Row],[etmaaltemperatuur]],0),"")</f>
        <v>7.6</v>
      </c>
      <c r="N286" s="101">
        <f>IF(ISNUMBER(jaar_zip[[#This Row],[graaddagen]]),IF(OR(MONTH(jaar_zip[[#This Row],[Datum]])=1,MONTH(jaar_zip[[#This Row],[Datum]])=2,MONTH(jaar_zip[[#This Row],[Datum]])=11,MONTH(jaar_zip[[#This Row],[Datum]])=12),1.1,IF(OR(MONTH(jaar_zip[[#This Row],[Datum]])=3,MONTH(jaar_zip[[#This Row],[Datum]])=10),1,0.8))*jaar_zip[[#This Row],[graaddagen]],"")</f>
        <v>8.36</v>
      </c>
      <c r="O286" s="101">
        <f>IF(ISNUMBER(jaar_zip[[#This Row],[etmaaltemperatuur]]),IF(jaar_zip[[#This Row],[etmaaltemperatuur]]&gt;stookgrens,jaar_zip[[#This Row],[etmaaltemperatuur]]-stookgrens,0),"")</f>
        <v>0</v>
      </c>
    </row>
    <row r="287" spans="1:15" x14ac:dyDescent="0.3">
      <c r="A287">
        <v>240</v>
      </c>
      <c r="B287">
        <v>20240211</v>
      </c>
      <c r="C287">
        <v>3.6</v>
      </c>
      <c r="D287">
        <v>8.9</v>
      </c>
      <c r="E287">
        <v>205</v>
      </c>
      <c r="F287">
        <v>4.5999999999999996</v>
      </c>
      <c r="G287">
        <v>990.5</v>
      </c>
      <c r="H287">
        <v>93</v>
      </c>
      <c r="I287" s="101" t="s">
        <v>14</v>
      </c>
      <c r="J287" s="1">
        <f>DATEVALUE(RIGHT(jaar_zip[[#This Row],[YYYYMMDD]],2)&amp;"-"&amp;MID(jaar_zip[[#This Row],[YYYYMMDD]],5,2)&amp;"-"&amp;LEFT(jaar_zip[[#This Row],[YYYYMMDD]],4))</f>
        <v>45333</v>
      </c>
      <c r="K287" s="101" t="str">
        <f>IF(AND(VALUE(MONTH(jaar_zip[[#This Row],[Datum]]))=1,VALUE(WEEKNUM(jaar_zip[[#This Row],[Datum]],21))&gt;51),RIGHT(YEAR(jaar_zip[[#This Row],[Datum]])-1,2),RIGHT(YEAR(jaar_zip[[#This Row],[Datum]]),2))&amp;"-"&amp; TEXT(WEEKNUM(jaar_zip[[#This Row],[Datum]],21),"00")</f>
        <v>24-06</v>
      </c>
      <c r="L287" s="101">
        <f>MONTH(jaar_zip[[#This Row],[Datum]])</f>
        <v>2</v>
      </c>
      <c r="M287" s="101">
        <f>IF(ISNUMBER(jaar_zip[[#This Row],[etmaaltemperatuur]]),IF(jaar_zip[[#This Row],[etmaaltemperatuur]]&lt;stookgrens,stookgrens-jaar_zip[[#This Row],[etmaaltemperatuur]],0),"")</f>
        <v>9.1</v>
      </c>
      <c r="N287" s="101">
        <f>IF(ISNUMBER(jaar_zip[[#This Row],[graaddagen]]),IF(OR(MONTH(jaar_zip[[#This Row],[Datum]])=1,MONTH(jaar_zip[[#This Row],[Datum]])=2,MONTH(jaar_zip[[#This Row],[Datum]])=11,MONTH(jaar_zip[[#This Row],[Datum]])=12),1.1,IF(OR(MONTH(jaar_zip[[#This Row],[Datum]])=3,MONTH(jaar_zip[[#This Row],[Datum]])=10),1,0.8))*jaar_zip[[#This Row],[graaddagen]],"")</f>
        <v>10.01</v>
      </c>
      <c r="O287" s="101">
        <f>IF(ISNUMBER(jaar_zip[[#This Row],[etmaaltemperatuur]]),IF(jaar_zip[[#This Row],[etmaaltemperatuur]]&gt;stookgrens,jaar_zip[[#This Row],[etmaaltemperatuur]]-stookgrens,0),"")</f>
        <v>0</v>
      </c>
    </row>
    <row r="288" spans="1:15" x14ac:dyDescent="0.3">
      <c r="A288">
        <v>240</v>
      </c>
      <c r="B288">
        <v>20240212</v>
      </c>
      <c r="C288">
        <v>4.5999999999999996</v>
      </c>
      <c r="D288">
        <v>6.6</v>
      </c>
      <c r="E288">
        <v>576</v>
      </c>
      <c r="F288">
        <v>0</v>
      </c>
      <c r="G288">
        <v>1004.7</v>
      </c>
      <c r="H288">
        <v>90</v>
      </c>
      <c r="I288" s="101" t="s">
        <v>14</v>
      </c>
      <c r="J288" s="1">
        <f>DATEVALUE(RIGHT(jaar_zip[[#This Row],[YYYYMMDD]],2)&amp;"-"&amp;MID(jaar_zip[[#This Row],[YYYYMMDD]],5,2)&amp;"-"&amp;LEFT(jaar_zip[[#This Row],[YYYYMMDD]],4))</f>
        <v>45334</v>
      </c>
      <c r="K288" s="101" t="str">
        <f>IF(AND(VALUE(MONTH(jaar_zip[[#This Row],[Datum]]))=1,VALUE(WEEKNUM(jaar_zip[[#This Row],[Datum]],21))&gt;51),RIGHT(YEAR(jaar_zip[[#This Row],[Datum]])-1,2),RIGHT(YEAR(jaar_zip[[#This Row],[Datum]]),2))&amp;"-"&amp; TEXT(WEEKNUM(jaar_zip[[#This Row],[Datum]],21),"00")</f>
        <v>24-07</v>
      </c>
      <c r="L288" s="101">
        <f>MONTH(jaar_zip[[#This Row],[Datum]])</f>
        <v>2</v>
      </c>
      <c r="M288" s="101">
        <f>IF(ISNUMBER(jaar_zip[[#This Row],[etmaaltemperatuur]]),IF(jaar_zip[[#This Row],[etmaaltemperatuur]]&lt;stookgrens,stookgrens-jaar_zip[[#This Row],[etmaaltemperatuur]],0),"")</f>
        <v>11.4</v>
      </c>
      <c r="N288" s="101">
        <f>IF(ISNUMBER(jaar_zip[[#This Row],[graaddagen]]),IF(OR(MONTH(jaar_zip[[#This Row],[Datum]])=1,MONTH(jaar_zip[[#This Row],[Datum]])=2,MONTH(jaar_zip[[#This Row],[Datum]])=11,MONTH(jaar_zip[[#This Row],[Datum]])=12),1.1,IF(OR(MONTH(jaar_zip[[#This Row],[Datum]])=3,MONTH(jaar_zip[[#This Row],[Datum]])=10),1,0.8))*jaar_zip[[#This Row],[graaddagen]],"")</f>
        <v>12.540000000000001</v>
      </c>
      <c r="O288" s="101">
        <f>IF(ISNUMBER(jaar_zip[[#This Row],[etmaaltemperatuur]]),IF(jaar_zip[[#This Row],[etmaaltemperatuur]]&gt;stookgrens,jaar_zip[[#This Row],[etmaaltemperatuur]]-stookgrens,0),"")</f>
        <v>0</v>
      </c>
    </row>
    <row r="289" spans="1:15" x14ac:dyDescent="0.3">
      <c r="A289">
        <v>240</v>
      </c>
      <c r="B289">
        <v>20240213</v>
      </c>
      <c r="C289">
        <v>6.3</v>
      </c>
      <c r="D289">
        <v>7</v>
      </c>
      <c r="E289">
        <v>535</v>
      </c>
      <c r="F289">
        <v>2.6</v>
      </c>
      <c r="G289">
        <v>1014.1</v>
      </c>
      <c r="H289">
        <v>87</v>
      </c>
      <c r="I289" s="101" t="s">
        <v>14</v>
      </c>
      <c r="J289" s="1">
        <f>DATEVALUE(RIGHT(jaar_zip[[#This Row],[YYYYMMDD]],2)&amp;"-"&amp;MID(jaar_zip[[#This Row],[YYYYMMDD]],5,2)&amp;"-"&amp;LEFT(jaar_zip[[#This Row],[YYYYMMDD]],4))</f>
        <v>45335</v>
      </c>
      <c r="K289" s="101" t="str">
        <f>IF(AND(VALUE(MONTH(jaar_zip[[#This Row],[Datum]]))=1,VALUE(WEEKNUM(jaar_zip[[#This Row],[Datum]],21))&gt;51),RIGHT(YEAR(jaar_zip[[#This Row],[Datum]])-1,2),RIGHT(YEAR(jaar_zip[[#This Row],[Datum]]),2))&amp;"-"&amp; TEXT(WEEKNUM(jaar_zip[[#This Row],[Datum]],21),"00")</f>
        <v>24-07</v>
      </c>
      <c r="L289" s="101">
        <f>MONTH(jaar_zip[[#This Row],[Datum]])</f>
        <v>2</v>
      </c>
      <c r="M289" s="101">
        <f>IF(ISNUMBER(jaar_zip[[#This Row],[etmaaltemperatuur]]),IF(jaar_zip[[#This Row],[etmaaltemperatuur]]&lt;stookgrens,stookgrens-jaar_zip[[#This Row],[etmaaltemperatuur]],0),"")</f>
        <v>11</v>
      </c>
      <c r="N289" s="101">
        <f>IF(ISNUMBER(jaar_zip[[#This Row],[graaddagen]]),IF(OR(MONTH(jaar_zip[[#This Row],[Datum]])=1,MONTH(jaar_zip[[#This Row],[Datum]])=2,MONTH(jaar_zip[[#This Row],[Datum]])=11,MONTH(jaar_zip[[#This Row],[Datum]])=12),1.1,IF(OR(MONTH(jaar_zip[[#This Row],[Datum]])=3,MONTH(jaar_zip[[#This Row],[Datum]])=10),1,0.8))*jaar_zip[[#This Row],[graaddagen]],"")</f>
        <v>12.100000000000001</v>
      </c>
      <c r="O289" s="101">
        <f>IF(ISNUMBER(jaar_zip[[#This Row],[etmaaltemperatuur]]),IF(jaar_zip[[#This Row],[etmaaltemperatuur]]&gt;stookgrens,jaar_zip[[#This Row],[etmaaltemperatuur]]-stookgrens,0),"")</f>
        <v>0</v>
      </c>
    </row>
    <row r="290" spans="1:15" x14ac:dyDescent="0.3">
      <c r="A290">
        <v>240</v>
      </c>
      <c r="B290">
        <v>20240214</v>
      </c>
      <c r="C290">
        <v>8.1</v>
      </c>
      <c r="D290">
        <v>11.2</v>
      </c>
      <c r="E290">
        <v>144</v>
      </c>
      <c r="F290">
        <v>11.6</v>
      </c>
      <c r="G290">
        <v>1013.6</v>
      </c>
      <c r="H290">
        <v>96</v>
      </c>
      <c r="I290" s="101" t="s">
        <v>14</v>
      </c>
      <c r="J290" s="1">
        <f>DATEVALUE(RIGHT(jaar_zip[[#This Row],[YYYYMMDD]],2)&amp;"-"&amp;MID(jaar_zip[[#This Row],[YYYYMMDD]],5,2)&amp;"-"&amp;LEFT(jaar_zip[[#This Row],[YYYYMMDD]],4))</f>
        <v>45336</v>
      </c>
      <c r="K290" s="101" t="str">
        <f>IF(AND(VALUE(MONTH(jaar_zip[[#This Row],[Datum]]))=1,VALUE(WEEKNUM(jaar_zip[[#This Row],[Datum]],21))&gt;51),RIGHT(YEAR(jaar_zip[[#This Row],[Datum]])-1,2),RIGHT(YEAR(jaar_zip[[#This Row],[Datum]]),2))&amp;"-"&amp; TEXT(WEEKNUM(jaar_zip[[#This Row],[Datum]],21),"00")</f>
        <v>24-07</v>
      </c>
      <c r="L290" s="101">
        <f>MONTH(jaar_zip[[#This Row],[Datum]])</f>
        <v>2</v>
      </c>
      <c r="M290" s="101">
        <f>IF(ISNUMBER(jaar_zip[[#This Row],[etmaaltemperatuur]]),IF(jaar_zip[[#This Row],[etmaaltemperatuur]]&lt;stookgrens,stookgrens-jaar_zip[[#This Row],[etmaaltemperatuur]],0),"")</f>
        <v>6.8000000000000007</v>
      </c>
      <c r="N290" s="101">
        <f>IF(ISNUMBER(jaar_zip[[#This Row],[graaddagen]]),IF(OR(MONTH(jaar_zip[[#This Row],[Datum]])=1,MONTH(jaar_zip[[#This Row],[Datum]])=2,MONTH(jaar_zip[[#This Row],[Datum]])=11,MONTH(jaar_zip[[#This Row],[Datum]])=12),1.1,IF(OR(MONTH(jaar_zip[[#This Row],[Datum]])=3,MONTH(jaar_zip[[#This Row],[Datum]])=10),1,0.8))*jaar_zip[[#This Row],[graaddagen]],"")</f>
        <v>7.4800000000000013</v>
      </c>
      <c r="O290" s="101">
        <f>IF(ISNUMBER(jaar_zip[[#This Row],[etmaaltemperatuur]]),IF(jaar_zip[[#This Row],[etmaaltemperatuur]]&gt;stookgrens,jaar_zip[[#This Row],[etmaaltemperatuur]]-stookgrens,0),"")</f>
        <v>0</v>
      </c>
    </row>
    <row r="291" spans="1:15" x14ac:dyDescent="0.3">
      <c r="A291">
        <v>240</v>
      </c>
      <c r="B291">
        <v>20240215</v>
      </c>
      <c r="C291">
        <v>4.9000000000000004</v>
      </c>
      <c r="D291">
        <v>12.8</v>
      </c>
      <c r="E291">
        <v>380</v>
      </c>
      <c r="F291">
        <v>6.8</v>
      </c>
      <c r="G291">
        <v>1011.9</v>
      </c>
      <c r="H291">
        <v>90</v>
      </c>
      <c r="I291" s="101" t="s">
        <v>14</v>
      </c>
      <c r="J291" s="1">
        <f>DATEVALUE(RIGHT(jaar_zip[[#This Row],[YYYYMMDD]],2)&amp;"-"&amp;MID(jaar_zip[[#This Row],[YYYYMMDD]],5,2)&amp;"-"&amp;LEFT(jaar_zip[[#This Row],[YYYYMMDD]],4))</f>
        <v>45337</v>
      </c>
      <c r="K291" s="101" t="str">
        <f>IF(AND(VALUE(MONTH(jaar_zip[[#This Row],[Datum]]))=1,VALUE(WEEKNUM(jaar_zip[[#This Row],[Datum]],21))&gt;51),RIGHT(YEAR(jaar_zip[[#This Row],[Datum]])-1,2),RIGHT(YEAR(jaar_zip[[#This Row],[Datum]]),2))&amp;"-"&amp; TEXT(WEEKNUM(jaar_zip[[#This Row],[Datum]],21),"00")</f>
        <v>24-07</v>
      </c>
      <c r="L291" s="101">
        <f>MONTH(jaar_zip[[#This Row],[Datum]])</f>
        <v>2</v>
      </c>
      <c r="M291" s="101">
        <f>IF(ISNUMBER(jaar_zip[[#This Row],[etmaaltemperatuur]]),IF(jaar_zip[[#This Row],[etmaaltemperatuur]]&lt;stookgrens,stookgrens-jaar_zip[[#This Row],[etmaaltemperatuur]],0),"")</f>
        <v>5.1999999999999993</v>
      </c>
      <c r="N291" s="101">
        <f>IF(ISNUMBER(jaar_zip[[#This Row],[graaddagen]]),IF(OR(MONTH(jaar_zip[[#This Row],[Datum]])=1,MONTH(jaar_zip[[#This Row],[Datum]])=2,MONTH(jaar_zip[[#This Row],[Datum]])=11,MONTH(jaar_zip[[#This Row],[Datum]])=12),1.1,IF(OR(MONTH(jaar_zip[[#This Row],[Datum]])=3,MONTH(jaar_zip[[#This Row],[Datum]])=10),1,0.8))*jaar_zip[[#This Row],[graaddagen]],"")</f>
        <v>5.72</v>
      </c>
      <c r="O291" s="101">
        <f>IF(ISNUMBER(jaar_zip[[#This Row],[etmaaltemperatuur]]),IF(jaar_zip[[#This Row],[etmaaltemperatuur]]&gt;stookgrens,jaar_zip[[#This Row],[etmaaltemperatuur]]-stookgrens,0),"")</f>
        <v>0</v>
      </c>
    </row>
    <row r="292" spans="1:15" x14ac:dyDescent="0.3">
      <c r="A292">
        <v>240</v>
      </c>
      <c r="B292">
        <v>20240216</v>
      </c>
      <c r="C292">
        <v>4.4000000000000004</v>
      </c>
      <c r="D292">
        <v>10.5</v>
      </c>
      <c r="E292">
        <v>227</v>
      </c>
      <c r="F292">
        <v>2.6</v>
      </c>
      <c r="G292">
        <v>1014.1</v>
      </c>
      <c r="H292">
        <v>91</v>
      </c>
      <c r="I292" s="101" t="s">
        <v>14</v>
      </c>
      <c r="J292" s="1">
        <f>DATEVALUE(RIGHT(jaar_zip[[#This Row],[YYYYMMDD]],2)&amp;"-"&amp;MID(jaar_zip[[#This Row],[YYYYMMDD]],5,2)&amp;"-"&amp;LEFT(jaar_zip[[#This Row],[YYYYMMDD]],4))</f>
        <v>45338</v>
      </c>
      <c r="K292" s="101" t="str">
        <f>IF(AND(VALUE(MONTH(jaar_zip[[#This Row],[Datum]]))=1,VALUE(WEEKNUM(jaar_zip[[#This Row],[Datum]],21))&gt;51),RIGHT(YEAR(jaar_zip[[#This Row],[Datum]])-1,2),RIGHT(YEAR(jaar_zip[[#This Row],[Datum]]),2))&amp;"-"&amp; TEXT(WEEKNUM(jaar_zip[[#This Row],[Datum]],21),"00")</f>
        <v>24-07</v>
      </c>
      <c r="L292" s="101">
        <f>MONTH(jaar_zip[[#This Row],[Datum]])</f>
        <v>2</v>
      </c>
      <c r="M292" s="101">
        <f>IF(ISNUMBER(jaar_zip[[#This Row],[etmaaltemperatuur]]),IF(jaar_zip[[#This Row],[etmaaltemperatuur]]&lt;stookgrens,stookgrens-jaar_zip[[#This Row],[etmaaltemperatuur]],0),"")</f>
        <v>7.5</v>
      </c>
      <c r="N292" s="101">
        <f>IF(ISNUMBER(jaar_zip[[#This Row],[graaddagen]]),IF(OR(MONTH(jaar_zip[[#This Row],[Datum]])=1,MONTH(jaar_zip[[#This Row],[Datum]])=2,MONTH(jaar_zip[[#This Row],[Datum]])=11,MONTH(jaar_zip[[#This Row],[Datum]])=12),1.1,IF(OR(MONTH(jaar_zip[[#This Row],[Datum]])=3,MONTH(jaar_zip[[#This Row],[Datum]])=10),1,0.8))*jaar_zip[[#This Row],[graaddagen]],"")</f>
        <v>8.25</v>
      </c>
      <c r="O292" s="101">
        <f>IF(ISNUMBER(jaar_zip[[#This Row],[etmaaltemperatuur]]),IF(jaar_zip[[#This Row],[etmaaltemperatuur]]&gt;stookgrens,jaar_zip[[#This Row],[etmaaltemperatuur]]-stookgrens,0),"")</f>
        <v>0</v>
      </c>
    </row>
    <row r="293" spans="1:15" x14ac:dyDescent="0.3">
      <c r="A293">
        <v>240</v>
      </c>
      <c r="B293">
        <v>20240217</v>
      </c>
      <c r="C293">
        <v>3.3</v>
      </c>
      <c r="D293">
        <v>9.9</v>
      </c>
      <c r="E293">
        <v>339</v>
      </c>
      <c r="F293">
        <v>0.1</v>
      </c>
      <c r="G293">
        <v>1029.8</v>
      </c>
      <c r="H293">
        <v>90</v>
      </c>
      <c r="I293" s="101" t="s">
        <v>14</v>
      </c>
      <c r="J293" s="1">
        <f>DATEVALUE(RIGHT(jaar_zip[[#This Row],[YYYYMMDD]],2)&amp;"-"&amp;MID(jaar_zip[[#This Row],[YYYYMMDD]],5,2)&amp;"-"&amp;LEFT(jaar_zip[[#This Row],[YYYYMMDD]],4))</f>
        <v>45339</v>
      </c>
      <c r="K293" s="101" t="str">
        <f>IF(AND(VALUE(MONTH(jaar_zip[[#This Row],[Datum]]))=1,VALUE(WEEKNUM(jaar_zip[[#This Row],[Datum]],21))&gt;51),RIGHT(YEAR(jaar_zip[[#This Row],[Datum]])-1,2),RIGHT(YEAR(jaar_zip[[#This Row],[Datum]]),2))&amp;"-"&amp; TEXT(WEEKNUM(jaar_zip[[#This Row],[Datum]],21),"00")</f>
        <v>24-07</v>
      </c>
      <c r="L293" s="101">
        <f>MONTH(jaar_zip[[#This Row],[Datum]])</f>
        <v>2</v>
      </c>
      <c r="M293" s="101">
        <f>IF(ISNUMBER(jaar_zip[[#This Row],[etmaaltemperatuur]]),IF(jaar_zip[[#This Row],[etmaaltemperatuur]]&lt;stookgrens,stookgrens-jaar_zip[[#This Row],[etmaaltemperatuur]],0),"")</f>
        <v>8.1</v>
      </c>
      <c r="N293" s="101">
        <f>IF(ISNUMBER(jaar_zip[[#This Row],[graaddagen]]),IF(OR(MONTH(jaar_zip[[#This Row],[Datum]])=1,MONTH(jaar_zip[[#This Row],[Datum]])=2,MONTH(jaar_zip[[#This Row],[Datum]])=11,MONTH(jaar_zip[[#This Row],[Datum]])=12),1.1,IF(OR(MONTH(jaar_zip[[#This Row],[Datum]])=3,MONTH(jaar_zip[[#This Row],[Datum]])=10),1,0.8))*jaar_zip[[#This Row],[graaddagen]],"")</f>
        <v>8.91</v>
      </c>
      <c r="O293" s="101">
        <f>IF(ISNUMBER(jaar_zip[[#This Row],[etmaaltemperatuur]]),IF(jaar_zip[[#This Row],[etmaaltemperatuur]]&gt;stookgrens,jaar_zip[[#This Row],[etmaaltemperatuur]]-stookgrens,0),"")</f>
        <v>0</v>
      </c>
    </row>
    <row r="294" spans="1:15" x14ac:dyDescent="0.3">
      <c r="A294">
        <v>240</v>
      </c>
      <c r="B294">
        <v>20240218</v>
      </c>
      <c r="C294">
        <v>7.5</v>
      </c>
      <c r="D294">
        <v>9.3000000000000007</v>
      </c>
      <c r="E294">
        <v>129</v>
      </c>
      <c r="F294">
        <v>20.2</v>
      </c>
      <c r="G294">
        <v>1023.4</v>
      </c>
      <c r="H294">
        <v>95</v>
      </c>
      <c r="I294" s="101" t="s">
        <v>14</v>
      </c>
      <c r="J294" s="1">
        <f>DATEVALUE(RIGHT(jaar_zip[[#This Row],[YYYYMMDD]],2)&amp;"-"&amp;MID(jaar_zip[[#This Row],[YYYYMMDD]],5,2)&amp;"-"&amp;LEFT(jaar_zip[[#This Row],[YYYYMMDD]],4))</f>
        <v>45340</v>
      </c>
      <c r="K294" s="101" t="str">
        <f>IF(AND(VALUE(MONTH(jaar_zip[[#This Row],[Datum]]))=1,VALUE(WEEKNUM(jaar_zip[[#This Row],[Datum]],21))&gt;51),RIGHT(YEAR(jaar_zip[[#This Row],[Datum]])-1,2),RIGHT(YEAR(jaar_zip[[#This Row],[Datum]]),2))&amp;"-"&amp; TEXT(WEEKNUM(jaar_zip[[#This Row],[Datum]],21),"00")</f>
        <v>24-07</v>
      </c>
      <c r="L294" s="101">
        <f>MONTH(jaar_zip[[#This Row],[Datum]])</f>
        <v>2</v>
      </c>
      <c r="M294" s="101">
        <f>IF(ISNUMBER(jaar_zip[[#This Row],[etmaaltemperatuur]]),IF(jaar_zip[[#This Row],[etmaaltemperatuur]]&lt;stookgrens,stookgrens-jaar_zip[[#This Row],[etmaaltemperatuur]],0),"")</f>
        <v>8.6999999999999993</v>
      </c>
      <c r="N294" s="101">
        <f>IF(ISNUMBER(jaar_zip[[#This Row],[graaddagen]]),IF(OR(MONTH(jaar_zip[[#This Row],[Datum]])=1,MONTH(jaar_zip[[#This Row],[Datum]])=2,MONTH(jaar_zip[[#This Row],[Datum]])=11,MONTH(jaar_zip[[#This Row],[Datum]])=12),1.1,IF(OR(MONTH(jaar_zip[[#This Row],[Datum]])=3,MONTH(jaar_zip[[#This Row],[Datum]])=10),1,0.8))*jaar_zip[[#This Row],[graaddagen]],"")</f>
        <v>9.57</v>
      </c>
      <c r="O294" s="101">
        <f>IF(ISNUMBER(jaar_zip[[#This Row],[etmaaltemperatuur]]),IF(jaar_zip[[#This Row],[etmaaltemperatuur]]&gt;stookgrens,jaar_zip[[#This Row],[etmaaltemperatuur]]-stookgrens,0),"")</f>
        <v>0</v>
      </c>
    </row>
    <row r="295" spans="1:15" x14ac:dyDescent="0.3">
      <c r="A295">
        <v>240</v>
      </c>
      <c r="B295">
        <v>20240219</v>
      </c>
      <c r="C295">
        <v>5.2</v>
      </c>
      <c r="D295">
        <v>8.4</v>
      </c>
      <c r="E295">
        <v>267</v>
      </c>
      <c r="F295">
        <v>1.1000000000000001</v>
      </c>
      <c r="G295">
        <v>1026.0999999999999</v>
      </c>
      <c r="H295">
        <v>92</v>
      </c>
      <c r="I295" s="101" t="s">
        <v>14</v>
      </c>
      <c r="J295" s="1">
        <f>DATEVALUE(RIGHT(jaar_zip[[#This Row],[YYYYMMDD]],2)&amp;"-"&amp;MID(jaar_zip[[#This Row],[YYYYMMDD]],5,2)&amp;"-"&amp;LEFT(jaar_zip[[#This Row],[YYYYMMDD]],4))</f>
        <v>45341</v>
      </c>
      <c r="K295" s="101" t="str">
        <f>IF(AND(VALUE(MONTH(jaar_zip[[#This Row],[Datum]]))=1,VALUE(WEEKNUM(jaar_zip[[#This Row],[Datum]],21))&gt;51),RIGHT(YEAR(jaar_zip[[#This Row],[Datum]])-1,2),RIGHT(YEAR(jaar_zip[[#This Row],[Datum]]),2))&amp;"-"&amp; TEXT(WEEKNUM(jaar_zip[[#This Row],[Datum]],21),"00")</f>
        <v>24-08</v>
      </c>
      <c r="L295" s="101">
        <f>MONTH(jaar_zip[[#This Row],[Datum]])</f>
        <v>2</v>
      </c>
      <c r="M295" s="101">
        <f>IF(ISNUMBER(jaar_zip[[#This Row],[etmaaltemperatuur]]),IF(jaar_zip[[#This Row],[etmaaltemperatuur]]&lt;stookgrens,stookgrens-jaar_zip[[#This Row],[etmaaltemperatuur]],0),"")</f>
        <v>9.6</v>
      </c>
      <c r="N295" s="101">
        <f>IF(ISNUMBER(jaar_zip[[#This Row],[graaddagen]]),IF(OR(MONTH(jaar_zip[[#This Row],[Datum]])=1,MONTH(jaar_zip[[#This Row],[Datum]])=2,MONTH(jaar_zip[[#This Row],[Datum]])=11,MONTH(jaar_zip[[#This Row],[Datum]])=12),1.1,IF(OR(MONTH(jaar_zip[[#This Row],[Datum]])=3,MONTH(jaar_zip[[#This Row],[Datum]])=10),1,0.8))*jaar_zip[[#This Row],[graaddagen]],"")</f>
        <v>10.56</v>
      </c>
      <c r="O295" s="101">
        <f>IF(ISNUMBER(jaar_zip[[#This Row],[etmaaltemperatuur]]),IF(jaar_zip[[#This Row],[etmaaltemperatuur]]&gt;stookgrens,jaar_zip[[#This Row],[etmaaltemperatuur]]-stookgrens,0),"")</f>
        <v>0</v>
      </c>
    </row>
    <row r="296" spans="1:15" x14ac:dyDescent="0.3">
      <c r="A296">
        <v>240</v>
      </c>
      <c r="B296">
        <v>20240220</v>
      </c>
      <c r="C296">
        <v>6.6</v>
      </c>
      <c r="D296">
        <v>8.8000000000000007</v>
      </c>
      <c r="E296">
        <v>444</v>
      </c>
      <c r="F296">
        <v>-0.1</v>
      </c>
      <c r="G296">
        <v>1025</v>
      </c>
      <c r="H296">
        <v>89</v>
      </c>
      <c r="I296" s="101" t="s">
        <v>14</v>
      </c>
      <c r="J296" s="1">
        <f>DATEVALUE(RIGHT(jaar_zip[[#This Row],[YYYYMMDD]],2)&amp;"-"&amp;MID(jaar_zip[[#This Row],[YYYYMMDD]],5,2)&amp;"-"&amp;LEFT(jaar_zip[[#This Row],[YYYYMMDD]],4))</f>
        <v>45342</v>
      </c>
      <c r="K296" s="101" t="str">
        <f>IF(AND(VALUE(MONTH(jaar_zip[[#This Row],[Datum]]))=1,VALUE(WEEKNUM(jaar_zip[[#This Row],[Datum]],21))&gt;51),RIGHT(YEAR(jaar_zip[[#This Row],[Datum]])-1,2),RIGHT(YEAR(jaar_zip[[#This Row],[Datum]]),2))&amp;"-"&amp; TEXT(WEEKNUM(jaar_zip[[#This Row],[Datum]],21),"00")</f>
        <v>24-08</v>
      </c>
      <c r="L296" s="101">
        <f>MONTH(jaar_zip[[#This Row],[Datum]])</f>
        <v>2</v>
      </c>
      <c r="M296" s="101">
        <f>IF(ISNUMBER(jaar_zip[[#This Row],[etmaaltemperatuur]]),IF(jaar_zip[[#This Row],[etmaaltemperatuur]]&lt;stookgrens,stookgrens-jaar_zip[[#This Row],[etmaaltemperatuur]],0),"")</f>
        <v>9.1999999999999993</v>
      </c>
      <c r="N296" s="101">
        <f>IF(ISNUMBER(jaar_zip[[#This Row],[graaddagen]]),IF(OR(MONTH(jaar_zip[[#This Row],[Datum]])=1,MONTH(jaar_zip[[#This Row],[Datum]])=2,MONTH(jaar_zip[[#This Row],[Datum]])=11,MONTH(jaar_zip[[#This Row],[Datum]])=12),1.1,IF(OR(MONTH(jaar_zip[[#This Row],[Datum]])=3,MONTH(jaar_zip[[#This Row],[Datum]])=10),1,0.8))*jaar_zip[[#This Row],[graaddagen]],"")</f>
        <v>10.119999999999999</v>
      </c>
      <c r="O296" s="101">
        <f>IF(ISNUMBER(jaar_zip[[#This Row],[etmaaltemperatuur]]),IF(jaar_zip[[#This Row],[etmaaltemperatuur]]&gt;stookgrens,jaar_zip[[#This Row],[etmaaltemperatuur]]-stookgrens,0),"")</f>
        <v>0</v>
      </c>
    </row>
    <row r="297" spans="1:15" x14ac:dyDescent="0.3">
      <c r="A297">
        <v>240</v>
      </c>
      <c r="B297">
        <v>20240221</v>
      </c>
      <c r="C297">
        <v>7.8</v>
      </c>
      <c r="D297">
        <v>9.4</v>
      </c>
      <c r="E297">
        <v>239</v>
      </c>
      <c r="F297">
        <v>8.5</v>
      </c>
      <c r="G297">
        <v>1009.2</v>
      </c>
      <c r="H297">
        <v>90</v>
      </c>
      <c r="I297" s="101" t="s">
        <v>14</v>
      </c>
      <c r="J297" s="1">
        <f>DATEVALUE(RIGHT(jaar_zip[[#This Row],[YYYYMMDD]],2)&amp;"-"&amp;MID(jaar_zip[[#This Row],[YYYYMMDD]],5,2)&amp;"-"&amp;LEFT(jaar_zip[[#This Row],[YYYYMMDD]],4))</f>
        <v>45343</v>
      </c>
      <c r="K297" s="101" t="str">
        <f>IF(AND(VALUE(MONTH(jaar_zip[[#This Row],[Datum]]))=1,VALUE(WEEKNUM(jaar_zip[[#This Row],[Datum]],21))&gt;51),RIGHT(YEAR(jaar_zip[[#This Row],[Datum]])-1,2),RIGHT(YEAR(jaar_zip[[#This Row],[Datum]]),2))&amp;"-"&amp; TEXT(WEEKNUM(jaar_zip[[#This Row],[Datum]],21),"00")</f>
        <v>24-08</v>
      </c>
      <c r="L297" s="101">
        <f>MONTH(jaar_zip[[#This Row],[Datum]])</f>
        <v>2</v>
      </c>
      <c r="M297" s="101">
        <f>IF(ISNUMBER(jaar_zip[[#This Row],[etmaaltemperatuur]]),IF(jaar_zip[[#This Row],[etmaaltemperatuur]]&lt;stookgrens,stookgrens-jaar_zip[[#This Row],[etmaaltemperatuur]],0),"")</f>
        <v>8.6</v>
      </c>
      <c r="N297" s="101">
        <f>IF(ISNUMBER(jaar_zip[[#This Row],[graaddagen]]),IF(OR(MONTH(jaar_zip[[#This Row],[Datum]])=1,MONTH(jaar_zip[[#This Row],[Datum]])=2,MONTH(jaar_zip[[#This Row],[Datum]])=11,MONTH(jaar_zip[[#This Row],[Datum]])=12),1.1,IF(OR(MONTH(jaar_zip[[#This Row],[Datum]])=3,MONTH(jaar_zip[[#This Row],[Datum]])=10),1,0.8))*jaar_zip[[#This Row],[graaddagen]],"")</f>
        <v>9.4600000000000009</v>
      </c>
      <c r="O297" s="101">
        <f>IF(ISNUMBER(jaar_zip[[#This Row],[etmaaltemperatuur]]),IF(jaar_zip[[#This Row],[etmaaltemperatuur]]&gt;stookgrens,jaar_zip[[#This Row],[etmaaltemperatuur]]-stookgrens,0),"")</f>
        <v>0</v>
      </c>
    </row>
    <row r="298" spans="1:15" x14ac:dyDescent="0.3">
      <c r="A298">
        <v>240</v>
      </c>
      <c r="B298">
        <v>20240222</v>
      </c>
      <c r="C298">
        <v>8.3000000000000007</v>
      </c>
      <c r="D298">
        <v>9.6</v>
      </c>
      <c r="E298">
        <v>318</v>
      </c>
      <c r="F298">
        <v>9.1999999999999993</v>
      </c>
      <c r="G298">
        <v>985.1</v>
      </c>
      <c r="H298">
        <v>92</v>
      </c>
      <c r="I298" s="101" t="s">
        <v>14</v>
      </c>
      <c r="J298" s="1">
        <f>DATEVALUE(RIGHT(jaar_zip[[#This Row],[YYYYMMDD]],2)&amp;"-"&amp;MID(jaar_zip[[#This Row],[YYYYMMDD]],5,2)&amp;"-"&amp;LEFT(jaar_zip[[#This Row],[YYYYMMDD]],4))</f>
        <v>45344</v>
      </c>
      <c r="K298" s="101" t="str">
        <f>IF(AND(VALUE(MONTH(jaar_zip[[#This Row],[Datum]]))=1,VALUE(WEEKNUM(jaar_zip[[#This Row],[Datum]],21))&gt;51),RIGHT(YEAR(jaar_zip[[#This Row],[Datum]])-1,2),RIGHT(YEAR(jaar_zip[[#This Row],[Datum]]),2))&amp;"-"&amp; TEXT(WEEKNUM(jaar_zip[[#This Row],[Datum]],21),"00")</f>
        <v>24-08</v>
      </c>
      <c r="L298" s="101">
        <f>MONTH(jaar_zip[[#This Row],[Datum]])</f>
        <v>2</v>
      </c>
      <c r="M298" s="101">
        <f>IF(ISNUMBER(jaar_zip[[#This Row],[etmaaltemperatuur]]),IF(jaar_zip[[#This Row],[etmaaltemperatuur]]&lt;stookgrens,stookgrens-jaar_zip[[#This Row],[etmaaltemperatuur]],0),"")</f>
        <v>8.4</v>
      </c>
      <c r="N298" s="101">
        <f>IF(ISNUMBER(jaar_zip[[#This Row],[graaddagen]]),IF(OR(MONTH(jaar_zip[[#This Row],[Datum]])=1,MONTH(jaar_zip[[#This Row],[Datum]])=2,MONTH(jaar_zip[[#This Row],[Datum]])=11,MONTH(jaar_zip[[#This Row],[Datum]])=12),1.1,IF(OR(MONTH(jaar_zip[[#This Row],[Datum]])=3,MONTH(jaar_zip[[#This Row],[Datum]])=10),1,0.8))*jaar_zip[[#This Row],[graaddagen]],"")</f>
        <v>9.240000000000002</v>
      </c>
      <c r="O298" s="101">
        <f>IF(ISNUMBER(jaar_zip[[#This Row],[etmaaltemperatuur]]),IF(jaar_zip[[#This Row],[etmaaltemperatuur]]&gt;stookgrens,jaar_zip[[#This Row],[etmaaltemperatuur]]-stookgrens,0),"")</f>
        <v>0</v>
      </c>
    </row>
    <row r="299" spans="1:15" x14ac:dyDescent="0.3">
      <c r="A299">
        <v>240</v>
      </c>
      <c r="B299">
        <v>20240223</v>
      </c>
      <c r="C299">
        <v>8.1</v>
      </c>
      <c r="D299">
        <v>6.1</v>
      </c>
      <c r="E299">
        <v>389</v>
      </c>
      <c r="F299">
        <v>1.8</v>
      </c>
      <c r="G299">
        <v>989.3</v>
      </c>
      <c r="H299">
        <v>83</v>
      </c>
      <c r="I299" s="101" t="s">
        <v>14</v>
      </c>
      <c r="J299" s="1">
        <f>DATEVALUE(RIGHT(jaar_zip[[#This Row],[YYYYMMDD]],2)&amp;"-"&amp;MID(jaar_zip[[#This Row],[YYYYMMDD]],5,2)&amp;"-"&amp;LEFT(jaar_zip[[#This Row],[YYYYMMDD]],4))</f>
        <v>45345</v>
      </c>
      <c r="K299" s="101" t="str">
        <f>IF(AND(VALUE(MONTH(jaar_zip[[#This Row],[Datum]]))=1,VALUE(WEEKNUM(jaar_zip[[#This Row],[Datum]],21))&gt;51),RIGHT(YEAR(jaar_zip[[#This Row],[Datum]])-1,2),RIGHT(YEAR(jaar_zip[[#This Row],[Datum]]),2))&amp;"-"&amp; TEXT(WEEKNUM(jaar_zip[[#This Row],[Datum]],21),"00")</f>
        <v>24-08</v>
      </c>
      <c r="L299" s="101">
        <f>MONTH(jaar_zip[[#This Row],[Datum]])</f>
        <v>2</v>
      </c>
      <c r="M299" s="101">
        <f>IF(ISNUMBER(jaar_zip[[#This Row],[etmaaltemperatuur]]),IF(jaar_zip[[#This Row],[etmaaltemperatuur]]&lt;stookgrens,stookgrens-jaar_zip[[#This Row],[etmaaltemperatuur]],0),"")</f>
        <v>11.9</v>
      </c>
      <c r="N299" s="101">
        <f>IF(ISNUMBER(jaar_zip[[#This Row],[graaddagen]]),IF(OR(MONTH(jaar_zip[[#This Row],[Datum]])=1,MONTH(jaar_zip[[#This Row],[Datum]])=2,MONTH(jaar_zip[[#This Row],[Datum]])=11,MONTH(jaar_zip[[#This Row],[Datum]])=12),1.1,IF(OR(MONTH(jaar_zip[[#This Row],[Datum]])=3,MONTH(jaar_zip[[#This Row],[Datum]])=10),1,0.8))*jaar_zip[[#This Row],[graaddagen]],"")</f>
        <v>13.090000000000002</v>
      </c>
      <c r="O299" s="101">
        <f>IF(ISNUMBER(jaar_zip[[#This Row],[etmaaltemperatuur]]),IF(jaar_zip[[#This Row],[etmaaltemperatuur]]&gt;stookgrens,jaar_zip[[#This Row],[etmaaltemperatuur]]-stookgrens,0),"")</f>
        <v>0</v>
      </c>
    </row>
    <row r="300" spans="1:15" x14ac:dyDescent="0.3">
      <c r="A300">
        <v>240</v>
      </c>
      <c r="B300">
        <v>20240224</v>
      </c>
      <c r="C300">
        <v>4.5999999999999996</v>
      </c>
      <c r="D300">
        <v>4.7</v>
      </c>
      <c r="E300">
        <v>405</v>
      </c>
      <c r="F300">
        <v>6.3</v>
      </c>
      <c r="G300">
        <v>997.3</v>
      </c>
      <c r="H300">
        <v>91</v>
      </c>
      <c r="I300" s="101" t="s">
        <v>14</v>
      </c>
      <c r="J300" s="1">
        <f>DATEVALUE(RIGHT(jaar_zip[[#This Row],[YYYYMMDD]],2)&amp;"-"&amp;MID(jaar_zip[[#This Row],[YYYYMMDD]],5,2)&amp;"-"&amp;LEFT(jaar_zip[[#This Row],[YYYYMMDD]],4))</f>
        <v>45346</v>
      </c>
      <c r="K300" s="101" t="str">
        <f>IF(AND(VALUE(MONTH(jaar_zip[[#This Row],[Datum]]))=1,VALUE(WEEKNUM(jaar_zip[[#This Row],[Datum]],21))&gt;51),RIGHT(YEAR(jaar_zip[[#This Row],[Datum]])-1,2),RIGHT(YEAR(jaar_zip[[#This Row],[Datum]]),2))&amp;"-"&amp; TEXT(WEEKNUM(jaar_zip[[#This Row],[Datum]],21),"00")</f>
        <v>24-08</v>
      </c>
      <c r="L300" s="101">
        <f>MONTH(jaar_zip[[#This Row],[Datum]])</f>
        <v>2</v>
      </c>
      <c r="M300" s="101">
        <f>IF(ISNUMBER(jaar_zip[[#This Row],[etmaaltemperatuur]]),IF(jaar_zip[[#This Row],[etmaaltemperatuur]]&lt;stookgrens,stookgrens-jaar_zip[[#This Row],[etmaaltemperatuur]],0),"")</f>
        <v>13.3</v>
      </c>
      <c r="N300" s="101">
        <f>IF(ISNUMBER(jaar_zip[[#This Row],[graaddagen]]),IF(OR(MONTH(jaar_zip[[#This Row],[Datum]])=1,MONTH(jaar_zip[[#This Row],[Datum]])=2,MONTH(jaar_zip[[#This Row],[Datum]])=11,MONTH(jaar_zip[[#This Row],[Datum]])=12),1.1,IF(OR(MONTH(jaar_zip[[#This Row],[Datum]])=3,MONTH(jaar_zip[[#This Row],[Datum]])=10),1,0.8))*jaar_zip[[#This Row],[graaddagen]],"")</f>
        <v>14.630000000000003</v>
      </c>
      <c r="O300" s="101">
        <f>IF(ISNUMBER(jaar_zip[[#This Row],[etmaaltemperatuur]]),IF(jaar_zip[[#This Row],[etmaaltemperatuur]]&gt;stookgrens,jaar_zip[[#This Row],[etmaaltemperatuur]]-stookgrens,0),"")</f>
        <v>0</v>
      </c>
    </row>
    <row r="301" spans="1:15" x14ac:dyDescent="0.3">
      <c r="A301">
        <v>240</v>
      </c>
      <c r="B301">
        <v>20240225</v>
      </c>
      <c r="C301">
        <v>4.2</v>
      </c>
      <c r="D301">
        <v>6.4</v>
      </c>
      <c r="E301">
        <v>658</v>
      </c>
      <c r="F301">
        <v>0.3</v>
      </c>
      <c r="G301">
        <v>999.5</v>
      </c>
      <c r="H301">
        <v>86</v>
      </c>
      <c r="I301" s="101" t="s">
        <v>14</v>
      </c>
      <c r="J301" s="1">
        <f>DATEVALUE(RIGHT(jaar_zip[[#This Row],[YYYYMMDD]],2)&amp;"-"&amp;MID(jaar_zip[[#This Row],[YYYYMMDD]],5,2)&amp;"-"&amp;LEFT(jaar_zip[[#This Row],[YYYYMMDD]],4))</f>
        <v>45347</v>
      </c>
      <c r="K301" s="101" t="str">
        <f>IF(AND(VALUE(MONTH(jaar_zip[[#This Row],[Datum]]))=1,VALUE(WEEKNUM(jaar_zip[[#This Row],[Datum]],21))&gt;51),RIGHT(YEAR(jaar_zip[[#This Row],[Datum]])-1,2),RIGHT(YEAR(jaar_zip[[#This Row],[Datum]]),2))&amp;"-"&amp; TEXT(WEEKNUM(jaar_zip[[#This Row],[Datum]],21),"00")</f>
        <v>24-08</v>
      </c>
      <c r="L301" s="101">
        <f>MONTH(jaar_zip[[#This Row],[Datum]])</f>
        <v>2</v>
      </c>
      <c r="M301" s="101">
        <f>IF(ISNUMBER(jaar_zip[[#This Row],[etmaaltemperatuur]]),IF(jaar_zip[[#This Row],[etmaaltemperatuur]]&lt;stookgrens,stookgrens-jaar_zip[[#This Row],[etmaaltemperatuur]],0),"")</f>
        <v>11.6</v>
      </c>
      <c r="N301" s="101">
        <f>IF(ISNUMBER(jaar_zip[[#This Row],[graaddagen]]),IF(OR(MONTH(jaar_zip[[#This Row],[Datum]])=1,MONTH(jaar_zip[[#This Row],[Datum]])=2,MONTH(jaar_zip[[#This Row],[Datum]])=11,MONTH(jaar_zip[[#This Row],[Datum]])=12),1.1,IF(OR(MONTH(jaar_zip[[#This Row],[Datum]])=3,MONTH(jaar_zip[[#This Row],[Datum]])=10),1,0.8))*jaar_zip[[#This Row],[graaddagen]],"")</f>
        <v>12.76</v>
      </c>
      <c r="O301" s="101">
        <f>IF(ISNUMBER(jaar_zip[[#This Row],[etmaaltemperatuur]]),IF(jaar_zip[[#This Row],[etmaaltemperatuur]]&gt;stookgrens,jaar_zip[[#This Row],[etmaaltemperatuur]]-stookgrens,0),"")</f>
        <v>0</v>
      </c>
    </row>
    <row r="302" spans="1:15" x14ac:dyDescent="0.3">
      <c r="A302">
        <v>240</v>
      </c>
      <c r="B302">
        <v>20240226</v>
      </c>
      <c r="C302">
        <v>8</v>
      </c>
      <c r="D302">
        <v>5.5</v>
      </c>
      <c r="E302">
        <v>475</v>
      </c>
      <c r="F302">
        <v>0</v>
      </c>
      <c r="G302">
        <v>1008.1</v>
      </c>
      <c r="H302">
        <v>83</v>
      </c>
      <c r="I302" s="101" t="s">
        <v>14</v>
      </c>
      <c r="J302" s="1">
        <f>DATEVALUE(RIGHT(jaar_zip[[#This Row],[YYYYMMDD]],2)&amp;"-"&amp;MID(jaar_zip[[#This Row],[YYYYMMDD]],5,2)&amp;"-"&amp;LEFT(jaar_zip[[#This Row],[YYYYMMDD]],4))</f>
        <v>45348</v>
      </c>
      <c r="K302" s="101" t="str">
        <f>IF(AND(VALUE(MONTH(jaar_zip[[#This Row],[Datum]]))=1,VALUE(WEEKNUM(jaar_zip[[#This Row],[Datum]],21))&gt;51),RIGHT(YEAR(jaar_zip[[#This Row],[Datum]])-1,2),RIGHT(YEAR(jaar_zip[[#This Row],[Datum]]),2))&amp;"-"&amp; TEXT(WEEKNUM(jaar_zip[[#This Row],[Datum]],21),"00")</f>
        <v>24-09</v>
      </c>
      <c r="L302" s="101">
        <f>MONTH(jaar_zip[[#This Row],[Datum]])</f>
        <v>2</v>
      </c>
      <c r="M302" s="101">
        <f>IF(ISNUMBER(jaar_zip[[#This Row],[etmaaltemperatuur]]),IF(jaar_zip[[#This Row],[etmaaltemperatuur]]&lt;stookgrens,stookgrens-jaar_zip[[#This Row],[etmaaltemperatuur]],0),"")</f>
        <v>12.5</v>
      </c>
      <c r="N302" s="101">
        <f>IF(ISNUMBER(jaar_zip[[#This Row],[graaddagen]]),IF(OR(MONTH(jaar_zip[[#This Row],[Datum]])=1,MONTH(jaar_zip[[#This Row],[Datum]])=2,MONTH(jaar_zip[[#This Row],[Datum]])=11,MONTH(jaar_zip[[#This Row],[Datum]])=12),1.1,IF(OR(MONTH(jaar_zip[[#This Row],[Datum]])=3,MONTH(jaar_zip[[#This Row],[Datum]])=10),1,0.8))*jaar_zip[[#This Row],[graaddagen]],"")</f>
        <v>13.750000000000002</v>
      </c>
      <c r="O302" s="101">
        <f>IF(ISNUMBER(jaar_zip[[#This Row],[etmaaltemperatuur]]),IF(jaar_zip[[#This Row],[etmaaltemperatuur]]&gt;stookgrens,jaar_zip[[#This Row],[etmaaltemperatuur]]-stookgrens,0),"")</f>
        <v>0</v>
      </c>
    </row>
    <row r="303" spans="1:15" x14ac:dyDescent="0.3">
      <c r="A303">
        <v>240</v>
      </c>
      <c r="B303">
        <v>20240227</v>
      </c>
      <c r="C303">
        <v>3</v>
      </c>
      <c r="D303">
        <v>4.8</v>
      </c>
      <c r="E303">
        <v>988</v>
      </c>
      <c r="F303">
        <v>0</v>
      </c>
      <c r="G303">
        <v>1019</v>
      </c>
      <c r="H303">
        <v>82</v>
      </c>
      <c r="I303" s="101" t="s">
        <v>14</v>
      </c>
      <c r="J303" s="1">
        <f>DATEVALUE(RIGHT(jaar_zip[[#This Row],[YYYYMMDD]],2)&amp;"-"&amp;MID(jaar_zip[[#This Row],[YYYYMMDD]],5,2)&amp;"-"&amp;LEFT(jaar_zip[[#This Row],[YYYYMMDD]],4))</f>
        <v>45349</v>
      </c>
      <c r="K303" s="101" t="str">
        <f>IF(AND(VALUE(MONTH(jaar_zip[[#This Row],[Datum]]))=1,VALUE(WEEKNUM(jaar_zip[[#This Row],[Datum]],21))&gt;51),RIGHT(YEAR(jaar_zip[[#This Row],[Datum]])-1,2),RIGHT(YEAR(jaar_zip[[#This Row],[Datum]]),2))&amp;"-"&amp; TEXT(WEEKNUM(jaar_zip[[#This Row],[Datum]],21),"00")</f>
        <v>24-09</v>
      </c>
      <c r="L303" s="101">
        <f>MONTH(jaar_zip[[#This Row],[Datum]])</f>
        <v>2</v>
      </c>
      <c r="M303" s="101">
        <f>IF(ISNUMBER(jaar_zip[[#This Row],[etmaaltemperatuur]]),IF(jaar_zip[[#This Row],[etmaaltemperatuur]]&lt;stookgrens,stookgrens-jaar_zip[[#This Row],[etmaaltemperatuur]],0),"")</f>
        <v>13.2</v>
      </c>
      <c r="N303" s="101">
        <f>IF(ISNUMBER(jaar_zip[[#This Row],[graaddagen]]),IF(OR(MONTH(jaar_zip[[#This Row],[Datum]])=1,MONTH(jaar_zip[[#This Row],[Datum]])=2,MONTH(jaar_zip[[#This Row],[Datum]])=11,MONTH(jaar_zip[[#This Row],[Datum]])=12),1.1,IF(OR(MONTH(jaar_zip[[#This Row],[Datum]])=3,MONTH(jaar_zip[[#This Row],[Datum]])=10),1,0.8))*jaar_zip[[#This Row],[graaddagen]],"")</f>
        <v>14.52</v>
      </c>
      <c r="O303" s="101">
        <f>IF(ISNUMBER(jaar_zip[[#This Row],[etmaaltemperatuur]]),IF(jaar_zip[[#This Row],[etmaaltemperatuur]]&gt;stookgrens,jaar_zip[[#This Row],[etmaaltemperatuur]]-stookgrens,0),"")</f>
        <v>0</v>
      </c>
    </row>
    <row r="304" spans="1:15" x14ac:dyDescent="0.3">
      <c r="A304">
        <v>240</v>
      </c>
      <c r="B304">
        <v>20240228</v>
      </c>
      <c r="C304">
        <v>4.9000000000000004</v>
      </c>
      <c r="D304">
        <v>7.1</v>
      </c>
      <c r="E304">
        <v>378</v>
      </c>
      <c r="F304">
        <v>-0.1</v>
      </c>
      <c r="G304">
        <v>1018.7</v>
      </c>
      <c r="H304">
        <v>90</v>
      </c>
      <c r="I304" s="101" t="s">
        <v>14</v>
      </c>
      <c r="J304" s="1">
        <f>DATEVALUE(RIGHT(jaar_zip[[#This Row],[YYYYMMDD]],2)&amp;"-"&amp;MID(jaar_zip[[#This Row],[YYYYMMDD]],5,2)&amp;"-"&amp;LEFT(jaar_zip[[#This Row],[YYYYMMDD]],4))</f>
        <v>45350</v>
      </c>
      <c r="K304" s="101" t="str">
        <f>IF(AND(VALUE(MONTH(jaar_zip[[#This Row],[Datum]]))=1,VALUE(WEEKNUM(jaar_zip[[#This Row],[Datum]],21))&gt;51),RIGHT(YEAR(jaar_zip[[#This Row],[Datum]])-1,2),RIGHT(YEAR(jaar_zip[[#This Row],[Datum]]),2))&amp;"-"&amp; TEXT(WEEKNUM(jaar_zip[[#This Row],[Datum]],21),"00")</f>
        <v>24-09</v>
      </c>
      <c r="L304" s="101">
        <f>MONTH(jaar_zip[[#This Row],[Datum]])</f>
        <v>2</v>
      </c>
      <c r="M304" s="101">
        <f>IF(ISNUMBER(jaar_zip[[#This Row],[etmaaltemperatuur]]),IF(jaar_zip[[#This Row],[etmaaltemperatuur]]&lt;stookgrens,stookgrens-jaar_zip[[#This Row],[etmaaltemperatuur]],0),"")</f>
        <v>10.9</v>
      </c>
      <c r="N304" s="101">
        <f>IF(ISNUMBER(jaar_zip[[#This Row],[graaddagen]]),IF(OR(MONTH(jaar_zip[[#This Row],[Datum]])=1,MONTH(jaar_zip[[#This Row],[Datum]])=2,MONTH(jaar_zip[[#This Row],[Datum]])=11,MONTH(jaar_zip[[#This Row],[Datum]])=12),1.1,IF(OR(MONTH(jaar_zip[[#This Row],[Datum]])=3,MONTH(jaar_zip[[#This Row],[Datum]])=10),1,0.8))*jaar_zip[[#This Row],[graaddagen]],"")</f>
        <v>11.990000000000002</v>
      </c>
      <c r="O304" s="101">
        <f>IF(ISNUMBER(jaar_zip[[#This Row],[etmaaltemperatuur]]),IF(jaar_zip[[#This Row],[etmaaltemperatuur]]&gt;stookgrens,jaar_zip[[#This Row],[etmaaltemperatuur]]-stookgrens,0),"")</f>
        <v>0</v>
      </c>
    </row>
    <row r="305" spans="1:15" x14ac:dyDescent="0.3">
      <c r="A305">
        <v>240</v>
      </c>
      <c r="B305">
        <v>20240229</v>
      </c>
      <c r="C305">
        <v>6.5</v>
      </c>
      <c r="D305">
        <v>8.3000000000000007</v>
      </c>
      <c r="E305">
        <v>178</v>
      </c>
      <c r="F305">
        <v>6.5</v>
      </c>
      <c r="G305">
        <v>1006.7</v>
      </c>
      <c r="H305">
        <v>97</v>
      </c>
      <c r="I305" s="101" t="s">
        <v>14</v>
      </c>
      <c r="J305" s="1">
        <f>DATEVALUE(RIGHT(jaar_zip[[#This Row],[YYYYMMDD]],2)&amp;"-"&amp;MID(jaar_zip[[#This Row],[YYYYMMDD]],5,2)&amp;"-"&amp;LEFT(jaar_zip[[#This Row],[YYYYMMDD]],4))</f>
        <v>45351</v>
      </c>
      <c r="K305" s="101" t="str">
        <f>IF(AND(VALUE(MONTH(jaar_zip[[#This Row],[Datum]]))=1,VALUE(WEEKNUM(jaar_zip[[#This Row],[Datum]],21))&gt;51),RIGHT(YEAR(jaar_zip[[#This Row],[Datum]])-1,2),RIGHT(YEAR(jaar_zip[[#This Row],[Datum]]),2))&amp;"-"&amp; TEXT(WEEKNUM(jaar_zip[[#This Row],[Datum]],21),"00")</f>
        <v>24-09</v>
      </c>
      <c r="L305" s="101">
        <f>MONTH(jaar_zip[[#This Row],[Datum]])</f>
        <v>2</v>
      </c>
      <c r="M305" s="101">
        <f>IF(ISNUMBER(jaar_zip[[#This Row],[etmaaltemperatuur]]),IF(jaar_zip[[#This Row],[etmaaltemperatuur]]&lt;stookgrens,stookgrens-jaar_zip[[#This Row],[etmaaltemperatuur]],0),"")</f>
        <v>9.6999999999999993</v>
      </c>
      <c r="N305" s="101">
        <f>IF(ISNUMBER(jaar_zip[[#This Row],[graaddagen]]),IF(OR(MONTH(jaar_zip[[#This Row],[Datum]])=1,MONTH(jaar_zip[[#This Row],[Datum]])=2,MONTH(jaar_zip[[#This Row],[Datum]])=11,MONTH(jaar_zip[[#This Row],[Datum]])=12),1.1,IF(OR(MONTH(jaar_zip[[#This Row],[Datum]])=3,MONTH(jaar_zip[[#This Row],[Datum]])=10),1,0.8))*jaar_zip[[#This Row],[graaddagen]],"")</f>
        <v>10.67</v>
      </c>
      <c r="O305" s="101">
        <f>IF(ISNUMBER(jaar_zip[[#This Row],[etmaaltemperatuur]]),IF(jaar_zip[[#This Row],[etmaaltemperatuur]]&gt;stookgrens,jaar_zip[[#This Row],[etmaaltemperatuur]]-stookgrens,0),"")</f>
        <v>0</v>
      </c>
    </row>
    <row r="306" spans="1:15" x14ac:dyDescent="0.3">
      <c r="A306">
        <v>240</v>
      </c>
      <c r="B306">
        <v>20240301</v>
      </c>
      <c r="C306">
        <v>6.9</v>
      </c>
      <c r="D306">
        <v>7.6</v>
      </c>
      <c r="E306">
        <v>698</v>
      </c>
      <c r="F306">
        <v>3.8</v>
      </c>
      <c r="G306">
        <v>999.5</v>
      </c>
      <c r="H306">
        <v>85</v>
      </c>
      <c r="I306" s="101" t="s">
        <v>14</v>
      </c>
      <c r="J306" s="1">
        <f>DATEVALUE(RIGHT(jaar_zip[[#This Row],[YYYYMMDD]],2)&amp;"-"&amp;MID(jaar_zip[[#This Row],[YYYYMMDD]],5,2)&amp;"-"&amp;LEFT(jaar_zip[[#This Row],[YYYYMMDD]],4))</f>
        <v>45352</v>
      </c>
      <c r="K306" s="101" t="str">
        <f>IF(AND(VALUE(MONTH(jaar_zip[[#This Row],[Datum]]))=1,VALUE(WEEKNUM(jaar_zip[[#This Row],[Datum]],21))&gt;51),RIGHT(YEAR(jaar_zip[[#This Row],[Datum]])-1,2),RIGHT(YEAR(jaar_zip[[#This Row],[Datum]]),2))&amp;"-"&amp; TEXT(WEEKNUM(jaar_zip[[#This Row],[Datum]],21),"00")</f>
        <v>24-09</v>
      </c>
      <c r="L306" s="101">
        <f>MONTH(jaar_zip[[#This Row],[Datum]])</f>
        <v>3</v>
      </c>
      <c r="M306" s="101">
        <f>IF(ISNUMBER(jaar_zip[[#This Row],[etmaaltemperatuur]]),IF(jaar_zip[[#This Row],[etmaaltemperatuur]]&lt;stookgrens,stookgrens-jaar_zip[[#This Row],[etmaaltemperatuur]],0),"")</f>
        <v>10.4</v>
      </c>
      <c r="N306" s="101">
        <f>IF(ISNUMBER(jaar_zip[[#This Row],[graaddagen]]),IF(OR(MONTH(jaar_zip[[#This Row],[Datum]])=1,MONTH(jaar_zip[[#This Row],[Datum]])=2,MONTH(jaar_zip[[#This Row],[Datum]])=11,MONTH(jaar_zip[[#This Row],[Datum]])=12),1.1,IF(OR(MONTH(jaar_zip[[#This Row],[Datum]])=3,MONTH(jaar_zip[[#This Row],[Datum]])=10),1,0.8))*jaar_zip[[#This Row],[graaddagen]],"")</f>
        <v>10.4</v>
      </c>
      <c r="O306" s="101">
        <f>IF(ISNUMBER(jaar_zip[[#This Row],[etmaaltemperatuur]]),IF(jaar_zip[[#This Row],[etmaaltemperatuur]]&gt;stookgrens,jaar_zip[[#This Row],[etmaaltemperatuur]]-stookgrens,0),"")</f>
        <v>0</v>
      </c>
    </row>
    <row r="307" spans="1:15" x14ac:dyDescent="0.3">
      <c r="A307">
        <v>240</v>
      </c>
      <c r="B307">
        <v>20240302</v>
      </c>
      <c r="C307">
        <v>6.6</v>
      </c>
      <c r="D307">
        <v>9</v>
      </c>
      <c r="E307">
        <v>1070</v>
      </c>
      <c r="F307">
        <v>0.3</v>
      </c>
      <c r="G307">
        <v>998.6</v>
      </c>
      <c r="H307">
        <v>73</v>
      </c>
      <c r="I307" s="101" t="s">
        <v>14</v>
      </c>
      <c r="J307" s="1">
        <f>DATEVALUE(RIGHT(jaar_zip[[#This Row],[YYYYMMDD]],2)&amp;"-"&amp;MID(jaar_zip[[#This Row],[YYYYMMDD]],5,2)&amp;"-"&amp;LEFT(jaar_zip[[#This Row],[YYYYMMDD]],4))</f>
        <v>45353</v>
      </c>
      <c r="K307" s="101" t="str">
        <f>IF(AND(VALUE(MONTH(jaar_zip[[#This Row],[Datum]]))=1,VALUE(WEEKNUM(jaar_zip[[#This Row],[Datum]],21))&gt;51),RIGHT(YEAR(jaar_zip[[#This Row],[Datum]])-1,2),RIGHT(YEAR(jaar_zip[[#This Row],[Datum]]),2))&amp;"-"&amp; TEXT(WEEKNUM(jaar_zip[[#This Row],[Datum]],21),"00")</f>
        <v>24-09</v>
      </c>
      <c r="L307" s="101">
        <f>MONTH(jaar_zip[[#This Row],[Datum]])</f>
        <v>3</v>
      </c>
      <c r="M307" s="101">
        <f>IF(ISNUMBER(jaar_zip[[#This Row],[etmaaltemperatuur]]),IF(jaar_zip[[#This Row],[etmaaltemperatuur]]&lt;stookgrens,stookgrens-jaar_zip[[#This Row],[etmaaltemperatuur]],0),"")</f>
        <v>9</v>
      </c>
      <c r="N307" s="101">
        <f>IF(ISNUMBER(jaar_zip[[#This Row],[graaddagen]]),IF(OR(MONTH(jaar_zip[[#This Row],[Datum]])=1,MONTH(jaar_zip[[#This Row],[Datum]])=2,MONTH(jaar_zip[[#This Row],[Datum]])=11,MONTH(jaar_zip[[#This Row],[Datum]])=12),1.1,IF(OR(MONTH(jaar_zip[[#This Row],[Datum]])=3,MONTH(jaar_zip[[#This Row],[Datum]])=10),1,0.8))*jaar_zip[[#This Row],[graaddagen]],"")</f>
        <v>9</v>
      </c>
      <c r="O307" s="101">
        <f>IF(ISNUMBER(jaar_zip[[#This Row],[etmaaltemperatuur]]),IF(jaar_zip[[#This Row],[etmaaltemperatuur]]&gt;stookgrens,jaar_zip[[#This Row],[etmaaltemperatuur]]-stookgrens,0),"")</f>
        <v>0</v>
      </c>
    </row>
    <row r="308" spans="1:15" x14ac:dyDescent="0.3">
      <c r="A308">
        <v>240</v>
      </c>
      <c r="B308">
        <v>20240303</v>
      </c>
      <c r="C308">
        <v>4</v>
      </c>
      <c r="D308">
        <v>10.4</v>
      </c>
      <c r="E308">
        <v>714</v>
      </c>
      <c r="F308">
        <v>-0.1</v>
      </c>
      <c r="G308">
        <v>1001.9</v>
      </c>
      <c r="H308">
        <v>79</v>
      </c>
      <c r="I308" s="101" t="s">
        <v>14</v>
      </c>
      <c r="J308" s="1">
        <f>DATEVALUE(RIGHT(jaar_zip[[#This Row],[YYYYMMDD]],2)&amp;"-"&amp;MID(jaar_zip[[#This Row],[YYYYMMDD]],5,2)&amp;"-"&amp;LEFT(jaar_zip[[#This Row],[YYYYMMDD]],4))</f>
        <v>45354</v>
      </c>
      <c r="K308" s="101" t="str">
        <f>IF(AND(VALUE(MONTH(jaar_zip[[#This Row],[Datum]]))=1,VALUE(WEEKNUM(jaar_zip[[#This Row],[Datum]],21))&gt;51),RIGHT(YEAR(jaar_zip[[#This Row],[Datum]])-1,2),RIGHT(YEAR(jaar_zip[[#This Row],[Datum]]),2))&amp;"-"&amp; TEXT(WEEKNUM(jaar_zip[[#This Row],[Datum]],21),"00")</f>
        <v>24-09</v>
      </c>
      <c r="L308" s="101">
        <f>MONTH(jaar_zip[[#This Row],[Datum]])</f>
        <v>3</v>
      </c>
      <c r="M308" s="101">
        <f>IF(ISNUMBER(jaar_zip[[#This Row],[etmaaltemperatuur]]),IF(jaar_zip[[#This Row],[etmaaltemperatuur]]&lt;stookgrens,stookgrens-jaar_zip[[#This Row],[etmaaltemperatuur]],0),"")</f>
        <v>7.6</v>
      </c>
      <c r="N308" s="101">
        <f>IF(ISNUMBER(jaar_zip[[#This Row],[graaddagen]]),IF(OR(MONTH(jaar_zip[[#This Row],[Datum]])=1,MONTH(jaar_zip[[#This Row],[Datum]])=2,MONTH(jaar_zip[[#This Row],[Datum]])=11,MONTH(jaar_zip[[#This Row],[Datum]])=12),1.1,IF(OR(MONTH(jaar_zip[[#This Row],[Datum]])=3,MONTH(jaar_zip[[#This Row],[Datum]])=10),1,0.8))*jaar_zip[[#This Row],[graaddagen]],"")</f>
        <v>7.6</v>
      </c>
      <c r="O308" s="101">
        <f>IF(ISNUMBER(jaar_zip[[#This Row],[etmaaltemperatuur]]),IF(jaar_zip[[#This Row],[etmaaltemperatuur]]&gt;stookgrens,jaar_zip[[#This Row],[etmaaltemperatuur]]-stookgrens,0),"")</f>
        <v>0</v>
      </c>
    </row>
    <row r="309" spans="1:15" x14ac:dyDescent="0.3">
      <c r="A309">
        <v>240</v>
      </c>
      <c r="B309">
        <v>20240304</v>
      </c>
      <c r="C309">
        <v>3</v>
      </c>
      <c r="D309">
        <v>7.2</v>
      </c>
      <c r="E309">
        <v>1029</v>
      </c>
      <c r="F309">
        <v>0</v>
      </c>
      <c r="G309">
        <v>1011.6</v>
      </c>
      <c r="H309">
        <v>80</v>
      </c>
      <c r="I309" s="101" t="s">
        <v>14</v>
      </c>
      <c r="J309" s="1">
        <f>DATEVALUE(RIGHT(jaar_zip[[#This Row],[YYYYMMDD]],2)&amp;"-"&amp;MID(jaar_zip[[#This Row],[YYYYMMDD]],5,2)&amp;"-"&amp;LEFT(jaar_zip[[#This Row],[YYYYMMDD]],4))</f>
        <v>45355</v>
      </c>
      <c r="K309" s="101" t="str">
        <f>IF(AND(VALUE(MONTH(jaar_zip[[#This Row],[Datum]]))=1,VALUE(WEEKNUM(jaar_zip[[#This Row],[Datum]],21))&gt;51),RIGHT(YEAR(jaar_zip[[#This Row],[Datum]])-1,2),RIGHT(YEAR(jaar_zip[[#This Row],[Datum]]),2))&amp;"-"&amp; TEXT(WEEKNUM(jaar_zip[[#This Row],[Datum]],21),"00")</f>
        <v>24-10</v>
      </c>
      <c r="L309" s="101">
        <f>MONTH(jaar_zip[[#This Row],[Datum]])</f>
        <v>3</v>
      </c>
      <c r="M309" s="101">
        <f>IF(ISNUMBER(jaar_zip[[#This Row],[etmaaltemperatuur]]),IF(jaar_zip[[#This Row],[etmaaltemperatuur]]&lt;stookgrens,stookgrens-jaar_zip[[#This Row],[etmaaltemperatuur]],0),"")</f>
        <v>10.8</v>
      </c>
      <c r="N309" s="101">
        <f>IF(ISNUMBER(jaar_zip[[#This Row],[graaddagen]]),IF(OR(MONTH(jaar_zip[[#This Row],[Datum]])=1,MONTH(jaar_zip[[#This Row],[Datum]])=2,MONTH(jaar_zip[[#This Row],[Datum]])=11,MONTH(jaar_zip[[#This Row],[Datum]])=12),1.1,IF(OR(MONTH(jaar_zip[[#This Row],[Datum]])=3,MONTH(jaar_zip[[#This Row],[Datum]])=10),1,0.8))*jaar_zip[[#This Row],[graaddagen]],"")</f>
        <v>10.8</v>
      </c>
      <c r="O309" s="101">
        <f>IF(ISNUMBER(jaar_zip[[#This Row],[etmaaltemperatuur]]),IF(jaar_zip[[#This Row],[etmaaltemperatuur]]&gt;stookgrens,jaar_zip[[#This Row],[etmaaltemperatuur]]-stookgrens,0),"")</f>
        <v>0</v>
      </c>
    </row>
    <row r="310" spans="1:15" x14ac:dyDescent="0.3">
      <c r="A310">
        <v>240</v>
      </c>
      <c r="B310">
        <v>20240305</v>
      </c>
      <c r="C310">
        <v>1.7</v>
      </c>
      <c r="D310">
        <v>6.4</v>
      </c>
      <c r="E310">
        <v>215</v>
      </c>
      <c r="F310">
        <v>0.4</v>
      </c>
      <c r="G310">
        <v>1014.6</v>
      </c>
      <c r="H310">
        <v>94</v>
      </c>
      <c r="I310" s="101" t="s">
        <v>14</v>
      </c>
      <c r="J310" s="1">
        <f>DATEVALUE(RIGHT(jaar_zip[[#This Row],[YYYYMMDD]],2)&amp;"-"&amp;MID(jaar_zip[[#This Row],[YYYYMMDD]],5,2)&amp;"-"&amp;LEFT(jaar_zip[[#This Row],[YYYYMMDD]],4))</f>
        <v>45356</v>
      </c>
      <c r="K310" s="101" t="str">
        <f>IF(AND(VALUE(MONTH(jaar_zip[[#This Row],[Datum]]))=1,VALUE(WEEKNUM(jaar_zip[[#This Row],[Datum]],21))&gt;51),RIGHT(YEAR(jaar_zip[[#This Row],[Datum]])-1,2),RIGHT(YEAR(jaar_zip[[#This Row],[Datum]]),2))&amp;"-"&amp; TEXT(WEEKNUM(jaar_zip[[#This Row],[Datum]],21),"00")</f>
        <v>24-10</v>
      </c>
      <c r="L310" s="101">
        <f>MONTH(jaar_zip[[#This Row],[Datum]])</f>
        <v>3</v>
      </c>
      <c r="M310" s="101">
        <f>IF(ISNUMBER(jaar_zip[[#This Row],[etmaaltemperatuur]]),IF(jaar_zip[[#This Row],[etmaaltemperatuur]]&lt;stookgrens,stookgrens-jaar_zip[[#This Row],[etmaaltemperatuur]],0),"")</f>
        <v>11.6</v>
      </c>
      <c r="N310" s="101">
        <f>IF(ISNUMBER(jaar_zip[[#This Row],[graaddagen]]),IF(OR(MONTH(jaar_zip[[#This Row],[Datum]])=1,MONTH(jaar_zip[[#This Row],[Datum]])=2,MONTH(jaar_zip[[#This Row],[Datum]])=11,MONTH(jaar_zip[[#This Row],[Datum]])=12),1.1,IF(OR(MONTH(jaar_zip[[#This Row],[Datum]])=3,MONTH(jaar_zip[[#This Row],[Datum]])=10),1,0.8))*jaar_zip[[#This Row],[graaddagen]],"")</f>
        <v>11.6</v>
      </c>
      <c r="O310" s="101">
        <f>IF(ISNUMBER(jaar_zip[[#This Row],[etmaaltemperatuur]]),IF(jaar_zip[[#This Row],[etmaaltemperatuur]]&gt;stookgrens,jaar_zip[[#This Row],[etmaaltemperatuur]]-stookgrens,0),"")</f>
        <v>0</v>
      </c>
    </row>
    <row r="311" spans="1:15" x14ac:dyDescent="0.3">
      <c r="A311">
        <v>240</v>
      </c>
      <c r="B311">
        <v>20240306</v>
      </c>
      <c r="C311">
        <v>2.4</v>
      </c>
      <c r="D311">
        <v>7.6</v>
      </c>
      <c r="E311">
        <v>1127</v>
      </c>
      <c r="F311">
        <v>0</v>
      </c>
      <c r="G311">
        <v>1022.8</v>
      </c>
      <c r="H311">
        <v>86</v>
      </c>
      <c r="I311" s="101" t="s">
        <v>14</v>
      </c>
      <c r="J311" s="1">
        <f>DATEVALUE(RIGHT(jaar_zip[[#This Row],[YYYYMMDD]],2)&amp;"-"&amp;MID(jaar_zip[[#This Row],[YYYYMMDD]],5,2)&amp;"-"&amp;LEFT(jaar_zip[[#This Row],[YYYYMMDD]],4))</f>
        <v>45357</v>
      </c>
      <c r="K311" s="101" t="str">
        <f>IF(AND(VALUE(MONTH(jaar_zip[[#This Row],[Datum]]))=1,VALUE(WEEKNUM(jaar_zip[[#This Row],[Datum]],21))&gt;51),RIGHT(YEAR(jaar_zip[[#This Row],[Datum]])-1,2),RIGHT(YEAR(jaar_zip[[#This Row],[Datum]]),2))&amp;"-"&amp; TEXT(WEEKNUM(jaar_zip[[#This Row],[Datum]],21),"00")</f>
        <v>24-10</v>
      </c>
      <c r="L311" s="101">
        <f>MONTH(jaar_zip[[#This Row],[Datum]])</f>
        <v>3</v>
      </c>
      <c r="M311" s="101">
        <f>IF(ISNUMBER(jaar_zip[[#This Row],[etmaaltemperatuur]]),IF(jaar_zip[[#This Row],[etmaaltemperatuur]]&lt;stookgrens,stookgrens-jaar_zip[[#This Row],[etmaaltemperatuur]],0),"")</f>
        <v>10.4</v>
      </c>
      <c r="N311" s="101">
        <f>IF(ISNUMBER(jaar_zip[[#This Row],[graaddagen]]),IF(OR(MONTH(jaar_zip[[#This Row],[Datum]])=1,MONTH(jaar_zip[[#This Row],[Datum]])=2,MONTH(jaar_zip[[#This Row],[Datum]])=11,MONTH(jaar_zip[[#This Row],[Datum]])=12),1.1,IF(OR(MONTH(jaar_zip[[#This Row],[Datum]])=3,MONTH(jaar_zip[[#This Row],[Datum]])=10),1,0.8))*jaar_zip[[#This Row],[graaddagen]],"")</f>
        <v>10.4</v>
      </c>
      <c r="O311" s="101">
        <f>IF(ISNUMBER(jaar_zip[[#This Row],[etmaaltemperatuur]]),IF(jaar_zip[[#This Row],[etmaaltemperatuur]]&gt;stookgrens,jaar_zip[[#This Row],[etmaaltemperatuur]]-stookgrens,0),"")</f>
        <v>0</v>
      </c>
    </row>
    <row r="312" spans="1:15" x14ac:dyDescent="0.3">
      <c r="A312">
        <v>240</v>
      </c>
      <c r="B312">
        <v>20240307</v>
      </c>
      <c r="C312">
        <v>5.4</v>
      </c>
      <c r="D312">
        <v>5.8</v>
      </c>
      <c r="E312">
        <v>1221</v>
      </c>
      <c r="F312">
        <v>0</v>
      </c>
      <c r="G312">
        <v>1023.1</v>
      </c>
      <c r="H312">
        <v>81</v>
      </c>
      <c r="I312" s="101" t="s">
        <v>14</v>
      </c>
      <c r="J312" s="1">
        <f>DATEVALUE(RIGHT(jaar_zip[[#This Row],[YYYYMMDD]],2)&amp;"-"&amp;MID(jaar_zip[[#This Row],[YYYYMMDD]],5,2)&amp;"-"&amp;LEFT(jaar_zip[[#This Row],[YYYYMMDD]],4))</f>
        <v>45358</v>
      </c>
      <c r="K312" s="101" t="str">
        <f>IF(AND(VALUE(MONTH(jaar_zip[[#This Row],[Datum]]))=1,VALUE(WEEKNUM(jaar_zip[[#This Row],[Datum]],21))&gt;51),RIGHT(YEAR(jaar_zip[[#This Row],[Datum]])-1,2),RIGHT(YEAR(jaar_zip[[#This Row],[Datum]]),2))&amp;"-"&amp; TEXT(WEEKNUM(jaar_zip[[#This Row],[Datum]],21),"00")</f>
        <v>24-10</v>
      </c>
      <c r="L312" s="101">
        <f>MONTH(jaar_zip[[#This Row],[Datum]])</f>
        <v>3</v>
      </c>
      <c r="M312" s="101">
        <f>IF(ISNUMBER(jaar_zip[[#This Row],[etmaaltemperatuur]]),IF(jaar_zip[[#This Row],[etmaaltemperatuur]]&lt;stookgrens,stookgrens-jaar_zip[[#This Row],[etmaaltemperatuur]],0),"")</f>
        <v>12.2</v>
      </c>
      <c r="N312" s="101">
        <f>IF(ISNUMBER(jaar_zip[[#This Row],[graaddagen]]),IF(OR(MONTH(jaar_zip[[#This Row],[Datum]])=1,MONTH(jaar_zip[[#This Row],[Datum]])=2,MONTH(jaar_zip[[#This Row],[Datum]])=11,MONTH(jaar_zip[[#This Row],[Datum]])=12),1.1,IF(OR(MONTH(jaar_zip[[#This Row],[Datum]])=3,MONTH(jaar_zip[[#This Row],[Datum]])=10),1,0.8))*jaar_zip[[#This Row],[graaddagen]],"")</f>
        <v>12.2</v>
      </c>
      <c r="O312" s="101">
        <f>IF(ISNUMBER(jaar_zip[[#This Row],[etmaaltemperatuur]]),IF(jaar_zip[[#This Row],[etmaaltemperatuur]]&gt;stookgrens,jaar_zip[[#This Row],[etmaaltemperatuur]]-stookgrens,0),"")</f>
        <v>0</v>
      </c>
    </row>
    <row r="313" spans="1:15" x14ac:dyDescent="0.3">
      <c r="A313">
        <v>240</v>
      </c>
      <c r="B313">
        <v>20240308</v>
      </c>
      <c r="C313">
        <v>6.5</v>
      </c>
      <c r="D313">
        <v>5.7</v>
      </c>
      <c r="E313">
        <v>1350</v>
      </c>
      <c r="F313">
        <v>0</v>
      </c>
      <c r="G313">
        <v>1011.5</v>
      </c>
      <c r="H313">
        <v>67</v>
      </c>
      <c r="I313" s="101" t="s">
        <v>14</v>
      </c>
      <c r="J313" s="1">
        <f>DATEVALUE(RIGHT(jaar_zip[[#This Row],[YYYYMMDD]],2)&amp;"-"&amp;MID(jaar_zip[[#This Row],[YYYYMMDD]],5,2)&amp;"-"&amp;LEFT(jaar_zip[[#This Row],[YYYYMMDD]],4))</f>
        <v>45359</v>
      </c>
      <c r="K313" s="101" t="str">
        <f>IF(AND(VALUE(MONTH(jaar_zip[[#This Row],[Datum]]))=1,VALUE(WEEKNUM(jaar_zip[[#This Row],[Datum]],21))&gt;51),RIGHT(YEAR(jaar_zip[[#This Row],[Datum]])-1,2),RIGHT(YEAR(jaar_zip[[#This Row],[Datum]]),2))&amp;"-"&amp; TEXT(WEEKNUM(jaar_zip[[#This Row],[Datum]],21),"00")</f>
        <v>24-10</v>
      </c>
      <c r="L313" s="101">
        <f>MONTH(jaar_zip[[#This Row],[Datum]])</f>
        <v>3</v>
      </c>
      <c r="M313" s="101">
        <f>IF(ISNUMBER(jaar_zip[[#This Row],[etmaaltemperatuur]]),IF(jaar_zip[[#This Row],[etmaaltemperatuur]]&lt;stookgrens,stookgrens-jaar_zip[[#This Row],[etmaaltemperatuur]],0),"")</f>
        <v>12.3</v>
      </c>
      <c r="N313" s="101">
        <f>IF(ISNUMBER(jaar_zip[[#This Row],[graaddagen]]),IF(OR(MONTH(jaar_zip[[#This Row],[Datum]])=1,MONTH(jaar_zip[[#This Row],[Datum]])=2,MONTH(jaar_zip[[#This Row],[Datum]])=11,MONTH(jaar_zip[[#This Row],[Datum]])=12),1.1,IF(OR(MONTH(jaar_zip[[#This Row],[Datum]])=3,MONTH(jaar_zip[[#This Row],[Datum]])=10),1,0.8))*jaar_zip[[#This Row],[graaddagen]],"")</f>
        <v>12.3</v>
      </c>
      <c r="O313" s="101">
        <f>IF(ISNUMBER(jaar_zip[[#This Row],[etmaaltemperatuur]]),IF(jaar_zip[[#This Row],[etmaaltemperatuur]]&gt;stookgrens,jaar_zip[[#This Row],[etmaaltemperatuur]]-stookgrens,0),"")</f>
        <v>0</v>
      </c>
    </row>
    <row r="314" spans="1:15" x14ac:dyDescent="0.3">
      <c r="A314">
        <v>240</v>
      </c>
      <c r="B314">
        <v>20240309</v>
      </c>
      <c r="C314">
        <v>5.7</v>
      </c>
      <c r="D314">
        <v>8.4</v>
      </c>
      <c r="E314">
        <v>994</v>
      </c>
      <c r="F314">
        <v>0</v>
      </c>
      <c r="G314">
        <v>1000.8</v>
      </c>
      <c r="H314">
        <v>68</v>
      </c>
      <c r="I314" s="101" t="s">
        <v>14</v>
      </c>
      <c r="J314" s="1">
        <f>DATEVALUE(RIGHT(jaar_zip[[#This Row],[YYYYMMDD]],2)&amp;"-"&amp;MID(jaar_zip[[#This Row],[YYYYMMDD]],5,2)&amp;"-"&amp;LEFT(jaar_zip[[#This Row],[YYYYMMDD]],4))</f>
        <v>45360</v>
      </c>
      <c r="K314" s="101" t="str">
        <f>IF(AND(VALUE(MONTH(jaar_zip[[#This Row],[Datum]]))=1,VALUE(WEEKNUM(jaar_zip[[#This Row],[Datum]],21))&gt;51),RIGHT(YEAR(jaar_zip[[#This Row],[Datum]])-1,2),RIGHT(YEAR(jaar_zip[[#This Row],[Datum]]),2))&amp;"-"&amp; TEXT(WEEKNUM(jaar_zip[[#This Row],[Datum]],21),"00")</f>
        <v>24-10</v>
      </c>
      <c r="L314" s="101">
        <f>MONTH(jaar_zip[[#This Row],[Datum]])</f>
        <v>3</v>
      </c>
      <c r="M314" s="101">
        <f>IF(ISNUMBER(jaar_zip[[#This Row],[etmaaltemperatuur]]),IF(jaar_zip[[#This Row],[etmaaltemperatuur]]&lt;stookgrens,stookgrens-jaar_zip[[#This Row],[etmaaltemperatuur]],0),"")</f>
        <v>9.6</v>
      </c>
      <c r="N314" s="101">
        <f>IF(ISNUMBER(jaar_zip[[#This Row],[graaddagen]]),IF(OR(MONTH(jaar_zip[[#This Row],[Datum]])=1,MONTH(jaar_zip[[#This Row],[Datum]])=2,MONTH(jaar_zip[[#This Row],[Datum]])=11,MONTH(jaar_zip[[#This Row],[Datum]])=12),1.1,IF(OR(MONTH(jaar_zip[[#This Row],[Datum]])=3,MONTH(jaar_zip[[#This Row],[Datum]])=10),1,0.8))*jaar_zip[[#This Row],[graaddagen]],"")</f>
        <v>9.6</v>
      </c>
      <c r="O314" s="101">
        <f>IF(ISNUMBER(jaar_zip[[#This Row],[etmaaltemperatuur]]),IF(jaar_zip[[#This Row],[etmaaltemperatuur]]&gt;stookgrens,jaar_zip[[#This Row],[etmaaltemperatuur]]-stookgrens,0),"")</f>
        <v>0</v>
      </c>
    </row>
    <row r="315" spans="1:15" x14ac:dyDescent="0.3">
      <c r="A315">
        <v>240</v>
      </c>
      <c r="B315">
        <v>20240310</v>
      </c>
      <c r="C315">
        <v>5.2</v>
      </c>
      <c r="D315">
        <v>8.8000000000000007</v>
      </c>
      <c r="E315">
        <v>596</v>
      </c>
      <c r="F315">
        <v>0</v>
      </c>
      <c r="G315">
        <v>997.2</v>
      </c>
      <c r="H315">
        <v>74</v>
      </c>
      <c r="I315" s="101" t="s">
        <v>14</v>
      </c>
      <c r="J315" s="1">
        <f>DATEVALUE(RIGHT(jaar_zip[[#This Row],[YYYYMMDD]],2)&amp;"-"&amp;MID(jaar_zip[[#This Row],[YYYYMMDD]],5,2)&amp;"-"&amp;LEFT(jaar_zip[[#This Row],[YYYYMMDD]],4))</f>
        <v>45361</v>
      </c>
      <c r="K315" s="101" t="str">
        <f>IF(AND(VALUE(MONTH(jaar_zip[[#This Row],[Datum]]))=1,VALUE(WEEKNUM(jaar_zip[[#This Row],[Datum]],21))&gt;51),RIGHT(YEAR(jaar_zip[[#This Row],[Datum]])-1,2),RIGHT(YEAR(jaar_zip[[#This Row],[Datum]]),2))&amp;"-"&amp; TEXT(WEEKNUM(jaar_zip[[#This Row],[Datum]],21),"00")</f>
        <v>24-10</v>
      </c>
      <c r="L315" s="101">
        <f>MONTH(jaar_zip[[#This Row],[Datum]])</f>
        <v>3</v>
      </c>
      <c r="M315" s="101">
        <f>IF(ISNUMBER(jaar_zip[[#This Row],[etmaaltemperatuur]]),IF(jaar_zip[[#This Row],[etmaaltemperatuur]]&lt;stookgrens,stookgrens-jaar_zip[[#This Row],[etmaaltemperatuur]],0),"")</f>
        <v>9.1999999999999993</v>
      </c>
      <c r="N315" s="101">
        <f>IF(ISNUMBER(jaar_zip[[#This Row],[graaddagen]]),IF(OR(MONTH(jaar_zip[[#This Row],[Datum]])=1,MONTH(jaar_zip[[#This Row],[Datum]])=2,MONTH(jaar_zip[[#This Row],[Datum]])=11,MONTH(jaar_zip[[#This Row],[Datum]])=12),1.1,IF(OR(MONTH(jaar_zip[[#This Row],[Datum]])=3,MONTH(jaar_zip[[#This Row],[Datum]])=10),1,0.8))*jaar_zip[[#This Row],[graaddagen]],"")</f>
        <v>9.1999999999999993</v>
      </c>
      <c r="O315" s="101">
        <f>IF(ISNUMBER(jaar_zip[[#This Row],[etmaaltemperatuur]]),IF(jaar_zip[[#This Row],[etmaaltemperatuur]]&gt;stookgrens,jaar_zip[[#This Row],[etmaaltemperatuur]]-stookgrens,0),"")</f>
        <v>0</v>
      </c>
    </row>
    <row r="316" spans="1:15" x14ac:dyDescent="0.3">
      <c r="A316">
        <v>240</v>
      </c>
      <c r="B316">
        <v>20240311</v>
      </c>
      <c r="C316">
        <v>2.5</v>
      </c>
      <c r="D316">
        <v>7.2</v>
      </c>
      <c r="E316">
        <v>187</v>
      </c>
      <c r="F316">
        <v>5.6</v>
      </c>
      <c r="G316">
        <v>1003</v>
      </c>
      <c r="H316">
        <v>94</v>
      </c>
      <c r="I316" s="101" t="s">
        <v>14</v>
      </c>
      <c r="J316" s="1">
        <f>DATEVALUE(RIGHT(jaar_zip[[#This Row],[YYYYMMDD]],2)&amp;"-"&amp;MID(jaar_zip[[#This Row],[YYYYMMDD]],5,2)&amp;"-"&amp;LEFT(jaar_zip[[#This Row],[YYYYMMDD]],4))</f>
        <v>45362</v>
      </c>
      <c r="K316" s="101" t="str">
        <f>IF(AND(VALUE(MONTH(jaar_zip[[#This Row],[Datum]]))=1,VALUE(WEEKNUM(jaar_zip[[#This Row],[Datum]],21))&gt;51),RIGHT(YEAR(jaar_zip[[#This Row],[Datum]])-1,2),RIGHT(YEAR(jaar_zip[[#This Row],[Datum]]),2))&amp;"-"&amp; TEXT(WEEKNUM(jaar_zip[[#This Row],[Datum]],21),"00")</f>
        <v>24-11</v>
      </c>
      <c r="L316" s="101">
        <f>MONTH(jaar_zip[[#This Row],[Datum]])</f>
        <v>3</v>
      </c>
      <c r="M316" s="101">
        <f>IF(ISNUMBER(jaar_zip[[#This Row],[etmaaltemperatuur]]),IF(jaar_zip[[#This Row],[etmaaltemperatuur]]&lt;stookgrens,stookgrens-jaar_zip[[#This Row],[etmaaltemperatuur]],0),"")</f>
        <v>10.8</v>
      </c>
      <c r="N316" s="101">
        <f>IF(ISNUMBER(jaar_zip[[#This Row],[graaddagen]]),IF(OR(MONTH(jaar_zip[[#This Row],[Datum]])=1,MONTH(jaar_zip[[#This Row],[Datum]])=2,MONTH(jaar_zip[[#This Row],[Datum]])=11,MONTH(jaar_zip[[#This Row],[Datum]])=12),1.1,IF(OR(MONTH(jaar_zip[[#This Row],[Datum]])=3,MONTH(jaar_zip[[#This Row],[Datum]])=10),1,0.8))*jaar_zip[[#This Row],[graaddagen]],"")</f>
        <v>10.8</v>
      </c>
      <c r="O316" s="101">
        <f>IF(ISNUMBER(jaar_zip[[#This Row],[etmaaltemperatuur]]),IF(jaar_zip[[#This Row],[etmaaltemperatuur]]&gt;stookgrens,jaar_zip[[#This Row],[etmaaltemperatuur]]-stookgrens,0),"")</f>
        <v>0</v>
      </c>
    </row>
    <row r="317" spans="1:15" x14ac:dyDescent="0.3">
      <c r="A317">
        <v>240</v>
      </c>
      <c r="B317">
        <v>20240312</v>
      </c>
      <c r="C317">
        <v>4.8</v>
      </c>
      <c r="D317">
        <v>8.6</v>
      </c>
      <c r="E317">
        <v>540</v>
      </c>
      <c r="F317">
        <v>2</v>
      </c>
      <c r="G317">
        <v>1012.1</v>
      </c>
      <c r="H317">
        <v>90</v>
      </c>
      <c r="I317" s="101" t="s">
        <v>14</v>
      </c>
      <c r="J317" s="1">
        <f>DATEVALUE(RIGHT(jaar_zip[[#This Row],[YYYYMMDD]],2)&amp;"-"&amp;MID(jaar_zip[[#This Row],[YYYYMMDD]],5,2)&amp;"-"&amp;LEFT(jaar_zip[[#This Row],[YYYYMMDD]],4))</f>
        <v>45363</v>
      </c>
      <c r="K317" s="101" t="str">
        <f>IF(AND(VALUE(MONTH(jaar_zip[[#This Row],[Datum]]))=1,VALUE(WEEKNUM(jaar_zip[[#This Row],[Datum]],21))&gt;51),RIGHT(YEAR(jaar_zip[[#This Row],[Datum]])-1,2),RIGHT(YEAR(jaar_zip[[#This Row],[Datum]]),2))&amp;"-"&amp; TEXT(WEEKNUM(jaar_zip[[#This Row],[Datum]],21),"00")</f>
        <v>24-11</v>
      </c>
      <c r="L317" s="101">
        <f>MONTH(jaar_zip[[#This Row],[Datum]])</f>
        <v>3</v>
      </c>
      <c r="M317" s="101">
        <f>IF(ISNUMBER(jaar_zip[[#This Row],[etmaaltemperatuur]]),IF(jaar_zip[[#This Row],[etmaaltemperatuur]]&lt;stookgrens,stookgrens-jaar_zip[[#This Row],[etmaaltemperatuur]],0),"")</f>
        <v>9.4</v>
      </c>
      <c r="N317" s="101">
        <f>IF(ISNUMBER(jaar_zip[[#This Row],[graaddagen]]),IF(OR(MONTH(jaar_zip[[#This Row],[Datum]])=1,MONTH(jaar_zip[[#This Row],[Datum]])=2,MONTH(jaar_zip[[#This Row],[Datum]])=11,MONTH(jaar_zip[[#This Row],[Datum]])=12),1.1,IF(OR(MONTH(jaar_zip[[#This Row],[Datum]])=3,MONTH(jaar_zip[[#This Row],[Datum]])=10),1,0.8))*jaar_zip[[#This Row],[graaddagen]],"")</f>
        <v>9.4</v>
      </c>
      <c r="O317" s="101">
        <f>IF(ISNUMBER(jaar_zip[[#This Row],[etmaaltemperatuur]]),IF(jaar_zip[[#This Row],[etmaaltemperatuur]]&gt;stookgrens,jaar_zip[[#This Row],[etmaaltemperatuur]]-stookgrens,0),"")</f>
        <v>0</v>
      </c>
    </row>
    <row r="318" spans="1:15" x14ac:dyDescent="0.3">
      <c r="A318">
        <v>240</v>
      </c>
      <c r="B318">
        <v>20240313</v>
      </c>
      <c r="C318">
        <v>6.4</v>
      </c>
      <c r="D318">
        <v>11.2</v>
      </c>
      <c r="E318">
        <v>377</v>
      </c>
      <c r="F318">
        <v>0.4</v>
      </c>
      <c r="G318">
        <v>1013.4</v>
      </c>
      <c r="H318">
        <v>88</v>
      </c>
      <c r="I318" s="101" t="s">
        <v>14</v>
      </c>
      <c r="J318" s="1">
        <f>DATEVALUE(RIGHT(jaar_zip[[#This Row],[YYYYMMDD]],2)&amp;"-"&amp;MID(jaar_zip[[#This Row],[YYYYMMDD]],5,2)&amp;"-"&amp;LEFT(jaar_zip[[#This Row],[YYYYMMDD]],4))</f>
        <v>45364</v>
      </c>
      <c r="K318" s="101" t="str">
        <f>IF(AND(VALUE(MONTH(jaar_zip[[#This Row],[Datum]]))=1,VALUE(WEEKNUM(jaar_zip[[#This Row],[Datum]],21))&gt;51),RIGHT(YEAR(jaar_zip[[#This Row],[Datum]])-1,2),RIGHT(YEAR(jaar_zip[[#This Row],[Datum]]),2))&amp;"-"&amp; TEXT(WEEKNUM(jaar_zip[[#This Row],[Datum]],21),"00")</f>
        <v>24-11</v>
      </c>
      <c r="L318" s="101">
        <f>MONTH(jaar_zip[[#This Row],[Datum]])</f>
        <v>3</v>
      </c>
      <c r="M318" s="101">
        <f>IF(ISNUMBER(jaar_zip[[#This Row],[etmaaltemperatuur]]),IF(jaar_zip[[#This Row],[etmaaltemperatuur]]&lt;stookgrens,stookgrens-jaar_zip[[#This Row],[etmaaltemperatuur]],0),"")</f>
        <v>6.8000000000000007</v>
      </c>
      <c r="N318" s="101">
        <f>IF(ISNUMBER(jaar_zip[[#This Row],[graaddagen]]),IF(OR(MONTH(jaar_zip[[#This Row],[Datum]])=1,MONTH(jaar_zip[[#This Row],[Datum]])=2,MONTH(jaar_zip[[#This Row],[Datum]])=11,MONTH(jaar_zip[[#This Row],[Datum]])=12),1.1,IF(OR(MONTH(jaar_zip[[#This Row],[Datum]])=3,MONTH(jaar_zip[[#This Row],[Datum]])=10),1,0.8))*jaar_zip[[#This Row],[graaddagen]],"")</f>
        <v>6.8000000000000007</v>
      </c>
      <c r="O318" s="101">
        <f>IF(ISNUMBER(jaar_zip[[#This Row],[etmaaltemperatuur]]),IF(jaar_zip[[#This Row],[etmaaltemperatuur]]&gt;stookgrens,jaar_zip[[#This Row],[etmaaltemperatuur]]-stookgrens,0),"")</f>
        <v>0</v>
      </c>
    </row>
    <row r="319" spans="1:15" x14ac:dyDescent="0.3">
      <c r="A319">
        <v>240</v>
      </c>
      <c r="B319">
        <v>20240314</v>
      </c>
      <c r="C319">
        <v>5.0999999999999996</v>
      </c>
      <c r="D319">
        <v>12.4</v>
      </c>
      <c r="E319">
        <v>1366</v>
      </c>
      <c r="F319">
        <v>0</v>
      </c>
      <c r="G319">
        <v>1009.7</v>
      </c>
      <c r="H319">
        <v>79</v>
      </c>
      <c r="I319" s="101" t="s">
        <v>14</v>
      </c>
      <c r="J319" s="1">
        <f>DATEVALUE(RIGHT(jaar_zip[[#This Row],[YYYYMMDD]],2)&amp;"-"&amp;MID(jaar_zip[[#This Row],[YYYYMMDD]],5,2)&amp;"-"&amp;LEFT(jaar_zip[[#This Row],[YYYYMMDD]],4))</f>
        <v>45365</v>
      </c>
      <c r="K319" s="101" t="str">
        <f>IF(AND(VALUE(MONTH(jaar_zip[[#This Row],[Datum]]))=1,VALUE(WEEKNUM(jaar_zip[[#This Row],[Datum]],21))&gt;51),RIGHT(YEAR(jaar_zip[[#This Row],[Datum]])-1,2),RIGHT(YEAR(jaar_zip[[#This Row],[Datum]]),2))&amp;"-"&amp; TEXT(WEEKNUM(jaar_zip[[#This Row],[Datum]],21),"00")</f>
        <v>24-11</v>
      </c>
      <c r="L319" s="101">
        <f>MONTH(jaar_zip[[#This Row],[Datum]])</f>
        <v>3</v>
      </c>
      <c r="M319" s="101">
        <f>IF(ISNUMBER(jaar_zip[[#This Row],[etmaaltemperatuur]]),IF(jaar_zip[[#This Row],[etmaaltemperatuur]]&lt;stookgrens,stookgrens-jaar_zip[[#This Row],[etmaaltemperatuur]],0),"")</f>
        <v>5.6</v>
      </c>
      <c r="N319" s="101">
        <f>IF(ISNUMBER(jaar_zip[[#This Row],[graaddagen]]),IF(OR(MONTH(jaar_zip[[#This Row],[Datum]])=1,MONTH(jaar_zip[[#This Row],[Datum]])=2,MONTH(jaar_zip[[#This Row],[Datum]])=11,MONTH(jaar_zip[[#This Row],[Datum]])=12),1.1,IF(OR(MONTH(jaar_zip[[#This Row],[Datum]])=3,MONTH(jaar_zip[[#This Row],[Datum]])=10),1,0.8))*jaar_zip[[#This Row],[graaddagen]],"")</f>
        <v>5.6</v>
      </c>
      <c r="O319" s="101">
        <f>IF(ISNUMBER(jaar_zip[[#This Row],[etmaaltemperatuur]]),IF(jaar_zip[[#This Row],[etmaaltemperatuur]]&gt;stookgrens,jaar_zip[[#This Row],[etmaaltemperatuur]]-stookgrens,0),"")</f>
        <v>0</v>
      </c>
    </row>
    <row r="320" spans="1:15" x14ac:dyDescent="0.3">
      <c r="A320">
        <v>240</v>
      </c>
      <c r="B320">
        <v>20240315</v>
      </c>
      <c r="C320">
        <v>8.1999999999999993</v>
      </c>
      <c r="D320">
        <v>12.6</v>
      </c>
      <c r="E320">
        <v>932</v>
      </c>
      <c r="F320">
        <v>0.9</v>
      </c>
      <c r="G320">
        <v>1006.3</v>
      </c>
      <c r="H320">
        <v>84</v>
      </c>
      <c r="I320" s="101" t="s">
        <v>14</v>
      </c>
      <c r="J320" s="1">
        <f>DATEVALUE(RIGHT(jaar_zip[[#This Row],[YYYYMMDD]],2)&amp;"-"&amp;MID(jaar_zip[[#This Row],[YYYYMMDD]],5,2)&amp;"-"&amp;LEFT(jaar_zip[[#This Row],[YYYYMMDD]],4))</f>
        <v>45366</v>
      </c>
      <c r="K320" s="101" t="str">
        <f>IF(AND(VALUE(MONTH(jaar_zip[[#This Row],[Datum]]))=1,VALUE(WEEKNUM(jaar_zip[[#This Row],[Datum]],21))&gt;51),RIGHT(YEAR(jaar_zip[[#This Row],[Datum]])-1,2),RIGHT(YEAR(jaar_zip[[#This Row],[Datum]]),2))&amp;"-"&amp; TEXT(WEEKNUM(jaar_zip[[#This Row],[Datum]],21),"00")</f>
        <v>24-11</v>
      </c>
      <c r="L320" s="101">
        <f>MONTH(jaar_zip[[#This Row],[Datum]])</f>
        <v>3</v>
      </c>
      <c r="M320" s="101">
        <f>IF(ISNUMBER(jaar_zip[[#This Row],[etmaaltemperatuur]]),IF(jaar_zip[[#This Row],[etmaaltemperatuur]]&lt;stookgrens,stookgrens-jaar_zip[[#This Row],[etmaaltemperatuur]],0),"")</f>
        <v>5.4</v>
      </c>
      <c r="N320" s="101">
        <f>IF(ISNUMBER(jaar_zip[[#This Row],[graaddagen]]),IF(OR(MONTH(jaar_zip[[#This Row],[Datum]])=1,MONTH(jaar_zip[[#This Row],[Datum]])=2,MONTH(jaar_zip[[#This Row],[Datum]])=11,MONTH(jaar_zip[[#This Row],[Datum]])=12),1.1,IF(OR(MONTH(jaar_zip[[#This Row],[Datum]])=3,MONTH(jaar_zip[[#This Row],[Datum]])=10),1,0.8))*jaar_zip[[#This Row],[graaddagen]],"")</f>
        <v>5.4</v>
      </c>
      <c r="O320" s="101">
        <f>IF(ISNUMBER(jaar_zip[[#This Row],[etmaaltemperatuur]]),IF(jaar_zip[[#This Row],[etmaaltemperatuur]]&gt;stookgrens,jaar_zip[[#This Row],[etmaaltemperatuur]]-stookgrens,0),"")</f>
        <v>0</v>
      </c>
    </row>
    <row r="321" spans="1:15" x14ac:dyDescent="0.3">
      <c r="A321">
        <v>240</v>
      </c>
      <c r="B321">
        <v>20240316</v>
      </c>
      <c r="C321">
        <v>4.0999999999999996</v>
      </c>
      <c r="D321">
        <v>7.4</v>
      </c>
      <c r="E321">
        <v>703</v>
      </c>
      <c r="F321">
        <v>1</v>
      </c>
      <c r="G321">
        <v>1019.5</v>
      </c>
      <c r="H321">
        <v>79</v>
      </c>
      <c r="I321" s="101" t="s">
        <v>14</v>
      </c>
      <c r="J321" s="1">
        <f>DATEVALUE(RIGHT(jaar_zip[[#This Row],[YYYYMMDD]],2)&amp;"-"&amp;MID(jaar_zip[[#This Row],[YYYYMMDD]],5,2)&amp;"-"&amp;LEFT(jaar_zip[[#This Row],[YYYYMMDD]],4))</f>
        <v>45367</v>
      </c>
      <c r="K321" s="101" t="str">
        <f>IF(AND(VALUE(MONTH(jaar_zip[[#This Row],[Datum]]))=1,VALUE(WEEKNUM(jaar_zip[[#This Row],[Datum]],21))&gt;51),RIGHT(YEAR(jaar_zip[[#This Row],[Datum]])-1,2),RIGHT(YEAR(jaar_zip[[#This Row],[Datum]]),2))&amp;"-"&amp; TEXT(WEEKNUM(jaar_zip[[#This Row],[Datum]],21),"00")</f>
        <v>24-11</v>
      </c>
      <c r="L321" s="101">
        <f>MONTH(jaar_zip[[#This Row],[Datum]])</f>
        <v>3</v>
      </c>
      <c r="M321" s="101">
        <f>IF(ISNUMBER(jaar_zip[[#This Row],[etmaaltemperatuur]]),IF(jaar_zip[[#This Row],[etmaaltemperatuur]]&lt;stookgrens,stookgrens-jaar_zip[[#This Row],[etmaaltemperatuur]],0),"")</f>
        <v>10.6</v>
      </c>
      <c r="N321" s="101">
        <f>IF(ISNUMBER(jaar_zip[[#This Row],[graaddagen]]),IF(OR(MONTH(jaar_zip[[#This Row],[Datum]])=1,MONTH(jaar_zip[[#This Row],[Datum]])=2,MONTH(jaar_zip[[#This Row],[Datum]])=11,MONTH(jaar_zip[[#This Row],[Datum]])=12),1.1,IF(OR(MONTH(jaar_zip[[#This Row],[Datum]])=3,MONTH(jaar_zip[[#This Row],[Datum]])=10),1,0.8))*jaar_zip[[#This Row],[graaddagen]],"")</f>
        <v>10.6</v>
      </c>
      <c r="O321" s="101">
        <f>IF(ISNUMBER(jaar_zip[[#This Row],[etmaaltemperatuur]]),IF(jaar_zip[[#This Row],[etmaaltemperatuur]]&gt;stookgrens,jaar_zip[[#This Row],[etmaaltemperatuur]]-stookgrens,0),"")</f>
        <v>0</v>
      </c>
    </row>
    <row r="322" spans="1:15" x14ac:dyDescent="0.3">
      <c r="A322">
        <v>240</v>
      </c>
      <c r="B322">
        <v>20240317</v>
      </c>
      <c r="C322">
        <v>5.0999999999999996</v>
      </c>
      <c r="D322">
        <v>9.8000000000000007</v>
      </c>
      <c r="E322">
        <v>563</v>
      </c>
      <c r="F322">
        <v>3.7</v>
      </c>
      <c r="G322">
        <v>1018.5</v>
      </c>
      <c r="H322">
        <v>84</v>
      </c>
      <c r="I322" s="101" t="s">
        <v>14</v>
      </c>
      <c r="J322" s="1">
        <f>DATEVALUE(RIGHT(jaar_zip[[#This Row],[YYYYMMDD]],2)&amp;"-"&amp;MID(jaar_zip[[#This Row],[YYYYMMDD]],5,2)&amp;"-"&amp;LEFT(jaar_zip[[#This Row],[YYYYMMDD]],4))</f>
        <v>45368</v>
      </c>
      <c r="K322" s="101" t="str">
        <f>IF(AND(VALUE(MONTH(jaar_zip[[#This Row],[Datum]]))=1,VALUE(WEEKNUM(jaar_zip[[#This Row],[Datum]],21))&gt;51),RIGHT(YEAR(jaar_zip[[#This Row],[Datum]])-1,2),RIGHT(YEAR(jaar_zip[[#This Row],[Datum]]),2))&amp;"-"&amp; TEXT(WEEKNUM(jaar_zip[[#This Row],[Datum]],21),"00")</f>
        <v>24-11</v>
      </c>
      <c r="L322" s="101">
        <f>MONTH(jaar_zip[[#This Row],[Datum]])</f>
        <v>3</v>
      </c>
      <c r="M322" s="101">
        <f>IF(ISNUMBER(jaar_zip[[#This Row],[etmaaltemperatuur]]),IF(jaar_zip[[#This Row],[etmaaltemperatuur]]&lt;stookgrens,stookgrens-jaar_zip[[#This Row],[etmaaltemperatuur]],0),"")</f>
        <v>8.1999999999999993</v>
      </c>
      <c r="N322" s="101">
        <f>IF(ISNUMBER(jaar_zip[[#This Row],[graaddagen]]),IF(OR(MONTH(jaar_zip[[#This Row],[Datum]])=1,MONTH(jaar_zip[[#This Row],[Datum]])=2,MONTH(jaar_zip[[#This Row],[Datum]])=11,MONTH(jaar_zip[[#This Row],[Datum]])=12),1.1,IF(OR(MONTH(jaar_zip[[#This Row],[Datum]])=3,MONTH(jaar_zip[[#This Row],[Datum]])=10),1,0.8))*jaar_zip[[#This Row],[graaddagen]],"")</f>
        <v>8.1999999999999993</v>
      </c>
      <c r="O322" s="101">
        <f>IF(ISNUMBER(jaar_zip[[#This Row],[etmaaltemperatuur]]),IF(jaar_zip[[#This Row],[etmaaltemperatuur]]&gt;stookgrens,jaar_zip[[#This Row],[etmaaltemperatuur]]-stookgrens,0),"")</f>
        <v>0</v>
      </c>
    </row>
    <row r="323" spans="1:15" x14ac:dyDescent="0.3">
      <c r="A323">
        <v>240</v>
      </c>
      <c r="B323">
        <v>20240318</v>
      </c>
      <c r="C323">
        <v>3.2</v>
      </c>
      <c r="D323">
        <v>10.6</v>
      </c>
      <c r="E323">
        <v>1299</v>
      </c>
      <c r="F323">
        <v>-0.1</v>
      </c>
      <c r="G323">
        <v>1015.7</v>
      </c>
      <c r="H323">
        <v>86</v>
      </c>
      <c r="I323" s="101" t="s">
        <v>14</v>
      </c>
      <c r="J323" s="1">
        <f>DATEVALUE(RIGHT(jaar_zip[[#This Row],[YYYYMMDD]],2)&amp;"-"&amp;MID(jaar_zip[[#This Row],[YYYYMMDD]],5,2)&amp;"-"&amp;LEFT(jaar_zip[[#This Row],[YYYYMMDD]],4))</f>
        <v>45369</v>
      </c>
      <c r="K323" s="101" t="str">
        <f>IF(AND(VALUE(MONTH(jaar_zip[[#This Row],[Datum]]))=1,VALUE(WEEKNUM(jaar_zip[[#This Row],[Datum]],21))&gt;51),RIGHT(YEAR(jaar_zip[[#This Row],[Datum]])-1,2),RIGHT(YEAR(jaar_zip[[#This Row],[Datum]]),2))&amp;"-"&amp; TEXT(WEEKNUM(jaar_zip[[#This Row],[Datum]],21),"00")</f>
        <v>24-12</v>
      </c>
      <c r="L323" s="101">
        <f>MONTH(jaar_zip[[#This Row],[Datum]])</f>
        <v>3</v>
      </c>
      <c r="M323" s="101">
        <f>IF(ISNUMBER(jaar_zip[[#This Row],[etmaaltemperatuur]]),IF(jaar_zip[[#This Row],[etmaaltemperatuur]]&lt;stookgrens,stookgrens-jaar_zip[[#This Row],[etmaaltemperatuur]],0),"")</f>
        <v>7.4</v>
      </c>
      <c r="N323" s="101">
        <f>IF(ISNUMBER(jaar_zip[[#This Row],[graaddagen]]),IF(OR(MONTH(jaar_zip[[#This Row],[Datum]])=1,MONTH(jaar_zip[[#This Row],[Datum]])=2,MONTH(jaar_zip[[#This Row],[Datum]])=11,MONTH(jaar_zip[[#This Row],[Datum]])=12),1.1,IF(OR(MONTH(jaar_zip[[#This Row],[Datum]])=3,MONTH(jaar_zip[[#This Row],[Datum]])=10),1,0.8))*jaar_zip[[#This Row],[graaddagen]],"")</f>
        <v>7.4</v>
      </c>
      <c r="O323" s="101">
        <f>IF(ISNUMBER(jaar_zip[[#This Row],[etmaaltemperatuur]]),IF(jaar_zip[[#This Row],[etmaaltemperatuur]]&gt;stookgrens,jaar_zip[[#This Row],[etmaaltemperatuur]]-stookgrens,0),"")</f>
        <v>0</v>
      </c>
    </row>
    <row r="324" spans="1:15" x14ac:dyDescent="0.3">
      <c r="A324">
        <v>240</v>
      </c>
      <c r="B324">
        <v>20240319</v>
      </c>
      <c r="C324">
        <v>4.7</v>
      </c>
      <c r="D324">
        <v>11.7</v>
      </c>
      <c r="E324">
        <v>1037</v>
      </c>
      <c r="F324">
        <v>-0.1</v>
      </c>
      <c r="G324">
        <v>1017.7</v>
      </c>
      <c r="H324">
        <v>80</v>
      </c>
      <c r="I324" s="101" t="s">
        <v>14</v>
      </c>
      <c r="J324" s="1">
        <f>DATEVALUE(RIGHT(jaar_zip[[#This Row],[YYYYMMDD]],2)&amp;"-"&amp;MID(jaar_zip[[#This Row],[YYYYMMDD]],5,2)&amp;"-"&amp;LEFT(jaar_zip[[#This Row],[YYYYMMDD]],4))</f>
        <v>45370</v>
      </c>
      <c r="K324" s="101" t="str">
        <f>IF(AND(VALUE(MONTH(jaar_zip[[#This Row],[Datum]]))=1,VALUE(WEEKNUM(jaar_zip[[#This Row],[Datum]],21))&gt;51),RIGHT(YEAR(jaar_zip[[#This Row],[Datum]])-1,2),RIGHT(YEAR(jaar_zip[[#This Row],[Datum]]),2))&amp;"-"&amp; TEXT(WEEKNUM(jaar_zip[[#This Row],[Datum]],21),"00")</f>
        <v>24-12</v>
      </c>
      <c r="L324" s="101">
        <f>MONTH(jaar_zip[[#This Row],[Datum]])</f>
        <v>3</v>
      </c>
      <c r="M324" s="101">
        <f>IF(ISNUMBER(jaar_zip[[#This Row],[etmaaltemperatuur]]),IF(jaar_zip[[#This Row],[etmaaltemperatuur]]&lt;stookgrens,stookgrens-jaar_zip[[#This Row],[etmaaltemperatuur]],0),"")</f>
        <v>6.3000000000000007</v>
      </c>
      <c r="N324" s="101">
        <f>IF(ISNUMBER(jaar_zip[[#This Row],[graaddagen]]),IF(OR(MONTH(jaar_zip[[#This Row],[Datum]])=1,MONTH(jaar_zip[[#This Row],[Datum]])=2,MONTH(jaar_zip[[#This Row],[Datum]])=11,MONTH(jaar_zip[[#This Row],[Datum]])=12),1.1,IF(OR(MONTH(jaar_zip[[#This Row],[Datum]])=3,MONTH(jaar_zip[[#This Row],[Datum]])=10),1,0.8))*jaar_zip[[#This Row],[graaddagen]],"")</f>
        <v>6.3000000000000007</v>
      </c>
      <c r="O324" s="101">
        <f>IF(ISNUMBER(jaar_zip[[#This Row],[etmaaltemperatuur]]),IF(jaar_zip[[#This Row],[etmaaltemperatuur]]&gt;stookgrens,jaar_zip[[#This Row],[etmaaltemperatuur]]-stookgrens,0),"")</f>
        <v>0</v>
      </c>
    </row>
    <row r="325" spans="1:15" x14ac:dyDescent="0.3">
      <c r="A325">
        <v>240</v>
      </c>
      <c r="B325">
        <v>20240320</v>
      </c>
      <c r="C325">
        <v>2</v>
      </c>
      <c r="D325">
        <v>11.2</v>
      </c>
      <c r="E325">
        <v>815</v>
      </c>
      <c r="F325">
        <v>-0.1</v>
      </c>
      <c r="G325">
        <v>1019.1</v>
      </c>
      <c r="H325">
        <v>86</v>
      </c>
      <c r="I325" s="101" t="s">
        <v>14</v>
      </c>
      <c r="J325" s="1">
        <f>DATEVALUE(RIGHT(jaar_zip[[#This Row],[YYYYMMDD]],2)&amp;"-"&amp;MID(jaar_zip[[#This Row],[YYYYMMDD]],5,2)&amp;"-"&amp;LEFT(jaar_zip[[#This Row],[YYYYMMDD]],4))</f>
        <v>45371</v>
      </c>
      <c r="K325" s="101" t="str">
        <f>IF(AND(VALUE(MONTH(jaar_zip[[#This Row],[Datum]]))=1,VALUE(WEEKNUM(jaar_zip[[#This Row],[Datum]],21))&gt;51),RIGHT(YEAR(jaar_zip[[#This Row],[Datum]])-1,2),RIGHT(YEAR(jaar_zip[[#This Row],[Datum]]),2))&amp;"-"&amp; TEXT(WEEKNUM(jaar_zip[[#This Row],[Datum]],21),"00")</f>
        <v>24-12</v>
      </c>
      <c r="L325" s="101">
        <f>MONTH(jaar_zip[[#This Row],[Datum]])</f>
        <v>3</v>
      </c>
      <c r="M325" s="101">
        <f>IF(ISNUMBER(jaar_zip[[#This Row],[etmaaltemperatuur]]),IF(jaar_zip[[#This Row],[etmaaltemperatuur]]&lt;stookgrens,stookgrens-jaar_zip[[#This Row],[etmaaltemperatuur]],0),"")</f>
        <v>6.8000000000000007</v>
      </c>
      <c r="N325" s="101">
        <f>IF(ISNUMBER(jaar_zip[[#This Row],[graaddagen]]),IF(OR(MONTH(jaar_zip[[#This Row],[Datum]])=1,MONTH(jaar_zip[[#This Row],[Datum]])=2,MONTH(jaar_zip[[#This Row],[Datum]])=11,MONTH(jaar_zip[[#This Row],[Datum]])=12),1.1,IF(OR(MONTH(jaar_zip[[#This Row],[Datum]])=3,MONTH(jaar_zip[[#This Row],[Datum]])=10),1,0.8))*jaar_zip[[#This Row],[graaddagen]],"")</f>
        <v>6.8000000000000007</v>
      </c>
      <c r="O325" s="101">
        <f>IF(ISNUMBER(jaar_zip[[#This Row],[etmaaltemperatuur]]),IF(jaar_zip[[#This Row],[etmaaltemperatuur]]&gt;stookgrens,jaar_zip[[#This Row],[etmaaltemperatuur]]-stookgrens,0),"")</f>
        <v>0</v>
      </c>
    </row>
    <row r="326" spans="1:15" x14ac:dyDescent="0.3">
      <c r="A326">
        <v>240</v>
      </c>
      <c r="B326">
        <v>20240321</v>
      </c>
      <c r="C326">
        <v>4.4000000000000004</v>
      </c>
      <c r="D326">
        <v>9.1</v>
      </c>
      <c r="E326">
        <v>495</v>
      </c>
      <c r="F326">
        <v>0</v>
      </c>
      <c r="G326">
        <v>1023.5</v>
      </c>
      <c r="H326">
        <v>87</v>
      </c>
      <c r="I326" s="101" t="s">
        <v>14</v>
      </c>
      <c r="J326" s="1">
        <f>DATEVALUE(RIGHT(jaar_zip[[#This Row],[YYYYMMDD]],2)&amp;"-"&amp;MID(jaar_zip[[#This Row],[YYYYMMDD]],5,2)&amp;"-"&amp;LEFT(jaar_zip[[#This Row],[YYYYMMDD]],4))</f>
        <v>45372</v>
      </c>
      <c r="K326" s="101" t="str">
        <f>IF(AND(VALUE(MONTH(jaar_zip[[#This Row],[Datum]]))=1,VALUE(WEEKNUM(jaar_zip[[#This Row],[Datum]],21))&gt;51),RIGHT(YEAR(jaar_zip[[#This Row],[Datum]])-1,2),RIGHT(YEAR(jaar_zip[[#This Row],[Datum]]),2))&amp;"-"&amp; TEXT(WEEKNUM(jaar_zip[[#This Row],[Datum]],21),"00")</f>
        <v>24-12</v>
      </c>
      <c r="L326" s="101">
        <f>MONTH(jaar_zip[[#This Row],[Datum]])</f>
        <v>3</v>
      </c>
      <c r="M326" s="101">
        <f>IF(ISNUMBER(jaar_zip[[#This Row],[etmaaltemperatuur]]),IF(jaar_zip[[#This Row],[etmaaltemperatuur]]&lt;stookgrens,stookgrens-jaar_zip[[#This Row],[etmaaltemperatuur]],0),"")</f>
        <v>8.9</v>
      </c>
      <c r="N326" s="101">
        <f>IF(ISNUMBER(jaar_zip[[#This Row],[graaddagen]]),IF(OR(MONTH(jaar_zip[[#This Row],[Datum]])=1,MONTH(jaar_zip[[#This Row],[Datum]])=2,MONTH(jaar_zip[[#This Row],[Datum]])=11,MONTH(jaar_zip[[#This Row],[Datum]])=12),1.1,IF(OR(MONTH(jaar_zip[[#This Row],[Datum]])=3,MONTH(jaar_zip[[#This Row],[Datum]])=10),1,0.8))*jaar_zip[[#This Row],[graaddagen]],"")</f>
        <v>8.9</v>
      </c>
      <c r="O326" s="101">
        <f>IF(ISNUMBER(jaar_zip[[#This Row],[etmaaltemperatuur]]),IF(jaar_zip[[#This Row],[etmaaltemperatuur]]&gt;stookgrens,jaar_zip[[#This Row],[etmaaltemperatuur]]-stookgrens,0),"")</f>
        <v>0</v>
      </c>
    </row>
    <row r="327" spans="1:15" x14ac:dyDescent="0.3">
      <c r="A327">
        <v>240</v>
      </c>
      <c r="B327">
        <v>20240322</v>
      </c>
      <c r="C327">
        <v>5.3</v>
      </c>
      <c r="D327">
        <v>9.5</v>
      </c>
      <c r="E327">
        <v>357</v>
      </c>
      <c r="F327">
        <v>0.6</v>
      </c>
      <c r="G327">
        <v>1015.4</v>
      </c>
      <c r="H327">
        <v>88</v>
      </c>
      <c r="I327" s="101" t="s">
        <v>14</v>
      </c>
      <c r="J327" s="1">
        <f>DATEVALUE(RIGHT(jaar_zip[[#This Row],[YYYYMMDD]],2)&amp;"-"&amp;MID(jaar_zip[[#This Row],[YYYYMMDD]],5,2)&amp;"-"&amp;LEFT(jaar_zip[[#This Row],[YYYYMMDD]],4))</f>
        <v>45373</v>
      </c>
      <c r="K327" s="101" t="str">
        <f>IF(AND(VALUE(MONTH(jaar_zip[[#This Row],[Datum]]))=1,VALUE(WEEKNUM(jaar_zip[[#This Row],[Datum]],21))&gt;51),RIGHT(YEAR(jaar_zip[[#This Row],[Datum]])-1,2),RIGHT(YEAR(jaar_zip[[#This Row],[Datum]]),2))&amp;"-"&amp; TEXT(WEEKNUM(jaar_zip[[#This Row],[Datum]],21),"00")</f>
        <v>24-12</v>
      </c>
      <c r="L327" s="101">
        <f>MONTH(jaar_zip[[#This Row],[Datum]])</f>
        <v>3</v>
      </c>
      <c r="M327" s="101">
        <f>IF(ISNUMBER(jaar_zip[[#This Row],[etmaaltemperatuur]]),IF(jaar_zip[[#This Row],[etmaaltemperatuur]]&lt;stookgrens,stookgrens-jaar_zip[[#This Row],[etmaaltemperatuur]],0),"")</f>
        <v>8.5</v>
      </c>
      <c r="N327" s="101">
        <f>IF(ISNUMBER(jaar_zip[[#This Row],[graaddagen]]),IF(OR(MONTH(jaar_zip[[#This Row],[Datum]])=1,MONTH(jaar_zip[[#This Row],[Datum]])=2,MONTH(jaar_zip[[#This Row],[Datum]])=11,MONTH(jaar_zip[[#This Row],[Datum]])=12),1.1,IF(OR(MONTH(jaar_zip[[#This Row],[Datum]])=3,MONTH(jaar_zip[[#This Row],[Datum]])=10),1,0.8))*jaar_zip[[#This Row],[graaddagen]],"")</f>
        <v>8.5</v>
      </c>
      <c r="O327" s="101">
        <f>IF(ISNUMBER(jaar_zip[[#This Row],[etmaaltemperatuur]]),IF(jaar_zip[[#This Row],[etmaaltemperatuur]]&gt;stookgrens,jaar_zip[[#This Row],[etmaaltemperatuur]]-stookgrens,0),"")</f>
        <v>0</v>
      </c>
    </row>
    <row r="328" spans="1:15" x14ac:dyDescent="0.3">
      <c r="A328">
        <v>240</v>
      </c>
      <c r="B328">
        <v>20240323</v>
      </c>
      <c r="C328">
        <v>7.5</v>
      </c>
      <c r="D328">
        <v>6.7</v>
      </c>
      <c r="E328">
        <v>1142</v>
      </c>
      <c r="F328">
        <v>5</v>
      </c>
      <c r="G328">
        <v>1007.4</v>
      </c>
      <c r="H328">
        <v>77</v>
      </c>
      <c r="I328" s="101" t="s">
        <v>14</v>
      </c>
      <c r="J328" s="1">
        <f>DATEVALUE(RIGHT(jaar_zip[[#This Row],[YYYYMMDD]],2)&amp;"-"&amp;MID(jaar_zip[[#This Row],[YYYYMMDD]],5,2)&amp;"-"&amp;LEFT(jaar_zip[[#This Row],[YYYYMMDD]],4))</f>
        <v>45374</v>
      </c>
      <c r="K328" s="101" t="str">
        <f>IF(AND(VALUE(MONTH(jaar_zip[[#This Row],[Datum]]))=1,VALUE(WEEKNUM(jaar_zip[[#This Row],[Datum]],21))&gt;51),RIGHT(YEAR(jaar_zip[[#This Row],[Datum]])-1,2),RIGHT(YEAR(jaar_zip[[#This Row],[Datum]]),2))&amp;"-"&amp; TEXT(WEEKNUM(jaar_zip[[#This Row],[Datum]],21),"00")</f>
        <v>24-12</v>
      </c>
      <c r="L328" s="101">
        <f>MONTH(jaar_zip[[#This Row],[Datum]])</f>
        <v>3</v>
      </c>
      <c r="M328" s="101">
        <f>IF(ISNUMBER(jaar_zip[[#This Row],[etmaaltemperatuur]]),IF(jaar_zip[[#This Row],[etmaaltemperatuur]]&lt;stookgrens,stookgrens-jaar_zip[[#This Row],[etmaaltemperatuur]],0),"")</f>
        <v>11.3</v>
      </c>
      <c r="N328" s="101">
        <f>IF(ISNUMBER(jaar_zip[[#This Row],[graaddagen]]),IF(OR(MONTH(jaar_zip[[#This Row],[Datum]])=1,MONTH(jaar_zip[[#This Row],[Datum]])=2,MONTH(jaar_zip[[#This Row],[Datum]])=11,MONTH(jaar_zip[[#This Row],[Datum]])=12),1.1,IF(OR(MONTH(jaar_zip[[#This Row],[Datum]])=3,MONTH(jaar_zip[[#This Row],[Datum]])=10),1,0.8))*jaar_zip[[#This Row],[graaddagen]],"")</f>
        <v>11.3</v>
      </c>
      <c r="O328" s="101">
        <f>IF(ISNUMBER(jaar_zip[[#This Row],[etmaaltemperatuur]]),IF(jaar_zip[[#This Row],[etmaaltemperatuur]]&gt;stookgrens,jaar_zip[[#This Row],[etmaaltemperatuur]]-stookgrens,0),"")</f>
        <v>0</v>
      </c>
    </row>
    <row r="329" spans="1:15" x14ac:dyDescent="0.3">
      <c r="A329">
        <v>240</v>
      </c>
      <c r="B329">
        <v>20240324</v>
      </c>
      <c r="C329">
        <v>8.6999999999999993</v>
      </c>
      <c r="D329">
        <v>6.8</v>
      </c>
      <c r="E329">
        <v>667</v>
      </c>
      <c r="F329">
        <v>8.1999999999999993</v>
      </c>
      <c r="G329">
        <v>1004.2</v>
      </c>
      <c r="H329">
        <v>85</v>
      </c>
      <c r="I329" s="101" t="s">
        <v>14</v>
      </c>
      <c r="J329" s="1">
        <f>DATEVALUE(RIGHT(jaar_zip[[#This Row],[YYYYMMDD]],2)&amp;"-"&amp;MID(jaar_zip[[#This Row],[YYYYMMDD]],5,2)&amp;"-"&amp;LEFT(jaar_zip[[#This Row],[YYYYMMDD]],4))</f>
        <v>45375</v>
      </c>
      <c r="K329" s="101" t="str">
        <f>IF(AND(VALUE(MONTH(jaar_zip[[#This Row],[Datum]]))=1,VALUE(WEEKNUM(jaar_zip[[#This Row],[Datum]],21))&gt;51),RIGHT(YEAR(jaar_zip[[#This Row],[Datum]])-1,2),RIGHT(YEAR(jaar_zip[[#This Row],[Datum]]),2))&amp;"-"&amp; TEXT(WEEKNUM(jaar_zip[[#This Row],[Datum]],21),"00")</f>
        <v>24-12</v>
      </c>
      <c r="L329" s="101">
        <f>MONTH(jaar_zip[[#This Row],[Datum]])</f>
        <v>3</v>
      </c>
      <c r="M329" s="101">
        <f>IF(ISNUMBER(jaar_zip[[#This Row],[etmaaltemperatuur]]),IF(jaar_zip[[#This Row],[etmaaltemperatuur]]&lt;stookgrens,stookgrens-jaar_zip[[#This Row],[etmaaltemperatuur]],0),"")</f>
        <v>11.2</v>
      </c>
      <c r="N329" s="101">
        <f>IF(ISNUMBER(jaar_zip[[#This Row],[graaddagen]]),IF(OR(MONTH(jaar_zip[[#This Row],[Datum]])=1,MONTH(jaar_zip[[#This Row],[Datum]])=2,MONTH(jaar_zip[[#This Row],[Datum]])=11,MONTH(jaar_zip[[#This Row],[Datum]])=12),1.1,IF(OR(MONTH(jaar_zip[[#This Row],[Datum]])=3,MONTH(jaar_zip[[#This Row],[Datum]])=10),1,0.8))*jaar_zip[[#This Row],[graaddagen]],"")</f>
        <v>11.2</v>
      </c>
      <c r="O329" s="101">
        <f>IF(ISNUMBER(jaar_zip[[#This Row],[etmaaltemperatuur]]),IF(jaar_zip[[#This Row],[etmaaltemperatuur]]&gt;stookgrens,jaar_zip[[#This Row],[etmaaltemperatuur]]-stookgrens,0),"")</f>
        <v>0</v>
      </c>
    </row>
    <row r="330" spans="1:15" x14ac:dyDescent="0.3">
      <c r="A330">
        <v>240</v>
      </c>
      <c r="B330">
        <v>20240325</v>
      </c>
      <c r="C330">
        <v>3.6</v>
      </c>
      <c r="D330">
        <v>7.4</v>
      </c>
      <c r="E330">
        <v>1604</v>
      </c>
      <c r="F330">
        <v>0</v>
      </c>
      <c r="G330">
        <v>1004</v>
      </c>
      <c r="H330">
        <v>71</v>
      </c>
      <c r="I330" s="101" t="s">
        <v>14</v>
      </c>
      <c r="J330" s="1">
        <f>DATEVALUE(RIGHT(jaar_zip[[#This Row],[YYYYMMDD]],2)&amp;"-"&amp;MID(jaar_zip[[#This Row],[YYYYMMDD]],5,2)&amp;"-"&amp;LEFT(jaar_zip[[#This Row],[YYYYMMDD]],4))</f>
        <v>45376</v>
      </c>
      <c r="K330" s="101" t="str">
        <f>IF(AND(VALUE(MONTH(jaar_zip[[#This Row],[Datum]]))=1,VALUE(WEEKNUM(jaar_zip[[#This Row],[Datum]],21))&gt;51),RIGHT(YEAR(jaar_zip[[#This Row],[Datum]])-1,2),RIGHT(YEAR(jaar_zip[[#This Row],[Datum]]),2))&amp;"-"&amp; TEXT(WEEKNUM(jaar_zip[[#This Row],[Datum]],21),"00")</f>
        <v>24-13</v>
      </c>
      <c r="L330" s="101">
        <f>MONTH(jaar_zip[[#This Row],[Datum]])</f>
        <v>3</v>
      </c>
      <c r="M330" s="101">
        <f>IF(ISNUMBER(jaar_zip[[#This Row],[etmaaltemperatuur]]),IF(jaar_zip[[#This Row],[etmaaltemperatuur]]&lt;stookgrens,stookgrens-jaar_zip[[#This Row],[etmaaltemperatuur]],0),"")</f>
        <v>10.6</v>
      </c>
      <c r="N330" s="101">
        <f>IF(ISNUMBER(jaar_zip[[#This Row],[graaddagen]]),IF(OR(MONTH(jaar_zip[[#This Row],[Datum]])=1,MONTH(jaar_zip[[#This Row],[Datum]])=2,MONTH(jaar_zip[[#This Row],[Datum]])=11,MONTH(jaar_zip[[#This Row],[Datum]])=12),1.1,IF(OR(MONTH(jaar_zip[[#This Row],[Datum]])=3,MONTH(jaar_zip[[#This Row],[Datum]])=10),1,0.8))*jaar_zip[[#This Row],[graaddagen]],"")</f>
        <v>10.6</v>
      </c>
      <c r="O330" s="101">
        <f>IF(ISNUMBER(jaar_zip[[#This Row],[etmaaltemperatuur]]),IF(jaar_zip[[#This Row],[etmaaltemperatuur]]&gt;stookgrens,jaar_zip[[#This Row],[etmaaltemperatuur]]-stookgrens,0),"")</f>
        <v>0</v>
      </c>
    </row>
    <row r="331" spans="1:15" x14ac:dyDescent="0.3">
      <c r="A331">
        <v>240</v>
      </c>
      <c r="B331">
        <v>20240326</v>
      </c>
      <c r="C331">
        <v>4.5999999999999996</v>
      </c>
      <c r="D331">
        <v>8.6</v>
      </c>
      <c r="E331">
        <v>1033</v>
      </c>
      <c r="F331">
        <v>0.1</v>
      </c>
      <c r="G331">
        <v>990.6</v>
      </c>
      <c r="H331">
        <v>71</v>
      </c>
      <c r="I331" s="101" t="s">
        <v>14</v>
      </c>
      <c r="J331" s="1">
        <f>DATEVALUE(RIGHT(jaar_zip[[#This Row],[YYYYMMDD]],2)&amp;"-"&amp;MID(jaar_zip[[#This Row],[YYYYMMDD]],5,2)&amp;"-"&amp;LEFT(jaar_zip[[#This Row],[YYYYMMDD]],4))</f>
        <v>45377</v>
      </c>
      <c r="K331" s="101" t="str">
        <f>IF(AND(VALUE(MONTH(jaar_zip[[#This Row],[Datum]]))=1,VALUE(WEEKNUM(jaar_zip[[#This Row],[Datum]],21))&gt;51),RIGHT(YEAR(jaar_zip[[#This Row],[Datum]])-1,2),RIGHT(YEAR(jaar_zip[[#This Row],[Datum]]),2))&amp;"-"&amp; TEXT(WEEKNUM(jaar_zip[[#This Row],[Datum]],21),"00")</f>
        <v>24-13</v>
      </c>
      <c r="L331" s="101">
        <f>MONTH(jaar_zip[[#This Row],[Datum]])</f>
        <v>3</v>
      </c>
      <c r="M331" s="101">
        <f>IF(ISNUMBER(jaar_zip[[#This Row],[etmaaltemperatuur]]),IF(jaar_zip[[#This Row],[etmaaltemperatuur]]&lt;stookgrens,stookgrens-jaar_zip[[#This Row],[etmaaltemperatuur]],0),"")</f>
        <v>9.4</v>
      </c>
      <c r="N331" s="101">
        <f>IF(ISNUMBER(jaar_zip[[#This Row],[graaddagen]]),IF(OR(MONTH(jaar_zip[[#This Row],[Datum]])=1,MONTH(jaar_zip[[#This Row],[Datum]])=2,MONTH(jaar_zip[[#This Row],[Datum]])=11,MONTH(jaar_zip[[#This Row],[Datum]])=12),1.1,IF(OR(MONTH(jaar_zip[[#This Row],[Datum]])=3,MONTH(jaar_zip[[#This Row],[Datum]])=10),1,0.8))*jaar_zip[[#This Row],[graaddagen]],"")</f>
        <v>9.4</v>
      </c>
      <c r="O331" s="101">
        <f>IF(ISNUMBER(jaar_zip[[#This Row],[etmaaltemperatuur]]),IF(jaar_zip[[#This Row],[etmaaltemperatuur]]&gt;stookgrens,jaar_zip[[#This Row],[etmaaltemperatuur]]-stookgrens,0),"")</f>
        <v>0</v>
      </c>
    </row>
    <row r="332" spans="1:15" x14ac:dyDescent="0.3">
      <c r="A332">
        <v>240</v>
      </c>
      <c r="B332">
        <v>20240327</v>
      </c>
      <c r="C332">
        <v>5</v>
      </c>
      <c r="D332">
        <v>9.8000000000000007</v>
      </c>
      <c r="E332">
        <v>1044</v>
      </c>
      <c r="F332">
        <v>-0.1</v>
      </c>
      <c r="G332">
        <v>985.7</v>
      </c>
      <c r="H332">
        <v>77</v>
      </c>
      <c r="I332" s="101" t="s">
        <v>14</v>
      </c>
      <c r="J332" s="1">
        <f>DATEVALUE(RIGHT(jaar_zip[[#This Row],[YYYYMMDD]],2)&amp;"-"&amp;MID(jaar_zip[[#This Row],[YYYYMMDD]],5,2)&amp;"-"&amp;LEFT(jaar_zip[[#This Row],[YYYYMMDD]],4))</f>
        <v>45378</v>
      </c>
      <c r="K332" s="101" t="str">
        <f>IF(AND(VALUE(MONTH(jaar_zip[[#This Row],[Datum]]))=1,VALUE(WEEKNUM(jaar_zip[[#This Row],[Datum]],21))&gt;51),RIGHT(YEAR(jaar_zip[[#This Row],[Datum]])-1,2),RIGHT(YEAR(jaar_zip[[#This Row],[Datum]]),2))&amp;"-"&amp; TEXT(WEEKNUM(jaar_zip[[#This Row],[Datum]],21),"00")</f>
        <v>24-13</v>
      </c>
      <c r="L332" s="101">
        <f>MONTH(jaar_zip[[#This Row],[Datum]])</f>
        <v>3</v>
      </c>
      <c r="M332" s="101">
        <f>IF(ISNUMBER(jaar_zip[[#This Row],[etmaaltemperatuur]]),IF(jaar_zip[[#This Row],[etmaaltemperatuur]]&lt;stookgrens,stookgrens-jaar_zip[[#This Row],[etmaaltemperatuur]],0),"")</f>
        <v>8.1999999999999993</v>
      </c>
      <c r="N332" s="101">
        <f>IF(ISNUMBER(jaar_zip[[#This Row],[graaddagen]]),IF(OR(MONTH(jaar_zip[[#This Row],[Datum]])=1,MONTH(jaar_zip[[#This Row],[Datum]])=2,MONTH(jaar_zip[[#This Row],[Datum]])=11,MONTH(jaar_zip[[#This Row],[Datum]])=12),1.1,IF(OR(MONTH(jaar_zip[[#This Row],[Datum]])=3,MONTH(jaar_zip[[#This Row],[Datum]])=10),1,0.8))*jaar_zip[[#This Row],[graaddagen]],"")</f>
        <v>8.1999999999999993</v>
      </c>
      <c r="O332" s="101">
        <f>IF(ISNUMBER(jaar_zip[[#This Row],[etmaaltemperatuur]]),IF(jaar_zip[[#This Row],[etmaaltemperatuur]]&gt;stookgrens,jaar_zip[[#This Row],[etmaaltemperatuur]]-stookgrens,0),"")</f>
        <v>0</v>
      </c>
    </row>
    <row r="333" spans="1:15" x14ac:dyDescent="0.3">
      <c r="A333">
        <v>240</v>
      </c>
      <c r="B333">
        <v>20240328</v>
      </c>
      <c r="C333">
        <v>7</v>
      </c>
      <c r="D333">
        <v>9</v>
      </c>
      <c r="E333">
        <v>913</v>
      </c>
      <c r="F333">
        <v>1.3</v>
      </c>
      <c r="G333">
        <v>985.3</v>
      </c>
      <c r="H333">
        <v>73</v>
      </c>
      <c r="I333" s="101" t="s">
        <v>14</v>
      </c>
      <c r="J333" s="1">
        <f>DATEVALUE(RIGHT(jaar_zip[[#This Row],[YYYYMMDD]],2)&amp;"-"&amp;MID(jaar_zip[[#This Row],[YYYYMMDD]],5,2)&amp;"-"&amp;LEFT(jaar_zip[[#This Row],[YYYYMMDD]],4))</f>
        <v>45379</v>
      </c>
      <c r="K333" s="101" t="str">
        <f>IF(AND(VALUE(MONTH(jaar_zip[[#This Row],[Datum]]))=1,VALUE(WEEKNUM(jaar_zip[[#This Row],[Datum]],21))&gt;51),RIGHT(YEAR(jaar_zip[[#This Row],[Datum]])-1,2),RIGHT(YEAR(jaar_zip[[#This Row],[Datum]]),2))&amp;"-"&amp; TEXT(WEEKNUM(jaar_zip[[#This Row],[Datum]],21),"00")</f>
        <v>24-13</v>
      </c>
      <c r="L333" s="101">
        <f>MONTH(jaar_zip[[#This Row],[Datum]])</f>
        <v>3</v>
      </c>
      <c r="M333" s="101">
        <f>IF(ISNUMBER(jaar_zip[[#This Row],[etmaaltemperatuur]]),IF(jaar_zip[[#This Row],[etmaaltemperatuur]]&lt;stookgrens,stookgrens-jaar_zip[[#This Row],[etmaaltemperatuur]],0),"")</f>
        <v>9</v>
      </c>
      <c r="N333" s="101">
        <f>IF(ISNUMBER(jaar_zip[[#This Row],[graaddagen]]),IF(OR(MONTH(jaar_zip[[#This Row],[Datum]])=1,MONTH(jaar_zip[[#This Row],[Datum]])=2,MONTH(jaar_zip[[#This Row],[Datum]])=11,MONTH(jaar_zip[[#This Row],[Datum]])=12),1.1,IF(OR(MONTH(jaar_zip[[#This Row],[Datum]])=3,MONTH(jaar_zip[[#This Row],[Datum]])=10),1,0.8))*jaar_zip[[#This Row],[graaddagen]],"")</f>
        <v>9</v>
      </c>
      <c r="O333" s="101">
        <f>IF(ISNUMBER(jaar_zip[[#This Row],[etmaaltemperatuur]]),IF(jaar_zip[[#This Row],[etmaaltemperatuur]]&gt;stookgrens,jaar_zip[[#This Row],[etmaaltemperatuur]]-stookgrens,0),"")</f>
        <v>0</v>
      </c>
    </row>
    <row r="334" spans="1:15" x14ac:dyDescent="0.3">
      <c r="A334">
        <v>240</v>
      </c>
      <c r="B334">
        <v>20240329</v>
      </c>
      <c r="C334">
        <v>6.2</v>
      </c>
      <c r="D334">
        <v>10.7</v>
      </c>
      <c r="E334">
        <v>1258</v>
      </c>
      <c r="F334">
        <v>0.5</v>
      </c>
      <c r="G334">
        <v>992.5</v>
      </c>
      <c r="H334">
        <v>72</v>
      </c>
      <c r="I334" s="101" t="s">
        <v>14</v>
      </c>
      <c r="J334" s="1">
        <f>DATEVALUE(RIGHT(jaar_zip[[#This Row],[YYYYMMDD]],2)&amp;"-"&amp;MID(jaar_zip[[#This Row],[YYYYMMDD]],5,2)&amp;"-"&amp;LEFT(jaar_zip[[#This Row],[YYYYMMDD]],4))</f>
        <v>45380</v>
      </c>
      <c r="K334" s="101" t="str">
        <f>IF(AND(VALUE(MONTH(jaar_zip[[#This Row],[Datum]]))=1,VALUE(WEEKNUM(jaar_zip[[#This Row],[Datum]],21))&gt;51),RIGHT(YEAR(jaar_zip[[#This Row],[Datum]])-1,2),RIGHT(YEAR(jaar_zip[[#This Row],[Datum]]),2))&amp;"-"&amp; TEXT(WEEKNUM(jaar_zip[[#This Row],[Datum]],21),"00")</f>
        <v>24-13</v>
      </c>
      <c r="L334" s="101">
        <f>MONTH(jaar_zip[[#This Row],[Datum]])</f>
        <v>3</v>
      </c>
      <c r="M334" s="101">
        <f>IF(ISNUMBER(jaar_zip[[#This Row],[etmaaltemperatuur]]),IF(jaar_zip[[#This Row],[etmaaltemperatuur]]&lt;stookgrens,stookgrens-jaar_zip[[#This Row],[etmaaltemperatuur]],0),"")</f>
        <v>7.3000000000000007</v>
      </c>
      <c r="N334" s="101">
        <f>IF(ISNUMBER(jaar_zip[[#This Row],[graaddagen]]),IF(OR(MONTH(jaar_zip[[#This Row],[Datum]])=1,MONTH(jaar_zip[[#This Row],[Datum]])=2,MONTH(jaar_zip[[#This Row],[Datum]])=11,MONTH(jaar_zip[[#This Row],[Datum]])=12),1.1,IF(OR(MONTH(jaar_zip[[#This Row],[Datum]])=3,MONTH(jaar_zip[[#This Row],[Datum]])=10),1,0.8))*jaar_zip[[#This Row],[graaddagen]],"")</f>
        <v>7.3000000000000007</v>
      </c>
      <c r="O334" s="101">
        <f>IF(ISNUMBER(jaar_zip[[#This Row],[etmaaltemperatuur]]),IF(jaar_zip[[#This Row],[etmaaltemperatuur]]&gt;stookgrens,jaar_zip[[#This Row],[etmaaltemperatuur]]-stookgrens,0),"")</f>
        <v>0</v>
      </c>
    </row>
    <row r="335" spans="1:15" x14ac:dyDescent="0.3">
      <c r="A335">
        <v>240</v>
      </c>
      <c r="B335">
        <v>20240330</v>
      </c>
      <c r="C335">
        <v>2.8</v>
      </c>
      <c r="D335">
        <v>8.4</v>
      </c>
      <c r="E335">
        <v>276</v>
      </c>
      <c r="F335">
        <v>4.4000000000000004</v>
      </c>
      <c r="G335">
        <v>997.1</v>
      </c>
      <c r="H335">
        <v>94</v>
      </c>
      <c r="I335" s="101" t="s">
        <v>14</v>
      </c>
      <c r="J335" s="1">
        <f>DATEVALUE(RIGHT(jaar_zip[[#This Row],[YYYYMMDD]],2)&amp;"-"&amp;MID(jaar_zip[[#This Row],[YYYYMMDD]],5,2)&amp;"-"&amp;LEFT(jaar_zip[[#This Row],[YYYYMMDD]],4))</f>
        <v>45381</v>
      </c>
      <c r="K335" s="101" t="str">
        <f>IF(AND(VALUE(MONTH(jaar_zip[[#This Row],[Datum]]))=1,VALUE(WEEKNUM(jaar_zip[[#This Row],[Datum]],21))&gt;51),RIGHT(YEAR(jaar_zip[[#This Row],[Datum]])-1,2),RIGHT(YEAR(jaar_zip[[#This Row],[Datum]]),2))&amp;"-"&amp; TEXT(WEEKNUM(jaar_zip[[#This Row],[Datum]],21),"00")</f>
        <v>24-13</v>
      </c>
      <c r="L335" s="101">
        <f>MONTH(jaar_zip[[#This Row],[Datum]])</f>
        <v>3</v>
      </c>
      <c r="M335" s="101">
        <f>IF(ISNUMBER(jaar_zip[[#This Row],[etmaaltemperatuur]]),IF(jaar_zip[[#This Row],[etmaaltemperatuur]]&lt;stookgrens,stookgrens-jaar_zip[[#This Row],[etmaaltemperatuur]],0),"")</f>
        <v>9.6</v>
      </c>
      <c r="N335" s="101">
        <f>IF(ISNUMBER(jaar_zip[[#This Row],[graaddagen]]),IF(OR(MONTH(jaar_zip[[#This Row],[Datum]])=1,MONTH(jaar_zip[[#This Row],[Datum]])=2,MONTH(jaar_zip[[#This Row],[Datum]])=11,MONTH(jaar_zip[[#This Row],[Datum]])=12),1.1,IF(OR(MONTH(jaar_zip[[#This Row],[Datum]])=3,MONTH(jaar_zip[[#This Row],[Datum]])=10),1,0.8))*jaar_zip[[#This Row],[graaddagen]],"")</f>
        <v>9.6</v>
      </c>
      <c r="O335" s="101">
        <f>IF(ISNUMBER(jaar_zip[[#This Row],[etmaaltemperatuur]]),IF(jaar_zip[[#This Row],[etmaaltemperatuur]]&gt;stookgrens,jaar_zip[[#This Row],[etmaaltemperatuur]]-stookgrens,0),"")</f>
        <v>0</v>
      </c>
    </row>
    <row r="336" spans="1:15" x14ac:dyDescent="0.3">
      <c r="A336">
        <v>240</v>
      </c>
      <c r="B336">
        <v>20240331</v>
      </c>
      <c r="C336">
        <v>3.8</v>
      </c>
      <c r="D336">
        <v>9.6999999999999993</v>
      </c>
      <c r="E336">
        <v>975</v>
      </c>
      <c r="F336">
        <v>9.9</v>
      </c>
      <c r="G336">
        <v>996.3</v>
      </c>
      <c r="H336">
        <v>92</v>
      </c>
      <c r="I336" s="101" t="s">
        <v>14</v>
      </c>
      <c r="J336" s="1">
        <f>DATEVALUE(RIGHT(jaar_zip[[#This Row],[YYYYMMDD]],2)&amp;"-"&amp;MID(jaar_zip[[#This Row],[YYYYMMDD]],5,2)&amp;"-"&amp;LEFT(jaar_zip[[#This Row],[YYYYMMDD]],4))</f>
        <v>45382</v>
      </c>
      <c r="K336" s="101" t="str">
        <f>IF(AND(VALUE(MONTH(jaar_zip[[#This Row],[Datum]]))=1,VALUE(WEEKNUM(jaar_zip[[#This Row],[Datum]],21))&gt;51),RIGHT(YEAR(jaar_zip[[#This Row],[Datum]])-1,2),RIGHT(YEAR(jaar_zip[[#This Row],[Datum]]),2))&amp;"-"&amp; TEXT(WEEKNUM(jaar_zip[[#This Row],[Datum]],21),"00")</f>
        <v>24-13</v>
      </c>
      <c r="L336" s="101">
        <f>MONTH(jaar_zip[[#This Row],[Datum]])</f>
        <v>3</v>
      </c>
      <c r="M336" s="101">
        <f>IF(ISNUMBER(jaar_zip[[#This Row],[etmaaltemperatuur]]),IF(jaar_zip[[#This Row],[etmaaltemperatuur]]&lt;stookgrens,stookgrens-jaar_zip[[#This Row],[etmaaltemperatuur]],0),"")</f>
        <v>8.3000000000000007</v>
      </c>
      <c r="N336" s="101">
        <f>IF(ISNUMBER(jaar_zip[[#This Row],[graaddagen]]),IF(OR(MONTH(jaar_zip[[#This Row],[Datum]])=1,MONTH(jaar_zip[[#This Row],[Datum]])=2,MONTH(jaar_zip[[#This Row],[Datum]])=11,MONTH(jaar_zip[[#This Row],[Datum]])=12),1.1,IF(OR(MONTH(jaar_zip[[#This Row],[Datum]])=3,MONTH(jaar_zip[[#This Row],[Datum]])=10),1,0.8))*jaar_zip[[#This Row],[graaddagen]],"")</f>
        <v>8.3000000000000007</v>
      </c>
      <c r="O336" s="101">
        <f>IF(ISNUMBER(jaar_zip[[#This Row],[etmaaltemperatuur]]),IF(jaar_zip[[#This Row],[etmaaltemperatuur]]&gt;stookgrens,jaar_zip[[#This Row],[etmaaltemperatuur]]-stookgrens,0),"")</f>
        <v>0</v>
      </c>
    </row>
    <row r="337" spans="1:15" x14ac:dyDescent="0.3">
      <c r="A337">
        <v>240</v>
      </c>
      <c r="B337">
        <v>20240401</v>
      </c>
      <c r="C337">
        <v>4.8</v>
      </c>
      <c r="D337">
        <v>9.8000000000000007</v>
      </c>
      <c r="E337">
        <v>917</v>
      </c>
      <c r="F337">
        <v>0</v>
      </c>
      <c r="G337">
        <v>996.3</v>
      </c>
      <c r="H337">
        <v>84</v>
      </c>
      <c r="I337" s="101" t="s">
        <v>14</v>
      </c>
      <c r="J337" s="1">
        <f>DATEVALUE(RIGHT(jaar_zip[[#This Row],[YYYYMMDD]],2)&amp;"-"&amp;MID(jaar_zip[[#This Row],[YYYYMMDD]],5,2)&amp;"-"&amp;LEFT(jaar_zip[[#This Row],[YYYYMMDD]],4))</f>
        <v>45383</v>
      </c>
      <c r="K337" s="101" t="str">
        <f>IF(AND(VALUE(MONTH(jaar_zip[[#This Row],[Datum]]))=1,VALUE(WEEKNUM(jaar_zip[[#This Row],[Datum]],21))&gt;51),RIGHT(YEAR(jaar_zip[[#This Row],[Datum]])-1,2),RIGHT(YEAR(jaar_zip[[#This Row],[Datum]]),2))&amp;"-"&amp; TEXT(WEEKNUM(jaar_zip[[#This Row],[Datum]],21),"00")</f>
        <v>24-14</v>
      </c>
      <c r="L337" s="101">
        <f>MONTH(jaar_zip[[#This Row],[Datum]])</f>
        <v>4</v>
      </c>
      <c r="M337" s="101">
        <f>IF(ISNUMBER(jaar_zip[[#This Row],[etmaaltemperatuur]]),IF(jaar_zip[[#This Row],[etmaaltemperatuur]]&lt;stookgrens,stookgrens-jaar_zip[[#This Row],[etmaaltemperatuur]],0),"")</f>
        <v>8.1999999999999993</v>
      </c>
      <c r="N337" s="101">
        <f>IF(ISNUMBER(jaar_zip[[#This Row],[graaddagen]]),IF(OR(MONTH(jaar_zip[[#This Row],[Datum]])=1,MONTH(jaar_zip[[#This Row],[Datum]])=2,MONTH(jaar_zip[[#This Row],[Datum]])=11,MONTH(jaar_zip[[#This Row],[Datum]])=12),1.1,IF(OR(MONTH(jaar_zip[[#This Row],[Datum]])=3,MONTH(jaar_zip[[#This Row],[Datum]])=10),1,0.8))*jaar_zip[[#This Row],[graaddagen]],"")</f>
        <v>6.56</v>
      </c>
      <c r="O337" s="101">
        <f>IF(ISNUMBER(jaar_zip[[#This Row],[etmaaltemperatuur]]),IF(jaar_zip[[#This Row],[etmaaltemperatuur]]&gt;stookgrens,jaar_zip[[#This Row],[etmaaltemperatuur]]-stookgrens,0),"")</f>
        <v>0</v>
      </c>
    </row>
    <row r="338" spans="1:15" x14ac:dyDescent="0.3">
      <c r="A338">
        <v>240</v>
      </c>
      <c r="B338">
        <v>20240402</v>
      </c>
      <c r="C338">
        <v>6.1</v>
      </c>
      <c r="D338">
        <v>9.8000000000000007</v>
      </c>
      <c r="E338">
        <v>817</v>
      </c>
      <c r="F338">
        <v>0.7</v>
      </c>
      <c r="G338">
        <v>1004.5</v>
      </c>
      <c r="H338">
        <v>86</v>
      </c>
      <c r="I338" s="101" t="s">
        <v>14</v>
      </c>
      <c r="J338" s="1">
        <f>DATEVALUE(RIGHT(jaar_zip[[#This Row],[YYYYMMDD]],2)&amp;"-"&amp;MID(jaar_zip[[#This Row],[YYYYMMDD]],5,2)&amp;"-"&amp;LEFT(jaar_zip[[#This Row],[YYYYMMDD]],4))</f>
        <v>45384</v>
      </c>
      <c r="K338" s="101" t="str">
        <f>IF(AND(VALUE(MONTH(jaar_zip[[#This Row],[Datum]]))=1,VALUE(WEEKNUM(jaar_zip[[#This Row],[Datum]],21))&gt;51),RIGHT(YEAR(jaar_zip[[#This Row],[Datum]])-1,2),RIGHT(YEAR(jaar_zip[[#This Row],[Datum]]),2))&amp;"-"&amp; TEXT(WEEKNUM(jaar_zip[[#This Row],[Datum]],21),"00")</f>
        <v>24-14</v>
      </c>
      <c r="L338" s="101">
        <f>MONTH(jaar_zip[[#This Row],[Datum]])</f>
        <v>4</v>
      </c>
      <c r="M338" s="101">
        <f>IF(ISNUMBER(jaar_zip[[#This Row],[etmaaltemperatuur]]),IF(jaar_zip[[#This Row],[etmaaltemperatuur]]&lt;stookgrens,stookgrens-jaar_zip[[#This Row],[etmaaltemperatuur]],0),"")</f>
        <v>8.1999999999999993</v>
      </c>
      <c r="N338" s="101">
        <f>IF(ISNUMBER(jaar_zip[[#This Row],[graaddagen]]),IF(OR(MONTH(jaar_zip[[#This Row],[Datum]])=1,MONTH(jaar_zip[[#This Row],[Datum]])=2,MONTH(jaar_zip[[#This Row],[Datum]])=11,MONTH(jaar_zip[[#This Row],[Datum]])=12),1.1,IF(OR(MONTH(jaar_zip[[#This Row],[Datum]])=3,MONTH(jaar_zip[[#This Row],[Datum]])=10),1,0.8))*jaar_zip[[#This Row],[graaddagen]],"")</f>
        <v>6.56</v>
      </c>
      <c r="O338" s="101">
        <f>IF(ISNUMBER(jaar_zip[[#This Row],[etmaaltemperatuur]]),IF(jaar_zip[[#This Row],[etmaaltemperatuur]]&gt;stookgrens,jaar_zip[[#This Row],[etmaaltemperatuur]]-stookgrens,0),"")</f>
        <v>0</v>
      </c>
    </row>
    <row r="339" spans="1:15" x14ac:dyDescent="0.3">
      <c r="A339">
        <v>240</v>
      </c>
      <c r="B339">
        <v>20240403</v>
      </c>
      <c r="C339">
        <v>6.5</v>
      </c>
      <c r="D339">
        <v>11.1</v>
      </c>
      <c r="E339">
        <v>691</v>
      </c>
      <c r="F339">
        <v>3.9</v>
      </c>
      <c r="G339">
        <v>1003.2</v>
      </c>
      <c r="H339">
        <v>88</v>
      </c>
      <c r="I339" s="101" t="s">
        <v>14</v>
      </c>
      <c r="J339" s="1">
        <f>DATEVALUE(RIGHT(jaar_zip[[#This Row],[YYYYMMDD]],2)&amp;"-"&amp;MID(jaar_zip[[#This Row],[YYYYMMDD]],5,2)&amp;"-"&amp;LEFT(jaar_zip[[#This Row],[YYYYMMDD]],4))</f>
        <v>45385</v>
      </c>
      <c r="K339" s="101" t="str">
        <f>IF(AND(VALUE(MONTH(jaar_zip[[#This Row],[Datum]]))=1,VALUE(WEEKNUM(jaar_zip[[#This Row],[Datum]],21))&gt;51),RIGHT(YEAR(jaar_zip[[#This Row],[Datum]])-1,2),RIGHT(YEAR(jaar_zip[[#This Row],[Datum]]),2))&amp;"-"&amp; TEXT(WEEKNUM(jaar_zip[[#This Row],[Datum]],21),"00")</f>
        <v>24-14</v>
      </c>
      <c r="L339" s="101">
        <f>MONTH(jaar_zip[[#This Row],[Datum]])</f>
        <v>4</v>
      </c>
      <c r="M339" s="101">
        <f>IF(ISNUMBER(jaar_zip[[#This Row],[etmaaltemperatuur]]),IF(jaar_zip[[#This Row],[etmaaltemperatuur]]&lt;stookgrens,stookgrens-jaar_zip[[#This Row],[etmaaltemperatuur]],0),"")</f>
        <v>6.9</v>
      </c>
      <c r="N339" s="101">
        <f>IF(ISNUMBER(jaar_zip[[#This Row],[graaddagen]]),IF(OR(MONTH(jaar_zip[[#This Row],[Datum]])=1,MONTH(jaar_zip[[#This Row],[Datum]])=2,MONTH(jaar_zip[[#This Row],[Datum]])=11,MONTH(jaar_zip[[#This Row],[Datum]])=12),1.1,IF(OR(MONTH(jaar_zip[[#This Row],[Datum]])=3,MONTH(jaar_zip[[#This Row],[Datum]])=10),1,0.8))*jaar_zip[[#This Row],[graaddagen]],"")</f>
        <v>5.5200000000000005</v>
      </c>
      <c r="O339" s="101">
        <f>IF(ISNUMBER(jaar_zip[[#This Row],[etmaaltemperatuur]]),IF(jaar_zip[[#This Row],[etmaaltemperatuur]]&gt;stookgrens,jaar_zip[[#This Row],[etmaaltemperatuur]]-stookgrens,0),"")</f>
        <v>0</v>
      </c>
    </row>
    <row r="340" spans="1:15" x14ac:dyDescent="0.3">
      <c r="A340">
        <v>240</v>
      </c>
      <c r="B340">
        <v>20240404</v>
      </c>
      <c r="C340">
        <v>7.9</v>
      </c>
      <c r="D340">
        <v>11.8</v>
      </c>
      <c r="E340">
        <v>1274</v>
      </c>
      <c r="F340">
        <v>4.7</v>
      </c>
      <c r="G340">
        <v>1004.4</v>
      </c>
      <c r="H340">
        <v>84</v>
      </c>
      <c r="I340" s="101" t="s">
        <v>14</v>
      </c>
      <c r="J340" s="1">
        <f>DATEVALUE(RIGHT(jaar_zip[[#This Row],[YYYYMMDD]],2)&amp;"-"&amp;MID(jaar_zip[[#This Row],[YYYYMMDD]],5,2)&amp;"-"&amp;LEFT(jaar_zip[[#This Row],[YYYYMMDD]],4))</f>
        <v>45386</v>
      </c>
      <c r="K340" s="101" t="str">
        <f>IF(AND(VALUE(MONTH(jaar_zip[[#This Row],[Datum]]))=1,VALUE(WEEKNUM(jaar_zip[[#This Row],[Datum]],21))&gt;51),RIGHT(YEAR(jaar_zip[[#This Row],[Datum]])-1,2),RIGHT(YEAR(jaar_zip[[#This Row],[Datum]]),2))&amp;"-"&amp; TEXT(WEEKNUM(jaar_zip[[#This Row],[Datum]],21),"00")</f>
        <v>24-14</v>
      </c>
      <c r="L340" s="101">
        <f>MONTH(jaar_zip[[#This Row],[Datum]])</f>
        <v>4</v>
      </c>
      <c r="M340" s="101">
        <f>IF(ISNUMBER(jaar_zip[[#This Row],[etmaaltemperatuur]]),IF(jaar_zip[[#This Row],[etmaaltemperatuur]]&lt;stookgrens,stookgrens-jaar_zip[[#This Row],[etmaaltemperatuur]],0),"")</f>
        <v>6.1999999999999993</v>
      </c>
      <c r="N340" s="101">
        <f>IF(ISNUMBER(jaar_zip[[#This Row],[graaddagen]]),IF(OR(MONTH(jaar_zip[[#This Row],[Datum]])=1,MONTH(jaar_zip[[#This Row],[Datum]])=2,MONTH(jaar_zip[[#This Row],[Datum]])=11,MONTH(jaar_zip[[#This Row],[Datum]])=12),1.1,IF(OR(MONTH(jaar_zip[[#This Row],[Datum]])=3,MONTH(jaar_zip[[#This Row],[Datum]])=10),1,0.8))*jaar_zip[[#This Row],[graaddagen]],"")</f>
        <v>4.96</v>
      </c>
      <c r="O340" s="101">
        <f>IF(ISNUMBER(jaar_zip[[#This Row],[etmaaltemperatuur]]),IF(jaar_zip[[#This Row],[etmaaltemperatuur]]&gt;stookgrens,jaar_zip[[#This Row],[etmaaltemperatuur]]-stookgrens,0),"")</f>
        <v>0</v>
      </c>
    </row>
    <row r="341" spans="1:15" x14ac:dyDescent="0.3">
      <c r="A341">
        <v>240</v>
      </c>
      <c r="B341">
        <v>20240405</v>
      </c>
      <c r="C341">
        <v>7.6</v>
      </c>
      <c r="D341">
        <v>13.3</v>
      </c>
      <c r="E341">
        <v>1114</v>
      </c>
      <c r="F341">
        <v>2.6</v>
      </c>
      <c r="G341">
        <v>1007.5</v>
      </c>
      <c r="H341">
        <v>83</v>
      </c>
      <c r="I341" s="101" t="s">
        <v>14</v>
      </c>
      <c r="J341" s="1">
        <f>DATEVALUE(RIGHT(jaar_zip[[#This Row],[YYYYMMDD]],2)&amp;"-"&amp;MID(jaar_zip[[#This Row],[YYYYMMDD]],5,2)&amp;"-"&amp;LEFT(jaar_zip[[#This Row],[YYYYMMDD]],4))</f>
        <v>45387</v>
      </c>
      <c r="K341" s="101" t="str">
        <f>IF(AND(VALUE(MONTH(jaar_zip[[#This Row],[Datum]]))=1,VALUE(WEEKNUM(jaar_zip[[#This Row],[Datum]],21))&gt;51),RIGHT(YEAR(jaar_zip[[#This Row],[Datum]])-1,2),RIGHT(YEAR(jaar_zip[[#This Row],[Datum]]),2))&amp;"-"&amp; TEXT(WEEKNUM(jaar_zip[[#This Row],[Datum]],21),"00")</f>
        <v>24-14</v>
      </c>
      <c r="L341" s="101">
        <f>MONTH(jaar_zip[[#This Row],[Datum]])</f>
        <v>4</v>
      </c>
      <c r="M341" s="101">
        <f>IF(ISNUMBER(jaar_zip[[#This Row],[etmaaltemperatuur]]),IF(jaar_zip[[#This Row],[etmaaltemperatuur]]&lt;stookgrens,stookgrens-jaar_zip[[#This Row],[etmaaltemperatuur]],0),"")</f>
        <v>4.6999999999999993</v>
      </c>
      <c r="N341" s="101">
        <f>IF(ISNUMBER(jaar_zip[[#This Row],[graaddagen]]),IF(OR(MONTH(jaar_zip[[#This Row],[Datum]])=1,MONTH(jaar_zip[[#This Row],[Datum]])=2,MONTH(jaar_zip[[#This Row],[Datum]])=11,MONTH(jaar_zip[[#This Row],[Datum]])=12),1.1,IF(OR(MONTH(jaar_zip[[#This Row],[Datum]])=3,MONTH(jaar_zip[[#This Row],[Datum]])=10),1,0.8))*jaar_zip[[#This Row],[graaddagen]],"")</f>
        <v>3.76</v>
      </c>
      <c r="O341" s="101">
        <f>IF(ISNUMBER(jaar_zip[[#This Row],[etmaaltemperatuur]]),IF(jaar_zip[[#This Row],[etmaaltemperatuur]]&gt;stookgrens,jaar_zip[[#This Row],[etmaaltemperatuur]]-stookgrens,0),"")</f>
        <v>0</v>
      </c>
    </row>
    <row r="342" spans="1:15" x14ac:dyDescent="0.3">
      <c r="A342">
        <v>240</v>
      </c>
      <c r="B342">
        <v>20240406</v>
      </c>
      <c r="C342">
        <v>6.2</v>
      </c>
      <c r="D342">
        <v>17.399999999999999</v>
      </c>
      <c r="E342">
        <v>1505</v>
      </c>
      <c r="F342">
        <v>0</v>
      </c>
      <c r="G342">
        <v>1008</v>
      </c>
      <c r="H342">
        <v>69</v>
      </c>
      <c r="I342" s="101" t="s">
        <v>14</v>
      </c>
      <c r="J342" s="1">
        <f>DATEVALUE(RIGHT(jaar_zip[[#This Row],[YYYYMMDD]],2)&amp;"-"&amp;MID(jaar_zip[[#This Row],[YYYYMMDD]],5,2)&amp;"-"&amp;LEFT(jaar_zip[[#This Row],[YYYYMMDD]],4))</f>
        <v>45388</v>
      </c>
      <c r="K342" s="101" t="str">
        <f>IF(AND(VALUE(MONTH(jaar_zip[[#This Row],[Datum]]))=1,VALUE(WEEKNUM(jaar_zip[[#This Row],[Datum]],21))&gt;51),RIGHT(YEAR(jaar_zip[[#This Row],[Datum]])-1,2),RIGHT(YEAR(jaar_zip[[#This Row],[Datum]]),2))&amp;"-"&amp; TEXT(WEEKNUM(jaar_zip[[#This Row],[Datum]],21),"00")</f>
        <v>24-14</v>
      </c>
      <c r="L342" s="101">
        <f>MONTH(jaar_zip[[#This Row],[Datum]])</f>
        <v>4</v>
      </c>
      <c r="M342" s="101">
        <f>IF(ISNUMBER(jaar_zip[[#This Row],[etmaaltemperatuur]]),IF(jaar_zip[[#This Row],[etmaaltemperatuur]]&lt;stookgrens,stookgrens-jaar_zip[[#This Row],[etmaaltemperatuur]],0),"")</f>
        <v>0.60000000000000142</v>
      </c>
      <c r="N342" s="101">
        <f>IF(ISNUMBER(jaar_zip[[#This Row],[graaddagen]]),IF(OR(MONTH(jaar_zip[[#This Row],[Datum]])=1,MONTH(jaar_zip[[#This Row],[Datum]])=2,MONTH(jaar_zip[[#This Row],[Datum]])=11,MONTH(jaar_zip[[#This Row],[Datum]])=12),1.1,IF(OR(MONTH(jaar_zip[[#This Row],[Datum]])=3,MONTH(jaar_zip[[#This Row],[Datum]])=10),1,0.8))*jaar_zip[[#This Row],[graaddagen]],"")</f>
        <v>0.48000000000000115</v>
      </c>
      <c r="O342" s="101">
        <f>IF(ISNUMBER(jaar_zip[[#This Row],[etmaaltemperatuur]]),IF(jaar_zip[[#This Row],[etmaaltemperatuur]]&gt;stookgrens,jaar_zip[[#This Row],[etmaaltemperatuur]]-stookgrens,0),"")</f>
        <v>0</v>
      </c>
    </row>
    <row r="343" spans="1:15" x14ac:dyDescent="0.3">
      <c r="A343">
        <v>240</v>
      </c>
      <c r="B343">
        <v>20240407</v>
      </c>
      <c r="C343">
        <v>6.8</v>
      </c>
      <c r="D343">
        <v>15.1</v>
      </c>
      <c r="E343">
        <v>1937</v>
      </c>
      <c r="F343">
        <v>0.5</v>
      </c>
      <c r="G343">
        <v>1011.5</v>
      </c>
      <c r="H343">
        <v>68</v>
      </c>
      <c r="I343" s="101" t="s">
        <v>14</v>
      </c>
      <c r="J343" s="1">
        <f>DATEVALUE(RIGHT(jaar_zip[[#This Row],[YYYYMMDD]],2)&amp;"-"&amp;MID(jaar_zip[[#This Row],[YYYYMMDD]],5,2)&amp;"-"&amp;LEFT(jaar_zip[[#This Row],[YYYYMMDD]],4))</f>
        <v>45389</v>
      </c>
      <c r="K343" s="101" t="str">
        <f>IF(AND(VALUE(MONTH(jaar_zip[[#This Row],[Datum]]))=1,VALUE(WEEKNUM(jaar_zip[[#This Row],[Datum]],21))&gt;51),RIGHT(YEAR(jaar_zip[[#This Row],[Datum]])-1,2),RIGHT(YEAR(jaar_zip[[#This Row],[Datum]]),2))&amp;"-"&amp; TEXT(WEEKNUM(jaar_zip[[#This Row],[Datum]],21),"00")</f>
        <v>24-14</v>
      </c>
      <c r="L343" s="101">
        <f>MONTH(jaar_zip[[#This Row],[Datum]])</f>
        <v>4</v>
      </c>
      <c r="M343" s="101">
        <f>IF(ISNUMBER(jaar_zip[[#This Row],[etmaaltemperatuur]]),IF(jaar_zip[[#This Row],[etmaaltemperatuur]]&lt;stookgrens,stookgrens-jaar_zip[[#This Row],[etmaaltemperatuur]],0),"")</f>
        <v>2.9000000000000004</v>
      </c>
      <c r="N343" s="101">
        <f>IF(ISNUMBER(jaar_zip[[#This Row],[graaddagen]]),IF(OR(MONTH(jaar_zip[[#This Row],[Datum]])=1,MONTH(jaar_zip[[#This Row],[Datum]])=2,MONTH(jaar_zip[[#This Row],[Datum]])=11,MONTH(jaar_zip[[#This Row],[Datum]])=12),1.1,IF(OR(MONTH(jaar_zip[[#This Row],[Datum]])=3,MONTH(jaar_zip[[#This Row],[Datum]])=10),1,0.8))*jaar_zip[[#This Row],[graaddagen]],"")</f>
        <v>2.3200000000000003</v>
      </c>
      <c r="O343" s="101">
        <f>IF(ISNUMBER(jaar_zip[[#This Row],[etmaaltemperatuur]]),IF(jaar_zip[[#This Row],[etmaaltemperatuur]]&gt;stookgrens,jaar_zip[[#This Row],[etmaaltemperatuur]]-stookgrens,0),"")</f>
        <v>0</v>
      </c>
    </row>
    <row r="344" spans="1:15" x14ac:dyDescent="0.3">
      <c r="A344">
        <v>240</v>
      </c>
      <c r="B344">
        <v>20240408</v>
      </c>
      <c r="C344">
        <v>3.7</v>
      </c>
      <c r="D344">
        <v>15.1</v>
      </c>
      <c r="E344">
        <v>1190</v>
      </c>
      <c r="F344">
        <v>4.3</v>
      </c>
      <c r="G344">
        <v>1007.2</v>
      </c>
      <c r="H344">
        <v>80</v>
      </c>
      <c r="I344" s="101" t="s">
        <v>14</v>
      </c>
      <c r="J344" s="1">
        <f>DATEVALUE(RIGHT(jaar_zip[[#This Row],[YYYYMMDD]],2)&amp;"-"&amp;MID(jaar_zip[[#This Row],[YYYYMMDD]],5,2)&amp;"-"&amp;LEFT(jaar_zip[[#This Row],[YYYYMMDD]],4))</f>
        <v>45390</v>
      </c>
      <c r="K344" s="101" t="str">
        <f>IF(AND(VALUE(MONTH(jaar_zip[[#This Row],[Datum]]))=1,VALUE(WEEKNUM(jaar_zip[[#This Row],[Datum]],21))&gt;51),RIGHT(YEAR(jaar_zip[[#This Row],[Datum]])-1,2),RIGHT(YEAR(jaar_zip[[#This Row],[Datum]]),2))&amp;"-"&amp; TEXT(WEEKNUM(jaar_zip[[#This Row],[Datum]],21),"00")</f>
        <v>24-15</v>
      </c>
      <c r="L344" s="101">
        <f>MONTH(jaar_zip[[#This Row],[Datum]])</f>
        <v>4</v>
      </c>
      <c r="M344" s="101">
        <f>IF(ISNUMBER(jaar_zip[[#This Row],[etmaaltemperatuur]]),IF(jaar_zip[[#This Row],[etmaaltemperatuur]]&lt;stookgrens,stookgrens-jaar_zip[[#This Row],[etmaaltemperatuur]],0),"")</f>
        <v>2.9000000000000004</v>
      </c>
      <c r="N344" s="101">
        <f>IF(ISNUMBER(jaar_zip[[#This Row],[graaddagen]]),IF(OR(MONTH(jaar_zip[[#This Row],[Datum]])=1,MONTH(jaar_zip[[#This Row],[Datum]])=2,MONTH(jaar_zip[[#This Row],[Datum]])=11,MONTH(jaar_zip[[#This Row],[Datum]])=12),1.1,IF(OR(MONTH(jaar_zip[[#This Row],[Datum]])=3,MONTH(jaar_zip[[#This Row],[Datum]])=10),1,0.8))*jaar_zip[[#This Row],[graaddagen]],"")</f>
        <v>2.3200000000000003</v>
      </c>
      <c r="O344" s="101">
        <f>IF(ISNUMBER(jaar_zip[[#This Row],[etmaaltemperatuur]]),IF(jaar_zip[[#This Row],[etmaaltemperatuur]]&gt;stookgrens,jaar_zip[[#This Row],[etmaaltemperatuur]]-stookgrens,0),"")</f>
        <v>0</v>
      </c>
    </row>
    <row r="345" spans="1:15" x14ac:dyDescent="0.3">
      <c r="A345">
        <v>240</v>
      </c>
      <c r="B345">
        <v>20240409</v>
      </c>
      <c r="C345">
        <v>9.6</v>
      </c>
      <c r="D345">
        <v>11.1</v>
      </c>
      <c r="E345">
        <v>701</v>
      </c>
      <c r="F345">
        <v>1.6</v>
      </c>
      <c r="G345">
        <v>1009.2</v>
      </c>
      <c r="H345">
        <v>77</v>
      </c>
      <c r="I345" s="101" t="s">
        <v>14</v>
      </c>
      <c r="J345" s="1">
        <f>DATEVALUE(RIGHT(jaar_zip[[#This Row],[YYYYMMDD]],2)&amp;"-"&amp;MID(jaar_zip[[#This Row],[YYYYMMDD]],5,2)&amp;"-"&amp;LEFT(jaar_zip[[#This Row],[YYYYMMDD]],4))</f>
        <v>45391</v>
      </c>
      <c r="K345" s="101" t="str">
        <f>IF(AND(VALUE(MONTH(jaar_zip[[#This Row],[Datum]]))=1,VALUE(WEEKNUM(jaar_zip[[#This Row],[Datum]],21))&gt;51),RIGHT(YEAR(jaar_zip[[#This Row],[Datum]])-1,2),RIGHT(YEAR(jaar_zip[[#This Row],[Datum]]),2))&amp;"-"&amp; TEXT(WEEKNUM(jaar_zip[[#This Row],[Datum]],21),"00")</f>
        <v>24-15</v>
      </c>
      <c r="L345" s="101">
        <f>MONTH(jaar_zip[[#This Row],[Datum]])</f>
        <v>4</v>
      </c>
      <c r="M345" s="101">
        <f>IF(ISNUMBER(jaar_zip[[#This Row],[etmaaltemperatuur]]),IF(jaar_zip[[#This Row],[etmaaltemperatuur]]&lt;stookgrens,stookgrens-jaar_zip[[#This Row],[etmaaltemperatuur]],0),"")</f>
        <v>6.9</v>
      </c>
      <c r="N345" s="101">
        <f>IF(ISNUMBER(jaar_zip[[#This Row],[graaddagen]]),IF(OR(MONTH(jaar_zip[[#This Row],[Datum]])=1,MONTH(jaar_zip[[#This Row],[Datum]])=2,MONTH(jaar_zip[[#This Row],[Datum]])=11,MONTH(jaar_zip[[#This Row],[Datum]])=12),1.1,IF(OR(MONTH(jaar_zip[[#This Row],[Datum]])=3,MONTH(jaar_zip[[#This Row],[Datum]])=10),1,0.8))*jaar_zip[[#This Row],[graaddagen]],"")</f>
        <v>5.5200000000000005</v>
      </c>
      <c r="O345" s="101">
        <f>IF(ISNUMBER(jaar_zip[[#This Row],[etmaaltemperatuur]]),IF(jaar_zip[[#This Row],[etmaaltemperatuur]]&gt;stookgrens,jaar_zip[[#This Row],[etmaaltemperatuur]]-stookgrens,0),"")</f>
        <v>0</v>
      </c>
    </row>
    <row r="346" spans="1:15" x14ac:dyDescent="0.3">
      <c r="A346">
        <v>240</v>
      </c>
      <c r="B346">
        <v>20240410</v>
      </c>
      <c r="C346">
        <v>5.8</v>
      </c>
      <c r="D346">
        <v>11.7</v>
      </c>
      <c r="E346">
        <v>2126</v>
      </c>
      <c r="F346">
        <v>-0.1</v>
      </c>
      <c r="G346">
        <v>1026.3</v>
      </c>
      <c r="H346">
        <v>64</v>
      </c>
      <c r="I346" s="101" t="s">
        <v>14</v>
      </c>
      <c r="J346" s="1">
        <f>DATEVALUE(RIGHT(jaar_zip[[#This Row],[YYYYMMDD]],2)&amp;"-"&amp;MID(jaar_zip[[#This Row],[YYYYMMDD]],5,2)&amp;"-"&amp;LEFT(jaar_zip[[#This Row],[YYYYMMDD]],4))</f>
        <v>45392</v>
      </c>
      <c r="K346" s="101" t="str">
        <f>IF(AND(VALUE(MONTH(jaar_zip[[#This Row],[Datum]]))=1,VALUE(WEEKNUM(jaar_zip[[#This Row],[Datum]],21))&gt;51),RIGHT(YEAR(jaar_zip[[#This Row],[Datum]])-1,2),RIGHT(YEAR(jaar_zip[[#This Row],[Datum]]),2))&amp;"-"&amp; TEXT(WEEKNUM(jaar_zip[[#This Row],[Datum]],21),"00")</f>
        <v>24-15</v>
      </c>
      <c r="L346" s="101">
        <f>MONTH(jaar_zip[[#This Row],[Datum]])</f>
        <v>4</v>
      </c>
      <c r="M346" s="101">
        <f>IF(ISNUMBER(jaar_zip[[#This Row],[etmaaltemperatuur]]),IF(jaar_zip[[#This Row],[etmaaltemperatuur]]&lt;stookgrens,stookgrens-jaar_zip[[#This Row],[etmaaltemperatuur]],0),"")</f>
        <v>6.3000000000000007</v>
      </c>
      <c r="N346" s="101">
        <f>IF(ISNUMBER(jaar_zip[[#This Row],[graaddagen]]),IF(OR(MONTH(jaar_zip[[#This Row],[Datum]])=1,MONTH(jaar_zip[[#This Row],[Datum]])=2,MONTH(jaar_zip[[#This Row],[Datum]])=11,MONTH(jaar_zip[[#This Row],[Datum]])=12),1.1,IF(OR(MONTH(jaar_zip[[#This Row],[Datum]])=3,MONTH(jaar_zip[[#This Row],[Datum]])=10),1,0.8))*jaar_zip[[#This Row],[graaddagen]],"")</f>
        <v>5.0400000000000009</v>
      </c>
      <c r="O346" s="101">
        <f>IF(ISNUMBER(jaar_zip[[#This Row],[etmaaltemperatuur]]),IF(jaar_zip[[#This Row],[etmaaltemperatuur]]&gt;stookgrens,jaar_zip[[#This Row],[etmaaltemperatuur]]-stookgrens,0),"")</f>
        <v>0</v>
      </c>
    </row>
    <row r="347" spans="1:15" x14ac:dyDescent="0.3">
      <c r="A347">
        <v>240</v>
      </c>
      <c r="B347">
        <v>20240411</v>
      </c>
      <c r="C347">
        <v>6.3</v>
      </c>
      <c r="D347">
        <v>13.2</v>
      </c>
      <c r="E347">
        <v>594</v>
      </c>
      <c r="F347">
        <v>0.2</v>
      </c>
      <c r="G347">
        <v>1029.7</v>
      </c>
      <c r="H347">
        <v>88</v>
      </c>
      <c r="I347" s="101" t="s">
        <v>14</v>
      </c>
      <c r="J347" s="1">
        <f>DATEVALUE(RIGHT(jaar_zip[[#This Row],[YYYYMMDD]],2)&amp;"-"&amp;MID(jaar_zip[[#This Row],[YYYYMMDD]],5,2)&amp;"-"&amp;LEFT(jaar_zip[[#This Row],[YYYYMMDD]],4))</f>
        <v>45393</v>
      </c>
      <c r="K347" s="101" t="str">
        <f>IF(AND(VALUE(MONTH(jaar_zip[[#This Row],[Datum]]))=1,VALUE(WEEKNUM(jaar_zip[[#This Row],[Datum]],21))&gt;51),RIGHT(YEAR(jaar_zip[[#This Row],[Datum]])-1,2),RIGHT(YEAR(jaar_zip[[#This Row],[Datum]]),2))&amp;"-"&amp; TEXT(WEEKNUM(jaar_zip[[#This Row],[Datum]],21),"00")</f>
        <v>24-15</v>
      </c>
      <c r="L347" s="101">
        <f>MONTH(jaar_zip[[#This Row],[Datum]])</f>
        <v>4</v>
      </c>
      <c r="M347" s="101">
        <f>IF(ISNUMBER(jaar_zip[[#This Row],[etmaaltemperatuur]]),IF(jaar_zip[[#This Row],[etmaaltemperatuur]]&lt;stookgrens,stookgrens-jaar_zip[[#This Row],[etmaaltemperatuur]],0),"")</f>
        <v>4.8000000000000007</v>
      </c>
      <c r="N347" s="101">
        <f>IF(ISNUMBER(jaar_zip[[#This Row],[graaddagen]]),IF(OR(MONTH(jaar_zip[[#This Row],[Datum]])=1,MONTH(jaar_zip[[#This Row],[Datum]])=2,MONTH(jaar_zip[[#This Row],[Datum]])=11,MONTH(jaar_zip[[#This Row],[Datum]])=12),1.1,IF(OR(MONTH(jaar_zip[[#This Row],[Datum]])=3,MONTH(jaar_zip[[#This Row],[Datum]])=10),1,0.8))*jaar_zip[[#This Row],[graaddagen]],"")</f>
        <v>3.8400000000000007</v>
      </c>
      <c r="O347" s="101">
        <f>IF(ISNUMBER(jaar_zip[[#This Row],[etmaaltemperatuur]]),IF(jaar_zip[[#This Row],[etmaaltemperatuur]]&gt;stookgrens,jaar_zip[[#This Row],[etmaaltemperatuur]]-stookgrens,0),"")</f>
        <v>0</v>
      </c>
    </row>
    <row r="348" spans="1:15" x14ac:dyDescent="0.3">
      <c r="A348">
        <v>240</v>
      </c>
      <c r="B348">
        <v>20240412</v>
      </c>
      <c r="C348">
        <v>7.6</v>
      </c>
      <c r="D348">
        <v>15.6</v>
      </c>
      <c r="E348">
        <v>1800</v>
      </c>
      <c r="F348">
        <v>0</v>
      </c>
      <c r="G348">
        <v>1028.4000000000001</v>
      </c>
      <c r="H348">
        <v>73</v>
      </c>
      <c r="I348" s="101" t="s">
        <v>14</v>
      </c>
      <c r="J348" s="1">
        <f>DATEVALUE(RIGHT(jaar_zip[[#This Row],[YYYYMMDD]],2)&amp;"-"&amp;MID(jaar_zip[[#This Row],[YYYYMMDD]],5,2)&amp;"-"&amp;LEFT(jaar_zip[[#This Row],[YYYYMMDD]],4))</f>
        <v>45394</v>
      </c>
      <c r="K348" s="101" t="str">
        <f>IF(AND(VALUE(MONTH(jaar_zip[[#This Row],[Datum]]))=1,VALUE(WEEKNUM(jaar_zip[[#This Row],[Datum]],21))&gt;51),RIGHT(YEAR(jaar_zip[[#This Row],[Datum]])-1,2),RIGHT(YEAR(jaar_zip[[#This Row],[Datum]]),2))&amp;"-"&amp; TEXT(WEEKNUM(jaar_zip[[#This Row],[Datum]],21),"00")</f>
        <v>24-15</v>
      </c>
      <c r="L348" s="101">
        <f>MONTH(jaar_zip[[#This Row],[Datum]])</f>
        <v>4</v>
      </c>
      <c r="M348" s="101">
        <f>IF(ISNUMBER(jaar_zip[[#This Row],[etmaaltemperatuur]]),IF(jaar_zip[[#This Row],[etmaaltemperatuur]]&lt;stookgrens,stookgrens-jaar_zip[[#This Row],[etmaaltemperatuur]],0),"")</f>
        <v>2.4000000000000004</v>
      </c>
      <c r="N348" s="101">
        <f>IF(ISNUMBER(jaar_zip[[#This Row],[graaddagen]]),IF(OR(MONTH(jaar_zip[[#This Row],[Datum]])=1,MONTH(jaar_zip[[#This Row],[Datum]])=2,MONTH(jaar_zip[[#This Row],[Datum]])=11,MONTH(jaar_zip[[#This Row],[Datum]])=12),1.1,IF(OR(MONTH(jaar_zip[[#This Row],[Datum]])=3,MONTH(jaar_zip[[#This Row],[Datum]])=10),1,0.8))*jaar_zip[[#This Row],[graaddagen]],"")</f>
        <v>1.9200000000000004</v>
      </c>
      <c r="O348" s="101">
        <f>IF(ISNUMBER(jaar_zip[[#This Row],[etmaaltemperatuur]]),IF(jaar_zip[[#This Row],[etmaaltemperatuur]]&gt;stookgrens,jaar_zip[[#This Row],[etmaaltemperatuur]]-stookgrens,0),"")</f>
        <v>0</v>
      </c>
    </row>
    <row r="349" spans="1:15" x14ac:dyDescent="0.3">
      <c r="A349">
        <v>240</v>
      </c>
      <c r="B349">
        <v>20240413</v>
      </c>
      <c r="C349">
        <v>7.2</v>
      </c>
      <c r="D349">
        <v>16.600000000000001</v>
      </c>
      <c r="E349">
        <v>1763</v>
      </c>
      <c r="F349">
        <v>0</v>
      </c>
      <c r="G349">
        <v>1021.8</v>
      </c>
      <c r="H349">
        <v>70</v>
      </c>
      <c r="I349" s="101" t="s">
        <v>14</v>
      </c>
      <c r="J349" s="1">
        <f>DATEVALUE(RIGHT(jaar_zip[[#This Row],[YYYYMMDD]],2)&amp;"-"&amp;MID(jaar_zip[[#This Row],[YYYYMMDD]],5,2)&amp;"-"&amp;LEFT(jaar_zip[[#This Row],[YYYYMMDD]],4))</f>
        <v>45395</v>
      </c>
      <c r="K349" s="101" t="str">
        <f>IF(AND(VALUE(MONTH(jaar_zip[[#This Row],[Datum]]))=1,VALUE(WEEKNUM(jaar_zip[[#This Row],[Datum]],21))&gt;51),RIGHT(YEAR(jaar_zip[[#This Row],[Datum]])-1,2),RIGHT(YEAR(jaar_zip[[#This Row],[Datum]]),2))&amp;"-"&amp; TEXT(WEEKNUM(jaar_zip[[#This Row],[Datum]],21),"00")</f>
        <v>24-15</v>
      </c>
      <c r="L349" s="101">
        <f>MONTH(jaar_zip[[#This Row],[Datum]])</f>
        <v>4</v>
      </c>
      <c r="M349" s="101">
        <f>IF(ISNUMBER(jaar_zip[[#This Row],[etmaaltemperatuur]]),IF(jaar_zip[[#This Row],[etmaaltemperatuur]]&lt;stookgrens,stookgrens-jaar_zip[[#This Row],[etmaaltemperatuur]],0),"")</f>
        <v>1.3999999999999986</v>
      </c>
      <c r="N349" s="101">
        <f>IF(ISNUMBER(jaar_zip[[#This Row],[graaddagen]]),IF(OR(MONTH(jaar_zip[[#This Row],[Datum]])=1,MONTH(jaar_zip[[#This Row],[Datum]])=2,MONTH(jaar_zip[[#This Row],[Datum]])=11,MONTH(jaar_zip[[#This Row],[Datum]])=12),1.1,IF(OR(MONTH(jaar_zip[[#This Row],[Datum]])=3,MONTH(jaar_zip[[#This Row],[Datum]])=10),1,0.8))*jaar_zip[[#This Row],[graaddagen]],"")</f>
        <v>1.119999999999999</v>
      </c>
      <c r="O349" s="101">
        <f>IF(ISNUMBER(jaar_zip[[#This Row],[etmaaltemperatuur]]),IF(jaar_zip[[#This Row],[etmaaltemperatuur]]&gt;stookgrens,jaar_zip[[#This Row],[etmaaltemperatuur]]-stookgrens,0),"")</f>
        <v>0</v>
      </c>
    </row>
    <row r="350" spans="1:15" x14ac:dyDescent="0.3">
      <c r="A350">
        <v>240</v>
      </c>
      <c r="B350">
        <v>20240414</v>
      </c>
      <c r="C350">
        <v>4.5</v>
      </c>
      <c r="D350">
        <v>10.7</v>
      </c>
      <c r="E350">
        <v>1940</v>
      </c>
      <c r="F350">
        <v>0</v>
      </c>
      <c r="G350">
        <v>1020.7</v>
      </c>
      <c r="H350">
        <v>63</v>
      </c>
      <c r="I350" s="101" t="s">
        <v>14</v>
      </c>
      <c r="J350" s="1">
        <f>DATEVALUE(RIGHT(jaar_zip[[#This Row],[YYYYMMDD]],2)&amp;"-"&amp;MID(jaar_zip[[#This Row],[YYYYMMDD]],5,2)&amp;"-"&amp;LEFT(jaar_zip[[#This Row],[YYYYMMDD]],4))</f>
        <v>45396</v>
      </c>
      <c r="K350" s="101" t="str">
        <f>IF(AND(VALUE(MONTH(jaar_zip[[#This Row],[Datum]]))=1,VALUE(WEEKNUM(jaar_zip[[#This Row],[Datum]],21))&gt;51),RIGHT(YEAR(jaar_zip[[#This Row],[Datum]])-1,2),RIGHT(YEAR(jaar_zip[[#This Row],[Datum]]),2))&amp;"-"&amp; TEXT(WEEKNUM(jaar_zip[[#This Row],[Datum]],21),"00")</f>
        <v>24-15</v>
      </c>
      <c r="L350" s="101">
        <f>MONTH(jaar_zip[[#This Row],[Datum]])</f>
        <v>4</v>
      </c>
      <c r="M350" s="101">
        <f>IF(ISNUMBER(jaar_zip[[#This Row],[etmaaltemperatuur]]),IF(jaar_zip[[#This Row],[etmaaltemperatuur]]&lt;stookgrens,stookgrens-jaar_zip[[#This Row],[etmaaltemperatuur]],0),"")</f>
        <v>7.3000000000000007</v>
      </c>
      <c r="N350" s="101">
        <f>IF(ISNUMBER(jaar_zip[[#This Row],[graaddagen]]),IF(OR(MONTH(jaar_zip[[#This Row],[Datum]])=1,MONTH(jaar_zip[[#This Row],[Datum]])=2,MONTH(jaar_zip[[#This Row],[Datum]])=11,MONTH(jaar_zip[[#This Row],[Datum]])=12),1.1,IF(OR(MONTH(jaar_zip[[#This Row],[Datum]])=3,MONTH(jaar_zip[[#This Row],[Datum]])=10),1,0.8))*jaar_zip[[#This Row],[graaddagen]],"")</f>
        <v>5.8400000000000007</v>
      </c>
      <c r="O350" s="101">
        <f>IF(ISNUMBER(jaar_zip[[#This Row],[etmaaltemperatuur]]),IF(jaar_zip[[#This Row],[etmaaltemperatuur]]&gt;stookgrens,jaar_zip[[#This Row],[etmaaltemperatuur]]-stookgrens,0),"")</f>
        <v>0</v>
      </c>
    </row>
    <row r="351" spans="1:15" x14ac:dyDescent="0.3">
      <c r="A351">
        <v>240</v>
      </c>
      <c r="B351">
        <v>20240415</v>
      </c>
      <c r="C351">
        <v>8.6999999999999993</v>
      </c>
      <c r="D351">
        <v>8.5</v>
      </c>
      <c r="E351">
        <v>752</v>
      </c>
      <c r="F351">
        <v>10.9</v>
      </c>
      <c r="G351">
        <v>1004.1</v>
      </c>
      <c r="H351">
        <v>78</v>
      </c>
      <c r="I351" s="101" t="s">
        <v>14</v>
      </c>
      <c r="J351" s="1">
        <f>DATEVALUE(RIGHT(jaar_zip[[#This Row],[YYYYMMDD]],2)&amp;"-"&amp;MID(jaar_zip[[#This Row],[YYYYMMDD]],5,2)&amp;"-"&amp;LEFT(jaar_zip[[#This Row],[YYYYMMDD]],4))</f>
        <v>45397</v>
      </c>
      <c r="K351" s="101" t="str">
        <f>IF(AND(VALUE(MONTH(jaar_zip[[#This Row],[Datum]]))=1,VALUE(WEEKNUM(jaar_zip[[#This Row],[Datum]],21))&gt;51),RIGHT(YEAR(jaar_zip[[#This Row],[Datum]])-1,2),RIGHT(YEAR(jaar_zip[[#This Row],[Datum]]),2))&amp;"-"&amp; TEXT(WEEKNUM(jaar_zip[[#This Row],[Datum]],21),"00")</f>
        <v>24-16</v>
      </c>
      <c r="L351" s="101">
        <f>MONTH(jaar_zip[[#This Row],[Datum]])</f>
        <v>4</v>
      </c>
      <c r="M351" s="101">
        <f>IF(ISNUMBER(jaar_zip[[#This Row],[etmaaltemperatuur]]),IF(jaar_zip[[#This Row],[etmaaltemperatuur]]&lt;stookgrens,stookgrens-jaar_zip[[#This Row],[etmaaltemperatuur]],0),"")</f>
        <v>9.5</v>
      </c>
      <c r="N351" s="101">
        <f>IF(ISNUMBER(jaar_zip[[#This Row],[graaddagen]]),IF(OR(MONTH(jaar_zip[[#This Row],[Datum]])=1,MONTH(jaar_zip[[#This Row],[Datum]])=2,MONTH(jaar_zip[[#This Row],[Datum]])=11,MONTH(jaar_zip[[#This Row],[Datum]])=12),1.1,IF(OR(MONTH(jaar_zip[[#This Row],[Datum]])=3,MONTH(jaar_zip[[#This Row],[Datum]])=10),1,0.8))*jaar_zip[[#This Row],[graaddagen]],"")</f>
        <v>7.6000000000000005</v>
      </c>
      <c r="O351" s="101">
        <f>IF(ISNUMBER(jaar_zip[[#This Row],[etmaaltemperatuur]]),IF(jaar_zip[[#This Row],[etmaaltemperatuur]]&gt;stookgrens,jaar_zip[[#This Row],[etmaaltemperatuur]]-stookgrens,0),"")</f>
        <v>0</v>
      </c>
    </row>
    <row r="352" spans="1:15" x14ac:dyDescent="0.3">
      <c r="A352">
        <v>240</v>
      </c>
      <c r="B352">
        <v>20240416</v>
      </c>
      <c r="C352">
        <v>7.5</v>
      </c>
      <c r="D352">
        <v>8</v>
      </c>
      <c r="E352">
        <v>902</v>
      </c>
      <c r="F352">
        <v>11.2</v>
      </c>
      <c r="G352">
        <v>1004.8</v>
      </c>
      <c r="H352">
        <v>83</v>
      </c>
      <c r="I352" s="101" t="s">
        <v>14</v>
      </c>
      <c r="J352" s="1">
        <f>DATEVALUE(RIGHT(jaar_zip[[#This Row],[YYYYMMDD]],2)&amp;"-"&amp;MID(jaar_zip[[#This Row],[YYYYMMDD]],5,2)&amp;"-"&amp;LEFT(jaar_zip[[#This Row],[YYYYMMDD]],4))</f>
        <v>45398</v>
      </c>
      <c r="K352" s="101" t="str">
        <f>IF(AND(VALUE(MONTH(jaar_zip[[#This Row],[Datum]]))=1,VALUE(WEEKNUM(jaar_zip[[#This Row],[Datum]],21))&gt;51),RIGHT(YEAR(jaar_zip[[#This Row],[Datum]])-1,2),RIGHT(YEAR(jaar_zip[[#This Row],[Datum]]),2))&amp;"-"&amp; TEXT(WEEKNUM(jaar_zip[[#This Row],[Datum]],21),"00")</f>
        <v>24-16</v>
      </c>
      <c r="L352" s="101">
        <f>MONTH(jaar_zip[[#This Row],[Datum]])</f>
        <v>4</v>
      </c>
      <c r="M352" s="101">
        <f>IF(ISNUMBER(jaar_zip[[#This Row],[etmaaltemperatuur]]),IF(jaar_zip[[#This Row],[etmaaltemperatuur]]&lt;stookgrens,stookgrens-jaar_zip[[#This Row],[etmaaltemperatuur]],0),"")</f>
        <v>10</v>
      </c>
      <c r="N352" s="101">
        <f>IF(ISNUMBER(jaar_zip[[#This Row],[graaddagen]]),IF(OR(MONTH(jaar_zip[[#This Row],[Datum]])=1,MONTH(jaar_zip[[#This Row],[Datum]])=2,MONTH(jaar_zip[[#This Row],[Datum]])=11,MONTH(jaar_zip[[#This Row],[Datum]])=12),1.1,IF(OR(MONTH(jaar_zip[[#This Row],[Datum]])=3,MONTH(jaar_zip[[#This Row],[Datum]])=10),1,0.8))*jaar_zip[[#This Row],[graaddagen]],"")</f>
        <v>8</v>
      </c>
      <c r="O352" s="101">
        <f>IF(ISNUMBER(jaar_zip[[#This Row],[etmaaltemperatuur]]),IF(jaar_zip[[#This Row],[etmaaltemperatuur]]&gt;stookgrens,jaar_zip[[#This Row],[etmaaltemperatuur]]-stookgrens,0),"")</f>
        <v>0</v>
      </c>
    </row>
    <row r="353" spans="1:15" x14ac:dyDescent="0.3">
      <c r="A353">
        <v>240</v>
      </c>
      <c r="B353">
        <v>20240417</v>
      </c>
      <c r="C353">
        <v>3</v>
      </c>
      <c r="D353">
        <v>6</v>
      </c>
      <c r="E353">
        <v>1198</v>
      </c>
      <c r="F353">
        <v>15</v>
      </c>
      <c r="G353">
        <v>1012.3</v>
      </c>
      <c r="H353">
        <v>83</v>
      </c>
      <c r="I353" s="101" t="s">
        <v>14</v>
      </c>
      <c r="J353" s="1">
        <f>DATEVALUE(RIGHT(jaar_zip[[#This Row],[YYYYMMDD]],2)&amp;"-"&amp;MID(jaar_zip[[#This Row],[YYYYMMDD]],5,2)&amp;"-"&amp;LEFT(jaar_zip[[#This Row],[YYYYMMDD]],4))</f>
        <v>45399</v>
      </c>
      <c r="K353" s="101" t="str">
        <f>IF(AND(VALUE(MONTH(jaar_zip[[#This Row],[Datum]]))=1,VALUE(WEEKNUM(jaar_zip[[#This Row],[Datum]],21))&gt;51),RIGHT(YEAR(jaar_zip[[#This Row],[Datum]])-1,2),RIGHT(YEAR(jaar_zip[[#This Row],[Datum]]),2))&amp;"-"&amp; TEXT(WEEKNUM(jaar_zip[[#This Row],[Datum]],21),"00")</f>
        <v>24-16</v>
      </c>
      <c r="L353" s="101">
        <f>MONTH(jaar_zip[[#This Row],[Datum]])</f>
        <v>4</v>
      </c>
      <c r="M353" s="101">
        <f>IF(ISNUMBER(jaar_zip[[#This Row],[etmaaltemperatuur]]),IF(jaar_zip[[#This Row],[etmaaltemperatuur]]&lt;stookgrens,stookgrens-jaar_zip[[#This Row],[etmaaltemperatuur]],0),"")</f>
        <v>12</v>
      </c>
      <c r="N353" s="101">
        <f>IF(ISNUMBER(jaar_zip[[#This Row],[graaddagen]]),IF(OR(MONTH(jaar_zip[[#This Row],[Datum]])=1,MONTH(jaar_zip[[#This Row],[Datum]])=2,MONTH(jaar_zip[[#This Row],[Datum]])=11,MONTH(jaar_zip[[#This Row],[Datum]])=12),1.1,IF(OR(MONTH(jaar_zip[[#This Row],[Datum]])=3,MONTH(jaar_zip[[#This Row],[Datum]])=10),1,0.8))*jaar_zip[[#This Row],[graaddagen]],"")</f>
        <v>9.6000000000000014</v>
      </c>
      <c r="O353" s="101">
        <f>IF(ISNUMBER(jaar_zip[[#This Row],[etmaaltemperatuur]]),IF(jaar_zip[[#This Row],[etmaaltemperatuur]]&gt;stookgrens,jaar_zip[[#This Row],[etmaaltemperatuur]]-stookgrens,0),"")</f>
        <v>0</v>
      </c>
    </row>
    <row r="354" spans="1:15" x14ac:dyDescent="0.3">
      <c r="A354">
        <v>240</v>
      </c>
      <c r="B354">
        <v>20240418</v>
      </c>
      <c r="C354">
        <v>4.8</v>
      </c>
      <c r="D354">
        <v>7.3</v>
      </c>
      <c r="E354">
        <v>1652</v>
      </c>
      <c r="F354">
        <v>3.6</v>
      </c>
      <c r="G354">
        <v>1018.4</v>
      </c>
      <c r="H354">
        <v>77</v>
      </c>
      <c r="I354" s="101" t="s">
        <v>14</v>
      </c>
      <c r="J354" s="1">
        <f>DATEVALUE(RIGHT(jaar_zip[[#This Row],[YYYYMMDD]],2)&amp;"-"&amp;MID(jaar_zip[[#This Row],[YYYYMMDD]],5,2)&amp;"-"&amp;LEFT(jaar_zip[[#This Row],[YYYYMMDD]],4))</f>
        <v>45400</v>
      </c>
      <c r="K354" s="101" t="str">
        <f>IF(AND(VALUE(MONTH(jaar_zip[[#This Row],[Datum]]))=1,VALUE(WEEKNUM(jaar_zip[[#This Row],[Datum]],21))&gt;51),RIGHT(YEAR(jaar_zip[[#This Row],[Datum]])-1,2),RIGHT(YEAR(jaar_zip[[#This Row],[Datum]]),2))&amp;"-"&amp; TEXT(WEEKNUM(jaar_zip[[#This Row],[Datum]],21),"00")</f>
        <v>24-16</v>
      </c>
      <c r="L354" s="101">
        <f>MONTH(jaar_zip[[#This Row],[Datum]])</f>
        <v>4</v>
      </c>
      <c r="M354" s="101">
        <f>IF(ISNUMBER(jaar_zip[[#This Row],[etmaaltemperatuur]]),IF(jaar_zip[[#This Row],[etmaaltemperatuur]]&lt;stookgrens,stookgrens-jaar_zip[[#This Row],[etmaaltemperatuur]],0),"")</f>
        <v>10.7</v>
      </c>
      <c r="N354" s="101">
        <f>IF(ISNUMBER(jaar_zip[[#This Row],[graaddagen]]),IF(OR(MONTH(jaar_zip[[#This Row],[Datum]])=1,MONTH(jaar_zip[[#This Row],[Datum]])=2,MONTH(jaar_zip[[#This Row],[Datum]])=11,MONTH(jaar_zip[[#This Row],[Datum]])=12),1.1,IF(OR(MONTH(jaar_zip[[#This Row],[Datum]])=3,MONTH(jaar_zip[[#This Row],[Datum]])=10),1,0.8))*jaar_zip[[#This Row],[graaddagen]],"")</f>
        <v>8.56</v>
      </c>
      <c r="O354" s="101">
        <f>IF(ISNUMBER(jaar_zip[[#This Row],[etmaaltemperatuur]]),IF(jaar_zip[[#This Row],[etmaaltemperatuur]]&gt;stookgrens,jaar_zip[[#This Row],[etmaaltemperatuur]]-stookgrens,0),"")</f>
        <v>0</v>
      </c>
    </row>
    <row r="355" spans="1:15" x14ac:dyDescent="0.3">
      <c r="A355">
        <v>240</v>
      </c>
      <c r="B355">
        <v>20240419</v>
      </c>
      <c r="C355">
        <v>9.1</v>
      </c>
      <c r="D355">
        <v>8.5</v>
      </c>
      <c r="E355">
        <v>1244</v>
      </c>
      <c r="F355">
        <v>9.9</v>
      </c>
      <c r="G355">
        <v>1011.2</v>
      </c>
      <c r="H355">
        <v>85</v>
      </c>
      <c r="I355" s="101" t="s">
        <v>14</v>
      </c>
      <c r="J355" s="1">
        <f>DATEVALUE(RIGHT(jaar_zip[[#This Row],[YYYYMMDD]],2)&amp;"-"&amp;MID(jaar_zip[[#This Row],[YYYYMMDD]],5,2)&amp;"-"&amp;LEFT(jaar_zip[[#This Row],[YYYYMMDD]],4))</f>
        <v>45401</v>
      </c>
      <c r="K355" s="101" t="str">
        <f>IF(AND(VALUE(MONTH(jaar_zip[[#This Row],[Datum]]))=1,VALUE(WEEKNUM(jaar_zip[[#This Row],[Datum]],21))&gt;51),RIGHT(YEAR(jaar_zip[[#This Row],[Datum]])-1,2),RIGHT(YEAR(jaar_zip[[#This Row],[Datum]]),2))&amp;"-"&amp; TEXT(WEEKNUM(jaar_zip[[#This Row],[Datum]],21),"00")</f>
        <v>24-16</v>
      </c>
      <c r="L355" s="101">
        <f>MONTH(jaar_zip[[#This Row],[Datum]])</f>
        <v>4</v>
      </c>
      <c r="M355" s="101">
        <f>IF(ISNUMBER(jaar_zip[[#This Row],[etmaaltemperatuur]]),IF(jaar_zip[[#This Row],[etmaaltemperatuur]]&lt;stookgrens,stookgrens-jaar_zip[[#This Row],[etmaaltemperatuur]],0),"")</f>
        <v>9.5</v>
      </c>
      <c r="N355" s="101">
        <f>IF(ISNUMBER(jaar_zip[[#This Row],[graaddagen]]),IF(OR(MONTH(jaar_zip[[#This Row],[Datum]])=1,MONTH(jaar_zip[[#This Row],[Datum]])=2,MONTH(jaar_zip[[#This Row],[Datum]])=11,MONTH(jaar_zip[[#This Row],[Datum]])=12),1.1,IF(OR(MONTH(jaar_zip[[#This Row],[Datum]])=3,MONTH(jaar_zip[[#This Row],[Datum]])=10),1,0.8))*jaar_zip[[#This Row],[graaddagen]],"")</f>
        <v>7.6000000000000005</v>
      </c>
      <c r="O355" s="101">
        <f>IF(ISNUMBER(jaar_zip[[#This Row],[etmaaltemperatuur]]),IF(jaar_zip[[#This Row],[etmaaltemperatuur]]&gt;stookgrens,jaar_zip[[#This Row],[etmaaltemperatuur]]-stookgrens,0),"")</f>
        <v>0</v>
      </c>
    </row>
    <row r="356" spans="1:15" x14ac:dyDescent="0.3">
      <c r="A356">
        <v>240</v>
      </c>
      <c r="B356">
        <v>20240420</v>
      </c>
      <c r="C356">
        <v>6.9</v>
      </c>
      <c r="D356">
        <v>7.3</v>
      </c>
      <c r="E356">
        <v>1571</v>
      </c>
      <c r="F356">
        <v>1.1000000000000001</v>
      </c>
      <c r="G356">
        <v>1022</v>
      </c>
      <c r="H356">
        <v>76</v>
      </c>
      <c r="I356" s="101" t="s">
        <v>14</v>
      </c>
      <c r="J356" s="1">
        <f>DATEVALUE(RIGHT(jaar_zip[[#This Row],[YYYYMMDD]],2)&amp;"-"&amp;MID(jaar_zip[[#This Row],[YYYYMMDD]],5,2)&amp;"-"&amp;LEFT(jaar_zip[[#This Row],[YYYYMMDD]],4))</f>
        <v>45402</v>
      </c>
      <c r="K356" s="101" t="str">
        <f>IF(AND(VALUE(MONTH(jaar_zip[[#This Row],[Datum]]))=1,VALUE(WEEKNUM(jaar_zip[[#This Row],[Datum]],21))&gt;51),RIGHT(YEAR(jaar_zip[[#This Row],[Datum]])-1,2),RIGHT(YEAR(jaar_zip[[#This Row],[Datum]]),2))&amp;"-"&amp; TEXT(WEEKNUM(jaar_zip[[#This Row],[Datum]],21),"00")</f>
        <v>24-16</v>
      </c>
      <c r="L356" s="101">
        <f>MONTH(jaar_zip[[#This Row],[Datum]])</f>
        <v>4</v>
      </c>
      <c r="M356" s="101">
        <f>IF(ISNUMBER(jaar_zip[[#This Row],[etmaaltemperatuur]]),IF(jaar_zip[[#This Row],[etmaaltemperatuur]]&lt;stookgrens,stookgrens-jaar_zip[[#This Row],[etmaaltemperatuur]],0),"")</f>
        <v>10.7</v>
      </c>
      <c r="N356" s="101">
        <f>IF(ISNUMBER(jaar_zip[[#This Row],[graaddagen]]),IF(OR(MONTH(jaar_zip[[#This Row],[Datum]])=1,MONTH(jaar_zip[[#This Row],[Datum]])=2,MONTH(jaar_zip[[#This Row],[Datum]])=11,MONTH(jaar_zip[[#This Row],[Datum]])=12),1.1,IF(OR(MONTH(jaar_zip[[#This Row],[Datum]])=3,MONTH(jaar_zip[[#This Row],[Datum]])=10),1,0.8))*jaar_zip[[#This Row],[graaddagen]],"")</f>
        <v>8.56</v>
      </c>
      <c r="O356" s="101">
        <f>IF(ISNUMBER(jaar_zip[[#This Row],[etmaaltemperatuur]]),IF(jaar_zip[[#This Row],[etmaaltemperatuur]]&gt;stookgrens,jaar_zip[[#This Row],[etmaaltemperatuur]]-stookgrens,0),"")</f>
        <v>0</v>
      </c>
    </row>
    <row r="357" spans="1:15" x14ac:dyDescent="0.3">
      <c r="A357">
        <v>240</v>
      </c>
      <c r="B357">
        <v>20240421</v>
      </c>
      <c r="C357">
        <v>5.3</v>
      </c>
      <c r="D357">
        <v>6.6</v>
      </c>
      <c r="E357">
        <v>2157</v>
      </c>
      <c r="F357">
        <v>1.2</v>
      </c>
      <c r="G357">
        <v>1025.7</v>
      </c>
      <c r="H357">
        <v>73</v>
      </c>
      <c r="I357" s="101" t="s">
        <v>14</v>
      </c>
      <c r="J357" s="1">
        <f>DATEVALUE(RIGHT(jaar_zip[[#This Row],[YYYYMMDD]],2)&amp;"-"&amp;MID(jaar_zip[[#This Row],[YYYYMMDD]],5,2)&amp;"-"&amp;LEFT(jaar_zip[[#This Row],[YYYYMMDD]],4))</f>
        <v>45403</v>
      </c>
      <c r="K357" s="101" t="str">
        <f>IF(AND(VALUE(MONTH(jaar_zip[[#This Row],[Datum]]))=1,VALUE(WEEKNUM(jaar_zip[[#This Row],[Datum]],21))&gt;51),RIGHT(YEAR(jaar_zip[[#This Row],[Datum]])-1,2),RIGHT(YEAR(jaar_zip[[#This Row],[Datum]]),2))&amp;"-"&amp; TEXT(WEEKNUM(jaar_zip[[#This Row],[Datum]],21),"00")</f>
        <v>24-16</v>
      </c>
      <c r="L357" s="101">
        <f>MONTH(jaar_zip[[#This Row],[Datum]])</f>
        <v>4</v>
      </c>
      <c r="M357" s="101">
        <f>IF(ISNUMBER(jaar_zip[[#This Row],[etmaaltemperatuur]]),IF(jaar_zip[[#This Row],[etmaaltemperatuur]]&lt;stookgrens,stookgrens-jaar_zip[[#This Row],[etmaaltemperatuur]],0),"")</f>
        <v>11.4</v>
      </c>
      <c r="N357" s="101">
        <f>IF(ISNUMBER(jaar_zip[[#This Row],[graaddagen]]),IF(OR(MONTH(jaar_zip[[#This Row],[Datum]])=1,MONTH(jaar_zip[[#This Row],[Datum]])=2,MONTH(jaar_zip[[#This Row],[Datum]])=11,MONTH(jaar_zip[[#This Row],[Datum]])=12),1.1,IF(OR(MONTH(jaar_zip[[#This Row],[Datum]])=3,MONTH(jaar_zip[[#This Row],[Datum]])=10),1,0.8))*jaar_zip[[#This Row],[graaddagen]],"")</f>
        <v>9.120000000000001</v>
      </c>
      <c r="O357" s="101">
        <f>IF(ISNUMBER(jaar_zip[[#This Row],[etmaaltemperatuur]]),IF(jaar_zip[[#This Row],[etmaaltemperatuur]]&gt;stookgrens,jaar_zip[[#This Row],[etmaaltemperatuur]]-stookgrens,0),"")</f>
        <v>0</v>
      </c>
    </row>
    <row r="358" spans="1:15" x14ac:dyDescent="0.3">
      <c r="A358">
        <v>240</v>
      </c>
      <c r="B358">
        <v>20240422</v>
      </c>
      <c r="C358">
        <v>3.8</v>
      </c>
      <c r="D358">
        <v>6.2</v>
      </c>
      <c r="E358">
        <v>1536</v>
      </c>
      <c r="F358">
        <v>0.3</v>
      </c>
      <c r="G358">
        <v>1025.5</v>
      </c>
      <c r="H358">
        <v>66</v>
      </c>
      <c r="I358" s="101" t="s">
        <v>14</v>
      </c>
      <c r="J358" s="1">
        <f>DATEVALUE(RIGHT(jaar_zip[[#This Row],[YYYYMMDD]],2)&amp;"-"&amp;MID(jaar_zip[[#This Row],[YYYYMMDD]],5,2)&amp;"-"&amp;LEFT(jaar_zip[[#This Row],[YYYYMMDD]],4))</f>
        <v>45404</v>
      </c>
      <c r="K358" s="101" t="str">
        <f>IF(AND(VALUE(MONTH(jaar_zip[[#This Row],[Datum]]))=1,VALUE(WEEKNUM(jaar_zip[[#This Row],[Datum]],21))&gt;51),RIGHT(YEAR(jaar_zip[[#This Row],[Datum]])-1,2),RIGHT(YEAR(jaar_zip[[#This Row],[Datum]]),2))&amp;"-"&amp; TEXT(WEEKNUM(jaar_zip[[#This Row],[Datum]],21),"00")</f>
        <v>24-17</v>
      </c>
      <c r="L358" s="101">
        <f>MONTH(jaar_zip[[#This Row],[Datum]])</f>
        <v>4</v>
      </c>
      <c r="M358" s="101">
        <f>IF(ISNUMBER(jaar_zip[[#This Row],[etmaaltemperatuur]]),IF(jaar_zip[[#This Row],[etmaaltemperatuur]]&lt;stookgrens,stookgrens-jaar_zip[[#This Row],[etmaaltemperatuur]],0),"")</f>
        <v>11.8</v>
      </c>
      <c r="N358" s="101">
        <f>IF(ISNUMBER(jaar_zip[[#This Row],[graaddagen]]),IF(OR(MONTH(jaar_zip[[#This Row],[Datum]])=1,MONTH(jaar_zip[[#This Row],[Datum]])=2,MONTH(jaar_zip[[#This Row],[Datum]])=11,MONTH(jaar_zip[[#This Row],[Datum]])=12),1.1,IF(OR(MONTH(jaar_zip[[#This Row],[Datum]])=3,MONTH(jaar_zip[[#This Row],[Datum]])=10),1,0.8))*jaar_zip[[#This Row],[graaddagen]],"")</f>
        <v>9.4400000000000013</v>
      </c>
      <c r="O358" s="101">
        <f>IF(ISNUMBER(jaar_zip[[#This Row],[etmaaltemperatuur]]),IF(jaar_zip[[#This Row],[etmaaltemperatuur]]&gt;stookgrens,jaar_zip[[#This Row],[etmaaltemperatuur]]-stookgrens,0),"")</f>
        <v>0</v>
      </c>
    </row>
    <row r="359" spans="1:15" x14ac:dyDescent="0.3">
      <c r="A359">
        <v>240</v>
      </c>
      <c r="B359">
        <v>20240423</v>
      </c>
      <c r="C359">
        <v>3.5</v>
      </c>
      <c r="D359">
        <v>5.9</v>
      </c>
      <c r="E359">
        <v>1901</v>
      </c>
      <c r="F359">
        <v>1.9</v>
      </c>
      <c r="G359">
        <v>1019.3</v>
      </c>
      <c r="H359">
        <v>72</v>
      </c>
      <c r="I359" s="101" t="s">
        <v>14</v>
      </c>
      <c r="J359" s="1">
        <f>DATEVALUE(RIGHT(jaar_zip[[#This Row],[YYYYMMDD]],2)&amp;"-"&amp;MID(jaar_zip[[#This Row],[YYYYMMDD]],5,2)&amp;"-"&amp;LEFT(jaar_zip[[#This Row],[YYYYMMDD]],4))</f>
        <v>45405</v>
      </c>
      <c r="K359" s="101" t="str">
        <f>IF(AND(VALUE(MONTH(jaar_zip[[#This Row],[Datum]]))=1,VALUE(WEEKNUM(jaar_zip[[#This Row],[Datum]],21))&gt;51),RIGHT(YEAR(jaar_zip[[#This Row],[Datum]])-1,2),RIGHT(YEAR(jaar_zip[[#This Row],[Datum]]),2))&amp;"-"&amp; TEXT(WEEKNUM(jaar_zip[[#This Row],[Datum]],21),"00")</f>
        <v>24-17</v>
      </c>
      <c r="L359" s="101">
        <f>MONTH(jaar_zip[[#This Row],[Datum]])</f>
        <v>4</v>
      </c>
      <c r="M359" s="101">
        <f>IF(ISNUMBER(jaar_zip[[#This Row],[etmaaltemperatuur]]),IF(jaar_zip[[#This Row],[etmaaltemperatuur]]&lt;stookgrens,stookgrens-jaar_zip[[#This Row],[etmaaltemperatuur]],0),"")</f>
        <v>12.1</v>
      </c>
      <c r="N359" s="101">
        <f>IF(ISNUMBER(jaar_zip[[#This Row],[graaddagen]]),IF(OR(MONTH(jaar_zip[[#This Row],[Datum]])=1,MONTH(jaar_zip[[#This Row],[Datum]])=2,MONTH(jaar_zip[[#This Row],[Datum]])=11,MONTH(jaar_zip[[#This Row],[Datum]])=12),1.1,IF(OR(MONTH(jaar_zip[[#This Row],[Datum]])=3,MONTH(jaar_zip[[#This Row],[Datum]])=10),1,0.8))*jaar_zip[[#This Row],[graaddagen]],"")</f>
        <v>9.68</v>
      </c>
      <c r="O359" s="101">
        <f>IF(ISNUMBER(jaar_zip[[#This Row],[etmaaltemperatuur]]),IF(jaar_zip[[#This Row],[etmaaltemperatuur]]&gt;stookgrens,jaar_zip[[#This Row],[etmaaltemperatuur]]-stookgrens,0),"")</f>
        <v>0</v>
      </c>
    </row>
    <row r="360" spans="1:15" x14ac:dyDescent="0.3">
      <c r="A360">
        <v>240</v>
      </c>
      <c r="B360">
        <v>20240424</v>
      </c>
      <c r="C360">
        <v>6.1</v>
      </c>
      <c r="D360">
        <v>6.3</v>
      </c>
      <c r="E360">
        <v>1515</v>
      </c>
      <c r="F360">
        <v>2.2000000000000002</v>
      </c>
      <c r="G360">
        <v>1009.9</v>
      </c>
      <c r="H360">
        <v>78</v>
      </c>
      <c r="I360" s="101" t="s">
        <v>14</v>
      </c>
      <c r="J360" s="1">
        <f>DATEVALUE(RIGHT(jaar_zip[[#This Row],[YYYYMMDD]],2)&amp;"-"&amp;MID(jaar_zip[[#This Row],[YYYYMMDD]],5,2)&amp;"-"&amp;LEFT(jaar_zip[[#This Row],[YYYYMMDD]],4))</f>
        <v>45406</v>
      </c>
      <c r="K360" s="101" t="str">
        <f>IF(AND(VALUE(MONTH(jaar_zip[[#This Row],[Datum]]))=1,VALUE(WEEKNUM(jaar_zip[[#This Row],[Datum]],21))&gt;51),RIGHT(YEAR(jaar_zip[[#This Row],[Datum]])-1,2),RIGHT(YEAR(jaar_zip[[#This Row],[Datum]]),2))&amp;"-"&amp; TEXT(WEEKNUM(jaar_zip[[#This Row],[Datum]],21),"00")</f>
        <v>24-17</v>
      </c>
      <c r="L360" s="101">
        <f>MONTH(jaar_zip[[#This Row],[Datum]])</f>
        <v>4</v>
      </c>
      <c r="M360" s="101">
        <f>IF(ISNUMBER(jaar_zip[[#This Row],[etmaaltemperatuur]]),IF(jaar_zip[[#This Row],[etmaaltemperatuur]]&lt;stookgrens,stookgrens-jaar_zip[[#This Row],[etmaaltemperatuur]],0),"")</f>
        <v>11.7</v>
      </c>
      <c r="N360" s="101">
        <f>IF(ISNUMBER(jaar_zip[[#This Row],[graaddagen]]),IF(OR(MONTH(jaar_zip[[#This Row],[Datum]])=1,MONTH(jaar_zip[[#This Row],[Datum]])=2,MONTH(jaar_zip[[#This Row],[Datum]])=11,MONTH(jaar_zip[[#This Row],[Datum]])=12),1.1,IF(OR(MONTH(jaar_zip[[#This Row],[Datum]])=3,MONTH(jaar_zip[[#This Row],[Datum]])=10),1,0.8))*jaar_zip[[#This Row],[graaddagen]],"")</f>
        <v>9.36</v>
      </c>
      <c r="O360" s="101">
        <f>IF(ISNUMBER(jaar_zip[[#This Row],[etmaaltemperatuur]]),IF(jaar_zip[[#This Row],[etmaaltemperatuur]]&gt;stookgrens,jaar_zip[[#This Row],[etmaaltemperatuur]]-stookgrens,0),"")</f>
        <v>0</v>
      </c>
    </row>
    <row r="361" spans="1:15" x14ac:dyDescent="0.3">
      <c r="A361">
        <v>240</v>
      </c>
      <c r="B361">
        <v>20240425</v>
      </c>
      <c r="C361">
        <v>4.3</v>
      </c>
      <c r="D361">
        <v>6.5</v>
      </c>
      <c r="E361">
        <v>1060</v>
      </c>
      <c r="F361">
        <v>7.4</v>
      </c>
      <c r="G361">
        <v>1003.8</v>
      </c>
      <c r="H361">
        <v>82</v>
      </c>
      <c r="I361" s="101" t="s">
        <v>14</v>
      </c>
      <c r="J361" s="1">
        <f>DATEVALUE(RIGHT(jaar_zip[[#This Row],[YYYYMMDD]],2)&amp;"-"&amp;MID(jaar_zip[[#This Row],[YYYYMMDD]],5,2)&amp;"-"&amp;LEFT(jaar_zip[[#This Row],[YYYYMMDD]],4))</f>
        <v>45407</v>
      </c>
      <c r="K361" s="101" t="str">
        <f>IF(AND(VALUE(MONTH(jaar_zip[[#This Row],[Datum]]))=1,VALUE(WEEKNUM(jaar_zip[[#This Row],[Datum]],21))&gt;51),RIGHT(YEAR(jaar_zip[[#This Row],[Datum]])-1,2),RIGHT(YEAR(jaar_zip[[#This Row],[Datum]]),2))&amp;"-"&amp; TEXT(WEEKNUM(jaar_zip[[#This Row],[Datum]],21),"00")</f>
        <v>24-17</v>
      </c>
      <c r="L361" s="101">
        <f>MONTH(jaar_zip[[#This Row],[Datum]])</f>
        <v>4</v>
      </c>
      <c r="M361" s="101">
        <f>IF(ISNUMBER(jaar_zip[[#This Row],[etmaaltemperatuur]]),IF(jaar_zip[[#This Row],[etmaaltemperatuur]]&lt;stookgrens,stookgrens-jaar_zip[[#This Row],[etmaaltemperatuur]],0),"")</f>
        <v>11.5</v>
      </c>
      <c r="N361" s="101">
        <f>IF(ISNUMBER(jaar_zip[[#This Row],[graaddagen]]),IF(OR(MONTH(jaar_zip[[#This Row],[Datum]])=1,MONTH(jaar_zip[[#This Row],[Datum]])=2,MONTH(jaar_zip[[#This Row],[Datum]])=11,MONTH(jaar_zip[[#This Row],[Datum]])=12),1.1,IF(OR(MONTH(jaar_zip[[#This Row],[Datum]])=3,MONTH(jaar_zip[[#This Row],[Datum]])=10),1,0.8))*jaar_zip[[#This Row],[graaddagen]],"")</f>
        <v>9.2000000000000011</v>
      </c>
      <c r="O361" s="101">
        <f>IF(ISNUMBER(jaar_zip[[#This Row],[etmaaltemperatuur]]),IF(jaar_zip[[#This Row],[etmaaltemperatuur]]&gt;stookgrens,jaar_zip[[#This Row],[etmaaltemperatuur]]-stookgrens,0),"")</f>
        <v>0</v>
      </c>
    </row>
    <row r="362" spans="1:15" x14ac:dyDescent="0.3">
      <c r="A362">
        <v>240</v>
      </c>
      <c r="B362">
        <v>20240426</v>
      </c>
      <c r="C362">
        <v>3.4</v>
      </c>
      <c r="D362">
        <v>7.9</v>
      </c>
      <c r="E362">
        <v>1902</v>
      </c>
      <c r="F362">
        <v>1</v>
      </c>
      <c r="G362">
        <v>1003.8</v>
      </c>
      <c r="H362">
        <v>76</v>
      </c>
      <c r="I362" s="101" t="s">
        <v>14</v>
      </c>
      <c r="J362" s="1">
        <f>DATEVALUE(RIGHT(jaar_zip[[#This Row],[YYYYMMDD]],2)&amp;"-"&amp;MID(jaar_zip[[#This Row],[YYYYMMDD]],5,2)&amp;"-"&amp;LEFT(jaar_zip[[#This Row],[YYYYMMDD]],4))</f>
        <v>45408</v>
      </c>
      <c r="K362" s="101" t="str">
        <f>IF(AND(VALUE(MONTH(jaar_zip[[#This Row],[Datum]]))=1,VALUE(WEEKNUM(jaar_zip[[#This Row],[Datum]],21))&gt;51),RIGHT(YEAR(jaar_zip[[#This Row],[Datum]])-1,2),RIGHT(YEAR(jaar_zip[[#This Row],[Datum]]),2))&amp;"-"&amp; TEXT(WEEKNUM(jaar_zip[[#This Row],[Datum]],21),"00")</f>
        <v>24-17</v>
      </c>
      <c r="L362" s="101">
        <f>MONTH(jaar_zip[[#This Row],[Datum]])</f>
        <v>4</v>
      </c>
      <c r="M362" s="101">
        <f>IF(ISNUMBER(jaar_zip[[#This Row],[etmaaltemperatuur]]),IF(jaar_zip[[#This Row],[etmaaltemperatuur]]&lt;stookgrens,stookgrens-jaar_zip[[#This Row],[etmaaltemperatuur]],0),"")</f>
        <v>10.1</v>
      </c>
      <c r="N362" s="101">
        <f>IF(ISNUMBER(jaar_zip[[#This Row],[graaddagen]]),IF(OR(MONTH(jaar_zip[[#This Row],[Datum]])=1,MONTH(jaar_zip[[#This Row],[Datum]])=2,MONTH(jaar_zip[[#This Row],[Datum]])=11,MONTH(jaar_zip[[#This Row],[Datum]])=12),1.1,IF(OR(MONTH(jaar_zip[[#This Row],[Datum]])=3,MONTH(jaar_zip[[#This Row],[Datum]])=10),1,0.8))*jaar_zip[[#This Row],[graaddagen]],"")</f>
        <v>8.08</v>
      </c>
      <c r="O362" s="101">
        <f>IF(ISNUMBER(jaar_zip[[#This Row],[etmaaltemperatuur]]),IF(jaar_zip[[#This Row],[etmaaltemperatuur]]&gt;stookgrens,jaar_zip[[#This Row],[etmaaltemperatuur]]-stookgrens,0),"")</f>
        <v>0</v>
      </c>
    </row>
    <row r="363" spans="1:15" x14ac:dyDescent="0.3">
      <c r="A363">
        <v>240</v>
      </c>
      <c r="B363">
        <v>20240427</v>
      </c>
      <c r="C363">
        <v>3.8</v>
      </c>
      <c r="D363">
        <v>11.6</v>
      </c>
      <c r="E363">
        <v>1075</v>
      </c>
      <c r="F363">
        <v>3.1</v>
      </c>
      <c r="G363">
        <v>1004.6</v>
      </c>
      <c r="H363">
        <v>83</v>
      </c>
      <c r="I363" s="101" t="s">
        <v>14</v>
      </c>
      <c r="J363" s="1">
        <f>DATEVALUE(RIGHT(jaar_zip[[#This Row],[YYYYMMDD]],2)&amp;"-"&amp;MID(jaar_zip[[#This Row],[YYYYMMDD]],5,2)&amp;"-"&amp;LEFT(jaar_zip[[#This Row],[YYYYMMDD]],4))</f>
        <v>45409</v>
      </c>
      <c r="K363" s="101" t="str">
        <f>IF(AND(VALUE(MONTH(jaar_zip[[#This Row],[Datum]]))=1,VALUE(WEEKNUM(jaar_zip[[#This Row],[Datum]],21))&gt;51),RIGHT(YEAR(jaar_zip[[#This Row],[Datum]])-1,2),RIGHT(YEAR(jaar_zip[[#This Row],[Datum]]),2))&amp;"-"&amp; TEXT(WEEKNUM(jaar_zip[[#This Row],[Datum]],21),"00")</f>
        <v>24-17</v>
      </c>
      <c r="L363" s="101">
        <f>MONTH(jaar_zip[[#This Row],[Datum]])</f>
        <v>4</v>
      </c>
      <c r="M363" s="101">
        <f>IF(ISNUMBER(jaar_zip[[#This Row],[etmaaltemperatuur]]),IF(jaar_zip[[#This Row],[etmaaltemperatuur]]&lt;stookgrens,stookgrens-jaar_zip[[#This Row],[etmaaltemperatuur]],0),"")</f>
        <v>6.4</v>
      </c>
      <c r="N363" s="101">
        <f>IF(ISNUMBER(jaar_zip[[#This Row],[graaddagen]]),IF(OR(MONTH(jaar_zip[[#This Row],[Datum]])=1,MONTH(jaar_zip[[#This Row],[Datum]])=2,MONTH(jaar_zip[[#This Row],[Datum]])=11,MONTH(jaar_zip[[#This Row],[Datum]])=12),1.1,IF(OR(MONTH(jaar_zip[[#This Row],[Datum]])=3,MONTH(jaar_zip[[#This Row],[Datum]])=10),1,0.8))*jaar_zip[[#This Row],[graaddagen]],"")</f>
        <v>5.120000000000001</v>
      </c>
      <c r="O363" s="101">
        <f>IF(ISNUMBER(jaar_zip[[#This Row],[etmaaltemperatuur]]),IF(jaar_zip[[#This Row],[etmaaltemperatuur]]&gt;stookgrens,jaar_zip[[#This Row],[etmaaltemperatuur]]-stookgrens,0),"")</f>
        <v>0</v>
      </c>
    </row>
    <row r="364" spans="1:15" x14ac:dyDescent="0.3">
      <c r="A364">
        <v>240</v>
      </c>
      <c r="B364">
        <v>20240428</v>
      </c>
      <c r="C364">
        <v>8</v>
      </c>
      <c r="D364">
        <v>12.1</v>
      </c>
      <c r="E364">
        <v>930</v>
      </c>
      <c r="F364">
        <v>-0.1</v>
      </c>
      <c r="G364">
        <v>1007.7</v>
      </c>
      <c r="H364">
        <v>73</v>
      </c>
      <c r="I364" s="101" t="s">
        <v>14</v>
      </c>
      <c r="J364" s="1">
        <f>DATEVALUE(RIGHT(jaar_zip[[#This Row],[YYYYMMDD]],2)&amp;"-"&amp;MID(jaar_zip[[#This Row],[YYYYMMDD]],5,2)&amp;"-"&amp;LEFT(jaar_zip[[#This Row],[YYYYMMDD]],4))</f>
        <v>45410</v>
      </c>
      <c r="K364" s="101" t="str">
        <f>IF(AND(VALUE(MONTH(jaar_zip[[#This Row],[Datum]]))=1,VALUE(WEEKNUM(jaar_zip[[#This Row],[Datum]],21))&gt;51),RIGHT(YEAR(jaar_zip[[#This Row],[Datum]])-1,2),RIGHT(YEAR(jaar_zip[[#This Row],[Datum]]),2))&amp;"-"&amp; TEXT(WEEKNUM(jaar_zip[[#This Row],[Datum]],21),"00")</f>
        <v>24-17</v>
      </c>
      <c r="L364" s="101">
        <f>MONTH(jaar_zip[[#This Row],[Datum]])</f>
        <v>4</v>
      </c>
      <c r="M364" s="101">
        <f>IF(ISNUMBER(jaar_zip[[#This Row],[etmaaltemperatuur]]),IF(jaar_zip[[#This Row],[etmaaltemperatuur]]&lt;stookgrens,stookgrens-jaar_zip[[#This Row],[etmaaltemperatuur]],0),"")</f>
        <v>5.9</v>
      </c>
      <c r="N364" s="101">
        <f>IF(ISNUMBER(jaar_zip[[#This Row],[graaddagen]]),IF(OR(MONTH(jaar_zip[[#This Row],[Datum]])=1,MONTH(jaar_zip[[#This Row],[Datum]])=2,MONTH(jaar_zip[[#This Row],[Datum]])=11,MONTH(jaar_zip[[#This Row],[Datum]])=12),1.1,IF(OR(MONTH(jaar_zip[[#This Row],[Datum]])=3,MONTH(jaar_zip[[#This Row],[Datum]])=10),1,0.8))*jaar_zip[[#This Row],[graaddagen]],"")</f>
        <v>4.7200000000000006</v>
      </c>
      <c r="O364" s="101">
        <f>IF(ISNUMBER(jaar_zip[[#This Row],[etmaaltemperatuur]]),IF(jaar_zip[[#This Row],[etmaaltemperatuur]]&gt;stookgrens,jaar_zip[[#This Row],[etmaaltemperatuur]]-stookgrens,0),"")</f>
        <v>0</v>
      </c>
    </row>
    <row r="365" spans="1:15" x14ac:dyDescent="0.3">
      <c r="A365">
        <v>240</v>
      </c>
      <c r="B365">
        <v>20240429</v>
      </c>
      <c r="C365">
        <v>4</v>
      </c>
      <c r="D365">
        <v>13.1</v>
      </c>
      <c r="E365">
        <v>2346</v>
      </c>
      <c r="F365">
        <v>0</v>
      </c>
      <c r="G365">
        <v>1018.4</v>
      </c>
      <c r="H365">
        <v>71</v>
      </c>
      <c r="I365" s="101" t="s">
        <v>14</v>
      </c>
      <c r="J365" s="1">
        <f>DATEVALUE(RIGHT(jaar_zip[[#This Row],[YYYYMMDD]],2)&amp;"-"&amp;MID(jaar_zip[[#This Row],[YYYYMMDD]],5,2)&amp;"-"&amp;LEFT(jaar_zip[[#This Row],[YYYYMMDD]],4))</f>
        <v>45411</v>
      </c>
      <c r="K365" s="101" t="str">
        <f>IF(AND(VALUE(MONTH(jaar_zip[[#This Row],[Datum]]))=1,VALUE(WEEKNUM(jaar_zip[[#This Row],[Datum]],21))&gt;51),RIGHT(YEAR(jaar_zip[[#This Row],[Datum]])-1,2),RIGHT(YEAR(jaar_zip[[#This Row],[Datum]]),2))&amp;"-"&amp; TEXT(WEEKNUM(jaar_zip[[#This Row],[Datum]],21),"00")</f>
        <v>24-18</v>
      </c>
      <c r="L365" s="101">
        <f>MONTH(jaar_zip[[#This Row],[Datum]])</f>
        <v>4</v>
      </c>
      <c r="M365" s="101">
        <f>IF(ISNUMBER(jaar_zip[[#This Row],[etmaaltemperatuur]]),IF(jaar_zip[[#This Row],[etmaaltemperatuur]]&lt;stookgrens,stookgrens-jaar_zip[[#This Row],[etmaaltemperatuur]],0),"")</f>
        <v>4.9000000000000004</v>
      </c>
      <c r="N365" s="101">
        <f>IF(ISNUMBER(jaar_zip[[#This Row],[graaddagen]]),IF(OR(MONTH(jaar_zip[[#This Row],[Datum]])=1,MONTH(jaar_zip[[#This Row],[Datum]])=2,MONTH(jaar_zip[[#This Row],[Datum]])=11,MONTH(jaar_zip[[#This Row],[Datum]])=12),1.1,IF(OR(MONTH(jaar_zip[[#This Row],[Datum]])=3,MONTH(jaar_zip[[#This Row],[Datum]])=10),1,0.8))*jaar_zip[[#This Row],[graaddagen]],"")</f>
        <v>3.9200000000000004</v>
      </c>
      <c r="O365" s="101">
        <f>IF(ISNUMBER(jaar_zip[[#This Row],[etmaaltemperatuur]]),IF(jaar_zip[[#This Row],[etmaaltemperatuur]]&gt;stookgrens,jaar_zip[[#This Row],[etmaaltemperatuur]]-stookgrens,0),"")</f>
        <v>0</v>
      </c>
    </row>
    <row r="366" spans="1:15" x14ac:dyDescent="0.3">
      <c r="A366">
        <v>240</v>
      </c>
      <c r="B366">
        <v>20240430</v>
      </c>
      <c r="C366">
        <v>3.1</v>
      </c>
      <c r="D366">
        <v>16</v>
      </c>
      <c r="E366">
        <v>1666</v>
      </c>
      <c r="F366">
        <v>-0.1</v>
      </c>
      <c r="G366">
        <v>1014.7</v>
      </c>
      <c r="H366">
        <v>76</v>
      </c>
      <c r="I366" s="101" t="s">
        <v>14</v>
      </c>
      <c r="J366" s="1">
        <f>DATEVALUE(RIGHT(jaar_zip[[#This Row],[YYYYMMDD]],2)&amp;"-"&amp;MID(jaar_zip[[#This Row],[YYYYMMDD]],5,2)&amp;"-"&amp;LEFT(jaar_zip[[#This Row],[YYYYMMDD]],4))</f>
        <v>45412</v>
      </c>
      <c r="K366" s="101" t="str">
        <f>IF(AND(VALUE(MONTH(jaar_zip[[#This Row],[Datum]]))=1,VALUE(WEEKNUM(jaar_zip[[#This Row],[Datum]],21))&gt;51),RIGHT(YEAR(jaar_zip[[#This Row],[Datum]])-1,2),RIGHT(YEAR(jaar_zip[[#This Row],[Datum]]),2))&amp;"-"&amp; TEXT(WEEKNUM(jaar_zip[[#This Row],[Datum]],21),"00")</f>
        <v>24-18</v>
      </c>
      <c r="L366" s="101">
        <f>MONTH(jaar_zip[[#This Row],[Datum]])</f>
        <v>4</v>
      </c>
      <c r="M366" s="101">
        <f>IF(ISNUMBER(jaar_zip[[#This Row],[etmaaltemperatuur]]),IF(jaar_zip[[#This Row],[etmaaltemperatuur]]&lt;stookgrens,stookgrens-jaar_zip[[#This Row],[etmaaltemperatuur]],0),"")</f>
        <v>2</v>
      </c>
      <c r="N366" s="101">
        <f>IF(ISNUMBER(jaar_zip[[#This Row],[graaddagen]]),IF(OR(MONTH(jaar_zip[[#This Row],[Datum]])=1,MONTH(jaar_zip[[#This Row],[Datum]])=2,MONTH(jaar_zip[[#This Row],[Datum]])=11,MONTH(jaar_zip[[#This Row],[Datum]])=12),1.1,IF(OR(MONTH(jaar_zip[[#This Row],[Datum]])=3,MONTH(jaar_zip[[#This Row],[Datum]])=10),1,0.8))*jaar_zip[[#This Row],[graaddagen]],"")</f>
        <v>1.6</v>
      </c>
      <c r="O366" s="101">
        <f>IF(ISNUMBER(jaar_zip[[#This Row],[etmaaltemperatuur]]),IF(jaar_zip[[#This Row],[etmaaltemperatuur]]&gt;stookgrens,jaar_zip[[#This Row],[etmaaltemperatuur]]-stookgrens,0),"")</f>
        <v>0</v>
      </c>
    </row>
    <row r="367" spans="1:15" x14ac:dyDescent="0.3">
      <c r="A367">
        <v>240</v>
      </c>
      <c r="B367">
        <v>20240501</v>
      </c>
      <c r="C367">
        <v>3.7</v>
      </c>
      <c r="D367">
        <v>18.600000000000001</v>
      </c>
      <c r="E367">
        <v>2299</v>
      </c>
      <c r="G367">
        <v>1006.4</v>
      </c>
      <c r="H367">
        <v>80</v>
      </c>
      <c r="I367" s="101" t="s">
        <v>14</v>
      </c>
      <c r="J367" s="1">
        <f>DATEVALUE(RIGHT(jaar_zip[[#This Row],[YYYYMMDD]],2)&amp;"-"&amp;MID(jaar_zip[[#This Row],[YYYYMMDD]],5,2)&amp;"-"&amp;LEFT(jaar_zip[[#This Row],[YYYYMMDD]],4))</f>
        <v>45413</v>
      </c>
      <c r="K367" s="101" t="str">
        <f>IF(AND(VALUE(MONTH(jaar_zip[[#This Row],[Datum]]))=1,VALUE(WEEKNUM(jaar_zip[[#This Row],[Datum]],21))&gt;51),RIGHT(YEAR(jaar_zip[[#This Row],[Datum]])-1,2),RIGHT(YEAR(jaar_zip[[#This Row],[Datum]]),2))&amp;"-"&amp; TEXT(WEEKNUM(jaar_zip[[#This Row],[Datum]],21),"00")</f>
        <v>24-18</v>
      </c>
      <c r="L367" s="101">
        <f>MONTH(jaar_zip[[#This Row],[Datum]])</f>
        <v>5</v>
      </c>
      <c r="M367" s="101">
        <f>IF(ISNUMBER(jaar_zip[[#This Row],[etmaaltemperatuur]]),IF(jaar_zip[[#This Row],[etmaaltemperatuur]]&lt;stookgrens,stookgrens-jaar_zip[[#This Row],[etmaaltemperatuur]],0),"")</f>
        <v>0</v>
      </c>
      <c r="N367" s="101">
        <f>IF(ISNUMBER(jaar_zip[[#This Row],[graaddagen]]),IF(OR(MONTH(jaar_zip[[#This Row],[Datum]])=1,MONTH(jaar_zip[[#This Row],[Datum]])=2,MONTH(jaar_zip[[#This Row],[Datum]])=11,MONTH(jaar_zip[[#This Row],[Datum]])=12),1.1,IF(OR(MONTH(jaar_zip[[#This Row],[Datum]])=3,MONTH(jaar_zip[[#This Row],[Datum]])=10),1,0.8))*jaar_zip[[#This Row],[graaddagen]],"")</f>
        <v>0</v>
      </c>
      <c r="O367" s="101">
        <f>IF(ISNUMBER(jaar_zip[[#This Row],[etmaaltemperatuur]]),IF(jaar_zip[[#This Row],[etmaaltemperatuur]]&gt;stookgrens,jaar_zip[[#This Row],[etmaaltemperatuur]]-stookgrens,0),"")</f>
        <v>0.60000000000000142</v>
      </c>
    </row>
    <row r="368" spans="1:15" x14ac:dyDescent="0.3">
      <c r="A368">
        <v>242</v>
      </c>
      <c r="B368">
        <v>20240101</v>
      </c>
      <c r="C368">
        <v>11.8</v>
      </c>
      <c r="D368">
        <v>7.9</v>
      </c>
      <c r="G368">
        <v>997.8</v>
      </c>
      <c r="H368">
        <v>81</v>
      </c>
      <c r="I368" s="101" t="s">
        <v>15</v>
      </c>
      <c r="J368" s="1">
        <f>DATEVALUE(RIGHT(jaar_zip[[#This Row],[YYYYMMDD]],2)&amp;"-"&amp;MID(jaar_zip[[#This Row],[YYYYMMDD]],5,2)&amp;"-"&amp;LEFT(jaar_zip[[#This Row],[YYYYMMDD]],4))</f>
        <v>45292</v>
      </c>
      <c r="K368" s="101" t="str">
        <f>IF(AND(VALUE(MONTH(jaar_zip[[#This Row],[Datum]]))=1,VALUE(WEEKNUM(jaar_zip[[#This Row],[Datum]],21))&gt;51),RIGHT(YEAR(jaar_zip[[#This Row],[Datum]])-1,2),RIGHT(YEAR(jaar_zip[[#This Row],[Datum]]),2))&amp;"-"&amp; TEXT(WEEKNUM(jaar_zip[[#This Row],[Datum]],21),"00")</f>
        <v>24-01</v>
      </c>
      <c r="L368" s="101">
        <f>MONTH(jaar_zip[[#This Row],[Datum]])</f>
        <v>1</v>
      </c>
      <c r="M368" s="101">
        <f>IF(ISNUMBER(jaar_zip[[#This Row],[etmaaltemperatuur]]),IF(jaar_zip[[#This Row],[etmaaltemperatuur]]&lt;stookgrens,stookgrens-jaar_zip[[#This Row],[etmaaltemperatuur]],0),"")</f>
        <v>10.1</v>
      </c>
      <c r="N368" s="101">
        <f>IF(ISNUMBER(jaar_zip[[#This Row],[graaddagen]]),IF(OR(MONTH(jaar_zip[[#This Row],[Datum]])=1,MONTH(jaar_zip[[#This Row],[Datum]])=2,MONTH(jaar_zip[[#This Row],[Datum]])=11,MONTH(jaar_zip[[#This Row],[Datum]])=12),1.1,IF(OR(MONTH(jaar_zip[[#This Row],[Datum]])=3,MONTH(jaar_zip[[#This Row],[Datum]])=10),1,0.8))*jaar_zip[[#This Row],[graaddagen]],"")</f>
        <v>11.110000000000001</v>
      </c>
      <c r="O368" s="101">
        <f>IF(ISNUMBER(jaar_zip[[#This Row],[etmaaltemperatuur]]),IF(jaar_zip[[#This Row],[etmaaltemperatuur]]&gt;stookgrens,jaar_zip[[#This Row],[etmaaltemperatuur]]-stookgrens,0),"")</f>
        <v>0</v>
      </c>
    </row>
    <row r="369" spans="1:15" x14ac:dyDescent="0.3">
      <c r="A369">
        <v>242</v>
      </c>
      <c r="B369">
        <v>20240102</v>
      </c>
      <c r="C369">
        <v>12</v>
      </c>
      <c r="D369">
        <v>8.9</v>
      </c>
      <c r="G369">
        <v>983.6</v>
      </c>
      <c r="H369">
        <v>94</v>
      </c>
      <c r="I369" s="101" t="s">
        <v>15</v>
      </c>
      <c r="J369" s="1">
        <f>DATEVALUE(RIGHT(jaar_zip[[#This Row],[YYYYMMDD]],2)&amp;"-"&amp;MID(jaar_zip[[#This Row],[YYYYMMDD]],5,2)&amp;"-"&amp;LEFT(jaar_zip[[#This Row],[YYYYMMDD]],4))</f>
        <v>45293</v>
      </c>
      <c r="K369" s="101" t="str">
        <f>IF(AND(VALUE(MONTH(jaar_zip[[#This Row],[Datum]]))=1,VALUE(WEEKNUM(jaar_zip[[#This Row],[Datum]],21))&gt;51),RIGHT(YEAR(jaar_zip[[#This Row],[Datum]])-1,2),RIGHT(YEAR(jaar_zip[[#This Row],[Datum]]),2))&amp;"-"&amp; TEXT(WEEKNUM(jaar_zip[[#This Row],[Datum]],21),"00")</f>
        <v>24-01</v>
      </c>
      <c r="L369" s="101">
        <f>MONTH(jaar_zip[[#This Row],[Datum]])</f>
        <v>1</v>
      </c>
      <c r="M369" s="101">
        <f>IF(ISNUMBER(jaar_zip[[#This Row],[etmaaltemperatuur]]),IF(jaar_zip[[#This Row],[etmaaltemperatuur]]&lt;stookgrens,stookgrens-jaar_zip[[#This Row],[etmaaltemperatuur]],0),"")</f>
        <v>9.1</v>
      </c>
      <c r="N369" s="101">
        <f>IF(ISNUMBER(jaar_zip[[#This Row],[graaddagen]]),IF(OR(MONTH(jaar_zip[[#This Row],[Datum]])=1,MONTH(jaar_zip[[#This Row],[Datum]])=2,MONTH(jaar_zip[[#This Row],[Datum]])=11,MONTH(jaar_zip[[#This Row],[Datum]])=12),1.1,IF(OR(MONTH(jaar_zip[[#This Row],[Datum]])=3,MONTH(jaar_zip[[#This Row],[Datum]])=10),1,0.8))*jaar_zip[[#This Row],[graaddagen]],"")</f>
        <v>10.01</v>
      </c>
      <c r="O369" s="101">
        <f>IF(ISNUMBER(jaar_zip[[#This Row],[etmaaltemperatuur]]),IF(jaar_zip[[#This Row],[etmaaltemperatuur]]&gt;stookgrens,jaar_zip[[#This Row],[etmaaltemperatuur]]-stookgrens,0),"")</f>
        <v>0</v>
      </c>
    </row>
    <row r="370" spans="1:15" x14ac:dyDescent="0.3">
      <c r="A370">
        <v>242</v>
      </c>
      <c r="B370">
        <v>20240103</v>
      </c>
      <c r="C370">
        <v>12</v>
      </c>
      <c r="D370">
        <v>8.3000000000000007</v>
      </c>
      <c r="G370">
        <v>986.3</v>
      </c>
      <c r="H370">
        <v>87</v>
      </c>
      <c r="I370" s="101" t="s">
        <v>15</v>
      </c>
      <c r="J370" s="1">
        <f>DATEVALUE(RIGHT(jaar_zip[[#This Row],[YYYYMMDD]],2)&amp;"-"&amp;MID(jaar_zip[[#This Row],[YYYYMMDD]],5,2)&amp;"-"&amp;LEFT(jaar_zip[[#This Row],[YYYYMMDD]],4))</f>
        <v>45294</v>
      </c>
      <c r="K370" s="101" t="str">
        <f>IF(AND(VALUE(MONTH(jaar_zip[[#This Row],[Datum]]))=1,VALUE(WEEKNUM(jaar_zip[[#This Row],[Datum]],21))&gt;51),RIGHT(YEAR(jaar_zip[[#This Row],[Datum]])-1,2),RIGHT(YEAR(jaar_zip[[#This Row],[Datum]]),2))&amp;"-"&amp; TEXT(WEEKNUM(jaar_zip[[#This Row],[Datum]],21),"00")</f>
        <v>24-01</v>
      </c>
      <c r="L370" s="101">
        <f>MONTH(jaar_zip[[#This Row],[Datum]])</f>
        <v>1</v>
      </c>
      <c r="M370" s="101">
        <f>IF(ISNUMBER(jaar_zip[[#This Row],[etmaaltemperatuur]]),IF(jaar_zip[[#This Row],[etmaaltemperatuur]]&lt;stookgrens,stookgrens-jaar_zip[[#This Row],[etmaaltemperatuur]],0),"")</f>
        <v>9.6999999999999993</v>
      </c>
      <c r="N370" s="101">
        <f>IF(ISNUMBER(jaar_zip[[#This Row],[graaddagen]]),IF(OR(MONTH(jaar_zip[[#This Row],[Datum]])=1,MONTH(jaar_zip[[#This Row],[Datum]])=2,MONTH(jaar_zip[[#This Row],[Datum]])=11,MONTH(jaar_zip[[#This Row],[Datum]])=12),1.1,IF(OR(MONTH(jaar_zip[[#This Row],[Datum]])=3,MONTH(jaar_zip[[#This Row],[Datum]])=10),1,0.8))*jaar_zip[[#This Row],[graaddagen]],"")</f>
        <v>10.67</v>
      </c>
      <c r="O370" s="101">
        <f>IF(ISNUMBER(jaar_zip[[#This Row],[etmaaltemperatuur]]),IF(jaar_zip[[#This Row],[etmaaltemperatuur]]&gt;stookgrens,jaar_zip[[#This Row],[etmaaltemperatuur]]-stookgrens,0),"")</f>
        <v>0</v>
      </c>
    </row>
    <row r="371" spans="1:15" x14ac:dyDescent="0.3">
      <c r="A371">
        <v>242</v>
      </c>
      <c r="B371">
        <v>20240104</v>
      </c>
      <c r="C371">
        <v>6.6</v>
      </c>
      <c r="D371">
        <v>5.3</v>
      </c>
      <c r="G371">
        <v>1000.9</v>
      </c>
      <c r="H371">
        <v>82</v>
      </c>
      <c r="I371" s="101" t="s">
        <v>15</v>
      </c>
      <c r="J371" s="1">
        <f>DATEVALUE(RIGHT(jaar_zip[[#This Row],[YYYYMMDD]],2)&amp;"-"&amp;MID(jaar_zip[[#This Row],[YYYYMMDD]],5,2)&amp;"-"&amp;LEFT(jaar_zip[[#This Row],[YYYYMMDD]],4))</f>
        <v>45295</v>
      </c>
      <c r="K371" s="101" t="str">
        <f>IF(AND(VALUE(MONTH(jaar_zip[[#This Row],[Datum]]))=1,VALUE(WEEKNUM(jaar_zip[[#This Row],[Datum]],21))&gt;51),RIGHT(YEAR(jaar_zip[[#This Row],[Datum]])-1,2),RIGHT(YEAR(jaar_zip[[#This Row],[Datum]]),2))&amp;"-"&amp; TEXT(WEEKNUM(jaar_zip[[#This Row],[Datum]],21),"00")</f>
        <v>24-01</v>
      </c>
      <c r="L371" s="101">
        <f>MONTH(jaar_zip[[#This Row],[Datum]])</f>
        <v>1</v>
      </c>
      <c r="M371" s="101">
        <f>IF(ISNUMBER(jaar_zip[[#This Row],[etmaaltemperatuur]]),IF(jaar_zip[[#This Row],[etmaaltemperatuur]]&lt;stookgrens,stookgrens-jaar_zip[[#This Row],[etmaaltemperatuur]],0),"")</f>
        <v>12.7</v>
      </c>
      <c r="N371" s="101">
        <f>IF(ISNUMBER(jaar_zip[[#This Row],[graaddagen]]),IF(OR(MONTH(jaar_zip[[#This Row],[Datum]])=1,MONTH(jaar_zip[[#This Row],[Datum]])=2,MONTH(jaar_zip[[#This Row],[Datum]])=11,MONTH(jaar_zip[[#This Row],[Datum]])=12),1.1,IF(OR(MONTH(jaar_zip[[#This Row],[Datum]])=3,MONTH(jaar_zip[[#This Row],[Datum]])=10),1,0.8))*jaar_zip[[#This Row],[graaddagen]],"")</f>
        <v>13.97</v>
      </c>
      <c r="O371" s="101">
        <f>IF(ISNUMBER(jaar_zip[[#This Row],[etmaaltemperatuur]]),IF(jaar_zip[[#This Row],[etmaaltemperatuur]]&gt;stookgrens,jaar_zip[[#This Row],[etmaaltemperatuur]]-stookgrens,0),"")</f>
        <v>0</v>
      </c>
    </row>
    <row r="372" spans="1:15" x14ac:dyDescent="0.3">
      <c r="A372">
        <v>242</v>
      </c>
      <c r="B372">
        <v>20240105</v>
      </c>
      <c r="C372">
        <v>8.1999999999999993</v>
      </c>
      <c r="D372">
        <v>4.8</v>
      </c>
      <c r="G372">
        <v>998.1</v>
      </c>
      <c r="H372">
        <v>94</v>
      </c>
      <c r="I372" s="101" t="s">
        <v>15</v>
      </c>
      <c r="J372" s="1">
        <f>DATEVALUE(RIGHT(jaar_zip[[#This Row],[YYYYMMDD]],2)&amp;"-"&amp;MID(jaar_zip[[#This Row],[YYYYMMDD]],5,2)&amp;"-"&amp;LEFT(jaar_zip[[#This Row],[YYYYMMDD]],4))</f>
        <v>45296</v>
      </c>
      <c r="K372" s="101" t="str">
        <f>IF(AND(VALUE(MONTH(jaar_zip[[#This Row],[Datum]]))=1,VALUE(WEEKNUM(jaar_zip[[#This Row],[Datum]],21))&gt;51),RIGHT(YEAR(jaar_zip[[#This Row],[Datum]])-1,2),RIGHT(YEAR(jaar_zip[[#This Row],[Datum]]),2))&amp;"-"&amp; TEXT(WEEKNUM(jaar_zip[[#This Row],[Datum]],21),"00")</f>
        <v>24-01</v>
      </c>
      <c r="L372" s="101">
        <f>MONTH(jaar_zip[[#This Row],[Datum]])</f>
        <v>1</v>
      </c>
      <c r="M372" s="101">
        <f>IF(ISNUMBER(jaar_zip[[#This Row],[etmaaltemperatuur]]),IF(jaar_zip[[#This Row],[etmaaltemperatuur]]&lt;stookgrens,stookgrens-jaar_zip[[#This Row],[etmaaltemperatuur]],0),"")</f>
        <v>13.2</v>
      </c>
      <c r="N372" s="101">
        <f>IF(ISNUMBER(jaar_zip[[#This Row],[graaddagen]]),IF(OR(MONTH(jaar_zip[[#This Row],[Datum]])=1,MONTH(jaar_zip[[#This Row],[Datum]])=2,MONTH(jaar_zip[[#This Row],[Datum]])=11,MONTH(jaar_zip[[#This Row],[Datum]])=12),1.1,IF(OR(MONTH(jaar_zip[[#This Row],[Datum]])=3,MONTH(jaar_zip[[#This Row],[Datum]])=10),1,0.8))*jaar_zip[[#This Row],[graaddagen]],"")</f>
        <v>14.52</v>
      </c>
      <c r="O372" s="101">
        <f>IF(ISNUMBER(jaar_zip[[#This Row],[etmaaltemperatuur]]),IF(jaar_zip[[#This Row],[etmaaltemperatuur]]&gt;stookgrens,jaar_zip[[#This Row],[etmaaltemperatuur]]-stookgrens,0),"")</f>
        <v>0</v>
      </c>
    </row>
    <row r="373" spans="1:15" x14ac:dyDescent="0.3">
      <c r="A373">
        <v>242</v>
      </c>
      <c r="B373">
        <v>20240106</v>
      </c>
      <c r="C373">
        <v>8.5</v>
      </c>
      <c r="D373">
        <v>3.3</v>
      </c>
      <c r="G373">
        <v>1013.3</v>
      </c>
      <c r="H373">
        <v>86</v>
      </c>
      <c r="I373" s="101" t="s">
        <v>15</v>
      </c>
      <c r="J373" s="1">
        <f>DATEVALUE(RIGHT(jaar_zip[[#This Row],[YYYYMMDD]],2)&amp;"-"&amp;MID(jaar_zip[[#This Row],[YYYYMMDD]],5,2)&amp;"-"&amp;LEFT(jaar_zip[[#This Row],[YYYYMMDD]],4))</f>
        <v>45297</v>
      </c>
      <c r="K373" s="101" t="str">
        <f>IF(AND(VALUE(MONTH(jaar_zip[[#This Row],[Datum]]))=1,VALUE(WEEKNUM(jaar_zip[[#This Row],[Datum]],21))&gt;51),RIGHT(YEAR(jaar_zip[[#This Row],[Datum]])-1,2),RIGHT(YEAR(jaar_zip[[#This Row],[Datum]]),2))&amp;"-"&amp; TEXT(WEEKNUM(jaar_zip[[#This Row],[Datum]],21),"00")</f>
        <v>24-01</v>
      </c>
      <c r="L373" s="101">
        <f>MONTH(jaar_zip[[#This Row],[Datum]])</f>
        <v>1</v>
      </c>
      <c r="M373" s="101">
        <f>IF(ISNUMBER(jaar_zip[[#This Row],[etmaaltemperatuur]]),IF(jaar_zip[[#This Row],[etmaaltemperatuur]]&lt;stookgrens,stookgrens-jaar_zip[[#This Row],[etmaaltemperatuur]],0),"")</f>
        <v>14.7</v>
      </c>
      <c r="N373" s="101">
        <f>IF(ISNUMBER(jaar_zip[[#This Row],[graaddagen]]),IF(OR(MONTH(jaar_zip[[#This Row],[Datum]])=1,MONTH(jaar_zip[[#This Row],[Datum]])=2,MONTH(jaar_zip[[#This Row],[Datum]])=11,MONTH(jaar_zip[[#This Row],[Datum]])=12),1.1,IF(OR(MONTH(jaar_zip[[#This Row],[Datum]])=3,MONTH(jaar_zip[[#This Row],[Datum]])=10),1,0.8))*jaar_zip[[#This Row],[graaddagen]],"")</f>
        <v>16.170000000000002</v>
      </c>
      <c r="O373" s="101">
        <f>IF(ISNUMBER(jaar_zip[[#This Row],[etmaaltemperatuur]]),IF(jaar_zip[[#This Row],[etmaaltemperatuur]]&gt;stookgrens,jaar_zip[[#This Row],[etmaaltemperatuur]]-stookgrens,0),"")</f>
        <v>0</v>
      </c>
    </row>
    <row r="374" spans="1:15" x14ac:dyDescent="0.3">
      <c r="A374">
        <v>242</v>
      </c>
      <c r="B374">
        <v>20240107</v>
      </c>
      <c r="C374">
        <v>8.3000000000000007</v>
      </c>
      <c r="D374">
        <v>1.4</v>
      </c>
      <c r="G374">
        <v>1027.5999999999999</v>
      </c>
      <c r="H374">
        <v>72</v>
      </c>
      <c r="I374" s="101" t="s">
        <v>15</v>
      </c>
      <c r="J374" s="1">
        <f>DATEVALUE(RIGHT(jaar_zip[[#This Row],[YYYYMMDD]],2)&amp;"-"&amp;MID(jaar_zip[[#This Row],[YYYYMMDD]],5,2)&amp;"-"&amp;LEFT(jaar_zip[[#This Row],[YYYYMMDD]],4))</f>
        <v>45298</v>
      </c>
      <c r="K374" s="101" t="str">
        <f>IF(AND(VALUE(MONTH(jaar_zip[[#This Row],[Datum]]))=1,VALUE(WEEKNUM(jaar_zip[[#This Row],[Datum]],21))&gt;51),RIGHT(YEAR(jaar_zip[[#This Row],[Datum]])-1,2),RIGHT(YEAR(jaar_zip[[#This Row],[Datum]]),2))&amp;"-"&amp; TEXT(WEEKNUM(jaar_zip[[#This Row],[Datum]],21),"00")</f>
        <v>24-01</v>
      </c>
      <c r="L374" s="101">
        <f>MONTH(jaar_zip[[#This Row],[Datum]])</f>
        <v>1</v>
      </c>
      <c r="M374" s="101">
        <f>IF(ISNUMBER(jaar_zip[[#This Row],[etmaaltemperatuur]]),IF(jaar_zip[[#This Row],[etmaaltemperatuur]]&lt;stookgrens,stookgrens-jaar_zip[[#This Row],[etmaaltemperatuur]],0),"")</f>
        <v>16.600000000000001</v>
      </c>
      <c r="N374" s="101">
        <f>IF(ISNUMBER(jaar_zip[[#This Row],[graaddagen]]),IF(OR(MONTH(jaar_zip[[#This Row],[Datum]])=1,MONTH(jaar_zip[[#This Row],[Datum]])=2,MONTH(jaar_zip[[#This Row],[Datum]])=11,MONTH(jaar_zip[[#This Row],[Datum]])=12),1.1,IF(OR(MONTH(jaar_zip[[#This Row],[Datum]])=3,MONTH(jaar_zip[[#This Row],[Datum]])=10),1,0.8))*jaar_zip[[#This Row],[graaddagen]],"")</f>
        <v>18.260000000000002</v>
      </c>
      <c r="O374" s="101">
        <f>IF(ISNUMBER(jaar_zip[[#This Row],[etmaaltemperatuur]]),IF(jaar_zip[[#This Row],[etmaaltemperatuur]]&gt;stookgrens,jaar_zip[[#This Row],[etmaaltemperatuur]]-stookgrens,0),"")</f>
        <v>0</v>
      </c>
    </row>
    <row r="375" spans="1:15" x14ac:dyDescent="0.3">
      <c r="A375">
        <v>242</v>
      </c>
      <c r="B375">
        <v>20240108</v>
      </c>
      <c r="C375">
        <v>10</v>
      </c>
      <c r="D375">
        <v>0.2</v>
      </c>
      <c r="G375">
        <v>1035.0999999999999</v>
      </c>
      <c r="H375">
        <v>70</v>
      </c>
      <c r="I375" s="101" t="s">
        <v>15</v>
      </c>
      <c r="J375" s="1">
        <f>DATEVALUE(RIGHT(jaar_zip[[#This Row],[YYYYMMDD]],2)&amp;"-"&amp;MID(jaar_zip[[#This Row],[YYYYMMDD]],5,2)&amp;"-"&amp;LEFT(jaar_zip[[#This Row],[YYYYMMDD]],4))</f>
        <v>45299</v>
      </c>
      <c r="K375" s="101" t="str">
        <f>IF(AND(VALUE(MONTH(jaar_zip[[#This Row],[Datum]]))=1,VALUE(WEEKNUM(jaar_zip[[#This Row],[Datum]],21))&gt;51),RIGHT(YEAR(jaar_zip[[#This Row],[Datum]])-1,2),RIGHT(YEAR(jaar_zip[[#This Row],[Datum]]),2))&amp;"-"&amp; TEXT(WEEKNUM(jaar_zip[[#This Row],[Datum]],21),"00")</f>
        <v>24-02</v>
      </c>
      <c r="L375" s="101">
        <f>MONTH(jaar_zip[[#This Row],[Datum]])</f>
        <v>1</v>
      </c>
      <c r="M375" s="101">
        <f>IF(ISNUMBER(jaar_zip[[#This Row],[etmaaltemperatuur]]),IF(jaar_zip[[#This Row],[etmaaltemperatuur]]&lt;stookgrens,stookgrens-jaar_zip[[#This Row],[etmaaltemperatuur]],0),"")</f>
        <v>17.8</v>
      </c>
      <c r="N375" s="101">
        <f>IF(ISNUMBER(jaar_zip[[#This Row],[graaddagen]]),IF(OR(MONTH(jaar_zip[[#This Row],[Datum]])=1,MONTH(jaar_zip[[#This Row],[Datum]])=2,MONTH(jaar_zip[[#This Row],[Datum]])=11,MONTH(jaar_zip[[#This Row],[Datum]])=12),1.1,IF(OR(MONTH(jaar_zip[[#This Row],[Datum]])=3,MONTH(jaar_zip[[#This Row],[Datum]])=10),1,0.8))*jaar_zip[[#This Row],[graaddagen]],"")</f>
        <v>19.580000000000002</v>
      </c>
      <c r="O375" s="101">
        <f>IF(ISNUMBER(jaar_zip[[#This Row],[etmaaltemperatuur]]),IF(jaar_zip[[#This Row],[etmaaltemperatuur]]&gt;stookgrens,jaar_zip[[#This Row],[etmaaltemperatuur]]-stookgrens,0),"")</f>
        <v>0</v>
      </c>
    </row>
    <row r="376" spans="1:15" x14ac:dyDescent="0.3">
      <c r="A376">
        <v>242</v>
      </c>
      <c r="B376">
        <v>20240109</v>
      </c>
      <c r="C376">
        <v>8.8000000000000007</v>
      </c>
      <c r="D376">
        <v>-0.7</v>
      </c>
      <c r="G376">
        <v>1036.4000000000001</v>
      </c>
      <c r="H376">
        <v>62</v>
      </c>
      <c r="I376" s="101" t="s">
        <v>15</v>
      </c>
      <c r="J376" s="1">
        <f>DATEVALUE(RIGHT(jaar_zip[[#This Row],[YYYYMMDD]],2)&amp;"-"&amp;MID(jaar_zip[[#This Row],[YYYYMMDD]],5,2)&amp;"-"&amp;LEFT(jaar_zip[[#This Row],[YYYYMMDD]],4))</f>
        <v>45300</v>
      </c>
      <c r="K376" s="101" t="str">
        <f>IF(AND(VALUE(MONTH(jaar_zip[[#This Row],[Datum]]))=1,VALUE(WEEKNUM(jaar_zip[[#This Row],[Datum]],21))&gt;51),RIGHT(YEAR(jaar_zip[[#This Row],[Datum]])-1,2),RIGHT(YEAR(jaar_zip[[#This Row],[Datum]]),2))&amp;"-"&amp; TEXT(WEEKNUM(jaar_zip[[#This Row],[Datum]],21),"00")</f>
        <v>24-02</v>
      </c>
      <c r="L376" s="101">
        <f>MONTH(jaar_zip[[#This Row],[Datum]])</f>
        <v>1</v>
      </c>
      <c r="M376" s="101">
        <f>IF(ISNUMBER(jaar_zip[[#This Row],[etmaaltemperatuur]]),IF(jaar_zip[[#This Row],[etmaaltemperatuur]]&lt;stookgrens,stookgrens-jaar_zip[[#This Row],[etmaaltemperatuur]],0),"")</f>
        <v>18.7</v>
      </c>
      <c r="N376" s="101">
        <f>IF(ISNUMBER(jaar_zip[[#This Row],[graaddagen]]),IF(OR(MONTH(jaar_zip[[#This Row],[Datum]])=1,MONTH(jaar_zip[[#This Row],[Datum]])=2,MONTH(jaar_zip[[#This Row],[Datum]])=11,MONTH(jaar_zip[[#This Row],[Datum]])=12),1.1,IF(OR(MONTH(jaar_zip[[#This Row],[Datum]])=3,MONTH(jaar_zip[[#This Row],[Datum]])=10),1,0.8))*jaar_zip[[#This Row],[graaddagen]],"")</f>
        <v>20.57</v>
      </c>
      <c r="O376" s="101">
        <f>IF(ISNUMBER(jaar_zip[[#This Row],[etmaaltemperatuur]]),IF(jaar_zip[[#This Row],[etmaaltemperatuur]]&gt;stookgrens,jaar_zip[[#This Row],[etmaaltemperatuur]]-stookgrens,0),"")</f>
        <v>0</v>
      </c>
    </row>
    <row r="377" spans="1:15" x14ac:dyDescent="0.3">
      <c r="A377">
        <v>242</v>
      </c>
      <c r="B377">
        <v>20240110</v>
      </c>
      <c r="C377">
        <v>7.1</v>
      </c>
      <c r="D377">
        <v>-0.1</v>
      </c>
      <c r="G377">
        <v>1033</v>
      </c>
      <c r="H377">
        <v>61</v>
      </c>
      <c r="I377" s="101" t="s">
        <v>15</v>
      </c>
      <c r="J377" s="1">
        <f>DATEVALUE(RIGHT(jaar_zip[[#This Row],[YYYYMMDD]],2)&amp;"-"&amp;MID(jaar_zip[[#This Row],[YYYYMMDD]],5,2)&amp;"-"&amp;LEFT(jaar_zip[[#This Row],[YYYYMMDD]],4))</f>
        <v>45301</v>
      </c>
      <c r="K377" s="101" t="str">
        <f>IF(AND(VALUE(MONTH(jaar_zip[[#This Row],[Datum]]))=1,VALUE(WEEKNUM(jaar_zip[[#This Row],[Datum]],21))&gt;51),RIGHT(YEAR(jaar_zip[[#This Row],[Datum]])-1,2),RIGHT(YEAR(jaar_zip[[#This Row],[Datum]]),2))&amp;"-"&amp; TEXT(WEEKNUM(jaar_zip[[#This Row],[Datum]],21),"00")</f>
        <v>24-02</v>
      </c>
      <c r="L377" s="101">
        <f>MONTH(jaar_zip[[#This Row],[Datum]])</f>
        <v>1</v>
      </c>
      <c r="M377" s="101">
        <f>IF(ISNUMBER(jaar_zip[[#This Row],[etmaaltemperatuur]]),IF(jaar_zip[[#This Row],[etmaaltemperatuur]]&lt;stookgrens,stookgrens-jaar_zip[[#This Row],[etmaaltemperatuur]],0),"")</f>
        <v>18.100000000000001</v>
      </c>
      <c r="N377" s="101">
        <f>IF(ISNUMBER(jaar_zip[[#This Row],[graaddagen]]),IF(OR(MONTH(jaar_zip[[#This Row],[Datum]])=1,MONTH(jaar_zip[[#This Row],[Datum]])=2,MONTH(jaar_zip[[#This Row],[Datum]])=11,MONTH(jaar_zip[[#This Row],[Datum]])=12),1.1,IF(OR(MONTH(jaar_zip[[#This Row],[Datum]])=3,MONTH(jaar_zip[[#This Row],[Datum]])=10),1,0.8))*jaar_zip[[#This Row],[graaddagen]],"")</f>
        <v>19.910000000000004</v>
      </c>
      <c r="O377" s="101">
        <f>IF(ISNUMBER(jaar_zip[[#This Row],[etmaaltemperatuur]]),IF(jaar_zip[[#This Row],[etmaaltemperatuur]]&gt;stookgrens,jaar_zip[[#This Row],[etmaaltemperatuur]]-stookgrens,0),"")</f>
        <v>0</v>
      </c>
    </row>
    <row r="378" spans="1:15" x14ac:dyDescent="0.3">
      <c r="A378">
        <v>242</v>
      </c>
      <c r="B378">
        <v>20240111</v>
      </c>
      <c r="C378">
        <v>6.1</v>
      </c>
      <c r="D378">
        <v>3.5</v>
      </c>
      <c r="G378">
        <v>1034.5</v>
      </c>
      <c r="H378">
        <v>81</v>
      </c>
      <c r="I378" s="101" t="s">
        <v>15</v>
      </c>
      <c r="J378" s="1">
        <f>DATEVALUE(RIGHT(jaar_zip[[#This Row],[YYYYMMDD]],2)&amp;"-"&amp;MID(jaar_zip[[#This Row],[YYYYMMDD]],5,2)&amp;"-"&amp;LEFT(jaar_zip[[#This Row],[YYYYMMDD]],4))</f>
        <v>45302</v>
      </c>
      <c r="K378" s="101" t="str">
        <f>IF(AND(VALUE(MONTH(jaar_zip[[#This Row],[Datum]]))=1,VALUE(WEEKNUM(jaar_zip[[#This Row],[Datum]],21))&gt;51),RIGHT(YEAR(jaar_zip[[#This Row],[Datum]])-1,2),RIGHT(YEAR(jaar_zip[[#This Row],[Datum]]),2))&amp;"-"&amp; TEXT(WEEKNUM(jaar_zip[[#This Row],[Datum]],21),"00")</f>
        <v>24-02</v>
      </c>
      <c r="L378" s="101">
        <f>MONTH(jaar_zip[[#This Row],[Datum]])</f>
        <v>1</v>
      </c>
      <c r="M378" s="101">
        <f>IF(ISNUMBER(jaar_zip[[#This Row],[etmaaltemperatuur]]),IF(jaar_zip[[#This Row],[etmaaltemperatuur]]&lt;stookgrens,stookgrens-jaar_zip[[#This Row],[etmaaltemperatuur]],0),"")</f>
        <v>14.5</v>
      </c>
      <c r="N378" s="101">
        <f>IF(ISNUMBER(jaar_zip[[#This Row],[graaddagen]]),IF(OR(MONTH(jaar_zip[[#This Row],[Datum]])=1,MONTH(jaar_zip[[#This Row],[Datum]])=2,MONTH(jaar_zip[[#This Row],[Datum]])=11,MONTH(jaar_zip[[#This Row],[Datum]])=12),1.1,IF(OR(MONTH(jaar_zip[[#This Row],[Datum]])=3,MONTH(jaar_zip[[#This Row],[Datum]])=10),1,0.8))*jaar_zip[[#This Row],[graaddagen]],"")</f>
        <v>15.950000000000001</v>
      </c>
      <c r="O378" s="101">
        <f>IF(ISNUMBER(jaar_zip[[#This Row],[etmaaltemperatuur]]),IF(jaar_zip[[#This Row],[etmaaltemperatuur]]&gt;stookgrens,jaar_zip[[#This Row],[etmaaltemperatuur]]-stookgrens,0),"")</f>
        <v>0</v>
      </c>
    </row>
    <row r="379" spans="1:15" x14ac:dyDescent="0.3">
      <c r="A379">
        <v>242</v>
      </c>
      <c r="B379">
        <v>20240112</v>
      </c>
      <c r="C379">
        <v>7</v>
      </c>
      <c r="D379">
        <v>5.6</v>
      </c>
      <c r="G379">
        <v>1032</v>
      </c>
      <c r="H379">
        <v>84</v>
      </c>
      <c r="I379" s="101" t="s">
        <v>15</v>
      </c>
      <c r="J379" s="1">
        <f>DATEVALUE(RIGHT(jaar_zip[[#This Row],[YYYYMMDD]],2)&amp;"-"&amp;MID(jaar_zip[[#This Row],[YYYYMMDD]],5,2)&amp;"-"&amp;LEFT(jaar_zip[[#This Row],[YYYYMMDD]],4))</f>
        <v>45303</v>
      </c>
      <c r="K379" s="101" t="str">
        <f>IF(AND(VALUE(MONTH(jaar_zip[[#This Row],[Datum]]))=1,VALUE(WEEKNUM(jaar_zip[[#This Row],[Datum]],21))&gt;51),RIGHT(YEAR(jaar_zip[[#This Row],[Datum]])-1,2),RIGHT(YEAR(jaar_zip[[#This Row],[Datum]]),2))&amp;"-"&amp; TEXT(WEEKNUM(jaar_zip[[#This Row],[Datum]],21),"00")</f>
        <v>24-02</v>
      </c>
      <c r="L379" s="101">
        <f>MONTH(jaar_zip[[#This Row],[Datum]])</f>
        <v>1</v>
      </c>
      <c r="M379" s="101">
        <f>IF(ISNUMBER(jaar_zip[[#This Row],[etmaaltemperatuur]]),IF(jaar_zip[[#This Row],[etmaaltemperatuur]]&lt;stookgrens,stookgrens-jaar_zip[[#This Row],[etmaaltemperatuur]],0),"")</f>
        <v>12.4</v>
      </c>
      <c r="N379" s="101">
        <f>IF(ISNUMBER(jaar_zip[[#This Row],[graaddagen]]),IF(OR(MONTH(jaar_zip[[#This Row],[Datum]])=1,MONTH(jaar_zip[[#This Row],[Datum]])=2,MONTH(jaar_zip[[#This Row],[Datum]])=11,MONTH(jaar_zip[[#This Row],[Datum]])=12),1.1,IF(OR(MONTH(jaar_zip[[#This Row],[Datum]])=3,MONTH(jaar_zip[[#This Row],[Datum]])=10),1,0.8))*jaar_zip[[#This Row],[graaddagen]],"")</f>
        <v>13.640000000000002</v>
      </c>
      <c r="O379" s="101">
        <f>IF(ISNUMBER(jaar_zip[[#This Row],[etmaaltemperatuur]]),IF(jaar_zip[[#This Row],[etmaaltemperatuur]]&gt;stookgrens,jaar_zip[[#This Row],[etmaaltemperatuur]]-stookgrens,0),"")</f>
        <v>0</v>
      </c>
    </row>
    <row r="380" spans="1:15" x14ac:dyDescent="0.3">
      <c r="A380">
        <v>242</v>
      </c>
      <c r="B380">
        <v>20240113</v>
      </c>
      <c r="C380">
        <v>10.1</v>
      </c>
      <c r="D380">
        <v>6</v>
      </c>
      <c r="G380">
        <v>1019.5</v>
      </c>
      <c r="H380">
        <v>85</v>
      </c>
      <c r="I380" s="101" t="s">
        <v>15</v>
      </c>
      <c r="J380" s="1">
        <f>DATEVALUE(RIGHT(jaar_zip[[#This Row],[YYYYMMDD]],2)&amp;"-"&amp;MID(jaar_zip[[#This Row],[YYYYMMDD]],5,2)&amp;"-"&amp;LEFT(jaar_zip[[#This Row],[YYYYMMDD]],4))</f>
        <v>45304</v>
      </c>
      <c r="K380" s="101" t="str">
        <f>IF(AND(VALUE(MONTH(jaar_zip[[#This Row],[Datum]]))=1,VALUE(WEEKNUM(jaar_zip[[#This Row],[Datum]],21))&gt;51),RIGHT(YEAR(jaar_zip[[#This Row],[Datum]])-1,2),RIGHT(YEAR(jaar_zip[[#This Row],[Datum]]),2))&amp;"-"&amp; TEXT(WEEKNUM(jaar_zip[[#This Row],[Datum]],21),"00")</f>
        <v>24-02</v>
      </c>
      <c r="L380" s="101">
        <f>MONTH(jaar_zip[[#This Row],[Datum]])</f>
        <v>1</v>
      </c>
      <c r="M380" s="101">
        <f>IF(ISNUMBER(jaar_zip[[#This Row],[etmaaltemperatuur]]),IF(jaar_zip[[#This Row],[etmaaltemperatuur]]&lt;stookgrens,stookgrens-jaar_zip[[#This Row],[etmaaltemperatuur]],0),"")</f>
        <v>12</v>
      </c>
      <c r="N380" s="101">
        <f>IF(ISNUMBER(jaar_zip[[#This Row],[graaddagen]]),IF(OR(MONTH(jaar_zip[[#This Row],[Datum]])=1,MONTH(jaar_zip[[#This Row],[Datum]])=2,MONTH(jaar_zip[[#This Row],[Datum]])=11,MONTH(jaar_zip[[#This Row],[Datum]])=12),1.1,IF(OR(MONTH(jaar_zip[[#This Row],[Datum]])=3,MONTH(jaar_zip[[#This Row],[Datum]])=10),1,0.8))*jaar_zip[[#This Row],[graaddagen]],"")</f>
        <v>13.200000000000001</v>
      </c>
      <c r="O380" s="101">
        <f>IF(ISNUMBER(jaar_zip[[#This Row],[etmaaltemperatuur]]),IF(jaar_zip[[#This Row],[etmaaltemperatuur]]&gt;stookgrens,jaar_zip[[#This Row],[etmaaltemperatuur]]-stookgrens,0),"")</f>
        <v>0</v>
      </c>
    </row>
    <row r="381" spans="1:15" x14ac:dyDescent="0.3">
      <c r="A381">
        <v>242</v>
      </c>
      <c r="B381">
        <v>20240114</v>
      </c>
      <c r="C381">
        <v>10.5</v>
      </c>
      <c r="D381">
        <v>5.2</v>
      </c>
      <c r="G381">
        <v>1006.3</v>
      </c>
      <c r="H381">
        <v>79</v>
      </c>
      <c r="I381" s="101" t="s">
        <v>15</v>
      </c>
      <c r="J381" s="1">
        <f>DATEVALUE(RIGHT(jaar_zip[[#This Row],[YYYYMMDD]],2)&amp;"-"&amp;MID(jaar_zip[[#This Row],[YYYYMMDD]],5,2)&amp;"-"&amp;LEFT(jaar_zip[[#This Row],[YYYYMMDD]],4))</f>
        <v>45305</v>
      </c>
      <c r="K381" s="101" t="str">
        <f>IF(AND(VALUE(MONTH(jaar_zip[[#This Row],[Datum]]))=1,VALUE(WEEKNUM(jaar_zip[[#This Row],[Datum]],21))&gt;51),RIGHT(YEAR(jaar_zip[[#This Row],[Datum]])-1,2),RIGHT(YEAR(jaar_zip[[#This Row],[Datum]]),2))&amp;"-"&amp; TEXT(WEEKNUM(jaar_zip[[#This Row],[Datum]],21),"00")</f>
        <v>24-02</v>
      </c>
      <c r="L381" s="101">
        <f>MONTH(jaar_zip[[#This Row],[Datum]])</f>
        <v>1</v>
      </c>
      <c r="M381" s="101">
        <f>IF(ISNUMBER(jaar_zip[[#This Row],[etmaaltemperatuur]]),IF(jaar_zip[[#This Row],[etmaaltemperatuur]]&lt;stookgrens,stookgrens-jaar_zip[[#This Row],[etmaaltemperatuur]],0),"")</f>
        <v>12.8</v>
      </c>
      <c r="N381" s="101">
        <f>IF(ISNUMBER(jaar_zip[[#This Row],[graaddagen]]),IF(OR(MONTH(jaar_zip[[#This Row],[Datum]])=1,MONTH(jaar_zip[[#This Row],[Datum]])=2,MONTH(jaar_zip[[#This Row],[Datum]])=11,MONTH(jaar_zip[[#This Row],[Datum]])=12),1.1,IF(OR(MONTH(jaar_zip[[#This Row],[Datum]])=3,MONTH(jaar_zip[[#This Row],[Datum]])=10),1,0.8))*jaar_zip[[#This Row],[graaddagen]],"")</f>
        <v>14.080000000000002</v>
      </c>
      <c r="O381" s="101">
        <f>IF(ISNUMBER(jaar_zip[[#This Row],[etmaaltemperatuur]]),IF(jaar_zip[[#This Row],[etmaaltemperatuur]]&gt;stookgrens,jaar_zip[[#This Row],[etmaaltemperatuur]]-stookgrens,0),"")</f>
        <v>0</v>
      </c>
    </row>
    <row r="382" spans="1:15" x14ac:dyDescent="0.3">
      <c r="A382">
        <v>242</v>
      </c>
      <c r="B382">
        <v>20240115</v>
      </c>
      <c r="C382">
        <v>13.3</v>
      </c>
      <c r="D382">
        <v>3.4</v>
      </c>
      <c r="G382">
        <v>1001.4</v>
      </c>
      <c r="H382">
        <v>77</v>
      </c>
      <c r="I382" s="101" t="s">
        <v>15</v>
      </c>
      <c r="J382" s="1">
        <f>DATEVALUE(RIGHT(jaar_zip[[#This Row],[YYYYMMDD]],2)&amp;"-"&amp;MID(jaar_zip[[#This Row],[YYYYMMDD]],5,2)&amp;"-"&amp;LEFT(jaar_zip[[#This Row],[YYYYMMDD]],4))</f>
        <v>45306</v>
      </c>
      <c r="K382" s="101" t="str">
        <f>IF(AND(VALUE(MONTH(jaar_zip[[#This Row],[Datum]]))=1,VALUE(WEEKNUM(jaar_zip[[#This Row],[Datum]],21))&gt;51),RIGHT(YEAR(jaar_zip[[#This Row],[Datum]])-1,2),RIGHT(YEAR(jaar_zip[[#This Row],[Datum]]),2))&amp;"-"&amp; TEXT(WEEKNUM(jaar_zip[[#This Row],[Datum]],21),"00")</f>
        <v>24-03</v>
      </c>
      <c r="L382" s="101">
        <f>MONTH(jaar_zip[[#This Row],[Datum]])</f>
        <v>1</v>
      </c>
      <c r="M382" s="101">
        <f>IF(ISNUMBER(jaar_zip[[#This Row],[etmaaltemperatuur]]),IF(jaar_zip[[#This Row],[etmaaltemperatuur]]&lt;stookgrens,stookgrens-jaar_zip[[#This Row],[etmaaltemperatuur]],0),"")</f>
        <v>14.6</v>
      </c>
      <c r="N382" s="101">
        <f>IF(ISNUMBER(jaar_zip[[#This Row],[graaddagen]]),IF(OR(MONTH(jaar_zip[[#This Row],[Datum]])=1,MONTH(jaar_zip[[#This Row],[Datum]])=2,MONTH(jaar_zip[[#This Row],[Datum]])=11,MONTH(jaar_zip[[#This Row],[Datum]])=12),1.1,IF(OR(MONTH(jaar_zip[[#This Row],[Datum]])=3,MONTH(jaar_zip[[#This Row],[Datum]])=10),1,0.8))*jaar_zip[[#This Row],[graaddagen]],"")</f>
        <v>16.060000000000002</v>
      </c>
      <c r="O382" s="101">
        <f>IF(ISNUMBER(jaar_zip[[#This Row],[etmaaltemperatuur]]),IF(jaar_zip[[#This Row],[etmaaltemperatuur]]&gt;stookgrens,jaar_zip[[#This Row],[etmaaltemperatuur]]-stookgrens,0),"")</f>
        <v>0</v>
      </c>
    </row>
    <row r="383" spans="1:15" x14ac:dyDescent="0.3">
      <c r="A383">
        <v>242</v>
      </c>
      <c r="B383">
        <v>20240116</v>
      </c>
      <c r="C383">
        <v>10.199999999999999</v>
      </c>
      <c r="D383">
        <v>3.5</v>
      </c>
      <c r="G383">
        <v>1003.6</v>
      </c>
      <c r="H383">
        <v>69</v>
      </c>
      <c r="I383" s="101" t="s">
        <v>15</v>
      </c>
      <c r="J383" s="1">
        <f>DATEVALUE(RIGHT(jaar_zip[[#This Row],[YYYYMMDD]],2)&amp;"-"&amp;MID(jaar_zip[[#This Row],[YYYYMMDD]],5,2)&amp;"-"&amp;LEFT(jaar_zip[[#This Row],[YYYYMMDD]],4))</f>
        <v>45307</v>
      </c>
      <c r="K383" s="101" t="str">
        <f>IF(AND(VALUE(MONTH(jaar_zip[[#This Row],[Datum]]))=1,VALUE(WEEKNUM(jaar_zip[[#This Row],[Datum]],21))&gt;51),RIGHT(YEAR(jaar_zip[[#This Row],[Datum]])-1,2),RIGHT(YEAR(jaar_zip[[#This Row],[Datum]]),2))&amp;"-"&amp; TEXT(WEEKNUM(jaar_zip[[#This Row],[Datum]],21),"00")</f>
        <v>24-03</v>
      </c>
      <c r="L383" s="101">
        <f>MONTH(jaar_zip[[#This Row],[Datum]])</f>
        <v>1</v>
      </c>
      <c r="M383" s="101">
        <f>IF(ISNUMBER(jaar_zip[[#This Row],[etmaaltemperatuur]]),IF(jaar_zip[[#This Row],[etmaaltemperatuur]]&lt;stookgrens,stookgrens-jaar_zip[[#This Row],[etmaaltemperatuur]],0),"")</f>
        <v>14.5</v>
      </c>
      <c r="N383" s="101">
        <f>IF(ISNUMBER(jaar_zip[[#This Row],[graaddagen]]),IF(OR(MONTH(jaar_zip[[#This Row],[Datum]])=1,MONTH(jaar_zip[[#This Row],[Datum]])=2,MONTH(jaar_zip[[#This Row],[Datum]])=11,MONTH(jaar_zip[[#This Row],[Datum]])=12),1.1,IF(OR(MONTH(jaar_zip[[#This Row],[Datum]])=3,MONTH(jaar_zip[[#This Row],[Datum]])=10),1,0.8))*jaar_zip[[#This Row],[graaddagen]],"")</f>
        <v>15.950000000000001</v>
      </c>
      <c r="O383" s="101">
        <f>IF(ISNUMBER(jaar_zip[[#This Row],[etmaaltemperatuur]]),IF(jaar_zip[[#This Row],[etmaaltemperatuur]]&gt;stookgrens,jaar_zip[[#This Row],[etmaaltemperatuur]]-stookgrens,0),"")</f>
        <v>0</v>
      </c>
    </row>
    <row r="384" spans="1:15" x14ac:dyDescent="0.3">
      <c r="A384">
        <v>242</v>
      </c>
      <c r="B384">
        <v>20240117</v>
      </c>
      <c r="C384">
        <v>7.8</v>
      </c>
      <c r="D384">
        <v>3.5</v>
      </c>
      <c r="G384">
        <v>991.9</v>
      </c>
      <c r="H384">
        <v>71</v>
      </c>
      <c r="I384" s="101" t="s">
        <v>15</v>
      </c>
      <c r="J384" s="1">
        <f>DATEVALUE(RIGHT(jaar_zip[[#This Row],[YYYYMMDD]],2)&amp;"-"&amp;MID(jaar_zip[[#This Row],[YYYYMMDD]],5,2)&amp;"-"&amp;LEFT(jaar_zip[[#This Row],[YYYYMMDD]],4))</f>
        <v>45308</v>
      </c>
      <c r="K384" s="101" t="str">
        <f>IF(AND(VALUE(MONTH(jaar_zip[[#This Row],[Datum]]))=1,VALUE(WEEKNUM(jaar_zip[[#This Row],[Datum]],21))&gt;51),RIGHT(YEAR(jaar_zip[[#This Row],[Datum]])-1,2),RIGHT(YEAR(jaar_zip[[#This Row],[Datum]]),2))&amp;"-"&amp; TEXT(WEEKNUM(jaar_zip[[#This Row],[Datum]],21),"00")</f>
        <v>24-03</v>
      </c>
      <c r="L384" s="101">
        <f>MONTH(jaar_zip[[#This Row],[Datum]])</f>
        <v>1</v>
      </c>
      <c r="M384" s="101">
        <f>IF(ISNUMBER(jaar_zip[[#This Row],[etmaaltemperatuur]]),IF(jaar_zip[[#This Row],[etmaaltemperatuur]]&lt;stookgrens,stookgrens-jaar_zip[[#This Row],[etmaaltemperatuur]],0),"")</f>
        <v>14.5</v>
      </c>
      <c r="N384" s="101">
        <f>IF(ISNUMBER(jaar_zip[[#This Row],[graaddagen]]),IF(OR(MONTH(jaar_zip[[#This Row],[Datum]])=1,MONTH(jaar_zip[[#This Row],[Datum]])=2,MONTH(jaar_zip[[#This Row],[Datum]])=11,MONTH(jaar_zip[[#This Row],[Datum]])=12),1.1,IF(OR(MONTH(jaar_zip[[#This Row],[Datum]])=3,MONTH(jaar_zip[[#This Row],[Datum]])=10),1,0.8))*jaar_zip[[#This Row],[graaddagen]],"")</f>
        <v>15.950000000000001</v>
      </c>
      <c r="O384" s="101">
        <f>IF(ISNUMBER(jaar_zip[[#This Row],[etmaaltemperatuur]]),IF(jaar_zip[[#This Row],[etmaaltemperatuur]]&gt;stookgrens,jaar_zip[[#This Row],[etmaaltemperatuur]]-stookgrens,0),"")</f>
        <v>0</v>
      </c>
    </row>
    <row r="385" spans="1:15" x14ac:dyDescent="0.3">
      <c r="A385">
        <v>242</v>
      </c>
      <c r="B385">
        <v>20240118</v>
      </c>
      <c r="C385">
        <v>8.1999999999999993</v>
      </c>
      <c r="D385">
        <v>3.7</v>
      </c>
      <c r="G385">
        <v>1002</v>
      </c>
      <c r="H385">
        <v>65</v>
      </c>
      <c r="I385" s="101" t="s">
        <v>15</v>
      </c>
      <c r="J385" s="1">
        <f>DATEVALUE(RIGHT(jaar_zip[[#This Row],[YYYYMMDD]],2)&amp;"-"&amp;MID(jaar_zip[[#This Row],[YYYYMMDD]],5,2)&amp;"-"&amp;LEFT(jaar_zip[[#This Row],[YYYYMMDD]],4))</f>
        <v>45309</v>
      </c>
      <c r="K385" s="101" t="str">
        <f>IF(AND(VALUE(MONTH(jaar_zip[[#This Row],[Datum]]))=1,VALUE(WEEKNUM(jaar_zip[[#This Row],[Datum]],21))&gt;51),RIGHT(YEAR(jaar_zip[[#This Row],[Datum]])-1,2),RIGHT(YEAR(jaar_zip[[#This Row],[Datum]]),2))&amp;"-"&amp; TEXT(WEEKNUM(jaar_zip[[#This Row],[Datum]],21),"00")</f>
        <v>24-03</v>
      </c>
      <c r="L385" s="101">
        <f>MONTH(jaar_zip[[#This Row],[Datum]])</f>
        <v>1</v>
      </c>
      <c r="M385" s="101">
        <f>IF(ISNUMBER(jaar_zip[[#This Row],[etmaaltemperatuur]]),IF(jaar_zip[[#This Row],[etmaaltemperatuur]]&lt;stookgrens,stookgrens-jaar_zip[[#This Row],[etmaaltemperatuur]],0),"")</f>
        <v>14.3</v>
      </c>
      <c r="N385" s="101">
        <f>IF(ISNUMBER(jaar_zip[[#This Row],[graaddagen]]),IF(OR(MONTH(jaar_zip[[#This Row],[Datum]])=1,MONTH(jaar_zip[[#This Row],[Datum]])=2,MONTH(jaar_zip[[#This Row],[Datum]])=11,MONTH(jaar_zip[[#This Row],[Datum]])=12),1.1,IF(OR(MONTH(jaar_zip[[#This Row],[Datum]])=3,MONTH(jaar_zip[[#This Row],[Datum]])=10),1,0.8))*jaar_zip[[#This Row],[graaddagen]],"")</f>
        <v>15.730000000000002</v>
      </c>
      <c r="O385" s="101">
        <f>IF(ISNUMBER(jaar_zip[[#This Row],[etmaaltemperatuur]]),IF(jaar_zip[[#This Row],[etmaaltemperatuur]]&gt;stookgrens,jaar_zip[[#This Row],[etmaaltemperatuur]]-stookgrens,0),"")</f>
        <v>0</v>
      </c>
    </row>
    <row r="386" spans="1:15" x14ac:dyDescent="0.3">
      <c r="A386">
        <v>242</v>
      </c>
      <c r="B386">
        <v>20240119</v>
      </c>
      <c r="C386">
        <v>11.8</v>
      </c>
      <c r="D386">
        <v>4.7</v>
      </c>
      <c r="G386">
        <v>1016.9</v>
      </c>
      <c r="H386">
        <v>71</v>
      </c>
      <c r="I386" s="101" t="s">
        <v>15</v>
      </c>
      <c r="J386" s="1">
        <f>DATEVALUE(RIGHT(jaar_zip[[#This Row],[YYYYMMDD]],2)&amp;"-"&amp;MID(jaar_zip[[#This Row],[YYYYMMDD]],5,2)&amp;"-"&amp;LEFT(jaar_zip[[#This Row],[YYYYMMDD]],4))</f>
        <v>45310</v>
      </c>
      <c r="K386" s="101" t="str">
        <f>IF(AND(VALUE(MONTH(jaar_zip[[#This Row],[Datum]]))=1,VALUE(WEEKNUM(jaar_zip[[#This Row],[Datum]],21))&gt;51),RIGHT(YEAR(jaar_zip[[#This Row],[Datum]])-1,2),RIGHT(YEAR(jaar_zip[[#This Row],[Datum]]),2))&amp;"-"&amp; TEXT(WEEKNUM(jaar_zip[[#This Row],[Datum]],21),"00")</f>
        <v>24-03</v>
      </c>
      <c r="L386" s="101">
        <f>MONTH(jaar_zip[[#This Row],[Datum]])</f>
        <v>1</v>
      </c>
      <c r="M386" s="101">
        <f>IF(ISNUMBER(jaar_zip[[#This Row],[etmaaltemperatuur]]),IF(jaar_zip[[#This Row],[etmaaltemperatuur]]&lt;stookgrens,stookgrens-jaar_zip[[#This Row],[etmaaltemperatuur]],0),"")</f>
        <v>13.3</v>
      </c>
      <c r="N386" s="101">
        <f>IF(ISNUMBER(jaar_zip[[#This Row],[graaddagen]]),IF(OR(MONTH(jaar_zip[[#This Row],[Datum]])=1,MONTH(jaar_zip[[#This Row],[Datum]])=2,MONTH(jaar_zip[[#This Row],[Datum]])=11,MONTH(jaar_zip[[#This Row],[Datum]])=12),1.1,IF(OR(MONTH(jaar_zip[[#This Row],[Datum]])=3,MONTH(jaar_zip[[#This Row],[Datum]])=10),1,0.8))*jaar_zip[[#This Row],[graaddagen]],"")</f>
        <v>14.630000000000003</v>
      </c>
      <c r="O386" s="101">
        <f>IF(ISNUMBER(jaar_zip[[#This Row],[etmaaltemperatuur]]),IF(jaar_zip[[#This Row],[etmaaltemperatuur]]&gt;stookgrens,jaar_zip[[#This Row],[etmaaltemperatuur]]-stookgrens,0),"")</f>
        <v>0</v>
      </c>
    </row>
    <row r="387" spans="1:15" x14ac:dyDescent="0.3">
      <c r="A387">
        <v>242</v>
      </c>
      <c r="B387">
        <v>20240120</v>
      </c>
      <c r="C387">
        <v>12.4</v>
      </c>
      <c r="D387">
        <v>4.3</v>
      </c>
      <c r="G387">
        <v>1022.5</v>
      </c>
      <c r="H387">
        <v>73</v>
      </c>
      <c r="I387" s="101" t="s">
        <v>15</v>
      </c>
      <c r="J387" s="1">
        <f>DATEVALUE(RIGHT(jaar_zip[[#This Row],[YYYYMMDD]],2)&amp;"-"&amp;MID(jaar_zip[[#This Row],[YYYYMMDD]],5,2)&amp;"-"&amp;LEFT(jaar_zip[[#This Row],[YYYYMMDD]],4))</f>
        <v>45311</v>
      </c>
      <c r="K387" s="101" t="str">
        <f>IF(AND(VALUE(MONTH(jaar_zip[[#This Row],[Datum]]))=1,VALUE(WEEKNUM(jaar_zip[[#This Row],[Datum]],21))&gt;51),RIGHT(YEAR(jaar_zip[[#This Row],[Datum]])-1,2),RIGHT(YEAR(jaar_zip[[#This Row],[Datum]]),2))&amp;"-"&amp; TEXT(WEEKNUM(jaar_zip[[#This Row],[Datum]],21),"00")</f>
        <v>24-03</v>
      </c>
      <c r="L387" s="101">
        <f>MONTH(jaar_zip[[#This Row],[Datum]])</f>
        <v>1</v>
      </c>
      <c r="M387" s="101">
        <f>IF(ISNUMBER(jaar_zip[[#This Row],[etmaaltemperatuur]]),IF(jaar_zip[[#This Row],[etmaaltemperatuur]]&lt;stookgrens,stookgrens-jaar_zip[[#This Row],[etmaaltemperatuur]],0),"")</f>
        <v>13.7</v>
      </c>
      <c r="N387" s="101">
        <f>IF(ISNUMBER(jaar_zip[[#This Row],[graaddagen]]),IF(OR(MONTH(jaar_zip[[#This Row],[Datum]])=1,MONTH(jaar_zip[[#This Row],[Datum]])=2,MONTH(jaar_zip[[#This Row],[Datum]])=11,MONTH(jaar_zip[[#This Row],[Datum]])=12),1.1,IF(OR(MONTH(jaar_zip[[#This Row],[Datum]])=3,MONTH(jaar_zip[[#This Row],[Datum]])=10),1,0.8))*jaar_zip[[#This Row],[graaddagen]],"")</f>
        <v>15.07</v>
      </c>
      <c r="O387" s="101">
        <f>IF(ISNUMBER(jaar_zip[[#This Row],[etmaaltemperatuur]]),IF(jaar_zip[[#This Row],[etmaaltemperatuur]]&gt;stookgrens,jaar_zip[[#This Row],[etmaaltemperatuur]]-stookgrens,0),"")</f>
        <v>0</v>
      </c>
    </row>
    <row r="388" spans="1:15" x14ac:dyDescent="0.3">
      <c r="A388">
        <v>242</v>
      </c>
      <c r="B388">
        <v>20240121</v>
      </c>
      <c r="C388">
        <v>14.9</v>
      </c>
      <c r="D388">
        <v>5.2</v>
      </c>
      <c r="G388">
        <v>1010.8</v>
      </c>
      <c r="H388">
        <v>79</v>
      </c>
      <c r="I388" s="101" t="s">
        <v>15</v>
      </c>
      <c r="J388" s="1">
        <f>DATEVALUE(RIGHT(jaar_zip[[#This Row],[YYYYMMDD]],2)&amp;"-"&amp;MID(jaar_zip[[#This Row],[YYYYMMDD]],5,2)&amp;"-"&amp;LEFT(jaar_zip[[#This Row],[YYYYMMDD]],4))</f>
        <v>45312</v>
      </c>
      <c r="K388" s="101" t="str">
        <f>IF(AND(VALUE(MONTH(jaar_zip[[#This Row],[Datum]]))=1,VALUE(WEEKNUM(jaar_zip[[#This Row],[Datum]],21))&gt;51),RIGHT(YEAR(jaar_zip[[#This Row],[Datum]])-1,2),RIGHT(YEAR(jaar_zip[[#This Row],[Datum]]),2))&amp;"-"&amp; TEXT(WEEKNUM(jaar_zip[[#This Row],[Datum]],21),"00")</f>
        <v>24-03</v>
      </c>
      <c r="L388" s="101">
        <f>MONTH(jaar_zip[[#This Row],[Datum]])</f>
        <v>1</v>
      </c>
      <c r="M388" s="101">
        <f>IF(ISNUMBER(jaar_zip[[#This Row],[etmaaltemperatuur]]),IF(jaar_zip[[#This Row],[etmaaltemperatuur]]&lt;stookgrens,stookgrens-jaar_zip[[#This Row],[etmaaltemperatuur]],0),"")</f>
        <v>12.8</v>
      </c>
      <c r="N388" s="101">
        <f>IF(ISNUMBER(jaar_zip[[#This Row],[graaddagen]]),IF(OR(MONTH(jaar_zip[[#This Row],[Datum]])=1,MONTH(jaar_zip[[#This Row],[Datum]])=2,MONTH(jaar_zip[[#This Row],[Datum]])=11,MONTH(jaar_zip[[#This Row],[Datum]])=12),1.1,IF(OR(MONTH(jaar_zip[[#This Row],[Datum]])=3,MONTH(jaar_zip[[#This Row],[Datum]])=10),1,0.8))*jaar_zip[[#This Row],[graaddagen]],"")</f>
        <v>14.080000000000002</v>
      </c>
      <c r="O388" s="101">
        <f>IF(ISNUMBER(jaar_zip[[#This Row],[etmaaltemperatuur]]),IF(jaar_zip[[#This Row],[etmaaltemperatuur]]&gt;stookgrens,jaar_zip[[#This Row],[etmaaltemperatuur]]-stookgrens,0),"")</f>
        <v>0</v>
      </c>
    </row>
    <row r="389" spans="1:15" x14ac:dyDescent="0.3">
      <c r="A389">
        <v>242</v>
      </c>
      <c r="B389">
        <v>20240122</v>
      </c>
      <c r="C389">
        <v>15.8</v>
      </c>
      <c r="D389">
        <v>8.3000000000000007</v>
      </c>
      <c r="G389">
        <v>1002.4</v>
      </c>
      <c r="H389">
        <v>83</v>
      </c>
      <c r="I389" s="101" t="s">
        <v>15</v>
      </c>
      <c r="J389" s="1">
        <f>DATEVALUE(RIGHT(jaar_zip[[#This Row],[YYYYMMDD]],2)&amp;"-"&amp;MID(jaar_zip[[#This Row],[YYYYMMDD]],5,2)&amp;"-"&amp;LEFT(jaar_zip[[#This Row],[YYYYMMDD]],4))</f>
        <v>45313</v>
      </c>
      <c r="K389" s="101" t="str">
        <f>IF(AND(VALUE(MONTH(jaar_zip[[#This Row],[Datum]]))=1,VALUE(WEEKNUM(jaar_zip[[#This Row],[Datum]],21))&gt;51),RIGHT(YEAR(jaar_zip[[#This Row],[Datum]])-1,2),RIGHT(YEAR(jaar_zip[[#This Row],[Datum]]),2))&amp;"-"&amp; TEXT(WEEKNUM(jaar_zip[[#This Row],[Datum]],21),"00")</f>
        <v>24-04</v>
      </c>
      <c r="L389" s="101">
        <f>MONTH(jaar_zip[[#This Row],[Datum]])</f>
        <v>1</v>
      </c>
      <c r="M389" s="101">
        <f>IF(ISNUMBER(jaar_zip[[#This Row],[etmaaltemperatuur]]),IF(jaar_zip[[#This Row],[etmaaltemperatuur]]&lt;stookgrens,stookgrens-jaar_zip[[#This Row],[etmaaltemperatuur]],0),"")</f>
        <v>9.6999999999999993</v>
      </c>
      <c r="N389" s="101">
        <f>IF(ISNUMBER(jaar_zip[[#This Row],[graaddagen]]),IF(OR(MONTH(jaar_zip[[#This Row],[Datum]])=1,MONTH(jaar_zip[[#This Row],[Datum]])=2,MONTH(jaar_zip[[#This Row],[Datum]])=11,MONTH(jaar_zip[[#This Row],[Datum]])=12),1.1,IF(OR(MONTH(jaar_zip[[#This Row],[Datum]])=3,MONTH(jaar_zip[[#This Row],[Datum]])=10),1,0.8))*jaar_zip[[#This Row],[graaddagen]],"")</f>
        <v>10.67</v>
      </c>
      <c r="O389" s="101">
        <f>IF(ISNUMBER(jaar_zip[[#This Row],[etmaaltemperatuur]]),IF(jaar_zip[[#This Row],[etmaaltemperatuur]]&gt;stookgrens,jaar_zip[[#This Row],[etmaaltemperatuur]]-stookgrens,0),"")</f>
        <v>0</v>
      </c>
    </row>
    <row r="390" spans="1:15" x14ac:dyDescent="0.3">
      <c r="A390">
        <v>242</v>
      </c>
      <c r="B390">
        <v>20240123</v>
      </c>
      <c r="C390">
        <v>14.4</v>
      </c>
      <c r="D390">
        <v>7.8</v>
      </c>
      <c r="G390">
        <v>1014.3</v>
      </c>
      <c r="H390">
        <v>85</v>
      </c>
      <c r="I390" s="101" t="s">
        <v>15</v>
      </c>
      <c r="J390" s="1">
        <f>DATEVALUE(RIGHT(jaar_zip[[#This Row],[YYYYMMDD]],2)&amp;"-"&amp;MID(jaar_zip[[#This Row],[YYYYMMDD]],5,2)&amp;"-"&amp;LEFT(jaar_zip[[#This Row],[YYYYMMDD]],4))</f>
        <v>45314</v>
      </c>
      <c r="K390" s="101" t="str">
        <f>IF(AND(VALUE(MONTH(jaar_zip[[#This Row],[Datum]]))=1,VALUE(WEEKNUM(jaar_zip[[#This Row],[Datum]],21))&gt;51),RIGHT(YEAR(jaar_zip[[#This Row],[Datum]])-1,2),RIGHT(YEAR(jaar_zip[[#This Row],[Datum]]),2))&amp;"-"&amp; TEXT(WEEKNUM(jaar_zip[[#This Row],[Datum]],21),"00")</f>
        <v>24-04</v>
      </c>
      <c r="L390" s="101">
        <f>MONTH(jaar_zip[[#This Row],[Datum]])</f>
        <v>1</v>
      </c>
      <c r="M390" s="101">
        <f>IF(ISNUMBER(jaar_zip[[#This Row],[etmaaltemperatuur]]),IF(jaar_zip[[#This Row],[etmaaltemperatuur]]&lt;stookgrens,stookgrens-jaar_zip[[#This Row],[etmaaltemperatuur]],0),"")</f>
        <v>10.199999999999999</v>
      </c>
      <c r="N390" s="101">
        <f>IF(ISNUMBER(jaar_zip[[#This Row],[graaddagen]]),IF(OR(MONTH(jaar_zip[[#This Row],[Datum]])=1,MONTH(jaar_zip[[#This Row],[Datum]])=2,MONTH(jaar_zip[[#This Row],[Datum]])=11,MONTH(jaar_zip[[#This Row],[Datum]])=12),1.1,IF(OR(MONTH(jaar_zip[[#This Row],[Datum]])=3,MONTH(jaar_zip[[#This Row],[Datum]])=10),1,0.8))*jaar_zip[[#This Row],[graaddagen]],"")</f>
        <v>11.22</v>
      </c>
      <c r="O390" s="101">
        <f>IF(ISNUMBER(jaar_zip[[#This Row],[etmaaltemperatuur]]),IF(jaar_zip[[#This Row],[etmaaltemperatuur]]&gt;stookgrens,jaar_zip[[#This Row],[etmaaltemperatuur]]-stookgrens,0),"")</f>
        <v>0</v>
      </c>
    </row>
    <row r="391" spans="1:15" x14ac:dyDescent="0.3">
      <c r="A391">
        <v>242</v>
      </c>
      <c r="B391">
        <v>20240124</v>
      </c>
      <c r="C391">
        <v>15</v>
      </c>
      <c r="D391">
        <v>8.6</v>
      </c>
      <c r="G391">
        <v>1015.5</v>
      </c>
      <c r="H391">
        <v>79</v>
      </c>
      <c r="I391" s="101" t="s">
        <v>15</v>
      </c>
      <c r="J391" s="1">
        <f>DATEVALUE(RIGHT(jaar_zip[[#This Row],[YYYYMMDD]],2)&amp;"-"&amp;MID(jaar_zip[[#This Row],[YYYYMMDD]],5,2)&amp;"-"&amp;LEFT(jaar_zip[[#This Row],[YYYYMMDD]],4))</f>
        <v>45315</v>
      </c>
      <c r="K391" s="101" t="str">
        <f>IF(AND(VALUE(MONTH(jaar_zip[[#This Row],[Datum]]))=1,VALUE(WEEKNUM(jaar_zip[[#This Row],[Datum]],21))&gt;51),RIGHT(YEAR(jaar_zip[[#This Row],[Datum]])-1,2),RIGHT(YEAR(jaar_zip[[#This Row],[Datum]]),2))&amp;"-"&amp; TEXT(WEEKNUM(jaar_zip[[#This Row],[Datum]],21),"00")</f>
        <v>24-04</v>
      </c>
      <c r="L391" s="101">
        <f>MONTH(jaar_zip[[#This Row],[Datum]])</f>
        <v>1</v>
      </c>
      <c r="M391" s="101">
        <f>IF(ISNUMBER(jaar_zip[[#This Row],[etmaaltemperatuur]]),IF(jaar_zip[[#This Row],[etmaaltemperatuur]]&lt;stookgrens,stookgrens-jaar_zip[[#This Row],[etmaaltemperatuur]],0),"")</f>
        <v>9.4</v>
      </c>
      <c r="N391" s="101">
        <f>IF(ISNUMBER(jaar_zip[[#This Row],[graaddagen]]),IF(OR(MONTH(jaar_zip[[#This Row],[Datum]])=1,MONTH(jaar_zip[[#This Row],[Datum]])=2,MONTH(jaar_zip[[#This Row],[Datum]])=11,MONTH(jaar_zip[[#This Row],[Datum]])=12),1.1,IF(OR(MONTH(jaar_zip[[#This Row],[Datum]])=3,MONTH(jaar_zip[[#This Row],[Datum]])=10),1,0.8))*jaar_zip[[#This Row],[graaddagen]],"")</f>
        <v>10.340000000000002</v>
      </c>
      <c r="O391" s="101">
        <f>IF(ISNUMBER(jaar_zip[[#This Row],[etmaaltemperatuur]]),IF(jaar_zip[[#This Row],[etmaaltemperatuur]]&gt;stookgrens,jaar_zip[[#This Row],[etmaaltemperatuur]]-stookgrens,0),"")</f>
        <v>0</v>
      </c>
    </row>
    <row r="392" spans="1:15" x14ac:dyDescent="0.3">
      <c r="A392">
        <v>242</v>
      </c>
      <c r="B392">
        <v>20240125</v>
      </c>
      <c r="C392">
        <v>6.8</v>
      </c>
      <c r="D392">
        <v>7</v>
      </c>
      <c r="G392">
        <v>1024.5999999999999</v>
      </c>
      <c r="H392">
        <v>92</v>
      </c>
      <c r="I392" s="101" t="s">
        <v>15</v>
      </c>
      <c r="J392" s="1">
        <f>DATEVALUE(RIGHT(jaar_zip[[#This Row],[YYYYMMDD]],2)&amp;"-"&amp;MID(jaar_zip[[#This Row],[YYYYMMDD]],5,2)&amp;"-"&amp;LEFT(jaar_zip[[#This Row],[YYYYMMDD]],4))</f>
        <v>45316</v>
      </c>
      <c r="K392" s="101" t="str">
        <f>IF(AND(VALUE(MONTH(jaar_zip[[#This Row],[Datum]]))=1,VALUE(WEEKNUM(jaar_zip[[#This Row],[Datum]],21))&gt;51),RIGHT(YEAR(jaar_zip[[#This Row],[Datum]])-1,2),RIGHT(YEAR(jaar_zip[[#This Row],[Datum]]),2))&amp;"-"&amp; TEXT(WEEKNUM(jaar_zip[[#This Row],[Datum]],21),"00")</f>
        <v>24-04</v>
      </c>
      <c r="L392" s="101">
        <f>MONTH(jaar_zip[[#This Row],[Datum]])</f>
        <v>1</v>
      </c>
      <c r="M392" s="101">
        <f>IF(ISNUMBER(jaar_zip[[#This Row],[etmaaltemperatuur]]),IF(jaar_zip[[#This Row],[etmaaltemperatuur]]&lt;stookgrens,stookgrens-jaar_zip[[#This Row],[etmaaltemperatuur]],0),"")</f>
        <v>11</v>
      </c>
      <c r="N392" s="101">
        <f>IF(ISNUMBER(jaar_zip[[#This Row],[graaddagen]]),IF(OR(MONTH(jaar_zip[[#This Row],[Datum]])=1,MONTH(jaar_zip[[#This Row],[Datum]])=2,MONTH(jaar_zip[[#This Row],[Datum]])=11,MONTH(jaar_zip[[#This Row],[Datum]])=12),1.1,IF(OR(MONTH(jaar_zip[[#This Row],[Datum]])=3,MONTH(jaar_zip[[#This Row],[Datum]])=10),1,0.8))*jaar_zip[[#This Row],[graaddagen]],"")</f>
        <v>12.100000000000001</v>
      </c>
      <c r="O392" s="101">
        <f>IF(ISNUMBER(jaar_zip[[#This Row],[etmaaltemperatuur]]),IF(jaar_zip[[#This Row],[etmaaltemperatuur]]&gt;stookgrens,jaar_zip[[#This Row],[etmaaltemperatuur]]-stookgrens,0),"")</f>
        <v>0</v>
      </c>
    </row>
    <row r="393" spans="1:15" x14ac:dyDescent="0.3">
      <c r="A393">
        <v>242</v>
      </c>
      <c r="B393">
        <v>20240126</v>
      </c>
      <c r="C393">
        <v>12.8</v>
      </c>
      <c r="D393">
        <v>7.6</v>
      </c>
      <c r="G393">
        <v>1022.2</v>
      </c>
      <c r="H393">
        <v>85</v>
      </c>
      <c r="I393" s="101" t="s">
        <v>15</v>
      </c>
      <c r="J393" s="1">
        <f>DATEVALUE(RIGHT(jaar_zip[[#This Row],[YYYYMMDD]],2)&amp;"-"&amp;MID(jaar_zip[[#This Row],[YYYYMMDD]],5,2)&amp;"-"&amp;LEFT(jaar_zip[[#This Row],[YYYYMMDD]],4))</f>
        <v>45317</v>
      </c>
      <c r="K393" s="101" t="str">
        <f>IF(AND(VALUE(MONTH(jaar_zip[[#This Row],[Datum]]))=1,VALUE(WEEKNUM(jaar_zip[[#This Row],[Datum]],21))&gt;51),RIGHT(YEAR(jaar_zip[[#This Row],[Datum]])-1,2),RIGHT(YEAR(jaar_zip[[#This Row],[Datum]]),2))&amp;"-"&amp; TEXT(WEEKNUM(jaar_zip[[#This Row],[Datum]],21),"00")</f>
        <v>24-04</v>
      </c>
      <c r="L393" s="101">
        <f>MONTH(jaar_zip[[#This Row],[Datum]])</f>
        <v>1</v>
      </c>
      <c r="M393" s="101">
        <f>IF(ISNUMBER(jaar_zip[[#This Row],[etmaaltemperatuur]]),IF(jaar_zip[[#This Row],[etmaaltemperatuur]]&lt;stookgrens,stookgrens-jaar_zip[[#This Row],[etmaaltemperatuur]],0),"")</f>
        <v>10.4</v>
      </c>
      <c r="N393" s="101">
        <f>IF(ISNUMBER(jaar_zip[[#This Row],[graaddagen]]),IF(OR(MONTH(jaar_zip[[#This Row],[Datum]])=1,MONTH(jaar_zip[[#This Row],[Datum]])=2,MONTH(jaar_zip[[#This Row],[Datum]])=11,MONTH(jaar_zip[[#This Row],[Datum]])=12),1.1,IF(OR(MONTH(jaar_zip[[#This Row],[Datum]])=3,MONTH(jaar_zip[[#This Row],[Datum]])=10),1,0.8))*jaar_zip[[#This Row],[graaddagen]],"")</f>
        <v>11.440000000000001</v>
      </c>
      <c r="O393" s="101">
        <f>IF(ISNUMBER(jaar_zip[[#This Row],[etmaaltemperatuur]]),IF(jaar_zip[[#This Row],[etmaaltemperatuur]]&gt;stookgrens,jaar_zip[[#This Row],[etmaaltemperatuur]]-stookgrens,0),"")</f>
        <v>0</v>
      </c>
    </row>
    <row r="394" spans="1:15" x14ac:dyDescent="0.3">
      <c r="A394">
        <v>242</v>
      </c>
      <c r="B394">
        <v>20240127</v>
      </c>
      <c r="C394">
        <v>6.8</v>
      </c>
      <c r="D394">
        <v>5.8</v>
      </c>
      <c r="G394">
        <v>1032.7</v>
      </c>
      <c r="H394">
        <v>88</v>
      </c>
      <c r="I394" s="101" t="s">
        <v>15</v>
      </c>
      <c r="J394" s="1">
        <f>DATEVALUE(RIGHT(jaar_zip[[#This Row],[YYYYMMDD]],2)&amp;"-"&amp;MID(jaar_zip[[#This Row],[YYYYMMDD]],5,2)&amp;"-"&amp;LEFT(jaar_zip[[#This Row],[YYYYMMDD]],4))</f>
        <v>45318</v>
      </c>
      <c r="K394" s="101" t="str">
        <f>IF(AND(VALUE(MONTH(jaar_zip[[#This Row],[Datum]]))=1,VALUE(WEEKNUM(jaar_zip[[#This Row],[Datum]],21))&gt;51),RIGHT(YEAR(jaar_zip[[#This Row],[Datum]])-1,2),RIGHT(YEAR(jaar_zip[[#This Row],[Datum]]),2))&amp;"-"&amp; TEXT(WEEKNUM(jaar_zip[[#This Row],[Datum]],21),"00")</f>
        <v>24-04</v>
      </c>
      <c r="L394" s="101">
        <f>MONTH(jaar_zip[[#This Row],[Datum]])</f>
        <v>1</v>
      </c>
      <c r="M394" s="101">
        <f>IF(ISNUMBER(jaar_zip[[#This Row],[etmaaltemperatuur]]),IF(jaar_zip[[#This Row],[etmaaltemperatuur]]&lt;stookgrens,stookgrens-jaar_zip[[#This Row],[etmaaltemperatuur]],0),"")</f>
        <v>12.2</v>
      </c>
      <c r="N394" s="101">
        <f>IF(ISNUMBER(jaar_zip[[#This Row],[graaddagen]]),IF(OR(MONTH(jaar_zip[[#This Row],[Datum]])=1,MONTH(jaar_zip[[#This Row],[Datum]])=2,MONTH(jaar_zip[[#This Row],[Datum]])=11,MONTH(jaar_zip[[#This Row],[Datum]])=12),1.1,IF(OR(MONTH(jaar_zip[[#This Row],[Datum]])=3,MONTH(jaar_zip[[#This Row],[Datum]])=10),1,0.8))*jaar_zip[[#This Row],[graaddagen]],"")</f>
        <v>13.42</v>
      </c>
      <c r="O394" s="101">
        <f>IF(ISNUMBER(jaar_zip[[#This Row],[etmaaltemperatuur]]),IF(jaar_zip[[#This Row],[etmaaltemperatuur]]&gt;stookgrens,jaar_zip[[#This Row],[etmaaltemperatuur]]-stookgrens,0),"")</f>
        <v>0</v>
      </c>
    </row>
    <row r="395" spans="1:15" x14ac:dyDescent="0.3">
      <c r="A395">
        <v>242</v>
      </c>
      <c r="B395">
        <v>20240128</v>
      </c>
      <c r="C395">
        <v>6.8</v>
      </c>
      <c r="D395">
        <v>5</v>
      </c>
      <c r="G395">
        <v>1025.8</v>
      </c>
      <c r="H395">
        <v>79</v>
      </c>
      <c r="I395" s="101" t="s">
        <v>15</v>
      </c>
      <c r="J395" s="1">
        <f>DATEVALUE(RIGHT(jaar_zip[[#This Row],[YYYYMMDD]],2)&amp;"-"&amp;MID(jaar_zip[[#This Row],[YYYYMMDD]],5,2)&amp;"-"&amp;LEFT(jaar_zip[[#This Row],[YYYYMMDD]],4))</f>
        <v>45319</v>
      </c>
      <c r="K395" s="101" t="str">
        <f>IF(AND(VALUE(MONTH(jaar_zip[[#This Row],[Datum]]))=1,VALUE(WEEKNUM(jaar_zip[[#This Row],[Datum]],21))&gt;51),RIGHT(YEAR(jaar_zip[[#This Row],[Datum]])-1,2),RIGHT(YEAR(jaar_zip[[#This Row],[Datum]]),2))&amp;"-"&amp; TEXT(WEEKNUM(jaar_zip[[#This Row],[Datum]],21),"00")</f>
        <v>24-04</v>
      </c>
      <c r="L395" s="101">
        <f>MONTH(jaar_zip[[#This Row],[Datum]])</f>
        <v>1</v>
      </c>
      <c r="M395" s="101">
        <f>IF(ISNUMBER(jaar_zip[[#This Row],[etmaaltemperatuur]]),IF(jaar_zip[[#This Row],[etmaaltemperatuur]]&lt;stookgrens,stookgrens-jaar_zip[[#This Row],[etmaaltemperatuur]],0),"")</f>
        <v>13</v>
      </c>
      <c r="N395" s="101">
        <f>IF(ISNUMBER(jaar_zip[[#This Row],[graaddagen]]),IF(OR(MONTH(jaar_zip[[#This Row],[Datum]])=1,MONTH(jaar_zip[[#This Row],[Datum]])=2,MONTH(jaar_zip[[#This Row],[Datum]])=11,MONTH(jaar_zip[[#This Row],[Datum]])=12),1.1,IF(OR(MONTH(jaar_zip[[#This Row],[Datum]])=3,MONTH(jaar_zip[[#This Row],[Datum]])=10),1,0.8))*jaar_zip[[#This Row],[graaddagen]],"")</f>
        <v>14.3</v>
      </c>
      <c r="O395" s="101">
        <f>IF(ISNUMBER(jaar_zip[[#This Row],[etmaaltemperatuur]]),IF(jaar_zip[[#This Row],[etmaaltemperatuur]]&gt;stookgrens,jaar_zip[[#This Row],[etmaaltemperatuur]]-stookgrens,0),"")</f>
        <v>0</v>
      </c>
    </row>
    <row r="396" spans="1:15" x14ac:dyDescent="0.3">
      <c r="A396">
        <v>242</v>
      </c>
      <c r="B396">
        <v>20240129</v>
      </c>
      <c r="C396">
        <v>4.8</v>
      </c>
      <c r="D396">
        <v>6</v>
      </c>
      <c r="G396">
        <v>1024.0999999999999</v>
      </c>
      <c r="H396">
        <v>91</v>
      </c>
      <c r="I396" s="101" t="s">
        <v>15</v>
      </c>
      <c r="J396" s="1">
        <f>DATEVALUE(RIGHT(jaar_zip[[#This Row],[YYYYMMDD]],2)&amp;"-"&amp;MID(jaar_zip[[#This Row],[YYYYMMDD]],5,2)&amp;"-"&amp;LEFT(jaar_zip[[#This Row],[YYYYMMDD]],4))</f>
        <v>45320</v>
      </c>
      <c r="K396" s="101" t="str">
        <f>IF(AND(VALUE(MONTH(jaar_zip[[#This Row],[Datum]]))=1,VALUE(WEEKNUM(jaar_zip[[#This Row],[Datum]],21))&gt;51),RIGHT(YEAR(jaar_zip[[#This Row],[Datum]])-1,2),RIGHT(YEAR(jaar_zip[[#This Row],[Datum]]),2))&amp;"-"&amp; TEXT(WEEKNUM(jaar_zip[[#This Row],[Datum]],21),"00")</f>
        <v>24-05</v>
      </c>
      <c r="L396" s="101">
        <f>MONTH(jaar_zip[[#This Row],[Datum]])</f>
        <v>1</v>
      </c>
      <c r="M396" s="101">
        <f>IF(ISNUMBER(jaar_zip[[#This Row],[etmaaltemperatuur]]),IF(jaar_zip[[#This Row],[etmaaltemperatuur]]&lt;stookgrens,stookgrens-jaar_zip[[#This Row],[etmaaltemperatuur]],0),"")</f>
        <v>12</v>
      </c>
      <c r="N396" s="101">
        <f>IF(ISNUMBER(jaar_zip[[#This Row],[graaddagen]]),IF(OR(MONTH(jaar_zip[[#This Row],[Datum]])=1,MONTH(jaar_zip[[#This Row],[Datum]])=2,MONTH(jaar_zip[[#This Row],[Datum]])=11,MONTH(jaar_zip[[#This Row],[Datum]])=12),1.1,IF(OR(MONTH(jaar_zip[[#This Row],[Datum]])=3,MONTH(jaar_zip[[#This Row],[Datum]])=10),1,0.8))*jaar_zip[[#This Row],[graaddagen]],"")</f>
        <v>13.200000000000001</v>
      </c>
      <c r="O396" s="101">
        <f>IF(ISNUMBER(jaar_zip[[#This Row],[etmaaltemperatuur]]),IF(jaar_zip[[#This Row],[etmaaltemperatuur]]&gt;stookgrens,jaar_zip[[#This Row],[etmaaltemperatuur]]-stookgrens,0),"")</f>
        <v>0</v>
      </c>
    </row>
    <row r="397" spans="1:15" x14ac:dyDescent="0.3">
      <c r="A397">
        <v>242</v>
      </c>
      <c r="B397">
        <v>20240130</v>
      </c>
      <c r="C397">
        <v>8.8000000000000007</v>
      </c>
      <c r="D397">
        <v>6.9</v>
      </c>
      <c r="G397">
        <v>1025.4000000000001</v>
      </c>
      <c r="H397">
        <v>92</v>
      </c>
      <c r="I397" s="101" t="s">
        <v>15</v>
      </c>
      <c r="J397" s="1">
        <f>DATEVALUE(RIGHT(jaar_zip[[#This Row],[YYYYMMDD]],2)&amp;"-"&amp;MID(jaar_zip[[#This Row],[YYYYMMDD]],5,2)&amp;"-"&amp;LEFT(jaar_zip[[#This Row],[YYYYMMDD]],4))</f>
        <v>45321</v>
      </c>
      <c r="K397" s="101" t="str">
        <f>IF(AND(VALUE(MONTH(jaar_zip[[#This Row],[Datum]]))=1,VALUE(WEEKNUM(jaar_zip[[#This Row],[Datum]],21))&gt;51),RIGHT(YEAR(jaar_zip[[#This Row],[Datum]])-1,2),RIGHT(YEAR(jaar_zip[[#This Row],[Datum]]),2))&amp;"-"&amp; TEXT(WEEKNUM(jaar_zip[[#This Row],[Datum]],21),"00")</f>
        <v>24-05</v>
      </c>
      <c r="L397" s="101">
        <f>MONTH(jaar_zip[[#This Row],[Datum]])</f>
        <v>1</v>
      </c>
      <c r="M397" s="101">
        <f>IF(ISNUMBER(jaar_zip[[#This Row],[etmaaltemperatuur]]),IF(jaar_zip[[#This Row],[etmaaltemperatuur]]&lt;stookgrens,stookgrens-jaar_zip[[#This Row],[etmaaltemperatuur]],0),"")</f>
        <v>11.1</v>
      </c>
      <c r="N397" s="101">
        <f>IF(ISNUMBER(jaar_zip[[#This Row],[graaddagen]]),IF(OR(MONTH(jaar_zip[[#This Row],[Datum]])=1,MONTH(jaar_zip[[#This Row],[Datum]])=2,MONTH(jaar_zip[[#This Row],[Datum]])=11,MONTH(jaar_zip[[#This Row],[Datum]])=12),1.1,IF(OR(MONTH(jaar_zip[[#This Row],[Datum]])=3,MONTH(jaar_zip[[#This Row],[Datum]])=10),1,0.8))*jaar_zip[[#This Row],[graaddagen]],"")</f>
        <v>12.21</v>
      </c>
      <c r="O397" s="101">
        <f>IF(ISNUMBER(jaar_zip[[#This Row],[etmaaltemperatuur]]),IF(jaar_zip[[#This Row],[etmaaltemperatuur]]&gt;stookgrens,jaar_zip[[#This Row],[etmaaltemperatuur]]-stookgrens,0),"")</f>
        <v>0</v>
      </c>
    </row>
    <row r="398" spans="1:15" x14ac:dyDescent="0.3">
      <c r="A398">
        <v>242</v>
      </c>
      <c r="B398">
        <v>20240131</v>
      </c>
      <c r="C398">
        <v>10.3</v>
      </c>
      <c r="D398">
        <v>6.5</v>
      </c>
      <c r="G398">
        <v>1027</v>
      </c>
      <c r="H398">
        <v>80</v>
      </c>
      <c r="I398" s="101" t="s">
        <v>15</v>
      </c>
      <c r="J398" s="1">
        <f>DATEVALUE(RIGHT(jaar_zip[[#This Row],[YYYYMMDD]],2)&amp;"-"&amp;MID(jaar_zip[[#This Row],[YYYYMMDD]],5,2)&amp;"-"&amp;LEFT(jaar_zip[[#This Row],[YYYYMMDD]],4))</f>
        <v>45322</v>
      </c>
      <c r="K398" s="101" t="str">
        <f>IF(AND(VALUE(MONTH(jaar_zip[[#This Row],[Datum]]))=1,VALUE(WEEKNUM(jaar_zip[[#This Row],[Datum]],21))&gt;51),RIGHT(YEAR(jaar_zip[[#This Row],[Datum]])-1,2),RIGHT(YEAR(jaar_zip[[#This Row],[Datum]]),2))&amp;"-"&amp; TEXT(WEEKNUM(jaar_zip[[#This Row],[Datum]],21),"00")</f>
        <v>24-05</v>
      </c>
      <c r="L398" s="101">
        <f>MONTH(jaar_zip[[#This Row],[Datum]])</f>
        <v>1</v>
      </c>
      <c r="M398" s="101">
        <f>IF(ISNUMBER(jaar_zip[[#This Row],[etmaaltemperatuur]]),IF(jaar_zip[[#This Row],[etmaaltemperatuur]]&lt;stookgrens,stookgrens-jaar_zip[[#This Row],[etmaaltemperatuur]],0),"")</f>
        <v>11.5</v>
      </c>
      <c r="N398" s="101">
        <f>IF(ISNUMBER(jaar_zip[[#This Row],[graaddagen]]),IF(OR(MONTH(jaar_zip[[#This Row],[Datum]])=1,MONTH(jaar_zip[[#This Row],[Datum]])=2,MONTH(jaar_zip[[#This Row],[Datum]])=11,MONTH(jaar_zip[[#This Row],[Datum]])=12),1.1,IF(OR(MONTH(jaar_zip[[#This Row],[Datum]])=3,MONTH(jaar_zip[[#This Row],[Datum]])=10),1,0.8))*jaar_zip[[#This Row],[graaddagen]],"")</f>
        <v>12.65</v>
      </c>
      <c r="O398" s="101">
        <f>IF(ISNUMBER(jaar_zip[[#This Row],[etmaaltemperatuur]]),IF(jaar_zip[[#This Row],[etmaaltemperatuur]]&gt;stookgrens,jaar_zip[[#This Row],[etmaaltemperatuur]]-stookgrens,0),"")</f>
        <v>0</v>
      </c>
    </row>
    <row r="399" spans="1:15" x14ac:dyDescent="0.3">
      <c r="A399">
        <v>242</v>
      </c>
      <c r="B399">
        <v>20240201</v>
      </c>
      <c r="C399">
        <v>8.6999999999999993</v>
      </c>
      <c r="D399">
        <v>6.6</v>
      </c>
      <c r="G399">
        <v>1028</v>
      </c>
      <c r="H399">
        <v>84</v>
      </c>
      <c r="I399" s="101" t="s">
        <v>15</v>
      </c>
      <c r="J399" s="1">
        <f>DATEVALUE(RIGHT(jaar_zip[[#This Row],[YYYYMMDD]],2)&amp;"-"&amp;MID(jaar_zip[[#This Row],[YYYYMMDD]],5,2)&amp;"-"&amp;LEFT(jaar_zip[[#This Row],[YYYYMMDD]],4))</f>
        <v>45323</v>
      </c>
      <c r="K399" s="101" t="str">
        <f>IF(AND(VALUE(MONTH(jaar_zip[[#This Row],[Datum]]))=1,VALUE(WEEKNUM(jaar_zip[[#This Row],[Datum]],21))&gt;51),RIGHT(YEAR(jaar_zip[[#This Row],[Datum]])-1,2),RIGHT(YEAR(jaar_zip[[#This Row],[Datum]]),2))&amp;"-"&amp; TEXT(WEEKNUM(jaar_zip[[#This Row],[Datum]],21),"00")</f>
        <v>24-05</v>
      </c>
      <c r="L399" s="101">
        <f>MONTH(jaar_zip[[#This Row],[Datum]])</f>
        <v>2</v>
      </c>
      <c r="M399" s="101">
        <f>IF(ISNUMBER(jaar_zip[[#This Row],[etmaaltemperatuur]]),IF(jaar_zip[[#This Row],[etmaaltemperatuur]]&lt;stookgrens,stookgrens-jaar_zip[[#This Row],[etmaaltemperatuur]],0),"")</f>
        <v>11.4</v>
      </c>
      <c r="N399" s="101">
        <f>IF(ISNUMBER(jaar_zip[[#This Row],[graaddagen]]),IF(OR(MONTH(jaar_zip[[#This Row],[Datum]])=1,MONTH(jaar_zip[[#This Row],[Datum]])=2,MONTH(jaar_zip[[#This Row],[Datum]])=11,MONTH(jaar_zip[[#This Row],[Datum]])=12),1.1,IF(OR(MONTH(jaar_zip[[#This Row],[Datum]])=3,MONTH(jaar_zip[[#This Row],[Datum]])=10),1,0.8))*jaar_zip[[#This Row],[graaddagen]],"")</f>
        <v>12.540000000000001</v>
      </c>
      <c r="O399" s="101">
        <f>IF(ISNUMBER(jaar_zip[[#This Row],[etmaaltemperatuur]]),IF(jaar_zip[[#This Row],[etmaaltemperatuur]]&gt;stookgrens,jaar_zip[[#This Row],[etmaaltemperatuur]]-stookgrens,0),"")</f>
        <v>0</v>
      </c>
    </row>
    <row r="400" spans="1:15" x14ac:dyDescent="0.3">
      <c r="A400">
        <v>242</v>
      </c>
      <c r="B400">
        <v>20240202</v>
      </c>
      <c r="C400">
        <v>10.7</v>
      </c>
      <c r="D400">
        <v>7.5</v>
      </c>
      <c r="G400">
        <v>1023.3</v>
      </c>
      <c r="H400">
        <v>89</v>
      </c>
      <c r="I400" s="101" t="s">
        <v>15</v>
      </c>
      <c r="J400" s="1">
        <f>DATEVALUE(RIGHT(jaar_zip[[#This Row],[YYYYMMDD]],2)&amp;"-"&amp;MID(jaar_zip[[#This Row],[YYYYMMDD]],5,2)&amp;"-"&amp;LEFT(jaar_zip[[#This Row],[YYYYMMDD]],4))</f>
        <v>45324</v>
      </c>
      <c r="K400" s="101" t="str">
        <f>IF(AND(VALUE(MONTH(jaar_zip[[#This Row],[Datum]]))=1,VALUE(WEEKNUM(jaar_zip[[#This Row],[Datum]],21))&gt;51),RIGHT(YEAR(jaar_zip[[#This Row],[Datum]])-1,2),RIGHT(YEAR(jaar_zip[[#This Row],[Datum]]),2))&amp;"-"&amp; TEXT(WEEKNUM(jaar_zip[[#This Row],[Datum]],21),"00")</f>
        <v>24-05</v>
      </c>
      <c r="L400" s="101">
        <f>MONTH(jaar_zip[[#This Row],[Datum]])</f>
        <v>2</v>
      </c>
      <c r="M400" s="101">
        <f>IF(ISNUMBER(jaar_zip[[#This Row],[etmaaltemperatuur]]),IF(jaar_zip[[#This Row],[etmaaltemperatuur]]&lt;stookgrens,stookgrens-jaar_zip[[#This Row],[etmaaltemperatuur]],0),"")</f>
        <v>10.5</v>
      </c>
      <c r="N400" s="101">
        <f>IF(ISNUMBER(jaar_zip[[#This Row],[graaddagen]]),IF(OR(MONTH(jaar_zip[[#This Row],[Datum]])=1,MONTH(jaar_zip[[#This Row],[Datum]])=2,MONTH(jaar_zip[[#This Row],[Datum]])=11,MONTH(jaar_zip[[#This Row],[Datum]])=12),1.1,IF(OR(MONTH(jaar_zip[[#This Row],[Datum]])=3,MONTH(jaar_zip[[#This Row],[Datum]])=10),1,0.8))*jaar_zip[[#This Row],[graaddagen]],"")</f>
        <v>11.55</v>
      </c>
      <c r="O400" s="101">
        <f>IF(ISNUMBER(jaar_zip[[#This Row],[etmaaltemperatuur]]),IF(jaar_zip[[#This Row],[etmaaltemperatuur]]&gt;stookgrens,jaar_zip[[#This Row],[etmaaltemperatuur]]-stookgrens,0),"")</f>
        <v>0</v>
      </c>
    </row>
    <row r="401" spans="1:15" x14ac:dyDescent="0.3">
      <c r="A401">
        <v>242</v>
      </c>
      <c r="B401">
        <v>20240203</v>
      </c>
      <c r="C401">
        <v>9.6</v>
      </c>
      <c r="D401">
        <v>8.1999999999999993</v>
      </c>
      <c r="G401">
        <v>1021.7</v>
      </c>
      <c r="H401">
        <v>91</v>
      </c>
      <c r="I401" s="101" t="s">
        <v>15</v>
      </c>
      <c r="J401" s="1">
        <f>DATEVALUE(RIGHT(jaar_zip[[#This Row],[YYYYMMDD]],2)&amp;"-"&amp;MID(jaar_zip[[#This Row],[YYYYMMDD]],5,2)&amp;"-"&amp;LEFT(jaar_zip[[#This Row],[YYYYMMDD]],4))</f>
        <v>45325</v>
      </c>
      <c r="K401" s="101" t="str">
        <f>IF(AND(VALUE(MONTH(jaar_zip[[#This Row],[Datum]]))=1,VALUE(WEEKNUM(jaar_zip[[#This Row],[Datum]],21))&gt;51),RIGHT(YEAR(jaar_zip[[#This Row],[Datum]])-1,2),RIGHT(YEAR(jaar_zip[[#This Row],[Datum]]),2))&amp;"-"&amp; TEXT(WEEKNUM(jaar_zip[[#This Row],[Datum]],21),"00")</f>
        <v>24-05</v>
      </c>
      <c r="L401" s="101">
        <f>MONTH(jaar_zip[[#This Row],[Datum]])</f>
        <v>2</v>
      </c>
      <c r="M401" s="101">
        <f>IF(ISNUMBER(jaar_zip[[#This Row],[etmaaltemperatuur]]),IF(jaar_zip[[#This Row],[etmaaltemperatuur]]&lt;stookgrens,stookgrens-jaar_zip[[#This Row],[etmaaltemperatuur]],0),"")</f>
        <v>9.8000000000000007</v>
      </c>
      <c r="N401" s="101">
        <f>IF(ISNUMBER(jaar_zip[[#This Row],[graaddagen]]),IF(OR(MONTH(jaar_zip[[#This Row],[Datum]])=1,MONTH(jaar_zip[[#This Row],[Datum]])=2,MONTH(jaar_zip[[#This Row],[Datum]])=11,MONTH(jaar_zip[[#This Row],[Datum]])=12),1.1,IF(OR(MONTH(jaar_zip[[#This Row],[Datum]])=3,MONTH(jaar_zip[[#This Row],[Datum]])=10),1,0.8))*jaar_zip[[#This Row],[graaddagen]],"")</f>
        <v>10.780000000000001</v>
      </c>
      <c r="O401" s="101">
        <f>IF(ISNUMBER(jaar_zip[[#This Row],[etmaaltemperatuur]]),IF(jaar_zip[[#This Row],[etmaaltemperatuur]]&gt;stookgrens,jaar_zip[[#This Row],[etmaaltemperatuur]]-stookgrens,0),"")</f>
        <v>0</v>
      </c>
    </row>
    <row r="402" spans="1:15" x14ac:dyDescent="0.3">
      <c r="A402">
        <v>242</v>
      </c>
      <c r="B402">
        <v>20240204</v>
      </c>
      <c r="C402">
        <v>11.4</v>
      </c>
      <c r="D402">
        <v>8.1</v>
      </c>
      <c r="G402">
        <v>1017.2</v>
      </c>
      <c r="H402">
        <v>87</v>
      </c>
      <c r="I402" s="101" t="s">
        <v>15</v>
      </c>
      <c r="J402" s="1">
        <f>DATEVALUE(RIGHT(jaar_zip[[#This Row],[YYYYMMDD]],2)&amp;"-"&amp;MID(jaar_zip[[#This Row],[YYYYMMDD]],5,2)&amp;"-"&amp;LEFT(jaar_zip[[#This Row],[YYYYMMDD]],4))</f>
        <v>45326</v>
      </c>
      <c r="K402" s="101" t="str">
        <f>IF(AND(VALUE(MONTH(jaar_zip[[#This Row],[Datum]]))=1,VALUE(WEEKNUM(jaar_zip[[#This Row],[Datum]],21))&gt;51),RIGHT(YEAR(jaar_zip[[#This Row],[Datum]])-1,2),RIGHT(YEAR(jaar_zip[[#This Row],[Datum]]),2))&amp;"-"&amp; TEXT(WEEKNUM(jaar_zip[[#This Row],[Datum]],21),"00")</f>
        <v>24-05</v>
      </c>
      <c r="L402" s="101">
        <f>MONTH(jaar_zip[[#This Row],[Datum]])</f>
        <v>2</v>
      </c>
      <c r="M402" s="101">
        <f>IF(ISNUMBER(jaar_zip[[#This Row],[etmaaltemperatuur]]),IF(jaar_zip[[#This Row],[etmaaltemperatuur]]&lt;stookgrens,stookgrens-jaar_zip[[#This Row],[etmaaltemperatuur]],0),"")</f>
        <v>9.9</v>
      </c>
      <c r="N402" s="101">
        <f>IF(ISNUMBER(jaar_zip[[#This Row],[graaddagen]]),IF(OR(MONTH(jaar_zip[[#This Row],[Datum]])=1,MONTH(jaar_zip[[#This Row],[Datum]])=2,MONTH(jaar_zip[[#This Row],[Datum]])=11,MONTH(jaar_zip[[#This Row],[Datum]])=12),1.1,IF(OR(MONTH(jaar_zip[[#This Row],[Datum]])=3,MONTH(jaar_zip[[#This Row],[Datum]])=10),1,0.8))*jaar_zip[[#This Row],[graaddagen]],"")</f>
        <v>10.89</v>
      </c>
      <c r="O402" s="101">
        <f>IF(ISNUMBER(jaar_zip[[#This Row],[etmaaltemperatuur]]),IF(jaar_zip[[#This Row],[etmaaltemperatuur]]&gt;stookgrens,jaar_zip[[#This Row],[etmaaltemperatuur]]-stookgrens,0),"")</f>
        <v>0</v>
      </c>
    </row>
    <row r="403" spans="1:15" x14ac:dyDescent="0.3">
      <c r="A403">
        <v>242</v>
      </c>
      <c r="B403">
        <v>20240205</v>
      </c>
      <c r="C403">
        <v>13.7</v>
      </c>
      <c r="D403">
        <v>8.3000000000000007</v>
      </c>
      <c r="G403">
        <v>1012.8</v>
      </c>
      <c r="H403">
        <v>87</v>
      </c>
      <c r="I403" s="101" t="s">
        <v>15</v>
      </c>
      <c r="J403" s="1">
        <f>DATEVALUE(RIGHT(jaar_zip[[#This Row],[YYYYMMDD]],2)&amp;"-"&amp;MID(jaar_zip[[#This Row],[YYYYMMDD]],5,2)&amp;"-"&amp;LEFT(jaar_zip[[#This Row],[YYYYMMDD]],4))</f>
        <v>45327</v>
      </c>
      <c r="K403" s="101" t="str">
        <f>IF(AND(VALUE(MONTH(jaar_zip[[#This Row],[Datum]]))=1,VALUE(WEEKNUM(jaar_zip[[#This Row],[Datum]],21))&gt;51),RIGHT(YEAR(jaar_zip[[#This Row],[Datum]])-1,2),RIGHT(YEAR(jaar_zip[[#This Row],[Datum]]),2))&amp;"-"&amp; TEXT(WEEKNUM(jaar_zip[[#This Row],[Datum]],21),"00")</f>
        <v>24-06</v>
      </c>
      <c r="L403" s="101">
        <f>MONTH(jaar_zip[[#This Row],[Datum]])</f>
        <v>2</v>
      </c>
      <c r="M403" s="101">
        <f>IF(ISNUMBER(jaar_zip[[#This Row],[etmaaltemperatuur]]),IF(jaar_zip[[#This Row],[etmaaltemperatuur]]&lt;stookgrens,stookgrens-jaar_zip[[#This Row],[etmaaltemperatuur]],0),"")</f>
        <v>9.6999999999999993</v>
      </c>
      <c r="N403" s="101">
        <f>IF(ISNUMBER(jaar_zip[[#This Row],[graaddagen]]),IF(OR(MONTH(jaar_zip[[#This Row],[Datum]])=1,MONTH(jaar_zip[[#This Row],[Datum]])=2,MONTH(jaar_zip[[#This Row],[Datum]])=11,MONTH(jaar_zip[[#This Row],[Datum]])=12),1.1,IF(OR(MONTH(jaar_zip[[#This Row],[Datum]])=3,MONTH(jaar_zip[[#This Row],[Datum]])=10),1,0.8))*jaar_zip[[#This Row],[graaddagen]],"")</f>
        <v>10.67</v>
      </c>
      <c r="O403" s="101">
        <f>IF(ISNUMBER(jaar_zip[[#This Row],[etmaaltemperatuur]]),IF(jaar_zip[[#This Row],[etmaaltemperatuur]]&gt;stookgrens,jaar_zip[[#This Row],[etmaaltemperatuur]]-stookgrens,0),"")</f>
        <v>0</v>
      </c>
    </row>
    <row r="404" spans="1:15" x14ac:dyDescent="0.3">
      <c r="A404">
        <v>242</v>
      </c>
      <c r="B404">
        <v>20240206</v>
      </c>
      <c r="C404">
        <v>14.1</v>
      </c>
      <c r="D404">
        <v>8.3000000000000007</v>
      </c>
      <c r="G404">
        <v>1003</v>
      </c>
      <c r="H404">
        <v>86</v>
      </c>
      <c r="I404" s="101" t="s">
        <v>15</v>
      </c>
      <c r="J404" s="1">
        <f>DATEVALUE(RIGHT(jaar_zip[[#This Row],[YYYYMMDD]],2)&amp;"-"&amp;MID(jaar_zip[[#This Row],[YYYYMMDD]],5,2)&amp;"-"&amp;LEFT(jaar_zip[[#This Row],[YYYYMMDD]],4))</f>
        <v>45328</v>
      </c>
      <c r="K404" s="101" t="str">
        <f>IF(AND(VALUE(MONTH(jaar_zip[[#This Row],[Datum]]))=1,VALUE(WEEKNUM(jaar_zip[[#This Row],[Datum]],21))&gt;51),RIGHT(YEAR(jaar_zip[[#This Row],[Datum]])-1,2),RIGHT(YEAR(jaar_zip[[#This Row],[Datum]]),2))&amp;"-"&amp; TEXT(WEEKNUM(jaar_zip[[#This Row],[Datum]],21),"00")</f>
        <v>24-06</v>
      </c>
      <c r="L404" s="101">
        <f>MONTH(jaar_zip[[#This Row],[Datum]])</f>
        <v>2</v>
      </c>
      <c r="M404" s="101">
        <f>IF(ISNUMBER(jaar_zip[[#This Row],[etmaaltemperatuur]]),IF(jaar_zip[[#This Row],[etmaaltemperatuur]]&lt;stookgrens,stookgrens-jaar_zip[[#This Row],[etmaaltemperatuur]],0),"")</f>
        <v>9.6999999999999993</v>
      </c>
      <c r="N404" s="101">
        <f>IF(ISNUMBER(jaar_zip[[#This Row],[graaddagen]]),IF(OR(MONTH(jaar_zip[[#This Row],[Datum]])=1,MONTH(jaar_zip[[#This Row],[Datum]])=2,MONTH(jaar_zip[[#This Row],[Datum]])=11,MONTH(jaar_zip[[#This Row],[Datum]])=12),1.1,IF(OR(MONTH(jaar_zip[[#This Row],[Datum]])=3,MONTH(jaar_zip[[#This Row],[Datum]])=10),1,0.8))*jaar_zip[[#This Row],[graaddagen]],"")</f>
        <v>10.67</v>
      </c>
      <c r="O404" s="101">
        <f>IF(ISNUMBER(jaar_zip[[#This Row],[etmaaltemperatuur]]),IF(jaar_zip[[#This Row],[etmaaltemperatuur]]&gt;stookgrens,jaar_zip[[#This Row],[etmaaltemperatuur]]-stookgrens,0),"")</f>
        <v>0</v>
      </c>
    </row>
    <row r="405" spans="1:15" x14ac:dyDescent="0.3">
      <c r="A405">
        <v>242</v>
      </c>
      <c r="B405">
        <v>20240207</v>
      </c>
      <c r="C405">
        <v>5.2</v>
      </c>
      <c r="D405">
        <v>5.2</v>
      </c>
      <c r="G405">
        <v>1005</v>
      </c>
      <c r="H405">
        <v>69</v>
      </c>
      <c r="I405" s="101" t="s">
        <v>15</v>
      </c>
      <c r="J405" s="1">
        <f>DATEVALUE(RIGHT(jaar_zip[[#This Row],[YYYYMMDD]],2)&amp;"-"&amp;MID(jaar_zip[[#This Row],[YYYYMMDD]],5,2)&amp;"-"&amp;LEFT(jaar_zip[[#This Row],[YYYYMMDD]],4))</f>
        <v>45329</v>
      </c>
      <c r="K405" s="101" t="str">
        <f>IF(AND(VALUE(MONTH(jaar_zip[[#This Row],[Datum]]))=1,VALUE(WEEKNUM(jaar_zip[[#This Row],[Datum]],21))&gt;51),RIGHT(YEAR(jaar_zip[[#This Row],[Datum]])-1,2),RIGHT(YEAR(jaar_zip[[#This Row],[Datum]]),2))&amp;"-"&amp; TEXT(WEEKNUM(jaar_zip[[#This Row],[Datum]],21),"00")</f>
        <v>24-06</v>
      </c>
      <c r="L405" s="101">
        <f>MONTH(jaar_zip[[#This Row],[Datum]])</f>
        <v>2</v>
      </c>
      <c r="M405" s="101">
        <f>IF(ISNUMBER(jaar_zip[[#This Row],[etmaaltemperatuur]]),IF(jaar_zip[[#This Row],[etmaaltemperatuur]]&lt;stookgrens,stookgrens-jaar_zip[[#This Row],[etmaaltemperatuur]],0),"")</f>
        <v>12.8</v>
      </c>
      <c r="N405" s="101">
        <f>IF(ISNUMBER(jaar_zip[[#This Row],[graaddagen]]),IF(OR(MONTH(jaar_zip[[#This Row],[Datum]])=1,MONTH(jaar_zip[[#This Row],[Datum]])=2,MONTH(jaar_zip[[#This Row],[Datum]])=11,MONTH(jaar_zip[[#This Row],[Datum]])=12),1.1,IF(OR(MONTH(jaar_zip[[#This Row],[Datum]])=3,MONTH(jaar_zip[[#This Row],[Datum]])=10),1,0.8))*jaar_zip[[#This Row],[graaddagen]],"")</f>
        <v>14.080000000000002</v>
      </c>
      <c r="O405" s="101">
        <f>IF(ISNUMBER(jaar_zip[[#This Row],[etmaaltemperatuur]]),IF(jaar_zip[[#This Row],[etmaaltemperatuur]]&gt;stookgrens,jaar_zip[[#This Row],[etmaaltemperatuur]]-stookgrens,0),"")</f>
        <v>0</v>
      </c>
    </row>
    <row r="406" spans="1:15" x14ac:dyDescent="0.3">
      <c r="A406">
        <v>242</v>
      </c>
      <c r="B406">
        <v>20240208</v>
      </c>
      <c r="C406">
        <v>7.1</v>
      </c>
      <c r="D406">
        <v>2.4</v>
      </c>
      <c r="G406">
        <v>997.2</v>
      </c>
      <c r="H406">
        <v>90</v>
      </c>
      <c r="I406" s="101" t="s">
        <v>15</v>
      </c>
      <c r="J406" s="1">
        <f>DATEVALUE(RIGHT(jaar_zip[[#This Row],[YYYYMMDD]],2)&amp;"-"&amp;MID(jaar_zip[[#This Row],[YYYYMMDD]],5,2)&amp;"-"&amp;LEFT(jaar_zip[[#This Row],[YYYYMMDD]],4))</f>
        <v>45330</v>
      </c>
      <c r="K406" s="101" t="str">
        <f>IF(AND(VALUE(MONTH(jaar_zip[[#This Row],[Datum]]))=1,VALUE(WEEKNUM(jaar_zip[[#This Row],[Datum]],21))&gt;51),RIGHT(YEAR(jaar_zip[[#This Row],[Datum]])-1,2),RIGHT(YEAR(jaar_zip[[#This Row],[Datum]]),2))&amp;"-"&amp; TEXT(WEEKNUM(jaar_zip[[#This Row],[Datum]],21),"00")</f>
        <v>24-06</v>
      </c>
      <c r="L406" s="101">
        <f>MONTH(jaar_zip[[#This Row],[Datum]])</f>
        <v>2</v>
      </c>
      <c r="M406" s="101">
        <f>IF(ISNUMBER(jaar_zip[[#This Row],[etmaaltemperatuur]]),IF(jaar_zip[[#This Row],[etmaaltemperatuur]]&lt;stookgrens,stookgrens-jaar_zip[[#This Row],[etmaaltemperatuur]],0),"")</f>
        <v>15.6</v>
      </c>
      <c r="N406" s="101">
        <f>IF(ISNUMBER(jaar_zip[[#This Row],[graaddagen]]),IF(OR(MONTH(jaar_zip[[#This Row],[Datum]])=1,MONTH(jaar_zip[[#This Row],[Datum]])=2,MONTH(jaar_zip[[#This Row],[Datum]])=11,MONTH(jaar_zip[[#This Row],[Datum]])=12),1.1,IF(OR(MONTH(jaar_zip[[#This Row],[Datum]])=3,MONTH(jaar_zip[[#This Row],[Datum]])=10),1,0.8))*jaar_zip[[#This Row],[graaddagen]],"")</f>
        <v>17.16</v>
      </c>
      <c r="O406" s="101">
        <f>IF(ISNUMBER(jaar_zip[[#This Row],[etmaaltemperatuur]]),IF(jaar_zip[[#This Row],[etmaaltemperatuur]]&gt;stookgrens,jaar_zip[[#This Row],[etmaaltemperatuur]]-stookgrens,0),"")</f>
        <v>0</v>
      </c>
    </row>
    <row r="407" spans="1:15" x14ac:dyDescent="0.3">
      <c r="A407">
        <v>242</v>
      </c>
      <c r="B407">
        <v>20240209</v>
      </c>
      <c r="C407">
        <v>8.3000000000000007</v>
      </c>
      <c r="D407">
        <v>7.2</v>
      </c>
      <c r="G407">
        <v>982.4</v>
      </c>
      <c r="H407">
        <v>92</v>
      </c>
      <c r="I407" s="101" t="s">
        <v>15</v>
      </c>
      <c r="J407" s="1">
        <f>DATEVALUE(RIGHT(jaar_zip[[#This Row],[YYYYMMDD]],2)&amp;"-"&amp;MID(jaar_zip[[#This Row],[YYYYMMDD]],5,2)&amp;"-"&amp;LEFT(jaar_zip[[#This Row],[YYYYMMDD]],4))</f>
        <v>45331</v>
      </c>
      <c r="K407" s="101" t="str">
        <f>IF(AND(VALUE(MONTH(jaar_zip[[#This Row],[Datum]]))=1,VALUE(WEEKNUM(jaar_zip[[#This Row],[Datum]],21))&gt;51),RIGHT(YEAR(jaar_zip[[#This Row],[Datum]])-1,2),RIGHT(YEAR(jaar_zip[[#This Row],[Datum]]),2))&amp;"-"&amp; TEXT(WEEKNUM(jaar_zip[[#This Row],[Datum]],21),"00")</f>
        <v>24-06</v>
      </c>
      <c r="L407" s="101">
        <f>MONTH(jaar_zip[[#This Row],[Datum]])</f>
        <v>2</v>
      </c>
      <c r="M407" s="101">
        <f>IF(ISNUMBER(jaar_zip[[#This Row],[etmaaltemperatuur]]),IF(jaar_zip[[#This Row],[etmaaltemperatuur]]&lt;stookgrens,stookgrens-jaar_zip[[#This Row],[etmaaltemperatuur]],0),"")</f>
        <v>10.8</v>
      </c>
      <c r="N407" s="101">
        <f>IF(ISNUMBER(jaar_zip[[#This Row],[graaddagen]]),IF(OR(MONTH(jaar_zip[[#This Row],[Datum]])=1,MONTH(jaar_zip[[#This Row],[Datum]])=2,MONTH(jaar_zip[[#This Row],[Datum]])=11,MONTH(jaar_zip[[#This Row],[Datum]])=12),1.1,IF(OR(MONTH(jaar_zip[[#This Row],[Datum]])=3,MONTH(jaar_zip[[#This Row],[Datum]])=10),1,0.8))*jaar_zip[[#This Row],[graaddagen]],"")</f>
        <v>11.880000000000003</v>
      </c>
      <c r="O407" s="101">
        <f>IF(ISNUMBER(jaar_zip[[#This Row],[etmaaltemperatuur]]),IF(jaar_zip[[#This Row],[etmaaltemperatuur]]&gt;stookgrens,jaar_zip[[#This Row],[etmaaltemperatuur]]-stookgrens,0),"")</f>
        <v>0</v>
      </c>
    </row>
    <row r="408" spans="1:15" x14ac:dyDescent="0.3">
      <c r="A408">
        <v>242</v>
      </c>
      <c r="B408">
        <v>20240210</v>
      </c>
      <c r="C408">
        <v>5</v>
      </c>
      <c r="D408">
        <v>8.3000000000000007</v>
      </c>
      <c r="G408">
        <v>986.4</v>
      </c>
      <c r="H408">
        <v>94</v>
      </c>
      <c r="I408" s="101" t="s">
        <v>15</v>
      </c>
      <c r="J408" s="1">
        <f>DATEVALUE(RIGHT(jaar_zip[[#This Row],[YYYYMMDD]],2)&amp;"-"&amp;MID(jaar_zip[[#This Row],[YYYYMMDD]],5,2)&amp;"-"&amp;LEFT(jaar_zip[[#This Row],[YYYYMMDD]],4))</f>
        <v>45332</v>
      </c>
      <c r="K408" s="101" t="str">
        <f>IF(AND(VALUE(MONTH(jaar_zip[[#This Row],[Datum]]))=1,VALUE(WEEKNUM(jaar_zip[[#This Row],[Datum]],21))&gt;51),RIGHT(YEAR(jaar_zip[[#This Row],[Datum]])-1,2),RIGHT(YEAR(jaar_zip[[#This Row],[Datum]]),2))&amp;"-"&amp; TEXT(WEEKNUM(jaar_zip[[#This Row],[Datum]],21),"00")</f>
        <v>24-06</v>
      </c>
      <c r="L408" s="101">
        <f>MONTH(jaar_zip[[#This Row],[Datum]])</f>
        <v>2</v>
      </c>
      <c r="M408" s="101">
        <f>IF(ISNUMBER(jaar_zip[[#This Row],[etmaaltemperatuur]]),IF(jaar_zip[[#This Row],[etmaaltemperatuur]]&lt;stookgrens,stookgrens-jaar_zip[[#This Row],[etmaaltemperatuur]],0),"")</f>
        <v>9.6999999999999993</v>
      </c>
      <c r="N408" s="101">
        <f>IF(ISNUMBER(jaar_zip[[#This Row],[graaddagen]]),IF(OR(MONTH(jaar_zip[[#This Row],[Datum]])=1,MONTH(jaar_zip[[#This Row],[Datum]])=2,MONTH(jaar_zip[[#This Row],[Datum]])=11,MONTH(jaar_zip[[#This Row],[Datum]])=12),1.1,IF(OR(MONTH(jaar_zip[[#This Row],[Datum]])=3,MONTH(jaar_zip[[#This Row],[Datum]])=10),1,0.8))*jaar_zip[[#This Row],[graaddagen]],"")</f>
        <v>10.67</v>
      </c>
      <c r="O408" s="101">
        <f>IF(ISNUMBER(jaar_zip[[#This Row],[etmaaltemperatuur]]),IF(jaar_zip[[#This Row],[etmaaltemperatuur]]&gt;stookgrens,jaar_zip[[#This Row],[etmaaltemperatuur]]-stookgrens,0),"")</f>
        <v>0</v>
      </c>
    </row>
    <row r="409" spans="1:15" x14ac:dyDescent="0.3">
      <c r="A409">
        <v>242</v>
      </c>
      <c r="B409">
        <v>20240211</v>
      </c>
      <c r="C409">
        <v>6.2</v>
      </c>
      <c r="D409">
        <v>7.7</v>
      </c>
      <c r="G409">
        <v>989.9</v>
      </c>
      <c r="H409">
        <v>95</v>
      </c>
      <c r="I409" s="101" t="s">
        <v>15</v>
      </c>
      <c r="J409" s="1">
        <f>DATEVALUE(RIGHT(jaar_zip[[#This Row],[YYYYMMDD]],2)&amp;"-"&amp;MID(jaar_zip[[#This Row],[YYYYMMDD]],5,2)&amp;"-"&amp;LEFT(jaar_zip[[#This Row],[YYYYMMDD]],4))</f>
        <v>45333</v>
      </c>
      <c r="K409" s="101" t="str">
        <f>IF(AND(VALUE(MONTH(jaar_zip[[#This Row],[Datum]]))=1,VALUE(WEEKNUM(jaar_zip[[#This Row],[Datum]],21))&gt;51),RIGHT(YEAR(jaar_zip[[#This Row],[Datum]])-1,2),RIGHT(YEAR(jaar_zip[[#This Row],[Datum]]),2))&amp;"-"&amp; TEXT(WEEKNUM(jaar_zip[[#This Row],[Datum]],21),"00")</f>
        <v>24-06</v>
      </c>
      <c r="L409" s="101">
        <f>MONTH(jaar_zip[[#This Row],[Datum]])</f>
        <v>2</v>
      </c>
      <c r="M409" s="101">
        <f>IF(ISNUMBER(jaar_zip[[#This Row],[etmaaltemperatuur]]),IF(jaar_zip[[#This Row],[etmaaltemperatuur]]&lt;stookgrens,stookgrens-jaar_zip[[#This Row],[etmaaltemperatuur]],0),"")</f>
        <v>10.3</v>
      </c>
      <c r="N409" s="101">
        <f>IF(ISNUMBER(jaar_zip[[#This Row],[graaddagen]]),IF(OR(MONTH(jaar_zip[[#This Row],[Datum]])=1,MONTH(jaar_zip[[#This Row],[Datum]])=2,MONTH(jaar_zip[[#This Row],[Datum]])=11,MONTH(jaar_zip[[#This Row],[Datum]])=12),1.1,IF(OR(MONTH(jaar_zip[[#This Row],[Datum]])=3,MONTH(jaar_zip[[#This Row],[Datum]])=10),1,0.8))*jaar_zip[[#This Row],[graaddagen]],"")</f>
        <v>11.330000000000002</v>
      </c>
      <c r="O409" s="101">
        <f>IF(ISNUMBER(jaar_zip[[#This Row],[etmaaltemperatuur]]),IF(jaar_zip[[#This Row],[etmaaltemperatuur]]&gt;stookgrens,jaar_zip[[#This Row],[etmaaltemperatuur]]-stookgrens,0),"")</f>
        <v>0</v>
      </c>
    </row>
    <row r="410" spans="1:15" x14ac:dyDescent="0.3">
      <c r="A410">
        <v>242</v>
      </c>
      <c r="B410">
        <v>20240212</v>
      </c>
      <c r="C410">
        <v>6.1</v>
      </c>
      <c r="D410">
        <v>6.9</v>
      </c>
      <c r="G410">
        <v>1003.4</v>
      </c>
      <c r="H410">
        <v>89</v>
      </c>
      <c r="I410" s="101" t="s">
        <v>15</v>
      </c>
      <c r="J410" s="1">
        <f>DATEVALUE(RIGHT(jaar_zip[[#This Row],[YYYYMMDD]],2)&amp;"-"&amp;MID(jaar_zip[[#This Row],[YYYYMMDD]],5,2)&amp;"-"&amp;LEFT(jaar_zip[[#This Row],[YYYYMMDD]],4))</f>
        <v>45334</v>
      </c>
      <c r="K410" s="101" t="str">
        <f>IF(AND(VALUE(MONTH(jaar_zip[[#This Row],[Datum]]))=1,VALUE(WEEKNUM(jaar_zip[[#This Row],[Datum]],21))&gt;51),RIGHT(YEAR(jaar_zip[[#This Row],[Datum]])-1,2),RIGHT(YEAR(jaar_zip[[#This Row],[Datum]]),2))&amp;"-"&amp; TEXT(WEEKNUM(jaar_zip[[#This Row],[Datum]],21),"00")</f>
        <v>24-07</v>
      </c>
      <c r="L410" s="101">
        <f>MONTH(jaar_zip[[#This Row],[Datum]])</f>
        <v>2</v>
      </c>
      <c r="M410" s="101">
        <f>IF(ISNUMBER(jaar_zip[[#This Row],[etmaaltemperatuur]]),IF(jaar_zip[[#This Row],[etmaaltemperatuur]]&lt;stookgrens,stookgrens-jaar_zip[[#This Row],[etmaaltemperatuur]],0),"")</f>
        <v>11.1</v>
      </c>
      <c r="N410" s="101">
        <f>IF(ISNUMBER(jaar_zip[[#This Row],[graaddagen]]),IF(OR(MONTH(jaar_zip[[#This Row],[Datum]])=1,MONTH(jaar_zip[[#This Row],[Datum]])=2,MONTH(jaar_zip[[#This Row],[Datum]])=11,MONTH(jaar_zip[[#This Row],[Datum]])=12),1.1,IF(OR(MONTH(jaar_zip[[#This Row],[Datum]])=3,MONTH(jaar_zip[[#This Row],[Datum]])=10),1,0.8))*jaar_zip[[#This Row],[graaddagen]],"")</f>
        <v>12.21</v>
      </c>
      <c r="O410" s="101">
        <f>IF(ISNUMBER(jaar_zip[[#This Row],[etmaaltemperatuur]]),IF(jaar_zip[[#This Row],[etmaaltemperatuur]]&gt;stookgrens,jaar_zip[[#This Row],[etmaaltemperatuur]]-stookgrens,0),"")</f>
        <v>0</v>
      </c>
    </row>
    <row r="411" spans="1:15" x14ac:dyDescent="0.3">
      <c r="A411">
        <v>242</v>
      </c>
      <c r="B411">
        <v>20240213</v>
      </c>
      <c r="C411">
        <v>9</v>
      </c>
      <c r="D411">
        <v>7.4</v>
      </c>
      <c r="G411">
        <v>1012.3</v>
      </c>
      <c r="H411">
        <v>86</v>
      </c>
      <c r="I411" s="101" t="s">
        <v>15</v>
      </c>
      <c r="J411" s="1">
        <f>DATEVALUE(RIGHT(jaar_zip[[#This Row],[YYYYMMDD]],2)&amp;"-"&amp;MID(jaar_zip[[#This Row],[YYYYMMDD]],5,2)&amp;"-"&amp;LEFT(jaar_zip[[#This Row],[YYYYMMDD]],4))</f>
        <v>45335</v>
      </c>
      <c r="K411" s="101" t="str">
        <f>IF(AND(VALUE(MONTH(jaar_zip[[#This Row],[Datum]]))=1,VALUE(WEEKNUM(jaar_zip[[#This Row],[Datum]],21))&gt;51),RIGHT(YEAR(jaar_zip[[#This Row],[Datum]])-1,2),RIGHT(YEAR(jaar_zip[[#This Row],[Datum]]),2))&amp;"-"&amp; TEXT(WEEKNUM(jaar_zip[[#This Row],[Datum]],21),"00")</f>
        <v>24-07</v>
      </c>
      <c r="L411" s="101">
        <f>MONTH(jaar_zip[[#This Row],[Datum]])</f>
        <v>2</v>
      </c>
      <c r="M411" s="101">
        <f>IF(ISNUMBER(jaar_zip[[#This Row],[etmaaltemperatuur]]),IF(jaar_zip[[#This Row],[etmaaltemperatuur]]&lt;stookgrens,stookgrens-jaar_zip[[#This Row],[etmaaltemperatuur]],0),"")</f>
        <v>10.6</v>
      </c>
      <c r="N411" s="101">
        <f>IF(ISNUMBER(jaar_zip[[#This Row],[graaddagen]]),IF(OR(MONTH(jaar_zip[[#This Row],[Datum]])=1,MONTH(jaar_zip[[#This Row],[Datum]])=2,MONTH(jaar_zip[[#This Row],[Datum]])=11,MONTH(jaar_zip[[#This Row],[Datum]])=12),1.1,IF(OR(MONTH(jaar_zip[[#This Row],[Datum]])=3,MONTH(jaar_zip[[#This Row],[Datum]])=10),1,0.8))*jaar_zip[[#This Row],[graaddagen]],"")</f>
        <v>11.66</v>
      </c>
      <c r="O411" s="101">
        <f>IF(ISNUMBER(jaar_zip[[#This Row],[etmaaltemperatuur]]),IF(jaar_zip[[#This Row],[etmaaltemperatuur]]&gt;stookgrens,jaar_zip[[#This Row],[etmaaltemperatuur]]-stookgrens,0),"")</f>
        <v>0</v>
      </c>
    </row>
    <row r="412" spans="1:15" x14ac:dyDescent="0.3">
      <c r="A412">
        <v>242</v>
      </c>
      <c r="B412">
        <v>20240214</v>
      </c>
      <c r="C412">
        <v>10</v>
      </c>
      <c r="D412">
        <v>9</v>
      </c>
      <c r="G412">
        <v>1011.4</v>
      </c>
      <c r="H412">
        <v>97</v>
      </c>
      <c r="I412" s="101" t="s">
        <v>15</v>
      </c>
      <c r="J412" s="1">
        <f>DATEVALUE(RIGHT(jaar_zip[[#This Row],[YYYYMMDD]],2)&amp;"-"&amp;MID(jaar_zip[[#This Row],[YYYYMMDD]],5,2)&amp;"-"&amp;LEFT(jaar_zip[[#This Row],[YYYYMMDD]],4))</f>
        <v>45336</v>
      </c>
      <c r="K412" s="101" t="str">
        <f>IF(AND(VALUE(MONTH(jaar_zip[[#This Row],[Datum]]))=1,VALUE(WEEKNUM(jaar_zip[[#This Row],[Datum]],21))&gt;51),RIGHT(YEAR(jaar_zip[[#This Row],[Datum]])-1,2),RIGHT(YEAR(jaar_zip[[#This Row],[Datum]]),2))&amp;"-"&amp; TEXT(WEEKNUM(jaar_zip[[#This Row],[Datum]],21),"00")</f>
        <v>24-07</v>
      </c>
      <c r="L412" s="101">
        <f>MONTH(jaar_zip[[#This Row],[Datum]])</f>
        <v>2</v>
      </c>
      <c r="M412" s="101">
        <f>IF(ISNUMBER(jaar_zip[[#This Row],[etmaaltemperatuur]]),IF(jaar_zip[[#This Row],[etmaaltemperatuur]]&lt;stookgrens,stookgrens-jaar_zip[[#This Row],[etmaaltemperatuur]],0),"")</f>
        <v>9</v>
      </c>
      <c r="N412" s="101">
        <f>IF(ISNUMBER(jaar_zip[[#This Row],[graaddagen]]),IF(OR(MONTH(jaar_zip[[#This Row],[Datum]])=1,MONTH(jaar_zip[[#This Row],[Datum]])=2,MONTH(jaar_zip[[#This Row],[Datum]])=11,MONTH(jaar_zip[[#This Row],[Datum]])=12),1.1,IF(OR(MONTH(jaar_zip[[#This Row],[Datum]])=3,MONTH(jaar_zip[[#This Row],[Datum]])=10),1,0.8))*jaar_zip[[#This Row],[graaddagen]],"")</f>
        <v>9.9</v>
      </c>
      <c r="O412" s="101">
        <f>IF(ISNUMBER(jaar_zip[[#This Row],[etmaaltemperatuur]]),IF(jaar_zip[[#This Row],[etmaaltemperatuur]]&gt;stookgrens,jaar_zip[[#This Row],[etmaaltemperatuur]]-stookgrens,0),"")</f>
        <v>0</v>
      </c>
    </row>
    <row r="413" spans="1:15" x14ac:dyDescent="0.3">
      <c r="A413">
        <v>242</v>
      </c>
      <c r="B413">
        <v>20240215</v>
      </c>
      <c r="C413">
        <v>7.2</v>
      </c>
      <c r="D413">
        <v>10.4</v>
      </c>
      <c r="G413">
        <v>1010.9</v>
      </c>
      <c r="H413">
        <v>95</v>
      </c>
      <c r="I413" s="101" t="s">
        <v>15</v>
      </c>
      <c r="J413" s="1">
        <f>DATEVALUE(RIGHT(jaar_zip[[#This Row],[YYYYMMDD]],2)&amp;"-"&amp;MID(jaar_zip[[#This Row],[YYYYMMDD]],5,2)&amp;"-"&amp;LEFT(jaar_zip[[#This Row],[YYYYMMDD]],4))</f>
        <v>45337</v>
      </c>
      <c r="K413" s="101" t="str">
        <f>IF(AND(VALUE(MONTH(jaar_zip[[#This Row],[Datum]]))=1,VALUE(WEEKNUM(jaar_zip[[#This Row],[Datum]],21))&gt;51),RIGHT(YEAR(jaar_zip[[#This Row],[Datum]])-1,2),RIGHT(YEAR(jaar_zip[[#This Row],[Datum]]),2))&amp;"-"&amp; TEXT(WEEKNUM(jaar_zip[[#This Row],[Datum]],21),"00")</f>
        <v>24-07</v>
      </c>
      <c r="L413" s="101">
        <f>MONTH(jaar_zip[[#This Row],[Datum]])</f>
        <v>2</v>
      </c>
      <c r="M413" s="101">
        <f>IF(ISNUMBER(jaar_zip[[#This Row],[etmaaltemperatuur]]),IF(jaar_zip[[#This Row],[etmaaltemperatuur]]&lt;stookgrens,stookgrens-jaar_zip[[#This Row],[etmaaltemperatuur]],0),"")</f>
        <v>7.6</v>
      </c>
      <c r="N413" s="101">
        <f>IF(ISNUMBER(jaar_zip[[#This Row],[graaddagen]]),IF(OR(MONTH(jaar_zip[[#This Row],[Datum]])=1,MONTH(jaar_zip[[#This Row],[Datum]])=2,MONTH(jaar_zip[[#This Row],[Datum]])=11,MONTH(jaar_zip[[#This Row],[Datum]])=12),1.1,IF(OR(MONTH(jaar_zip[[#This Row],[Datum]])=3,MONTH(jaar_zip[[#This Row],[Datum]])=10),1,0.8))*jaar_zip[[#This Row],[graaddagen]],"")</f>
        <v>8.36</v>
      </c>
      <c r="O413" s="101">
        <f>IF(ISNUMBER(jaar_zip[[#This Row],[etmaaltemperatuur]]),IF(jaar_zip[[#This Row],[etmaaltemperatuur]]&gt;stookgrens,jaar_zip[[#This Row],[etmaaltemperatuur]]-stookgrens,0),"")</f>
        <v>0</v>
      </c>
    </row>
    <row r="414" spans="1:15" x14ac:dyDescent="0.3">
      <c r="A414">
        <v>242</v>
      </c>
      <c r="B414">
        <v>20240216</v>
      </c>
      <c r="C414">
        <v>6.7</v>
      </c>
      <c r="D414">
        <v>8.8000000000000007</v>
      </c>
      <c r="G414">
        <v>1012.6</v>
      </c>
      <c r="H414">
        <v>93</v>
      </c>
      <c r="I414" s="101" t="s">
        <v>15</v>
      </c>
      <c r="J414" s="1">
        <f>DATEVALUE(RIGHT(jaar_zip[[#This Row],[YYYYMMDD]],2)&amp;"-"&amp;MID(jaar_zip[[#This Row],[YYYYMMDD]],5,2)&amp;"-"&amp;LEFT(jaar_zip[[#This Row],[YYYYMMDD]],4))</f>
        <v>45338</v>
      </c>
      <c r="K414" s="101" t="str">
        <f>IF(AND(VALUE(MONTH(jaar_zip[[#This Row],[Datum]]))=1,VALUE(WEEKNUM(jaar_zip[[#This Row],[Datum]],21))&gt;51),RIGHT(YEAR(jaar_zip[[#This Row],[Datum]])-1,2),RIGHT(YEAR(jaar_zip[[#This Row],[Datum]]),2))&amp;"-"&amp; TEXT(WEEKNUM(jaar_zip[[#This Row],[Datum]],21),"00")</f>
        <v>24-07</v>
      </c>
      <c r="L414" s="101">
        <f>MONTH(jaar_zip[[#This Row],[Datum]])</f>
        <v>2</v>
      </c>
      <c r="M414" s="101">
        <f>IF(ISNUMBER(jaar_zip[[#This Row],[etmaaltemperatuur]]),IF(jaar_zip[[#This Row],[etmaaltemperatuur]]&lt;stookgrens,stookgrens-jaar_zip[[#This Row],[etmaaltemperatuur]],0),"")</f>
        <v>9.1999999999999993</v>
      </c>
      <c r="N414" s="101">
        <f>IF(ISNUMBER(jaar_zip[[#This Row],[graaddagen]]),IF(OR(MONTH(jaar_zip[[#This Row],[Datum]])=1,MONTH(jaar_zip[[#This Row],[Datum]])=2,MONTH(jaar_zip[[#This Row],[Datum]])=11,MONTH(jaar_zip[[#This Row],[Datum]])=12),1.1,IF(OR(MONTH(jaar_zip[[#This Row],[Datum]])=3,MONTH(jaar_zip[[#This Row],[Datum]])=10),1,0.8))*jaar_zip[[#This Row],[graaddagen]],"")</f>
        <v>10.119999999999999</v>
      </c>
      <c r="O414" s="101">
        <f>IF(ISNUMBER(jaar_zip[[#This Row],[etmaaltemperatuur]]),IF(jaar_zip[[#This Row],[etmaaltemperatuur]]&gt;stookgrens,jaar_zip[[#This Row],[etmaaltemperatuur]]-stookgrens,0),"")</f>
        <v>0</v>
      </c>
    </row>
    <row r="415" spans="1:15" x14ac:dyDescent="0.3">
      <c r="A415">
        <v>242</v>
      </c>
      <c r="B415">
        <v>20240217</v>
      </c>
      <c r="C415">
        <v>4.2</v>
      </c>
      <c r="D415">
        <v>7.8</v>
      </c>
      <c r="G415">
        <v>1029.0999999999999</v>
      </c>
      <c r="H415">
        <v>92</v>
      </c>
      <c r="I415" s="101" t="s">
        <v>15</v>
      </c>
      <c r="J415" s="1">
        <f>DATEVALUE(RIGHT(jaar_zip[[#This Row],[YYYYMMDD]],2)&amp;"-"&amp;MID(jaar_zip[[#This Row],[YYYYMMDD]],5,2)&amp;"-"&amp;LEFT(jaar_zip[[#This Row],[YYYYMMDD]],4))</f>
        <v>45339</v>
      </c>
      <c r="K415" s="101" t="str">
        <f>IF(AND(VALUE(MONTH(jaar_zip[[#This Row],[Datum]]))=1,VALUE(WEEKNUM(jaar_zip[[#This Row],[Datum]],21))&gt;51),RIGHT(YEAR(jaar_zip[[#This Row],[Datum]])-1,2),RIGHT(YEAR(jaar_zip[[#This Row],[Datum]]),2))&amp;"-"&amp; TEXT(WEEKNUM(jaar_zip[[#This Row],[Datum]],21),"00")</f>
        <v>24-07</v>
      </c>
      <c r="L415" s="101">
        <f>MONTH(jaar_zip[[#This Row],[Datum]])</f>
        <v>2</v>
      </c>
      <c r="M415" s="101">
        <f>IF(ISNUMBER(jaar_zip[[#This Row],[etmaaltemperatuur]]),IF(jaar_zip[[#This Row],[etmaaltemperatuur]]&lt;stookgrens,stookgrens-jaar_zip[[#This Row],[etmaaltemperatuur]],0),"")</f>
        <v>10.199999999999999</v>
      </c>
      <c r="N415" s="101">
        <f>IF(ISNUMBER(jaar_zip[[#This Row],[graaddagen]]),IF(OR(MONTH(jaar_zip[[#This Row],[Datum]])=1,MONTH(jaar_zip[[#This Row],[Datum]])=2,MONTH(jaar_zip[[#This Row],[Datum]])=11,MONTH(jaar_zip[[#This Row],[Datum]])=12),1.1,IF(OR(MONTH(jaar_zip[[#This Row],[Datum]])=3,MONTH(jaar_zip[[#This Row],[Datum]])=10),1,0.8))*jaar_zip[[#This Row],[graaddagen]],"")</f>
        <v>11.22</v>
      </c>
      <c r="O415" s="101">
        <f>IF(ISNUMBER(jaar_zip[[#This Row],[etmaaltemperatuur]]),IF(jaar_zip[[#This Row],[etmaaltemperatuur]]&gt;stookgrens,jaar_zip[[#This Row],[etmaaltemperatuur]]-stookgrens,0),"")</f>
        <v>0</v>
      </c>
    </row>
    <row r="416" spans="1:15" x14ac:dyDescent="0.3">
      <c r="A416">
        <v>242</v>
      </c>
      <c r="B416">
        <v>20240218</v>
      </c>
      <c r="C416">
        <v>10.8</v>
      </c>
      <c r="D416">
        <v>8.6</v>
      </c>
      <c r="G416">
        <v>1021.5</v>
      </c>
      <c r="H416">
        <v>94</v>
      </c>
      <c r="I416" s="101" t="s">
        <v>15</v>
      </c>
      <c r="J416" s="1">
        <f>DATEVALUE(RIGHT(jaar_zip[[#This Row],[YYYYMMDD]],2)&amp;"-"&amp;MID(jaar_zip[[#This Row],[YYYYMMDD]],5,2)&amp;"-"&amp;LEFT(jaar_zip[[#This Row],[YYYYMMDD]],4))</f>
        <v>45340</v>
      </c>
      <c r="K416" s="101" t="str">
        <f>IF(AND(VALUE(MONTH(jaar_zip[[#This Row],[Datum]]))=1,VALUE(WEEKNUM(jaar_zip[[#This Row],[Datum]],21))&gt;51),RIGHT(YEAR(jaar_zip[[#This Row],[Datum]])-1,2),RIGHT(YEAR(jaar_zip[[#This Row],[Datum]]),2))&amp;"-"&amp; TEXT(WEEKNUM(jaar_zip[[#This Row],[Datum]],21),"00")</f>
        <v>24-07</v>
      </c>
      <c r="L416" s="101">
        <f>MONTH(jaar_zip[[#This Row],[Datum]])</f>
        <v>2</v>
      </c>
      <c r="M416" s="101">
        <f>IF(ISNUMBER(jaar_zip[[#This Row],[etmaaltemperatuur]]),IF(jaar_zip[[#This Row],[etmaaltemperatuur]]&lt;stookgrens,stookgrens-jaar_zip[[#This Row],[etmaaltemperatuur]],0),"")</f>
        <v>9.4</v>
      </c>
      <c r="N416" s="101">
        <f>IF(ISNUMBER(jaar_zip[[#This Row],[graaddagen]]),IF(OR(MONTH(jaar_zip[[#This Row],[Datum]])=1,MONTH(jaar_zip[[#This Row],[Datum]])=2,MONTH(jaar_zip[[#This Row],[Datum]])=11,MONTH(jaar_zip[[#This Row],[Datum]])=12),1.1,IF(OR(MONTH(jaar_zip[[#This Row],[Datum]])=3,MONTH(jaar_zip[[#This Row],[Datum]])=10),1,0.8))*jaar_zip[[#This Row],[graaddagen]],"")</f>
        <v>10.340000000000002</v>
      </c>
      <c r="O416" s="101">
        <f>IF(ISNUMBER(jaar_zip[[#This Row],[etmaaltemperatuur]]),IF(jaar_zip[[#This Row],[etmaaltemperatuur]]&gt;stookgrens,jaar_zip[[#This Row],[etmaaltemperatuur]]-stookgrens,0),"")</f>
        <v>0</v>
      </c>
    </row>
    <row r="417" spans="1:15" x14ac:dyDescent="0.3">
      <c r="A417">
        <v>242</v>
      </c>
      <c r="B417">
        <v>20240219</v>
      </c>
      <c r="C417">
        <v>7.5</v>
      </c>
      <c r="D417">
        <v>8</v>
      </c>
      <c r="G417">
        <v>1024.4000000000001</v>
      </c>
      <c r="H417">
        <v>93</v>
      </c>
      <c r="I417" s="101" t="s">
        <v>15</v>
      </c>
      <c r="J417" s="1">
        <f>DATEVALUE(RIGHT(jaar_zip[[#This Row],[YYYYMMDD]],2)&amp;"-"&amp;MID(jaar_zip[[#This Row],[YYYYMMDD]],5,2)&amp;"-"&amp;LEFT(jaar_zip[[#This Row],[YYYYMMDD]],4))</f>
        <v>45341</v>
      </c>
      <c r="K417" s="101" t="str">
        <f>IF(AND(VALUE(MONTH(jaar_zip[[#This Row],[Datum]]))=1,VALUE(WEEKNUM(jaar_zip[[#This Row],[Datum]],21))&gt;51),RIGHT(YEAR(jaar_zip[[#This Row],[Datum]])-1,2),RIGHT(YEAR(jaar_zip[[#This Row],[Datum]]),2))&amp;"-"&amp; TEXT(WEEKNUM(jaar_zip[[#This Row],[Datum]],21),"00")</f>
        <v>24-08</v>
      </c>
      <c r="L417" s="101">
        <f>MONTH(jaar_zip[[#This Row],[Datum]])</f>
        <v>2</v>
      </c>
      <c r="M417" s="101">
        <f>IF(ISNUMBER(jaar_zip[[#This Row],[etmaaltemperatuur]]),IF(jaar_zip[[#This Row],[etmaaltemperatuur]]&lt;stookgrens,stookgrens-jaar_zip[[#This Row],[etmaaltemperatuur]],0),"")</f>
        <v>10</v>
      </c>
      <c r="N417" s="101">
        <f>IF(ISNUMBER(jaar_zip[[#This Row],[graaddagen]]),IF(OR(MONTH(jaar_zip[[#This Row],[Datum]])=1,MONTH(jaar_zip[[#This Row],[Datum]])=2,MONTH(jaar_zip[[#This Row],[Datum]])=11,MONTH(jaar_zip[[#This Row],[Datum]])=12),1.1,IF(OR(MONTH(jaar_zip[[#This Row],[Datum]])=3,MONTH(jaar_zip[[#This Row],[Datum]])=10),1,0.8))*jaar_zip[[#This Row],[graaddagen]],"")</f>
        <v>11</v>
      </c>
      <c r="O417" s="101">
        <f>IF(ISNUMBER(jaar_zip[[#This Row],[etmaaltemperatuur]]),IF(jaar_zip[[#This Row],[etmaaltemperatuur]]&gt;stookgrens,jaar_zip[[#This Row],[etmaaltemperatuur]]-stookgrens,0),"")</f>
        <v>0</v>
      </c>
    </row>
    <row r="418" spans="1:15" x14ac:dyDescent="0.3">
      <c r="A418">
        <v>242</v>
      </c>
      <c r="B418">
        <v>20240220</v>
      </c>
      <c r="C418">
        <v>9.4</v>
      </c>
      <c r="D418">
        <v>8.1</v>
      </c>
      <c r="G418">
        <v>1022.7</v>
      </c>
      <c r="H418">
        <v>92</v>
      </c>
      <c r="I418" s="101" t="s">
        <v>15</v>
      </c>
      <c r="J418" s="1">
        <f>DATEVALUE(RIGHT(jaar_zip[[#This Row],[YYYYMMDD]],2)&amp;"-"&amp;MID(jaar_zip[[#This Row],[YYYYMMDD]],5,2)&amp;"-"&amp;LEFT(jaar_zip[[#This Row],[YYYYMMDD]],4))</f>
        <v>45342</v>
      </c>
      <c r="K418" s="101" t="str">
        <f>IF(AND(VALUE(MONTH(jaar_zip[[#This Row],[Datum]]))=1,VALUE(WEEKNUM(jaar_zip[[#This Row],[Datum]],21))&gt;51),RIGHT(YEAR(jaar_zip[[#This Row],[Datum]])-1,2),RIGHT(YEAR(jaar_zip[[#This Row],[Datum]]),2))&amp;"-"&amp; TEXT(WEEKNUM(jaar_zip[[#This Row],[Datum]],21),"00")</f>
        <v>24-08</v>
      </c>
      <c r="L418" s="101">
        <f>MONTH(jaar_zip[[#This Row],[Datum]])</f>
        <v>2</v>
      </c>
      <c r="M418" s="101">
        <f>IF(ISNUMBER(jaar_zip[[#This Row],[etmaaltemperatuur]]),IF(jaar_zip[[#This Row],[etmaaltemperatuur]]&lt;stookgrens,stookgrens-jaar_zip[[#This Row],[etmaaltemperatuur]],0),"")</f>
        <v>9.9</v>
      </c>
      <c r="N418" s="101">
        <f>IF(ISNUMBER(jaar_zip[[#This Row],[graaddagen]]),IF(OR(MONTH(jaar_zip[[#This Row],[Datum]])=1,MONTH(jaar_zip[[#This Row],[Datum]])=2,MONTH(jaar_zip[[#This Row],[Datum]])=11,MONTH(jaar_zip[[#This Row],[Datum]])=12),1.1,IF(OR(MONTH(jaar_zip[[#This Row],[Datum]])=3,MONTH(jaar_zip[[#This Row],[Datum]])=10),1,0.8))*jaar_zip[[#This Row],[graaddagen]],"")</f>
        <v>10.89</v>
      </c>
      <c r="O418" s="101">
        <f>IF(ISNUMBER(jaar_zip[[#This Row],[etmaaltemperatuur]]),IF(jaar_zip[[#This Row],[etmaaltemperatuur]]&gt;stookgrens,jaar_zip[[#This Row],[etmaaltemperatuur]]-stookgrens,0),"")</f>
        <v>0</v>
      </c>
    </row>
    <row r="419" spans="1:15" x14ac:dyDescent="0.3">
      <c r="A419">
        <v>242</v>
      </c>
      <c r="B419">
        <v>20240221</v>
      </c>
      <c r="C419">
        <v>10.4</v>
      </c>
      <c r="D419">
        <v>8.6</v>
      </c>
      <c r="G419">
        <v>1007.1</v>
      </c>
      <c r="H419">
        <v>92</v>
      </c>
      <c r="I419" s="101" t="s">
        <v>15</v>
      </c>
      <c r="J419" s="1">
        <f>DATEVALUE(RIGHT(jaar_zip[[#This Row],[YYYYMMDD]],2)&amp;"-"&amp;MID(jaar_zip[[#This Row],[YYYYMMDD]],5,2)&amp;"-"&amp;LEFT(jaar_zip[[#This Row],[YYYYMMDD]],4))</f>
        <v>45343</v>
      </c>
      <c r="K419" s="101" t="str">
        <f>IF(AND(VALUE(MONTH(jaar_zip[[#This Row],[Datum]]))=1,VALUE(WEEKNUM(jaar_zip[[#This Row],[Datum]],21))&gt;51),RIGHT(YEAR(jaar_zip[[#This Row],[Datum]])-1,2),RIGHT(YEAR(jaar_zip[[#This Row],[Datum]]),2))&amp;"-"&amp; TEXT(WEEKNUM(jaar_zip[[#This Row],[Datum]],21),"00")</f>
        <v>24-08</v>
      </c>
      <c r="L419" s="101">
        <f>MONTH(jaar_zip[[#This Row],[Datum]])</f>
        <v>2</v>
      </c>
      <c r="M419" s="101">
        <f>IF(ISNUMBER(jaar_zip[[#This Row],[etmaaltemperatuur]]),IF(jaar_zip[[#This Row],[etmaaltemperatuur]]&lt;stookgrens,stookgrens-jaar_zip[[#This Row],[etmaaltemperatuur]],0),"")</f>
        <v>9.4</v>
      </c>
      <c r="N419" s="101">
        <f>IF(ISNUMBER(jaar_zip[[#This Row],[graaddagen]]),IF(OR(MONTH(jaar_zip[[#This Row],[Datum]])=1,MONTH(jaar_zip[[#This Row],[Datum]])=2,MONTH(jaar_zip[[#This Row],[Datum]])=11,MONTH(jaar_zip[[#This Row],[Datum]])=12),1.1,IF(OR(MONTH(jaar_zip[[#This Row],[Datum]])=3,MONTH(jaar_zip[[#This Row],[Datum]])=10),1,0.8))*jaar_zip[[#This Row],[graaddagen]],"")</f>
        <v>10.340000000000002</v>
      </c>
      <c r="O419" s="101">
        <f>IF(ISNUMBER(jaar_zip[[#This Row],[etmaaltemperatuur]]),IF(jaar_zip[[#This Row],[etmaaltemperatuur]]&gt;stookgrens,jaar_zip[[#This Row],[etmaaltemperatuur]]-stookgrens,0),"")</f>
        <v>0</v>
      </c>
    </row>
    <row r="420" spans="1:15" x14ac:dyDescent="0.3">
      <c r="A420">
        <v>242</v>
      </c>
      <c r="B420">
        <v>20240222</v>
      </c>
      <c r="C420">
        <v>10.5</v>
      </c>
      <c r="D420">
        <v>8.6</v>
      </c>
      <c r="G420">
        <v>982.7</v>
      </c>
      <c r="H420">
        <v>93</v>
      </c>
      <c r="I420" s="101" t="s">
        <v>15</v>
      </c>
      <c r="J420" s="1">
        <f>DATEVALUE(RIGHT(jaar_zip[[#This Row],[YYYYMMDD]],2)&amp;"-"&amp;MID(jaar_zip[[#This Row],[YYYYMMDD]],5,2)&amp;"-"&amp;LEFT(jaar_zip[[#This Row],[YYYYMMDD]],4))</f>
        <v>45344</v>
      </c>
      <c r="K420" s="101" t="str">
        <f>IF(AND(VALUE(MONTH(jaar_zip[[#This Row],[Datum]]))=1,VALUE(WEEKNUM(jaar_zip[[#This Row],[Datum]],21))&gt;51),RIGHT(YEAR(jaar_zip[[#This Row],[Datum]])-1,2),RIGHT(YEAR(jaar_zip[[#This Row],[Datum]]),2))&amp;"-"&amp; TEXT(WEEKNUM(jaar_zip[[#This Row],[Datum]],21),"00")</f>
        <v>24-08</v>
      </c>
      <c r="L420" s="101">
        <f>MONTH(jaar_zip[[#This Row],[Datum]])</f>
        <v>2</v>
      </c>
      <c r="M420" s="101">
        <f>IF(ISNUMBER(jaar_zip[[#This Row],[etmaaltemperatuur]]),IF(jaar_zip[[#This Row],[etmaaltemperatuur]]&lt;stookgrens,stookgrens-jaar_zip[[#This Row],[etmaaltemperatuur]],0),"")</f>
        <v>9.4</v>
      </c>
      <c r="N420" s="101">
        <f>IF(ISNUMBER(jaar_zip[[#This Row],[graaddagen]]),IF(OR(MONTH(jaar_zip[[#This Row],[Datum]])=1,MONTH(jaar_zip[[#This Row],[Datum]])=2,MONTH(jaar_zip[[#This Row],[Datum]])=11,MONTH(jaar_zip[[#This Row],[Datum]])=12),1.1,IF(OR(MONTH(jaar_zip[[#This Row],[Datum]])=3,MONTH(jaar_zip[[#This Row],[Datum]])=10),1,0.8))*jaar_zip[[#This Row],[graaddagen]],"")</f>
        <v>10.340000000000002</v>
      </c>
      <c r="O420" s="101">
        <f>IF(ISNUMBER(jaar_zip[[#This Row],[etmaaltemperatuur]]),IF(jaar_zip[[#This Row],[etmaaltemperatuur]]&gt;stookgrens,jaar_zip[[#This Row],[etmaaltemperatuur]]-stookgrens,0),"")</f>
        <v>0</v>
      </c>
    </row>
    <row r="421" spans="1:15" x14ac:dyDescent="0.3">
      <c r="A421">
        <v>242</v>
      </c>
      <c r="B421">
        <v>20240223</v>
      </c>
      <c r="C421">
        <v>11.6</v>
      </c>
      <c r="D421">
        <v>6.3</v>
      </c>
      <c r="G421">
        <v>987.2</v>
      </c>
      <c r="H421">
        <v>81</v>
      </c>
      <c r="I421" s="101" t="s">
        <v>15</v>
      </c>
      <c r="J421" s="1">
        <f>DATEVALUE(RIGHT(jaar_zip[[#This Row],[YYYYMMDD]],2)&amp;"-"&amp;MID(jaar_zip[[#This Row],[YYYYMMDD]],5,2)&amp;"-"&amp;LEFT(jaar_zip[[#This Row],[YYYYMMDD]],4))</f>
        <v>45345</v>
      </c>
      <c r="K421" s="101" t="str">
        <f>IF(AND(VALUE(MONTH(jaar_zip[[#This Row],[Datum]]))=1,VALUE(WEEKNUM(jaar_zip[[#This Row],[Datum]],21))&gt;51),RIGHT(YEAR(jaar_zip[[#This Row],[Datum]])-1,2),RIGHT(YEAR(jaar_zip[[#This Row],[Datum]]),2))&amp;"-"&amp; TEXT(WEEKNUM(jaar_zip[[#This Row],[Datum]],21),"00")</f>
        <v>24-08</v>
      </c>
      <c r="L421" s="101">
        <f>MONTH(jaar_zip[[#This Row],[Datum]])</f>
        <v>2</v>
      </c>
      <c r="M421" s="101">
        <f>IF(ISNUMBER(jaar_zip[[#This Row],[etmaaltemperatuur]]),IF(jaar_zip[[#This Row],[etmaaltemperatuur]]&lt;stookgrens,stookgrens-jaar_zip[[#This Row],[etmaaltemperatuur]],0),"")</f>
        <v>11.7</v>
      </c>
      <c r="N421" s="101">
        <f>IF(ISNUMBER(jaar_zip[[#This Row],[graaddagen]]),IF(OR(MONTH(jaar_zip[[#This Row],[Datum]])=1,MONTH(jaar_zip[[#This Row],[Datum]])=2,MONTH(jaar_zip[[#This Row],[Datum]])=11,MONTH(jaar_zip[[#This Row],[Datum]])=12),1.1,IF(OR(MONTH(jaar_zip[[#This Row],[Datum]])=3,MONTH(jaar_zip[[#This Row],[Datum]])=10),1,0.8))*jaar_zip[[#This Row],[graaddagen]],"")</f>
        <v>12.870000000000001</v>
      </c>
      <c r="O421" s="101">
        <f>IF(ISNUMBER(jaar_zip[[#This Row],[etmaaltemperatuur]]),IF(jaar_zip[[#This Row],[etmaaltemperatuur]]&gt;stookgrens,jaar_zip[[#This Row],[etmaaltemperatuur]]-stookgrens,0),"")</f>
        <v>0</v>
      </c>
    </row>
    <row r="422" spans="1:15" x14ac:dyDescent="0.3">
      <c r="A422">
        <v>242</v>
      </c>
      <c r="B422">
        <v>20240224</v>
      </c>
      <c r="C422">
        <v>7</v>
      </c>
      <c r="D422">
        <v>5.2</v>
      </c>
      <c r="G422">
        <v>996.3</v>
      </c>
      <c r="H422">
        <v>88</v>
      </c>
      <c r="I422" s="101" t="s">
        <v>15</v>
      </c>
      <c r="J422" s="1">
        <f>DATEVALUE(RIGHT(jaar_zip[[#This Row],[YYYYMMDD]],2)&amp;"-"&amp;MID(jaar_zip[[#This Row],[YYYYMMDD]],5,2)&amp;"-"&amp;LEFT(jaar_zip[[#This Row],[YYYYMMDD]],4))</f>
        <v>45346</v>
      </c>
      <c r="K422" s="101" t="str">
        <f>IF(AND(VALUE(MONTH(jaar_zip[[#This Row],[Datum]]))=1,VALUE(WEEKNUM(jaar_zip[[#This Row],[Datum]],21))&gt;51),RIGHT(YEAR(jaar_zip[[#This Row],[Datum]])-1,2),RIGHT(YEAR(jaar_zip[[#This Row],[Datum]]),2))&amp;"-"&amp; TEXT(WEEKNUM(jaar_zip[[#This Row],[Datum]],21),"00")</f>
        <v>24-08</v>
      </c>
      <c r="L422" s="101">
        <f>MONTH(jaar_zip[[#This Row],[Datum]])</f>
        <v>2</v>
      </c>
      <c r="M422" s="101">
        <f>IF(ISNUMBER(jaar_zip[[#This Row],[etmaaltemperatuur]]),IF(jaar_zip[[#This Row],[etmaaltemperatuur]]&lt;stookgrens,stookgrens-jaar_zip[[#This Row],[etmaaltemperatuur]],0),"")</f>
        <v>12.8</v>
      </c>
      <c r="N422" s="101">
        <f>IF(ISNUMBER(jaar_zip[[#This Row],[graaddagen]]),IF(OR(MONTH(jaar_zip[[#This Row],[Datum]])=1,MONTH(jaar_zip[[#This Row],[Datum]])=2,MONTH(jaar_zip[[#This Row],[Datum]])=11,MONTH(jaar_zip[[#This Row],[Datum]])=12),1.1,IF(OR(MONTH(jaar_zip[[#This Row],[Datum]])=3,MONTH(jaar_zip[[#This Row],[Datum]])=10),1,0.8))*jaar_zip[[#This Row],[graaddagen]],"")</f>
        <v>14.080000000000002</v>
      </c>
      <c r="O422" s="101">
        <f>IF(ISNUMBER(jaar_zip[[#This Row],[etmaaltemperatuur]]),IF(jaar_zip[[#This Row],[etmaaltemperatuur]]&gt;stookgrens,jaar_zip[[#This Row],[etmaaltemperatuur]]-stookgrens,0),"")</f>
        <v>0</v>
      </c>
    </row>
    <row r="423" spans="1:15" x14ac:dyDescent="0.3">
      <c r="A423">
        <v>242</v>
      </c>
      <c r="B423">
        <v>20240225</v>
      </c>
      <c r="C423">
        <v>3</v>
      </c>
      <c r="D423">
        <v>5.3</v>
      </c>
      <c r="G423">
        <v>1000.3</v>
      </c>
      <c r="H423">
        <v>85</v>
      </c>
      <c r="I423" s="101" t="s">
        <v>15</v>
      </c>
      <c r="J423" s="1">
        <f>DATEVALUE(RIGHT(jaar_zip[[#This Row],[YYYYMMDD]],2)&amp;"-"&amp;MID(jaar_zip[[#This Row],[YYYYMMDD]],5,2)&amp;"-"&amp;LEFT(jaar_zip[[#This Row],[YYYYMMDD]],4))</f>
        <v>45347</v>
      </c>
      <c r="K423" s="101" t="str">
        <f>IF(AND(VALUE(MONTH(jaar_zip[[#This Row],[Datum]]))=1,VALUE(WEEKNUM(jaar_zip[[#This Row],[Datum]],21))&gt;51),RIGHT(YEAR(jaar_zip[[#This Row],[Datum]])-1,2),RIGHT(YEAR(jaar_zip[[#This Row],[Datum]]),2))&amp;"-"&amp; TEXT(WEEKNUM(jaar_zip[[#This Row],[Datum]],21),"00")</f>
        <v>24-08</v>
      </c>
      <c r="L423" s="101">
        <f>MONTH(jaar_zip[[#This Row],[Datum]])</f>
        <v>2</v>
      </c>
      <c r="M423" s="101">
        <f>IF(ISNUMBER(jaar_zip[[#This Row],[etmaaltemperatuur]]),IF(jaar_zip[[#This Row],[etmaaltemperatuur]]&lt;stookgrens,stookgrens-jaar_zip[[#This Row],[etmaaltemperatuur]],0),"")</f>
        <v>12.7</v>
      </c>
      <c r="N423" s="101">
        <f>IF(ISNUMBER(jaar_zip[[#This Row],[graaddagen]]),IF(OR(MONTH(jaar_zip[[#This Row],[Datum]])=1,MONTH(jaar_zip[[#This Row],[Datum]])=2,MONTH(jaar_zip[[#This Row],[Datum]])=11,MONTH(jaar_zip[[#This Row],[Datum]])=12),1.1,IF(OR(MONTH(jaar_zip[[#This Row],[Datum]])=3,MONTH(jaar_zip[[#This Row],[Datum]])=10),1,0.8))*jaar_zip[[#This Row],[graaddagen]],"")</f>
        <v>13.97</v>
      </c>
      <c r="O423" s="101">
        <f>IF(ISNUMBER(jaar_zip[[#This Row],[etmaaltemperatuur]]),IF(jaar_zip[[#This Row],[etmaaltemperatuur]]&gt;stookgrens,jaar_zip[[#This Row],[etmaaltemperatuur]]-stookgrens,0),"")</f>
        <v>0</v>
      </c>
    </row>
    <row r="424" spans="1:15" x14ac:dyDescent="0.3">
      <c r="A424">
        <v>242</v>
      </c>
      <c r="B424">
        <v>20240226</v>
      </c>
      <c r="C424">
        <v>9.8000000000000007</v>
      </c>
      <c r="D424">
        <v>5.9</v>
      </c>
      <c r="G424">
        <v>1010.3</v>
      </c>
      <c r="H424">
        <v>75</v>
      </c>
      <c r="I424" s="101" t="s">
        <v>15</v>
      </c>
      <c r="J424" s="1">
        <f>DATEVALUE(RIGHT(jaar_zip[[#This Row],[YYYYMMDD]],2)&amp;"-"&amp;MID(jaar_zip[[#This Row],[YYYYMMDD]],5,2)&amp;"-"&amp;LEFT(jaar_zip[[#This Row],[YYYYMMDD]],4))</f>
        <v>45348</v>
      </c>
      <c r="K424" s="101" t="str">
        <f>IF(AND(VALUE(MONTH(jaar_zip[[#This Row],[Datum]]))=1,VALUE(WEEKNUM(jaar_zip[[#This Row],[Datum]],21))&gt;51),RIGHT(YEAR(jaar_zip[[#This Row],[Datum]])-1,2),RIGHT(YEAR(jaar_zip[[#This Row],[Datum]]),2))&amp;"-"&amp; TEXT(WEEKNUM(jaar_zip[[#This Row],[Datum]],21),"00")</f>
        <v>24-09</v>
      </c>
      <c r="L424" s="101">
        <f>MONTH(jaar_zip[[#This Row],[Datum]])</f>
        <v>2</v>
      </c>
      <c r="M424" s="101">
        <f>IF(ISNUMBER(jaar_zip[[#This Row],[etmaaltemperatuur]]),IF(jaar_zip[[#This Row],[etmaaltemperatuur]]&lt;stookgrens,stookgrens-jaar_zip[[#This Row],[etmaaltemperatuur]],0),"")</f>
        <v>12.1</v>
      </c>
      <c r="N424" s="101">
        <f>IF(ISNUMBER(jaar_zip[[#This Row],[graaddagen]]),IF(OR(MONTH(jaar_zip[[#This Row],[Datum]])=1,MONTH(jaar_zip[[#This Row],[Datum]])=2,MONTH(jaar_zip[[#This Row],[Datum]])=11,MONTH(jaar_zip[[#This Row],[Datum]])=12),1.1,IF(OR(MONTH(jaar_zip[[#This Row],[Datum]])=3,MONTH(jaar_zip[[#This Row],[Datum]])=10),1,0.8))*jaar_zip[[#This Row],[graaddagen]],"")</f>
        <v>13.31</v>
      </c>
      <c r="O424" s="101">
        <f>IF(ISNUMBER(jaar_zip[[#This Row],[etmaaltemperatuur]]),IF(jaar_zip[[#This Row],[etmaaltemperatuur]]&gt;stookgrens,jaar_zip[[#This Row],[etmaaltemperatuur]]-stookgrens,0),"")</f>
        <v>0</v>
      </c>
    </row>
    <row r="425" spans="1:15" x14ac:dyDescent="0.3">
      <c r="A425">
        <v>242</v>
      </c>
      <c r="B425">
        <v>20240227</v>
      </c>
      <c r="C425">
        <v>4.0999999999999996</v>
      </c>
      <c r="D425">
        <v>5.9</v>
      </c>
      <c r="G425">
        <v>1018.9</v>
      </c>
      <c r="H425">
        <v>71</v>
      </c>
      <c r="I425" s="101" t="s">
        <v>15</v>
      </c>
      <c r="J425" s="1">
        <f>DATEVALUE(RIGHT(jaar_zip[[#This Row],[YYYYMMDD]],2)&amp;"-"&amp;MID(jaar_zip[[#This Row],[YYYYMMDD]],5,2)&amp;"-"&amp;LEFT(jaar_zip[[#This Row],[YYYYMMDD]],4))</f>
        <v>45349</v>
      </c>
      <c r="K425" s="101" t="str">
        <f>IF(AND(VALUE(MONTH(jaar_zip[[#This Row],[Datum]]))=1,VALUE(WEEKNUM(jaar_zip[[#This Row],[Datum]],21))&gt;51),RIGHT(YEAR(jaar_zip[[#This Row],[Datum]])-1,2),RIGHT(YEAR(jaar_zip[[#This Row],[Datum]]),2))&amp;"-"&amp; TEXT(WEEKNUM(jaar_zip[[#This Row],[Datum]],21),"00")</f>
        <v>24-09</v>
      </c>
      <c r="L425" s="101">
        <f>MONTH(jaar_zip[[#This Row],[Datum]])</f>
        <v>2</v>
      </c>
      <c r="M425" s="101">
        <f>IF(ISNUMBER(jaar_zip[[#This Row],[etmaaltemperatuur]]),IF(jaar_zip[[#This Row],[etmaaltemperatuur]]&lt;stookgrens,stookgrens-jaar_zip[[#This Row],[etmaaltemperatuur]],0),"")</f>
        <v>12.1</v>
      </c>
      <c r="N425" s="101">
        <f>IF(ISNUMBER(jaar_zip[[#This Row],[graaddagen]]),IF(OR(MONTH(jaar_zip[[#This Row],[Datum]])=1,MONTH(jaar_zip[[#This Row],[Datum]])=2,MONTH(jaar_zip[[#This Row],[Datum]])=11,MONTH(jaar_zip[[#This Row],[Datum]])=12),1.1,IF(OR(MONTH(jaar_zip[[#This Row],[Datum]])=3,MONTH(jaar_zip[[#This Row],[Datum]])=10),1,0.8))*jaar_zip[[#This Row],[graaddagen]],"")</f>
        <v>13.31</v>
      </c>
      <c r="O425" s="101">
        <f>IF(ISNUMBER(jaar_zip[[#This Row],[etmaaltemperatuur]]),IF(jaar_zip[[#This Row],[etmaaltemperatuur]]&gt;stookgrens,jaar_zip[[#This Row],[etmaaltemperatuur]]-stookgrens,0),"")</f>
        <v>0</v>
      </c>
    </row>
    <row r="426" spans="1:15" x14ac:dyDescent="0.3">
      <c r="A426">
        <v>242</v>
      </c>
      <c r="B426">
        <v>20240228</v>
      </c>
      <c r="C426">
        <v>7.5</v>
      </c>
      <c r="D426">
        <v>7.7</v>
      </c>
      <c r="G426">
        <v>1017.2</v>
      </c>
      <c r="H426">
        <v>90</v>
      </c>
      <c r="I426" s="101" t="s">
        <v>15</v>
      </c>
      <c r="J426" s="1">
        <f>DATEVALUE(RIGHT(jaar_zip[[#This Row],[YYYYMMDD]],2)&amp;"-"&amp;MID(jaar_zip[[#This Row],[YYYYMMDD]],5,2)&amp;"-"&amp;LEFT(jaar_zip[[#This Row],[YYYYMMDD]],4))</f>
        <v>45350</v>
      </c>
      <c r="K426" s="101" t="str">
        <f>IF(AND(VALUE(MONTH(jaar_zip[[#This Row],[Datum]]))=1,VALUE(WEEKNUM(jaar_zip[[#This Row],[Datum]],21))&gt;51),RIGHT(YEAR(jaar_zip[[#This Row],[Datum]])-1,2),RIGHT(YEAR(jaar_zip[[#This Row],[Datum]]),2))&amp;"-"&amp; TEXT(WEEKNUM(jaar_zip[[#This Row],[Datum]],21),"00")</f>
        <v>24-09</v>
      </c>
      <c r="L426" s="101">
        <f>MONTH(jaar_zip[[#This Row],[Datum]])</f>
        <v>2</v>
      </c>
      <c r="M426" s="101">
        <f>IF(ISNUMBER(jaar_zip[[#This Row],[etmaaltemperatuur]]),IF(jaar_zip[[#This Row],[etmaaltemperatuur]]&lt;stookgrens,stookgrens-jaar_zip[[#This Row],[etmaaltemperatuur]],0),"")</f>
        <v>10.3</v>
      </c>
      <c r="N426" s="101">
        <f>IF(ISNUMBER(jaar_zip[[#This Row],[graaddagen]]),IF(OR(MONTH(jaar_zip[[#This Row],[Datum]])=1,MONTH(jaar_zip[[#This Row],[Datum]])=2,MONTH(jaar_zip[[#This Row],[Datum]])=11,MONTH(jaar_zip[[#This Row],[Datum]])=12),1.1,IF(OR(MONTH(jaar_zip[[#This Row],[Datum]])=3,MONTH(jaar_zip[[#This Row],[Datum]])=10),1,0.8))*jaar_zip[[#This Row],[graaddagen]],"")</f>
        <v>11.330000000000002</v>
      </c>
      <c r="O426" s="101">
        <f>IF(ISNUMBER(jaar_zip[[#This Row],[etmaaltemperatuur]]),IF(jaar_zip[[#This Row],[etmaaltemperatuur]]&gt;stookgrens,jaar_zip[[#This Row],[etmaaltemperatuur]]-stookgrens,0),"")</f>
        <v>0</v>
      </c>
    </row>
    <row r="427" spans="1:15" x14ac:dyDescent="0.3">
      <c r="A427">
        <v>242</v>
      </c>
      <c r="B427">
        <v>20240229</v>
      </c>
      <c r="C427">
        <v>9.3000000000000007</v>
      </c>
      <c r="D427">
        <v>8.4</v>
      </c>
      <c r="G427">
        <v>1005.2</v>
      </c>
      <c r="H427">
        <v>95</v>
      </c>
      <c r="I427" s="101" t="s">
        <v>15</v>
      </c>
      <c r="J427" s="1">
        <f>DATEVALUE(RIGHT(jaar_zip[[#This Row],[YYYYMMDD]],2)&amp;"-"&amp;MID(jaar_zip[[#This Row],[YYYYMMDD]],5,2)&amp;"-"&amp;LEFT(jaar_zip[[#This Row],[YYYYMMDD]],4))</f>
        <v>45351</v>
      </c>
      <c r="K427" s="101" t="str">
        <f>IF(AND(VALUE(MONTH(jaar_zip[[#This Row],[Datum]]))=1,VALUE(WEEKNUM(jaar_zip[[#This Row],[Datum]],21))&gt;51),RIGHT(YEAR(jaar_zip[[#This Row],[Datum]])-1,2),RIGHT(YEAR(jaar_zip[[#This Row],[Datum]]),2))&amp;"-"&amp; TEXT(WEEKNUM(jaar_zip[[#This Row],[Datum]],21),"00")</f>
        <v>24-09</v>
      </c>
      <c r="L427" s="101">
        <f>MONTH(jaar_zip[[#This Row],[Datum]])</f>
        <v>2</v>
      </c>
      <c r="M427" s="101">
        <f>IF(ISNUMBER(jaar_zip[[#This Row],[etmaaltemperatuur]]),IF(jaar_zip[[#This Row],[etmaaltemperatuur]]&lt;stookgrens,stookgrens-jaar_zip[[#This Row],[etmaaltemperatuur]],0),"")</f>
        <v>9.6</v>
      </c>
      <c r="N427" s="101">
        <f>IF(ISNUMBER(jaar_zip[[#This Row],[graaddagen]]),IF(OR(MONTH(jaar_zip[[#This Row],[Datum]])=1,MONTH(jaar_zip[[#This Row],[Datum]])=2,MONTH(jaar_zip[[#This Row],[Datum]])=11,MONTH(jaar_zip[[#This Row],[Datum]])=12),1.1,IF(OR(MONTH(jaar_zip[[#This Row],[Datum]])=3,MONTH(jaar_zip[[#This Row],[Datum]])=10),1,0.8))*jaar_zip[[#This Row],[graaddagen]],"")</f>
        <v>10.56</v>
      </c>
      <c r="O427" s="101">
        <f>IF(ISNUMBER(jaar_zip[[#This Row],[etmaaltemperatuur]]),IF(jaar_zip[[#This Row],[etmaaltemperatuur]]&gt;stookgrens,jaar_zip[[#This Row],[etmaaltemperatuur]]-stookgrens,0),"")</f>
        <v>0</v>
      </c>
    </row>
    <row r="428" spans="1:15" x14ac:dyDescent="0.3">
      <c r="A428">
        <v>242</v>
      </c>
      <c r="B428">
        <v>20240301</v>
      </c>
      <c r="C428">
        <v>8.9</v>
      </c>
      <c r="D428">
        <v>7.4</v>
      </c>
      <c r="G428">
        <v>998.9</v>
      </c>
      <c r="H428">
        <v>85</v>
      </c>
      <c r="I428" s="101" t="s">
        <v>15</v>
      </c>
      <c r="J428" s="1">
        <f>DATEVALUE(RIGHT(jaar_zip[[#This Row],[YYYYMMDD]],2)&amp;"-"&amp;MID(jaar_zip[[#This Row],[YYYYMMDD]],5,2)&amp;"-"&amp;LEFT(jaar_zip[[#This Row],[YYYYMMDD]],4))</f>
        <v>45352</v>
      </c>
      <c r="K428" s="101" t="str">
        <f>IF(AND(VALUE(MONTH(jaar_zip[[#This Row],[Datum]]))=1,VALUE(WEEKNUM(jaar_zip[[#This Row],[Datum]],21))&gt;51),RIGHT(YEAR(jaar_zip[[#This Row],[Datum]])-1,2),RIGHT(YEAR(jaar_zip[[#This Row],[Datum]]),2))&amp;"-"&amp; TEXT(WEEKNUM(jaar_zip[[#This Row],[Datum]],21),"00")</f>
        <v>24-09</v>
      </c>
      <c r="L428" s="101">
        <f>MONTH(jaar_zip[[#This Row],[Datum]])</f>
        <v>3</v>
      </c>
      <c r="M428" s="101">
        <f>IF(ISNUMBER(jaar_zip[[#This Row],[etmaaltemperatuur]]),IF(jaar_zip[[#This Row],[etmaaltemperatuur]]&lt;stookgrens,stookgrens-jaar_zip[[#This Row],[etmaaltemperatuur]],0),"")</f>
        <v>10.6</v>
      </c>
      <c r="N428" s="101">
        <f>IF(ISNUMBER(jaar_zip[[#This Row],[graaddagen]]),IF(OR(MONTH(jaar_zip[[#This Row],[Datum]])=1,MONTH(jaar_zip[[#This Row],[Datum]])=2,MONTH(jaar_zip[[#This Row],[Datum]])=11,MONTH(jaar_zip[[#This Row],[Datum]])=12),1.1,IF(OR(MONTH(jaar_zip[[#This Row],[Datum]])=3,MONTH(jaar_zip[[#This Row],[Datum]])=10),1,0.8))*jaar_zip[[#This Row],[graaddagen]],"")</f>
        <v>10.6</v>
      </c>
      <c r="O428" s="101">
        <f>IF(ISNUMBER(jaar_zip[[#This Row],[etmaaltemperatuur]]),IF(jaar_zip[[#This Row],[etmaaltemperatuur]]&gt;stookgrens,jaar_zip[[#This Row],[etmaaltemperatuur]]-stookgrens,0),"")</f>
        <v>0</v>
      </c>
    </row>
    <row r="429" spans="1:15" x14ac:dyDescent="0.3">
      <c r="A429">
        <v>242</v>
      </c>
      <c r="B429">
        <v>20240302</v>
      </c>
      <c r="C429">
        <v>8.3000000000000007</v>
      </c>
      <c r="D429">
        <v>8.1999999999999993</v>
      </c>
      <c r="G429">
        <v>998.9</v>
      </c>
      <c r="H429">
        <v>78</v>
      </c>
      <c r="I429" s="101" t="s">
        <v>15</v>
      </c>
      <c r="J429" s="1">
        <f>DATEVALUE(RIGHT(jaar_zip[[#This Row],[YYYYMMDD]],2)&amp;"-"&amp;MID(jaar_zip[[#This Row],[YYYYMMDD]],5,2)&amp;"-"&amp;LEFT(jaar_zip[[#This Row],[YYYYMMDD]],4))</f>
        <v>45353</v>
      </c>
      <c r="K429" s="101" t="str">
        <f>IF(AND(VALUE(MONTH(jaar_zip[[#This Row],[Datum]]))=1,VALUE(WEEKNUM(jaar_zip[[#This Row],[Datum]],21))&gt;51),RIGHT(YEAR(jaar_zip[[#This Row],[Datum]])-1,2),RIGHT(YEAR(jaar_zip[[#This Row],[Datum]]),2))&amp;"-"&amp; TEXT(WEEKNUM(jaar_zip[[#This Row],[Datum]],21),"00")</f>
        <v>24-09</v>
      </c>
      <c r="L429" s="101">
        <f>MONTH(jaar_zip[[#This Row],[Datum]])</f>
        <v>3</v>
      </c>
      <c r="M429" s="101">
        <f>IF(ISNUMBER(jaar_zip[[#This Row],[etmaaltemperatuur]]),IF(jaar_zip[[#This Row],[etmaaltemperatuur]]&lt;stookgrens,stookgrens-jaar_zip[[#This Row],[etmaaltemperatuur]],0),"")</f>
        <v>9.8000000000000007</v>
      </c>
      <c r="N429" s="101">
        <f>IF(ISNUMBER(jaar_zip[[#This Row],[graaddagen]]),IF(OR(MONTH(jaar_zip[[#This Row],[Datum]])=1,MONTH(jaar_zip[[#This Row],[Datum]])=2,MONTH(jaar_zip[[#This Row],[Datum]])=11,MONTH(jaar_zip[[#This Row],[Datum]])=12),1.1,IF(OR(MONTH(jaar_zip[[#This Row],[Datum]])=3,MONTH(jaar_zip[[#This Row],[Datum]])=10),1,0.8))*jaar_zip[[#This Row],[graaddagen]],"")</f>
        <v>9.8000000000000007</v>
      </c>
      <c r="O429" s="101">
        <f>IF(ISNUMBER(jaar_zip[[#This Row],[etmaaltemperatuur]]),IF(jaar_zip[[#This Row],[etmaaltemperatuur]]&gt;stookgrens,jaar_zip[[#This Row],[etmaaltemperatuur]]-stookgrens,0),"")</f>
        <v>0</v>
      </c>
    </row>
    <row r="430" spans="1:15" x14ac:dyDescent="0.3">
      <c r="A430">
        <v>242</v>
      </c>
      <c r="B430">
        <v>20240303</v>
      </c>
      <c r="C430">
        <v>5.0999999999999996</v>
      </c>
      <c r="D430">
        <v>8.6999999999999993</v>
      </c>
      <c r="G430">
        <v>1002.1</v>
      </c>
      <c r="H430">
        <v>86</v>
      </c>
      <c r="I430" s="101" t="s">
        <v>15</v>
      </c>
      <c r="J430" s="1">
        <f>DATEVALUE(RIGHT(jaar_zip[[#This Row],[YYYYMMDD]],2)&amp;"-"&amp;MID(jaar_zip[[#This Row],[YYYYMMDD]],5,2)&amp;"-"&amp;LEFT(jaar_zip[[#This Row],[YYYYMMDD]],4))</f>
        <v>45354</v>
      </c>
      <c r="K430" s="101" t="str">
        <f>IF(AND(VALUE(MONTH(jaar_zip[[#This Row],[Datum]]))=1,VALUE(WEEKNUM(jaar_zip[[#This Row],[Datum]],21))&gt;51),RIGHT(YEAR(jaar_zip[[#This Row],[Datum]])-1,2),RIGHT(YEAR(jaar_zip[[#This Row],[Datum]]),2))&amp;"-"&amp; TEXT(WEEKNUM(jaar_zip[[#This Row],[Datum]],21),"00")</f>
        <v>24-09</v>
      </c>
      <c r="L430" s="101">
        <f>MONTH(jaar_zip[[#This Row],[Datum]])</f>
        <v>3</v>
      </c>
      <c r="M430" s="101">
        <f>IF(ISNUMBER(jaar_zip[[#This Row],[etmaaltemperatuur]]),IF(jaar_zip[[#This Row],[etmaaltemperatuur]]&lt;stookgrens,stookgrens-jaar_zip[[#This Row],[etmaaltemperatuur]],0),"")</f>
        <v>9.3000000000000007</v>
      </c>
      <c r="N430" s="101">
        <f>IF(ISNUMBER(jaar_zip[[#This Row],[graaddagen]]),IF(OR(MONTH(jaar_zip[[#This Row],[Datum]])=1,MONTH(jaar_zip[[#This Row],[Datum]])=2,MONTH(jaar_zip[[#This Row],[Datum]])=11,MONTH(jaar_zip[[#This Row],[Datum]])=12),1.1,IF(OR(MONTH(jaar_zip[[#This Row],[Datum]])=3,MONTH(jaar_zip[[#This Row],[Datum]])=10),1,0.8))*jaar_zip[[#This Row],[graaddagen]],"")</f>
        <v>9.3000000000000007</v>
      </c>
      <c r="O430" s="101">
        <f>IF(ISNUMBER(jaar_zip[[#This Row],[etmaaltemperatuur]]),IF(jaar_zip[[#This Row],[etmaaltemperatuur]]&gt;stookgrens,jaar_zip[[#This Row],[etmaaltemperatuur]]-stookgrens,0),"")</f>
        <v>0</v>
      </c>
    </row>
    <row r="431" spans="1:15" x14ac:dyDescent="0.3">
      <c r="A431">
        <v>242</v>
      </c>
      <c r="B431">
        <v>20240304</v>
      </c>
      <c r="C431">
        <v>4.3</v>
      </c>
      <c r="D431">
        <v>6.2</v>
      </c>
      <c r="G431">
        <v>1011.4</v>
      </c>
      <c r="H431">
        <v>89</v>
      </c>
      <c r="I431" s="101" t="s">
        <v>15</v>
      </c>
      <c r="J431" s="1">
        <f>DATEVALUE(RIGHT(jaar_zip[[#This Row],[YYYYMMDD]],2)&amp;"-"&amp;MID(jaar_zip[[#This Row],[YYYYMMDD]],5,2)&amp;"-"&amp;LEFT(jaar_zip[[#This Row],[YYYYMMDD]],4))</f>
        <v>45355</v>
      </c>
      <c r="K431" s="101" t="str">
        <f>IF(AND(VALUE(MONTH(jaar_zip[[#This Row],[Datum]]))=1,VALUE(WEEKNUM(jaar_zip[[#This Row],[Datum]],21))&gt;51),RIGHT(YEAR(jaar_zip[[#This Row],[Datum]])-1,2),RIGHT(YEAR(jaar_zip[[#This Row],[Datum]]),2))&amp;"-"&amp; TEXT(WEEKNUM(jaar_zip[[#This Row],[Datum]],21),"00")</f>
        <v>24-10</v>
      </c>
      <c r="L431" s="101">
        <f>MONTH(jaar_zip[[#This Row],[Datum]])</f>
        <v>3</v>
      </c>
      <c r="M431" s="101">
        <f>IF(ISNUMBER(jaar_zip[[#This Row],[etmaaltemperatuur]]),IF(jaar_zip[[#This Row],[etmaaltemperatuur]]&lt;stookgrens,stookgrens-jaar_zip[[#This Row],[etmaaltemperatuur]],0),"")</f>
        <v>11.8</v>
      </c>
      <c r="N431" s="101">
        <f>IF(ISNUMBER(jaar_zip[[#This Row],[graaddagen]]),IF(OR(MONTH(jaar_zip[[#This Row],[Datum]])=1,MONTH(jaar_zip[[#This Row],[Datum]])=2,MONTH(jaar_zip[[#This Row],[Datum]])=11,MONTH(jaar_zip[[#This Row],[Datum]])=12),1.1,IF(OR(MONTH(jaar_zip[[#This Row],[Datum]])=3,MONTH(jaar_zip[[#This Row],[Datum]])=10),1,0.8))*jaar_zip[[#This Row],[graaddagen]],"")</f>
        <v>11.8</v>
      </c>
      <c r="O431" s="101">
        <f>IF(ISNUMBER(jaar_zip[[#This Row],[etmaaltemperatuur]]),IF(jaar_zip[[#This Row],[etmaaltemperatuur]]&gt;stookgrens,jaar_zip[[#This Row],[etmaaltemperatuur]]-stookgrens,0),"")</f>
        <v>0</v>
      </c>
    </row>
    <row r="432" spans="1:15" x14ac:dyDescent="0.3">
      <c r="A432">
        <v>242</v>
      </c>
      <c r="B432">
        <v>20240305</v>
      </c>
      <c r="C432">
        <v>4.3</v>
      </c>
      <c r="D432">
        <v>6.4</v>
      </c>
      <c r="G432">
        <v>1015</v>
      </c>
      <c r="H432">
        <v>97</v>
      </c>
      <c r="I432" s="101" t="s">
        <v>15</v>
      </c>
      <c r="J432" s="1">
        <f>DATEVALUE(RIGHT(jaar_zip[[#This Row],[YYYYMMDD]],2)&amp;"-"&amp;MID(jaar_zip[[#This Row],[YYYYMMDD]],5,2)&amp;"-"&amp;LEFT(jaar_zip[[#This Row],[YYYYMMDD]],4))</f>
        <v>45356</v>
      </c>
      <c r="K432" s="101" t="str">
        <f>IF(AND(VALUE(MONTH(jaar_zip[[#This Row],[Datum]]))=1,VALUE(WEEKNUM(jaar_zip[[#This Row],[Datum]],21))&gt;51),RIGHT(YEAR(jaar_zip[[#This Row],[Datum]])-1,2),RIGHT(YEAR(jaar_zip[[#This Row],[Datum]]),2))&amp;"-"&amp; TEXT(WEEKNUM(jaar_zip[[#This Row],[Datum]],21),"00")</f>
        <v>24-10</v>
      </c>
      <c r="L432" s="101">
        <f>MONTH(jaar_zip[[#This Row],[Datum]])</f>
        <v>3</v>
      </c>
      <c r="M432" s="101">
        <f>IF(ISNUMBER(jaar_zip[[#This Row],[etmaaltemperatuur]]),IF(jaar_zip[[#This Row],[etmaaltemperatuur]]&lt;stookgrens,stookgrens-jaar_zip[[#This Row],[etmaaltemperatuur]],0),"")</f>
        <v>11.6</v>
      </c>
      <c r="N432" s="101">
        <f>IF(ISNUMBER(jaar_zip[[#This Row],[graaddagen]]),IF(OR(MONTH(jaar_zip[[#This Row],[Datum]])=1,MONTH(jaar_zip[[#This Row],[Datum]])=2,MONTH(jaar_zip[[#This Row],[Datum]])=11,MONTH(jaar_zip[[#This Row],[Datum]])=12),1.1,IF(OR(MONTH(jaar_zip[[#This Row],[Datum]])=3,MONTH(jaar_zip[[#This Row],[Datum]])=10),1,0.8))*jaar_zip[[#This Row],[graaddagen]],"")</f>
        <v>11.6</v>
      </c>
      <c r="O432" s="101">
        <f>IF(ISNUMBER(jaar_zip[[#This Row],[etmaaltemperatuur]]),IF(jaar_zip[[#This Row],[etmaaltemperatuur]]&gt;stookgrens,jaar_zip[[#This Row],[etmaaltemperatuur]]-stookgrens,0),"")</f>
        <v>0</v>
      </c>
    </row>
    <row r="433" spans="1:15" x14ac:dyDescent="0.3">
      <c r="A433">
        <v>242</v>
      </c>
      <c r="B433">
        <v>20240306</v>
      </c>
      <c r="C433">
        <v>5.9</v>
      </c>
      <c r="D433">
        <v>5.7</v>
      </c>
      <c r="G433">
        <v>1023.5</v>
      </c>
      <c r="H433">
        <v>90</v>
      </c>
      <c r="I433" s="101" t="s">
        <v>15</v>
      </c>
      <c r="J433" s="1">
        <f>DATEVALUE(RIGHT(jaar_zip[[#This Row],[YYYYMMDD]],2)&amp;"-"&amp;MID(jaar_zip[[#This Row],[YYYYMMDD]],5,2)&amp;"-"&amp;LEFT(jaar_zip[[#This Row],[YYYYMMDD]],4))</f>
        <v>45357</v>
      </c>
      <c r="K433" s="101" t="str">
        <f>IF(AND(VALUE(MONTH(jaar_zip[[#This Row],[Datum]]))=1,VALUE(WEEKNUM(jaar_zip[[#This Row],[Datum]],21))&gt;51),RIGHT(YEAR(jaar_zip[[#This Row],[Datum]])-1,2),RIGHT(YEAR(jaar_zip[[#This Row],[Datum]]),2))&amp;"-"&amp; TEXT(WEEKNUM(jaar_zip[[#This Row],[Datum]],21),"00")</f>
        <v>24-10</v>
      </c>
      <c r="L433" s="101">
        <f>MONTH(jaar_zip[[#This Row],[Datum]])</f>
        <v>3</v>
      </c>
      <c r="M433" s="101">
        <f>IF(ISNUMBER(jaar_zip[[#This Row],[etmaaltemperatuur]]),IF(jaar_zip[[#This Row],[etmaaltemperatuur]]&lt;stookgrens,stookgrens-jaar_zip[[#This Row],[etmaaltemperatuur]],0),"")</f>
        <v>12.3</v>
      </c>
      <c r="N433" s="101">
        <f>IF(ISNUMBER(jaar_zip[[#This Row],[graaddagen]]),IF(OR(MONTH(jaar_zip[[#This Row],[Datum]])=1,MONTH(jaar_zip[[#This Row],[Datum]])=2,MONTH(jaar_zip[[#This Row],[Datum]])=11,MONTH(jaar_zip[[#This Row],[Datum]])=12),1.1,IF(OR(MONTH(jaar_zip[[#This Row],[Datum]])=3,MONTH(jaar_zip[[#This Row],[Datum]])=10),1,0.8))*jaar_zip[[#This Row],[graaddagen]],"")</f>
        <v>12.3</v>
      </c>
      <c r="O433" s="101">
        <f>IF(ISNUMBER(jaar_zip[[#This Row],[etmaaltemperatuur]]),IF(jaar_zip[[#This Row],[etmaaltemperatuur]]&gt;stookgrens,jaar_zip[[#This Row],[etmaaltemperatuur]]-stookgrens,0),"")</f>
        <v>0</v>
      </c>
    </row>
    <row r="434" spans="1:15" x14ac:dyDescent="0.3">
      <c r="A434">
        <v>242</v>
      </c>
      <c r="B434">
        <v>20240307</v>
      </c>
      <c r="C434">
        <v>7.4</v>
      </c>
      <c r="D434">
        <v>4.7</v>
      </c>
      <c r="G434">
        <v>1024.8</v>
      </c>
      <c r="H434">
        <v>86</v>
      </c>
      <c r="I434" s="101" t="s">
        <v>15</v>
      </c>
      <c r="J434" s="1">
        <f>DATEVALUE(RIGHT(jaar_zip[[#This Row],[YYYYMMDD]],2)&amp;"-"&amp;MID(jaar_zip[[#This Row],[YYYYMMDD]],5,2)&amp;"-"&amp;LEFT(jaar_zip[[#This Row],[YYYYMMDD]],4))</f>
        <v>45358</v>
      </c>
      <c r="K434" s="101" t="str">
        <f>IF(AND(VALUE(MONTH(jaar_zip[[#This Row],[Datum]]))=1,VALUE(WEEKNUM(jaar_zip[[#This Row],[Datum]],21))&gt;51),RIGHT(YEAR(jaar_zip[[#This Row],[Datum]])-1,2),RIGHT(YEAR(jaar_zip[[#This Row],[Datum]]),2))&amp;"-"&amp; TEXT(WEEKNUM(jaar_zip[[#This Row],[Datum]],21),"00")</f>
        <v>24-10</v>
      </c>
      <c r="L434" s="101">
        <f>MONTH(jaar_zip[[#This Row],[Datum]])</f>
        <v>3</v>
      </c>
      <c r="M434" s="101">
        <f>IF(ISNUMBER(jaar_zip[[#This Row],[etmaaltemperatuur]]),IF(jaar_zip[[#This Row],[etmaaltemperatuur]]&lt;stookgrens,stookgrens-jaar_zip[[#This Row],[etmaaltemperatuur]],0),"")</f>
        <v>13.3</v>
      </c>
      <c r="N434" s="101">
        <f>IF(ISNUMBER(jaar_zip[[#This Row],[graaddagen]]),IF(OR(MONTH(jaar_zip[[#This Row],[Datum]])=1,MONTH(jaar_zip[[#This Row],[Datum]])=2,MONTH(jaar_zip[[#This Row],[Datum]])=11,MONTH(jaar_zip[[#This Row],[Datum]])=12),1.1,IF(OR(MONTH(jaar_zip[[#This Row],[Datum]])=3,MONTH(jaar_zip[[#This Row],[Datum]])=10),1,0.8))*jaar_zip[[#This Row],[graaddagen]],"")</f>
        <v>13.3</v>
      </c>
      <c r="O434" s="101">
        <f>IF(ISNUMBER(jaar_zip[[#This Row],[etmaaltemperatuur]]),IF(jaar_zip[[#This Row],[etmaaltemperatuur]]&gt;stookgrens,jaar_zip[[#This Row],[etmaaltemperatuur]]-stookgrens,0),"")</f>
        <v>0</v>
      </c>
    </row>
    <row r="435" spans="1:15" x14ac:dyDescent="0.3">
      <c r="A435">
        <v>242</v>
      </c>
      <c r="B435">
        <v>20240308</v>
      </c>
      <c r="C435">
        <v>9.8000000000000007</v>
      </c>
      <c r="D435">
        <v>5</v>
      </c>
      <c r="G435">
        <v>1013.5</v>
      </c>
      <c r="H435">
        <v>75</v>
      </c>
      <c r="I435" s="101" t="s">
        <v>15</v>
      </c>
      <c r="J435" s="1">
        <f>DATEVALUE(RIGHT(jaar_zip[[#This Row],[YYYYMMDD]],2)&amp;"-"&amp;MID(jaar_zip[[#This Row],[YYYYMMDD]],5,2)&amp;"-"&amp;LEFT(jaar_zip[[#This Row],[YYYYMMDD]],4))</f>
        <v>45359</v>
      </c>
      <c r="K435" s="101" t="str">
        <f>IF(AND(VALUE(MONTH(jaar_zip[[#This Row],[Datum]]))=1,VALUE(WEEKNUM(jaar_zip[[#This Row],[Datum]],21))&gt;51),RIGHT(YEAR(jaar_zip[[#This Row],[Datum]])-1,2),RIGHT(YEAR(jaar_zip[[#This Row],[Datum]]),2))&amp;"-"&amp; TEXT(WEEKNUM(jaar_zip[[#This Row],[Datum]],21),"00")</f>
        <v>24-10</v>
      </c>
      <c r="L435" s="101">
        <f>MONTH(jaar_zip[[#This Row],[Datum]])</f>
        <v>3</v>
      </c>
      <c r="M435" s="101">
        <f>IF(ISNUMBER(jaar_zip[[#This Row],[etmaaltemperatuur]]),IF(jaar_zip[[#This Row],[etmaaltemperatuur]]&lt;stookgrens,stookgrens-jaar_zip[[#This Row],[etmaaltemperatuur]],0),"")</f>
        <v>13</v>
      </c>
      <c r="N435" s="101">
        <f>IF(ISNUMBER(jaar_zip[[#This Row],[graaddagen]]),IF(OR(MONTH(jaar_zip[[#This Row],[Datum]])=1,MONTH(jaar_zip[[#This Row],[Datum]])=2,MONTH(jaar_zip[[#This Row],[Datum]])=11,MONTH(jaar_zip[[#This Row],[Datum]])=12),1.1,IF(OR(MONTH(jaar_zip[[#This Row],[Datum]])=3,MONTH(jaar_zip[[#This Row],[Datum]])=10),1,0.8))*jaar_zip[[#This Row],[graaddagen]],"")</f>
        <v>13</v>
      </c>
      <c r="O435" s="101">
        <f>IF(ISNUMBER(jaar_zip[[#This Row],[etmaaltemperatuur]]),IF(jaar_zip[[#This Row],[etmaaltemperatuur]]&gt;stookgrens,jaar_zip[[#This Row],[etmaaltemperatuur]]-stookgrens,0),"")</f>
        <v>0</v>
      </c>
    </row>
    <row r="436" spans="1:15" x14ac:dyDescent="0.3">
      <c r="A436">
        <v>242</v>
      </c>
      <c r="B436">
        <v>20240309</v>
      </c>
      <c r="C436">
        <v>9</v>
      </c>
      <c r="D436">
        <v>6.4</v>
      </c>
      <c r="G436">
        <v>1002.5</v>
      </c>
      <c r="H436">
        <v>76</v>
      </c>
      <c r="I436" s="101" t="s">
        <v>15</v>
      </c>
      <c r="J436" s="1">
        <f>DATEVALUE(RIGHT(jaar_zip[[#This Row],[YYYYMMDD]],2)&amp;"-"&amp;MID(jaar_zip[[#This Row],[YYYYMMDD]],5,2)&amp;"-"&amp;LEFT(jaar_zip[[#This Row],[YYYYMMDD]],4))</f>
        <v>45360</v>
      </c>
      <c r="K436" s="101" t="str">
        <f>IF(AND(VALUE(MONTH(jaar_zip[[#This Row],[Datum]]))=1,VALUE(WEEKNUM(jaar_zip[[#This Row],[Datum]],21))&gt;51),RIGHT(YEAR(jaar_zip[[#This Row],[Datum]])-1,2),RIGHT(YEAR(jaar_zip[[#This Row],[Datum]]),2))&amp;"-"&amp; TEXT(WEEKNUM(jaar_zip[[#This Row],[Datum]],21),"00")</f>
        <v>24-10</v>
      </c>
      <c r="L436" s="101">
        <f>MONTH(jaar_zip[[#This Row],[Datum]])</f>
        <v>3</v>
      </c>
      <c r="M436" s="101">
        <f>IF(ISNUMBER(jaar_zip[[#This Row],[etmaaltemperatuur]]),IF(jaar_zip[[#This Row],[etmaaltemperatuur]]&lt;stookgrens,stookgrens-jaar_zip[[#This Row],[etmaaltemperatuur]],0),"")</f>
        <v>11.6</v>
      </c>
      <c r="N436" s="101">
        <f>IF(ISNUMBER(jaar_zip[[#This Row],[graaddagen]]),IF(OR(MONTH(jaar_zip[[#This Row],[Datum]])=1,MONTH(jaar_zip[[#This Row],[Datum]])=2,MONTH(jaar_zip[[#This Row],[Datum]])=11,MONTH(jaar_zip[[#This Row],[Datum]])=12),1.1,IF(OR(MONTH(jaar_zip[[#This Row],[Datum]])=3,MONTH(jaar_zip[[#This Row],[Datum]])=10),1,0.8))*jaar_zip[[#This Row],[graaddagen]],"")</f>
        <v>11.6</v>
      </c>
      <c r="O436" s="101">
        <f>IF(ISNUMBER(jaar_zip[[#This Row],[etmaaltemperatuur]]),IF(jaar_zip[[#This Row],[etmaaltemperatuur]]&gt;stookgrens,jaar_zip[[#This Row],[etmaaltemperatuur]]-stookgrens,0),"")</f>
        <v>0</v>
      </c>
    </row>
    <row r="437" spans="1:15" x14ac:dyDescent="0.3">
      <c r="A437">
        <v>242</v>
      </c>
      <c r="B437">
        <v>20240310</v>
      </c>
      <c r="C437">
        <v>11.8</v>
      </c>
      <c r="D437">
        <v>6.4</v>
      </c>
      <c r="G437">
        <v>999.4</v>
      </c>
      <c r="H437">
        <v>86</v>
      </c>
      <c r="I437" s="101" t="s">
        <v>15</v>
      </c>
      <c r="J437" s="1">
        <f>DATEVALUE(RIGHT(jaar_zip[[#This Row],[YYYYMMDD]],2)&amp;"-"&amp;MID(jaar_zip[[#This Row],[YYYYMMDD]],5,2)&amp;"-"&amp;LEFT(jaar_zip[[#This Row],[YYYYMMDD]],4))</f>
        <v>45361</v>
      </c>
      <c r="K437" s="101" t="str">
        <f>IF(AND(VALUE(MONTH(jaar_zip[[#This Row],[Datum]]))=1,VALUE(WEEKNUM(jaar_zip[[#This Row],[Datum]],21))&gt;51),RIGHT(YEAR(jaar_zip[[#This Row],[Datum]])-1,2),RIGHT(YEAR(jaar_zip[[#This Row],[Datum]]),2))&amp;"-"&amp; TEXT(WEEKNUM(jaar_zip[[#This Row],[Datum]],21),"00")</f>
        <v>24-10</v>
      </c>
      <c r="L437" s="101">
        <f>MONTH(jaar_zip[[#This Row],[Datum]])</f>
        <v>3</v>
      </c>
      <c r="M437" s="101">
        <f>IF(ISNUMBER(jaar_zip[[#This Row],[etmaaltemperatuur]]),IF(jaar_zip[[#This Row],[etmaaltemperatuur]]&lt;stookgrens,stookgrens-jaar_zip[[#This Row],[etmaaltemperatuur]],0),"")</f>
        <v>11.6</v>
      </c>
      <c r="N437" s="101">
        <f>IF(ISNUMBER(jaar_zip[[#This Row],[graaddagen]]),IF(OR(MONTH(jaar_zip[[#This Row],[Datum]])=1,MONTH(jaar_zip[[#This Row],[Datum]])=2,MONTH(jaar_zip[[#This Row],[Datum]])=11,MONTH(jaar_zip[[#This Row],[Datum]])=12),1.1,IF(OR(MONTH(jaar_zip[[#This Row],[Datum]])=3,MONTH(jaar_zip[[#This Row],[Datum]])=10),1,0.8))*jaar_zip[[#This Row],[graaddagen]],"")</f>
        <v>11.6</v>
      </c>
      <c r="O437" s="101">
        <f>IF(ISNUMBER(jaar_zip[[#This Row],[etmaaltemperatuur]]),IF(jaar_zip[[#This Row],[etmaaltemperatuur]]&gt;stookgrens,jaar_zip[[#This Row],[etmaaltemperatuur]]-stookgrens,0),"")</f>
        <v>0</v>
      </c>
    </row>
    <row r="438" spans="1:15" x14ac:dyDescent="0.3">
      <c r="A438">
        <v>242</v>
      </c>
      <c r="B438">
        <v>20240311</v>
      </c>
      <c r="C438">
        <v>6.5</v>
      </c>
      <c r="D438">
        <v>6.9</v>
      </c>
      <c r="G438">
        <v>1003.6</v>
      </c>
      <c r="H438">
        <v>88</v>
      </c>
      <c r="I438" s="101" t="s">
        <v>15</v>
      </c>
      <c r="J438" s="1">
        <f>DATEVALUE(RIGHT(jaar_zip[[#This Row],[YYYYMMDD]],2)&amp;"-"&amp;MID(jaar_zip[[#This Row],[YYYYMMDD]],5,2)&amp;"-"&amp;LEFT(jaar_zip[[#This Row],[YYYYMMDD]],4))</f>
        <v>45362</v>
      </c>
      <c r="K438" s="101" t="str">
        <f>IF(AND(VALUE(MONTH(jaar_zip[[#This Row],[Datum]]))=1,VALUE(WEEKNUM(jaar_zip[[#This Row],[Datum]],21))&gt;51),RIGHT(YEAR(jaar_zip[[#This Row],[Datum]])-1,2),RIGHT(YEAR(jaar_zip[[#This Row],[Datum]]),2))&amp;"-"&amp; TEXT(WEEKNUM(jaar_zip[[#This Row],[Datum]],21),"00")</f>
        <v>24-11</v>
      </c>
      <c r="L438" s="101">
        <f>MONTH(jaar_zip[[#This Row],[Datum]])</f>
        <v>3</v>
      </c>
      <c r="M438" s="101">
        <f>IF(ISNUMBER(jaar_zip[[#This Row],[etmaaltemperatuur]]),IF(jaar_zip[[#This Row],[etmaaltemperatuur]]&lt;stookgrens,stookgrens-jaar_zip[[#This Row],[etmaaltemperatuur]],0),"")</f>
        <v>11.1</v>
      </c>
      <c r="N438" s="101">
        <f>IF(ISNUMBER(jaar_zip[[#This Row],[graaddagen]]),IF(OR(MONTH(jaar_zip[[#This Row],[Datum]])=1,MONTH(jaar_zip[[#This Row],[Datum]])=2,MONTH(jaar_zip[[#This Row],[Datum]])=11,MONTH(jaar_zip[[#This Row],[Datum]])=12),1.1,IF(OR(MONTH(jaar_zip[[#This Row],[Datum]])=3,MONTH(jaar_zip[[#This Row],[Datum]])=10),1,0.8))*jaar_zip[[#This Row],[graaddagen]],"")</f>
        <v>11.1</v>
      </c>
      <c r="O438" s="101">
        <f>IF(ISNUMBER(jaar_zip[[#This Row],[etmaaltemperatuur]]),IF(jaar_zip[[#This Row],[etmaaltemperatuur]]&gt;stookgrens,jaar_zip[[#This Row],[etmaaltemperatuur]]-stookgrens,0),"")</f>
        <v>0</v>
      </c>
    </row>
    <row r="439" spans="1:15" x14ac:dyDescent="0.3">
      <c r="A439">
        <v>242</v>
      </c>
      <c r="B439">
        <v>20240312</v>
      </c>
      <c r="C439">
        <v>5.3</v>
      </c>
      <c r="D439">
        <v>7.8</v>
      </c>
      <c r="G439">
        <v>1011.3</v>
      </c>
      <c r="H439">
        <v>89</v>
      </c>
      <c r="I439" s="101" t="s">
        <v>15</v>
      </c>
      <c r="J439" s="1">
        <f>DATEVALUE(RIGHT(jaar_zip[[#This Row],[YYYYMMDD]],2)&amp;"-"&amp;MID(jaar_zip[[#This Row],[YYYYMMDD]],5,2)&amp;"-"&amp;LEFT(jaar_zip[[#This Row],[YYYYMMDD]],4))</f>
        <v>45363</v>
      </c>
      <c r="K439" s="101" t="str">
        <f>IF(AND(VALUE(MONTH(jaar_zip[[#This Row],[Datum]]))=1,VALUE(WEEKNUM(jaar_zip[[#This Row],[Datum]],21))&gt;51),RIGHT(YEAR(jaar_zip[[#This Row],[Datum]])-1,2),RIGHT(YEAR(jaar_zip[[#This Row],[Datum]]),2))&amp;"-"&amp; TEXT(WEEKNUM(jaar_zip[[#This Row],[Datum]],21),"00")</f>
        <v>24-11</v>
      </c>
      <c r="L439" s="101">
        <f>MONTH(jaar_zip[[#This Row],[Datum]])</f>
        <v>3</v>
      </c>
      <c r="M439" s="101">
        <f>IF(ISNUMBER(jaar_zip[[#This Row],[etmaaltemperatuur]]),IF(jaar_zip[[#This Row],[etmaaltemperatuur]]&lt;stookgrens,stookgrens-jaar_zip[[#This Row],[etmaaltemperatuur]],0),"")</f>
        <v>10.199999999999999</v>
      </c>
      <c r="N439" s="101">
        <f>IF(ISNUMBER(jaar_zip[[#This Row],[graaddagen]]),IF(OR(MONTH(jaar_zip[[#This Row],[Datum]])=1,MONTH(jaar_zip[[#This Row],[Datum]])=2,MONTH(jaar_zip[[#This Row],[Datum]])=11,MONTH(jaar_zip[[#This Row],[Datum]])=12),1.1,IF(OR(MONTH(jaar_zip[[#This Row],[Datum]])=3,MONTH(jaar_zip[[#This Row],[Datum]])=10),1,0.8))*jaar_zip[[#This Row],[graaddagen]],"")</f>
        <v>10.199999999999999</v>
      </c>
      <c r="O439" s="101">
        <f>IF(ISNUMBER(jaar_zip[[#This Row],[etmaaltemperatuur]]),IF(jaar_zip[[#This Row],[etmaaltemperatuur]]&gt;stookgrens,jaar_zip[[#This Row],[etmaaltemperatuur]]-stookgrens,0),"")</f>
        <v>0</v>
      </c>
    </row>
    <row r="440" spans="1:15" x14ac:dyDescent="0.3">
      <c r="A440">
        <v>242</v>
      </c>
      <c r="B440">
        <v>20240313</v>
      </c>
      <c r="C440">
        <v>9.6</v>
      </c>
      <c r="D440">
        <v>10</v>
      </c>
      <c r="G440">
        <v>1011.5</v>
      </c>
      <c r="H440">
        <v>90</v>
      </c>
      <c r="I440" s="101" t="s">
        <v>15</v>
      </c>
      <c r="J440" s="1">
        <f>DATEVALUE(RIGHT(jaar_zip[[#This Row],[YYYYMMDD]],2)&amp;"-"&amp;MID(jaar_zip[[#This Row],[YYYYMMDD]],5,2)&amp;"-"&amp;LEFT(jaar_zip[[#This Row],[YYYYMMDD]],4))</f>
        <v>45364</v>
      </c>
      <c r="K440" s="101" t="str">
        <f>IF(AND(VALUE(MONTH(jaar_zip[[#This Row],[Datum]]))=1,VALUE(WEEKNUM(jaar_zip[[#This Row],[Datum]],21))&gt;51),RIGHT(YEAR(jaar_zip[[#This Row],[Datum]])-1,2),RIGHT(YEAR(jaar_zip[[#This Row],[Datum]]),2))&amp;"-"&amp; TEXT(WEEKNUM(jaar_zip[[#This Row],[Datum]],21),"00")</f>
        <v>24-11</v>
      </c>
      <c r="L440" s="101">
        <f>MONTH(jaar_zip[[#This Row],[Datum]])</f>
        <v>3</v>
      </c>
      <c r="M440" s="101">
        <f>IF(ISNUMBER(jaar_zip[[#This Row],[etmaaltemperatuur]]),IF(jaar_zip[[#This Row],[etmaaltemperatuur]]&lt;stookgrens,stookgrens-jaar_zip[[#This Row],[etmaaltemperatuur]],0),"")</f>
        <v>8</v>
      </c>
      <c r="N440" s="101">
        <f>IF(ISNUMBER(jaar_zip[[#This Row],[graaddagen]]),IF(OR(MONTH(jaar_zip[[#This Row],[Datum]])=1,MONTH(jaar_zip[[#This Row],[Datum]])=2,MONTH(jaar_zip[[#This Row],[Datum]])=11,MONTH(jaar_zip[[#This Row],[Datum]])=12),1.1,IF(OR(MONTH(jaar_zip[[#This Row],[Datum]])=3,MONTH(jaar_zip[[#This Row],[Datum]])=10),1,0.8))*jaar_zip[[#This Row],[graaddagen]],"")</f>
        <v>8</v>
      </c>
      <c r="O440" s="101">
        <f>IF(ISNUMBER(jaar_zip[[#This Row],[etmaaltemperatuur]]),IF(jaar_zip[[#This Row],[etmaaltemperatuur]]&gt;stookgrens,jaar_zip[[#This Row],[etmaaltemperatuur]]-stookgrens,0),"")</f>
        <v>0</v>
      </c>
    </row>
    <row r="441" spans="1:15" x14ac:dyDescent="0.3">
      <c r="A441">
        <v>242</v>
      </c>
      <c r="B441">
        <v>20240314</v>
      </c>
      <c r="C441">
        <v>8.4</v>
      </c>
      <c r="D441">
        <v>11.6</v>
      </c>
      <c r="G441">
        <v>1008.2</v>
      </c>
      <c r="H441">
        <v>79</v>
      </c>
      <c r="I441" s="101" t="s">
        <v>15</v>
      </c>
      <c r="J441" s="1">
        <f>DATEVALUE(RIGHT(jaar_zip[[#This Row],[YYYYMMDD]],2)&amp;"-"&amp;MID(jaar_zip[[#This Row],[YYYYMMDD]],5,2)&amp;"-"&amp;LEFT(jaar_zip[[#This Row],[YYYYMMDD]],4))</f>
        <v>45365</v>
      </c>
      <c r="K441" s="101" t="str">
        <f>IF(AND(VALUE(MONTH(jaar_zip[[#This Row],[Datum]]))=1,VALUE(WEEKNUM(jaar_zip[[#This Row],[Datum]],21))&gt;51),RIGHT(YEAR(jaar_zip[[#This Row],[Datum]])-1,2),RIGHT(YEAR(jaar_zip[[#This Row],[Datum]]),2))&amp;"-"&amp; TEXT(WEEKNUM(jaar_zip[[#This Row],[Datum]],21),"00")</f>
        <v>24-11</v>
      </c>
      <c r="L441" s="101">
        <f>MONTH(jaar_zip[[#This Row],[Datum]])</f>
        <v>3</v>
      </c>
      <c r="M441" s="101">
        <f>IF(ISNUMBER(jaar_zip[[#This Row],[etmaaltemperatuur]]),IF(jaar_zip[[#This Row],[etmaaltemperatuur]]&lt;stookgrens,stookgrens-jaar_zip[[#This Row],[etmaaltemperatuur]],0),"")</f>
        <v>6.4</v>
      </c>
      <c r="N441" s="101">
        <f>IF(ISNUMBER(jaar_zip[[#This Row],[graaddagen]]),IF(OR(MONTH(jaar_zip[[#This Row],[Datum]])=1,MONTH(jaar_zip[[#This Row],[Datum]])=2,MONTH(jaar_zip[[#This Row],[Datum]])=11,MONTH(jaar_zip[[#This Row],[Datum]])=12),1.1,IF(OR(MONTH(jaar_zip[[#This Row],[Datum]])=3,MONTH(jaar_zip[[#This Row],[Datum]])=10),1,0.8))*jaar_zip[[#This Row],[graaddagen]],"")</f>
        <v>6.4</v>
      </c>
      <c r="O441" s="101">
        <f>IF(ISNUMBER(jaar_zip[[#This Row],[etmaaltemperatuur]]),IF(jaar_zip[[#This Row],[etmaaltemperatuur]]&gt;stookgrens,jaar_zip[[#This Row],[etmaaltemperatuur]]-stookgrens,0),"")</f>
        <v>0</v>
      </c>
    </row>
    <row r="442" spans="1:15" x14ac:dyDescent="0.3">
      <c r="A442">
        <v>242</v>
      </c>
      <c r="B442">
        <v>20240315</v>
      </c>
      <c r="C442">
        <v>11.9</v>
      </c>
      <c r="D442">
        <v>10.9</v>
      </c>
      <c r="G442">
        <v>1004.1</v>
      </c>
      <c r="H442">
        <v>85</v>
      </c>
      <c r="I442" s="101" t="s">
        <v>15</v>
      </c>
      <c r="J442" s="1">
        <f>DATEVALUE(RIGHT(jaar_zip[[#This Row],[YYYYMMDD]],2)&amp;"-"&amp;MID(jaar_zip[[#This Row],[YYYYMMDD]],5,2)&amp;"-"&amp;LEFT(jaar_zip[[#This Row],[YYYYMMDD]],4))</f>
        <v>45366</v>
      </c>
      <c r="K442" s="101" t="str">
        <f>IF(AND(VALUE(MONTH(jaar_zip[[#This Row],[Datum]]))=1,VALUE(WEEKNUM(jaar_zip[[#This Row],[Datum]],21))&gt;51),RIGHT(YEAR(jaar_zip[[#This Row],[Datum]])-1,2),RIGHT(YEAR(jaar_zip[[#This Row],[Datum]]),2))&amp;"-"&amp; TEXT(WEEKNUM(jaar_zip[[#This Row],[Datum]],21),"00")</f>
        <v>24-11</v>
      </c>
      <c r="L442" s="101">
        <f>MONTH(jaar_zip[[#This Row],[Datum]])</f>
        <v>3</v>
      </c>
      <c r="M442" s="101">
        <f>IF(ISNUMBER(jaar_zip[[#This Row],[etmaaltemperatuur]]),IF(jaar_zip[[#This Row],[etmaaltemperatuur]]&lt;stookgrens,stookgrens-jaar_zip[[#This Row],[etmaaltemperatuur]],0),"")</f>
        <v>7.1</v>
      </c>
      <c r="N442" s="101">
        <f>IF(ISNUMBER(jaar_zip[[#This Row],[graaddagen]]),IF(OR(MONTH(jaar_zip[[#This Row],[Datum]])=1,MONTH(jaar_zip[[#This Row],[Datum]])=2,MONTH(jaar_zip[[#This Row],[Datum]])=11,MONTH(jaar_zip[[#This Row],[Datum]])=12),1.1,IF(OR(MONTH(jaar_zip[[#This Row],[Datum]])=3,MONTH(jaar_zip[[#This Row],[Datum]])=10),1,0.8))*jaar_zip[[#This Row],[graaddagen]],"")</f>
        <v>7.1</v>
      </c>
      <c r="O442" s="101">
        <f>IF(ISNUMBER(jaar_zip[[#This Row],[etmaaltemperatuur]]),IF(jaar_zip[[#This Row],[etmaaltemperatuur]]&gt;stookgrens,jaar_zip[[#This Row],[etmaaltemperatuur]]-stookgrens,0),"")</f>
        <v>0</v>
      </c>
    </row>
    <row r="443" spans="1:15" x14ac:dyDescent="0.3">
      <c r="A443">
        <v>242</v>
      </c>
      <c r="B443">
        <v>20240316</v>
      </c>
      <c r="C443">
        <v>6.8</v>
      </c>
      <c r="D443">
        <v>7.6</v>
      </c>
      <c r="G443">
        <v>1018.8</v>
      </c>
      <c r="H443">
        <v>73</v>
      </c>
      <c r="I443" s="101" t="s">
        <v>15</v>
      </c>
      <c r="J443" s="1">
        <f>DATEVALUE(RIGHT(jaar_zip[[#This Row],[YYYYMMDD]],2)&amp;"-"&amp;MID(jaar_zip[[#This Row],[YYYYMMDD]],5,2)&amp;"-"&amp;LEFT(jaar_zip[[#This Row],[YYYYMMDD]],4))</f>
        <v>45367</v>
      </c>
      <c r="K443" s="101" t="str">
        <f>IF(AND(VALUE(MONTH(jaar_zip[[#This Row],[Datum]]))=1,VALUE(WEEKNUM(jaar_zip[[#This Row],[Datum]],21))&gt;51),RIGHT(YEAR(jaar_zip[[#This Row],[Datum]])-1,2),RIGHT(YEAR(jaar_zip[[#This Row],[Datum]]),2))&amp;"-"&amp; TEXT(WEEKNUM(jaar_zip[[#This Row],[Datum]],21),"00")</f>
        <v>24-11</v>
      </c>
      <c r="L443" s="101">
        <f>MONTH(jaar_zip[[#This Row],[Datum]])</f>
        <v>3</v>
      </c>
      <c r="M443" s="101">
        <f>IF(ISNUMBER(jaar_zip[[#This Row],[etmaaltemperatuur]]),IF(jaar_zip[[#This Row],[etmaaltemperatuur]]&lt;stookgrens,stookgrens-jaar_zip[[#This Row],[etmaaltemperatuur]],0),"")</f>
        <v>10.4</v>
      </c>
      <c r="N443" s="101">
        <f>IF(ISNUMBER(jaar_zip[[#This Row],[graaddagen]]),IF(OR(MONTH(jaar_zip[[#This Row],[Datum]])=1,MONTH(jaar_zip[[#This Row],[Datum]])=2,MONTH(jaar_zip[[#This Row],[Datum]])=11,MONTH(jaar_zip[[#This Row],[Datum]])=12),1.1,IF(OR(MONTH(jaar_zip[[#This Row],[Datum]])=3,MONTH(jaar_zip[[#This Row],[Datum]])=10),1,0.8))*jaar_zip[[#This Row],[graaddagen]],"")</f>
        <v>10.4</v>
      </c>
      <c r="O443" s="101">
        <f>IF(ISNUMBER(jaar_zip[[#This Row],[etmaaltemperatuur]]),IF(jaar_zip[[#This Row],[etmaaltemperatuur]]&gt;stookgrens,jaar_zip[[#This Row],[etmaaltemperatuur]]-stookgrens,0),"")</f>
        <v>0</v>
      </c>
    </row>
    <row r="444" spans="1:15" x14ac:dyDescent="0.3">
      <c r="A444">
        <v>242</v>
      </c>
      <c r="B444">
        <v>20240317</v>
      </c>
      <c r="C444">
        <v>8.6999999999999993</v>
      </c>
      <c r="D444">
        <v>8.9</v>
      </c>
      <c r="G444">
        <v>1018.2</v>
      </c>
      <c r="H444">
        <v>81</v>
      </c>
      <c r="I444" s="101" t="s">
        <v>15</v>
      </c>
      <c r="J444" s="1">
        <f>DATEVALUE(RIGHT(jaar_zip[[#This Row],[YYYYMMDD]],2)&amp;"-"&amp;MID(jaar_zip[[#This Row],[YYYYMMDD]],5,2)&amp;"-"&amp;LEFT(jaar_zip[[#This Row],[YYYYMMDD]],4))</f>
        <v>45368</v>
      </c>
      <c r="K444" s="101" t="str">
        <f>IF(AND(VALUE(MONTH(jaar_zip[[#This Row],[Datum]]))=1,VALUE(WEEKNUM(jaar_zip[[#This Row],[Datum]],21))&gt;51),RIGHT(YEAR(jaar_zip[[#This Row],[Datum]])-1,2),RIGHT(YEAR(jaar_zip[[#This Row],[Datum]]),2))&amp;"-"&amp; TEXT(WEEKNUM(jaar_zip[[#This Row],[Datum]],21),"00")</f>
        <v>24-11</v>
      </c>
      <c r="L444" s="101">
        <f>MONTH(jaar_zip[[#This Row],[Datum]])</f>
        <v>3</v>
      </c>
      <c r="M444" s="101">
        <f>IF(ISNUMBER(jaar_zip[[#This Row],[etmaaltemperatuur]]),IF(jaar_zip[[#This Row],[etmaaltemperatuur]]&lt;stookgrens,stookgrens-jaar_zip[[#This Row],[etmaaltemperatuur]],0),"")</f>
        <v>9.1</v>
      </c>
      <c r="N444" s="101">
        <f>IF(ISNUMBER(jaar_zip[[#This Row],[graaddagen]]),IF(OR(MONTH(jaar_zip[[#This Row],[Datum]])=1,MONTH(jaar_zip[[#This Row],[Datum]])=2,MONTH(jaar_zip[[#This Row],[Datum]])=11,MONTH(jaar_zip[[#This Row],[Datum]])=12),1.1,IF(OR(MONTH(jaar_zip[[#This Row],[Datum]])=3,MONTH(jaar_zip[[#This Row],[Datum]])=10),1,0.8))*jaar_zip[[#This Row],[graaddagen]],"")</f>
        <v>9.1</v>
      </c>
      <c r="O444" s="101">
        <f>IF(ISNUMBER(jaar_zip[[#This Row],[etmaaltemperatuur]]),IF(jaar_zip[[#This Row],[etmaaltemperatuur]]&gt;stookgrens,jaar_zip[[#This Row],[etmaaltemperatuur]]-stookgrens,0),"")</f>
        <v>0</v>
      </c>
    </row>
    <row r="445" spans="1:15" x14ac:dyDescent="0.3">
      <c r="A445">
        <v>242</v>
      </c>
      <c r="B445">
        <v>20240318</v>
      </c>
      <c r="C445">
        <v>5.2</v>
      </c>
      <c r="D445">
        <v>9.1999999999999993</v>
      </c>
      <c r="G445">
        <v>1015.1</v>
      </c>
      <c r="H445">
        <v>92</v>
      </c>
      <c r="I445" s="101" t="s">
        <v>15</v>
      </c>
      <c r="J445" s="1">
        <f>DATEVALUE(RIGHT(jaar_zip[[#This Row],[YYYYMMDD]],2)&amp;"-"&amp;MID(jaar_zip[[#This Row],[YYYYMMDD]],5,2)&amp;"-"&amp;LEFT(jaar_zip[[#This Row],[YYYYMMDD]],4))</f>
        <v>45369</v>
      </c>
      <c r="K445" s="101" t="str">
        <f>IF(AND(VALUE(MONTH(jaar_zip[[#This Row],[Datum]]))=1,VALUE(WEEKNUM(jaar_zip[[#This Row],[Datum]],21))&gt;51),RIGHT(YEAR(jaar_zip[[#This Row],[Datum]])-1,2),RIGHT(YEAR(jaar_zip[[#This Row],[Datum]]),2))&amp;"-"&amp; TEXT(WEEKNUM(jaar_zip[[#This Row],[Datum]],21),"00")</f>
        <v>24-12</v>
      </c>
      <c r="L445" s="101">
        <f>MONTH(jaar_zip[[#This Row],[Datum]])</f>
        <v>3</v>
      </c>
      <c r="M445" s="101">
        <f>IF(ISNUMBER(jaar_zip[[#This Row],[etmaaltemperatuur]]),IF(jaar_zip[[#This Row],[etmaaltemperatuur]]&lt;stookgrens,stookgrens-jaar_zip[[#This Row],[etmaaltemperatuur]],0),"")</f>
        <v>8.8000000000000007</v>
      </c>
      <c r="N445" s="101">
        <f>IF(ISNUMBER(jaar_zip[[#This Row],[graaddagen]]),IF(OR(MONTH(jaar_zip[[#This Row],[Datum]])=1,MONTH(jaar_zip[[#This Row],[Datum]])=2,MONTH(jaar_zip[[#This Row],[Datum]])=11,MONTH(jaar_zip[[#This Row],[Datum]])=12),1.1,IF(OR(MONTH(jaar_zip[[#This Row],[Datum]])=3,MONTH(jaar_zip[[#This Row],[Datum]])=10),1,0.8))*jaar_zip[[#This Row],[graaddagen]],"")</f>
        <v>8.8000000000000007</v>
      </c>
      <c r="O445" s="101">
        <f>IF(ISNUMBER(jaar_zip[[#This Row],[etmaaltemperatuur]]),IF(jaar_zip[[#This Row],[etmaaltemperatuur]]&gt;stookgrens,jaar_zip[[#This Row],[etmaaltemperatuur]]-stookgrens,0),"")</f>
        <v>0</v>
      </c>
    </row>
    <row r="446" spans="1:15" x14ac:dyDescent="0.3">
      <c r="A446">
        <v>242</v>
      </c>
      <c r="B446">
        <v>20240319</v>
      </c>
      <c r="C446">
        <v>7.2</v>
      </c>
      <c r="D446">
        <v>10.5</v>
      </c>
      <c r="G446">
        <v>1016.7</v>
      </c>
      <c r="H446">
        <v>86</v>
      </c>
      <c r="I446" s="101" t="s">
        <v>15</v>
      </c>
      <c r="J446" s="1">
        <f>DATEVALUE(RIGHT(jaar_zip[[#This Row],[YYYYMMDD]],2)&amp;"-"&amp;MID(jaar_zip[[#This Row],[YYYYMMDD]],5,2)&amp;"-"&amp;LEFT(jaar_zip[[#This Row],[YYYYMMDD]],4))</f>
        <v>45370</v>
      </c>
      <c r="K446" s="101" t="str">
        <f>IF(AND(VALUE(MONTH(jaar_zip[[#This Row],[Datum]]))=1,VALUE(WEEKNUM(jaar_zip[[#This Row],[Datum]],21))&gt;51),RIGHT(YEAR(jaar_zip[[#This Row],[Datum]])-1,2),RIGHT(YEAR(jaar_zip[[#This Row],[Datum]]),2))&amp;"-"&amp; TEXT(WEEKNUM(jaar_zip[[#This Row],[Datum]],21),"00")</f>
        <v>24-12</v>
      </c>
      <c r="L446" s="101">
        <f>MONTH(jaar_zip[[#This Row],[Datum]])</f>
        <v>3</v>
      </c>
      <c r="M446" s="101">
        <f>IF(ISNUMBER(jaar_zip[[#This Row],[etmaaltemperatuur]]),IF(jaar_zip[[#This Row],[etmaaltemperatuur]]&lt;stookgrens,stookgrens-jaar_zip[[#This Row],[etmaaltemperatuur]],0),"")</f>
        <v>7.5</v>
      </c>
      <c r="N446" s="101">
        <f>IF(ISNUMBER(jaar_zip[[#This Row],[graaddagen]]),IF(OR(MONTH(jaar_zip[[#This Row],[Datum]])=1,MONTH(jaar_zip[[#This Row],[Datum]])=2,MONTH(jaar_zip[[#This Row],[Datum]])=11,MONTH(jaar_zip[[#This Row],[Datum]])=12),1.1,IF(OR(MONTH(jaar_zip[[#This Row],[Datum]])=3,MONTH(jaar_zip[[#This Row],[Datum]])=10),1,0.8))*jaar_zip[[#This Row],[graaddagen]],"")</f>
        <v>7.5</v>
      </c>
      <c r="O446" s="101">
        <f>IF(ISNUMBER(jaar_zip[[#This Row],[etmaaltemperatuur]]),IF(jaar_zip[[#This Row],[etmaaltemperatuur]]&gt;stookgrens,jaar_zip[[#This Row],[etmaaltemperatuur]]-stookgrens,0),"")</f>
        <v>0</v>
      </c>
    </row>
    <row r="447" spans="1:15" x14ac:dyDescent="0.3">
      <c r="A447">
        <v>242</v>
      </c>
      <c r="B447">
        <v>20240320</v>
      </c>
      <c r="C447">
        <v>5.0999999999999996</v>
      </c>
      <c r="D447">
        <v>9.9</v>
      </c>
      <c r="G447">
        <v>1018.7</v>
      </c>
      <c r="H447">
        <v>92</v>
      </c>
      <c r="I447" s="101" t="s">
        <v>15</v>
      </c>
      <c r="J447" s="1">
        <f>DATEVALUE(RIGHT(jaar_zip[[#This Row],[YYYYMMDD]],2)&amp;"-"&amp;MID(jaar_zip[[#This Row],[YYYYMMDD]],5,2)&amp;"-"&amp;LEFT(jaar_zip[[#This Row],[YYYYMMDD]],4))</f>
        <v>45371</v>
      </c>
      <c r="K447" s="101" t="str">
        <f>IF(AND(VALUE(MONTH(jaar_zip[[#This Row],[Datum]]))=1,VALUE(WEEKNUM(jaar_zip[[#This Row],[Datum]],21))&gt;51),RIGHT(YEAR(jaar_zip[[#This Row],[Datum]])-1,2),RIGHT(YEAR(jaar_zip[[#This Row],[Datum]]),2))&amp;"-"&amp; TEXT(WEEKNUM(jaar_zip[[#This Row],[Datum]],21),"00")</f>
        <v>24-12</v>
      </c>
      <c r="L447" s="101">
        <f>MONTH(jaar_zip[[#This Row],[Datum]])</f>
        <v>3</v>
      </c>
      <c r="M447" s="101">
        <f>IF(ISNUMBER(jaar_zip[[#This Row],[etmaaltemperatuur]]),IF(jaar_zip[[#This Row],[etmaaltemperatuur]]&lt;stookgrens,stookgrens-jaar_zip[[#This Row],[etmaaltemperatuur]],0),"")</f>
        <v>8.1</v>
      </c>
      <c r="N447" s="101">
        <f>IF(ISNUMBER(jaar_zip[[#This Row],[graaddagen]]),IF(OR(MONTH(jaar_zip[[#This Row],[Datum]])=1,MONTH(jaar_zip[[#This Row],[Datum]])=2,MONTH(jaar_zip[[#This Row],[Datum]])=11,MONTH(jaar_zip[[#This Row],[Datum]])=12),1.1,IF(OR(MONTH(jaar_zip[[#This Row],[Datum]])=3,MONTH(jaar_zip[[#This Row],[Datum]])=10),1,0.8))*jaar_zip[[#This Row],[graaddagen]],"")</f>
        <v>8.1</v>
      </c>
      <c r="O447" s="101">
        <f>IF(ISNUMBER(jaar_zip[[#This Row],[etmaaltemperatuur]]),IF(jaar_zip[[#This Row],[etmaaltemperatuur]]&gt;stookgrens,jaar_zip[[#This Row],[etmaaltemperatuur]]-stookgrens,0),"")</f>
        <v>0</v>
      </c>
    </row>
    <row r="448" spans="1:15" x14ac:dyDescent="0.3">
      <c r="A448">
        <v>242</v>
      </c>
      <c r="B448">
        <v>20240321</v>
      </c>
      <c r="C448">
        <v>7.6</v>
      </c>
      <c r="D448">
        <v>7.8</v>
      </c>
      <c r="G448">
        <v>1022.3</v>
      </c>
      <c r="H448">
        <v>89</v>
      </c>
      <c r="I448" s="101" t="s">
        <v>15</v>
      </c>
      <c r="J448" s="1">
        <f>DATEVALUE(RIGHT(jaar_zip[[#This Row],[YYYYMMDD]],2)&amp;"-"&amp;MID(jaar_zip[[#This Row],[YYYYMMDD]],5,2)&amp;"-"&amp;LEFT(jaar_zip[[#This Row],[YYYYMMDD]],4))</f>
        <v>45372</v>
      </c>
      <c r="K448" s="101" t="str">
        <f>IF(AND(VALUE(MONTH(jaar_zip[[#This Row],[Datum]]))=1,VALUE(WEEKNUM(jaar_zip[[#This Row],[Datum]],21))&gt;51),RIGHT(YEAR(jaar_zip[[#This Row],[Datum]])-1,2),RIGHT(YEAR(jaar_zip[[#This Row],[Datum]]),2))&amp;"-"&amp; TEXT(WEEKNUM(jaar_zip[[#This Row],[Datum]],21),"00")</f>
        <v>24-12</v>
      </c>
      <c r="L448" s="101">
        <f>MONTH(jaar_zip[[#This Row],[Datum]])</f>
        <v>3</v>
      </c>
      <c r="M448" s="101">
        <f>IF(ISNUMBER(jaar_zip[[#This Row],[etmaaltemperatuur]]),IF(jaar_zip[[#This Row],[etmaaltemperatuur]]&lt;stookgrens,stookgrens-jaar_zip[[#This Row],[etmaaltemperatuur]],0),"")</f>
        <v>10.199999999999999</v>
      </c>
      <c r="N448" s="101">
        <f>IF(ISNUMBER(jaar_zip[[#This Row],[graaddagen]]),IF(OR(MONTH(jaar_zip[[#This Row],[Datum]])=1,MONTH(jaar_zip[[#This Row],[Datum]])=2,MONTH(jaar_zip[[#This Row],[Datum]])=11,MONTH(jaar_zip[[#This Row],[Datum]])=12),1.1,IF(OR(MONTH(jaar_zip[[#This Row],[Datum]])=3,MONTH(jaar_zip[[#This Row],[Datum]])=10),1,0.8))*jaar_zip[[#This Row],[graaddagen]],"")</f>
        <v>10.199999999999999</v>
      </c>
      <c r="O448" s="101">
        <f>IF(ISNUMBER(jaar_zip[[#This Row],[etmaaltemperatuur]]),IF(jaar_zip[[#This Row],[etmaaltemperatuur]]&gt;stookgrens,jaar_zip[[#This Row],[etmaaltemperatuur]]-stookgrens,0),"")</f>
        <v>0</v>
      </c>
    </row>
    <row r="449" spans="1:15" x14ac:dyDescent="0.3">
      <c r="A449">
        <v>242</v>
      </c>
      <c r="B449">
        <v>20240322</v>
      </c>
      <c r="C449">
        <v>8.1999999999999993</v>
      </c>
      <c r="D449">
        <v>8.8000000000000007</v>
      </c>
      <c r="G449">
        <v>1013.9</v>
      </c>
      <c r="H449">
        <v>87</v>
      </c>
      <c r="I449" s="101" t="s">
        <v>15</v>
      </c>
      <c r="J449" s="1">
        <f>DATEVALUE(RIGHT(jaar_zip[[#This Row],[YYYYMMDD]],2)&amp;"-"&amp;MID(jaar_zip[[#This Row],[YYYYMMDD]],5,2)&amp;"-"&amp;LEFT(jaar_zip[[#This Row],[YYYYMMDD]],4))</f>
        <v>45373</v>
      </c>
      <c r="K449" s="101" t="str">
        <f>IF(AND(VALUE(MONTH(jaar_zip[[#This Row],[Datum]]))=1,VALUE(WEEKNUM(jaar_zip[[#This Row],[Datum]],21))&gt;51),RIGHT(YEAR(jaar_zip[[#This Row],[Datum]])-1,2),RIGHT(YEAR(jaar_zip[[#This Row],[Datum]]),2))&amp;"-"&amp; TEXT(WEEKNUM(jaar_zip[[#This Row],[Datum]],21),"00")</f>
        <v>24-12</v>
      </c>
      <c r="L449" s="101">
        <f>MONTH(jaar_zip[[#This Row],[Datum]])</f>
        <v>3</v>
      </c>
      <c r="M449" s="101">
        <f>IF(ISNUMBER(jaar_zip[[#This Row],[etmaaltemperatuur]]),IF(jaar_zip[[#This Row],[etmaaltemperatuur]]&lt;stookgrens,stookgrens-jaar_zip[[#This Row],[etmaaltemperatuur]],0),"")</f>
        <v>9.1999999999999993</v>
      </c>
      <c r="N449" s="101">
        <f>IF(ISNUMBER(jaar_zip[[#This Row],[graaddagen]]),IF(OR(MONTH(jaar_zip[[#This Row],[Datum]])=1,MONTH(jaar_zip[[#This Row],[Datum]])=2,MONTH(jaar_zip[[#This Row],[Datum]])=11,MONTH(jaar_zip[[#This Row],[Datum]])=12),1.1,IF(OR(MONTH(jaar_zip[[#This Row],[Datum]])=3,MONTH(jaar_zip[[#This Row],[Datum]])=10),1,0.8))*jaar_zip[[#This Row],[graaddagen]],"")</f>
        <v>9.1999999999999993</v>
      </c>
      <c r="O449" s="101">
        <f>IF(ISNUMBER(jaar_zip[[#This Row],[etmaaltemperatuur]]),IF(jaar_zip[[#This Row],[etmaaltemperatuur]]&gt;stookgrens,jaar_zip[[#This Row],[etmaaltemperatuur]]-stookgrens,0),"")</f>
        <v>0</v>
      </c>
    </row>
    <row r="450" spans="1:15" x14ac:dyDescent="0.3">
      <c r="A450">
        <v>242</v>
      </c>
      <c r="B450">
        <v>20240323</v>
      </c>
      <c r="C450">
        <v>12</v>
      </c>
      <c r="D450">
        <v>7.5</v>
      </c>
      <c r="G450">
        <v>1005</v>
      </c>
      <c r="H450">
        <v>72</v>
      </c>
      <c r="I450" s="101" t="s">
        <v>15</v>
      </c>
      <c r="J450" s="1">
        <f>DATEVALUE(RIGHT(jaar_zip[[#This Row],[YYYYMMDD]],2)&amp;"-"&amp;MID(jaar_zip[[#This Row],[YYYYMMDD]],5,2)&amp;"-"&amp;LEFT(jaar_zip[[#This Row],[YYYYMMDD]],4))</f>
        <v>45374</v>
      </c>
      <c r="K450" s="101" t="str">
        <f>IF(AND(VALUE(MONTH(jaar_zip[[#This Row],[Datum]]))=1,VALUE(WEEKNUM(jaar_zip[[#This Row],[Datum]],21))&gt;51),RIGHT(YEAR(jaar_zip[[#This Row],[Datum]])-1,2),RIGHT(YEAR(jaar_zip[[#This Row],[Datum]]),2))&amp;"-"&amp; TEXT(WEEKNUM(jaar_zip[[#This Row],[Datum]],21),"00")</f>
        <v>24-12</v>
      </c>
      <c r="L450" s="101">
        <f>MONTH(jaar_zip[[#This Row],[Datum]])</f>
        <v>3</v>
      </c>
      <c r="M450" s="101">
        <f>IF(ISNUMBER(jaar_zip[[#This Row],[etmaaltemperatuur]]),IF(jaar_zip[[#This Row],[etmaaltemperatuur]]&lt;stookgrens,stookgrens-jaar_zip[[#This Row],[etmaaltemperatuur]],0),"")</f>
        <v>10.5</v>
      </c>
      <c r="N450" s="101">
        <f>IF(ISNUMBER(jaar_zip[[#This Row],[graaddagen]]),IF(OR(MONTH(jaar_zip[[#This Row],[Datum]])=1,MONTH(jaar_zip[[#This Row],[Datum]])=2,MONTH(jaar_zip[[#This Row],[Datum]])=11,MONTH(jaar_zip[[#This Row],[Datum]])=12),1.1,IF(OR(MONTH(jaar_zip[[#This Row],[Datum]])=3,MONTH(jaar_zip[[#This Row],[Datum]])=10),1,0.8))*jaar_zip[[#This Row],[graaddagen]],"")</f>
        <v>10.5</v>
      </c>
      <c r="O450" s="101">
        <f>IF(ISNUMBER(jaar_zip[[#This Row],[etmaaltemperatuur]]),IF(jaar_zip[[#This Row],[etmaaltemperatuur]]&gt;stookgrens,jaar_zip[[#This Row],[etmaaltemperatuur]]-stookgrens,0),"")</f>
        <v>0</v>
      </c>
    </row>
    <row r="451" spans="1:15" x14ac:dyDescent="0.3">
      <c r="A451">
        <v>242</v>
      </c>
      <c r="B451">
        <v>20240324</v>
      </c>
      <c r="C451">
        <v>13.4</v>
      </c>
      <c r="D451">
        <v>7.3</v>
      </c>
      <c r="G451">
        <v>1001.7</v>
      </c>
      <c r="H451">
        <v>80</v>
      </c>
      <c r="I451" s="101" t="s">
        <v>15</v>
      </c>
      <c r="J451" s="1">
        <f>DATEVALUE(RIGHT(jaar_zip[[#This Row],[YYYYMMDD]],2)&amp;"-"&amp;MID(jaar_zip[[#This Row],[YYYYMMDD]],5,2)&amp;"-"&amp;LEFT(jaar_zip[[#This Row],[YYYYMMDD]],4))</f>
        <v>45375</v>
      </c>
      <c r="K451" s="101" t="str">
        <f>IF(AND(VALUE(MONTH(jaar_zip[[#This Row],[Datum]]))=1,VALUE(WEEKNUM(jaar_zip[[#This Row],[Datum]],21))&gt;51),RIGHT(YEAR(jaar_zip[[#This Row],[Datum]])-1,2),RIGHT(YEAR(jaar_zip[[#This Row],[Datum]]),2))&amp;"-"&amp; TEXT(WEEKNUM(jaar_zip[[#This Row],[Datum]],21),"00")</f>
        <v>24-12</v>
      </c>
      <c r="L451" s="101">
        <f>MONTH(jaar_zip[[#This Row],[Datum]])</f>
        <v>3</v>
      </c>
      <c r="M451" s="101">
        <f>IF(ISNUMBER(jaar_zip[[#This Row],[etmaaltemperatuur]]),IF(jaar_zip[[#This Row],[etmaaltemperatuur]]&lt;stookgrens,stookgrens-jaar_zip[[#This Row],[etmaaltemperatuur]],0),"")</f>
        <v>10.7</v>
      </c>
      <c r="N451" s="101">
        <f>IF(ISNUMBER(jaar_zip[[#This Row],[graaddagen]]),IF(OR(MONTH(jaar_zip[[#This Row],[Datum]])=1,MONTH(jaar_zip[[#This Row],[Datum]])=2,MONTH(jaar_zip[[#This Row],[Datum]])=11,MONTH(jaar_zip[[#This Row],[Datum]])=12),1.1,IF(OR(MONTH(jaar_zip[[#This Row],[Datum]])=3,MONTH(jaar_zip[[#This Row],[Datum]])=10),1,0.8))*jaar_zip[[#This Row],[graaddagen]],"")</f>
        <v>10.7</v>
      </c>
      <c r="O451" s="101">
        <f>IF(ISNUMBER(jaar_zip[[#This Row],[etmaaltemperatuur]]),IF(jaar_zip[[#This Row],[etmaaltemperatuur]]&gt;stookgrens,jaar_zip[[#This Row],[etmaaltemperatuur]]-stookgrens,0),"")</f>
        <v>0</v>
      </c>
    </row>
    <row r="452" spans="1:15" x14ac:dyDescent="0.3">
      <c r="A452">
        <v>242</v>
      </c>
      <c r="B452">
        <v>20240325</v>
      </c>
      <c r="C452">
        <v>5.8</v>
      </c>
      <c r="D452">
        <v>8.1</v>
      </c>
      <c r="G452">
        <v>1004</v>
      </c>
      <c r="H452">
        <v>71</v>
      </c>
      <c r="I452" s="101" t="s">
        <v>15</v>
      </c>
      <c r="J452" s="1">
        <f>DATEVALUE(RIGHT(jaar_zip[[#This Row],[YYYYMMDD]],2)&amp;"-"&amp;MID(jaar_zip[[#This Row],[YYYYMMDD]],5,2)&amp;"-"&amp;LEFT(jaar_zip[[#This Row],[YYYYMMDD]],4))</f>
        <v>45376</v>
      </c>
      <c r="K452" s="101" t="str">
        <f>IF(AND(VALUE(MONTH(jaar_zip[[#This Row],[Datum]]))=1,VALUE(WEEKNUM(jaar_zip[[#This Row],[Datum]],21))&gt;51),RIGHT(YEAR(jaar_zip[[#This Row],[Datum]])-1,2),RIGHT(YEAR(jaar_zip[[#This Row],[Datum]]),2))&amp;"-"&amp; TEXT(WEEKNUM(jaar_zip[[#This Row],[Datum]],21),"00")</f>
        <v>24-13</v>
      </c>
      <c r="L452" s="101">
        <f>MONTH(jaar_zip[[#This Row],[Datum]])</f>
        <v>3</v>
      </c>
      <c r="M452" s="101">
        <f>IF(ISNUMBER(jaar_zip[[#This Row],[etmaaltemperatuur]]),IF(jaar_zip[[#This Row],[etmaaltemperatuur]]&lt;stookgrens,stookgrens-jaar_zip[[#This Row],[etmaaltemperatuur]],0),"")</f>
        <v>9.9</v>
      </c>
      <c r="N452" s="101">
        <f>IF(ISNUMBER(jaar_zip[[#This Row],[graaddagen]]),IF(OR(MONTH(jaar_zip[[#This Row],[Datum]])=1,MONTH(jaar_zip[[#This Row],[Datum]])=2,MONTH(jaar_zip[[#This Row],[Datum]])=11,MONTH(jaar_zip[[#This Row],[Datum]])=12),1.1,IF(OR(MONTH(jaar_zip[[#This Row],[Datum]])=3,MONTH(jaar_zip[[#This Row],[Datum]])=10),1,0.8))*jaar_zip[[#This Row],[graaddagen]],"")</f>
        <v>9.9</v>
      </c>
      <c r="O452" s="101">
        <f>IF(ISNUMBER(jaar_zip[[#This Row],[etmaaltemperatuur]]),IF(jaar_zip[[#This Row],[etmaaltemperatuur]]&gt;stookgrens,jaar_zip[[#This Row],[etmaaltemperatuur]]-stookgrens,0),"")</f>
        <v>0</v>
      </c>
    </row>
    <row r="453" spans="1:15" x14ac:dyDescent="0.3">
      <c r="A453">
        <v>242</v>
      </c>
      <c r="B453">
        <v>20240326</v>
      </c>
      <c r="C453">
        <v>7</v>
      </c>
      <c r="D453">
        <v>8.4</v>
      </c>
      <c r="G453">
        <v>991.3</v>
      </c>
      <c r="H453">
        <v>73</v>
      </c>
      <c r="I453" s="101" t="s">
        <v>15</v>
      </c>
      <c r="J453" s="1">
        <f>DATEVALUE(RIGHT(jaar_zip[[#This Row],[YYYYMMDD]],2)&amp;"-"&amp;MID(jaar_zip[[#This Row],[YYYYMMDD]],5,2)&amp;"-"&amp;LEFT(jaar_zip[[#This Row],[YYYYMMDD]],4))</f>
        <v>45377</v>
      </c>
      <c r="K453" s="101" t="str">
        <f>IF(AND(VALUE(MONTH(jaar_zip[[#This Row],[Datum]]))=1,VALUE(WEEKNUM(jaar_zip[[#This Row],[Datum]],21))&gt;51),RIGHT(YEAR(jaar_zip[[#This Row],[Datum]])-1,2),RIGHT(YEAR(jaar_zip[[#This Row],[Datum]]),2))&amp;"-"&amp; TEXT(WEEKNUM(jaar_zip[[#This Row],[Datum]],21),"00")</f>
        <v>24-13</v>
      </c>
      <c r="L453" s="101">
        <f>MONTH(jaar_zip[[#This Row],[Datum]])</f>
        <v>3</v>
      </c>
      <c r="M453" s="101">
        <f>IF(ISNUMBER(jaar_zip[[#This Row],[etmaaltemperatuur]]),IF(jaar_zip[[#This Row],[etmaaltemperatuur]]&lt;stookgrens,stookgrens-jaar_zip[[#This Row],[etmaaltemperatuur]],0),"")</f>
        <v>9.6</v>
      </c>
      <c r="N453" s="101">
        <f>IF(ISNUMBER(jaar_zip[[#This Row],[graaddagen]]),IF(OR(MONTH(jaar_zip[[#This Row],[Datum]])=1,MONTH(jaar_zip[[#This Row],[Datum]])=2,MONTH(jaar_zip[[#This Row],[Datum]])=11,MONTH(jaar_zip[[#This Row],[Datum]])=12),1.1,IF(OR(MONTH(jaar_zip[[#This Row],[Datum]])=3,MONTH(jaar_zip[[#This Row],[Datum]])=10),1,0.8))*jaar_zip[[#This Row],[graaddagen]],"")</f>
        <v>9.6</v>
      </c>
      <c r="O453" s="101">
        <f>IF(ISNUMBER(jaar_zip[[#This Row],[etmaaltemperatuur]]),IF(jaar_zip[[#This Row],[etmaaltemperatuur]]&gt;stookgrens,jaar_zip[[#This Row],[etmaaltemperatuur]]-stookgrens,0),"")</f>
        <v>0</v>
      </c>
    </row>
    <row r="454" spans="1:15" x14ac:dyDescent="0.3">
      <c r="A454">
        <v>242</v>
      </c>
      <c r="B454">
        <v>20240327</v>
      </c>
      <c r="C454">
        <v>6.9</v>
      </c>
      <c r="D454">
        <v>9.3000000000000007</v>
      </c>
      <c r="G454">
        <v>985.3</v>
      </c>
      <c r="H454">
        <v>82</v>
      </c>
      <c r="I454" s="101" t="s">
        <v>15</v>
      </c>
      <c r="J454" s="1">
        <f>DATEVALUE(RIGHT(jaar_zip[[#This Row],[YYYYMMDD]],2)&amp;"-"&amp;MID(jaar_zip[[#This Row],[YYYYMMDD]],5,2)&amp;"-"&amp;LEFT(jaar_zip[[#This Row],[YYYYMMDD]],4))</f>
        <v>45378</v>
      </c>
      <c r="K454" s="101" t="str">
        <f>IF(AND(VALUE(MONTH(jaar_zip[[#This Row],[Datum]]))=1,VALUE(WEEKNUM(jaar_zip[[#This Row],[Datum]],21))&gt;51),RIGHT(YEAR(jaar_zip[[#This Row],[Datum]])-1,2),RIGHT(YEAR(jaar_zip[[#This Row],[Datum]]),2))&amp;"-"&amp; TEXT(WEEKNUM(jaar_zip[[#This Row],[Datum]],21),"00")</f>
        <v>24-13</v>
      </c>
      <c r="L454" s="101">
        <f>MONTH(jaar_zip[[#This Row],[Datum]])</f>
        <v>3</v>
      </c>
      <c r="M454" s="101">
        <f>IF(ISNUMBER(jaar_zip[[#This Row],[etmaaltemperatuur]]),IF(jaar_zip[[#This Row],[etmaaltemperatuur]]&lt;stookgrens,stookgrens-jaar_zip[[#This Row],[etmaaltemperatuur]],0),"")</f>
        <v>8.6999999999999993</v>
      </c>
      <c r="N454" s="101">
        <f>IF(ISNUMBER(jaar_zip[[#This Row],[graaddagen]]),IF(OR(MONTH(jaar_zip[[#This Row],[Datum]])=1,MONTH(jaar_zip[[#This Row],[Datum]])=2,MONTH(jaar_zip[[#This Row],[Datum]])=11,MONTH(jaar_zip[[#This Row],[Datum]])=12),1.1,IF(OR(MONTH(jaar_zip[[#This Row],[Datum]])=3,MONTH(jaar_zip[[#This Row],[Datum]])=10),1,0.8))*jaar_zip[[#This Row],[graaddagen]],"")</f>
        <v>8.6999999999999993</v>
      </c>
      <c r="O454" s="101">
        <f>IF(ISNUMBER(jaar_zip[[#This Row],[etmaaltemperatuur]]),IF(jaar_zip[[#This Row],[etmaaltemperatuur]]&gt;stookgrens,jaar_zip[[#This Row],[etmaaltemperatuur]]-stookgrens,0),"")</f>
        <v>0</v>
      </c>
    </row>
    <row r="455" spans="1:15" x14ac:dyDescent="0.3">
      <c r="A455">
        <v>242</v>
      </c>
      <c r="B455">
        <v>20240328</v>
      </c>
      <c r="C455">
        <v>9.1999999999999993</v>
      </c>
      <c r="D455">
        <v>9</v>
      </c>
      <c r="G455">
        <v>984.4</v>
      </c>
      <c r="H455">
        <v>77</v>
      </c>
      <c r="I455" s="101" t="s">
        <v>15</v>
      </c>
      <c r="J455" s="1">
        <f>DATEVALUE(RIGHT(jaar_zip[[#This Row],[YYYYMMDD]],2)&amp;"-"&amp;MID(jaar_zip[[#This Row],[YYYYMMDD]],5,2)&amp;"-"&amp;LEFT(jaar_zip[[#This Row],[YYYYMMDD]],4))</f>
        <v>45379</v>
      </c>
      <c r="K455" s="101" t="str">
        <f>IF(AND(VALUE(MONTH(jaar_zip[[#This Row],[Datum]]))=1,VALUE(WEEKNUM(jaar_zip[[#This Row],[Datum]],21))&gt;51),RIGHT(YEAR(jaar_zip[[#This Row],[Datum]])-1,2),RIGHT(YEAR(jaar_zip[[#This Row],[Datum]]),2))&amp;"-"&amp; TEXT(WEEKNUM(jaar_zip[[#This Row],[Datum]],21),"00")</f>
        <v>24-13</v>
      </c>
      <c r="L455" s="101">
        <f>MONTH(jaar_zip[[#This Row],[Datum]])</f>
        <v>3</v>
      </c>
      <c r="M455" s="101">
        <f>IF(ISNUMBER(jaar_zip[[#This Row],[etmaaltemperatuur]]),IF(jaar_zip[[#This Row],[etmaaltemperatuur]]&lt;stookgrens,stookgrens-jaar_zip[[#This Row],[etmaaltemperatuur]],0),"")</f>
        <v>9</v>
      </c>
      <c r="N455" s="101">
        <f>IF(ISNUMBER(jaar_zip[[#This Row],[graaddagen]]),IF(OR(MONTH(jaar_zip[[#This Row],[Datum]])=1,MONTH(jaar_zip[[#This Row],[Datum]])=2,MONTH(jaar_zip[[#This Row],[Datum]])=11,MONTH(jaar_zip[[#This Row],[Datum]])=12),1.1,IF(OR(MONTH(jaar_zip[[#This Row],[Datum]])=3,MONTH(jaar_zip[[#This Row],[Datum]])=10),1,0.8))*jaar_zip[[#This Row],[graaddagen]],"")</f>
        <v>9</v>
      </c>
      <c r="O455" s="101">
        <f>IF(ISNUMBER(jaar_zip[[#This Row],[etmaaltemperatuur]]),IF(jaar_zip[[#This Row],[etmaaltemperatuur]]&gt;stookgrens,jaar_zip[[#This Row],[etmaaltemperatuur]]-stookgrens,0),"")</f>
        <v>0</v>
      </c>
    </row>
    <row r="456" spans="1:15" x14ac:dyDescent="0.3">
      <c r="A456">
        <v>242</v>
      </c>
      <c r="B456">
        <v>20240329</v>
      </c>
      <c r="C456">
        <v>9.1999999999999993</v>
      </c>
      <c r="D456">
        <v>10.8</v>
      </c>
      <c r="G456">
        <v>991.4</v>
      </c>
      <c r="H456">
        <v>70</v>
      </c>
      <c r="I456" s="101" t="s">
        <v>15</v>
      </c>
      <c r="J456" s="1">
        <f>DATEVALUE(RIGHT(jaar_zip[[#This Row],[YYYYMMDD]],2)&amp;"-"&amp;MID(jaar_zip[[#This Row],[YYYYMMDD]],5,2)&amp;"-"&amp;LEFT(jaar_zip[[#This Row],[YYYYMMDD]],4))</f>
        <v>45380</v>
      </c>
      <c r="K456" s="101" t="str">
        <f>IF(AND(VALUE(MONTH(jaar_zip[[#This Row],[Datum]]))=1,VALUE(WEEKNUM(jaar_zip[[#This Row],[Datum]],21))&gt;51),RIGHT(YEAR(jaar_zip[[#This Row],[Datum]])-1,2),RIGHT(YEAR(jaar_zip[[#This Row],[Datum]]),2))&amp;"-"&amp; TEXT(WEEKNUM(jaar_zip[[#This Row],[Datum]],21),"00")</f>
        <v>24-13</v>
      </c>
      <c r="L456" s="101">
        <f>MONTH(jaar_zip[[#This Row],[Datum]])</f>
        <v>3</v>
      </c>
      <c r="M456" s="101">
        <f>IF(ISNUMBER(jaar_zip[[#This Row],[etmaaltemperatuur]]),IF(jaar_zip[[#This Row],[etmaaltemperatuur]]&lt;stookgrens,stookgrens-jaar_zip[[#This Row],[etmaaltemperatuur]],0),"")</f>
        <v>7.1999999999999993</v>
      </c>
      <c r="N456" s="101">
        <f>IF(ISNUMBER(jaar_zip[[#This Row],[graaddagen]]),IF(OR(MONTH(jaar_zip[[#This Row],[Datum]])=1,MONTH(jaar_zip[[#This Row],[Datum]])=2,MONTH(jaar_zip[[#This Row],[Datum]])=11,MONTH(jaar_zip[[#This Row],[Datum]])=12),1.1,IF(OR(MONTH(jaar_zip[[#This Row],[Datum]])=3,MONTH(jaar_zip[[#This Row],[Datum]])=10),1,0.8))*jaar_zip[[#This Row],[graaddagen]],"")</f>
        <v>7.1999999999999993</v>
      </c>
      <c r="O456" s="101">
        <f>IF(ISNUMBER(jaar_zip[[#This Row],[etmaaltemperatuur]]),IF(jaar_zip[[#This Row],[etmaaltemperatuur]]&gt;stookgrens,jaar_zip[[#This Row],[etmaaltemperatuur]]-stookgrens,0),"")</f>
        <v>0</v>
      </c>
    </row>
    <row r="457" spans="1:15" x14ac:dyDescent="0.3">
      <c r="A457">
        <v>242</v>
      </c>
      <c r="B457">
        <v>20240330</v>
      </c>
      <c r="C457">
        <v>4.0999999999999996</v>
      </c>
      <c r="D457">
        <v>8.8000000000000007</v>
      </c>
      <c r="G457">
        <v>997</v>
      </c>
      <c r="H457">
        <v>93</v>
      </c>
      <c r="I457" s="101" t="s">
        <v>15</v>
      </c>
      <c r="J457" s="1">
        <f>DATEVALUE(RIGHT(jaar_zip[[#This Row],[YYYYMMDD]],2)&amp;"-"&amp;MID(jaar_zip[[#This Row],[YYYYMMDD]],5,2)&amp;"-"&amp;LEFT(jaar_zip[[#This Row],[YYYYMMDD]],4))</f>
        <v>45381</v>
      </c>
      <c r="K457" s="101" t="str">
        <f>IF(AND(VALUE(MONTH(jaar_zip[[#This Row],[Datum]]))=1,VALUE(WEEKNUM(jaar_zip[[#This Row],[Datum]],21))&gt;51),RIGHT(YEAR(jaar_zip[[#This Row],[Datum]])-1,2),RIGHT(YEAR(jaar_zip[[#This Row],[Datum]]),2))&amp;"-"&amp; TEXT(WEEKNUM(jaar_zip[[#This Row],[Datum]],21),"00")</f>
        <v>24-13</v>
      </c>
      <c r="L457" s="101">
        <f>MONTH(jaar_zip[[#This Row],[Datum]])</f>
        <v>3</v>
      </c>
      <c r="M457" s="101">
        <f>IF(ISNUMBER(jaar_zip[[#This Row],[etmaaltemperatuur]]),IF(jaar_zip[[#This Row],[etmaaltemperatuur]]&lt;stookgrens,stookgrens-jaar_zip[[#This Row],[etmaaltemperatuur]],0),"")</f>
        <v>9.1999999999999993</v>
      </c>
      <c r="N457" s="101">
        <f>IF(ISNUMBER(jaar_zip[[#This Row],[graaddagen]]),IF(OR(MONTH(jaar_zip[[#This Row],[Datum]])=1,MONTH(jaar_zip[[#This Row],[Datum]])=2,MONTH(jaar_zip[[#This Row],[Datum]])=11,MONTH(jaar_zip[[#This Row],[Datum]])=12),1.1,IF(OR(MONTH(jaar_zip[[#This Row],[Datum]])=3,MONTH(jaar_zip[[#This Row],[Datum]])=10),1,0.8))*jaar_zip[[#This Row],[graaddagen]],"")</f>
        <v>9.1999999999999993</v>
      </c>
      <c r="O457" s="101">
        <f>IF(ISNUMBER(jaar_zip[[#This Row],[etmaaltemperatuur]]),IF(jaar_zip[[#This Row],[etmaaltemperatuur]]&gt;stookgrens,jaar_zip[[#This Row],[etmaaltemperatuur]]-stookgrens,0),"")</f>
        <v>0</v>
      </c>
    </row>
    <row r="458" spans="1:15" x14ac:dyDescent="0.3">
      <c r="A458">
        <v>242</v>
      </c>
      <c r="B458">
        <v>20240331</v>
      </c>
      <c r="C458">
        <v>7.5</v>
      </c>
      <c r="D458">
        <v>8.9</v>
      </c>
      <c r="G458">
        <v>997.5</v>
      </c>
      <c r="H458">
        <v>91</v>
      </c>
      <c r="I458" s="101" t="s">
        <v>15</v>
      </c>
      <c r="J458" s="1">
        <f>DATEVALUE(RIGHT(jaar_zip[[#This Row],[YYYYMMDD]],2)&amp;"-"&amp;MID(jaar_zip[[#This Row],[YYYYMMDD]],5,2)&amp;"-"&amp;LEFT(jaar_zip[[#This Row],[YYYYMMDD]],4))</f>
        <v>45382</v>
      </c>
      <c r="K458" s="101" t="str">
        <f>IF(AND(VALUE(MONTH(jaar_zip[[#This Row],[Datum]]))=1,VALUE(WEEKNUM(jaar_zip[[#This Row],[Datum]],21))&gt;51),RIGHT(YEAR(jaar_zip[[#This Row],[Datum]])-1,2),RIGHT(YEAR(jaar_zip[[#This Row],[Datum]]),2))&amp;"-"&amp; TEXT(WEEKNUM(jaar_zip[[#This Row],[Datum]],21),"00")</f>
        <v>24-13</v>
      </c>
      <c r="L458" s="101">
        <f>MONTH(jaar_zip[[#This Row],[Datum]])</f>
        <v>3</v>
      </c>
      <c r="M458" s="101">
        <f>IF(ISNUMBER(jaar_zip[[#This Row],[etmaaltemperatuur]]),IF(jaar_zip[[#This Row],[etmaaltemperatuur]]&lt;stookgrens,stookgrens-jaar_zip[[#This Row],[etmaaltemperatuur]],0),"")</f>
        <v>9.1</v>
      </c>
      <c r="N458" s="101">
        <f>IF(ISNUMBER(jaar_zip[[#This Row],[graaddagen]]),IF(OR(MONTH(jaar_zip[[#This Row],[Datum]])=1,MONTH(jaar_zip[[#This Row],[Datum]])=2,MONTH(jaar_zip[[#This Row],[Datum]])=11,MONTH(jaar_zip[[#This Row],[Datum]])=12),1.1,IF(OR(MONTH(jaar_zip[[#This Row],[Datum]])=3,MONTH(jaar_zip[[#This Row],[Datum]])=10),1,0.8))*jaar_zip[[#This Row],[graaddagen]],"")</f>
        <v>9.1</v>
      </c>
      <c r="O458" s="101">
        <f>IF(ISNUMBER(jaar_zip[[#This Row],[etmaaltemperatuur]]),IF(jaar_zip[[#This Row],[etmaaltemperatuur]]&gt;stookgrens,jaar_zip[[#This Row],[etmaaltemperatuur]]-stookgrens,0),"")</f>
        <v>0</v>
      </c>
    </row>
    <row r="459" spans="1:15" x14ac:dyDescent="0.3">
      <c r="A459">
        <v>242</v>
      </c>
      <c r="B459">
        <v>20240401</v>
      </c>
      <c r="C459">
        <v>6.8</v>
      </c>
      <c r="D459">
        <v>9.5</v>
      </c>
      <c r="G459">
        <v>995.4</v>
      </c>
      <c r="H459">
        <v>90</v>
      </c>
      <c r="I459" s="101" t="s">
        <v>15</v>
      </c>
      <c r="J459" s="1">
        <f>DATEVALUE(RIGHT(jaar_zip[[#This Row],[YYYYMMDD]],2)&amp;"-"&amp;MID(jaar_zip[[#This Row],[YYYYMMDD]],5,2)&amp;"-"&amp;LEFT(jaar_zip[[#This Row],[YYYYMMDD]],4))</f>
        <v>45383</v>
      </c>
      <c r="K459" s="101" t="str">
        <f>IF(AND(VALUE(MONTH(jaar_zip[[#This Row],[Datum]]))=1,VALUE(WEEKNUM(jaar_zip[[#This Row],[Datum]],21))&gt;51),RIGHT(YEAR(jaar_zip[[#This Row],[Datum]])-1,2),RIGHT(YEAR(jaar_zip[[#This Row],[Datum]]),2))&amp;"-"&amp; TEXT(WEEKNUM(jaar_zip[[#This Row],[Datum]],21),"00")</f>
        <v>24-14</v>
      </c>
      <c r="L459" s="101">
        <f>MONTH(jaar_zip[[#This Row],[Datum]])</f>
        <v>4</v>
      </c>
      <c r="M459" s="101">
        <f>IF(ISNUMBER(jaar_zip[[#This Row],[etmaaltemperatuur]]),IF(jaar_zip[[#This Row],[etmaaltemperatuur]]&lt;stookgrens,stookgrens-jaar_zip[[#This Row],[etmaaltemperatuur]],0),"")</f>
        <v>8.5</v>
      </c>
      <c r="N459" s="101">
        <f>IF(ISNUMBER(jaar_zip[[#This Row],[graaddagen]]),IF(OR(MONTH(jaar_zip[[#This Row],[Datum]])=1,MONTH(jaar_zip[[#This Row],[Datum]])=2,MONTH(jaar_zip[[#This Row],[Datum]])=11,MONTH(jaar_zip[[#This Row],[Datum]])=12),1.1,IF(OR(MONTH(jaar_zip[[#This Row],[Datum]])=3,MONTH(jaar_zip[[#This Row],[Datum]])=10),1,0.8))*jaar_zip[[#This Row],[graaddagen]],"")</f>
        <v>6.8000000000000007</v>
      </c>
      <c r="O459" s="101">
        <f>IF(ISNUMBER(jaar_zip[[#This Row],[etmaaltemperatuur]]),IF(jaar_zip[[#This Row],[etmaaltemperatuur]]&gt;stookgrens,jaar_zip[[#This Row],[etmaaltemperatuur]]-stookgrens,0),"")</f>
        <v>0</v>
      </c>
    </row>
    <row r="460" spans="1:15" x14ac:dyDescent="0.3">
      <c r="A460">
        <v>242</v>
      </c>
      <c r="B460">
        <v>20240402</v>
      </c>
      <c r="C460">
        <v>7.8</v>
      </c>
      <c r="D460">
        <v>9.8000000000000007</v>
      </c>
      <c r="G460">
        <v>1003.3</v>
      </c>
      <c r="H460">
        <v>88</v>
      </c>
      <c r="I460" s="101" t="s">
        <v>15</v>
      </c>
      <c r="J460" s="1">
        <f>DATEVALUE(RIGHT(jaar_zip[[#This Row],[YYYYMMDD]],2)&amp;"-"&amp;MID(jaar_zip[[#This Row],[YYYYMMDD]],5,2)&amp;"-"&amp;LEFT(jaar_zip[[#This Row],[YYYYMMDD]],4))</f>
        <v>45384</v>
      </c>
      <c r="K460" s="101" t="str">
        <f>IF(AND(VALUE(MONTH(jaar_zip[[#This Row],[Datum]]))=1,VALUE(WEEKNUM(jaar_zip[[#This Row],[Datum]],21))&gt;51),RIGHT(YEAR(jaar_zip[[#This Row],[Datum]])-1,2),RIGHT(YEAR(jaar_zip[[#This Row],[Datum]]),2))&amp;"-"&amp; TEXT(WEEKNUM(jaar_zip[[#This Row],[Datum]],21),"00")</f>
        <v>24-14</v>
      </c>
      <c r="L460" s="101">
        <f>MONTH(jaar_zip[[#This Row],[Datum]])</f>
        <v>4</v>
      </c>
      <c r="M460" s="101">
        <f>IF(ISNUMBER(jaar_zip[[#This Row],[etmaaltemperatuur]]),IF(jaar_zip[[#This Row],[etmaaltemperatuur]]&lt;stookgrens,stookgrens-jaar_zip[[#This Row],[etmaaltemperatuur]],0),"")</f>
        <v>8.1999999999999993</v>
      </c>
      <c r="N460" s="101">
        <f>IF(ISNUMBER(jaar_zip[[#This Row],[graaddagen]]),IF(OR(MONTH(jaar_zip[[#This Row],[Datum]])=1,MONTH(jaar_zip[[#This Row],[Datum]])=2,MONTH(jaar_zip[[#This Row],[Datum]])=11,MONTH(jaar_zip[[#This Row],[Datum]])=12),1.1,IF(OR(MONTH(jaar_zip[[#This Row],[Datum]])=3,MONTH(jaar_zip[[#This Row],[Datum]])=10),1,0.8))*jaar_zip[[#This Row],[graaddagen]],"")</f>
        <v>6.56</v>
      </c>
      <c r="O460" s="101">
        <f>IF(ISNUMBER(jaar_zip[[#This Row],[etmaaltemperatuur]]),IF(jaar_zip[[#This Row],[etmaaltemperatuur]]&gt;stookgrens,jaar_zip[[#This Row],[etmaaltemperatuur]]-stookgrens,0),"")</f>
        <v>0</v>
      </c>
    </row>
    <row r="461" spans="1:15" x14ac:dyDescent="0.3">
      <c r="A461">
        <v>242</v>
      </c>
      <c r="B461">
        <v>20240403</v>
      </c>
      <c r="C461">
        <v>7.5</v>
      </c>
      <c r="D461">
        <v>10.199999999999999</v>
      </c>
      <c r="G461">
        <v>1001.9</v>
      </c>
      <c r="H461">
        <v>93</v>
      </c>
      <c r="I461" s="101" t="s">
        <v>15</v>
      </c>
      <c r="J461" s="1">
        <f>DATEVALUE(RIGHT(jaar_zip[[#This Row],[YYYYMMDD]],2)&amp;"-"&amp;MID(jaar_zip[[#This Row],[YYYYMMDD]],5,2)&amp;"-"&amp;LEFT(jaar_zip[[#This Row],[YYYYMMDD]],4))</f>
        <v>45385</v>
      </c>
      <c r="K461" s="101" t="str">
        <f>IF(AND(VALUE(MONTH(jaar_zip[[#This Row],[Datum]]))=1,VALUE(WEEKNUM(jaar_zip[[#This Row],[Datum]],21))&gt;51),RIGHT(YEAR(jaar_zip[[#This Row],[Datum]])-1,2),RIGHT(YEAR(jaar_zip[[#This Row],[Datum]]),2))&amp;"-"&amp; TEXT(WEEKNUM(jaar_zip[[#This Row],[Datum]],21),"00")</f>
        <v>24-14</v>
      </c>
      <c r="L461" s="101">
        <f>MONTH(jaar_zip[[#This Row],[Datum]])</f>
        <v>4</v>
      </c>
      <c r="M461" s="101">
        <f>IF(ISNUMBER(jaar_zip[[#This Row],[etmaaltemperatuur]]),IF(jaar_zip[[#This Row],[etmaaltemperatuur]]&lt;stookgrens,stookgrens-jaar_zip[[#This Row],[etmaaltemperatuur]],0),"")</f>
        <v>7.8000000000000007</v>
      </c>
      <c r="N461" s="101">
        <f>IF(ISNUMBER(jaar_zip[[#This Row],[graaddagen]]),IF(OR(MONTH(jaar_zip[[#This Row],[Datum]])=1,MONTH(jaar_zip[[#This Row],[Datum]])=2,MONTH(jaar_zip[[#This Row],[Datum]])=11,MONTH(jaar_zip[[#This Row],[Datum]])=12),1.1,IF(OR(MONTH(jaar_zip[[#This Row],[Datum]])=3,MONTH(jaar_zip[[#This Row],[Datum]])=10),1,0.8))*jaar_zip[[#This Row],[graaddagen]],"")</f>
        <v>6.2400000000000011</v>
      </c>
      <c r="O461" s="101">
        <f>IF(ISNUMBER(jaar_zip[[#This Row],[etmaaltemperatuur]]),IF(jaar_zip[[#This Row],[etmaaltemperatuur]]&gt;stookgrens,jaar_zip[[#This Row],[etmaaltemperatuur]]-stookgrens,0),"")</f>
        <v>0</v>
      </c>
    </row>
    <row r="462" spans="1:15" x14ac:dyDescent="0.3">
      <c r="A462">
        <v>242</v>
      </c>
      <c r="B462">
        <v>20240404</v>
      </c>
      <c r="C462">
        <v>7.4</v>
      </c>
      <c r="D462">
        <v>9.6999999999999993</v>
      </c>
      <c r="G462">
        <v>1002.8</v>
      </c>
      <c r="H462">
        <v>93</v>
      </c>
      <c r="I462" s="101" t="s">
        <v>15</v>
      </c>
      <c r="J462" s="1">
        <f>DATEVALUE(RIGHT(jaar_zip[[#This Row],[YYYYMMDD]],2)&amp;"-"&amp;MID(jaar_zip[[#This Row],[YYYYMMDD]],5,2)&amp;"-"&amp;LEFT(jaar_zip[[#This Row],[YYYYMMDD]],4))</f>
        <v>45386</v>
      </c>
      <c r="K462" s="101" t="str">
        <f>IF(AND(VALUE(MONTH(jaar_zip[[#This Row],[Datum]]))=1,VALUE(WEEKNUM(jaar_zip[[#This Row],[Datum]],21))&gt;51),RIGHT(YEAR(jaar_zip[[#This Row],[Datum]])-1,2),RIGHT(YEAR(jaar_zip[[#This Row],[Datum]]),2))&amp;"-"&amp; TEXT(WEEKNUM(jaar_zip[[#This Row],[Datum]],21),"00")</f>
        <v>24-14</v>
      </c>
      <c r="L462" s="101">
        <f>MONTH(jaar_zip[[#This Row],[Datum]])</f>
        <v>4</v>
      </c>
      <c r="M462" s="101">
        <f>IF(ISNUMBER(jaar_zip[[#This Row],[etmaaltemperatuur]]),IF(jaar_zip[[#This Row],[etmaaltemperatuur]]&lt;stookgrens,stookgrens-jaar_zip[[#This Row],[etmaaltemperatuur]],0),"")</f>
        <v>8.3000000000000007</v>
      </c>
      <c r="N462" s="101">
        <f>IF(ISNUMBER(jaar_zip[[#This Row],[graaddagen]]),IF(OR(MONTH(jaar_zip[[#This Row],[Datum]])=1,MONTH(jaar_zip[[#This Row],[Datum]])=2,MONTH(jaar_zip[[#This Row],[Datum]])=11,MONTH(jaar_zip[[#This Row],[Datum]])=12),1.1,IF(OR(MONTH(jaar_zip[[#This Row],[Datum]])=3,MONTH(jaar_zip[[#This Row],[Datum]])=10),1,0.8))*jaar_zip[[#This Row],[graaddagen]],"")</f>
        <v>6.6400000000000006</v>
      </c>
      <c r="O462" s="101">
        <f>IF(ISNUMBER(jaar_zip[[#This Row],[etmaaltemperatuur]]),IF(jaar_zip[[#This Row],[etmaaltemperatuur]]&gt;stookgrens,jaar_zip[[#This Row],[etmaaltemperatuur]]-stookgrens,0),"")</f>
        <v>0</v>
      </c>
    </row>
    <row r="463" spans="1:15" x14ac:dyDescent="0.3">
      <c r="A463">
        <v>242</v>
      </c>
      <c r="B463">
        <v>20240405</v>
      </c>
      <c r="C463">
        <v>11.3</v>
      </c>
      <c r="D463">
        <v>11.8</v>
      </c>
      <c r="G463">
        <v>1005.6</v>
      </c>
      <c r="H463">
        <v>88</v>
      </c>
      <c r="I463" s="101" t="s">
        <v>15</v>
      </c>
      <c r="J463" s="1">
        <f>DATEVALUE(RIGHT(jaar_zip[[#This Row],[YYYYMMDD]],2)&amp;"-"&amp;MID(jaar_zip[[#This Row],[YYYYMMDD]],5,2)&amp;"-"&amp;LEFT(jaar_zip[[#This Row],[YYYYMMDD]],4))</f>
        <v>45387</v>
      </c>
      <c r="K463" s="101" t="str">
        <f>IF(AND(VALUE(MONTH(jaar_zip[[#This Row],[Datum]]))=1,VALUE(WEEKNUM(jaar_zip[[#This Row],[Datum]],21))&gt;51),RIGHT(YEAR(jaar_zip[[#This Row],[Datum]])-1,2),RIGHT(YEAR(jaar_zip[[#This Row],[Datum]]),2))&amp;"-"&amp; TEXT(WEEKNUM(jaar_zip[[#This Row],[Datum]],21),"00")</f>
        <v>24-14</v>
      </c>
      <c r="L463" s="101">
        <f>MONTH(jaar_zip[[#This Row],[Datum]])</f>
        <v>4</v>
      </c>
      <c r="M463" s="101">
        <f>IF(ISNUMBER(jaar_zip[[#This Row],[etmaaltemperatuur]]),IF(jaar_zip[[#This Row],[etmaaltemperatuur]]&lt;stookgrens,stookgrens-jaar_zip[[#This Row],[etmaaltemperatuur]],0),"")</f>
        <v>6.1999999999999993</v>
      </c>
      <c r="N463" s="101">
        <f>IF(ISNUMBER(jaar_zip[[#This Row],[graaddagen]]),IF(OR(MONTH(jaar_zip[[#This Row],[Datum]])=1,MONTH(jaar_zip[[#This Row],[Datum]])=2,MONTH(jaar_zip[[#This Row],[Datum]])=11,MONTH(jaar_zip[[#This Row],[Datum]])=12),1.1,IF(OR(MONTH(jaar_zip[[#This Row],[Datum]])=3,MONTH(jaar_zip[[#This Row],[Datum]])=10),1,0.8))*jaar_zip[[#This Row],[graaddagen]],"")</f>
        <v>4.96</v>
      </c>
      <c r="O463" s="101">
        <f>IF(ISNUMBER(jaar_zip[[#This Row],[etmaaltemperatuur]]),IF(jaar_zip[[#This Row],[etmaaltemperatuur]]&gt;stookgrens,jaar_zip[[#This Row],[etmaaltemperatuur]]-stookgrens,0),"")</f>
        <v>0</v>
      </c>
    </row>
    <row r="464" spans="1:15" x14ac:dyDescent="0.3">
      <c r="A464">
        <v>242</v>
      </c>
      <c r="B464">
        <v>20240406</v>
      </c>
      <c r="C464">
        <v>9</v>
      </c>
      <c r="D464">
        <v>15.4</v>
      </c>
      <c r="G464">
        <v>1006.8</v>
      </c>
      <c r="H464">
        <v>72</v>
      </c>
      <c r="I464" s="101" t="s">
        <v>15</v>
      </c>
      <c r="J464" s="1">
        <f>DATEVALUE(RIGHT(jaar_zip[[#This Row],[YYYYMMDD]],2)&amp;"-"&amp;MID(jaar_zip[[#This Row],[YYYYMMDD]],5,2)&amp;"-"&amp;LEFT(jaar_zip[[#This Row],[YYYYMMDD]],4))</f>
        <v>45388</v>
      </c>
      <c r="K464" s="101" t="str">
        <f>IF(AND(VALUE(MONTH(jaar_zip[[#This Row],[Datum]]))=1,VALUE(WEEKNUM(jaar_zip[[#This Row],[Datum]],21))&gt;51),RIGHT(YEAR(jaar_zip[[#This Row],[Datum]])-1,2),RIGHT(YEAR(jaar_zip[[#This Row],[Datum]]),2))&amp;"-"&amp; TEXT(WEEKNUM(jaar_zip[[#This Row],[Datum]],21),"00")</f>
        <v>24-14</v>
      </c>
      <c r="L464" s="101">
        <f>MONTH(jaar_zip[[#This Row],[Datum]])</f>
        <v>4</v>
      </c>
      <c r="M464" s="101">
        <f>IF(ISNUMBER(jaar_zip[[#This Row],[etmaaltemperatuur]]),IF(jaar_zip[[#This Row],[etmaaltemperatuur]]&lt;stookgrens,stookgrens-jaar_zip[[#This Row],[etmaaltemperatuur]],0),"")</f>
        <v>2.5999999999999996</v>
      </c>
      <c r="N464" s="101">
        <f>IF(ISNUMBER(jaar_zip[[#This Row],[graaddagen]]),IF(OR(MONTH(jaar_zip[[#This Row],[Datum]])=1,MONTH(jaar_zip[[#This Row],[Datum]])=2,MONTH(jaar_zip[[#This Row],[Datum]])=11,MONTH(jaar_zip[[#This Row],[Datum]])=12),1.1,IF(OR(MONTH(jaar_zip[[#This Row],[Datum]])=3,MONTH(jaar_zip[[#This Row],[Datum]])=10),1,0.8))*jaar_zip[[#This Row],[graaddagen]],"")</f>
        <v>2.0799999999999996</v>
      </c>
      <c r="O464" s="101">
        <f>IF(ISNUMBER(jaar_zip[[#This Row],[etmaaltemperatuur]]),IF(jaar_zip[[#This Row],[etmaaltemperatuur]]&gt;stookgrens,jaar_zip[[#This Row],[etmaaltemperatuur]]-stookgrens,0),"")</f>
        <v>0</v>
      </c>
    </row>
    <row r="465" spans="1:15" x14ac:dyDescent="0.3">
      <c r="A465">
        <v>242</v>
      </c>
      <c r="B465">
        <v>20240407</v>
      </c>
      <c r="C465">
        <v>11.8</v>
      </c>
      <c r="D465">
        <v>13.2</v>
      </c>
      <c r="G465">
        <v>1010</v>
      </c>
      <c r="H465">
        <v>72</v>
      </c>
      <c r="I465" s="101" t="s">
        <v>15</v>
      </c>
      <c r="J465" s="1">
        <f>DATEVALUE(RIGHT(jaar_zip[[#This Row],[YYYYMMDD]],2)&amp;"-"&amp;MID(jaar_zip[[#This Row],[YYYYMMDD]],5,2)&amp;"-"&amp;LEFT(jaar_zip[[#This Row],[YYYYMMDD]],4))</f>
        <v>45389</v>
      </c>
      <c r="K465" s="101" t="str">
        <f>IF(AND(VALUE(MONTH(jaar_zip[[#This Row],[Datum]]))=1,VALUE(WEEKNUM(jaar_zip[[#This Row],[Datum]],21))&gt;51),RIGHT(YEAR(jaar_zip[[#This Row],[Datum]])-1,2),RIGHT(YEAR(jaar_zip[[#This Row],[Datum]]),2))&amp;"-"&amp; TEXT(WEEKNUM(jaar_zip[[#This Row],[Datum]],21),"00")</f>
        <v>24-14</v>
      </c>
      <c r="L465" s="101">
        <f>MONTH(jaar_zip[[#This Row],[Datum]])</f>
        <v>4</v>
      </c>
      <c r="M465" s="101">
        <f>IF(ISNUMBER(jaar_zip[[#This Row],[etmaaltemperatuur]]),IF(jaar_zip[[#This Row],[etmaaltemperatuur]]&lt;stookgrens,stookgrens-jaar_zip[[#This Row],[etmaaltemperatuur]],0),"")</f>
        <v>4.8000000000000007</v>
      </c>
      <c r="N465" s="101">
        <f>IF(ISNUMBER(jaar_zip[[#This Row],[graaddagen]]),IF(OR(MONTH(jaar_zip[[#This Row],[Datum]])=1,MONTH(jaar_zip[[#This Row],[Datum]])=2,MONTH(jaar_zip[[#This Row],[Datum]])=11,MONTH(jaar_zip[[#This Row],[Datum]])=12),1.1,IF(OR(MONTH(jaar_zip[[#This Row],[Datum]])=3,MONTH(jaar_zip[[#This Row],[Datum]])=10),1,0.8))*jaar_zip[[#This Row],[graaddagen]],"")</f>
        <v>3.8400000000000007</v>
      </c>
      <c r="O465" s="101">
        <f>IF(ISNUMBER(jaar_zip[[#This Row],[etmaaltemperatuur]]),IF(jaar_zip[[#This Row],[etmaaltemperatuur]]&gt;stookgrens,jaar_zip[[#This Row],[etmaaltemperatuur]]-stookgrens,0),"")</f>
        <v>0</v>
      </c>
    </row>
    <row r="466" spans="1:15" x14ac:dyDescent="0.3">
      <c r="A466">
        <v>242</v>
      </c>
      <c r="B466">
        <v>20240408</v>
      </c>
      <c r="C466">
        <v>5</v>
      </c>
      <c r="D466">
        <v>13.2</v>
      </c>
      <c r="G466">
        <v>1007.4</v>
      </c>
      <c r="H466">
        <v>81</v>
      </c>
      <c r="I466" s="101" t="s">
        <v>15</v>
      </c>
      <c r="J466" s="1">
        <f>DATEVALUE(RIGHT(jaar_zip[[#This Row],[YYYYMMDD]],2)&amp;"-"&amp;MID(jaar_zip[[#This Row],[YYYYMMDD]],5,2)&amp;"-"&amp;LEFT(jaar_zip[[#This Row],[YYYYMMDD]],4))</f>
        <v>45390</v>
      </c>
      <c r="K466" s="101" t="str">
        <f>IF(AND(VALUE(MONTH(jaar_zip[[#This Row],[Datum]]))=1,VALUE(WEEKNUM(jaar_zip[[#This Row],[Datum]],21))&gt;51),RIGHT(YEAR(jaar_zip[[#This Row],[Datum]])-1,2),RIGHT(YEAR(jaar_zip[[#This Row],[Datum]]),2))&amp;"-"&amp; TEXT(WEEKNUM(jaar_zip[[#This Row],[Datum]],21),"00")</f>
        <v>24-15</v>
      </c>
      <c r="L466" s="101">
        <f>MONTH(jaar_zip[[#This Row],[Datum]])</f>
        <v>4</v>
      </c>
      <c r="M466" s="101">
        <f>IF(ISNUMBER(jaar_zip[[#This Row],[etmaaltemperatuur]]),IF(jaar_zip[[#This Row],[etmaaltemperatuur]]&lt;stookgrens,stookgrens-jaar_zip[[#This Row],[etmaaltemperatuur]],0),"")</f>
        <v>4.8000000000000007</v>
      </c>
      <c r="N466" s="101">
        <f>IF(ISNUMBER(jaar_zip[[#This Row],[graaddagen]]),IF(OR(MONTH(jaar_zip[[#This Row],[Datum]])=1,MONTH(jaar_zip[[#This Row],[Datum]])=2,MONTH(jaar_zip[[#This Row],[Datum]])=11,MONTH(jaar_zip[[#This Row],[Datum]])=12),1.1,IF(OR(MONTH(jaar_zip[[#This Row],[Datum]])=3,MONTH(jaar_zip[[#This Row],[Datum]])=10),1,0.8))*jaar_zip[[#This Row],[graaddagen]],"")</f>
        <v>3.8400000000000007</v>
      </c>
      <c r="O466" s="101">
        <f>IF(ISNUMBER(jaar_zip[[#This Row],[etmaaltemperatuur]]),IF(jaar_zip[[#This Row],[etmaaltemperatuur]]&gt;stookgrens,jaar_zip[[#This Row],[etmaaltemperatuur]]-stookgrens,0),"")</f>
        <v>0</v>
      </c>
    </row>
    <row r="467" spans="1:15" x14ac:dyDescent="0.3">
      <c r="A467">
        <v>242</v>
      </c>
      <c r="B467">
        <v>20240409</v>
      </c>
      <c r="C467">
        <v>13.5</v>
      </c>
      <c r="D467">
        <v>10.6</v>
      </c>
      <c r="G467">
        <v>1006.6</v>
      </c>
      <c r="H467">
        <v>80</v>
      </c>
      <c r="I467" s="101" t="s">
        <v>15</v>
      </c>
      <c r="J467" s="1">
        <f>DATEVALUE(RIGHT(jaar_zip[[#This Row],[YYYYMMDD]],2)&amp;"-"&amp;MID(jaar_zip[[#This Row],[YYYYMMDD]],5,2)&amp;"-"&amp;LEFT(jaar_zip[[#This Row],[YYYYMMDD]],4))</f>
        <v>45391</v>
      </c>
      <c r="K467" s="101" t="str">
        <f>IF(AND(VALUE(MONTH(jaar_zip[[#This Row],[Datum]]))=1,VALUE(WEEKNUM(jaar_zip[[#This Row],[Datum]],21))&gt;51),RIGHT(YEAR(jaar_zip[[#This Row],[Datum]])-1,2),RIGHT(YEAR(jaar_zip[[#This Row],[Datum]]),2))&amp;"-"&amp; TEXT(WEEKNUM(jaar_zip[[#This Row],[Datum]],21),"00")</f>
        <v>24-15</v>
      </c>
      <c r="L467" s="101">
        <f>MONTH(jaar_zip[[#This Row],[Datum]])</f>
        <v>4</v>
      </c>
      <c r="M467" s="101">
        <f>IF(ISNUMBER(jaar_zip[[#This Row],[etmaaltemperatuur]]),IF(jaar_zip[[#This Row],[etmaaltemperatuur]]&lt;stookgrens,stookgrens-jaar_zip[[#This Row],[etmaaltemperatuur]],0),"")</f>
        <v>7.4</v>
      </c>
      <c r="N467" s="101">
        <f>IF(ISNUMBER(jaar_zip[[#This Row],[graaddagen]]),IF(OR(MONTH(jaar_zip[[#This Row],[Datum]])=1,MONTH(jaar_zip[[#This Row],[Datum]])=2,MONTH(jaar_zip[[#This Row],[Datum]])=11,MONTH(jaar_zip[[#This Row],[Datum]])=12),1.1,IF(OR(MONTH(jaar_zip[[#This Row],[Datum]])=3,MONTH(jaar_zip[[#This Row],[Datum]])=10),1,0.8))*jaar_zip[[#This Row],[graaddagen]],"")</f>
        <v>5.9200000000000008</v>
      </c>
      <c r="O467" s="101">
        <f>IF(ISNUMBER(jaar_zip[[#This Row],[etmaaltemperatuur]]),IF(jaar_zip[[#This Row],[etmaaltemperatuur]]&gt;stookgrens,jaar_zip[[#This Row],[etmaaltemperatuur]]-stookgrens,0),"")</f>
        <v>0</v>
      </c>
    </row>
    <row r="468" spans="1:15" x14ac:dyDescent="0.3">
      <c r="A468">
        <v>242</v>
      </c>
      <c r="B468">
        <v>20240410</v>
      </c>
      <c r="C468">
        <v>9.8000000000000007</v>
      </c>
      <c r="D468">
        <v>10.7</v>
      </c>
      <c r="G468">
        <v>1024.5999999999999</v>
      </c>
      <c r="H468">
        <v>70</v>
      </c>
      <c r="I468" s="101" t="s">
        <v>15</v>
      </c>
      <c r="J468" s="1">
        <f>DATEVALUE(RIGHT(jaar_zip[[#This Row],[YYYYMMDD]],2)&amp;"-"&amp;MID(jaar_zip[[#This Row],[YYYYMMDD]],5,2)&amp;"-"&amp;LEFT(jaar_zip[[#This Row],[YYYYMMDD]],4))</f>
        <v>45392</v>
      </c>
      <c r="K468" s="101" t="str">
        <f>IF(AND(VALUE(MONTH(jaar_zip[[#This Row],[Datum]]))=1,VALUE(WEEKNUM(jaar_zip[[#This Row],[Datum]],21))&gt;51),RIGHT(YEAR(jaar_zip[[#This Row],[Datum]])-1,2),RIGHT(YEAR(jaar_zip[[#This Row],[Datum]]),2))&amp;"-"&amp; TEXT(WEEKNUM(jaar_zip[[#This Row],[Datum]],21),"00")</f>
        <v>24-15</v>
      </c>
      <c r="L468" s="101">
        <f>MONTH(jaar_zip[[#This Row],[Datum]])</f>
        <v>4</v>
      </c>
      <c r="M468" s="101">
        <f>IF(ISNUMBER(jaar_zip[[#This Row],[etmaaltemperatuur]]),IF(jaar_zip[[#This Row],[etmaaltemperatuur]]&lt;stookgrens,stookgrens-jaar_zip[[#This Row],[etmaaltemperatuur]],0),"")</f>
        <v>7.3000000000000007</v>
      </c>
      <c r="N468" s="101">
        <f>IF(ISNUMBER(jaar_zip[[#This Row],[graaddagen]]),IF(OR(MONTH(jaar_zip[[#This Row],[Datum]])=1,MONTH(jaar_zip[[#This Row],[Datum]])=2,MONTH(jaar_zip[[#This Row],[Datum]])=11,MONTH(jaar_zip[[#This Row],[Datum]])=12),1.1,IF(OR(MONTH(jaar_zip[[#This Row],[Datum]])=3,MONTH(jaar_zip[[#This Row],[Datum]])=10),1,0.8))*jaar_zip[[#This Row],[graaddagen]],"")</f>
        <v>5.8400000000000007</v>
      </c>
      <c r="O468" s="101">
        <f>IF(ISNUMBER(jaar_zip[[#This Row],[etmaaltemperatuur]]),IF(jaar_zip[[#This Row],[etmaaltemperatuur]]&gt;stookgrens,jaar_zip[[#This Row],[etmaaltemperatuur]]-stookgrens,0),"")</f>
        <v>0</v>
      </c>
    </row>
    <row r="469" spans="1:15" x14ac:dyDescent="0.3">
      <c r="A469">
        <v>242</v>
      </c>
      <c r="B469">
        <v>20240411</v>
      </c>
      <c r="C469">
        <v>10.8</v>
      </c>
      <c r="D469">
        <v>12.1</v>
      </c>
      <c r="G469">
        <v>1027.8</v>
      </c>
      <c r="H469">
        <v>91</v>
      </c>
      <c r="I469" s="101" t="s">
        <v>15</v>
      </c>
      <c r="J469" s="1">
        <f>DATEVALUE(RIGHT(jaar_zip[[#This Row],[YYYYMMDD]],2)&amp;"-"&amp;MID(jaar_zip[[#This Row],[YYYYMMDD]],5,2)&amp;"-"&amp;LEFT(jaar_zip[[#This Row],[YYYYMMDD]],4))</f>
        <v>45393</v>
      </c>
      <c r="K469" s="101" t="str">
        <f>IF(AND(VALUE(MONTH(jaar_zip[[#This Row],[Datum]]))=1,VALUE(WEEKNUM(jaar_zip[[#This Row],[Datum]],21))&gt;51),RIGHT(YEAR(jaar_zip[[#This Row],[Datum]])-1,2),RIGHT(YEAR(jaar_zip[[#This Row],[Datum]]),2))&amp;"-"&amp; TEXT(WEEKNUM(jaar_zip[[#This Row],[Datum]],21),"00")</f>
        <v>24-15</v>
      </c>
      <c r="L469" s="101">
        <f>MONTH(jaar_zip[[#This Row],[Datum]])</f>
        <v>4</v>
      </c>
      <c r="M469" s="101">
        <f>IF(ISNUMBER(jaar_zip[[#This Row],[etmaaltemperatuur]]),IF(jaar_zip[[#This Row],[etmaaltemperatuur]]&lt;stookgrens,stookgrens-jaar_zip[[#This Row],[etmaaltemperatuur]],0),"")</f>
        <v>5.9</v>
      </c>
      <c r="N469" s="101">
        <f>IF(ISNUMBER(jaar_zip[[#This Row],[graaddagen]]),IF(OR(MONTH(jaar_zip[[#This Row],[Datum]])=1,MONTH(jaar_zip[[#This Row],[Datum]])=2,MONTH(jaar_zip[[#This Row],[Datum]])=11,MONTH(jaar_zip[[#This Row],[Datum]])=12),1.1,IF(OR(MONTH(jaar_zip[[#This Row],[Datum]])=3,MONTH(jaar_zip[[#This Row],[Datum]])=10),1,0.8))*jaar_zip[[#This Row],[graaddagen]],"")</f>
        <v>4.7200000000000006</v>
      </c>
      <c r="O469" s="101">
        <f>IF(ISNUMBER(jaar_zip[[#This Row],[etmaaltemperatuur]]),IF(jaar_zip[[#This Row],[etmaaltemperatuur]]&gt;stookgrens,jaar_zip[[#This Row],[etmaaltemperatuur]]-stookgrens,0),"")</f>
        <v>0</v>
      </c>
    </row>
    <row r="470" spans="1:15" x14ac:dyDescent="0.3">
      <c r="A470">
        <v>242</v>
      </c>
      <c r="B470">
        <v>20240412</v>
      </c>
      <c r="C470">
        <v>10.1</v>
      </c>
      <c r="D470">
        <v>12</v>
      </c>
      <c r="G470">
        <v>1026.5999999999999</v>
      </c>
      <c r="H470">
        <v>87</v>
      </c>
      <c r="I470" s="101" t="s">
        <v>15</v>
      </c>
      <c r="J470" s="1">
        <f>DATEVALUE(RIGHT(jaar_zip[[#This Row],[YYYYMMDD]],2)&amp;"-"&amp;MID(jaar_zip[[#This Row],[YYYYMMDD]],5,2)&amp;"-"&amp;LEFT(jaar_zip[[#This Row],[YYYYMMDD]],4))</f>
        <v>45394</v>
      </c>
      <c r="K470" s="101" t="str">
        <f>IF(AND(VALUE(MONTH(jaar_zip[[#This Row],[Datum]]))=1,VALUE(WEEKNUM(jaar_zip[[#This Row],[Datum]],21))&gt;51),RIGHT(YEAR(jaar_zip[[#This Row],[Datum]])-1,2),RIGHT(YEAR(jaar_zip[[#This Row],[Datum]]),2))&amp;"-"&amp; TEXT(WEEKNUM(jaar_zip[[#This Row],[Datum]],21),"00")</f>
        <v>24-15</v>
      </c>
      <c r="L470" s="101">
        <f>MONTH(jaar_zip[[#This Row],[Datum]])</f>
        <v>4</v>
      </c>
      <c r="M470" s="101">
        <f>IF(ISNUMBER(jaar_zip[[#This Row],[etmaaltemperatuur]]),IF(jaar_zip[[#This Row],[etmaaltemperatuur]]&lt;stookgrens,stookgrens-jaar_zip[[#This Row],[etmaaltemperatuur]],0),"")</f>
        <v>6</v>
      </c>
      <c r="N470" s="101">
        <f>IF(ISNUMBER(jaar_zip[[#This Row],[graaddagen]]),IF(OR(MONTH(jaar_zip[[#This Row],[Datum]])=1,MONTH(jaar_zip[[#This Row],[Datum]])=2,MONTH(jaar_zip[[#This Row],[Datum]])=11,MONTH(jaar_zip[[#This Row],[Datum]])=12),1.1,IF(OR(MONTH(jaar_zip[[#This Row],[Datum]])=3,MONTH(jaar_zip[[#This Row],[Datum]])=10),1,0.8))*jaar_zip[[#This Row],[graaddagen]],"")</f>
        <v>4.8000000000000007</v>
      </c>
      <c r="O470" s="101">
        <f>IF(ISNUMBER(jaar_zip[[#This Row],[etmaaltemperatuur]]),IF(jaar_zip[[#This Row],[etmaaltemperatuur]]&gt;stookgrens,jaar_zip[[#This Row],[etmaaltemperatuur]]-stookgrens,0),"")</f>
        <v>0</v>
      </c>
    </row>
    <row r="471" spans="1:15" x14ac:dyDescent="0.3">
      <c r="A471">
        <v>242</v>
      </c>
      <c r="B471">
        <v>20240413</v>
      </c>
      <c r="C471">
        <v>9.9</v>
      </c>
      <c r="D471">
        <v>13</v>
      </c>
      <c r="G471">
        <v>1020.2</v>
      </c>
      <c r="H471">
        <v>83</v>
      </c>
      <c r="I471" s="101" t="s">
        <v>15</v>
      </c>
      <c r="J471" s="1">
        <f>DATEVALUE(RIGHT(jaar_zip[[#This Row],[YYYYMMDD]],2)&amp;"-"&amp;MID(jaar_zip[[#This Row],[YYYYMMDD]],5,2)&amp;"-"&amp;LEFT(jaar_zip[[#This Row],[YYYYMMDD]],4))</f>
        <v>45395</v>
      </c>
      <c r="K471" s="101" t="str">
        <f>IF(AND(VALUE(MONTH(jaar_zip[[#This Row],[Datum]]))=1,VALUE(WEEKNUM(jaar_zip[[#This Row],[Datum]],21))&gt;51),RIGHT(YEAR(jaar_zip[[#This Row],[Datum]])-1,2),RIGHT(YEAR(jaar_zip[[#This Row],[Datum]]),2))&amp;"-"&amp; TEXT(WEEKNUM(jaar_zip[[#This Row],[Datum]],21),"00")</f>
        <v>24-15</v>
      </c>
      <c r="L471" s="101">
        <f>MONTH(jaar_zip[[#This Row],[Datum]])</f>
        <v>4</v>
      </c>
      <c r="M471" s="101">
        <f>IF(ISNUMBER(jaar_zip[[#This Row],[etmaaltemperatuur]]),IF(jaar_zip[[#This Row],[etmaaltemperatuur]]&lt;stookgrens,stookgrens-jaar_zip[[#This Row],[etmaaltemperatuur]],0),"")</f>
        <v>5</v>
      </c>
      <c r="N471" s="101">
        <f>IF(ISNUMBER(jaar_zip[[#This Row],[graaddagen]]),IF(OR(MONTH(jaar_zip[[#This Row],[Datum]])=1,MONTH(jaar_zip[[#This Row],[Datum]])=2,MONTH(jaar_zip[[#This Row],[Datum]])=11,MONTH(jaar_zip[[#This Row],[Datum]])=12),1.1,IF(OR(MONTH(jaar_zip[[#This Row],[Datum]])=3,MONTH(jaar_zip[[#This Row],[Datum]])=10),1,0.8))*jaar_zip[[#This Row],[graaddagen]],"")</f>
        <v>4</v>
      </c>
      <c r="O471" s="101">
        <f>IF(ISNUMBER(jaar_zip[[#This Row],[etmaaltemperatuur]]),IF(jaar_zip[[#This Row],[etmaaltemperatuur]]&gt;stookgrens,jaar_zip[[#This Row],[etmaaltemperatuur]]-stookgrens,0),"")</f>
        <v>0</v>
      </c>
    </row>
    <row r="472" spans="1:15" x14ac:dyDescent="0.3">
      <c r="A472">
        <v>242</v>
      </c>
      <c r="B472">
        <v>20240414</v>
      </c>
      <c r="C472">
        <v>7.5</v>
      </c>
      <c r="D472">
        <v>10.1</v>
      </c>
      <c r="G472">
        <v>1019.7</v>
      </c>
      <c r="H472">
        <v>68</v>
      </c>
      <c r="I472" s="101" t="s">
        <v>15</v>
      </c>
      <c r="J472" s="1">
        <f>DATEVALUE(RIGHT(jaar_zip[[#This Row],[YYYYMMDD]],2)&amp;"-"&amp;MID(jaar_zip[[#This Row],[YYYYMMDD]],5,2)&amp;"-"&amp;LEFT(jaar_zip[[#This Row],[YYYYMMDD]],4))</f>
        <v>45396</v>
      </c>
      <c r="K472" s="101" t="str">
        <f>IF(AND(VALUE(MONTH(jaar_zip[[#This Row],[Datum]]))=1,VALUE(WEEKNUM(jaar_zip[[#This Row],[Datum]],21))&gt;51),RIGHT(YEAR(jaar_zip[[#This Row],[Datum]])-1,2),RIGHT(YEAR(jaar_zip[[#This Row],[Datum]]),2))&amp;"-"&amp; TEXT(WEEKNUM(jaar_zip[[#This Row],[Datum]],21),"00")</f>
        <v>24-15</v>
      </c>
      <c r="L472" s="101">
        <f>MONTH(jaar_zip[[#This Row],[Datum]])</f>
        <v>4</v>
      </c>
      <c r="M472" s="101">
        <f>IF(ISNUMBER(jaar_zip[[#This Row],[etmaaltemperatuur]]),IF(jaar_zip[[#This Row],[etmaaltemperatuur]]&lt;stookgrens,stookgrens-jaar_zip[[#This Row],[etmaaltemperatuur]],0),"")</f>
        <v>7.9</v>
      </c>
      <c r="N472" s="101">
        <f>IF(ISNUMBER(jaar_zip[[#This Row],[graaddagen]]),IF(OR(MONTH(jaar_zip[[#This Row],[Datum]])=1,MONTH(jaar_zip[[#This Row],[Datum]])=2,MONTH(jaar_zip[[#This Row],[Datum]])=11,MONTH(jaar_zip[[#This Row],[Datum]])=12),1.1,IF(OR(MONTH(jaar_zip[[#This Row],[Datum]])=3,MONTH(jaar_zip[[#This Row],[Datum]])=10),1,0.8))*jaar_zip[[#This Row],[graaddagen]],"")</f>
        <v>6.32</v>
      </c>
      <c r="O472" s="101">
        <f>IF(ISNUMBER(jaar_zip[[#This Row],[etmaaltemperatuur]]),IF(jaar_zip[[#This Row],[etmaaltemperatuur]]&gt;stookgrens,jaar_zip[[#This Row],[etmaaltemperatuur]]-stookgrens,0),"")</f>
        <v>0</v>
      </c>
    </row>
    <row r="473" spans="1:15" x14ac:dyDescent="0.3">
      <c r="A473">
        <v>242</v>
      </c>
      <c r="B473">
        <v>20240415</v>
      </c>
      <c r="C473">
        <v>12</v>
      </c>
      <c r="D473">
        <v>8.6</v>
      </c>
      <c r="G473">
        <v>1001.2</v>
      </c>
      <c r="H473">
        <v>78</v>
      </c>
      <c r="I473" s="101" t="s">
        <v>15</v>
      </c>
      <c r="J473" s="1">
        <f>DATEVALUE(RIGHT(jaar_zip[[#This Row],[YYYYMMDD]],2)&amp;"-"&amp;MID(jaar_zip[[#This Row],[YYYYMMDD]],5,2)&amp;"-"&amp;LEFT(jaar_zip[[#This Row],[YYYYMMDD]],4))</f>
        <v>45397</v>
      </c>
      <c r="K473" s="101" t="str">
        <f>IF(AND(VALUE(MONTH(jaar_zip[[#This Row],[Datum]]))=1,VALUE(WEEKNUM(jaar_zip[[#This Row],[Datum]],21))&gt;51),RIGHT(YEAR(jaar_zip[[#This Row],[Datum]])-1,2),RIGHT(YEAR(jaar_zip[[#This Row],[Datum]]),2))&amp;"-"&amp; TEXT(WEEKNUM(jaar_zip[[#This Row],[Datum]],21),"00")</f>
        <v>24-16</v>
      </c>
      <c r="L473" s="101">
        <f>MONTH(jaar_zip[[#This Row],[Datum]])</f>
        <v>4</v>
      </c>
      <c r="M473" s="101">
        <f>IF(ISNUMBER(jaar_zip[[#This Row],[etmaaltemperatuur]]),IF(jaar_zip[[#This Row],[etmaaltemperatuur]]&lt;stookgrens,stookgrens-jaar_zip[[#This Row],[etmaaltemperatuur]],0),"")</f>
        <v>9.4</v>
      </c>
      <c r="N473" s="101">
        <f>IF(ISNUMBER(jaar_zip[[#This Row],[graaddagen]]),IF(OR(MONTH(jaar_zip[[#This Row],[Datum]])=1,MONTH(jaar_zip[[#This Row],[Datum]])=2,MONTH(jaar_zip[[#This Row],[Datum]])=11,MONTH(jaar_zip[[#This Row],[Datum]])=12),1.1,IF(OR(MONTH(jaar_zip[[#This Row],[Datum]])=3,MONTH(jaar_zip[[#This Row],[Datum]])=10),1,0.8))*jaar_zip[[#This Row],[graaddagen]],"")</f>
        <v>7.5200000000000005</v>
      </c>
      <c r="O473" s="101">
        <f>IF(ISNUMBER(jaar_zip[[#This Row],[etmaaltemperatuur]]),IF(jaar_zip[[#This Row],[etmaaltemperatuur]]&gt;stookgrens,jaar_zip[[#This Row],[etmaaltemperatuur]]-stookgrens,0),"")</f>
        <v>0</v>
      </c>
    </row>
    <row r="474" spans="1:15" x14ac:dyDescent="0.3">
      <c r="A474">
        <v>242</v>
      </c>
      <c r="B474">
        <v>20240416</v>
      </c>
      <c r="C474">
        <v>11.2</v>
      </c>
      <c r="D474">
        <v>8.6999999999999993</v>
      </c>
      <c r="G474">
        <v>1003.8</v>
      </c>
      <c r="H474">
        <v>78</v>
      </c>
      <c r="I474" s="101" t="s">
        <v>15</v>
      </c>
      <c r="J474" s="1">
        <f>DATEVALUE(RIGHT(jaar_zip[[#This Row],[YYYYMMDD]],2)&amp;"-"&amp;MID(jaar_zip[[#This Row],[YYYYMMDD]],5,2)&amp;"-"&amp;LEFT(jaar_zip[[#This Row],[YYYYMMDD]],4))</f>
        <v>45398</v>
      </c>
      <c r="K474" s="101" t="str">
        <f>IF(AND(VALUE(MONTH(jaar_zip[[#This Row],[Datum]]))=1,VALUE(WEEKNUM(jaar_zip[[#This Row],[Datum]],21))&gt;51),RIGHT(YEAR(jaar_zip[[#This Row],[Datum]])-1,2),RIGHT(YEAR(jaar_zip[[#This Row],[Datum]]),2))&amp;"-"&amp; TEXT(WEEKNUM(jaar_zip[[#This Row],[Datum]],21),"00")</f>
        <v>24-16</v>
      </c>
      <c r="L474" s="101">
        <f>MONTH(jaar_zip[[#This Row],[Datum]])</f>
        <v>4</v>
      </c>
      <c r="M474" s="101">
        <f>IF(ISNUMBER(jaar_zip[[#This Row],[etmaaltemperatuur]]),IF(jaar_zip[[#This Row],[etmaaltemperatuur]]&lt;stookgrens,stookgrens-jaar_zip[[#This Row],[etmaaltemperatuur]],0),"")</f>
        <v>9.3000000000000007</v>
      </c>
      <c r="N474" s="101">
        <f>IF(ISNUMBER(jaar_zip[[#This Row],[graaddagen]]),IF(OR(MONTH(jaar_zip[[#This Row],[Datum]])=1,MONTH(jaar_zip[[#This Row],[Datum]])=2,MONTH(jaar_zip[[#This Row],[Datum]])=11,MONTH(jaar_zip[[#This Row],[Datum]])=12),1.1,IF(OR(MONTH(jaar_zip[[#This Row],[Datum]])=3,MONTH(jaar_zip[[#This Row],[Datum]])=10),1,0.8))*jaar_zip[[#This Row],[graaddagen]],"")</f>
        <v>7.4400000000000013</v>
      </c>
      <c r="O474" s="101">
        <f>IF(ISNUMBER(jaar_zip[[#This Row],[etmaaltemperatuur]]),IF(jaar_zip[[#This Row],[etmaaltemperatuur]]&gt;stookgrens,jaar_zip[[#This Row],[etmaaltemperatuur]]-stookgrens,0),"")</f>
        <v>0</v>
      </c>
    </row>
    <row r="475" spans="1:15" x14ac:dyDescent="0.3">
      <c r="A475">
        <v>242</v>
      </c>
      <c r="B475">
        <v>20240417</v>
      </c>
      <c r="C475">
        <v>6</v>
      </c>
      <c r="D475">
        <v>7.1</v>
      </c>
      <c r="G475">
        <v>1012</v>
      </c>
      <c r="H475">
        <v>73</v>
      </c>
      <c r="I475" s="101" t="s">
        <v>15</v>
      </c>
      <c r="J475" s="1">
        <f>DATEVALUE(RIGHT(jaar_zip[[#This Row],[YYYYMMDD]],2)&amp;"-"&amp;MID(jaar_zip[[#This Row],[YYYYMMDD]],5,2)&amp;"-"&amp;LEFT(jaar_zip[[#This Row],[YYYYMMDD]],4))</f>
        <v>45399</v>
      </c>
      <c r="K475" s="101" t="str">
        <f>IF(AND(VALUE(MONTH(jaar_zip[[#This Row],[Datum]]))=1,VALUE(WEEKNUM(jaar_zip[[#This Row],[Datum]],21))&gt;51),RIGHT(YEAR(jaar_zip[[#This Row],[Datum]])-1,2),RIGHT(YEAR(jaar_zip[[#This Row],[Datum]]),2))&amp;"-"&amp; TEXT(WEEKNUM(jaar_zip[[#This Row],[Datum]],21),"00")</f>
        <v>24-16</v>
      </c>
      <c r="L475" s="101">
        <f>MONTH(jaar_zip[[#This Row],[Datum]])</f>
        <v>4</v>
      </c>
      <c r="M475" s="101">
        <f>IF(ISNUMBER(jaar_zip[[#This Row],[etmaaltemperatuur]]),IF(jaar_zip[[#This Row],[etmaaltemperatuur]]&lt;stookgrens,stookgrens-jaar_zip[[#This Row],[etmaaltemperatuur]],0),"")</f>
        <v>10.9</v>
      </c>
      <c r="N475" s="101">
        <f>IF(ISNUMBER(jaar_zip[[#This Row],[graaddagen]]),IF(OR(MONTH(jaar_zip[[#This Row],[Datum]])=1,MONTH(jaar_zip[[#This Row],[Datum]])=2,MONTH(jaar_zip[[#This Row],[Datum]])=11,MONTH(jaar_zip[[#This Row],[Datum]])=12),1.1,IF(OR(MONTH(jaar_zip[[#This Row],[Datum]])=3,MONTH(jaar_zip[[#This Row],[Datum]])=10),1,0.8))*jaar_zip[[#This Row],[graaddagen]],"")</f>
        <v>8.7200000000000006</v>
      </c>
      <c r="O475" s="101">
        <f>IF(ISNUMBER(jaar_zip[[#This Row],[etmaaltemperatuur]]),IF(jaar_zip[[#This Row],[etmaaltemperatuur]]&gt;stookgrens,jaar_zip[[#This Row],[etmaaltemperatuur]]-stookgrens,0),"")</f>
        <v>0</v>
      </c>
    </row>
    <row r="476" spans="1:15" x14ac:dyDescent="0.3">
      <c r="A476">
        <v>242</v>
      </c>
      <c r="B476">
        <v>20240418</v>
      </c>
      <c r="C476">
        <v>8.1</v>
      </c>
      <c r="D476">
        <v>8.1999999999999993</v>
      </c>
      <c r="G476">
        <v>1017.3</v>
      </c>
      <c r="H476">
        <v>71</v>
      </c>
      <c r="I476" s="101" t="s">
        <v>15</v>
      </c>
      <c r="J476" s="1">
        <f>DATEVALUE(RIGHT(jaar_zip[[#This Row],[YYYYMMDD]],2)&amp;"-"&amp;MID(jaar_zip[[#This Row],[YYYYMMDD]],5,2)&amp;"-"&amp;LEFT(jaar_zip[[#This Row],[YYYYMMDD]],4))</f>
        <v>45400</v>
      </c>
      <c r="K476" s="101" t="str">
        <f>IF(AND(VALUE(MONTH(jaar_zip[[#This Row],[Datum]]))=1,VALUE(WEEKNUM(jaar_zip[[#This Row],[Datum]],21))&gt;51),RIGHT(YEAR(jaar_zip[[#This Row],[Datum]])-1,2),RIGHT(YEAR(jaar_zip[[#This Row],[Datum]]),2))&amp;"-"&amp; TEXT(WEEKNUM(jaar_zip[[#This Row],[Datum]],21),"00")</f>
        <v>24-16</v>
      </c>
      <c r="L476" s="101">
        <f>MONTH(jaar_zip[[#This Row],[Datum]])</f>
        <v>4</v>
      </c>
      <c r="M476" s="101">
        <f>IF(ISNUMBER(jaar_zip[[#This Row],[etmaaltemperatuur]]),IF(jaar_zip[[#This Row],[etmaaltemperatuur]]&lt;stookgrens,stookgrens-jaar_zip[[#This Row],[etmaaltemperatuur]],0),"")</f>
        <v>9.8000000000000007</v>
      </c>
      <c r="N476" s="101">
        <f>IF(ISNUMBER(jaar_zip[[#This Row],[graaddagen]]),IF(OR(MONTH(jaar_zip[[#This Row],[Datum]])=1,MONTH(jaar_zip[[#This Row],[Datum]])=2,MONTH(jaar_zip[[#This Row],[Datum]])=11,MONTH(jaar_zip[[#This Row],[Datum]])=12),1.1,IF(OR(MONTH(jaar_zip[[#This Row],[Datum]])=3,MONTH(jaar_zip[[#This Row],[Datum]])=10),1,0.8))*jaar_zip[[#This Row],[graaddagen]],"")</f>
        <v>7.8400000000000007</v>
      </c>
      <c r="O476" s="101">
        <f>IF(ISNUMBER(jaar_zip[[#This Row],[etmaaltemperatuur]]),IF(jaar_zip[[#This Row],[etmaaltemperatuur]]&gt;stookgrens,jaar_zip[[#This Row],[etmaaltemperatuur]]-stookgrens,0),"")</f>
        <v>0</v>
      </c>
    </row>
    <row r="477" spans="1:15" x14ac:dyDescent="0.3">
      <c r="A477">
        <v>242</v>
      </c>
      <c r="B477">
        <v>20240419</v>
      </c>
      <c r="C477">
        <v>13.6</v>
      </c>
      <c r="D477">
        <v>8.3000000000000007</v>
      </c>
      <c r="G477">
        <v>1009.9</v>
      </c>
      <c r="H477">
        <v>83</v>
      </c>
      <c r="I477" s="101" t="s">
        <v>15</v>
      </c>
      <c r="J477" s="1">
        <f>DATEVALUE(RIGHT(jaar_zip[[#This Row],[YYYYMMDD]],2)&amp;"-"&amp;MID(jaar_zip[[#This Row],[YYYYMMDD]],5,2)&amp;"-"&amp;LEFT(jaar_zip[[#This Row],[YYYYMMDD]],4))</f>
        <v>45401</v>
      </c>
      <c r="K477" s="101" t="str">
        <f>IF(AND(VALUE(MONTH(jaar_zip[[#This Row],[Datum]]))=1,VALUE(WEEKNUM(jaar_zip[[#This Row],[Datum]],21))&gt;51),RIGHT(YEAR(jaar_zip[[#This Row],[Datum]])-1,2),RIGHT(YEAR(jaar_zip[[#This Row],[Datum]]),2))&amp;"-"&amp; TEXT(WEEKNUM(jaar_zip[[#This Row],[Datum]],21),"00")</f>
        <v>24-16</v>
      </c>
      <c r="L477" s="101">
        <f>MONTH(jaar_zip[[#This Row],[Datum]])</f>
        <v>4</v>
      </c>
      <c r="M477" s="101">
        <f>IF(ISNUMBER(jaar_zip[[#This Row],[etmaaltemperatuur]]),IF(jaar_zip[[#This Row],[etmaaltemperatuur]]&lt;stookgrens,stookgrens-jaar_zip[[#This Row],[etmaaltemperatuur]],0),"")</f>
        <v>9.6999999999999993</v>
      </c>
      <c r="N477" s="101">
        <f>IF(ISNUMBER(jaar_zip[[#This Row],[graaddagen]]),IF(OR(MONTH(jaar_zip[[#This Row],[Datum]])=1,MONTH(jaar_zip[[#This Row],[Datum]])=2,MONTH(jaar_zip[[#This Row],[Datum]])=11,MONTH(jaar_zip[[#This Row],[Datum]])=12),1.1,IF(OR(MONTH(jaar_zip[[#This Row],[Datum]])=3,MONTH(jaar_zip[[#This Row],[Datum]])=10),1,0.8))*jaar_zip[[#This Row],[graaddagen]],"")</f>
        <v>7.76</v>
      </c>
      <c r="O477" s="101">
        <f>IF(ISNUMBER(jaar_zip[[#This Row],[etmaaltemperatuur]]),IF(jaar_zip[[#This Row],[etmaaltemperatuur]]&gt;stookgrens,jaar_zip[[#This Row],[etmaaltemperatuur]]-stookgrens,0),"")</f>
        <v>0</v>
      </c>
    </row>
    <row r="478" spans="1:15" x14ac:dyDescent="0.3">
      <c r="A478">
        <v>242</v>
      </c>
      <c r="B478">
        <v>20240420</v>
      </c>
      <c r="C478">
        <v>12.3</v>
      </c>
      <c r="D478">
        <v>7.4</v>
      </c>
      <c r="G478">
        <v>1021.4</v>
      </c>
      <c r="H478">
        <v>72</v>
      </c>
      <c r="I478" s="101" t="s">
        <v>15</v>
      </c>
      <c r="J478" s="1">
        <f>DATEVALUE(RIGHT(jaar_zip[[#This Row],[YYYYMMDD]],2)&amp;"-"&amp;MID(jaar_zip[[#This Row],[YYYYMMDD]],5,2)&amp;"-"&amp;LEFT(jaar_zip[[#This Row],[YYYYMMDD]],4))</f>
        <v>45402</v>
      </c>
      <c r="K478" s="101" t="str">
        <f>IF(AND(VALUE(MONTH(jaar_zip[[#This Row],[Datum]]))=1,VALUE(WEEKNUM(jaar_zip[[#This Row],[Datum]],21))&gt;51),RIGHT(YEAR(jaar_zip[[#This Row],[Datum]])-1,2),RIGHT(YEAR(jaar_zip[[#This Row],[Datum]]),2))&amp;"-"&amp; TEXT(WEEKNUM(jaar_zip[[#This Row],[Datum]],21),"00")</f>
        <v>24-16</v>
      </c>
      <c r="L478" s="101">
        <f>MONTH(jaar_zip[[#This Row],[Datum]])</f>
        <v>4</v>
      </c>
      <c r="M478" s="101">
        <f>IF(ISNUMBER(jaar_zip[[#This Row],[etmaaltemperatuur]]),IF(jaar_zip[[#This Row],[etmaaltemperatuur]]&lt;stookgrens,stookgrens-jaar_zip[[#This Row],[etmaaltemperatuur]],0),"")</f>
        <v>10.6</v>
      </c>
      <c r="N478" s="101">
        <f>IF(ISNUMBER(jaar_zip[[#This Row],[graaddagen]]),IF(OR(MONTH(jaar_zip[[#This Row],[Datum]])=1,MONTH(jaar_zip[[#This Row],[Datum]])=2,MONTH(jaar_zip[[#This Row],[Datum]])=11,MONTH(jaar_zip[[#This Row],[Datum]])=12),1.1,IF(OR(MONTH(jaar_zip[[#This Row],[Datum]])=3,MONTH(jaar_zip[[#This Row],[Datum]])=10),1,0.8))*jaar_zip[[#This Row],[graaddagen]],"")</f>
        <v>8.48</v>
      </c>
      <c r="O478" s="101">
        <f>IF(ISNUMBER(jaar_zip[[#This Row],[etmaaltemperatuur]]),IF(jaar_zip[[#This Row],[etmaaltemperatuur]]&gt;stookgrens,jaar_zip[[#This Row],[etmaaltemperatuur]]-stookgrens,0),"")</f>
        <v>0</v>
      </c>
    </row>
    <row r="479" spans="1:15" x14ac:dyDescent="0.3">
      <c r="A479">
        <v>242</v>
      </c>
      <c r="B479">
        <v>20240421</v>
      </c>
      <c r="C479">
        <v>9.8000000000000007</v>
      </c>
      <c r="D479">
        <v>8</v>
      </c>
      <c r="G479">
        <v>1026.4000000000001</v>
      </c>
      <c r="H479">
        <v>63</v>
      </c>
      <c r="I479" s="101" t="s">
        <v>15</v>
      </c>
      <c r="J479" s="1">
        <f>DATEVALUE(RIGHT(jaar_zip[[#This Row],[YYYYMMDD]],2)&amp;"-"&amp;MID(jaar_zip[[#This Row],[YYYYMMDD]],5,2)&amp;"-"&amp;LEFT(jaar_zip[[#This Row],[YYYYMMDD]],4))</f>
        <v>45403</v>
      </c>
      <c r="K479" s="101" t="str">
        <f>IF(AND(VALUE(MONTH(jaar_zip[[#This Row],[Datum]]))=1,VALUE(WEEKNUM(jaar_zip[[#This Row],[Datum]],21))&gt;51),RIGHT(YEAR(jaar_zip[[#This Row],[Datum]])-1,2),RIGHT(YEAR(jaar_zip[[#This Row],[Datum]]),2))&amp;"-"&amp; TEXT(WEEKNUM(jaar_zip[[#This Row],[Datum]],21),"00")</f>
        <v>24-16</v>
      </c>
      <c r="L479" s="101">
        <f>MONTH(jaar_zip[[#This Row],[Datum]])</f>
        <v>4</v>
      </c>
      <c r="M479" s="101">
        <f>IF(ISNUMBER(jaar_zip[[#This Row],[etmaaltemperatuur]]),IF(jaar_zip[[#This Row],[etmaaltemperatuur]]&lt;stookgrens,stookgrens-jaar_zip[[#This Row],[etmaaltemperatuur]],0),"")</f>
        <v>10</v>
      </c>
      <c r="N479" s="101">
        <f>IF(ISNUMBER(jaar_zip[[#This Row],[graaddagen]]),IF(OR(MONTH(jaar_zip[[#This Row],[Datum]])=1,MONTH(jaar_zip[[#This Row],[Datum]])=2,MONTH(jaar_zip[[#This Row],[Datum]])=11,MONTH(jaar_zip[[#This Row],[Datum]])=12),1.1,IF(OR(MONTH(jaar_zip[[#This Row],[Datum]])=3,MONTH(jaar_zip[[#This Row],[Datum]])=10),1,0.8))*jaar_zip[[#This Row],[graaddagen]],"")</f>
        <v>8</v>
      </c>
      <c r="O479" s="101">
        <f>IF(ISNUMBER(jaar_zip[[#This Row],[etmaaltemperatuur]]),IF(jaar_zip[[#This Row],[etmaaltemperatuur]]&gt;stookgrens,jaar_zip[[#This Row],[etmaaltemperatuur]]-stookgrens,0),"")</f>
        <v>0</v>
      </c>
    </row>
    <row r="480" spans="1:15" x14ac:dyDescent="0.3">
      <c r="A480">
        <v>242</v>
      </c>
      <c r="B480">
        <v>20240422</v>
      </c>
      <c r="C480">
        <v>6.7</v>
      </c>
      <c r="D480">
        <v>7.3</v>
      </c>
      <c r="G480">
        <v>1026.0999999999999</v>
      </c>
      <c r="H480">
        <v>57</v>
      </c>
      <c r="I480" s="101" t="s">
        <v>15</v>
      </c>
      <c r="J480" s="1">
        <f>DATEVALUE(RIGHT(jaar_zip[[#This Row],[YYYYMMDD]],2)&amp;"-"&amp;MID(jaar_zip[[#This Row],[YYYYMMDD]],5,2)&amp;"-"&amp;LEFT(jaar_zip[[#This Row],[YYYYMMDD]],4))</f>
        <v>45404</v>
      </c>
      <c r="K480" s="101" t="str">
        <f>IF(AND(VALUE(MONTH(jaar_zip[[#This Row],[Datum]]))=1,VALUE(WEEKNUM(jaar_zip[[#This Row],[Datum]],21))&gt;51),RIGHT(YEAR(jaar_zip[[#This Row],[Datum]])-1,2),RIGHT(YEAR(jaar_zip[[#This Row],[Datum]]),2))&amp;"-"&amp; TEXT(WEEKNUM(jaar_zip[[#This Row],[Datum]],21),"00")</f>
        <v>24-17</v>
      </c>
      <c r="L480" s="101">
        <f>MONTH(jaar_zip[[#This Row],[Datum]])</f>
        <v>4</v>
      </c>
      <c r="M480" s="101">
        <f>IF(ISNUMBER(jaar_zip[[#This Row],[etmaaltemperatuur]]),IF(jaar_zip[[#This Row],[etmaaltemperatuur]]&lt;stookgrens,stookgrens-jaar_zip[[#This Row],[etmaaltemperatuur]],0),"")</f>
        <v>10.7</v>
      </c>
      <c r="N480" s="101">
        <f>IF(ISNUMBER(jaar_zip[[#This Row],[graaddagen]]),IF(OR(MONTH(jaar_zip[[#This Row],[Datum]])=1,MONTH(jaar_zip[[#This Row],[Datum]])=2,MONTH(jaar_zip[[#This Row],[Datum]])=11,MONTH(jaar_zip[[#This Row],[Datum]])=12),1.1,IF(OR(MONTH(jaar_zip[[#This Row],[Datum]])=3,MONTH(jaar_zip[[#This Row],[Datum]])=10),1,0.8))*jaar_zip[[#This Row],[graaddagen]],"")</f>
        <v>8.56</v>
      </c>
      <c r="O480" s="101">
        <f>IF(ISNUMBER(jaar_zip[[#This Row],[etmaaltemperatuur]]),IF(jaar_zip[[#This Row],[etmaaltemperatuur]]&gt;stookgrens,jaar_zip[[#This Row],[etmaaltemperatuur]]-stookgrens,0),"")</f>
        <v>0</v>
      </c>
    </row>
    <row r="481" spans="1:15" x14ac:dyDescent="0.3">
      <c r="A481">
        <v>242</v>
      </c>
      <c r="B481">
        <v>20240423</v>
      </c>
      <c r="C481">
        <v>7.3</v>
      </c>
      <c r="D481">
        <v>5.7</v>
      </c>
      <c r="G481">
        <v>1018.6</v>
      </c>
      <c r="H481">
        <v>70</v>
      </c>
      <c r="I481" s="101" t="s">
        <v>15</v>
      </c>
      <c r="J481" s="1">
        <f>DATEVALUE(RIGHT(jaar_zip[[#This Row],[YYYYMMDD]],2)&amp;"-"&amp;MID(jaar_zip[[#This Row],[YYYYMMDD]],5,2)&amp;"-"&amp;LEFT(jaar_zip[[#This Row],[YYYYMMDD]],4))</f>
        <v>45405</v>
      </c>
      <c r="K481" s="101" t="str">
        <f>IF(AND(VALUE(MONTH(jaar_zip[[#This Row],[Datum]]))=1,VALUE(WEEKNUM(jaar_zip[[#This Row],[Datum]],21))&gt;51),RIGHT(YEAR(jaar_zip[[#This Row],[Datum]])-1,2),RIGHT(YEAR(jaar_zip[[#This Row],[Datum]]),2))&amp;"-"&amp; TEXT(WEEKNUM(jaar_zip[[#This Row],[Datum]],21),"00")</f>
        <v>24-17</v>
      </c>
      <c r="L481" s="101">
        <f>MONTH(jaar_zip[[#This Row],[Datum]])</f>
        <v>4</v>
      </c>
      <c r="M481" s="101">
        <f>IF(ISNUMBER(jaar_zip[[#This Row],[etmaaltemperatuur]]),IF(jaar_zip[[#This Row],[etmaaltemperatuur]]&lt;stookgrens,stookgrens-jaar_zip[[#This Row],[etmaaltemperatuur]],0),"")</f>
        <v>12.3</v>
      </c>
      <c r="N481" s="101">
        <f>IF(ISNUMBER(jaar_zip[[#This Row],[graaddagen]]),IF(OR(MONTH(jaar_zip[[#This Row],[Datum]])=1,MONTH(jaar_zip[[#This Row],[Datum]])=2,MONTH(jaar_zip[[#This Row],[Datum]])=11,MONTH(jaar_zip[[#This Row],[Datum]])=12),1.1,IF(OR(MONTH(jaar_zip[[#This Row],[Datum]])=3,MONTH(jaar_zip[[#This Row],[Datum]])=10),1,0.8))*jaar_zip[[#This Row],[graaddagen]],"")</f>
        <v>9.8400000000000016</v>
      </c>
      <c r="O481" s="101">
        <f>IF(ISNUMBER(jaar_zip[[#This Row],[etmaaltemperatuur]]),IF(jaar_zip[[#This Row],[etmaaltemperatuur]]&gt;stookgrens,jaar_zip[[#This Row],[etmaaltemperatuur]]-stookgrens,0),"")</f>
        <v>0</v>
      </c>
    </row>
    <row r="482" spans="1:15" x14ac:dyDescent="0.3">
      <c r="A482">
        <v>242</v>
      </c>
      <c r="B482">
        <v>20240424</v>
      </c>
      <c r="C482">
        <v>11.3</v>
      </c>
      <c r="D482">
        <v>7.2</v>
      </c>
      <c r="G482">
        <v>1008.9</v>
      </c>
      <c r="H482">
        <v>72</v>
      </c>
      <c r="I482" s="101" t="s">
        <v>15</v>
      </c>
      <c r="J482" s="1">
        <f>DATEVALUE(RIGHT(jaar_zip[[#This Row],[YYYYMMDD]],2)&amp;"-"&amp;MID(jaar_zip[[#This Row],[YYYYMMDD]],5,2)&amp;"-"&amp;LEFT(jaar_zip[[#This Row],[YYYYMMDD]],4))</f>
        <v>45406</v>
      </c>
      <c r="K482" s="101" t="str">
        <f>IF(AND(VALUE(MONTH(jaar_zip[[#This Row],[Datum]]))=1,VALUE(WEEKNUM(jaar_zip[[#This Row],[Datum]],21))&gt;51),RIGHT(YEAR(jaar_zip[[#This Row],[Datum]])-1,2),RIGHT(YEAR(jaar_zip[[#This Row],[Datum]]),2))&amp;"-"&amp; TEXT(WEEKNUM(jaar_zip[[#This Row],[Datum]],21),"00")</f>
        <v>24-17</v>
      </c>
      <c r="L482" s="101">
        <f>MONTH(jaar_zip[[#This Row],[Datum]])</f>
        <v>4</v>
      </c>
      <c r="M482" s="101">
        <f>IF(ISNUMBER(jaar_zip[[#This Row],[etmaaltemperatuur]]),IF(jaar_zip[[#This Row],[etmaaltemperatuur]]&lt;stookgrens,stookgrens-jaar_zip[[#This Row],[etmaaltemperatuur]],0),"")</f>
        <v>10.8</v>
      </c>
      <c r="N482" s="101">
        <f>IF(ISNUMBER(jaar_zip[[#This Row],[graaddagen]]),IF(OR(MONTH(jaar_zip[[#This Row],[Datum]])=1,MONTH(jaar_zip[[#This Row],[Datum]])=2,MONTH(jaar_zip[[#This Row],[Datum]])=11,MONTH(jaar_zip[[#This Row],[Datum]])=12),1.1,IF(OR(MONTH(jaar_zip[[#This Row],[Datum]])=3,MONTH(jaar_zip[[#This Row],[Datum]])=10),1,0.8))*jaar_zip[[#This Row],[graaddagen]],"")</f>
        <v>8.64</v>
      </c>
      <c r="O482" s="101">
        <f>IF(ISNUMBER(jaar_zip[[#This Row],[etmaaltemperatuur]]),IF(jaar_zip[[#This Row],[etmaaltemperatuur]]&gt;stookgrens,jaar_zip[[#This Row],[etmaaltemperatuur]]-stookgrens,0),"")</f>
        <v>0</v>
      </c>
    </row>
    <row r="483" spans="1:15" x14ac:dyDescent="0.3">
      <c r="A483">
        <v>242</v>
      </c>
      <c r="B483">
        <v>20240425</v>
      </c>
      <c r="C483">
        <v>6.1</v>
      </c>
      <c r="D483">
        <v>6.1</v>
      </c>
      <c r="G483">
        <v>1002.6</v>
      </c>
      <c r="H483">
        <v>76</v>
      </c>
      <c r="I483" s="101" t="s">
        <v>15</v>
      </c>
      <c r="J483" s="1">
        <f>DATEVALUE(RIGHT(jaar_zip[[#This Row],[YYYYMMDD]],2)&amp;"-"&amp;MID(jaar_zip[[#This Row],[YYYYMMDD]],5,2)&amp;"-"&amp;LEFT(jaar_zip[[#This Row],[YYYYMMDD]],4))</f>
        <v>45407</v>
      </c>
      <c r="K483" s="101" t="str">
        <f>IF(AND(VALUE(MONTH(jaar_zip[[#This Row],[Datum]]))=1,VALUE(WEEKNUM(jaar_zip[[#This Row],[Datum]],21))&gt;51),RIGHT(YEAR(jaar_zip[[#This Row],[Datum]])-1,2),RIGHT(YEAR(jaar_zip[[#This Row],[Datum]]),2))&amp;"-"&amp; TEXT(WEEKNUM(jaar_zip[[#This Row],[Datum]],21),"00")</f>
        <v>24-17</v>
      </c>
      <c r="L483" s="101">
        <f>MONTH(jaar_zip[[#This Row],[Datum]])</f>
        <v>4</v>
      </c>
      <c r="M483" s="101">
        <f>IF(ISNUMBER(jaar_zip[[#This Row],[etmaaltemperatuur]]),IF(jaar_zip[[#This Row],[etmaaltemperatuur]]&lt;stookgrens,stookgrens-jaar_zip[[#This Row],[etmaaltemperatuur]],0),"")</f>
        <v>11.9</v>
      </c>
      <c r="N483" s="101">
        <f>IF(ISNUMBER(jaar_zip[[#This Row],[graaddagen]]),IF(OR(MONTH(jaar_zip[[#This Row],[Datum]])=1,MONTH(jaar_zip[[#This Row],[Datum]])=2,MONTH(jaar_zip[[#This Row],[Datum]])=11,MONTH(jaar_zip[[#This Row],[Datum]])=12),1.1,IF(OR(MONTH(jaar_zip[[#This Row],[Datum]])=3,MONTH(jaar_zip[[#This Row],[Datum]])=10),1,0.8))*jaar_zip[[#This Row],[graaddagen]],"")</f>
        <v>9.5200000000000014</v>
      </c>
      <c r="O483" s="101">
        <f>IF(ISNUMBER(jaar_zip[[#This Row],[etmaaltemperatuur]]),IF(jaar_zip[[#This Row],[etmaaltemperatuur]]&gt;stookgrens,jaar_zip[[#This Row],[etmaaltemperatuur]]-stookgrens,0),"")</f>
        <v>0</v>
      </c>
    </row>
    <row r="484" spans="1:15" x14ac:dyDescent="0.3">
      <c r="A484">
        <v>242</v>
      </c>
      <c r="B484">
        <v>20240426</v>
      </c>
      <c r="C484">
        <v>3.8</v>
      </c>
      <c r="D484">
        <v>6.8</v>
      </c>
      <c r="G484">
        <v>1003.3</v>
      </c>
      <c r="H484">
        <v>73</v>
      </c>
      <c r="I484" s="101" t="s">
        <v>15</v>
      </c>
      <c r="J484" s="1">
        <f>DATEVALUE(RIGHT(jaar_zip[[#This Row],[YYYYMMDD]],2)&amp;"-"&amp;MID(jaar_zip[[#This Row],[YYYYMMDD]],5,2)&amp;"-"&amp;LEFT(jaar_zip[[#This Row],[YYYYMMDD]],4))</f>
        <v>45408</v>
      </c>
      <c r="K484" s="101" t="str">
        <f>IF(AND(VALUE(MONTH(jaar_zip[[#This Row],[Datum]]))=1,VALUE(WEEKNUM(jaar_zip[[#This Row],[Datum]],21))&gt;51),RIGHT(YEAR(jaar_zip[[#This Row],[Datum]])-1,2),RIGHT(YEAR(jaar_zip[[#This Row],[Datum]]),2))&amp;"-"&amp; TEXT(WEEKNUM(jaar_zip[[#This Row],[Datum]],21),"00")</f>
        <v>24-17</v>
      </c>
      <c r="L484" s="101">
        <f>MONTH(jaar_zip[[#This Row],[Datum]])</f>
        <v>4</v>
      </c>
      <c r="M484" s="101">
        <f>IF(ISNUMBER(jaar_zip[[#This Row],[etmaaltemperatuur]]),IF(jaar_zip[[#This Row],[etmaaltemperatuur]]&lt;stookgrens,stookgrens-jaar_zip[[#This Row],[etmaaltemperatuur]],0),"")</f>
        <v>11.2</v>
      </c>
      <c r="N484" s="101">
        <f>IF(ISNUMBER(jaar_zip[[#This Row],[graaddagen]]),IF(OR(MONTH(jaar_zip[[#This Row],[Datum]])=1,MONTH(jaar_zip[[#This Row],[Datum]])=2,MONTH(jaar_zip[[#This Row],[Datum]])=11,MONTH(jaar_zip[[#This Row],[Datum]])=12),1.1,IF(OR(MONTH(jaar_zip[[#This Row],[Datum]])=3,MONTH(jaar_zip[[#This Row],[Datum]])=10),1,0.8))*jaar_zip[[#This Row],[graaddagen]],"")</f>
        <v>8.9599999999999991</v>
      </c>
      <c r="O484" s="101">
        <f>IF(ISNUMBER(jaar_zip[[#This Row],[etmaaltemperatuur]]),IF(jaar_zip[[#This Row],[etmaaltemperatuur]]&gt;stookgrens,jaar_zip[[#This Row],[etmaaltemperatuur]]-stookgrens,0),"")</f>
        <v>0</v>
      </c>
    </row>
    <row r="485" spans="1:15" x14ac:dyDescent="0.3">
      <c r="A485">
        <v>242</v>
      </c>
      <c r="B485">
        <v>20240427</v>
      </c>
      <c r="C485">
        <v>4.9000000000000004</v>
      </c>
      <c r="D485">
        <v>9.3000000000000007</v>
      </c>
      <c r="G485">
        <v>1005.6</v>
      </c>
      <c r="H485">
        <v>87</v>
      </c>
      <c r="I485" s="101" t="s">
        <v>15</v>
      </c>
      <c r="J485" s="1">
        <f>DATEVALUE(RIGHT(jaar_zip[[#This Row],[YYYYMMDD]],2)&amp;"-"&amp;MID(jaar_zip[[#This Row],[YYYYMMDD]],5,2)&amp;"-"&amp;LEFT(jaar_zip[[#This Row],[YYYYMMDD]],4))</f>
        <v>45409</v>
      </c>
      <c r="K485" s="101" t="str">
        <f>IF(AND(VALUE(MONTH(jaar_zip[[#This Row],[Datum]]))=1,VALUE(WEEKNUM(jaar_zip[[#This Row],[Datum]],21))&gt;51),RIGHT(YEAR(jaar_zip[[#This Row],[Datum]])-1,2),RIGHT(YEAR(jaar_zip[[#This Row],[Datum]]),2))&amp;"-"&amp; TEXT(WEEKNUM(jaar_zip[[#This Row],[Datum]],21),"00")</f>
        <v>24-17</v>
      </c>
      <c r="L485" s="101">
        <f>MONTH(jaar_zip[[#This Row],[Datum]])</f>
        <v>4</v>
      </c>
      <c r="M485" s="101">
        <f>IF(ISNUMBER(jaar_zip[[#This Row],[etmaaltemperatuur]]),IF(jaar_zip[[#This Row],[etmaaltemperatuur]]&lt;stookgrens,stookgrens-jaar_zip[[#This Row],[etmaaltemperatuur]],0),"")</f>
        <v>8.6999999999999993</v>
      </c>
      <c r="N485" s="101">
        <f>IF(ISNUMBER(jaar_zip[[#This Row],[graaddagen]]),IF(OR(MONTH(jaar_zip[[#This Row],[Datum]])=1,MONTH(jaar_zip[[#This Row],[Datum]])=2,MONTH(jaar_zip[[#This Row],[Datum]])=11,MONTH(jaar_zip[[#This Row],[Datum]])=12),1.1,IF(OR(MONTH(jaar_zip[[#This Row],[Datum]])=3,MONTH(jaar_zip[[#This Row],[Datum]])=10),1,0.8))*jaar_zip[[#This Row],[graaddagen]],"")</f>
        <v>6.96</v>
      </c>
      <c r="O485" s="101">
        <f>IF(ISNUMBER(jaar_zip[[#This Row],[etmaaltemperatuur]]),IF(jaar_zip[[#This Row],[etmaaltemperatuur]]&gt;stookgrens,jaar_zip[[#This Row],[etmaaltemperatuur]]-stookgrens,0),"")</f>
        <v>0</v>
      </c>
    </row>
    <row r="486" spans="1:15" x14ac:dyDescent="0.3">
      <c r="A486">
        <v>242</v>
      </c>
      <c r="B486">
        <v>20240428</v>
      </c>
      <c r="C486">
        <v>10</v>
      </c>
      <c r="D486">
        <v>11.5</v>
      </c>
      <c r="G486">
        <v>1006.6</v>
      </c>
      <c r="H486">
        <v>78</v>
      </c>
      <c r="I486" s="101" t="s">
        <v>15</v>
      </c>
      <c r="J486" s="1">
        <f>DATEVALUE(RIGHT(jaar_zip[[#This Row],[YYYYMMDD]],2)&amp;"-"&amp;MID(jaar_zip[[#This Row],[YYYYMMDD]],5,2)&amp;"-"&amp;LEFT(jaar_zip[[#This Row],[YYYYMMDD]],4))</f>
        <v>45410</v>
      </c>
      <c r="K486" s="101" t="str">
        <f>IF(AND(VALUE(MONTH(jaar_zip[[#This Row],[Datum]]))=1,VALUE(WEEKNUM(jaar_zip[[#This Row],[Datum]],21))&gt;51),RIGHT(YEAR(jaar_zip[[#This Row],[Datum]])-1,2),RIGHT(YEAR(jaar_zip[[#This Row],[Datum]]),2))&amp;"-"&amp; TEXT(WEEKNUM(jaar_zip[[#This Row],[Datum]],21),"00")</f>
        <v>24-17</v>
      </c>
      <c r="L486" s="101">
        <f>MONTH(jaar_zip[[#This Row],[Datum]])</f>
        <v>4</v>
      </c>
      <c r="M486" s="101">
        <f>IF(ISNUMBER(jaar_zip[[#This Row],[etmaaltemperatuur]]),IF(jaar_zip[[#This Row],[etmaaltemperatuur]]&lt;stookgrens,stookgrens-jaar_zip[[#This Row],[etmaaltemperatuur]],0),"")</f>
        <v>6.5</v>
      </c>
      <c r="N486" s="101">
        <f>IF(ISNUMBER(jaar_zip[[#This Row],[graaddagen]]),IF(OR(MONTH(jaar_zip[[#This Row],[Datum]])=1,MONTH(jaar_zip[[#This Row],[Datum]])=2,MONTH(jaar_zip[[#This Row],[Datum]])=11,MONTH(jaar_zip[[#This Row],[Datum]])=12),1.1,IF(OR(MONTH(jaar_zip[[#This Row],[Datum]])=3,MONTH(jaar_zip[[#This Row],[Datum]])=10),1,0.8))*jaar_zip[[#This Row],[graaddagen]],"")</f>
        <v>5.2</v>
      </c>
      <c r="O486" s="101">
        <f>IF(ISNUMBER(jaar_zip[[#This Row],[etmaaltemperatuur]]),IF(jaar_zip[[#This Row],[etmaaltemperatuur]]&gt;stookgrens,jaar_zip[[#This Row],[etmaaltemperatuur]]-stookgrens,0),"")</f>
        <v>0</v>
      </c>
    </row>
    <row r="487" spans="1:15" x14ac:dyDescent="0.3">
      <c r="A487">
        <v>242</v>
      </c>
      <c r="B487">
        <v>20240429</v>
      </c>
      <c r="C487">
        <v>4.8</v>
      </c>
      <c r="D487">
        <v>12.1</v>
      </c>
      <c r="G487">
        <v>1018.3</v>
      </c>
      <c r="H487">
        <v>77</v>
      </c>
      <c r="I487" s="101" t="s">
        <v>15</v>
      </c>
      <c r="J487" s="1">
        <f>DATEVALUE(RIGHT(jaar_zip[[#This Row],[YYYYMMDD]],2)&amp;"-"&amp;MID(jaar_zip[[#This Row],[YYYYMMDD]],5,2)&amp;"-"&amp;LEFT(jaar_zip[[#This Row],[YYYYMMDD]],4))</f>
        <v>45411</v>
      </c>
      <c r="K487" s="101" t="str">
        <f>IF(AND(VALUE(MONTH(jaar_zip[[#This Row],[Datum]]))=1,VALUE(WEEKNUM(jaar_zip[[#This Row],[Datum]],21))&gt;51),RIGHT(YEAR(jaar_zip[[#This Row],[Datum]])-1,2),RIGHT(YEAR(jaar_zip[[#This Row],[Datum]]),2))&amp;"-"&amp; TEXT(WEEKNUM(jaar_zip[[#This Row],[Datum]],21),"00")</f>
        <v>24-18</v>
      </c>
      <c r="L487" s="101">
        <f>MONTH(jaar_zip[[#This Row],[Datum]])</f>
        <v>4</v>
      </c>
      <c r="M487" s="101">
        <f>IF(ISNUMBER(jaar_zip[[#This Row],[etmaaltemperatuur]]),IF(jaar_zip[[#This Row],[etmaaltemperatuur]]&lt;stookgrens,stookgrens-jaar_zip[[#This Row],[etmaaltemperatuur]],0),"")</f>
        <v>5.9</v>
      </c>
      <c r="N487" s="101">
        <f>IF(ISNUMBER(jaar_zip[[#This Row],[graaddagen]]),IF(OR(MONTH(jaar_zip[[#This Row],[Datum]])=1,MONTH(jaar_zip[[#This Row],[Datum]])=2,MONTH(jaar_zip[[#This Row],[Datum]])=11,MONTH(jaar_zip[[#This Row],[Datum]])=12),1.1,IF(OR(MONTH(jaar_zip[[#This Row],[Datum]])=3,MONTH(jaar_zip[[#This Row],[Datum]])=10),1,0.8))*jaar_zip[[#This Row],[graaddagen]],"")</f>
        <v>4.7200000000000006</v>
      </c>
      <c r="O487" s="101">
        <f>IF(ISNUMBER(jaar_zip[[#This Row],[etmaaltemperatuur]]),IF(jaar_zip[[#This Row],[etmaaltemperatuur]]&gt;stookgrens,jaar_zip[[#This Row],[etmaaltemperatuur]]-stookgrens,0),"")</f>
        <v>0</v>
      </c>
    </row>
    <row r="488" spans="1:15" x14ac:dyDescent="0.3">
      <c r="A488">
        <v>242</v>
      </c>
      <c r="B488">
        <v>20240430</v>
      </c>
      <c r="C488">
        <v>4.5999999999999996</v>
      </c>
      <c r="D488">
        <v>14.5</v>
      </c>
      <c r="G488">
        <v>1015.3</v>
      </c>
      <c r="H488">
        <v>82</v>
      </c>
      <c r="I488" s="101" t="s">
        <v>15</v>
      </c>
      <c r="J488" s="1">
        <f>DATEVALUE(RIGHT(jaar_zip[[#This Row],[YYYYMMDD]],2)&amp;"-"&amp;MID(jaar_zip[[#This Row],[YYYYMMDD]],5,2)&amp;"-"&amp;LEFT(jaar_zip[[#This Row],[YYYYMMDD]],4))</f>
        <v>45412</v>
      </c>
      <c r="K488" s="101" t="str">
        <f>IF(AND(VALUE(MONTH(jaar_zip[[#This Row],[Datum]]))=1,VALUE(WEEKNUM(jaar_zip[[#This Row],[Datum]],21))&gt;51),RIGHT(YEAR(jaar_zip[[#This Row],[Datum]])-1,2),RIGHT(YEAR(jaar_zip[[#This Row],[Datum]]),2))&amp;"-"&amp; TEXT(WEEKNUM(jaar_zip[[#This Row],[Datum]],21),"00")</f>
        <v>24-18</v>
      </c>
      <c r="L488" s="101">
        <f>MONTH(jaar_zip[[#This Row],[Datum]])</f>
        <v>4</v>
      </c>
      <c r="M488" s="101">
        <f>IF(ISNUMBER(jaar_zip[[#This Row],[etmaaltemperatuur]]),IF(jaar_zip[[#This Row],[etmaaltemperatuur]]&lt;stookgrens,stookgrens-jaar_zip[[#This Row],[etmaaltemperatuur]],0),"")</f>
        <v>3.5</v>
      </c>
      <c r="N488" s="101">
        <f>IF(ISNUMBER(jaar_zip[[#This Row],[graaddagen]]),IF(OR(MONTH(jaar_zip[[#This Row],[Datum]])=1,MONTH(jaar_zip[[#This Row],[Datum]])=2,MONTH(jaar_zip[[#This Row],[Datum]])=11,MONTH(jaar_zip[[#This Row],[Datum]])=12),1.1,IF(OR(MONTH(jaar_zip[[#This Row],[Datum]])=3,MONTH(jaar_zip[[#This Row],[Datum]])=10),1,0.8))*jaar_zip[[#This Row],[graaddagen]],"")</f>
        <v>2.8000000000000003</v>
      </c>
      <c r="O488" s="101">
        <f>IF(ISNUMBER(jaar_zip[[#This Row],[etmaaltemperatuur]]),IF(jaar_zip[[#This Row],[etmaaltemperatuur]]&gt;stookgrens,jaar_zip[[#This Row],[etmaaltemperatuur]]-stookgrens,0),"")</f>
        <v>0</v>
      </c>
    </row>
    <row r="489" spans="1:15" x14ac:dyDescent="0.3">
      <c r="A489">
        <v>242</v>
      </c>
      <c r="B489">
        <v>20240501</v>
      </c>
      <c r="C489">
        <v>6.4</v>
      </c>
      <c r="D489">
        <v>14.1</v>
      </c>
      <c r="G489">
        <v>1007.7</v>
      </c>
      <c r="H489">
        <v>83</v>
      </c>
      <c r="I489" s="101" t="s">
        <v>15</v>
      </c>
      <c r="J489" s="1">
        <f>DATEVALUE(RIGHT(jaar_zip[[#This Row],[YYYYMMDD]],2)&amp;"-"&amp;MID(jaar_zip[[#This Row],[YYYYMMDD]],5,2)&amp;"-"&amp;LEFT(jaar_zip[[#This Row],[YYYYMMDD]],4))</f>
        <v>45413</v>
      </c>
      <c r="K489" s="101" t="str">
        <f>IF(AND(VALUE(MONTH(jaar_zip[[#This Row],[Datum]]))=1,VALUE(WEEKNUM(jaar_zip[[#This Row],[Datum]],21))&gt;51),RIGHT(YEAR(jaar_zip[[#This Row],[Datum]])-1,2),RIGHT(YEAR(jaar_zip[[#This Row],[Datum]]),2))&amp;"-"&amp; TEXT(WEEKNUM(jaar_zip[[#This Row],[Datum]],21),"00")</f>
        <v>24-18</v>
      </c>
      <c r="L489" s="101">
        <f>MONTH(jaar_zip[[#This Row],[Datum]])</f>
        <v>5</v>
      </c>
      <c r="M489" s="101">
        <f>IF(ISNUMBER(jaar_zip[[#This Row],[etmaaltemperatuur]]),IF(jaar_zip[[#This Row],[etmaaltemperatuur]]&lt;stookgrens,stookgrens-jaar_zip[[#This Row],[etmaaltemperatuur]],0),"")</f>
        <v>3.9000000000000004</v>
      </c>
      <c r="N489" s="101">
        <f>IF(ISNUMBER(jaar_zip[[#This Row],[graaddagen]]),IF(OR(MONTH(jaar_zip[[#This Row],[Datum]])=1,MONTH(jaar_zip[[#This Row],[Datum]])=2,MONTH(jaar_zip[[#This Row],[Datum]])=11,MONTH(jaar_zip[[#This Row],[Datum]])=12),1.1,IF(OR(MONTH(jaar_zip[[#This Row],[Datum]])=3,MONTH(jaar_zip[[#This Row],[Datum]])=10),1,0.8))*jaar_zip[[#This Row],[graaddagen]],"")</f>
        <v>3.1200000000000006</v>
      </c>
      <c r="O489" s="101">
        <f>IF(ISNUMBER(jaar_zip[[#This Row],[etmaaltemperatuur]]),IF(jaar_zip[[#This Row],[etmaaltemperatuur]]&gt;stookgrens,jaar_zip[[#This Row],[etmaaltemperatuur]]-stookgrens,0),"")</f>
        <v>0</v>
      </c>
    </row>
    <row r="490" spans="1:15" x14ac:dyDescent="0.3">
      <c r="A490">
        <v>249</v>
      </c>
      <c r="B490">
        <v>20240101</v>
      </c>
      <c r="C490">
        <v>7.8</v>
      </c>
      <c r="D490">
        <v>7.5</v>
      </c>
      <c r="E490">
        <v>191</v>
      </c>
      <c r="F490">
        <v>8.8000000000000007</v>
      </c>
      <c r="H490">
        <v>83</v>
      </c>
      <c r="I490" s="101" t="s">
        <v>16</v>
      </c>
      <c r="J490" s="1">
        <f>DATEVALUE(RIGHT(jaar_zip[[#This Row],[YYYYMMDD]],2)&amp;"-"&amp;MID(jaar_zip[[#This Row],[YYYYMMDD]],5,2)&amp;"-"&amp;LEFT(jaar_zip[[#This Row],[YYYYMMDD]],4))</f>
        <v>45292</v>
      </c>
      <c r="K490" s="101" t="str">
        <f>IF(AND(VALUE(MONTH(jaar_zip[[#This Row],[Datum]]))=1,VALUE(WEEKNUM(jaar_zip[[#This Row],[Datum]],21))&gt;51),RIGHT(YEAR(jaar_zip[[#This Row],[Datum]])-1,2),RIGHT(YEAR(jaar_zip[[#This Row],[Datum]]),2))&amp;"-"&amp; TEXT(WEEKNUM(jaar_zip[[#This Row],[Datum]],21),"00")</f>
        <v>24-01</v>
      </c>
      <c r="L490" s="101">
        <f>MONTH(jaar_zip[[#This Row],[Datum]])</f>
        <v>1</v>
      </c>
      <c r="M490" s="101">
        <f>IF(ISNUMBER(jaar_zip[[#This Row],[etmaaltemperatuur]]),IF(jaar_zip[[#This Row],[etmaaltemperatuur]]&lt;stookgrens,stookgrens-jaar_zip[[#This Row],[etmaaltemperatuur]],0),"")</f>
        <v>10.5</v>
      </c>
      <c r="N490" s="101">
        <f>IF(ISNUMBER(jaar_zip[[#This Row],[graaddagen]]),IF(OR(MONTH(jaar_zip[[#This Row],[Datum]])=1,MONTH(jaar_zip[[#This Row],[Datum]])=2,MONTH(jaar_zip[[#This Row],[Datum]])=11,MONTH(jaar_zip[[#This Row],[Datum]])=12),1.1,IF(OR(MONTH(jaar_zip[[#This Row],[Datum]])=3,MONTH(jaar_zip[[#This Row],[Datum]])=10),1,0.8))*jaar_zip[[#This Row],[graaddagen]],"")</f>
        <v>11.55</v>
      </c>
      <c r="O490" s="101">
        <f>IF(ISNUMBER(jaar_zip[[#This Row],[etmaaltemperatuur]]),IF(jaar_zip[[#This Row],[etmaaltemperatuur]]&gt;stookgrens,jaar_zip[[#This Row],[etmaaltemperatuur]]-stookgrens,0),"")</f>
        <v>0</v>
      </c>
    </row>
    <row r="491" spans="1:15" x14ac:dyDescent="0.3">
      <c r="A491">
        <v>249</v>
      </c>
      <c r="B491">
        <v>20240102</v>
      </c>
      <c r="C491">
        <v>9.6</v>
      </c>
      <c r="D491">
        <v>9.9</v>
      </c>
      <c r="E491">
        <v>85</v>
      </c>
      <c r="F491">
        <v>22.9</v>
      </c>
      <c r="H491">
        <v>91</v>
      </c>
      <c r="I491" s="101" t="s">
        <v>16</v>
      </c>
      <c r="J491" s="1">
        <f>DATEVALUE(RIGHT(jaar_zip[[#This Row],[YYYYMMDD]],2)&amp;"-"&amp;MID(jaar_zip[[#This Row],[YYYYMMDD]],5,2)&amp;"-"&amp;LEFT(jaar_zip[[#This Row],[YYYYMMDD]],4))</f>
        <v>45293</v>
      </c>
      <c r="K491" s="101" t="str">
        <f>IF(AND(VALUE(MONTH(jaar_zip[[#This Row],[Datum]]))=1,VALUE(WEEKNUM(jaar_zip[[#This Row],[Datum]],21))&gt;51),RIGHT(YEAR(jaar_zip[[#This Row],[Datum]])-1,2),RIGHT(YEAR(jaar_zip[[#This Row],[Datum]]),2))&amp;"-"&amp; TEXT(WEEKNUM(jaar_zip[[#This Row],[Datum]],21),"00")</f>
        <v>24-01</v>
      </c>
      <c r="L491" s="101">
        <f>MONTH(jaar_zip[[#This Row],[Datum]])</f>
        <v>1</v>
      </c>
      <c r="M491" s="101">
        <f>IF(ISNUMBER(jaar_zip[[#This Row],[etmaaltemperatuur]]),IF(jaar_zip[[#This Row],[etmaaltemperatuur]]&lt;stookgrens,stookgrens-jaar_zip[[#This Row],[etmaaltemperatuur]],0),"")</f>
        <v>8.1</v>
      </c>
      <c r="N491" s="101">
        <f>IF(ISNUMBER(jaar_zip[[#This Row],[graaddagen]]),IF(OR(MONTH(jaar_zip[[#This Row],[Datum]])=1,MONTH(jaar_zip[[#This Row],[Datum]])=2,MONTH(jaar_zip[[#This Row],[Datum]])=11,MONTH(jaar_zip[[#This Row],[Datum]])=12),1.1,IF(OR(MONTH(jaar_zip[[#This Row],[Datum]])=3,MONTH(jaar_zip[[#This Row],[Datum]])=10),1,0.8))*jaar_zip[[#This Row],[graaddagen]],"")</f>
        <v>8.91</v>
      </c>
      <c r="O491" s="101">
        <f>IF(ISNUMBER(jaar_zip[[#This Row],[etmaaltemperatuur]]),IF(jaar_zip[[#This Row],[etmaaltemperatuur]]&gt;stookgrens,jaar_zip[[#This Row],[etmaaltemperatuur]]-stookgrens,0),"")</f>
        <v>0</v>
      </c>
    </row>
    <row r="492" spans="1:15" x14ac:dyDescent="0.3">
      <c r="A492">
        <v>249</v>
      </c>
      <c r="B492">
        <v>20240103</v>
      </c>
      <c r="C492">
        <v>7.8</v>
      </c>
      <c r="D492">
        <v>9</v>
      </c>
      <c r="E492">
        <v>131</v>
      </c>
      <c r="F492">
        <v>7.2</v>
      </c>
      <c r="H492">
        <v>89</v>
      </c>
      <c r="I492" s="101" t="s">
        <v>16</v>
      </c>
      <c r="J492" s="1">
        <f>DATEVALUE(RIGHT(jaar_zip[[#This Row],[YYYYMMDD]],2)&amp;"-"&amp;MID(jaar_zip[[#This Row],[YYYYMMDD]],5,2)&amp;"-"&amp;LEFT(jaar_zip[[#This Row],[YYYYMMDD]],4))</f>
        <v>45294</v>
      </c>
      <c r="K492" s="101" t="str">
        <f>IF(AND(VALUE(MONTH(jaar_zip[[#This Row],[Datum]]))=1,VALUE(WEEKNUM(jaar_zip[[#This Row],[Datum]],21))&gt;51),RIGHT(YEAR(jaar_zip[[#This Row],[Datum]])-1,2),RIGHT(YEAR(jaar_zip[[#This Row],[Datum]]),2))&amp;"-"&amp; TEXT(WEEKNUM(jaar_zip[[#This Row],[Datum]],21),"00")</f>
        <v>24-01</v>
      </c>
      <c r="L492" s="101">
        <f>MONTH(jaar_zip[[#This Row],[Datum]])</f>
        <v>1</v>
      </c>
      <c r="M492" s="101">
        <f>IF(ISNUMBER(jaar_zip[[#This Row],[etmaaltemperatuur]]),IF(jaar_zip[[#This Row],[etmaaltemperatuur]]&lt;stookgrens,stookgrens-jaar_zip[[#This Row],[etmaaltemperatuur]],0),"")</f>
        <v>9</v>
      </c>
      <c r="N492" s="101">
        <f>IF(ISNUMBER(jaar_zip[[#This Row],[graaddagen]]),IF(OR(MONTH(jaar_zip[[#This Row],[Datum]])=1,MONTH(jaar_zip[[#This Row],[Datum]])=2,MONTH(jaar_zip[[#This Row],[Datum]])=11,MONTH(jaar_zip[[#This Row],[Datum]])=12),1.1,IF(OR(MONTH(jaar_zip[[#This Row],[Datum]])=3,MONTH(jaar_zip[[#This Row],[Datum]])=10),1,0.8))*jaar_zip[[#This Row],[graaddagen]],"")</f>
        <v>9.9</v>
      </c>
      <c r="O492" s="101">
        <f>IF(ISNUMBER(jaar_zip[[#This Row],[etmaaltemperatuur]]),IF(jaar_zip[[#This Row],[etmaaltemperatuur]]&gt;stookgrens,jaar_zip[[#This Row],[etmaaltemperatuur]]-stookgrens,0),"")</f>
        <v>0</v>
      </c>
    </row>
    <row r="493" spans="1:15" x14ac:dyDescent="0.3">
      <c r="A493">
        <v>249</v>
      </c>
      <c r="B493">
        <v>20240104</v>
      </c>
      <c r="C493">
        <v>3</v>
      </c>
      <c r="D493">
        <v>6.5</v>
      </c>
      <c r="E493">
        <v>134</v>
      </c>
      <c r="F493">
        <v>4.9000000000000004</v>
      </c>
      <c r="H493">
        <v>92</v>
      </c>
      <c r="I493" s="101" t="s">
        <v>16</v>
      </c>
      <c r="J493" s="1">
        <f>DATEVALUE(RIGHT(jaar_zip[[#This Row],[YYYYMMDD]],2)&amp;"-"&amp;MID(jaar_zip[[#This Row],[YYYYMMDD]],5,2)&amp;"-"&amp;LEFT(jaar_zip[[#This Row],[YYYYMMDD]],4))</f>
        <v>45295</v>
      </c>
      <c r="K493" s="101" t="str">
        <f>IF(AND(VALUE(MONTH(jaar_zip[[#This Row],[Datum]]))=1,VALUE(WEEKNUM(jaar_zip[[#This Row],[Datum]],21))&gt;51),RIGHT(YEAR(jaar_zip[[#This Row],[Datum]])-1,2),RIGHT(YEAR(jaar_zip[[#This Row],[Datum]]),2))&amp;"-"&amp; TEXT(WEEKNUM(jaar_zip[[#This Row],[Datum]],21),"00")</f>
        <v>24-01</v>
      </c>
      <c r="L493" s="101">
        <f>MONTH(jaar_zip[[#This Row],[Datum]])</f>
        <v>1</v>
      </c>
      <c r="M493" s="101">
        <f>IF(ISNUMBER(jaar_zip[[#This Row],[etmaaltemperatuur]]),IF(jaar_zip[[#This Row],[etmaaltemperatuur]]&lt;stookgrens,stookgrens-jaar_zip[[#This Row],[etmaaltemperatuur]],0),"")</f>
        <v>11.5</v>
      </c>
      <c r="N493" s="101">
        <f>IF(ISNUMBER(jaar_zip[[#This Row],[graaddagen]]),IF(OR(MONTH(jaar_zip[[#This Row],[Datum]])=1,MONTH(jaar_zip[[#This Row],[Datum]])=2,MONTH(jaar_zip[[#This Row],[Datum]])=11,MONTH(jaar_zip[[#This Row],[Datum]])=12),1.1,IF(OR(MONTH(jaar_zip[[#This Row],[Datum]])=3,MONTH(jaar_zip[[#This Row],[Datum]])=10),1,0.8))*jaar_zip[[#This Row],[graaddagen]],"")</f>
        <v>12.65</v>
      </c>
      <c r="O493" s="101">
        <f>IF(ISNUMBER(jaar_zip[[#This Row],[etmaaltemperatuur]]),IF(jaar_zip[[#This Row],[etmaaltemperatuur]]&gt;stookgrens,jaar_zip[[#This Row],[etmaaltemperatuur]]-stookgrens,0),"")</f>
        <v>0</v>
      </c>
    </row>
    <row r="494" spans="1:15" x14ac:dyDescent="0.3">
      <c r="A494">
        <v>249</v>
      </c>
      <c r="B494">
        <v>20240105</v>
      </c>
      <c r="C494">
        <v>4.5999999999999996</v>
      </c>
      <c r="D494">
        <v>6.4</v>
      </c>
      <c r="E494">
        <v>118</v>
      </c>
      <c r="F494">
        <v>5.0999999999999996</v>
      </c>
      <c r="H494">
        <v>93</v>
      </c>
      <c r="I494" s="101" t="s">
        <v>16</v>
      </c>
      <c r="J494" s="1">
        <f>DATEVALUE(RIGHT(jaar_zip[[#This Row],[YYYYMMDD]],2)&amp;"-"&amp;MID(jaar_zip[[#This Row],[YYYYMMDD]],5,2)&amp;"-"&amp;LEFT(jaar_zip[[#This Row],[YYYYMMDD]],4))</f>
        <v>45296</v>
      </c>
      <c r="K494" s="101" t="str">
        <f>IF(AND(VALUE(MONTH(jaar_zip[[#This Row],[Datum]]))=1,VALUE(WEEKNUM(jaar_zip[[#This Row],[Datum]],21))&gt;51),RIGHT(YEAR(jaar_zip[[#This Row],[Datum]])-1,2),RIGHT(YEAR(jaar_zip[[#This Row],[Datum]]),2))&amp;"-"&amp; TEXT(WEEKNUM(jaar_zip[[#This Row],[Datum]],21),"00")</f>
        <v>24-01</v>
      </c>
      <c r="L494" s="101">
        <f>MONTH(jaar_zip[[#This Row],[Datum]])</f>
        <v>1</v>
      </c>
      <c r="M494" s="101">
        <f>IF(ISNUMBER(jaar_zip[[#This Row],[etmaaltemperatuur]]),IF(jaar_zip[[#This Row],[etmaaltemperatuur]]&lt;stookgrens,stookgrens-jaar_zip[[#This Row],[etmaaltemperatuur]],0),"")</f>
        <v>11.6</v>
      </c>
      <c r="N494" s="101">
        <f>IF(ISNUMBER(jaar_zip[[#This Row],[graaddagen]]),IF(OR(MONTH(jaar_zip[[#This Row],[Datum]])=1,MONTH(jaar_zip[[#This Row],[Datum]])=2,MONTH(jaar_zip[[#This Row],[Datum]])=11,MONTH(jaar_zip[[#This Row],[Datum]])=12),1.1,IF(OR(MONTH(jaar_zip[[#This Row],[Datum]])=3,MONTH(jaar_zip[[#This Row],[Datum]])=10),1,0.8))*jaar_zip[[#This Row],[graaddagen]],"")</f>
        <v>12.76</v>
      </c>
      <c r="O494" s="101">
        <f>IF(ISNUMBER(jaar_zip[[#This Row],[etmaaltemperatuur]]),IF(jaar_zip[[#This Row],[etmaaltemperatuur]]&gt;stookgrens,jaar_zip[[#This Row],[etmaaltemperatuur]]-stookgrens,0),"")</f>
        <v>0</v>
      </c>
    </row>
    <row r="495" spans="1:15" x14ac:dyDescent="0.3">
      <c r="A495">
        <v>249</v>
      </c>
      <c r="B495">
        <v>20240106</v>
      </c>
      <c r="C495">
        <v>5.5</v>
      </c>
      <c r="D495">
        <v>3</v>
      </c>
      <c r="E495">
        <v>124</v>
      </c>
      <c r="F495">
        <v>0.4</v>
      </c>
      <c r="H495">
        <v>88</v>
      </c>
      <c r="I495" s="101" t="s">
        <v>16</v>
      </c>
      <c r="J495" s="1">
        <f>DATEVALUE(RIGHT(jaar_zip[[#This Row],[YYYYMMDD]],2)&amp;"-"&amp;MID(jaar_zip[[#This Row],[YYYYMMDD]],5,2)&amp;"-"&amp;LEFT(jaar_zip[[#This Row],[YYYYMMDD]],4))</f>
        <v>45297</v>
      </c>
      <c r="K495" s="101" t="str">
        <f>IF(AND(VALUE(MONTH(jaar_zip[[#This Row],[Datum]]))=1,VALUE(WEEKNUM(jaar_zip[[#This Row],[Datum]],21))&gt;51),RIGHT(YEAR(jaar_zip[[#This Row],[Datum]])-1,2),RIGHT(YEAR(jaar_zip[[#This Row],[Datum]]),2))&amp;"-"&amp; TEXT(WEEKNUM(jaar_zip[[#This Row],[Datum]],21),"00")</f>
        <v>24-01</v>
      </c>
      <c r="L495" s="101">
        <f>MONTH(jaar_zip[[#This Row],[Datum]])</f>
        <v>1</v>
      </c>
      <c r="M495" s="101">
        <f>IF(ISNUMBER(jaar_zip[[#This Row],[etmaaltemperatuur]]),IF(jaar_zip[[#This Row],[etmaaltemperatuur]]&lt;stookgrens,stookgrens-jaar_zip[[#This Row],[etmaaltemperatuur]],0),"")</f>
        <v>15</v>
      </c>
      <c r="N495" s="101">
        <f>IF(ISNUMBER(jaar_zip[[#This Row],[graaddagen]]),IF(OR(MONTH(jaar_zip[[#This Row],[Datum]])=1,MONTH(jaar_zip[[#This Row],[Datum]])=2,MONTH(jaar_zip[[#This Row],[Datum]])=11,MONTH(jaar_zip[[#This Row],[Datum]])=12),1.1,IF(OR(MONTH(jaar_zip[[#This Row],[Datum]])=3,MONTH(jaar_zip[[#This Row],[Datum]])=10),1,0.8))*jaar_zip[[#This Row],[graaddagen]],"")</f>
        <v>16.5</v>
      </c>
      <c r="O495" s="101">
        <f>IF(ISNUMBER(jaar_zip[[#This Row],[etmaaltemperatuur]]),IF(jaar_zip[[#This Row],[etmaaltemperatuur]]&gt;stookgrens,jaar_zip[[#This Row],[etmaaltemperatuur]]-stookgrens,0),"")</f>
        <v>0</v>
      </c>
    </row>
    <row r="496" spans="1:15" x14ac:dyDescent="0.3">
      <c r="A496">
        <v>249</v>
      </c>
      <c r="B496">
        <v>20240107</v>
      </c>
      <c r="C496">
        <v>6.7</v>
      </c>
      <c r="D496">
        <v>0.1</v>
      </c>
      <c r="E496">
        <v>330</v>
      </c>
      <c r="F496">
        <v>0</v>
      </c>
      <c r="H496">
        <v>79</v>
      </c>
      <c r="I496" s="101" t="s">
        <v>16</v>
      </c>
      <c r="J496" s="1">
        <f>DATEVALUE(RIGHT(jaar_zip[[#This Row],[YYYYMMDD]],2)&amp;"-"&amp;MID(jaar_zip[[#This Row],[YYYYMMDD]],5,2)&amp;"-"&amp;LEFT(jaar_zip[[#This Row],[YYYYMMDD]],4))</f>
        <v>45298</v>
      </c>
      <c r="K496" s="101" t="str">
        <f>IF(AND(VALUE(MONTH(jaar_zip[[#This Row],[Datum]]))=1,VALUE(WEEKNUM(jaar_zip[[#This Row],[Datum]],21))&gt;51),RIGHT(YEAR(jaar_zip[[#This Row],[Datum]])-1,2),RIGHT(YEAR(jaar_zip[[#This Row],[Datum]]),2))&amp;"-"&amp; TEXT(WEEKNUM(jaar_zip[[#This Row],[Datum]],21),"00")</f>
        <v>24-01</v>
      </c>
      <c r="L496" s="101">
        <f>MONTH(jaar_zip[[#This Row],[Datum]])</f>
        <v>1</v>
      </c>
      <c r="M496" s="101">
        <f>IF(ISNUMBER(jaar_zip[[#This Row],[etmaaltemperatuur]]),IF(jaar_zip[[#This Row],[etmaaltemperatuur]]&lt;stookgrens,stookgrens-jaar_zip[[#This Row],[etmaaltemperatuur]],0),"")</f>
        <v>17.899999999999999</v>
      </c>
      <c r="N496" s="101">
        <f>IF(ISNUMBER(jaar_zip[[#This Row],[graaddagen]]),IF(OR(MONTH(jaar_zip[[#This Row],[Datum]])=1,MONTH(jaar_zip[[#This Row],[Datum]])=2,MONTH(jaar_zip[[#This Row],[Datum]])=11,MONTH(jaar_zip[[#This Row],[Datum]])=12),1.1,IF(OR(MONTH(jaar_zip[[#This Row],[Datum]])=3,MONTH(jaar_zip[[#This Row],[Datum]])=10),1,0.8))*jaar_zip[[#This Row],[graaddagen]],"")</f>
        <v>19.690000000000001</v>
      </c>
      <c r="O496" s="101">
        <f>IF(ISNUMBER(jaar_zip[[#This Row],[etmaaltemperatuur]]),IF(jaar_zip[[#This Row],[etmaaltemperatuur]]&gt;stookgrens,jaar_zip[[#This Row],[etmaaltemperatuur]]-stookgrens,0),"")</f>
        <v>0</v>
      </c>
    </row>
    <row r="497" spans="1:15" x14ac:dyDescent="0.3">
      <c r="A497">
        <v>249</v>
      </c>
      <c r="B497">
        <v>20240108</v>
      </c>
      <c r="C497">
        <v>7.4</v>
      </c>
      <c r="D497">
        <v>-1.1000000000000001</v>
      </c>
      <c r="E497">
        <v>186</v>
      </c>
      <c r="F497">
        <v>0</v>
      </c>
      <c r="H497">
        <v>74</v>
      </c>
      <c r="I497" s="101" t="s">
        <v>16</v>
      </c>
      <c r="J497" s="1">
        <f>DATEVALUE(RIGHT(jaar_zip[[#This Row],[YYYYMMDD]],2)&amp;"-"&amp;MID(jaar_zip[[#This Row],[YYYYMMDD]],5,2)&amp;"-"&amp;LEFT(jaar_zip[[#This Row],[YYYYMMDD]],4))</f>
        <v>45299</v>
      </c>
      <c r="K497" s="101" t="str">
        <f>IF(AND(VALUE(MONTH(jaar_zip[[#This Row],[Datum]]))=1,VALUE(WEEKNUM(jaar_zip[[#This Row],[Datum]],21))&gt;51),RIGHT(YEAR(jaar_zip[[#This Row],[Datum]])-1,2),RIGHT(YEAR(jaar_zip[[#This Row],[Datum]]),2))&amp;"-"&amp; TEXT(WEEKNUM(jaar_zip[[#This Row],[Datum]],21),"00")</f>
        <v>24-02</v>
      </c>
      <c r="L497" s="101">
        <f>MONTH(jaar_zip[[#This Row],[Datum]])</f>
        <v>1</v>
      </c>
      <c r="M497" s="101">
        <f>IF(ISNUMBER(jaar_zip[[#This Row],[etmaaltemperatuur]]),IF(jaar_zip[[#This Row],[etmaaltemperatuur]]&lt;stookgrens,stookgrens-jaar_zip[[#This Row],[etmaaltemperatuur]],0),"")</f>
        <v>19.100000000000001</v>
      </c>
      <c r="N497" s="101">
        <f>IF(ISNUMBER(jaar_zip[[#This Row],[graaddagen]]),IF(OR(MONTH(jaar_zip[[#This Row],[Datum]])=1,MONTH(jaar_zip[[#This Row],[Datum]])=2,MONTH(jaar_zip[[#This Row],[Datum]])=11,MONTH(jaar_zip[[#This Row],[Datum]])=12),1.1,IF(OR(MONTH(jaar_zip[[#This Row],[Datum]])=3,MONTH(jaar_zip[[#This Row],[Datum]])=10),1,0.8))*jaar_zip[[#This Row],[graaddagen]],"")</f>
        <v>21.01</v>
      </c>
      <c r="O497" s="101">
        <f>IF(ISNUMBER(jaar_zip[[#This Row],[etmaaltemperatuur]]),IF(jaar_zip[[#This Row],[etmaaltemperatuur]]&gt;stookgrens,jaar_zip[[#This Row],[etmaaltemperatuur]]-stookgrens,0),"")</f>
        <v>0</v>
      </c>
    </row>
    <row r="498" spans="1:15" x14ac:dyDescent="0.3">
      <c r="A498">
        <v>249</v>
      </c>
      <c r="B498">
        <v>20240109</v>
      </c>
      <c r="C498">
        <v>5.9</v>
      </c>
      <c r="D498">
        <v>-2.5</v>
      </c>
      <c r="E498">
        <v>448</v>
      </c>
      <c r="F498">
        <v>0</v>
      </c>
      <c r="H498">
        <v>69</v>
      </c>
      <c r="I498" s="101" t="s">
        <v>16</v>
      </c>
      <c r="J498" s="1">
        <f>DATEVALUE(RIGHT(jaar_zip[[#This Row],[YYYYMMDD]],2)&amp;"-"&amp;MID(jaar_zip[[#This Row],[YYYYMMDD]],5,2)&amp;"-"&amp;LEFT(jaar_zip[[#This Row],[YYYYMMDD]],4))</f>
        <v>45300</v>
      </c>
      <c r="K498" s="101" t="str">
        <f>IF(AND(VALUE(MONTH(jaar_zip[[#This Row],[Datum]]))=1,VALUE(WEEKNUM(jaar_zip[[#This Row],[Datum]],21))&gt;51),RIGHT(YEAR(jaar_zip[[#This Row],[Datum]])-1,2),RIGHT(YEAR(jaar_zip[[#This Row],[Datum]]),2))&amp;"-"&amp; TEXT(WEEKNUM(jaar_zip[[#This Row],[Datum]],21),"00")</f>
        <v>24-02</v>
      </c>
      <c r="L498" s="101">
        <f>MONTH(jaar_zip[[#This Row],[Datum]])</f>
        <v>1</v>
      </c>
      <c r="M498" s="101">
        <f>IF(ISNUMBER(jaar_zip[[#This Row],[etmaaltemperatuur]]),IF(jaar_zip[[#This Row],[etmaaltemperatuur]]&lt;stookgrens,stookgrens-jaar_zip[[#This Row],[etmaaltemperatuur]],0),"")</f>
        <v>20.5</v>
      </c>
      <c r="N498" s="101">
        <f>IF(ISNUMBER(jaar_zip[[#This Row],[graaddagen]]),IF(OR(MONTH(jaar_zip[[#This Row],[Datum]])=1,MONTH(jaar_zip[[#This Row],[Datum]])=2,MONTH(jaar_zip[[#This Row],[Datum]])=11,MONTH(jaar_zip[[#This Row],[Datum]])=12),1.1,IF(OR(MONTH(jaar_zip[[#This Row],[Datum]])=3,MONTH(jaar_zip[[#This Row],[Datum]])=10),1,0.8))*jaar_zip[[#This Row],[graaddagen]],"")</f>
        <v>22.55</v>
      </c>
      <c r="O498" s="101">
        <f>IF(ISNUMBER(jaar_zip[[#This Row],[etmaaltemperatuur]]),IF(jaar_zip[[#This Row],[etmaaltemperatuur]]&gt;stookgrens,jaar_zip[[#This Row],[etmaaltemperatuur]]-stookgrens,0),"")</f>
        <v>0</v>
      </c>
    </row>
    <row r="499" spans="1:15" x14ac:dyDescent="0.3">
      <c r="A499">
        <v>249</v>
      </c>
      <c r="B499">
        <v>20240110</v>
      </c>
      <c r="C499">
        <v>4.8</v>
      </c>
      <c r="D499">
        <v>-2.6</v>
      </c>
      <c r="E499">
        <v>443</v>
      </c>
      <c r="F499">
        <v>0</v>
      </c>
      <c r="H499">
        <v>69</v>
      </c>
      <c r="I499" s="101" t="s">
        <v>16</v>
      </c>
      <c r="J499" s="1">
        <f>DATEVALUE(RIGHT(jaar_zip[[#This Row],[YYYYMMDD]],2)&amp;"-"&amp;MID(jaar_zip[[#This Row],[YYYYMMDD]],5,2)&amp;"-"&amp;LEFT(jaar_zip[[#This Row],[YYYYMMDD]],4))</f>
        <v>45301</v>
      </c>
      <c r="K499" s="101" t="str">
        <f>IF(AND(VALUE(MONTH(jaar_zip[[#This Row],[Datum]]))=1,VALUE(WEEKNUM(jaar_zip[[#This Row],[Datum]],21))&gt;51),RIGHT(YEAR(jaar_zip[[#This Row],[Datum]])-1,2),RIGHT(YEAR(jaar_zip[[#This Row],[Datum]]),2))&amp;"-"&amp; TEXT(WEEKNUM(jaar_zip[[#This Row],[Datum]],21),"00")</f>
        <v>24-02</v>
      </c>
      <c r="L499" s="101">
        <f>MONTH(jaar_zip[[#This Row],[Datum]])</f>
        <v>1</v>
      </c>
      <c r="M499" s="101">
        <f>IF(ISNUMBER(jaar_zip[[#This Row],[etmaaltemperatuur]]),IF(jaar_zip[[#This Row],[etmaaltemperatuur]]&lt;stookgrens,stookgrens-jaar_zip[[#This Row],[etmaaltemperatuur]],0),"")</f>
        <v>20.6</v>
      </c>
      <c r="N499" s="101">
        <f>IF(ISNUMBER(jaar_zip[[#This Row],[graaddagen]]),IF(OR(MONTH(jaar_zip[[#This Row],[Datum]])=1,MONTH(jaar_zip[[#This Row],[Datum]])=2,MONTH(jaar_zip[[#This Row],[Datum]])=11,MONTH(jaar_zip[[#This Row],[Datum]])=12),1.1,IF(OR(MONTH(jaar_zip[[#This Row],[Datum]])=3,MONTH(jaar_zip[[#This Row],[Datum]])=10),1,0.8))*jaar_zip[[#This Row],[graaddagen]],"")</f>
        <v>22.660000000000004</v>
      </c>
      <c r="O499" s="101">
        <f>IF(ISNUMBER(jaar_zip[[#This Row],[etmaaltemperatuur]]),IF(jaar_zip[[#This Row],[etmaaltemperatuur]]&gt;stookgrens,jaar_zip[[#This Row],[etmaaltemperatuur]]-stookgrens,0),"")</f>
        <v>0</v>
      </c>
    </row>
    <row r="500" spans="1:15" x14ac:dyDescent="0.3">
      <c r="A500">
        <v>249</v>
      </c>
      <c r="B500">
        <v>20240111</v>
      </c>
      <c r="C500">
        <v>2.1</v>
      </c>
      <c r="D500">
        <v>-0.3</v>
      </c>
      <c r="E500">
        <v>128</v>
      </c>
      <c r="F500">
        <v>0</v>
      </c>
      <c r="H500">
        <v>90</v>
      </c>
      <c r="I500" s="101" t="s">
        <v>16</v>
      </c>
      <c r="J500" s="1">
        <f>DATEVALUE(RIGHT(jaar_zip[[#This Row],[YYYYMMDD]],2)&amp;"-"&amp;MID(jaar_zip[[#This Row],[YYYYMMDD]],5,2)&amp;"-"&amp;LEFT(jaar_zip[[#This Row],[YYYYMMDD]],4))</f>
        <v>45302</v>
      </c>
      <c r="K500" s="101" t="str">
        <f>IF(AND(VALUE(MONTH(jaar_zip[[#This Row],[Datum]]))=1,VALUE(WEEKNUM(jaar_zip[[#This Row],[Datum]],21))&gt;51),RIGHT(YEAR(jaar_zip[[#This Row],[Datum]])-1,2),RIGHT(YEAR(jaar_zip[[#This Row],[Datum]]),2))&amp;"-"&amp; TEXT(WEEKNUM(jaar_zip[[#This Row],[Datum]],21),"00")</f>
        <v>24-02</v>
      </c>
      <c r="L500" s="101">
        <f>MONTH(jaar_zip[[#This Row],[Datum]])</f>
        <v>1</v>
      </c>
      <c r="M500" s="101">
        <f>IF(ISNUMBER(jaar_zip[[#This Row],[etmaaltemperatuur]]),IF(jaar_zip[[#This Row],[etmaaltemperatuur]]&lt;stookgrens,stookgrens-jaar_zip[[#This Row],[etmaaltemperatuur]],0),"")</f>
        <v>18.3</v>
      </c>
      <c r="N500" s="101">
        <f>IF(ISNUMBER(jaar_zip[[#This Row],[graaddagen]]),IF(OR(MONTH(jaar_zip[[#This Row],[Datum]])=1,MONTH(jaar_zip[[#This Row],[Datum]])=2,MONTH(jaar_zip[[#This Row],[Datum]])=11,MONTH(jaar_zip[[#This Row],[Datum]])=12),1.1,IF(OR(MONTH(jaar_zip[[#This Row],[Datum]])=3,MONTH(jaar_zip[[#This Row],[Datum]])=10),1,0.8))*jaar_zip[[#This Row],[graaddagen]],"")</f>
        <v>20.130000000000003</v>
      </c>
      <c r="O500" s="101">
        <f>IF(ISNUMBER(jaar_zip[[#This Row],[etmaaltemperatuur]]),IF(jaar_zip[[#This Row],[etmaaltemperatuur]]&gt;stookgrens,jaar_zip[[#This Row],[etmaaltemperatuur]]-stookgrens,0),"")</f>
        <v>0</v>
      </c>
    </row>
    <row r="501" spans="1:15" x14ac:dyDescent="0.3">
      <c r="A501">
        <v>249</v>
      </c>
      <c r="B501">
        <v>20240112</v>
      </c>
      <c r="C501">
        <v>2.2000000000000002</v>
      </c>
      <c r="D501">
        <v>3</v>
      </c>
      <c r="E501">
        <v>183</v>
      </c>
      <c r="F501">
        <v>0.5</v>
      </c>
      <c r="H501">
        <v>95</v>
      </c>
      <c r="I501" s="101" t="s">
        <v>16</v>
      </c>
      <c r="J501" s="1">
        <f>DATEVALUE(RIGHT(jaar_zip[[#This Row],[YYYYMMDD]],2)&amp;"-"&amp;MID(jaar_zip[[#This Row],[YYYYMMDD]],5,2)&amp;"-"&amp;LEFT(jaar_zip[[#This Row],[YYYYMMDD]],4))</f>
        <v>45303</v>
      </c>
      <c r="K501" s="101" t="str">
        <f>IF(AND(VALUE(MONTH(jaar_zip[[#This Row],[Datum]]))=1,VALUE(WEEKNUM(jaar_zip[[#This Row],[Datum]],21))&gt;51),RIGHT(YEAR(jaar_zip[[#This Row],[Datum]])-1,2),RIGHT(YEAR(jaar_zip[[#This Row],[Datum]]),2))&amp;"-"&amp; TEXT(WEEKNUM(jaar_zip[[#This Row],[Datum]],21),"00")</f>
        <v>24-02</v>
      </c>
      <c r="L501" s="101">
        <f>MONTH(jaar_zip[[#This Row],[Datum]])</f>
        <v>1</v>
      </c>
      <c r="M501" s="101">
        <f>IF(ISNUMBER(jaar_zip[[#This Row],[etmaaltemperatuur]]),IF(jaar_zip[[#This Row],[etmaaltemperatuur]]&lt;stookgrens,stookgrens-jaar_zip[[#This Row],[etmaaltemperatuur]],0),"")</f>
        <v>15</v>
      </c>
      <c r="N501" s="101">
        <f>IF(ISNUMBER(jaar_zip[[#This Row],[graaddagen]]),IF(OR(MONTH(jaar_zip[[#This Row],[Datum]])=1,MONTH(jaar_zip[[#This Row],[Datum]])=2,MONTH(jaar_zip[[#This Row],[Datum]])=11,MONTH(jaar_zip[[#This Row],[Datum]])=12),1.1,IF(OR(MONTH(jaar_zip[[#This Row],[Datum]])=3,MONTH(jaar_zip[[#This Row],[Datum]])=10),1,0.8))*jaar_zip[[#This Row],[graaddagen]],"")</f>
        <v>16.5</v>
      </c>
      <c r="O501" s="101">
        <f>IF(ISNUMBER(jaar_zip[[#This Row],[etmaaltemperatuur]]),IF(jaar_zip[[#This Row],[etmaaltemperatuur]]&gt;stookgrens,jaar_zip[[#This Row],[etmaaltemperatuur]]-stookgrens,0),"")</f>
        <v>0</v>
      </c>
    </row>
    <row r="502" spans="1:15" x14ac:dyDescent="0.3">
      <c r="A502">
        <v>249</v>
      </c>
      <c r="B502">
        <v>20240113</v>
      </c>
      <c r="C502">
        <v>4.7</v>
      </c>
      <c r="D502">
        <v>4</v>
      </c>
      <c r="E502">
        <v>134</v>
      </c>
      <c r="F502">
        <v>1.3</v>
      </c>
      <c r="H502">
        <v>92</v>
      </c>
      <c r="I502" s="101" t="s">
        <v>16</v>
      </c>
      <c r="J502" s="1">
        <f>DATEVALUE(RIGHT(jaar_zip[[#This Row],[YYYYMMDD]],2)&amp;"-"&amp;MID(jaar_zip[[#This Row],[YYYYMMDD]],5,2)&amp;"-"&amp;LEFT(jaar_zip[[#This Row],[YYYYMMDD]],4))</f>
        <v>45304</v>
      </c>
      <c r="K502" s="101" t="str">
        <f>IF(AND(VALUE(MONTH(jaar_zip[[#This Row],[Datum]]))=1,VALUE(WEEKNUM(jaar_zip[[#This Row],[Datum]],21))&gt;51),RIGHT(YEAR(jaar_zip[[#This Row],[Datum]])-1,2),RIGHT(YEAR(jaar_zip[[#This Row],[Datum]]),2))&amp;"-"&amp; TEXT(WEEKNUM(jaar_zip[[#This Row],[Datum]],21),"00")</f>
        <v>24-02</v>
      </c>
      <c r="L502" s="101">
        <f>MONTH(jaar_zip[[#This Row],[Datum]])</f>
        <v>1</v>
      </c>
      <c r="M502" s="101">
        <f>IF(ISNUMBER(jaar_zip[[#This Row],[etmaaltemperatuur]]),IF(jaar_zip[[#This Row],[etmaaltemperatuur]]&lt;stookgrens,stookgrens-jaar_zip[[#This Row],[etmaaltemperatuur]],0),"")</f>
        <v>14</v>
      </c>
      <c r="N502" s="101">
        <f>IF(ISNUMBER(jaar_zip[[#This Row],[graaddagen]]),IF(OR(MONTH(jaar_zip[[#This Row],[Datum]])=1,MONTH(jaar_zip[[#This Row],[Datum]])=2,MONTH(jaar_zip[[#This Row],[Datum]])=11,MONTH(jaar_zip[[#This Row],[Datum]])=12),1.1,IF(OR(MONTH(jaar_zip[[#This Row],[Datum]])=3,MONTH(jaar_zip[[#This Row],[Datum]])=10),1,0.8))*jaar_zip[[#This Row],[graaddagen]],"")</f>
        <v>15.400000000000002</v>
      </c>
      <c r="O502" s="101">
        <f>IF(ISNUMBER(jaar_zip[[#This Row],[etmaaltemperatuur]]),IF(jaar_zip[[#This Row],[etmaaltemperatuur]]&gt;stookgrens,jaar_zip[[#This Row],[etmaaltemperatuur]]-stookgrens,0),"")</f>
        <v>0</v>
      </c>
    </row>
    <row r="503" spans="1:15" x14ac:dyDescent="0.3">
      <c r="A503">
        <v>249</v>
      </c>
      <c r="B503">
        <v>20240114</v>
      </c>
      <c r="C503">
        <v>4.9000000000000004</v>
      </c>
      <c r="D503">
        <v>3.4</v>
      </c>
      <c r="E503">
        <v>131</v>
      </c>
      <c r="F503">
        <v>5.4</v>
      </c>
      <c r="H503">
        <v>88</v>
      </c>
      <c r="I503" s="101" t="s">
        <v>16</v>
      </c>
      <c r="J503" s="1">
        <f>DATEVALUE(RIGHT(jaar_zip[[#This Row],[YYYYMMDD]],2)&amp;"-"&amp;MID(jaar_zip[[#This Row],[YYYYMMDD]],5,2)&amp;"-"&amp;LEFT(jaar_zip[[#This Row],[YYYYMMDD]],4))</f>
        <v>45305</v>
      </c>
      <c r="K503" s="101" t="str">
        <f>IF(AND(VALUE(MONTH(jaar_zip[[#This Row],[Datum]]))=1,VALUE(WEEKNUM(jaar_zip[[#This Row],[Datum]],21))&gt;51),RIGHT(YEAR(jaar_zip[[#This Row],[Datum]])-1,2),RIGHT(YEAR(jaar_zip[[#This Row],[Datum]]),2))&amp;"-"&amp; TEXT(WEEKNUM(jaar_zip[[#This Row],[Datum]],21),"00")</f>
        <v>24-02</v>
      </c>
      <c r="L503" s="101">
        <f>MONTH(jaar_zip[[#This Row],[Datum]])</f>
        <v>1</v>
      </c>
      <c r="M503" s="101">
        <f>IF(ISNUMBER(jaar_zip[[#This Row],[etmaaltemperatuur]]),IF(jaar_zip[[#This Row],[etmaaltemperatuur]]&lt;stookgrens,stookgrens-jaar_zip[[#This Row],[etmaaltemperatuur]],0),"")</f>
        <v>14.6</v>
      </c>
      <c r="N503" s="101">
        <f>IF(ISNUMBER(jaar_zip[[#This Row],[graaddagen]]),IF(OR(MONTH(jaar_zip[[#This Row],[Datum]])=1,MONTH(jaar_zip[[#This Row],[Datum]])=2,MONTH(jaar_zip[[#This Row],[Datum]])=11,MONTH(jaar_zip[[#This Row],[Datum]])=12),1.1,IF(OR(MONTH(jaar_zip[[#This Row],[Datum]])=3,MONTH(jaar_zip[[#This Row],[Datum]])=10),1,0.8))*jaar_zip[[#This Row],[graaddagen]],"")</f>
        <v>16.060000000000002</v>
      </c>
      <c r="O503" s="101">
        <f>IF(ISNUMBER(jaar_zip[[#This Row],[etmaaltemperatuur]]),IF(jaar_zip[[#This Row],[etmaaltemperatuur]]&gt;stookgrens,jaar_zip[[#This Row],[etmaaltemperatuur]]-stookgrens,0),"")</f>
        <v>0</v>
      </c>
    </row>
    <row r="504" spans="1:15" x14ac:dyDescent="0.3">
      <c r="A504">
        <v>249</v>
      </c>
      <c r="B504">
        <v>20240115</v>
      </c>
      <c r="C504">
        <v>6.6</v>
      </c>
      <c r="D504">
        <v>2</v>
      </c>
      <c r="E504">
        <v>323</v>
      </c>
      <c r="F504">
        <v>5.2</v>
      </c>
      <c r="H504">
        <v>82</v>
      </c>
      <c r="I504" s="101" t="s">
        <v>16</v>
      </c>
      <c r="J504" s="1">
        <f>DATEVALUE(RIGHT(jaar_zip[[#This Row],[YYYYMMDD]],2)&amp;"-"&amp;MID(jaar_zip[[#This Row],[YYYYMMDD]],5,2)&amp;"-"&amp;LEFT(jaar_zip[[#This Row],[YYYYMMDD]],4))</f>
        <v>45306</v>
      </c>
      <c r="K504" s="101" t="str">
        <f>IF(AND(VALUE(MONTH(jaar_zip[[#This Row],[Datum]]))=1,VALUE(WEEKNUM(jaar_zip[[#This Row],[Datum]],21))&gt;51),RIGHT(YEAR(jaar_zip[[#This Row],[Datum]])-1,2),RIGHT(YEAR(jaar_zip[[#This Row],[Datum]]),2))&amp;"-"&amp; TEXT(WEEKNUM(jaar_zip[[#This Row],[Datum]],21),"00")</f>
        <v>24-03</v>
      </c>
      <c r="L504" s="101">
        <f>MONTH(jaar_zip[[#This Row],[Datum]])</f>
        <v>1</v>
      </c>
      <c r="M504" s="101">
        <f>IF(ISNUMBER(jaar_zip[[#This Row],[etmaaltemperatuur]]),IF(jaar_zip[[#This Row],[etmaaltemperatuur]]&lt;stookgrens,stookgrens-jaar_zip[[#This Row],[etmaaltemperatuur]],0),"")</f>
        <v>16</v>
      </c>
      <c r="N504" s="101">
        <f>IF(ISNUMBER(jaar_zip[[#This Row],[graaddagen]]),IF(OR(MONTH(jaar_zip[[#This Row],[Datum]])=1,MONTH(jaar_zip[[#This Row],[Datum]])=2,MONTH(jaar_zip[[#This Row],[Datum]])=11,MONTH(jaar_zip[[#This Row],[Datum]])=12),1.1,IF(OR(MONTH(jaar_zip[[#This Row],[Datum]])=3,MONTH(jaar_zip[[#This Row],[Datum]])=10),1,0.8))*jaar_zip[[#This Row],[graaddagen]],"")</f>
        <v>17.600000000000001</v>
      </c>
      <c r="O504" s="101">
        <f>IF(ISNUMBER(jaar_zip[[#This Row],[etmaaltemperatuur]]),IF(jaar_zip[[#This Row],[etmaaltemperatuur]]&gt;stookgrens,jaar_zip[[#This Row],[etmaaltemperatuur]]-stookgrens,0),"")</f>
        <v>0</v>
      </c>
    </row>
    <row r="505" spans="1:15" x14ac:dyDescent="0.3">
      <c r="A505">
        <v>249</v>
      </c>
      <c r="B505">
        <v>20240116</v>
      </c>
      <c r="C505">
        <v>4.8</v>
      </c>
      <c r="D505">
        <v>0.6</v>
      </c>
      <c r="E505">
        <v>316</v>
      </c>
      <c r="F505">
        <v>3.9</v>
      </c>
      <c r="H505">
        <v>82</v>
      </c>
      <c r="I505" s="101" t="s">
        <v>16</v>
      </c>
      <c r="J505" s="1">
        <f>DATEVALUE(RIGHT(jaar_zip[[#This Row],[YYYYMMDD]],2)&amp;"-"&amp;MID(jaar_zip[[#This Row],[YYYYMMDD]],5,2)&amp;"-"&amp;LEFT(jaar_zip[[#This Row],[YYYYMMDD]],4))</f>
        <v>45307</v>
      </c>
      <c r="K505" s="101" t="str">
        <f>IF(AND(VALUE(MONTH(jaar_zip[[#This Row],[Datum]]))=1,VALUE(WEEKNUM(jaar_zip[[#This Row],[Datum]],21))&gt;51),RIGHT(YEAR(jaar_zip[[#This Row],[Datum]])-1,2),RIGHT(YEAR(jaar_zip[[#This Row],[Datum]]),2))&amp;"-"&amp; TEXT(WEEKNUM(jaar_zip[[#This Row],[Datum]],21),"00")</f>
        <v>24-03</v>
      </c>
      <c r="L505" s="101">
        <f>MONTH(jaar_zip[[#This Row],[Datum]])</f>
        <v>1</v>
      </c>
      <c r="M505" s="101">
        <f>IF(ISNUMBER(jaar_zip[[#This Row],[etmaaltemperatuur]]),IF(jaar_zip[[#This Row],[etmaaltemperatuur]]&lt;stookgrens,stookgrens-jaar_zip[[#This Row],[etmaaltemperatuur]],0),"")</f>
        <v>17.399999999999999</v>
      </c>
      <c r="N505" s="101">
        <f>IF(ISNUMBER(jaar_zip[[#This Row],[graaddagen]]),IF(OR(MONTH(jaar_zip[[#This Row],[Datum]])=1,MONTH(jaar_zip[[#This Row],[Datum]])=2,MONTH(jaar_zip[[#This Row],[Datum]])=11,MONTH(jaar_zip[[#This Row],[Datum]])=12),1.1,IF(OR(MONTH(jaar_zip[[#This Row],[Datum]])=3,MONTH(jaar_zip[[#This Row],[Datum]])=10),1,0.8))*jaar_zip[[#This Row],[graaddagen]],"")</f>
        <v>19.14</v>
      </c>
      <c r="O505" s="101">
        <f>IF(ISNUMBER(jaar_zip[[#This Row],[etmaaltemperatuur]]),IF(jaar_zip[[#This Row],[etmaaltemperatuur]]&gt;stookgrens,jaar_zip[[#This Row],[etmaaltemperatuur]]-stookgrens,0),"")</f>
        <v>0</v>
      </c>
    </row>
    <row r="506" spans="1:15" x14ac:dyDescent="0.3">
      <c r="A506">
        <v>249</v>
      </c>
      <c r="B506">
        <v>20240117</v>
      </c>
      <c r="C506">
        <v>3.3</v>
      </c>
      <c r="D506">
        <v>-0.9</v>
      </c>
      <c r="E506">
        <v>157</v>
      </c>
      <c r="F506">
        <v>0</v>
      </c>
      <c r="H506">
        <v>86</v>
      </c>
      <c r="I506" s="101" t="s">
        <v>16</v>
      </c>
      <c r="J506" s="1">
        <f>DATEVALUE(RIGHT(jaar_zip[[#This Row],[YYYYMMDD]],2)&amp;"-"&amp;MID(jaar_zip[[#This Row],[YYYYMMDD]],5,2)&amp;"-"&amp;LEFT(jaar_zip[[#This Row],[YYYYMMDD]],4))</f>
        <v>45308</v>
      </c>
      <c r="K506" s="101" t="str">
        <f>IF(AND(VALUE(MONTH(jaar_zip[[#This Row],[Datum]]))=1,VALUE(WEEKNUM(jaar_zip[[#This Row],[Datum]],21))&gt;51),RIGHT(YEAR(jaar_zip[[#This Row],[Datum]])-1,2),RIGHT(YEAR(jaar_zip[[#This Row],[Datum]]),2))&amp;"-"&amp; TEXT(WEEKNUM(jaar_zip[[#This Row],[Datum]],21),"00")</f>
        <v>24-03</v>
      </c>
      <c r="L506" s="101">
        <f>MONTH(jaar_zip[[#This Row],[Datum]])</f>
        <v>1</v>
      </c>
      <c r="M506" s="101">
        <f>IF(ISNUMBER(jaar_zip[[#This Row],[etmaaltemperatuur]]),IF(jaar_zip[[#This Row],[etmaaltemperatuur]]&lt;stookgrens,stookgrens-jaar_zip[[#This Row],[etmaaltemperatuur]],0),"")</f>
        <v>18.899999999999999</v>
      </c>
      <c r="N506" s="101">
        <f>IF(ISNUMBER(jaar_zip[[#This Row],[graaddagen]]),IF(OR(MONTH(jaar_zip[[#This Row],[Datum]])=1,MONTH(jaar_zip[[#This Row],[Datum]])=2,MONTH(jaar_zip[[#This Row],[Datum]])=11,MONTH(jaar_zip[[#This Row],[Datum]])=12),1.1,IF(OR(MONTH(jaar_zip[[#This Row],[Datum]])=3,MONTH(jaar_zip[[#This Row],[Datum]])=10),1,0.8))*jaar_zip[[#This Row],[graaddagen]],"")</f>
        <v>20.79</v>
      </c>
      <c r="O506" s="101">
        <f>IF(ISNUMBER(jaar_zip[[#This Row],[etmaaltemperatuur]]),IF(jaar_zip[[#This Row],[etmaaltemperatuur]]&gt;stookgrens,jaar_zip[[#This Row],[etmaaltemperatuur]]-stookgrens,0),"")</f>
        <v>0</v>
      </c>
    </row>
    <row r="507" spans="1:15" x14ac:dyDescent="0.3">
      <c r="A507">
        <v>249</v>
      </c>
      <c r="B507">
        <v>20240118</v>
      </c>
      <c r="C507">
        <v>2.5</v>
      </c>
      <c r="D507">
        <v>-0.8</v>
      </c>
      <c r="E507">
        <v>509</v>
      </c>
      <c r="F507">
        <v>1.2</v>
      </c>
      <c r="H507">
        <v>83</v>
      </c>
      <c r="I507" s="101" t="s">
        <v>16</v>
      </c>
      <c r="J507" s="1">
        <f>DATEVALUE(RIGHT(jaar_zip[[#This Row],[YYYYMMDD]],2)&amp;"-"&amp;MID(jaar_zip[[#This Row],[YYYYMMDD]],5,2)&amp;"-"&amp;LEFT(jaar_zip[[#This Row],[YYYYMMDD]],4))</f>
        <v>45309</v>
      </c>
      <c r="K507" s="101" t="str">
        <f>IF(AND(VALUE(MONTH(jaar_zip[[#This Row],[Datum]]))=1,VALUE(WEEKNUM(jaar_zip[[#This Row],[Datum]],21))&gt;51),RIGHT(YEAR(jaar_zip[[#This Row],[Datum]])-1,2),RIGHT(YEAR(jaar_zip[[#This Row],[Datum]]),2))&amp;"-"&amp; TEXT(WEEKNUM(jaar_zip[[#This Row],[Datum]],21),"00")</f>
        <v>24-03</v>
      </c>
      <c r="L507" s="101">
        <f>MONTH(jaar_zip[[#This Row],[Datum]])</f>
        <v>1</v>
      </c>
      <c r="M507" s="101">
        <f>IF(ISNUMBER(jaar_zip[[#This Row],[etmaaltemperatuur]]),IF(jaar_zip[[#This Row],[etmaaltemperatuur]]&lt;stookgrens,stookgrens-jaar_zip[[#This Row],[etmaaltemperatuur]],0),"")</f>
        <v>18.8</v>
      </c>
      <c r="N507" s="101">
        <f>IF(ISNUMBER(jaar_zip[[#This Row],[graaddagen]]),IF(OR(MONTH(jaar_zip[[#This Row],[Datum]])=1,MONTH(jaar_zip[[#This Row],[Datum]])=2,MONTH(jaar_zip[[#This Row],[Datum]])=11,MONTH(jaar_zip[[#This Row],[Datum]])=12),1.1,IF(OR(MONTH(jaar_zip[[#This Row],[Datum]])=3,MONTH(jaar_zip[[#This Row],[Datum]])=10),1,0.8))*jaar_zip[[#This Row],[graaddagen]],"")</f>
        <v>20.680000000000003</v>
      </c>
      <c r="O507" s="101">
        <f>IF(ISNUMBER(jaar_zip[[#This Row],[etmaaltemperatuur]]),IF(jaar_zip[[#This Row],[etmaaltemperatuur]]&gt;stookgrens,jaar_zip[[#This Row],[etmaaltemperatuur]]-stookgrens,0),"")</f>
        <v>0</v>
      </c>
    </row>
    <row r="508" spans="1:15" x14ac:dyDescent="0.3">
      <c r="A508">
        <v>249</v>
      </c>
      <c r="B508">
        <v>20240119</v>
      </c>
      <c r="C508">
        <v>5.2</v>
      </c>
      <c r="D508">
        <v>1.8</v>
      </c>
      <c r="E508">
        <v>494</v>
      </c>
      <c r="F508">
        <v>0.7</v>
      </c>
      <c r="H508">
        <v>78</v>
      </c>
      <c r="I508" s="101" t="s">
        <v>16</v>
      </c>
      <c r="J508" s="1">
        <f>DATEVALUE(RIGHT(jaar_zip[[#This Row],[YYYYMMDD]],2)&amp;"-"&amp;MID(jaar_zip[[#This Row],[YYYYMMDD]],5,2)&amp;"-"&amp;LEFT(jaar_zip[[#This Row],[YYYYMMDD]],4))</f>
        <v>45310</v>
      </c>
      <c r="K508" s="101" t="str">
        <f>IF(AND(VALUE(MONTH(jaar_zip[[#This Row],[Datum]]))=1,VALUE(WEEKNUM(jaar_zip[[#This Row],[Datum]],21))&gt;51),RIGHT(YEAR(jaar_zip[[#This Row],[Datum]])-1,2),RIGHT(YEAR(jaar_zip[[#This Row],[Datum]]),2))&amp;"-"&amp; TEXT(WEEKNUM(jaar_zip[[#This Row],[Datum]],21),"00")</f>
        <v>24-03</v>
      </c>
      <c r="L508" s="101">
        <f>MONTH(jaar_zip[[#This Row],[Datum]])</f>
        <v>1</v>
      </c>
      <c r="M508" s="101">
        <f>IF(ISNUMBER(jaar_zip[[#This Row],[etmaaltemperatuur]]),IF(jaar_zip[[#This Row],[etmaaltemperatuur]]&lt;stookgrens,stookgrens-jaar_zip[[#This Row],[etmaaltemperatuur]],0),"")</f>
        <v>16.2</v>
      </c>
      <c r="N508" s="101">
        <f>IF(ISNUMBER(jaar_zip[[#This Row],[graaddagen]]),IF(OR(MONTH(jaar_zip[[#This Row],[Datum]])=1,MONTH(jaar_zip[[#This Row],[Datum]])=2,MONTH(jaar_zip[[#This Row],[Datum]])=11,MONTH(jaar_zip[[#This Row],[Datum]])=12),1.1,IF(OR(MONTH(jaar_zip[[#This Row],[Datum]])=3,MONTH(jaar_zip[[#This Row],[Datum]])=10),1,0.8))*jaar_zip[[#This Row],[graaddagen]],"")</f>
        <v>17.82</v>
      </c>
      <c r="O508" s="101">
        <f>IF(ISNUMBER(jaar_zip[[#This Row],[etmaaltemperatuur]]),IF(jaar_zip[[#This Row],[etmaaltemperatuur]]&gt;stookgrens,jaar_zip[[#This Row],[etmaaltemperatuur]]-stookgrens,0),"")</f>
        <v>0</v>
      </c>
    </row>
    <row r="509" spans="1:15" x14ac:dyDescent="0.3">
      <c r="A509">
        <v>249</v>
      </c>
      <c r="B509">
        <v>20240120</v>
      </c>
      <c r="C509">
        <v>6.3</v>
      </c>
      <c r="D509">
        <v>1.4</v>
      </c>
      <c r="E509">
        <v>297</v>
      </c>
      <c r="F509">
        <v>0</v>
      </c>
      <c r="H509">
        <v>76</v>
      </c>
      <c r="I509" s="101" t="s">
        <v>16</v>
      </c>
      <c r="J509" s="1">
        <f>DATEVALUE(RIGHT(jaar_zip[[#This Row],[YYYYMMDD]],2)&amp;"-"&amp;MID(jaar_zip[[#This Row],[YYYYMMDD]],5,2)&amp;"-"&amp;LEFT(jaar_zip[[#This Row],[YYYYMMDD]],4))</f>
        <v>45311</v>
      </c>
      <c r="K509" s="101" t="str">
        <f>IF(AND(VALUE(MONTH(jaar_zip[[#This Row],[Datum]]))=1,VALUE(WEEKNUM(jaar_zip[[#This Row],[Datum]],21))&gt;51),RIGHT(YEAR(jaar_zip[[#This Row],[Datum]])-1,2),RIGHT(YEAR(jaar_zip[[#This Row],[Datum]]),2))&amp;"-"&amp; TEXT(WEEKNUM(jaar_zip[[#This Row],[Datum]],21),"00")</f>
        <v>24-03</v>
      </c>
      <c r="L509" s="101">
        <f>MONTH(jaar_zip[[#This Row],[Datum]])</f>
        <v>1</v>
      </c>
      <c r="M509" s="101">
        <f>IF(ISNUMBER(jaar_zip[[#This Row],[etmaaltemperatuur]]),IF(jaar_zip[[#This Row],[etmaaltemperatuur]]&lt;stookgrens,stookgrens-jaar_zip[[#This Row],[etmaaltemperatuur]],0),"")</f>
        <v>16.600000000000001</v>
      </c>
      <c r="N509" s="101">
        <f>IF(ISNUMBER(jaar_zip[[#This Row],[graaddagen]]),IF(OR(MONTH(jaar_zip[[#This Row],[Datum]])=1,MONTH(jaar_zip[[#This Row],[Datum]])=2,MONTH(jaar_zip[[#This Row],[Datum]])=11,MONTH(jaar_zip[[#This Row],[Datum]])=12),1.1,IF(OR(MONTH(jaar_zip[[#This Row],[Datum]])=3,MONTH(jaar_zip[[#This Row],[Datum]])=10),1,0.8))*jaar_zip[[#This Row],[graaddagen]],"")</f>
        <v>18.260000000000002</v>
      </c>
      <c r="O509" s="101">
        <f>IF(ISNUMBER(jaar_zip[[#This Row],[etmaaltemperatuur]]),IF(jaar_zip[[#This Row],[etmaaltemperatuur]]&gt;stookgrens,jaar_zip[[#This Row],[etmaaltemperatuur]]-stookgrens,0),"")</f>
        <v>0</v>
      </c>
    </row>
    <row r="510" spans="1:15" x14ac:dyDescent="0.3">
      <c r="A510">
        <v>249</v>
      </c>
      <c r="B510">
        <v>20240121</v>
      </c>
      <c r="C510">
        <v>8.8000000000000007</v>
      </c>
      <c r="D510">
        <v>3.8</v>
      </c>
      <c r="E510">
        <v>110</v>
      </c>
      <c r="F510">
        <v>0.6</v>
      </c>
      <c r="H510">
        <v>78</v>
      </c>
      <c r="I510" s="101" t="s">
        <v>16</v>
      </c>
      <c r="J510" s="1">
        <f>DATEVALUE(RIGHT(jaar_zip[[#This Row],[YYYYMMDD]],2)&amp;"-"&amp;MID(jaar_zip[[#This Row],[YYYYMMDD]],5,2)&amp;"-"&amp;LEFT(jaar_zip[[#This Row],[YYYYMMDD]],4))</f>
        <v>45312</v>
      </c>
      <c r="K510" s="101" t="str">
        <f>IF(AND(VALUE(MONTH(jaar_zip[[#This Row],[Datum]]))=1,VALUE(WEEKNUM(jaar_zip[[#This Row],[Datum]],21))&gt;51),RIGHT(YEAR(jaar_zip[[#This Row],[Datum]])-1,2),RIGHT(YEAR(jaar_zip[[#This Row],[Datum]]),2))&amp;"-"&amp; TEXT(WEEKNUM(jaar_zip[[#This Row],[Datum]],21),"00")</f>
        <v>24-03</v>
      </c>
      <c r="L510" s="101">
        <f>MONTH(jaar_zip[[#This Row],[Datum]])</f>
        <v>1</v>
      </c>
      <c r="M510" s="101">
        <f>IF(ISNUMBER(jaar_zip[[#This Row],[etmaaltemperatuur]]),IF(jaar_zip[[#This Row],[etmaaltemperatuur]]&lt;stookgrens,stookgrens-jaar_zip[[#This Row],[etmaaltemperatuur]],0),"")</f>
        <v>14.2</v>
      </c>
      <c r="N510" s="101">
        <f>IF(ISNUMBER(jaar_zip[[#This Row],[graaddagen]]),IF(OR(MONTH(jaar_zip[[#This Row],[Datum]])=1,MONTH(jaar_zip[[#This Row],[Datum]])=2,MONTH(jaar_zip[[#This Row],[Datum]])=11,MONTH(jaar_zip[[#This Row],[Datum]])=12),1.1,IF(OR(MONTH(jaar_zip[[#This Row],[Datum]])=3,MONTH(jaar_zip[[#This Row],[Datum]])=10),1,0.8))*jaar_zip[[#This Row],[graaddagen]],"")</f>
        <v>15.620000000000001</v>
      </c>
      <c r="O510" s="101">
        <f>IF(ISNUMBER(jaar_zip[[#This Row],[etmaaltemperatuur]]),IF(jaar_zip[[#This Row],[etmaaltemperatuur]]&gt;stookgrens,jaar_zip[[#This Row],[etmaaltemperatuur]]-stookgrens,0),"")</f>
        <v>0</v>
      </c>
    </row>
    <row r="511" spans="1:15" x14ac:dyDescent="0.3">
      <c r="A511">
        <v>249</v>
      </c>
      <c r="B511">
        <v>20240122</v>
      </c>
      <c r="C511">
        <v>12.3</v>
      </c>
      <c r="D511">
        <v>9.1999999999999993</v>
      </c>
      <c r="E511">
        <v>439</v>
      </c>
      <c r="F511">
        <v>2.7</v>
      </c>
      <c r="H511">
        <v>81</v>
      </c>
      <c r="I511" s="101" t="s">
        <v>16</v>
      </c>
      <c r="J511" s="1">
        <f>DATEVALUE(RIGHT(jaar_zip[[#This Row],[YYYYMMDD]],2)&amp;"-"&amp;MID(jaar_zip[[#This Row],[YYYYMMDD]],5,2)&amp;"-"&amp;LEFT(jaar_zip[[#This Row],[YYYYMMDD]],4))</f>
        <v>45313</v>
      </c>
      <c r="K511" s="101" t="str">
        <f>IF(AND(VALUE(MONTH(jaar_zip[[#This Row],[Datum]]))=1,VALUE(WEEKNUM(jaar_zip[[#This Row],[Datum]],21))&gt;51),RIGHT(YEAR(jaar_zip[[#This Row],[Datum]])-1,2),RIGHT(YEAR(jaar_zip[[#This Row],[Datum]]),2))&amp;"-"&amp; TEXT(WEEKNUM(jaar_zip[[#This Row],[Datum]],21),"00")</f>
        <v>24-04</v>
      </c>
      <c r="L511" s="101">
        <f>MONTH(jaar_zip[[#This Row],[Datum]])</f>
        <v>1</v>
      </c>
      <c r="M511" s="101">
        <f>IF(ISNUMBER(jaar_zip[[#This Row],[etmaaltemperatuur]]),IF(jaar_zip[[#This Row],[etmaaltemperatuur]]&lt;stookgrens,stookgrens-jaar_zip[[#This Row],[etmaaltemperatuur]],0),"")</f>
        <v>8.8000000000000007</v>
      </c>
      <c r="N511" s="101">
        <f>IF(ISNUMBER(jaar_zip[[#This Row],[graaddagen]]),IF(OR(MONTH(jaar_zip[[#This Row],[Datum]])=1,MONTH(jaar_zip[[#This Row],[Datum]])=2,MONTH(jaar_zip[[#This Row],[Datum]])=11,MONTH(jaar_zip[[#This Row],[Datum]])=12),1.1,IF(OR(MONTH(jaar_zip[[#This Row],[Datum]])=3,MONTH(jaar_zip[[#This Row],[Datum]])=10),1,0.8))*jaar_zip[[#This Row],[graaddagen]],"")</f>
        <v>9.6800000000000015</v>
      </c>
      <c r="O511" s="101">
        <f>IF(ISNUMBER(jaar_zip[[#This Row],[etmaaltemperatuur]]),IF(jaar_zip[[#This Row],[etmaaltemperatuur]]&gt;stookgrens,jaar_zip[[#This Row],[etmaaltemperatuur]]-stookgrens,0),"")</f>
        <v>0</v>
      </c>
    </row>
    <row r="512" spans="1:15" x14ac:dyDescent="0.3">
      <c r="A512">
        <v>249</v>
      </c>
      <c r="B512">
        <v>20240123</v>
      </c>
      <c r="C512">
        <v>10</v>
      </c>
      <c r="D512">
        <v>8.1</v>
      </c>
      <c r="E512">
        <v>329</v>
      </c>
      <c r="F512">
        <v>8.6999999999999993</v>
      </c>
      <c r="H512">
        <v>84</v>
      </c>
      <c r="I512" s="101" t="s">
        <v>16</v>
      </c>
      <c r="J512" s="1">
        <f>DATEVALUE(RIGHT(jaar_zip[[#This Row],[YYYYMMDD]],2)&amp;"-"&amp;MID(jaar_zip[[#This Row],[YYYYMMDD]],5,2)&amp;"-"&amp;LEFT(jaar_zip[[#This Row],[YYYYMMDD]],4))</f>
        <v>45314</v>
      </c>
      <c r="K512" s="101" t="str">
        <f>IF(AND(VALUE(MONTH(jaar_zip[[#This Row],[Datum]]))=1,VALUE(WEEKNUM(jaar_zip[[#This Row],[Datum]],21))&gt;51),RIGHT(YEAR(jaar_zip[[#This Row],[Datum]])-1,2),RIGHT(YEAR(jaar_zip[[#This Row],[Datum]]),2))&amp;"-"&amp; TEXT(WEEKNUM(jaar_zip[[#This Row],[Datum]],21),"00")</f>
        <v>24-04</v>
      </c>
      <c r="L512" s="101">
        <f>MONTH(jaar_zip[[#This Row],[Datum]])</f>
        <v>1</v>
      </c>
      <c r="M512" s="101">
        <f>IF(ISNUMBER(jaar_zip[[#This Row],[etmaaltemperatuur]]),IF(jaar_zip[[#This Row],[etmaaltemperatuur]]&lt;stookgrens,stookgrens-jaar_zip[[#This Row],[etmaaltemperatuur]],0),"")</f>
        <v>9.9</v>
      </c>
      <c r="N512" s="101">
        <f>IF(ISNUMBER(jaar_zip[[#This Row],[graaddagen]]),IF(OR(MONTH(jaar_zip[[#This Row],[Datum]])=1,MONTH(jaar_zip[[#This Row],[Datum]])=2,MONTH(jaar_zip[[#This Row],[Datum]])=11,MONTH(jaar_zip[[#This Row],[Datum]])=12),1.1,IF(OR(MONTH(jaar_zip[[#This Row],[Datum]])=3,MONTH(jaar_zip[[#This Row],[Datum]])=10),1,0.8))*jaar_zip[[#This Row],[graaddagen]],"")</f>
        <v>10.89</v>
      </c>
      <c r="O512" s="101">
        <f>IF(ISNUMBER(jaar_zip[[#This Row],[etmaaltemperatuur]]),IF(jaar_zip[[#This Row],[etmaaltemperatuur]]&gt;stookgrens,jaar_zip[[#This Row],[etmaaltemperatuur]]-stookgrens,0),"")</f>
        <v>0</v>
      </c>
    </row>
    <row r="513" spans="1:15" x14ac:dyDescent="0.3">
      <c r="A513">
        <v>249</v>
      </c>
      <c r="B513">
        <v>20240124</v>
      </c>
      <c r="C513">
        <v>11.7</v>
      </c>
      <c r="D513">
        <v>9.3000000000000007</v>
      </c>
      <c r="E513">
        <v>380</v>
      </c>
      <c r="F513">
        <v>0.1</v>
      </c>
      <c r="H513">
        <v>80</v>
      </c>
      <c r="I513" s="101" t="s">
        <v>16</v>
      </c>
      <c r="J513" s="1">
        <f>DATEVALUE(RIGHT(jaar_zip[[#This Row],[YYYYMMDD]],2)&amp;"-"&amp;MID(jaar_zip[[#This Row],[YYYYMMDD]],5,2)&amp;"-"&amp;LEFT(jaar_zip[[#This Row],[YYYYMMDD]],4))</f>
        <v>45315</v>
      </c>
      <c r="K513" s="101" t="str">
        <f>IF(AND(VALUE(MONTH(jaar_zip[[#This Row],[Datum]]))=1,VALUE(WEEKNUM(jaar_zip[[#This Row],[Datum]],21))&gt;51),RIGHT(YEAR(jaar_zip[[#This Row],[Datum]])-1,2),RIGHT(YEAR(jaar_zip[[#This Row],[Datum]]),2))&amp;"-"&amp; TEXT(WEEKNUM(jaar_zip[[#This Row],[Datum]],21),"00")</f>
        <v>24-04</v>
      </c>
      <c r="L513" s="101">
        <f>MONTH(jaar_zip[[#This Row],[Datum]])</f>
        <v>1</v>
      </c>
      <c r="M513" s="101">
        <f>IF(ISNUMBER(jaar_zip[[#This Row],[etmaaltemperatuur]]),IF(jaar_zip[[#This Row],[etmaaltemperatuur]]&lt;stookgrens,stookgrens-jaar_zip[[#This Row],[etmaaltemperatuur]],0),"")</f>
        <v>8.6999999999999993</v>
      </c>
      <c r="N513" s="101">
        <f>IF(ISNUMBER(jaar_zip[[#This Row],[graaddagen]]),IF(OR(MONTH(jaar_zip[[#This Row],[Datum]])=1,MONTH(jaar_zip[[#This Row],[Datum]])=2,MONTH(jaar_zip[[#This Row],[Datum]])=11,MONTH(jaar_zip[[#This Row],[Datum]])=12),1.1,IF(OR(MONTH(jaar_zip[[#This Row],[Datum]])=3,MONTH(jaar_zip[[#This Row],[Datum]])=10),1,0.8))*jaar_zip[[#This Row],[graaddagen]],"")</f>
        <v>9.57</v>
      </c>
      <c r="O513" s="101">
        <f>IF(ISNUMBER(jaar_zip[[#This Row],[etmaaltemperatuur]]),IF(jaar_zip[[#This Row],[etmaaltemperatuur]]&gt;stookgrens,jaar_zip[[#This Row],[etmaaltemperatuur]]-stookgrens,0),"")</f>
        <v>0</v>
      </c>
    </row>
    <row r="514" spans="1:15" x14ac:dyDescent="0.3">
      <c r="A514">
        <v>249</v>
      </c>
      <c r="B514">
        <v>20240125</v>
      </c>
      <c r="C514">
        <v>4.5999999999999996</v>
      </c>
      <c r="D514">
        <v>6.9</v>
      </c>
      <c r="E514">
        <v>272</v>
      </c>
      <c r="F514">
        <v>1.6</v>
      </c>
      <c r="H514">
        <v>92</v>
      </c>
      <c r="I514" s="101" t="s">
        <v>16</v>
      </c>
      <c r="J514" s="1">
        <f>DATEVALUE(RIGHT(jaar_zip[[#This Row],[YYYYMMDD]],2)&amp;"-"&amp;MID(jaar_zip[[#This Row],[YYYYMMDD]],5,2)&amp;"-"&amp;LEFT(jaar_zip[[#This Row],[YYYYMMDD]],4))</f>
        <v>45316</v>
      </c>
      <c r="K514" s="101" t="str">
        <f>IF(AND(VALUE(MONTH(jaar_zip[[#This Row],[Datum]]))=1,VALUE(WEEKNUM(jaar_zip[[#This Row],[Datum]],21))&gt;51),RIGHT(YEAR(jaar_zip[[#This Row],[Datum]])-1,2),RIGHT(YEAR(jaar_zip[[#This Row],[Datum]]),2))&amp;"-"&amp; TEXT(WEEKNUM(jaar_zip[[#This Row],[Datum]],21),"00")</f>
        <v>24-04</v>
      </c>
      <c r="L514" s="101">
        <f>MONTH(jaar_zip[[#This Row],[Datum]])</f>
        <v>1</v>
      </c>
      <c r="M514" s="101">
        <f>IF(ISNUMBER(jaar_zip[[#This Row],[etmaaltemperatuur]]),IF(jaar_zip[[#This Row],[etmaaltemperatuur]]&lt;stookgrens,stookgrens-jaar_zip[[#This Row],[etmaaltemperatuur]],0),"")</f>
        <v>11.1</v>
      </c>
      <c r="N514" s="101">
        <f>IF(ISNUMBER(jaar_zip[[#This Row],[graaddagen]]),IF(OR(MONTH(jaar_zip[[#This Row],[Datum]])=1,MONTH(jaar_zip[[#This Row],[Datum]])=2,MONTH(jaar_zip[[#This Row],[Datum]])=11,MONTH(jaar_zip[[#This Row],[Datum]])=12),1.1,IF(OR(MONTH(jaar_zip[[#This Row],[Datum]])=3,MONTH(jaar_zip[[#This Row],[Datum]])=10),1,0.8))*jaar_zip[[#This Row],[graaddagen]],"")</f>
        <v>12.21</v>
      </c>
      <c r="O514" s="101">
        <f>IF(ISNUMBER(jaar_zip[[#This Row],[etmaaltemperatuur]]),IF(jaar_zip[[#This Row],[etmaaltemperatuur]]&gt;stookgrens,jaar_zip[[#This Row],[etmaaltemperatuur]]-stookgrens,0),"")</f>
        <v>0</v>
      </c>
    </row>
    <row r="515" spans="1:15" x14ac:dyDescent="0.3">
      <c r="A515">
        <v>249</v>
      </c>
      <c r="B515">
        <v>20240126</v>
      </c>
      <c r="C515">
        <v>8.6</v>
      </c>
      <c r="D515">
        <v>7.8</v>
      </c>
      <c r="E515">
        <v>420</v>
      </c>
      <c r="F515">
        <v>5.7</v>
      </c>
      <c r="H515">
        <v>84</v>
      </c>
      <c r="I515" s="101" t="s">
        <v>16</v>
      </c>
      <c r="J515" s="1">
        <f>DATEVALUE(RIGHT(jaar_zip[[#This Row],[YYYYMMDD]],2)&amp;"-"&amp;MID(jaar_zip[[#This Row],[YYYYMMDD]],5,2)&amp;"-"&amp;LEFT(jaar_zip[[#This Row],[YYYYMMDD]],4))</f>
        <v>45317</v>
      </c>
      <c r="K515" s="101" t="str">
        <f>IF(AND(VALUE(MONTH(jaar_zip[[#This Row],[Datum]]))=1,VALUE(WEEKNUM(jaar_zip[[#This Row],[Datum]],21))&gt;51),RIGHT(YEAR(jaar_zip[[#This Row],[Datum]])-1,2),RIGHT(YEAR(jaar_zip[[#This Row],[Datum]]),2))&amp;"-"&amp; TEXT(WEEKNUM(jaar_zip[[#This Row],[Datum]],21),"00")</f>
        <v>24-04</v>
      </c>
      <c r="L515" s="101">
        <f>MONTH(jaar_zip[[#This Row],[Datum]])</f>
        <v>1</v>
      </c>
      <c r="M515" s="101">
        <f>IF(ISNUMBER(jaar_zip[[#This Row],[etmaaltemperatuur]]),IF(jaar_zip[[#This Row],[etmaaltemperatuur]]&lt;stookgrens,stookgrens-jaar_zip[[#This Row],[etmaaltemperatuur]],0),"")</f>
        <v>10.199999999999999</v>
      </c>
      <c r="N515" s="101">
        <f>IF(ISNUMBER(jaar_zip[[#This Row],[graaddagen]]),IF(OR(MONTH(jaar_zip[[#This Row],[Datum]])=1,MONTH(jaar_zip[[#This Row],[Datum]])=2,MONTH(jaar_zip[[#This Row],[Datum]])=11,MONTH(jaar_zip[[#This Row],[Datum]])=12),1.1,IF(OR(MONTH(jaar_zip[[#This Row],[Datum]])=3,MONTH(jaar_zip[[#This Row],[Datum]])=10),1,0.8))*jaar_zip[[#This Row],[graaddagen]],"")</f>
        <v>11.22</v>
      </c>
      <c r="O515" s="101">
        <f>IF(ISNUMBER(jaar_zip[[#This Row],[etmaaltemperatuur]]),IF(jaar_zip[[#This Row],[etmaaltemperatuur]]&gt;stookgrens,jaar_zip[[#This Row],[etmaaltemperatuur]]-stookgrens,0),"")</f>
        <v>0</v>
      </c>
    </row>
    <row r="516" spans="1:15" x14ac:dyDescent="0.3">
      <c r="A516">
        <v>249</v>
      </c>
      <c r="B516">
        <v>20240127</v>
      </c>
      <c r="C516">
        <v>3.9</v>
      </c>
      <c r="D516">
        <v>4.4000000000000004</v>
      </c>
      <c r="E516">
        <v>502</v>
      </c>
      <c r="F516">
        <v>0</v>
      </c>
      <c r="H516">
        <v>90</v>
      </c>
      <c r="I516" s="101" t="s">
        <v>16</v>
      </c>
      <c r="J516" s="1">
        <f>DATEVALUE(RIGHT(jaar_zip[[#This Row],[YYYYMMDD]],2)&amp;"-"&amp;MID(jaar_zip[[#This Row],[YYYYMMDD]],5,2)&amp;"-"&amp;LEFT(jaar_zip[[#This Row],[YYYYMMDD]],4))</f>
        <v>45318</v>
      </c>
      <c r="K516" s="101" t="str">
        <f>IF(AND(VALUE(MONTH(jaar_zip[[#This Row],[Datum]]))=1,VALUE(WEEKNUM(jaar_zip[[#This Row],[Datum]],21))&gt;51),RIGHT(YEAR(jaar_zip[[#This Row],[Datum]])-1,2),RIGHT(YEAR(jaar_zip[[#This Row],[Datum]]),2))&amp;"-"&amp; TEXT(WEEKNUM(jaar_zip[[#This Row],[Datum]],21),"00")</f>
        <v>24-04</v>
      </c>
      <c r="L516" s="101">
        <f>MONTH(jaar_zip[[#This Row],[Datum]])</f>
        <v>1</v>
      </c>
      <c r="M516" s="101">
        <f>IF(ISNUMBER(jaar_zip[[#This Row],[etmaaltemperatuur]]),IF(jaar_zip[[#This Row],[etmaaltemperatuur]]&lt;stookgrens,stookgrens-jaar_zip[[#This Row],[etmaaltemperatuur]],0),"")</f>
        <v>13.6</v>
      </c>
      <c r="N516" s="101">
        <f>IF(ISNUMBER(jaar_zip[[#This Row],[graaddagen]]),IF(OR(MONTH(jaar_zip[[#This Row],[Datum]])=1,MONTH(jaar_zip[[#This Row],[Datum]])=2,MONTH(jaar_zip[[#This Row],[Datum]])=11,MONTH(jaar_zip[[#This Row],[Datum]])=12),1.1,IF(OR(MONTH(jaar_zip[[#This Row],[Datum]])=3,MONTH(jaar_zip[[#This Row],[Datum]])=10),1,0.8))*jaar_zip[[#This Row],[graaddagen]],"")</f>
        <v>14.96</v>
      </c>
      <c r="O516" s="101">
        <f>IF(ISNUMBER(jaar_zip[[#This Row],[etmaaltemperatuur]]),IF(jaar_zip[[#This Row],[etmaaltemperatuur]]&gt;stookgrens,jaar_zip[[#This Row],[etmaaltemperatuur]]-stookgrens,0),"")</f>
        <v>0</v>
      </c>
    </row>
    <row r="517" spans="1:15" x14ac:dyDescent="0.3">
      <c r="A517">
        <v>249</v>
      </c>
      <c r="B517">
        <v>20240128</v>
      </c>
      <c r="C517">
        <v>3.9</v>
      </c>
      <c r="D517">
        <v>3.9</v>
      </c>
      <c r="E517">
        <v>573</v>
      </c>
      <c r="F517">
        <v>0</v>
      </c>
      <c r="H517">
        <v>78</v>
      </c>
      <c r="I517" s="101" t="s">
        <v>16</v>
      </c>
      <c r="J517" s="1">
        <f>DATEVALUE(RIGHT(jaar_zip[[#This Row],[YYYYMMDD]],2)&amp;"-"&amp;MID(jaar_zip[[#This Row],[YYYYMMDD]],5,2)&amp;"-"&amp;LEFT(jaar_zip[[#This Row],[YYYYMMDD]],4))</f>
        <v>45319</v>
      </c>
      <c r="K517" s="101" t="str">
        <f>IF(AND(VALUE(MONTH(jaar_zip[[#This Row],[Datum]]))=1,VALUE(WEEKNUM(jaar_zip[[#This Row],[Datum]],21))&gt;51),RIGHT(YEAR(jaar_zip[[#This Row],[Datum]])-1,2),RIGHT(YEAR(jaar_zip[[#This Row],[Datum]]),2))&amp;"-"&amp; TEXT(WEEKNUM(jaar_zip[[#This Row],[Datum]],21),"00")</f>
        <v>24-04</v>
      </c>
      <c r="L517" s="101">
        <f>MONTH(jaar_zip[[#This Row],[Datum]])</f>
        <v>1</v>
      </c>
      <c r="M517" s="101">
        <f>IF(ISNUMBER(jaar_zip[[#This Row],[etmaaltemperatuur]]),IF(jaar_zip[[#This Row],[etmaaltemperatuur]]&lt;stookgrens,stookgrens-jaar_zip[[#This Row],[etmaaltemperatuur]],0),"")</f>
        <v>14.1</v>
      </c>
      <c r="N517" s="101">
        <f>IF(ISNUMBER(jaar_zip[[#This Row],[graaddagen]]),IF(OR(MONTH(jaar_zip[[#This Row],[Datum]])=1,MONTH(jaar_zip[[#This Row],[Datum]])=2,MONTH(jaar_zip[[#This Row],[Datum]])=11,MONTH(jaar_zip[[#This Row],[Datum]])=12),1.1,IF(OR(MONTH(jaar_zip[[#This Row],[Datum]])=3,MONTH(jaar_zip[[#This Row],[Datum]])=10),1,0.8))*jaar_zip[[#This Row],[graaddagen]],"")</f>
        <v>15.510000000000002</v>
      </c>
      <c r="O517" s="101">
        <f>IF(ISNUMBER(jaar_zip[[#This Row],[etmaaltemperatuur]]),IF(jaar_zip[[#This Row],[etmaaltemperatuur]]&gt;stookgrens,jaar_zip[[#This Row],[etmaaltemperatuur]]-stookgrens,0),"")</f>
        <v>0</v>
      </c>
    </row>
    <row r="518" spans="1:15" x14ac:dyDescent="0.3">
      <c r="A518">
        <v>249</v>
      </c>
      <c r="B518">
        <v>20240129</v>
      </c>
      <c r="C518">
        <v>3</v>
      </c>
      <c r="D518">
        <v>6</v>
      </c>
      <c r="E518">
        <v>428</v>
      </c>
      <c r="F518">
        <v>0</v>
      </c>
      <c r="H518">
        <v>88</v>
      </c>
      <c r="I518" s="101" t="s">
        <v>16</v>
      </c>
      <c r="J518" s="1">
        <f>DATEVALUE(RIGHT(jaar_zip[[#This Row],[YYYYMMDD]],2)&amp;"-"&amp;MID(jaar_zip[[#This Row],[YYYYMMDD]],5,2)&amp;"-"&amp;LEFT(jaar_zip[[#This Row],[YYYYMMDD]],4))</f>
        <v>45320</v>
      </c>
      <c r="K518" s="101" t="str">
        <f>IF(AND(VALUE(MONTH(jaar_zip[[#This Row],[Datum]]))=1,VALUE(WEEKNUM(jaar_zip[[#This Row],[Datum]],21))&gt;51),RIGHT(YEAR(jaar_zip[[#This Row],[Datum]])-1,2),RIGHT(YEAR(jaar_zip[[#This Row],[Datum]]),2))&amp;"-"&amp; TEXT(WEEKNUM(jaar_zip[[#This Row],[Datum]],21),"00")</f>
        <v>24-05</v>
      </c>
      <c r="L518" s="101">
        <f>MONTH(jaar_zip[[#This Row],[Datum]])</f>
        <v>1</v>
      </c>
      <c r="M518" s="101">
        <f>IF(ISNUMBER(jaar_zip[[#This Row],[etmaaltemperatuur]]),IF(jaar_zip[[#This Row],[etmaaltemperatuur]]&lt;stookgrens,stookgrens-jaar_zip[[#This Row],[etmaaltemperatuur]],0),"")</f>
        <v>12</v>
      </c>
      <c r="N518" s="101">
        <f>IF(ISNUMBER(jaar_zip[[#This Row],[graaddagen]]),IF(OR(MONTH(jaar_zip[[#This Row],[Datum]])=1,MONTH(jaar_zip[[#This Row],[Datum]])=2,MONTH(jaar_zip[[#This Row],[Datum]])=11,MONTH(jaar_zip[[#This Row],[Datum]])=12),1.1,IF(OR(MONTH(jaar_zip[[#This Row],[Datum]])=3,MONTH(jaar_zip[[#This Row],[Datum]])=10),1,0.8))*jaar_zip[[#This Row],[graaddagen]],"")</f>
        <v>13.200000000000001</v>
      </c>
      <c r="O518" s="101">
        <f>IF(ISNUMBER(jaar_zip[[#This Row],[etmaaltemperatuur]]),IF(jaar_zip[[#This Row],[etmaaltemperatuur]]&gt;stookgrens,jaar_zip[[#This Row],[etmaaltemperatuur]]-stookgrens,0),"")</f>
        <v>0</v>
      </c>
    </row>
    <row r="519" spans="1:15" x14ac:dyDescent="0.3">
      <c r="A519">
        <v>249</v>
      </c>
      <c r="B519">
        <v>20240130</v>
      </c>
      <c r="C519">
        <v>5.9</v>
      </c>
      <c r="D519">
        <v>7.3</v>
      </c>
      <c r="E519">
        <v>182</v>
      </c>
      <c r="F519">
        <v>0.4</v>
      </c>
      <c r="H519">
        <v>92</v>
      </c>
      <c r="I519" s="101" t="s">
        <v>16</v>
      </c>
      <c r="J519" s="1">
        <f>DATEVALUE(RIGHT(jaar_zip[[#This Row],[YYYYMMDD]],2)&amp;"-"&amp;MID(jaar_zip[[#This Row],[YYYYMMDD]],5,2)&amp;"-"&amp;LEFT(jaar_zip[[#This Row],[YYYYMMDD]],4))</f>
        <v>45321</v>
      </c>
      <c r="K519" s="101" t="str">
        <f>IF(AND(VALUE(MONTH(jaar_zip[[#This Row],[Datum]]))=1,VALUE(WEEKNUM(jaar_zip[[#This Row],[Datum]],21))&gt;51),RIGHT(YEAR(jaar_zip[[#This Row],[Datum]])-1,2),RIGHT(YEAR(jaar_zip[[#This Row],[Datum]]),2))&amp;"-"&amp; TEXT(WEEKNUM(jaar_zip[[#This Row],[Datum]],21),"00")</f>
        <v>24-05</v>
      </c>
      <c r="L519" s="101">
        <f>MONTH(jaar_zip[[#This Row],[Datum]])</f>
        <v>1</v>
      </c>
      <c r="M519" s="101">
        <f>IF(ISNUMBER(jaar_zip[[#This Row],[etmaaltemperatuur]]),IF(jaar_zip[[#This Row],[etmaaltemperatuur]]&lt;stookgrens,stookgrens-jaar_zip[[#This Row],[etmaaltemperatuur]],0),"")</f>
        <v>10.7</v>
      </c>
      <c r="N519" s="101">
        <f>IF(ISNUMBER(jaar_zip[[#This Row],[graaddagen]]),IF(OR(MONTH(jaar_zip[[#This Row],[Datum]])=1,MONTH(jaar_zip[[#This Row],[Datum]])=2,MONTH(jaar_zip[[#This Row],[Datum]])=11,MONTH(jaar_zip[[#This Row],[Datum]])=12),1.1,IF(OR(MONTH(jaar_zip[[#This Row],[Datum]])=3,MONTH(jaar_zip[[#This Row],[Datum]])=10),1,0.8))*jaar_zip[[#This Row],[graaddagen]],"")</f>
        <v>11.77</v>
      </c>
      <c r="O519" s="101">
        <f>IF(ISNUMBER(jaar_zip[[#This Row],[etmaaltemperatuur]]),IF(jaar_zip[[#This Row],[etmaaltemperatuur]]&gt;stookgrens,jaar_zip[[#This Row],[etmaaltemperatuur]]-stookgrens,0),"")</f>
        <v>0</v>
      </c>
    </row>
    <row r="520" spans="1:15" x14ac:dyDescent="0.3">
      <c r="A520">
        <v>249</v>
      </c>
      <c r="B520">
        <v>20240131</v>
      </c>
      <c r="C520">
        <v>6.5</v>
      </c>
      <c r="D520">
        <v>6.4</v>
      </c>
      <c r="E520">
        <v>157</v>
      </c>
      <c r="F520">
        <v>4.2</v>
      </c>
      <c r="H520">
        <v>81</v>
      </c>
      <c r="I520" s="101" t="s">
        <v>16</v>
      </c>
      <c r="J520" s="1">
        <f>DATEVALUE(RIGHT(jaar_zip[[#This Row],[YYYYMMDD]],2)&amp;"-"&amp;MID(jaar_zip[[#This Row],[YYYYMMDD]],5,2)&amp;"-"&amp;LEFT(jaar_zip[[#This Row],[YYYYMMDD]],4))</f>
        <v>45322</v>
      </c>
      <c r="K520" s="101" t="str">
        <f>IF(AND(VALUE(MONTH(jaar_zip[[#This Row],[Datum]]))=1,VALUE(WEEKNUM(jaar_zip[[#This Row],[Datum]],21))&gt;51),RIGHT(YEAR(jaar_zip[[#This Row],[Datum]])-1,2),RIGHT(YEAR(jaar_zip[[#This Row],[Datum]]),2))&amp;"-"&amp; TEXT(WEEKNUM(jaar_zip[[#This Row],[Datum]],21),"00")</f>
        <v>24-05</v>
      </c>
      <c r="L520" s="101">
        <f>MONTH(jaar_zip[[#This Row],[Datum]])</f>
        <v>1</v>
      </c>
      <c r="M520" s="101">
        <f>IF(ISNUMBER(jaar_zip[[#This Row],[etmaaltemperatuur]]),IF(jaar_zip[[#This Row],[etmaaltemperatuur]]&lt;stookgrens,stookgrens-jaar_zip[[#This Row],[etmaaltemperatuur]],0),"")</f>
        <v>11.6</v>
      </c>
      <c r="N520" s="101">
        <f>IF(ISNUMBER(jaar_zip[[#This Row],[graaddagen]]),IF(OR(MONTH(jaar_zip[[#This Row],[Datum]])=1,MONTH(jaar_zip[[#This Row],[Datum]])=2,MONTH(jaar_zip[[#This Row],[Datum]])=11,MONTH(jaar_zip[[#This Row],[Datum]])=12),1.1,IF(OR(MONTH(jaar_zip[[#This Row],[Datum]])=3,MONTH(jaar_zip[[#This Row],[Datum]])=10),1,0.8))*jaar_zip[[#This Row],[graaddagen]],"")</f>
        <v>12.76</v>
      </c>
      <c r="O520" s="101">
        <f>IF(ISNUMBER(jaar_zip[[#This Row],[etmaaltemperatuur]]),IF(jaar_zip[[#This Row],[etmaaltemperatuur]]&gt;stookgrens,jaar_zip[[#This Row],[etmaaltemperatuur]]-stookgrens,0),"")</f>
        <v>0</v>
      </c>
    </row>
    <row r="521" spans="1:15" x14ac:dyDescent="0.3">
      <c r="A521">
        <v>249</v>
      </c>
      <c r="B521">
        <v>20240201</v>
      </c>
      <c r="C521">
        <v>5.0999999999999996</v>
      </c>
      <c r="D521">
        <v>5.9</v>
      </c>
      <c r="E521">
        <v>602</v>
      </c>
      <c r="F521">
        <v>0.1</v>
      </c>
      <c r="H521">
        <v>87</v>
      </c>
      <c r="I521" s="101" t="s">
        <v>16</v>
      </c>
      <c r="J521" s="1">
        <f>DATEVALUE(RIGHT(jaar_zip[[#This Row],[YYYYMMDD]],2)&amp;"-"&amp;MID(jaar_zip[[#This Row],[YYYYMMDD]],5,2)&amp;"-"&amp;LEFT(jaar_zip[[#This Row],[YYYYMMDD]],4))</f>
        <v>45323</v>
      </c>
      <c r="K521" s="101" t="str">
        <f>IF(AND(VALUE(MONTH(jaar_zip[[#This Row],[Datum]]))=1,VALUE(WEEKNUM(jaar_zip[[#This Row],[Datum]],21))&gt;51),RIGHT(YEAR(jaar_zip[[#This Row],[Datum]])-1,2),RIGHT(YEAR(jaar_zip[[#This Row],[Datum]]),2))&amp;"-"&amp; TEXT(WEEKNUM(jaar_zip[[#This Row],[Datum]],21),"00")</f>
        <v>24-05</v>
      </c>
      <c r="L521" s="101">
        <f>MONTH(jaar_zip[[#This Row],[Datum]])</f>
        <v>2</v>
      </c>
      <c r="M521" s="101">
        <f>IF(ISNUMBER(jaar_zip[[#This Row],[etmaaltemperatuur]]),IF(jaar_zip[[#This Row],[etmaaltemperatuur]]&lt;stookgrens,stookgrens-jaar_zip[[#This Row],[etmaaltemperatuur]],0),"")</f>
        <v>12.1</v>
      </c>
      <c r="N521" s="101">
        <f>IF(ISNUMBER(jaar_zip[[#This Row],[graaddagen]]),IF(OR(MONTH(jaar_zip[[#This Row],[Datum]])=1,MONTH(jaar_zip[[#This Row],[Datum]])=2,MONTH(jaar_zip[[#This Row],[Datum]])=11,MONTH(jaar_zip[[#This Row],[Datum]])=12),1.1,IF(OR(MONTH(jaar_zip[[#This Row],[Datum]])=3,MONTH(jaar_zip[[#This Row],[Datum]])=10),1,0.8))*jaar_zip[[#This Row],[graaddagen]],"")</f>
        <v>13.31</v>
      </c>
      <c r="O521" s="101">
        <f>IF(ISNUMBER(jaar_zip[[#This Row],[etmaaltemperatuur]]),IF(jaar_zip[[#This Row],[etmaaltemperatuur]]&gt;stookgrens,jaar_zip[[#This Row],[etmaaltemperatuur]]-stookgrens,0),"")</f>
        <v>0</v>
      </c>
    </row>
    <row r="522" spans="1:15" x14ac:dyDescent="0.3">
      <c r="A522">
        <v>249</v>
      </c>
      <c r="B522">
        <v>20240202</v>
      </c>
      <c r="C522">
        <v>7.6</v>
      </c>
      <c r="D522">
        <v>7.7</v>
      </c>
      <c r="E522">
        <v>236</v>
      </c>
      <c r="F522">
        <v>0</v>
      </c>
      <c r="H522">
        <v>90</v>
      </c>
      <c r="I522" s="101" t="s">
        <v>16</v>
      </c>
      <c r="J522" s="1">
        <f>DATEVALUE(RIGHT(jaar_zip[[#This Row],[YYYYMMDD]],2)&amp;"-"&amp;MID(jaar_zip[[#This Row],[YYYYMMDD]],5,2)&amp;"-"&amp;LEFT(jaar_zip[[#This Row],[YYYYMMDD]],4))</f>
        <v>45324</v>
      </c>
      <c r="K522" s="101" t="str">
        <f>IF(AND(VALUE(MONTH(jaar_zip[[#This Row],[Datum]]))=1,VALUE(WEEKNUM(jaar_zip[[#This Row],[Datum]],21))&gt;51),RIGHT(YEAR(jaar_zip[[#This Row],[Datum]])-1,2),RIGHT(YEAR(jaar_zip[[#This Row],[Datum]]),2))&amp;"-"&amp; TEXT(WEEKNUM(jaar_zip[[#This Row],[Datum]],21),"00")</f>
        <v>24-05</v>
      </c>
      <c r="L522" s="101">
        <f>MONTH(jaar_zip[[#This Row],[Datum]])</f>
        <v>2</v>
      </c>
      <c r="M522" s="101">
        <f>IF(ISNUMBER(jaar_zip[[#This Row],[etmaaltemperatuur]]),IF(jaar_zip[[#This Row],[etmaaltemperatuur]]&lt;stookgrens,stookgrens-jaar_zip[[#This Row],[etmaaltemperatuur]],0),"")</f>
        <v>10.3</v>
      </c>
      <c r="N522" s="101">
        <f>IF(ISNUMBER(jaar_zip[[#This Row],[graaddagen]]),IF(OR(MONTH(jaar_zip[[#This Row],[Datum]])=1,MONTH(jaar_zip[[#This Row],[Datum]])=2,MONTH(jaar_zip[[#This Row],[Datum]])=11,MONTH(jaar_zip[[#This Row],[Datum]])=12),1.1,IF(OR(MONTH(jaar_zip[[#This Row],[Datum]])=3,MONTH(jaar_zip[[#This Row],[Datum]])=10),1,0.8))*jaar_zip[[#This Row],[graaddagen]],"")</f>
        <v>11.330000000000002</v>
      </c>
      <c r="O522" s="101">
        <f>IF(ISNUMBER(jaar_zip[[#This Row],[etmaaltemperatuur]]),IF(jaar_zip[[#This Row],[etmaaltemperatuur]]&gt;stookgrens,jaar_zip[[#This Row],[etmaaltemperatuur]]-stookgrens,0),"")</f>
        <v>0</v>
      </c>
    </row>
    <row r="523" spans="1:15" x14ac:dyDescent="0.3">
      <c r="A523">
        <v>249</v>
      </c>
      <c r="B523">
        <v>20240203</v>
      </c>
      <c r="C523">
        <v>7.7</v>
      </c>
      <c r="D523">
        <v>9.8000000000000007</v>
      </c>
      <c r="E523">
        <v>415</v>
      </c>
      <c r="F523">
        <v>-0.1</v>
      </c>
      <c r="H523">
        <v>90</v>
      </c>
      <c r="I523" s="101" t="s">
        <v>16</v>
      </c>
      <c r="J523" s="1">
        <f>DATEVALUE(RIGHT(jaar_zip[[#This Row],[YYYYMMDD]],2)&amp;"-"&amp;MID(jaar_zip[[#This Row],[YYYYMMDD]],5,2)&amp;"-"&amp;LEFT(jaar_zip[[#This Row],[YYYYMMDD]],4))</f>
        <v>45325</v>
      </c>
      <c r="K523" s="101" t="str">
        <f>IF(AND(VALUE(MONTH(jaar_zip[[#This Row],[Datum]]))=1,VALUE(WEEKNUM(jaar_zip[[#This Row],[Datum]],21))&gt;51),RIGHT(YEAR(jaar_zip[[#This Row],[Datum]])-1,2),RIGHT(YEAR(jaar_zip[[#This Row],[Datum]]),2))&amp;"-"&amp; TEXT(WEEKNUM(jaar_zip[[#This Row],[Datum]],21),"00")</f>
        <v>24-05</v>
      </c>
      <c r="L523" s="101">
        <f>MONTH(jaar_zip[[#This Row],[Datum]])</f>
        <v>2</v>
      </c>
      <c r="M523" s="101">
        <f>IF(ISNUMBER(jaar_zip[[#This Row],[etmaaltemperatuur]]),IF(jaar_zip[[#This Row],[etmaaltemperatuur]]&lt;stookgrens,stookgrens-jaar_zip[[#This Row],[etmaaltemperatuur]],0),"")</f>
        <v>8.1999999999999993</v>
      </c>
      <c r="N523" s="101">
        <f>IF(ISNUMBER(jaar_zip[[#This Row],[graaddagen]]),IF(OR(MONTH(jaar_zip[[#This Row],[Datum]])=1,MONTH(jaar_zip[[#This Row],[Datum]])=2,MONTH(jaar_zip[[#This Row],[Datum]])=11,MONTH(jaar_zip[[#This Row],[Datum]])=12),1.1,IF(OR(MONTH(jaar_zip[[#This Row],[Datum]])=3,MONTH(jaar_zip[[#This Row],[Datum]])=10),1,0.8))*jaar_zip[[#This Row],[graaddagen]],"")</f>
        <v>9.02</v>
      </c>
      <c r="O523" s="101">
        <f>IF(ISNUMBER(jaar_zip[[#This Row],[etmaaltemperatuur]]),IF(jaar_zip[[#This Row],[etmaaltemperatuur]]&gt;stookgrens,jaar_zip[[#This Row],[etmaaltemperatuur]]-stookgrens,0),"")</f>
        <v>0</v>
      </c>
    </row>
    <row r="524" spans="1:15" x14ac:dyDescent="0.3">
      <c r="A524">
        <v>249</v>
      </c>
      <c r="B524">
        <v>20240204</v>
      </c>
      <c r="C524">
        <v>8.6</v>
      </c>
      <c r="D524">
        <v>9.3000000000000007</v>
      </c>
      <c r="E524">
        <v>209</v>
      </c>
      <c r="F524">
        <v>-0.1</v>
      </c>
      <c r="H524">
        <v>87</v>
      </c>
      <c r="I524" s="101" t="s">
        <v>16</v>
      </c>
      <c r="J524" s="1">
        <f>DATEVALUE(RIGHT(jaar_zip[[#This Row],[YYYYMMDD]],2)&amp;"-"&amp;MID(jaar_zip[[#This Row],[YYYYMMDD]],5,2)&amp;"-"&amp;LEFT(jaar_zip[[#This Row],[YYYYMMDD]],4))</f>
        <v>45326</v>
      </c>
      <c r="K524" s="101" t="str">
        <f>IF(AND(VALUE(MONTH(jaar_zip[[#This Row],[Datum]]))=1,VALUE(WEEKNUM(jaar_zip[[#This Row],[Datum]],21))&gt;51),RIGHT(YEAR(jaar_zip[[#This Row],[Datum]])-1,2),RIGHT(YEAR(jaar_zip[[#This Row],[Datum]]),2))&amp;"-"&amp; TEXT(WEEKNUM(jaar_zip[[#This Row],[Datum]],21),"00")</f>
        <v>24-05</v>
      </c>
      <c r="L524" s="101">
        <f>MONTH(jaar_zip[[#This Row],[Datum]])</f>
        <v>2</v>
      </c>
      <c r="M524" s="101">
        <f>IF(ISNUMBER(jaar_zip[[#This Row],[etmaaltemperatuur]]),IF(jaar_zip[[#This Row],[etmaaltemperatuur]]&lt;stookgrens,stookgrens-jaar_zip[[#This Row],[etmaaltemperatuur]],0),"")</f>
        <v>8.6999999999999993</v>
      </c>
      <c r="N524" s="101">
        <f>IF(ISNUMBER(jaar_zip[[#This Row],[graaddagen]]),IF(OR(MONTH(jaar_zip[[#This Row],[Datum]])=1,MONTH(jaar_zip[[#This Row],[Datum]])=2,MONTH(jaar_zip[[#This Row],[Datum]])=11,MONTH(jaar_zip[[#This Row],[Datum]])=12),1.1,IF(OR(MONTH(jaar_zip[[#This Row],[Datum]])=3,MONTH(jaar_zip[[#This Row],[Datum]])=10),1,0.8))*jaar_zip[[#This Row],[graaddagen]],"")</f>
        <v>9.57</v>
      </c>
      <c r="O524" s="101">
        <f>IF(ISNUMBER(jaar_zip[[#This Row],[etmaaltemperatuur]]),IF(jaar_zip[[#This Row],[etmaaltemperatuur]]&gt;stookgrens,jaar_zip[[#This Row],[etmaaltemperatuur]]-stookgrens,0),"")</f>
        <v>0</v>
      </c>
    </row>
    <row r="525" spans="1:15" x14ac:dyDescent="0.3">
      <c r="A525">
        <v>249</v>
      </c>
      <c r="B525">
        <v>20240205</v>
      </c>
      <c r="C525">
        <v>10.9</v>
      </c>
      <c r="D525">
        <v>9</v>
      </c>
      <c r="E525">
        <v>278</v>
      </c>
      <c r="F525">
        <v>0</v>
      </c>
      <c r="H525">
        <v>87</v>
      </c>
      <c r="I525" s="101" t="s">
        <v>16</v>
      </c>
      <c r="J525" s="1">
        <f>DATEVALUE(RIGHT(jaar_zip[[#This Row],[YYYYMMDD]],2)&amp;"-"&amp;MID(jaar_zip[[#This Row],[YYYYMMDD]],5,2)&amp;"-"&amp;LEFT(jaar_zip[[#This Row],[YYYYMMDD]],4))</f>
        <v>45327</v>
      </c>
      <c r="K525" s="101" t="str">
        <f>IF(AND(VALUE(MONTH(jaar_zip[[#This Row],[Datum]]))=1,VALUE(WEEKNUM(jaar_zip[[#This Row],[Datum]],21))&gt;51),RIGHT(YEAR(jaar_zip[[#This Row],[Datum]])-1,2),RIGHT(YEAR(jaar_zip[[#This Row],[Datum]]),2))&amp;"-"&amp; TEXT(WEEKNUM(jaar_zip[[#This Row],[Datum]],21),"00")</f>
        <v>24-06</v>
      </c>
      <c r="L525" s="101">
        <f>MONTH(jaar_zip[[#This Row],[Datum]])</f>
        <v>2</v>
      </c>
      <c r="M525" s="101">
        <f>IF(ISNUMBER(jaar_zip[[#This Row],[etmaaltemperatuur]]),IF(jaar_zip[[#This Row],[etmaaltemperatuur]]&lt;stookgrens,stookgrens-jaar_zip[[#This Row],[etmaaltemperatuur]],0),"")</f>
        <v>9</v>
      </c>
      <c r="N525" s="101">
        <f>IF(ISNUMBER(jaar_zip[[#This Row],[graaddagen]]),IF(OR(MONTH(jaar_zip[[#This Row],[Datum]])=1,MONTH(jaar_zip[[#This Row],[Datum]])=2,MONTH(jaar_zip[[#This Row],[Datum]])=11,MONTH(jaar_zip[[#This Row],[Datum]])=12),1.1,IF(OR(MONTH(jaar_zip[[#This Row],[Datum]])=3,MONTH(jaar_zip[[#This Row],[Datum]])=10),1,0.8))*jaar_zip[[#This Row],[graaddagen]],"")</f>
        <v>9.9</v>
      </c>
      <c r="O525" s="101">
        <f>IF(ISNUMBER(jaar_zip[[#This Row],[etmaaltemperatuur]]),IF(jaar_zip[[#This Row],[etmaaltemperatuur]]&gt;stookgrens,jaar_zip[[#This Row],[etmaaltemperatuur]]-stookgrens,0),"")</f>
        <v>0</v>
      </c>
    </row>
    <row r="526" spans="1:15" x14ac:dyDescent="0.3">
      <c r="A526">
        <v>249</v>
      </c>
      <c r="B526">
        <v>20240206</v>
      </c>
      <c r="C526">
        <v>11.7</v>
      </c>
      <c r="D526">
        <v>9.3000000000000007</v>
      </c>
      <c r="E526">
        <v>312</v>
      </c>
      <c r="F526">
        <v>9.6</v>
      </c>
      <c r="H526">
        <v>87</v>
      </c>
      <c r="I526" s="101" t="s">
        <v>16</v>
      </c>
      <c r="J526" s="1">
        <f>DATEVALUE(RIGHT(jaar_zip[[#This Row],[YYYYMMDD]],2)&amp;"-"&amp;MID(jaar_zip[[#This Row],[YYYYMMDD]],5,2)&amp;"-"&amp;LEFT(jaar_zip[[#This Row],[YYYYMMDD]],4))</f>
        <v>45328</v>
      </c>
      <c r="K526" s="101" t="str">
        <f>IF(AND(VALUE(MONTH(jaar_zip[[#This Row],[Datum]]))=1,VALUE(WEEKNUM(jaar_zip[[#This Row],[Datum]],21))&gt;51),RIGHT(YEAR(jaar_zip[[#This Row],[Datum]])-1,2),RIGHT(YEAR(jaar_zip[[#This Row],[Datum]]),2))&amp;"-"&amp; TEXT(WEEKNUM(jaar_zip[[#This Row],[Datum]],21),"00")</f>
        <v>24-06</v>
      </c>
      <c r="L526" s="101">
        <f>MONTH(jaar_zip[[#This Row],[Datum]])</f>
        <v>2</v>
      </c>
      <c r="M526" s="101">
        <f>IF(ISNUMBER(jaar_zip[[#This Row],[etmaaltemperatuur]]),IF(jaar_zip[[#This Row],[etmaaltemperatuur]]&lt;stookgrens,stookgrens-jaar_zip[[#This Row],[etmaaltemperatuur]],0),"")</f>
        <v>8.6999999999999993</v>
      </c>
      <c r="N526" s="101">
        <f>IF(ISNUMBER(jaar_zip[[#This Row],[graaddagen]]),IF(OR(MONTH(jaar_zip[[#This Row],[Datum]])=1,MONTH(jaar_zip[[#This Row],[Datum]])=2,MONTH(jaar_zip[[#This Row],[Datum]])=11,MONTH(jaar_zip[[#This Row],[Datum]])=12),1.1,IF(OR(MONTH(jaar_zip[[#This Row],[Datum]])=3,MONTH(jaar_zip[[#This Row],[Datum]])=10),1,0.8))*jaar_zip[[#This Row],[graaddagen]],"")</f>
        <v>9.57</v>
      </c>
      <c r="O526" s="101">
        <f>IF(ISNUMBER(jaar_zip[[#This Row],[etmaaltemperatuur]]),IF(jaar_zip[[#This Row],[etmaaltemperatuur]]&gt;stookgrens,jaar_zip[[#This Row],[etmaaltemperatuur]]-stookgrens,0),"")</f>
        <v>0</v>
      </c>
    </row>
    <row r="527" spans="1:15" x14ac:dyDescent="0.3">
      <c r="A527">
        <v>249</v>
      </c>
      <c r="B527">
        <v>20240207</v>
      </c>
      <c r="C527">
        <v>2</v>
      </c>
      <c r="D527">
        <v>4</v>
      </c>
      <c r="E527">
        <v>485</v>
      </c>
      <c r="F527">
        <v>0.6</v>
      </c>
      <c r="H527">
        <v>82</v>
      </c>
      <c r="I527" s="101" t="s">
        <v>16</v>
      </c>
      <c r="J527" s="1">
        <f>DATEVALUE(RIGHT(jaar_zip[[#This Row],[YYYYMMDD]],2)&amp;"-"&amp;MID(jaar_zip[[#This Row],[YYYYMMDD]],5,2)&amp;"-"&amp;LEFT(jaar_zip[[#This Row],[YYYYMMDD]],4))</f>
        <v>45329</v>
      </c>
      <c r="K527" s="101" t="str">
        <f>IF(AND(VALUE(MONTH(jaar_zip[[#This Row],[Datum]]))=1,VALUE(WEEKNUM(jaar_zip[[#This Row],[Datum]],21))&gt;51),RIGHT(YEAR(jaar_zip[[#This Row],[Datum]])-1,2),RIGHT(YEAR(jaar_zip[[#This Row],[Datum]]),2))&amp;"-"&amp; TEXT(WEEKNUM(jaar_zip[[#This Row],[Datum]],21),"00")</f>
        <v>24-06</v>
      </c>
      <c r="L527" s="101">
        <f>MONTH(jaar_zip[[#This Row],[Datum]])</f>
        <v>2</v>
      </c>
      <c r="M527" s="101">
        <f>IF(ISNUMBER(jaar_zip[[#This Row],[etmaaltemperatuur]]),IF(jaar_zip[[#This Row],[etmaaltemperatuur]]&lt;stookgrens,stookgrens-jaar_zip[[#This Row],[etmaaltemperatuur]],0),"")</f>
        <v>14</v>
      </c>
      <c r="N527" s="101">
        <f>IF(ISNUMBER(jaar_zip[[#This Row],[graaddagen]]),IF(OR(MONTH(jaar_zip[[#This Row],[Datum]])=1,MONTH(jaar_zip[[#This Row],[Datum]])=2,MONTH(jaar_zip[[#This Row],[Datum]])=11,MONTH(jaar_zip[[#This Row],[Datum]])=12),1.1,IF(OR(MONTH(jaar_zip[[#This Row],[Datum]])=3,MONTH(jaar_zip[[#This Row],[Datum]])=10),1,0.8))*jaar_zip[[#This Row],[graaddagen]],"")</f>
        <v>15.400000000000002</v>
      </c>
      <c r="O527" s="101">
        <f>IF(ISNUMBER(jaar_zip[[#This Row],[etmaaltemperatuur]]),IF(jaar_zip[[#This Row],[etmaaltemperatuur]]&gt;stookgrens,jaar_zip[[#This Row],[etmaaltemperatuur]]-stookgrens,0),"")</f>
        <v>0</v>
      </c>
    </row>
    <row r="528" spans="1:15" x14ac:dyDescent="0.3">
      <c r="A528">
        <v>249</v>
      </c>
      <c r="B528">
        <v>20240208</v>
      </c>
      <c r="C528">
        <v>5</v>
      </c>
      <c r="D528">
        <v>2.2000000000000002</v>
      </c>
      <c r="E528">
        <v>127</v>
      </c>
      <c r="F528">
        <v>12.1</v>
      </c>
      <c r="H528">
        <v>92</v>
      </c>
      <c r="I528" s="101" t="s">
        <v>16</v>
      </c>
      <c r="J528" s="1">
        <f>DATEVALUE(RIGHT(jaar_zip[[#This Row],[YYYYMMDD]],2)&amp;"-"&amp;MID(jaar_zip[[#This Row],[YYYYMMDD]],5,2)&amp;"-"&amp;LEFT(jaar_zip[[#This Row],[YYYYMMDD]],4))</f>
        <v>45330</v>
      </c>
      <c r="K528" s="101" t="str">
        <f>IF(AND(VALUE(MONTH(jaar_zip[[#This Row],[Datum]]))=1,VALUE(WEEKNUM(jaar_zip[[#This Row],[Datum]],21))&gt;51),RIGHT(YEAR(jaar_zip[[#This Row],[Datum]])-1,2),RIGHT(YEAR(jaar_zip[[#This Row],[Datum]]),2))&amp;"-"&amp; TEXT(WEEKNUM(jaar_zip[[#This Row],[Datum]],21),"00")</f>
        <v>24-06</v>
      </c>
      <c r="L528" s="101">
        <f>MONTH(jaar_zip[[#This Row],[Datum]])</f>
        <v>2</v>
      </c>
      <c r="M528" s="101">
        <f>IF(ISNUMBER(jaar_zip[[#This Row],[etmaaltemperatuur]]),IF(jaar_zip[[#This Row],[etmaaltemperatuur]]&lt;stookgrens,stookgrens-jaar_zip[[#This Row],[etmaaltemperatuur]],0),"")</f>
        <v>15.8</v>
      </c>
      <c r="N528" s="101">
        <f>IF(ISNUMBER(jaar_zip[[#This Row],[graaddagen]]),IF(OR(MONTH(jaar_zip[[#This Row],[Datum]])=1,MONTH(jaar_zip[[#This Row],[Datum]])=2,MONTH(jaar_zip[[#This Row],[Datum]])=11,MONTH(jaar_zip[[#This Row],[Datum]])=12),1.1,IF(OR(MONTH(jaar_zip[[#This Row],[Datum]])=3,MONTH(jaar_zip[[#This Row],[Datum]])=10),1,0.8))*jaar_zip[[#This Row],[graaddagen]],"")</f>
        <v>17.380000000000003</v>
      </c>
      <c r="O528" s="101">
        <f>IF(ISNUMBER(jaar_zip[[#This Row],[etmaaltemperatuur]]),IF(jaar_zip[[#This Row],[etmaaltemperatuur]]&gt;stookgrens,jaar_zip[[#This Row],[etmaaltemperatuur]]-stookgrens,0),"")</f>
        <v>0</v>
      </c>
    </row>
    <row r="529" spans="1:15" x14ac:dyDescent="0.3">
      <c r="A529">
        <v>249</v>
      </c>
      <c r="B529">
        <v>20240209</v>
      </c>
      <c r="C529">
        <v>5.4</v>
      </c>
      <c r="D529">
        <v>9.6999999999999993</v>
      </c>
      <c r="E529">
        <v>225</v>
      </c>
      <c r="F529">
        <v>9.6999999999999993</v>
      </c>
      <c r="H529">
        <v>90</v>
      </c>
      <c r="I529" s="101" t="s">
        <v>16</v>
      </c>
      <c r="J529" s="1">
        <f>DATEVALUE(RIGHT(jaar_zip[[#This Row],[YYYYMMDD]],2)&amp;"-"&amp;MID(jaar_zip[[#This Row],[YYYYMMDD]],5,2)&amp;"-"&amp;LEFT(jaar_zip[[#This Row],[YYYYMMDD]],4))</f>
        <v>45331</v>
      </c>
      <c r="K529" s="101" t="str">
        <f>IF(AND(VALUE(MONTH(jaar_zip[[#This Row],[Datum]]))=1,VALUE(WEEKNUM(jaar_zip[[#This Row],[Datum]],21))&gt;51),RIGHT(YEAR(jaar_zip[[#This Row],[Datum]])-1,2),RIGHT(YEAR(jaar_zip[[#This Row],[Datum]]),2))&amp;"-"&amp; TEXT(WEEKNUM(jaar_zip[[#This Row],[Datum]],21),"00")</f>
        <v>24-06</v>
      </c>
      <c r="L529" s="101">
        <f>MONTH(jaar_zip[[#This Row],[Datum]])</f>
        <v>2</v>
      </c>
      <c r="M529" s="101">
        <f>IF(ISNUMBER(jaar_zip[[#This Row],[etmaaltemperatuur]]),IF(jaar_zip[[#This Row],[etmaaltemperatuur]]&lt;stookgrens,stookgrens-jaar_zip[[#This Row],[etmaaltemperatuur]],0),"")</f>
        <v>8.3000000000000007</v>
      </c>
      <c r="N529" s="101">
        <f>IF(ISNUMBER(jaar_zip[[#This Row],[graaddagen]]),IF(OR(MONTH(jaar_zip[[#This Row],[Datum]])=1,MONTH(jaar_zip[[#This Row],[Datum]])=2,MONTH(jaar_zip[[#This Row],[Datum]])=11,MONTH(jaar_zip[[#This Row],[Datum]])=12),1.1,IF(OR(MONTH(jaar_zip[[#This Row],[Datum]])=3,MONTH(jaar_zip[[#This Row],[Datum]])=10),1,0.8))*jaar_zip[[#This Row],[graaddagen]],"")</f>
        <v>9.1300000000000008</v>
      </c>
      <c r="O529" s="101">
        <f>IF(ISNUMBER(jaar_zip[[#This Row],[etmaaltemperatuur]]),IF(jaar_zip[[#This Row],[etmaaltemperatuur]]&gt;stookgrens,jaar_zip[[#This Row],[etmaaltemperatuur]]-stookgrens,0),"")</f>
        <v>0</v>
      </c>
    </row>
    <row r="530" spans="1:15" x14ac:dyDescent="0.3">
      <c r="A530">
        <v>249</v>
      </c>
      <c r="B530">
        <v>20240210</v>
      </c>
      <c r="C530">
        <v>3.6</v>
      </c>
      <c r="D530">
        <v>9.8000000000000007</v>
      </c>
      <c r="E530">
        <v>384</v>
      </c>
      <c r="F530">
        <v>0.2</v>
      </c>
      <c r="H530">
        <v>93</v>
      </c>
      <c r="I530" s="101" t="s">
        <v>16</v>
      </c>
      <c r="J530" s="1">
        <f>DATEVALUE(RIGHT(jaar_zip[[#This Row],[YYYYMMDD]],2)&amp;"-"&amp;MID(jaar_zip[[#This Row],[YYYYMMDD]],5,2)&amp;"-"&amp;LEFT(jaar_zip[[#This Row],[YYYYMMDD]],4))</f>
        <v>45332</v>
      </c>
      <c r="K530" s="101" t="str">
        <f>IF(AND(VALUE(MONTH(jaar_zip[[#This Row],[Datum]]))=1,VALUE(WEEKNUM(jaar_zip[[#This Row],[Datum]],21))&gt;51),RIGHT(YEAR(jaar_zip[[#This Row],[Datum]])-1,2),RIGHT(YEAR(jaar_zip[[#This Row],[Datum]]),2))&amp;"-"&amp; TEXT(WEEKNUM(jaar_zip[[#This Row],[Datum]],21),"00")</f>
        <v>24-06</v>
      </c>
      <c r="L530" s="101">
        <f>MONTH(jaar_zip[[#This Row],[Datum]])</f>
        <v>2</v>
      </c>
      <c r="M530" s="101">
        <f>IF(ISNUMBER(jaar_zip[[#This Row],[etmaaltemperatuur]]),IF(jaar_zip[[#This Row],[etmaaltemperatuur]]&lt;stookgrens,stookgrens-jaar_zip[[#This Row],[etmaaltemperatuur]],0),"")</f>
        <v>8.1999999999999993</v>
      </c>
      <c r="N530" s="101">
        <f>IF(ISNUMBER(jaar_zip[[#This Row],[graaddagen]]),IF(OR(MONTH(jaar_zip[[#This Row],[Datum]])=1,MONTH(jaar_zip[[#This Row],[Datum]])=2,MONTH(jaar_zip[[#This Row],[Datum]])=11,MONTH(jaar_zip[[#This Row],[Datum]])=12),1.1,IF(OR(MONTH(jaar_zip[[#This Row],[Datum]])=3,MONTH(jaar_zip[[#This Row],[Datum]])=10),1,0.8))*jaar_zip[[#This Row],[graaddagen]],"")</f>
        <v>9.02</v>
      </c>
      <c r="O530" s="101">
        <f>IF(ISNUMBER(jaar_zip[[#This Row],[etmaaltemperatuur]]),IF(jaar_zip[[#This Row],[etmaaltemperatuur]]&gt;stookgrens,jaar_zip[[#This Row],[etmaaltemperatuur]]-stookgrens,0),"")</f>
        <v>0</v>
      </c>
    </row>
    <row r="531" spans="1:15" x14ac:dyDescent="0.3">
      <c r="A531">
        <v>249</v>
      </c>
      <c r="B531">
        <v>20240211</v>
      </c>
      <c r="C531">
        <v>4</v>
      </c>
      <c r="D531">
        <v>8.5</v>
      </c>
      <c r="E531">
        <v>301</v>
      </c>
      <c r="F531">
        <v>4.5</v>
      </c>
      <c r="H531">
        <v>94</v>
      </c>
      <c r="I531" s="101" t="s">
        <v>16</v>
      </c>
      <c r="J531" s="1">
        <f>DATEVALUE(RIGHT(jaar_zip[[#This Row],[YYYYMMDD]],2)&amp;"-"&amp;MID(jaar_zip[[#This Row],[YYYYMMDD]],5,2)&amp;"-"&amp;LEFT(jaar_zip[[#This Row],[YYYYMMDD]],4))</f>
        <v>45333</v>
      </c>
      <c r="K531" s="101" t="str">
        <f>IF(AND(VALUE(MONTH(jaar_zip[[#This Row],[Datum]]))=1,VALUE(WEEKNUM(jaar_zip[[#This Row],[Datum]],21))&gt;51),RIGHT(YEAR(jaar_zip[[#This Row],[Datum]])-1,2),RIGHT(YEAR(jaar_zip[[#This Row],[Datum]]),2))&amp;"-"&amp; TEXT(WEEKNUM(jaar_zip[[#This Row],[Datum]],21),"00")</f>
        <v>24-06</v>
      </c>
      <c r="L531" s="101">
        <f>MONTH(jaar_zip[[#This Row],[Datum]])</f>
        <v>2</v>
      </c>
      <c r="M531" s="101">
        <f>IF(ISNUMBER(jaar_zip[[#This Row],[etmaaltemperatuur]]),IF(jaar_zip[[#This Row],[etmaaltemperatuur]]&lt;stookgrens,stookgrens-jaar_zip[[#This Row],[etmaaltemperatuur]],0),"")</f>
        <v>9.5</v>
      </c>
      <c r="N531" s="101">
        <f>IF(ISNUMBER(jaar_zip[[#This Row],[graaddagen]]),IF(OR(MONTH(jaar_zip[[#This Row],[Datum]])=1,MONTH(jaar_zip[[#This Row],[Datum]])=2,MONTH(jaar_zip[[#This Row],[Datum]])=11,MONTH(jaar_zip[[#This Row],[Datum]])=12),1.1,IF(OR(MONTH(jaar_zip[[#This Row],[Datum]])=3,MONTH(jaar_zip[[#This Row],[Datum]])=10),1,0.8))*jaar_zip[[#This Row],[graaddagen]],"")</f>
        <v>10.450000000000001</v>
      </c>
      <c r="O531" s="101">
        <f>IF(ISNUMBER(jaar_zip[[#This Row],[etmaaltemperatuur]]),IF(jaar_zip[[#This Row],[etmaaltemperatuur]]&gt;stookgrens,jaar_zip[[#This Row],[etmaaltemperatuur]]-stookgrens,0),"")</f>
        <v>0</v>
      </c>
    </row>
    <row r="532" spans="1:15" x14ac:dyDescent="0.3">
      <c r="A532">
        <v>249</v>
      </c>
      <c r="B532">
        <v>20240212</v>
      </c>
      <c r="C532">
        <v>4</v>
      </c>
      <c r="D532">
        <v>6.4</v>
      </c>
      <c r="E532">
        <v>581</v>
      </c>
      <c r="F532">
        <v>-0.1</v>
      </c>
      <c r="H532">
        <v>91</v>
      </c>
      <c r="I532" s="101" t="s">
        <v>16</v>
      </c>
      <c r="J532" s="1">
        <f>DATEVALUE(RIGHT(jaar_zip[[#This Row],[YYYYMMDD]],2)&amp;"-"&amp;MID(jaar_zip[[#This Row],[YYYYMMDD]],5,2)&amp;"-"&amp;LEFT(jaar_zip[[#This Row],[YYYYMMDD]],4))</f>
        <v>45334</v>
      </c>
      <c r="K532" s="101" t="str">
        <f>IF(AND(VALUE(MONTH(jaar_zip[[#This Row],[Datum]]))=1,VALUE(WEEKNUM(jaar_zip[[#This Row],[Datum]],21))&gt;51),RIGHT(YEAR(jaar_zip[[#This Row],[Datum]])-1,2),RIGHT(YEAR(jaar_zip[[#This Row],[Datum]]),2))&amp;"-"&amp; TEXT(WEEKNUM(jaar_zip[[#This Row],[Datum]],21),"00")</f>
        <v>24-07</v>
      </c>
      <c r="L532" s="101">
        <f>MONTH(jaar_zip[[#This Row],[Datum]])</f>
        <v>2</v>
      </c>
      <c r="M532" s="101">
        <f>IF(ISNUMBER(jaar_zip[[#This Row],[etmaaltemperatuur]]),IF(jaar_zip[[#This Row],[etmaaltemperatuur]]&lt;stookgrens,stookgrens-jaar_zip[[#This Row],[etmaaltemperatuur]],0),"")</f>
        <v>11.6</v>
      </c>
      <c r="N532" s="101">
        <f>IF(ISNUMBER(jaar_zip[[#This Row],[graaddagen]]),IF(OR(MONTH(jaar_zip[[#This Row],[Datum]])=1,MONTH(jaar_zip[[#This Row],[Datum]])=2,MONTH(jaar_zip[[#This Row],[Datum]])=11,MONTH(jaar_zip[[#This Row],[Datum]])=12),1.1,IF(OR(MONTH(jaar_zip[[#This Row],[Datum]])=3,MONTH(jaar_zip[[#This Row],[Datum]])=10),1,0.8))*jaar_zip[[#This Row],[graaddagen]],"")</f>
        <v>12.76</v>
      </c>
      <c r="O532" s="101">
        <f>IF(ISNUMBER(jaar_zip[[#This Row],[etmaaltemperatuur]]),IF(jaar_zip[[#This Row],[etmaaltemperatuur]]&gt;stookgrens,jaar_zip[[#This Row],[etmaaltemperatuur]]-stookgrens,0),"")</f>
        <v>0</v>
      </c>
    </row>
    <row r="533" spans="1:15" x14ac:dyDescent="0.3">
      <c r="A533">
        <v>249</v>
      </c>
      <c r="B533">
        <v>20240213</v>
      </c>
      <c r="C533">
        <v>5.8</v>
      </c>
      <c r="D533">
        <v>6.8</v>
      </c>
      <c r="E533">
        <v>555</v>
      </c>
      <c r="F533">
        <v>6.2</v>
      </c>
      <c r="H533">
        <v>87</v>
      </c>
      <c r="I533" s="101" t="s">
        <v>16</v>
      </c>
      <c r="J533" s="1">
        <f>DATEVALUE(RIGHT(jaar_zip[[#This Row],[YYYYMMDD]],2)&amp;"-"&amp;MID(jaar_zip[[#This Row],[YYYYMMDD]],5,2)&amp;"-"&amp;LEFT(jaar_zip[[#This Row],[YYYYMMDD]],4))</f>
        <v>45335</v>
      </c>
      <c r="K533" s="101" t="str">
        <f>IF(AND(VALUE(MONTH(jaar_zip[[#This Row],[Datum]]))=1,VALUE(WEEKNUM(jaar_zip[[#This Row],[Datum]],21))&gt;51),RIGHT(YEAR(jaar_zip[[#This Row],[Datum]])-1,2),RIGHT(YEAR(jaar_zip[[#This Row],[Datum]]),2))&amp;"-"&amp; TEXT(WEEKNUM(jaar_zip[[#This Row],[Datum]],21),"00")</f>
        <v>24-07</v>
      </c>
      <c r="L533" s="101">
        <f>MONTH(jaar_zip[[#This Row],[Datum]])</f>
        <v>2</v>
      </c>
      <c r="M533" s="101">
        <f>IF(ISNUMBER(jaar_zip[[#This Row],[etmaaltemperatuur]]),IF(jaar_zip[[#This Row],[etmaaltemperatuur]]&lt;stookgrens,stookgrens-jaar_zip[[#This Row],[etmaaltemperatuur]],0),"")</f>
        <v>11.2</v>
      </c>
      <c r="N533" s="101">
        <f>IF(ISNUMBER(jaar_zip[[#This Row],[graaddagen]]),IF(OR(MONTH(jaar_zip[[#This Row],[Datum]])=1,MONTH(jaar_zip[[#This Row],[Datum]])=2,MONTH(jaar_zip[[#This Row],[Datum]])=11,MONTH(jaar_zip[[#This Row],[Datum]])=12),1.1,IF(OR(MONTH(jaar_zip[[#This Row],[Datum]])=3,MONTH(jaar_zip[[#This Row],[Datum]])=10),1,0.8))*jaar_zip[[#This Row],[graaddagen]],"")</f>
        <v>12.32</v>
      </c>
      <c r="O533" s="101">
        <f>IF(ISNUMBER(jaar_zip[[#This Row],[etmaaltemperatuur]]),IF(jaar_zip[[#This Row],[etmaaltemperatuur]]&gt;stookgrens,jaar_zip[[#This Row],[etmaaltemperatuur]]-stookgrens,0),"")</f>
        <v>0</v>
      </c>
    </row>
    <row r="534" spans="1:15" x14ac:dyDescent="0.3">
      <c r="A534">
        <v>249</v>
      </c>
      <c r="B534">
        <v>20240214</v>
      </c>
      <c r="C534">
        <v>7.8</v>
      </c>
      <c r="D534">
        <v>10.5</v>
      </c>
      <c r="E534">
        <v>151</v>
      </c>
      <c r="F534">
        <v>7.7</v>
      </c>
      <c r="H534">
        <v>96</v>
      </c>
      <c r="I534" s="101" t="s">
        <v>16</v>
      </c>
      <c r="J534" s="1">
        <f>DATEVALUE(RIGHT(jaar_zip[[#This Row],[YYYYMMDD]],2)&amp;"-"&amp;MID(jaar_zip[[#This Row],[YYYYMMDD]],5,2)&amp;"-"&amp;LEFT(jaar_zip[[#This Row],[YYYYMMDD]],4))</f>
        <v>45336</v>
      </c>
      <c r="K534" s="101" t="str">
        <f>IF(AND(VALUE(MONTH(jaar_zip[[#This Row],[Datum]]))=1,VALUE(WEEKNUM(jaar_zip[[#This Row],[Datum]],21))&gt;51),RIGHT(YEAR(jaar_zip[[#This Row],[Datum]])-1,2),RIGHT(YEAR(jaar_zip[[#This Row],[Datum]]),2))&amp;"-"&amp; TEXT(WEEKNUM(jaar_zip[[#This Row],[Datum]],21),"00")</f>
        <v>24-07</v>
      </c>
      <c r="L534" s="101">
        <f>MONTH(jaar_zip[[#This Row],[Datum]])</f>
        <v>2</v>
      </c>
      <c r="M534" s="101">
        <f>IF(ISNUMBER(jaar_zip[[#This Row],[etmaaltemperatuur]]),IF(jaar_zip[[#This Row],[etmaaltemperatuur]]&lt;stookgrens,stookgrens-jaar_zip[[#This Row],[etmaaltemperatuur]],0),"")</f>
        <v>7.5</v>
      </c>
      <c r="N534" s="101">
        <f>IF(ISNUMBER(jaar_zip[[#This Row],[graaddagen]]),IF(OR(MONTH(jaar_zip[[#This Row],[Datum]])=1,MONTH(jaar_zip[[#This Row],[Datum]])=2,MONTH(jaar_zip[[#This Row],[Datum]])=11,MONTH(jaar_zip[[#This Row],[Datum]])=12),1.1,IF(OR(MONTH(jaar_zip[[#This Row],[Datum]])=3,MONTH(jaar_zip[[#This Row],[Datum]])=10),1,0.8))*jaar_zip[[#This Row],[graaddagen]],"")</f>
        <v>8.25</v>
      </c>
      <c r="O534" s="101">
        <f>IF(ISNUMBER(jaar_zip[[#This Row],[etmaaltemperatuur]]),IF(jaar_zip[[#This Row],[etmaaltemperatuur]]&gt;stookgrens,jaar_zip[[#This Row],[etmaaltemperatuur]]-stookgrens,0),"")</f>
        <v>0</v>
      </c>
    </row>
    <row r="535" spans="1:15" x14ac:dyDescent="0.3">
      <c r="A535">
        <v>249</v>
      </c>
      <c r="B535">
        <v>20240215</v>
      </c>
      <c r="C535">
        <v>4.7</v>
      </c>
      <c r="D535">
        <v>12.3</v>
      </c>
      <c r="E535">
        <v>292</v>
      </c>
      <c r="F535">
        <v>3.7</v>
      </c>
      <c r="H535">
        <v>92</v>
      </c>
      <c r="I535" s="101" t="s">
        <v>16</v>
      </c>
      <c r="J535" s="1">
        <f>DATEVALUE(RIGHT(jaar_zip[[#This Row],[YYYYMMDD]],2)&amp;"-"&amp;MID(jaar_zip[[#This Row],[YYYYMMDD]],5,2)&amp;"-"&amp;LEFT(jaar_zip[[#This Row],[YYYYMMDD]],4))</f>
        <v>45337</v>
      </c>
      <c r="K535" s="101" t="str">
        <f>IF(AND(VALUE(MONTH(jaar_zip[[#This Row],[Datum]]))=1,VALUE(WEEKNUM(jaar_zip[[#This Row],[Datum]],21))&gt;51),RIGHT(YEAR(jaar_zip[[#This Row],[Datum]])-1,2),RIGHT(YEAR(jaar_zip[[#This Row],[Datum]]),2))&amp;"-"&amp; TEXT(WEEKNUM(jaar_zip[[#This Row],[Datum]],21),"00")</f>
        <v>24-07</v>
      </c>
      <c r="L535" s="101">
        <f>MONTH(jaar_zip[[#This Row],[Datum]])</f>
        <v>2</v>
      </c>
      <c r="M535" s="101">
        <f>IF(ISNUMBER(jaar_zip[[#This Row],[etmaaltemperatuur]]),IF(jaar_zip[[#This Row],[etmaaltemperatuur]]&lt;stookgrens,stookgrens-jaar_zip[[#This Row],[etmaaltemperatuur]],0),"")</f>
        <v>5.6999999999999993</v>
      </c>
      <c r="N535" s="101">
        <f>IF(ISNUMBER(jaar_zip[[#This Row],[graaddagen]]),IF(OR(MONTH(jaar_zip[[#This Row],[Datum]])=1,MONTH(jaar_zip[[#This Row],[Datum]])=2,MONTH(jaar_zip[[#This Row],[Datum]])=11,MONTH(jaar_zip[[#This Row],[Datum]])=12),1.1,IF(OR(MONTH(jaar_zip[[#This Row],[Datum]])=3,MONTH(jaar_zip[[#This Row],[Datum]])=10),1,0.8))*jaar_zip[[#This Row],[graaddagen]],"")</f>
        <v>6.27</v>
      </c>
      <c r="O535" s="101">
        <f>IF(ISNUMBER(jaar_zip[[#This Row],[etmaaltemperatuur]]),IF(jaar_zip[[#This Row],[etmaaltemperatuur]]&gt;stookgrens,jaar_zip[[#This Row],[etmaaltemperatuur]]-stookgrens,0),"")</f>
        <v>0</v>
      </c>
    </row>
    <row r="536" spans="1:15" x14ac:dyDescent="0.3">
      <c r="A536">
        <v>249</v>
      </c>
      <c r="B536">
        <v>20240216</v>
      </c>
      <c r="C536">
        <v>4.2</v>
      </c>
      <c r="D536">
        <v>10.1</v>
      </c>
      <c r="E536">
        <v>202</v>
      </c>
      <c r="F536">
        <v>1.8</v>
      </c>
      <c r="H536">
        <v>92</v>
      </c>
      <c r="I536" s="101" t="s">
        <v>16</v>
      </c>
      <c r="J536" s="1">
        <f>DATEVALUE(RIGHT(jaar_zip[[#This Row],[YYYYMMDD]],2)&amp;"-"&amp;MID(jaar_zip[[#This Row],[YYYYMMDD]],5,2)&amp;"-"&amp;LEFT(jaar_zip[[#This Row],[YYYYMMDD]],4))</f>
        <v>45338</v>
      </c>
      <c r="K536" s="101" t="str">
        <f>IF(AND(VALUE(MONTH(jaar_zip[[#This Row],[Datum]]))=1,VALUE(WEEKNUM(jaar_zip[[#This Row],[Datum]],21))&gt;51),RIGHT(YEAR(jaar_zip[[#This Row],[Datum]])-1,2),RIGHT(YEAR(jaar_zip[[#This Row],[Datum]]),2))&amp;"-"&amp; TEXT(WEEKNUM(jaar_zip[[#This Row],[Datum]],21),"00")</f>
        <v>24-07</v>
      </c>
      <c r="L536" s="101">
        <f>MONTH(jaar_zip[[#This Row],[Datum]])</f>
        <v>2</v>
      </c>
      <c r="M536" s="101">
        <f>IF(ISNUMBER(jaar_zip[[#This Row],[etmaaltemperatuur]]),IF(jaar_zip[[#This Row],[etmaaltemperatuur]]&lt;stookgrens,stookgrens-jaar_zip[[#This Row],[etmaaltemperatuur]],0),"")</f>
        <v>7.9</v>
      </c>
      <c r="N536" s="101">
        <f>IF(ISNUMBER(jaar_zip[[#This Row],[graaddagen]]),IF(OR(MONTH(jaar_zip[[#This Row],[Datum]])=1,MONTH(jaar_zip[[#This Row],[Datum]])=2,MONTH(jaar_zip[[#This Row],[Datum]])=11,MONTH(jaar_zip[[#This Row],[Datum]])=12),1.1,IF(OR(MONTH(jaar_zip[[#This Row],[Datum]])=3,MONTH(jaar_zip[[#This Row],[Datum]])=10),1,0.8))*jaar_zip[[#This Row],[graaddagen]],"")</f>
        <v>8.6900000000000013</v>
      </c>
      <c r="O536" s="101">
        <f>IF(ISNUMBER(jaar_zip[[#This Row],[etmaaltemperatuur]]),IF(jaar_zip[[#This Row],[etmaaltemperatuur]]&gt;stookgrens,jaar_zip[[#This Row],[etmaaltemperatuur]]-stookgrens,0),"")</f>
        <v>0</v>
      </c>
    </row>
    <row r="537" spans="1:15" x14ac:dyDescent="0.3">
      <c r="A537">
        <v>249</v>
      </c>
      <c r="B537">
        <v>20240217</v>
      </c>
      <c r="C537">
        <v>2.5</v>
      </c>
      <c r="D537">
        <v>9.1</v>
      </c>
      <c r="E537">
        <v>293</v>
      </c>
      <c r="F537">
        <v>-0.1</v>
      </c>
      <c r="H537">
        <v>94</v>
      </c>
      <c r="I537" s="101" t="s">
        <v>16</v>
      </c>
      <c r="J537" s="1">
        <f>DATEVALUE(RIGHT(jaar_zip[[#This Row],[YYYYMMDD]],2)&amp;"-"&amp;MID(jaar_zip[[#This Row],[YYYYMMDD]],5,2)&amp;"-"&amp;LEFT(jaar_zip[[#This Row],[YYYYMMDD]],4))</f>
        <v>45339</v>
      </c>
      <c r="K537" s="101" t="str">
        <f>IF(AND(VALUE(MONTH(jaar_zip[[#This Row],[Datum]]))=1,VALUE(WEEKNUM(jaar_zip[[#This Row],[Datum]],21))&gt;51),RIGHT(YEAR(jaar_zip[[#This Row],[Datum]])-1,2),RIGHT(YEAR(jaar_zip[[#This Row],[Datum]]),2))&amp;"-"&amp; TEXT(WEEKNUM(jaar_zip[[#This Row],[Datum]],21),"00")</f>
        <v>24-07</v>
      </c>
      <c r="L537" s="101">
        <f>MONTH(jaar_zip[[#This Row],[Datum]])</f>
        <v>2</v>
      </c>
      <c r="M537" s="101">
        <f>IF(ISNUMBER(jaar_zip[[#This Row],[etmaaltemperatuur]]),IF(jaar_zip[[#This Row],[etmaaltemperatuur]]&lt;stookgrens,stookgrens-jaar_zip[[#This Row],[etmaaltemperatuur]],0),"")</f>
        <v>8.9</v>
      </c>
      <c r="N537" s="101">
        <f>IF(ISNUMBER(jaar_zip[[#This Row],[graaddagen]]),IF(OR(MONTH(jaar_zip[[#This Row],[Datum]])=1,MONTH(jaar_zip[[#This Row],[Datum]])=2,MONTH(jaar_zip[[#This Row],[Datum]])=11,MONTH(jaar_zip[[#This Row],[Datum]])=12),1.1,IF(OR(MONTH(jaar_zip[[#This Row],[Datum]])=3,MONTH(jaar_zip[[#This Row],[Datum]])=10),1,0.8))*jaar_zip[[#This Row],[graaddagen]],"")</f>
        <v>9.7900000000000009</v>
      </c>
      <c r="O537" s="101">
        <f>IF(ISNUMBER(jaar_zip[[#This Row],[etmaaltemperatuur]]),IF(jaar_zip[[#This Row],[etmaaltemperatuur]]&gt;stookgrens,jaar_zip[[#This Row],[etmaaltemperatuur]]-stookgrens,0),"")</f>
        <v>0</v>
      </c>
    </row>
    <row r="538" spans="1:15" x14ac:dyDescent="0.3">
      <c r="A538">
        <v>249</v>
      </c>
      <c r="B538">
        <v>20240218</v>
      </c>
      <c r="C538">
        <v>7.3</v>
      </c>
      <c r="D538">
        <v>9.1</v>
      </c>
      <c r="E538">
        <v>114</v>
      </c>
      <c r="F538">
        <v>26.8</v>
      </c>
      <c r="H538">
        <v>94</v>
      </c>
      <c r="I538" s="101" t="s">
        <v>16</v>
      </c>
      <c r="J538" s="1">
        <f>DATEVALUE(RIGHT(jaar_zip[[#This Row],[YYYYMMDD]],2)&amp;"-"&amp;MID(jaar_zip[[#This Row],[YYYYMMDD]],5,2)&amp;"-"&amp;LEFT(jaar_zip[[#This Row],[YYYYMMDD]],4))</f>
        <v>45340</v>
      </c>
      <c r="K538" s="101" t="str">
        <f>IF(AND(VALUE(MONTH(jaar_zip[[#This Row],[Datum]]))=1,VALUE(WEEKNUM(jaar_zip[[#This Row],[Datum]],21))&gt;51),RIGHT(YEAR(jaar_zip[[#This Row],[Datum]])-1,2),RIGHT(YEAR(jaar_zip[[#This Row],[Datum]]),2))&amp;"-"&amp; TEXT(WEEKNUM(jaar_zip[[#This Row],[Datum]],21),"00")</f>
        <v>24-07</v>
      </c>
      <c r="L538" s="101">
        <f>MONTH(jaar_zip[[#This Row],[Datum]])</f>
        <v>2</v>
      </c>
      <c r="M538" s="101">
        <f>IF(ISNUMBER(jaar_zip[[#This Row],[etmaaltemperatuur]]),IF(jaar_zip[[#This Row],[etmaaltemperatuur]]&lt;stookgrens,stookgrens-jaar_zip[[#This Row],[etmaaltemperatuur]],0),"")</f>
        <v>8.9</v>
      </c>
      <c r="N538" s="101">
        <f>IF(ISNUMBER(jaar_zip[[#This Row],[graaddagen]]),IF(OR(MONTH(jaar_zip[[#This Row],[Datum]])=1,MONTH(jaar_zip[[#This Row],[Datum]])=2,MONTH(jaar_zip[[#This Row],[Datum]])=11,MONTH(jaar_zip[[#This Row],[Datum]])=12),1.1,IF(OR(MONTH(jaar_zip[[#This Row],[Datum]])=3,MONTH(jaar_zip[[#This Row],[Datum]])=10),1,0.8))*jaar_zip[[#This Row],[graaddagen]],"")</f>
        <v>9.7900000000000009</v>
      </c>
      <c r="O538" s="101">
        <f>IF(ISNUMBER(jaar_zip[[#This Row],[etmaaltemperatuur]]),IF(jaar_zip[[#This Row],[etmaaltemperatuur]]&gt;stookgrens,jaar_zip[[#This Row],[etmaaltemperatuur]]-stookgrens,0),"")</f>
        <v>0</v>
      </c>
    </row>
    <row r="539" spans="1:15" x14ac:dyDescent="0.3">
      <c r="A539">
        <v>249</v>
      </c>
      <c r="B539">
        <v>20240219</v>
      </c>
      <c r="C539">
        <v>5</v>
      </c>
      <c r="D539">
        <v>8.1</v>
      </c>
      <c r="E539">
        <v>225</v>
      </c>
      <c r="F539">
        <v>0.9</v>
      </c>
      <c r="H539">
        <v>92</v>
      </c>
      <c r="I539" s="101" t="s">
        <v>16</v>
      </c>
      <c r="J539" s="1">
        <f>DATEVALUE(RIGHT(jaar_zip[[#This Row],[YYYYMMDD]],2)&amp;"-"&amp;MID(jaar_zip[[#This Row],[YYYYMMDD]],5,2)&amp;"-"&amp;LEFT(jaar_zip[[#This Row],[YYYYMMDD]],4))</f>
        <v>45341</v>
      </c>
      <c r="K539" s="101" t="str">
        <f>IF(AND(VALUE(MONTH(jaar_zip[[#This Row],[Datum]]))=1,VALUE(WEEKNUM(jaar_zip[[#This Row],[Datum]],21))&gt;51),RIGHT(YEAR(jaar_zip[[#This Row],[Datum]])-1,2),RIGHT(YEAR(jaar_zip[[#This Row],[Datum]]),2))&amp;"-"&amp; TEXT(WEEKNUM(jaar_zip[[#This Row],[Datum]],21),"00")</f>
        <v>24-08</v>
      </c>
      <c r="L539" s="101">
        <f>MONTH(jaar_zip[[#This Row],[Datum]])</f>
        <v>2</v>
      </c>
      <c r="M539" s="101">
        <f>IF(ISNUMBER(jaar_zip[[#This Row],[etmaaltemperatuur]]),IF(jaar_zip[[#This Row],[etmaaltemperatuur]]&lt;stookgrens,stookgrens-jaar_zip[[#This Row],[etmaaltemperatuur]],0),"")</f>
        <v>9.9</v>
      </c>
      <c r="N539" s="101">
        <f>IF(ISNUMBER(jaar_zip[[#This Row],[graaddagen]]),IF(OR(MONTH(jaar_zip[[#This Row],[Datum]])=1,MONTH(jaar_zip[[#This Row],[Datum]])=2,MONTH(jaar_zip[[#This Row],[Datum]])=11,MONTH(jaar_zip[[#This Row],[Datum]])=12),1.1,IF(OR(MONTH(jaar_zip[[#This Row],[Datum]])=3,MONTH(jaar_zip[[#This Row],[Datum]])=10),1,0.8))*jaar_zip[[#This Row],[graaddagen]],"")</f>
        <v>10.89</v>
      </c>
      <c r="O539" s="101">
        <f>IF(ISNUMBER(jaar_zip[[#This Row],[etmaaltemperatuur]]),IF(jaar_zip[[#This Row],[etmaaltemperatuur]]&gt;stookgrens,jaar_zip[[#This Row],[etmaaltemperatuur]]-stookgrens,0),"")</f>
        <v>0</v>
      </c>
    </row>
    <row r="540" spans="1:15" x14ac:dyDescent="0.3">
      <c r="A540">
        <v>249</v>
      </c>
      <c r="B540">
        <v>20240220</v>
      </c>
      <c r="C540">
        <v>6.4</v>
      </c>
      <c r="D540">
        <v>8.1999999999999993</v>
      </c>
      <c r="E540">
        <v>412</v>
      </c>
      <c r="F540">
        <v>-0.1</v>
      </c>
      <c r="H540">
        <v>91</v>
      </c>
      <c r="I540" s="101" t="s">
        <v>16</v>
      </c>
      <c r="J540" s="1">
        <f>DATEVALUE(RIGHT(jaar_zip[[#This Row],[YYYYMMDD]],2)&amp;"-"&amp;MID(jaar_zip[[#This Row],[YYYYMMDD]],5,2)&amp;"-"&amp;LEFT(jaar_zip[[#This Row],[YYYYMMDD]],4))</f>
        <v>45342</v>
      </c>
      <c r="K540" s="101" t="str">
        <f>IF(AND(VALUE(MONTH(jaar_zip[[#This Row],[Datum]]))=1,VALUE(WEEKNUM(jaar_zip[[#This Row],[Datum]],21))&gt;51),RIGHT(YEAR(jaar_zip[[#This Row],[Datum]])-1,2),RIGHT(YEAR(jaar_zip[[#This Row],[Datum]]),2))&amp;"-"&amp; TEXT(WEEKNUM(jaar_zip[[#This Row],[Datum]],21),"00")</f>
        <v>24-08</v>
      </c>
      <c r="L540" s="101">
        <f>MONTH(jaar_zip[[#This Row],[Datum]])</f>
        <v>2</v>
      </c>
      <c r="M540" s="101">
        <f>IF(ISNUMBER(jaar_zip[[#This Row],[etmaaltemperatuur]]),IF(jaar_zip[[#This Row],[etmaaltemperatuur]]&lt;stookgrens,stookgrens-jaar_zip[[#This Row],[etmaaltemperatuur]],0),"")</f>
        <v>9.8000000000000007</v>
      </c>
      <c r="N540" s="101">
        <f>IF(ISNUMBER(jaar_zip[[#This Row],[graaddagen]]),IF(OR(MONTH(jaar_zip[[#This Row],[Datum]])=1,MONTH(jaar_zip[[#This Row],[Datum]])=2,MONTH(jaar_zip[[#This Row],[Datum]])=11,MONTH(jaar_zip[[#This Row],[Datum]])=12),1.1,IF(OR(MONTH(jaar_zip[[#This Row],[Datum]])=3,MONTH(jaar_zip[[#This Row],[Datum]])=10),1,0.8))*jaar_zip[[#This Row],[graaddagen]],"")</f>
        <v>10.780000000000001</v>
      </c>
      <c r="O540" s="101">
        <f>IF(ISNUMBER(jaar_zip[[#This Row],[etmaaltemperatuur]]),IF(jaar_zip[[#This Row],[etmaaltemperatuur]]&gt;stookgrens,jaar_zip[[#This Row],[etmaaltemperatuur]]-stookgrens,0),"")</f>
        <v>0</v>
      </c>
    </row>
    <row r="541" spans="1:15" x14ac:dyDescent="0.3">
      <c r="A541">
        <v>249</v>
      </c>
      <c r="B541">
        <v>20240221</v>
      </c>
      <c r="C541">
        <v>7.3</v>
      </c>
      <c r="D541">
        <v>9.1999999999999993</v>
      </c>
      <c r="E541">
        <v>243</v>
      </c>
      <c r="F541">
        <v>8.1</v>
      </c>
      <c r="H541">
        <v>91</v>
      </c>
      <c r="I541" s="101" t="s">
        <v>16</v>
      </c>
      <c r="J541" s="1">
        <f>DATEVALUE(RIGHT(jaar_zip[[#This Row],[YYYYMMDD]],2)&amp;"-"&amp;MID(jaar_zip[[#This Row],[YYYYMMDD]],5,2)&amp;"-"&amp;LEFT(jaar_zip[[#This Row],[YYYYMMDD]],4))</f>
        <v>45343</v>
      </c>
      <c r="K541" s="101" t="str">
        <f>IF(AND(VALUE(MONTH(jaar_zip[[#This Row],[Datum]]))=1,VALUE(WEEKNUM(jaar_zip[[#This Row],[Datum]],21))&gt;51),RIGHT(YEAR(jaar_zip[[#This Row],[Datum]])-1,2),RIGHT(YEAR(jaar_zip[[#This Row],[Datum]]),2))&amp;"-"&amp; TEXT(WEEKNUM(jaar_zip[[#This Row],[Datum]],21),"00")</f>
        <v>24-08</v>
      </c>
      <c r="L541" s="101">
        <f>MONTH(jaar_zip[[#This Row],[Datum]])</f>
        <v>2</v>
      </c>
      <c r="M541" s="101">
        <f>IF(ISNUMBER(jaar_zip[[#This Row],[etmaaltemperatuur]]),IF(jaar_zip[[#This Row],[etmaaltemperatuur]]&lt;stookgrens,stookgrens-jaar_zip[[#This Row],[etmaaltemperatuur]],0),"")</f>
        <v>8.8000000000000007</v>
      </c>
      <c r="N541" s="101">
        <f>IF(ISNUMBER(jaar_zip[[#This Row],[graaddagen]]),IF(OR(MONTH(jaar_zip[[#This Row],[Datum]])=1,MONTH(jaar_zip[[#This Row],[Datum]])=2,MONTH(jaar_zip[[#This Row],[Datum]])=11,MONTH(jaar_zip[[#This Row],[Datum]])=12),1.1,IF(OR(MONTH(jaar_zip[[#This Row],[Datum]])=3,MONTH(jaar_zip[[#This Row],[Datum]])=10),1,0.8))*jaar_zip[[#This Row],[graaddagen]],"")</f>
        <v>9.6800000000000015</v>
      </c>
      <c r="O541" s="101">
        <f>IF(ISNUMBER(jaar_zip[[#This Row],[etmaaltemperatuur]]),IF(jaar_zip[[#This Row],[etmaaltemperatuur]]&gt;stookgrens,jaar_zip[[#This Row],[etmaaltemperatuur]]-stookgrens,0),"")</f>
        <v>0</v>
      </c>
    </row>
    <row r="542" spans="1:15" x14ac:dyDescent="0.3">
      <c r="A542">
        <v>249</v>
      </c>
      <c r="B542">
        <v>20240222</v>
      </c>
      <c r="C542">
        <v>7.8</v>
      </c>
      <c r="D542">
        <v>9.1999999999999993</v>
      </c>
      <c r="E542">
        <v>369</v>
      </c>
      <c r="F542">
        <v>14.5</v>
      </c>
      <c r="H542">
        <v>92</v>
      </c>
      <c r="I542" s="101" t="s">
        <v>16</v>
      </c>
      <c r="J542" s="1">
        <f>DATEVALUE(RIGHT(jaar_zip[[#This Row],[YYYYMMDD]],2)&amp;"-"&amp;MID(jaar_zip[[#This Row],[YYYYMMDD]],5,2)&amp;"-"&amp;LEFT(jaar_zip[[#This Row],[YYYYMMDD]],4))</f>
        <v>45344</v>
      </c>
      <c r="K542" s="101" t="str">
        <f>IF(AND(VALUE(MONTH(jaar_zip[[#This Row],[Datum]]))=1,VALUE(WEEKNUM(jaar_zip[[#This Row],[Datum]],21))&gt;51),RIGHT(YEAR(jaar_zip[[#This Row],[Datum]])-1,2),RIGHT(YEAR(jaar_zip[[#This Row],[Datum]]),2))&amp;"-"&amp; TEXT(WEEKNUM(jaar_zip[[#This Row],[Datum]],21),"00")</f>
        <v>24-08</v>
      </c>
      <c r="L542" s="101">
        <f>MONTH(jaar_zip[[#This Row],[Datum]])</f>
        <v>2</v>
      </c>
      <c r="M542" s="101">
        <f>IF(ISNUMBER(jaar_zip[[#This Row],[etmaaltemperatuur]]),IF(jaar_zip[[#This Row],[etmaaltemperatuur]]&lt;stookgrens,stookgrens-jaar_zip[[#This Row],[etmaaltemperatuur]],0),"")</f>
        <v>8.8000000000000007</v>
      </c>
      <c r="N542" s="101">
        <f>IF(ISNUMBER(jaar_zip[[#This Row],[graaddagen]]),IF(OR(MONTH(jaar_zip[[#This Row],[Datum]])=1,MONTH(jaar_zip[[#This Row],[Datum]])=2,MONTH(jaar_zip[[#This Row],[Datum]])=11,MONTH(jaar_zip[[#This Row],[Datum]])=12),1.1,IF(OR(MONTH(jaar_zip[[#This Row],[Datum]])=3,MONTH(jaar_zip[[#This Row],[Datum]])=10),1,0.8))*jaar_zip[[#This Row],[graaddagen]],"")</f>
        <v>9.6800000000000015</v>
      </c>
      <c r="O542" s="101">
        <f>IF(ISNUMBER(jaar_zip[[#This Row],[etmaaltemperatuur]]),IF(jaar_zip[[#This Row],[etmaaltemperatuur]]&gt;stookgrens,jaar_zip[[#This Row],[etmaaltemperatuur]]-stookgrens,0),"")</f>
        <v>0</v>
      </c>
    </row>
    <row r="543" spans="1:15" x14ac:dyDescent="0.3">
      <c r="A543">
        <v>249</v>
      </c>
      <c r="B543">
        <v>20240223</v>
      </c>
      <c r="C543">
        <v>7.8</v>
      </c>
      <c r="D543">
        <v>6.2</v>
      </c>
      <c r="E543">
        <v>552</v>
      </c>
      <c r="F543">
        <v>2</v>
      </c>
      <c r="H543">
        <v>82</v>
      </c>
      <c r="I543" s="101" t="s">
        <v>16</v>
      </c>
      <c r="J543" s="1">
        <f>DATEVALUE(RIGHT(jaar_zip[[#This Row],[YYYYMMDD]],2)&amp;"-"&amp;MID(jaar_zip[[#This Row],[YYYYMMDD]],5,2)&amp;"-"&amp;LEFT(jaar_zip[[#This Row],[YYYYMMDD]],4))</f>
        <v>45345</v>
      </c>
      <c r="K543" s="101" t="str">
        <f>IF(AND(VALUE(MONTH(jaar_zip[[#This Row],[Datum]]))=1,VALUE(WEEKNUM(jaar_zip[[#This Row],[Datum]],21))&gt;51),RIGHT(YEAR(jaar_zip[[#This Row],[Datum]])-1,2),RIGHT(YEAR(jaar_zip[[#This Row],[Datum]]),2))&amp;"-"&amp; TEXT(WEEKNUM(jaar_zip[[#This Row],[Datum]],21),"00")</f>
        <v>24-08</v>
      </c>
      <c r="L543" s="101">
        <f>MONTH(jaar_zip[[#This Row],[Datum]])</f>
        <v>2</v>
      </c>
      <c r="M543" s="101">
        <f>IF(ISNUMBER(jaar_zip[[#This Row],[etmaaltemperatuur]]),IF(jaar_zip[[#This Row],[etmaaltemperatuur]]&lt;stookgrens,stookgrens-jaar_zip[[#This Row],[etmaaltemperatuur]],0),"")</f>
        <v>11.8</v>
      </c>
      <c r="N543" s="101">
        <f>IF(ISNUMBER(jaar_zip[[#This Row],[graaddagen]]),IF(OR(MONTH(jaar_zip[[#This Row],[Datum]])=1,MONTH(jaar_zip[[#This Row],[Datum]])=2,MONTH(jaar_zip[[#This Row],[Datum]])=11,MONTH(jaar_zip[[#This Row],[Datum]])=12),1.1,IF(OR(MONTH(jaar_zip[[#This Row],[Datum]])=3,MONTH(jaar_zip[[#This Row],[Datum]])=10),1,0.8))*jaar_zip[[#This Row],[graaddagen]],"")</f>
        <v>12.980000000000002</v>
      </c>
      <c r="O543" s="101">
        <f>IF(ISNUMBER(jaar_zip[[#This Row],[etmaaltemperatuur]]),IF(jaar_zip[[#This Row],[etmaaltemperatuur]]&gt;stookgrens,jaar_zip[[#This Row],[etmaaltemperatuur]]-stookgrens,0),"")</f>
        <v>0</v>
      </c>
    </row>
    <row r="544" spans="1:15" x14ac:dyDescent="0.3">
      <c r="A544">
        <v>249</v>
      </c>
      <c r="B544">
        <v>20240224</v>
      </c>
      <c r="C544">
        <v>4.0999999999999996</v>
      </c>
      <c r="D544">
        <v>4.4000000000000004</v>
      </c>
      <c r="E544">
        <v>445</v>
      </c>
      <c r="F544">
        <v>12</v>
      </c>
      <c r="H544">
        <v>90</v>
      </c>
      <c r="I544" s="101" t="s">
        <v>16</v>
      </c>
      <c r="J544" s="1">
        <f>DATEVALUE(RIGHT(jaar_zip[[#This Row],[YYYYMMDD]],2)&amp;"-"&amp;MID(jaar_zip[[#This Row],[YYYYMMDD]],5,2)&amp;"-"&amp;LEFT(jaar_zip[[#This Row],[YYYYMMDD]],4))</f>
        <v>45346</v>
      </c>
      <c r="K544" s="101" t="str">
        <f>IF(AND(VALUE(MONTH(jaar_zip[[#This Row],[Datum]]))=1,VALUE(WEEKNUM(jaar_zip[[#This Row],[Datum]],21))&gt;51),RIGHT(YEAR(jaar_zip[[#This Row],[Datum]])-1,2),RIGHT(YEAR(jaar_zip[[#This Row],[Datum]]),2))&amp;"-"&amp; TEXT(WEEKNUM(jaar_zip[[#This Row],[Datum]],21),"00")</f>
        <v>24-08</v>
      </c>
      <c r="L544" s="101">
        <f>MONTH(jaar_zip[[#This Row],[Datum]])</f>
        <v>2</v>
      </c>
      <c r="M544" s="101">
        <f>IF(ISNUMBER(jaar_zip[[#This Row],[etmaaltemperatuur]]),IF(jaar_zip[[#This Row],[etmaaltemperatuur]]&lt;stookgrens,stookgrens-jaar_zip[[#This Row],[etmaaltemperatuur]],0),"")</f>
        <v>13.6</v>
      </c>
      <c r="N544" s="101">
        <f>IF(ISNUMBER(jaar_zip[[#This Row],[graaddagen]]),IF(OR(MONTH(jaar_zip[[#This Row],[Datum]])=1,MONTH(jaar_zip[[#This Row],[Datum]])=2,MONTH(jaar_zip[[#This Row],[Datum]])=11,MONTH(jaar_zip[[#This Row],[Datum]])=12),1.1,IF(OR(MONTH(jaar_zip[[#This Row],[Datum]])=3,MONTH(jaar_zip[[#This Row],[Datum]])=10),1,0.8))*jaar_zip[[#This Row],[graaddagen]],"")</f>
        <v>14.96</v>
      </c>
      <c r="O544" s="101">
        <f>IF(ISNUMBER(jaar_zip[[#This Row],[etmaaltemperatuur]]),IF(jaar_zip[[#This Row],[etmaaltemperatuur]]&gt;stookgrens,jaar_zip[[#This Row],[etmaaltemperatuur]]-stookgrens,0),"")</f>
        <v>0</v>
      </c>
    </row>
    <row r="545" spans="1:15" x14ac:dyDescent="0.3">
      <c r="A545">
        <v>249</v>
      </c>
      <c r="B545">
        <v>20240225</v>
      </c>
      <c r="C545">
        <v>3.1</v>
      </c>
      <c r="D545">
        <v>5.6</v>
      </c>
      <c r="E545">
        <v>434</v>
      </c>
      <c r="F545">
        <v>1.6</v>
      </c>
      <c r="H545">
        <v>91</v>
      </c>
      <c r="I545" s="101" t="s">
        <v>16</v>
      </c>
      <c r="J545" s="1">
        <f>DATEVALUE(RIGHT(jaar_zip[[#This Row],[YYYYMMDD]],2)&amp;"-"&amp;MID(jaar_zip[[#This Row],[YYYYMMDD]],5,2)&amp;"-"&amp;LEFT(jaar_zip[[#This Row],[YYYYMMDD]],4))</f>
        <v>45347</v>
      </c>
      <c r="K545" s="101" t="str">
        <f>IF(AND(VALUE(MONTH(jaar_zip[[#This Row],[Datum]]))=1,VALUE(WEEKNUM(jaar_zip[[#This Row],[Datum]],21))&gt;51),RIGHT(YEAR(jaar_zip[[#This Row],[Datum]])-1,2),RIGHT(YEAR(jaar_zip[[#This Row],[Datum]]),2))&amp;"-"&amp; TEXT(WEEKNUM(jaar_zip[[#This Row],[Datum]],21),"00")</f>
        <v>24-08</v>
      </c>
      <c r="L545" s="101">
        <f>MONTH(jaar_zip[[#This Row],[Datum]])</f>
        <v>2</v>
      </c>
      <c r="M545" s="101">
        <f>IF(ISNUMBER(jaar_zip[[#This Row],[etmaaltemperatuur]]),IF(jaar_zip[[#This Row],[etmaaltemperatuur]]&lt;stookgrens,stookgrens-jaar_zip[[#This Row],[etmaaltemperatuur]],0),"")</f>
        <v>12.4</v>
      </c>
      <c r="N545" s="101">
        <f>IF(ISNUMBER(jaar_zip[[#This Row],[graaddagen]]),IF(OR(MONTH(jaar_zip[[#This Row],[Datum]])=1,MONTH(jaar_zip[[#This Row],[Datum]])=2,MONTH(jaar_zip[[#This Row],[Datum]])=11,MONTH(jaar_zip[[#This Row],[Datum]])=12),1.1,IF(OR(MONTH(jaar_zip[[#This Row],[Datum]])=3,MONTH(jaar_zip[[#This Row],[Datum]])=10),1,0.8))*jaar_zip[[#This Row],[graaddagen]],"")</f>
        <v>13.640000000000002</v>
      </c>
      <c r="O545" s="101">
        <f>IF(ISNUMBER(jaar_zip[[#This Row],[etmaaltemperatuur]]),IF(jaar_zip[[#This Row],[etmaaltemperatuur]]&gt;stookgrens,jaar_zip[[#This Row],[etmaaltemperatuur]]-stookgrens,0),"")</f>
        <v>0</v>
      </c>
    </row>
    <row r="546" spans="1:15" x14ac:dyDescent="0.3">
      <c r="A546">
        <v>249</v>
      </c>
      <c r="B546">
        <v>20240226</v>
      </c>
      <c r="C546">
        <v>8.6</v>
      </c>
      <c r="D546">
        <v>4.8</v>
      </c>
      <c r="E546">
        <v>442</v>
      </c>
      <c r="F546">
        <v>0</v>
      </c>
      <c r="H546">
        <v>84</v>
      </c>
      <c r="I546" s="101" t="s">
        <v>16</v>
      </c>
      <c r="J546" s="1">
        <f>DATEVALUE(RIGHT(jaar_zip[[#This Row],[YYYYMMDD]],2)&amp;"-"&amp;MID(jaar_zip[[#This Row],[YYYYMMDD]],5,2)&amp;"-"&amp;LEFT(jaar_zip[[#This Row],[YYYYMMDD]],4))</f>
        <v>45348</v>
      </c>
      <c r="K546" s="101" t="str">
        <f>IF(AND(VALUE(MONTH(jaar_zip[[#This Row],[Datum]]))=1,VALUE(WEEKNUM(jaar_zip[[#This Row],[Datum]],21))&gt;51),RIGHT(YEAR(jaar_zip[[#This Row],[Datum]])-1,2),RIGHT(YEAR(jaar_zip[[#This Row],[Datum]]),2))&amp;"-"&amp; TEXT(WEEKNUM(jaar_zip[[#This Row],[Datum]],21),"00")</f>
        <v>24-09</v>
      </c>
      <c r="L546" s="101">
        <f>MONTH(jaar_zip[[#This Row],[Datum]])</f>
        <v>2</v>
      </c>
      <c r="M546" s="101">
        <f>IF(ISNUMBER(jaar_zip[[#This Row],[etmaaltemperatuur]]),IF(jaar_zip[[#This Row],[etmaaltemperatuur]]&lt;stookgrens,stookgrens-jaar_zip[[#This Row],[etmaaltemperatuur]],0),"")</f>
        <v>13.2</v>
      </c>
      <c r="N546" s="101">
        <f>IF(ISNUMBER(jaar_zip[[#This Row],[graaddagen]]),IF(OR(MONTH(jaar_zip[[#This Row],[Datum]])=1,MONTH(jaar_zip[[#This Row],[Datum]])=2,MONTH(jaar_zip[[#This Row],[Datum]])=11,MONTH(jaar_zip[[#This Row],[Datum]])=12),1.1,IF(OR(MONTH(jaar_zip[[#This Row],[Datum]])=3,MONTH(jaar_zip[[#This Row],[Datum]])=10),1,0.8))*jaar_zip[[#This Row],[graaddagen]],"")</f>
        <v>14.52</v>
      </c>
      <c r="O546" s="101">
        <f>IF(ISNUMBER(jaar_zip[[#This Row],[etmaaltemperatuur]]),IF(jaar_zip[[#This Row],[etmaaltemperatuur]]&gt;stookgrens,jaar_zip[[#This Row],[etmaaltemperatuur]]-stookgrens,0),"")</f>
        <v>0</v>
      </c>
    </row>
    <row r="547" spans="1:15" x14ac:dyDescent="0.3">
      <c r="A547">
        <v>249</v>
      </c>
      <c r="B547">
        <v>20240227</v>
      </c>
      <c r="C547">
        <v>2.2999999999999998</v>
      </c>
      <c r="D547">
        <v>4</v>
      </c>
      <c r="E547">
        <v>816</v>
      </c>
      <c r="F547">
        <v>0</v>
      </c>
      <c r="H547">
        <v>86</v>
      </c>
      <c r="I547" s="101" t="s">
        <v>16</v>
      </c>
      <c r="J547" s="1">
        <f>DATEVALUE(RIGHT(jaar_zip[[#This Row],[YYYYMMDD]],2)&amp;"-"&amp;MID(jaar_zip[[#This Row],[YYYYMMDD]],5,2)&amp;"-"&amp;LEFT(jaar_zip[[#This Row],[YYYYMMDD]],4))</f>
        <v>45349</v>
      </c>
      <c r="K547" s="101" t="str">
        <f>IF(AND(VALUE(MONTH(jaar_zip[[#This Row],[Datum]]))=1,VALUE(WEEKNUM(jaar_zip[[#This Row],[Datum]],21))&gt;51),RIGHT(YEAR(jaar_zip[[#This Row],[Datum]])-1,2),RIGHT(YEAR(jaar_zip[[#This Row],[Datum]]),2))&amp;"-"&amp; TEXT(WEEKNUM(jaar_zip[[#This Row],[Datum]],21),"00")</f>
        <v>24-09</v>
      </c>
      <c r="L547" s="101">
        <f>MONTH(jaar_zip[[#This Row],[Datum]])</f>
        <v>2</v>
      </c>
      <c r="M547" s="101">
        <f>IF(ISNUMBER(jaar_zip[[#This Row],[etmaaltemperatuur]]),IF(jaar_zip[[#This Row],[etmaaltemperatuur]]&lt;stookgrens,stookgrens-jaar_zip[[#This Row],[etmaaltemperatuur]],0),"")</f>
        <v>14</v>
      </c>
      <c r="N547" s="101">
        <f>IF(ISNUMBER(jaar_zip[[#This Row],[graaddagen]]),IF(OR(MONTH(jaar_zip[[#This Row],[Datum]])=1,MONTH(jaar_zip[[#This Row],[Datum]])=2,MONTH(jaar_zip[[#This Row],[Datum]])=11,MONTH(jaar_zip[[#This Row],[Datum]])=12),1.1,IF(OR(MONTH(jaar_zip[[#This Row],[Datum]])=3,MONTH(jaar_zip[[#This Row],[Datum]])=10),1,0.8))*jaar_zip[[#This Row],[graaddagen]],"")</f>
        <v>15.400000000000002</v>
      </c>
      <c r="O547" s="101">
        <f>IF(ISNUMBER(jaar_zip[[#This Row],[etmaaltemperatuur]]),IF(jaar_zip[[#This Row],[etmaaltemperatuur]]&gt;stookgrens,jaar_zip[[#This Row],[etmaaltemperatuur]]-stookgrens,0),"")</f>
        <v>0</v>
      </c>
    </row>
    <row r="548" spans="1:15" x14ac:dyDescent="0.3">
      <c r="A548">
        <v>249</v>
      </c>
      <c r="B548">
        <v>20240228</v>
      </c>
      <c r="C548">
        <v>4.8</v>
      </c>
      <c r="D548">
        <v>7.3</v>
      </c>
      <c r="E548">
        <v>590</v>
      </c>
      <c r="F548">
        <v>-0.1</v>
      </c>
      <c r="H548">
        <v>90</v>
      </c>
      <c r="I548" s="101" t="s">
        <v>16</v>
      </c>
      <c r="J548" s="1">
        <f>DATEVALUE(RIGHT(jaar_zip[[#This Row],[YYYYMMDD]],2)&amp;"-"&amp;MID(jaar_zip[[#This Row],[YYYYMMDD]],5,2)&amp;"-"&amp;LEFT(jaar_zip[[#This Row],[YYYYMMDD]],4))</f>
        <v>45350</v>
      </c>
      <c r="K548" s="101" t="str">
        <f>IF(AND(VALUE(MONTH(jaar_zip[[#This Row],[Datum]]))=1,VALUE(WEEKNUM(jaar_zip[[#This Row],[Datum]],21))&gt;51),RIGHT(YEAR(jaar_zip[[#This Row],[Datum]])-1,2),RIGHT(YEAR(jaar_zip[[#This Row],[Datum]]),2))&amp;"-"&amp; TEXT(WEEKNUM(jaar_zip[[#This Row],[Datum]],21),"00")</f>
        <v>24-09</v>
      </c>
      <c r="L548" s="101">
        <f>MONTH(jaar_zip[[#This Row],[Datum]])</f>
        <v>2</v>
      </c>
      <c r="M548" s="101">
        <f>IF(ISNUMBER(jaar_zip[[#This Row],[etmaaltemperatuur]]),IF(jaar_zip[[#This Row],[etmaaltemperatuur]]&lt;stookgrens,stookgrens-jaar_zip[[#This Row],[etmaaltemperatuur]],0),"")</f>
        <v>10.7</v>
      </c>
      <c r="N548" s="101">
        <f>IF(ISNUMBER(jaar_zip[[#This Row],[graaddagen]]),IF(OR(MONTH(jaar_zip[[#This Row],[Datum]])=1,MONTH(jaar_zip[[#This Row],[Datum]])=2,MONTH(jaar_zip[[#This Row],[Datum]])=11,MONTH(jaar_zip[[#This Row],[Datum]])=12),1.1,IF(OR(MONTH(jaar_zip[[#This Row],[Datum]])=3,MONTH(jaar_zip[[#This Row],[Datum]])=10),1,0.8))*jaar_zip[[#This Row],[graaddagen]],"")</f>
        <v>11.77</v>
      </c>
      <c r="O548" s="101">
        <f>IF(ISNUMBER(jaar_zip[[#This Row],[etmaaltemperatuur]]),IF(jaar_zip[[#This Row],[etmaaltemperatuur]]&gt;stookgrens,jaar_zip[[#This Row],[etmaaltemperatuur]]-stookgrens,0),"")</f>
        <v>0</v>
      </c>
    </row>
    <row r="549" spans="1:15" x14ac:dyDescent="0.3">
      <c r="A549">
        <v>249</v>
      </c>
      <c r="B549">
        <v>20240229</v>
      </c>
      <c r="C549">
        <v>6.9</v>
      </c>
      <c r="D549">
        <v>8.1999999999999993</v>
      </c>
      <c r="E549">
        <v>190</v>
      </c>
      <c r="F549">
        <v>3.8</v>
      </c>
      <c r="H549">
        <v>96</v>
      </c>
      <c r="I549" s="101" t="s">
        <v>16</v>
      </c>
      <c r="J549" s="1">
        <f>DATEVALUE(RIGHT(jaar_zip[[#This Row],[YYYYMMDD]],2)&amp;"-"&amp;MID(jaar_zip[[#This Row],[YYYYMMDD]],5,2)&amp;"-"&amp;LEFT(jaar_zip[[#This Row],[YYYYMMDD]],4))</f>
        <v>45351</v>
      </c>
      <c r="K549" s="101" t="str">
        <f>IF(AND(VALUE(MONTH(jaar_zip[[#This Row],[Datum]]))=1,VALUE(WEEKNUM(jaar_zip[[#This Row],[Datum]],21))&gt;51),RIGHT(YEAR(jaar_zip[[#This Row],[Datum]])-1,2),RIGHT(YEAR(jaar_zip[[#This Row],[Datum]]),2))&amp;"-"&amp; TEXT(WEEKNUM(jaar_zip[[#This Row],[Datum]],21),"00")</f>
        <v>24-09</v>
      </c>
      <c r="L549" s="101">
        <f>MONTH(jaar_zip[[#This Row],[Datum]])</f>
        <v>2</v>
      </c>
      <c r="M549" s="101">
        <f>IF(ISNUMBER(jaar_zip[[#This Row],[etmaaltemperatuur]]),IF(jaar_zip[[#This Row],[etmaaltemperatuur]]&lt;stookgrens,stookgrens-jaar_zip[[#This Row],[etmaaltemperatuur]],0),"")</f>
        <v>9.8000000000000007</v>
      </c>
      <c r="N549" s="101">
        <f>IF(ISNUMBER(jaar_zip[[#This Row],[graaddagen]]),IF(OR(MONTH(jaar_zip[[#This Row],[Datum]])=1,MONTH(jaar_zip[[#This Row],[Datum]])=2,MONTH(jaar_zip[[#This Row],[Datum]])=11,MONTH(jaar_zip[[#This Row],[Datum]])=12),1.1,IF(OR(MONTH(jaar_zip[[#This Row],[Datum]])=3,MONTH(jaar_zip[[#This Row],[Datum]])=10),1,0.8))*jaar_zip[[#This Row],[graaddagen]],"")</f>
        <v>10.780000000000001</v>
      </c>
      <c r="O549" s="101">
        <f>IF(ISNUMBER(jaar_zip[[#This Row],[etmaaltemperatuur]]),IF(jaar_zip[[#This Row],[etmaaltemperatuur]]&gt;stookgrens,jaar_zip[[#This Row],[etmaaltemperatuur]]-stookgrens,0),"")</f>
        <v>0</v>
      </c>
    </row>
    <row r="550" spans="1:15" x14ac:dyDescent="0.3">
      <c r="A550">
        <v>249</v>
      </c>
      <c r="B550">
        <v>20240301</v>
      </c>
      <c r="C550">
        <v>6.4</v>
      </c>
      <c r="D550">
        <v>7.7</v>
      </c>
      <c r="E550">
        <v>747</v>
      </c>
      <c r="F550">
        <v>2.9</v>
      </c>
      <c r="H550">
        <v>84</v>
      </c>
      <c r="I550" s="101" t="s">
        <v>16</v>
      </c>
      <c r="J550" s="1">
        <f>DATEVALUE(RIGHT(jaar_zip[[#This Row],[YYYYMMDD]],2)&amp;"-"&amp;MID(jaar_zip[[#This Row],[YYYYMMDD]],5,2)&amp;"-"&amp;LEFT(jaar_zip[[#This Row],[YYYYMMDD]],4))</f>
        <v>45352</v>
      </c>
      <c r="K550" s="101" t="str">
        <f>IF(AND(VALUE(MONTH(jaar_zip[[#This Row],[Datum]]))=1,VALUE(WEEKNUM(jaar_zip[[#This Row],[Datum]],21))&gt;51),RIGHT(YEAR(jaar_zip[[#This Row],[Datum]])-1,2),RIGHT(YEAR(jaar_zip[[#This Row],[Datum]]),2))&amp;"-"&amp; TEXT(WEEKNUM(jaar_zip[[#This Row],[Datum]],21),"00")</f>
        <v>24-09</v>
      </c>
      <c r="L550" s="101">
        <f>MONTH(jaar_zip[[#This Row],[Datum]])</f>
        <v>3</v>
      </c>
      <c r="M550" s="101">
        <f>IF(ISNUMBER(jaar_zip[[#This Row],[etmaaltemperatuur]]),IF(jaar_zip[[#This Row],[etmaaltemperatuur]]&lt;stookgrens,stookgrens-jaar_zip[[#This Row],[etmaaltemperatuur]],0),"")</f>
        <v>10.3</v>
      </c>
      <c r="N550" s="101">
        <f>IF(ISNUMBER(jaar_zip[[#This Row],[graaddagen]]),IF(OR(MONTH(jaar_zip[[#This Row],[Datum]])=1,MONTH(jaar_zip[[#This Row],[Datum]])=2,MONTH(jaar_zip[[#This Row],[Datum]])=11,MONTH(jaar_zip[[#This Row],[Datum]])=12),1.1,IF(OR(MONTH(jaar_zip[[#This Row],[Datum]])=3,MONTH(jaar_zip[[#This Row],[Datum]])=10),1,0.8))*jaar_zip[[#This Row],[graaddagen]],"")</f>
        <v>10.3</v>
      </c>
      <c r="O550" s="101">
        <f>IF(ISNUMBER(jaar_zip[[#This Row],[etmaaltemperatuur]]),IF(jaar_zip[[#This Row],[etmaaltemperatuur]]&gt;stookgrens,jaar_zip[[#This Row],[etmaaltemperatuur]]-stookgrens,0),"")</f>
        <v>0</v>
      </c>
    </row>
    <row r="551" spans="1:15" x14ac:dyDescent="0.3">
      <c r="A551">
        <v>249</v>
      </c>
      <c r="B551">
        <v>20240302</v>
      </c>
      <c r="C551">
        <v>6.6</v>
      </c>
      <c r="D551">
        <v>8.6999999999999993</v>
      </c>
      <c r="E551">
        <v>1122</v>
      </c>
      <c r="F551">
        <v>0.1</v>
      </c>
      <c r="H551">
        <v>75</v>
      </c>
      <c r="I551" s="101" t="s">
        <v>16</v>
      </c>
      <c r="J551" s="1">
        <f>DATEVALUE(RIGHT(jaar_zip[[#This Row],[YYYYMMDD]],2)&amp;"-"&amp;MID(jaar_zip[[#This Row],[YYYYMMDD]],5,2)&amp;"-"&amp;LEFT(jaar_zip[[#This Row],[YYYYMMDD]],4))</f>
        <v>45353</v>
      </c>
      <c r="K551" s="101" t="str">
        <f>IF(AND(VALUE(MONTH(jaar_zip[[#This Row],[Datum]]))=1,VALUE(WEEKNUM(jaar_zip[[#This Row],[Datum]],21))&gt;51),RIGHT(YEAR(jaar_zip[[#This Row],[Datum]])-1,2),RIGHT(YEAR(jaar_zip[[#This Row],[Datum]]),2))&amp;"-"&amp; TEXT(WEEKNUM(jaar_zip[[#This Row],[Datum]],21),"00")</f>
        <v>24-09</v>
      </c>
      <c r="L551" s="101">
        <f>MONTH(jaar_zip[[#This Row],[Datum]])</f>
        <v>3</v>
      </c>
      <c r="M551" s="101">
        <f>IF(ISNUMBER(jaar_zip[[#This Row],[etmaaltemperatuur]]),IF(jaar_zip[[#This Row],[etmaaltemperatuur]]&lt;stookgrens,stookgrens-jaar_zip[[#This Row],[etmaaltemperatuur]],0),"")</f>
        <v>9.3000000000000007</v>
      </c>
      <c r="N551" s="101">
        <f>IF(ISNUMBER(jaar_zip[[#This Row],[graaddagen]]),IF(OR(MONTH(jaar_zip[[#This Row],[Datum]])=1,MONTH(jaar_zip[[#This Row],[Datum]])=2,MONTH(jaar_zip[[#This Row],[Datum]])=11,MONTH(jaar_zip[[#This Row],[Datum]])=12),1.1,IF(OR(MONTH(jaar_zip[[#This Row],[Datum]])=3,MONTH(jaar_zip[[#This Row],[Datum]])=10),1,0.8))*jaar_zip[[#This Row],[graaddagen]],"")</f>
        <v>9.3000000000000007</v>
      </c>
      <c r="O551" s="101">
        <f>IF(ISNUMBER(jaar_zip[[#This Row],[etmaaltemperatuur]]),IF(jaar_zip[[#This Row],[etmaaltemperatuur]]&gt;stookgrens,jaar_zip[[#This Row],[etmaaltemperatuur]]-stookgrens,0),"")</f>
        <v>0</v>
      </c>
    </row>
    <row r="552" spans="1:15" x14ac:dyDescent="0.3">
      <c r="A552">
        <v>249</v>
      </c>
      <c r="B552">
        <v>20240303</v>
      </c>
      <c r="C552">
        <v>4.2</v>
      </c>
      <c r="D552">
        <v>9.6999999999999993</v>
      </c>
      <c r="E552">
        <v>727</v>
      </c>
      <c r="F552">
        <v>-0.1</v>
      </c>
      <c r="H552">
        <v>81</v>
      </c>
      <c r="I552" s="101" t="s">
        <v>16</v>
      </c>
      <c r="J552" s="1">
        <f>DATEVALUE(RIGHT(jaar_zip[[#This Row],[YYYYMMDD]],2)&amp;"-"&amp;MID(jaar_zip[[#This Row],[YYYYMMDD]],5,2)&amp;"-"&amp;LEFT(jaar_zip[[#This Row],[YYYYMMDD]],4))</f>
        <v>45354</v>
      </c>
      <c r="K552" s="101" t="str">
        <f>IF(AND(VALUE(MONTH(jaar_zip[[#This Row],[Datum]]))=1,VALUE(WEEKNUM(jaar_zip[[#This Row],[Datum]],21))&gt;51),RIGHT(YEAR(jaar_zip[[#This Row],[Datum]])-1,2),RIGHT(YEAR(jaar_zip[[#This Row],[Datum]]),2))&amp;"-"&amp; TEXT(WEEKNUM(jaar_zip[[#This Row],[Datum]],21),"00")</f>
        <v>24-09</v>
      </c>
      <c r="L552" s="101">
        <f>MONTH(jaar_zip[[#This Row],[Datum]])</f>
        <v>3</v>
      </c>
      <c r="M552" s="101">
        <f>IF(ISNUMBER(jaar_zip[[#This Row],[etmaaltemperatuur]]),IF(jaar_zip[[#This Row],[etmaaltemperatuur]]&lt;stookgrens,stookgrens-jaar_zip[[#This Row],[etmaaltemperatuur]],0),"")</f>
        <v>8.3000000000000007</v>
      </c>
      <c r="N552" s="101">
        <f>IF(ISNUMBER(jaar_zip[[#This Row],[graaddagen]]),IF(OR(MONTH(jaar_zip[[#This Row],[Datum]])=1,MONTH(jaar_zip[[#This Row],[Datum]])=2,MONTH(jaar_zip[[#This Row],[Datum]])=11,MONTH(jaar_zip[[#This Row],[Datum]])=12),1.1,IF(OR(MONTH(jaar_zip[[#This Row],[Datum]])=3,MONTH(jaar_zip[[#This Row],[Datum]])=10),1,0.8))*jaar_zip[[#This Row],[graaddagen]],"")</f>
        <v>8.3000000000000007</v>
      </c>
      <c r="O552" s="101">
        <f>IF(ISNUMBER(jaar_zip[[#This Row],[etmaaltemperatuur]]),IF(jaar_zip[[#This Row],[etmaaltemperatuur]]&gt;stookgrens,jaar_zip[[#This Row],[etmaaltemperatuur]]-stookgrens,0),"")</f>
        <v>0</v>
      </c>
    </row>
    <row r="553" spans="1:15" x14ac:dyDescent="0.3">
      <c r="A553">
        <v>249</v>
      </c>
      <c r="B553">
        <v>20240304</v>
      </c>
      <c r="C553">
        <v>3.1</v>
      </c>
      <c r="D553">
        <v>6.7</v>
      </c>
      <c r="E553">
        <v>872</v>
      </c>
      <c r="F553">
        <v>-0.1</v>
      </c>
      <c r="H553">
        <v>86</v>
      </c>
      <c r="I553" s="101" t="s">
        <v>16</v>
      </c>
      <c r="J553" s="1">
        <f>DATEVALUE(RIGHT(jaar_zip[[#This Row],[YYYYMMDD]],2)&amp;"-"&amp;MID(jaar_zip[[#This Row],[YYYYMMDD]],5,2)&amp;"-"&amp;LEFT(jaar_zip[[#This Row],[YYYYMMDD]],4))</f>
        <v>45355</v>
      </c>
      <c r="K553" s="101" t="str">
        <f>IF(AND(VALUE(MONTH(jaar_zip[[#This Row],[Datum]]))=1,VALUE(WEEKNUM(jaar_zip[[#This Row],[Datum]],21))&gt;51),RIGHT(YEAR(jaar_zip[[#This Row],[Datum]])-1,2),RIGHT(YEAR(jaar_zip[[#This Row],[Datum]]),2))&amp;"-"&amp; TEXT(WEEKNUM(jaar_zip[[#This Row],[Datum]],21),"00")</f>
        <v>24-10</v>
      </c>
      <c r="L553" s="101">
        <f>MONTH(jaar_zip[[#This Row],[Datum]])</f>
        <v>3</v>
      </c>
      <c r="M553" s="101">
        <f>IF(ISNUMBER(jaar_zip[[#This Row],[etmaaltemperatuur]]),IF(jaar_zip[[#This Row],[etmaaltemperatuur]]&lt;stookgrens,stookgrens-jaar_zip[[#This Row],[etmaaltemperatuur]],0),"")</f>
        <v>11.3</v>
      </c>
      <c r="N553" s="101">
        <f>IF(ISNUMBER(jaar_zip[[#This Row],[graaddagen]]),IF(OR(MONTH(jaar_zip[[#This Row],[Datum]])=1,MONTH(jaar_zip[[#This Row],[Datum]])=2,MONTH(jaar_zip[[#This Row],[Datum]])=11,MONTH(jaar_zip[[#This Row],[Datum]])=12),1.1,IF(OR(MONTH(jaar_zip[[#This Row],[Datum]])=3,MONTH(jaar_zip[[#This Row],[Datum]])=10),1,0.8))*jaar_zip[[#This Row],[graaddagen]],"")</f>
        <v>11.3</v>
      </c>
      <c r="O553" s="101">
        <f>IF(ISNUMBER(jaar_zip[[#This Row],[etmaaltemperatuur]]),IF(jaar_zip[[#This Row],[etmaaltemperatuur]]&gt;stookgrens,jaar_zip[[#This Row],[etmaaltemperatuur]]-stookgrens,0),"")</f>
        <v>0</v>
      </c>
    </row>
    <row r="554" spans="1:15" x14ac:dyDescent="0.3">
      <c r="A554">
        <v>249</v>
      </c>
      <c r="B554">
        <v>20240305</v>
      </c>
      <c r="C554">
        <v>1.9</v>
      </c>
      <c r="D554">
        <v>6</v>
      </c>
      <c r="E554">
        <v>341</v>
      </c>
      <c r="F554">
        <v>1.7</v>
      </c>
      <c r="H554">
        <v>95</v>
      </c>
      <c r="I554" s="101" t="s">
        <v>16</v>
      </c>
      <c r="J554" s="1">
        <f>DATEVALUE(RIGHT(jaar_zip[[#This Row],[YYYYMMDD]],2)&amp;"-"&amp;MID(jaar_zip[[#This Row],[YYYYMMDD]],5,2)&amp;"-"&amp;LEFT(jaar_zip[[#This Row],[YYYYMMDD]],4))</f>
        <v>45356</v>
      </c>
      <c r="K554" s="101" t="str">
        <f>IF(AND(VALUE(MONTH(jaar_zip[[#This Row],[Datum]]))=1,VALUE(WEEKNUM(jaar_zip[[#This Row],[Datum]],21))&gt;51),RIGHT(YEAR(jaar_zip[[#This Row],[Datum]])-1,2),RIGHT(YEAR(jaar_zip[[#This Row],[Datum]]),2))&amp;"-"&amp; TEXT(WEEKNUM(jaar_zip[[#This Row],[Datum]],21),"00")</f>
        <v>24-10</v>
      </c>
      <c r="L554" s="101">
        <f>MONTH(jaar_zip[[#This Row],[Datum]])</f>
        <v>3</v>
      </c>
      <c r="M554" s="101">
        <f>IF(ISNUMBER(jaar_zip[[#This Row],[etmaaltemperatuur]]),IF(jaar_zip[[#This Row],[etmaaltemperatuur]]&lt;stookgrens,stookgrens-jaar_zip[[#This Row],[etmaaltemperatuur]],0),"")</f>
        <v>12</v>
      </c>
      <c r="N554" s="101">
        <f>IF(ISNUMBER(jaar_zip[[#This Row],[graaddagen]]),IF(OR(MONTH(jaar_zip[[#This Row],[Datum]])=1,MONTH(jaar_zip[[#This Row],[Datum]])=2,MONTH(jaar_zip[[#This Row],[Datum]])=11,MONTH(jaar_zip[[#This Row],[Datum]])=12),1.1,IF(OR(MONTH(jaar_zip[[#This Row],[Datum]])=3,MONTH(jaar_zip[[#This Row],[Datum]])=10),1,0.8))*jaar_zip[[#This Row],[graaddagen]],"")</f>
        <v>12</v>
      </c>
      <c r="O554" s="101">
        <f>IF(ISNUMBER(jaar_zip[[#This Row],[etmaaltemperatuur]]),IF(jaar_zip[[#This Row],[etmaaltemperatuur]]&gt;stookgrens,jaar_zip[[#This Row],[etmaaltemperatuur]]-stookgrens,0),"")</f>
        <v>0</v>
      </c>
    </row>
    <row r="555" spans="1:15" x14ac:dyDescent="0.3">
      <c r="A555">
        <v>249</v>
      </c>
      <c r="B555">
        <v>20240306</v>
      </c>
      <c r="C555">
        <v>3.2</v>
      </c>
      <c r="D555">
        <v>6.9</v>
      </c>
      <c r="E555">
        <v>1096</v>
      </c>
      <c r="F555">
        <v>-0.1</v>
      </c>
      <c r="H555">
        <v>92</v>
      </c>
      <c r="I555" s="101" t="s">
        <v>16</v>
      </c>
      <c r="J555" s="1">
        <f>DATEVALUE(RIGHT(jaar_zip[[#This Row],[YYYYMMDD]],2)&amp;"-"&amp;MID(jaar_zip[[#This Row],[YYYYMMDD]],5,2)&amp;"-"&amp;LEFT(jaar_zip[[#This Row],[YYYYMMDD]],4))</f>
        <v>45357</v>
      </c>
      <c r="K555" s="101" t="str">
        <f>IF(AND(VALUE(MONTH(jaar_zip[[#This Row],[Datum]]))=1,VALUE(WEEKNUM(jaar_zip[[#This Row],[Datum]],21))&gt;51),RIGHT(YEAR(jaar_zip[[#This Row],[Datum]])-1,2),RIGHT(YEAR(jaar_zip[[#This Row],[Datum]]),2))&amp;"-"&amp; TEXT(WEEKNUM(jaar_zip[[#This Row],[Datum]],21),"00")</f>
        <v>24-10</v>
      </c>
      <c r="L555" s="101">
        <f>MONTH(jaar_zip[[#This Row],[Datum]])</f>
        <v>3</v>
      </c>
      <c r="M555" s="101">
        <f>IF(ISNUMBER(jaar_zip[[#This Row],[etmaaltemperatuur]]),IF(jaar_zip[[#This Row],[etmaaltemperatuur]]&lt;stookgrens,stookgrens-jaar_zip[[#This Row],[etmaaltemperatuur]],0),"")</f>
        <v>11.1</v>
      </c>
      <c r="N555" s="101">
        <f>IF(ISNUMBER(jaar_zip[[#This Row],[graaddagen]]),IF(OR(MONTH(jaar_zip[[#This Row],[Datum]])=1,MONTH(jaar_zip[[#This Row],[Datum]])=2,MONTH(jaar_zip[[#This Row],[Datum]])=11,MONTH(jaar_zip[[#This Row],[Datum]])=12),1.1,IF(OR(MONTH(jaar_zip[[#This Row],[Datum]])=3,MONTH(jaar_zip[[#This Row],[Datum]])=10),1,0.8))*jaar_zip[[#This Row],[graaddagen]],"")</f>
        <v>11.1</v>
      </c>
      <c r="O555" s="101">
        <f>IF(ISNUMBER(jaar_zip[[#This Row],[etmaaltemperatuur]]),IF(jaar_zip[[#This Row],[etmaaltemperatuur]]&gt;stookgrens,jaar_zip[[#This Row],[etmaaltemperatuur]]-stookgrens,0),"")</f>
        <v>0</v>
      </c>
    </row>
    <row r="556" spans="1:15" x14ac:dyDescent="0.3">
      <c r="A556">
        <v>249</v>
      </c>
      <c r="B556">
        <v>20240307</v>
      </c>
      <c r="C556">
        <v>5.7</v>
      </c>
      <c r="D556">
        <v>4.9000000000000004</v>
      </c>
      <c r="E556">
        <v>1188</v>
      </c>
      <c r="F556">
        <v>0</v>
      </c>
      <c r="H556">
        <v>86</v>
      </c>
      <c r="I556" s="101" t="s">
        <v>16</v>
      </c>
      <c r="J556" s="1">
        <f>DATEVALUE(RIGHT(jaar_zip[[#This Row],[YYYYMMDD]],2)&amp;"-"&amp;MID(jaar_zip[[#This Row],[YYYYMMDD]],5,2)&amp;"-"&amp;LEFT(jaar_zip[[#This Row],[YYYYMMDD]],4))</f>
        <v>45358</v>
      </c>
      <c r="K556" s="101" t="str">
        <f>IF(AND(VALUE(MONTH(jaar_zip[[#This Row],[Datum]]))=1,VALUE(WEEKNUM(jaar_zip[[#This Row],[Datum]],21))&gt;51),RIGHT(YEAR(jaar_zip[[#This Row],[Datum]])-1,2),RIGHT(YEAR(jaar_zip[[#This Row],[Datum]]),2))&amp;"-"&amp; TEXT(WEEKNUM(jaar_zip[[#This Row],[Datum]],21),"00")</f>
        <v>24-10</v>
      </c>
      <c r="L556" s="101">
        <f>MONTH(jaar_zip[[#This Row],[Datum]])</f>
        <v>3</v>
      </c>
      <c r="M556" s="101">
        <f>IF(ISNUMBER(jaar_zip[[#This Row],[etmaaltemperatuur]]),IF(jaar_zip[[#This Row],[etmaaltemperatuur]]&lt;stookgrens,stookgrens-jaar_zip[[#This Row],[etmaaltemperatuur]],0),"")</f>
        <v>13.1</v>
      </c>
      <c r="N556" s="101">
        <f>IF(ISNUMBER(jaar_zip[[#This Row],[graaddagen]]),IF(OR(MONTH(jaar_zip[[#This Row],[Datum]])=1,MONTH(jaar_zip[[#This Row],[Datum]])=2,MONTH(jaar_zip[[#This Row],[Datum]])=11,MONTH(jaar_zip[[#This Row],[Datum]])=12),1.1,IF(OR(MONTH(jaar_zip[[#This Row],[Datum]])=3,MONTH(jaar_zip[[#This Row],[Datum]])=10),1,0.8))*jaar_zip[[#This Row],[graaddagen]],"")</f>
        <v>13.1</v>
      </c>
      <c r="O556" s="101">
        <f>IF(ISNUMBER(jaar_zip[[#This Row],[etmaaltemperatuur]]),IF(jaar_zip[[#This Row],[etmaaltemperatuur]]&gt;stookgrens,jaar_zip[[#This Row],[etmaaltemperatuur]]-stookgrens,0),"")</f>
        <v>0</v>
      </c>
    </row>
    <row r="557" spans="1:15" x14ac:dyDescent="0.3">
      <c r="A557">
        <v>249</v>
      </c>
      <c r="B557">
        <v>20240308</v>
      </c>
      <c r="C557">
        <v>7.8</v>
      </c>
      <c r="D557">
        <v>5.4</v>
      </c>
      <c r="E557">
        <v>1310</v>
      </c>
      <c r="F557">
        <v>0</v>
      </c>
      <c r="H557">
        <v>73</v>
      </c>
      <c r="I557" s="101" t="s">
        <v>16</v>
      </c>
      <c r="J557" s="1">
        <f>DATEVALUE(RIGHT(jaar_zip[[#This Row],[YYYYMMDD]],2)&amp;"-"&amp;MID(jaar_zip[[#This Row],[YYYYMMDD]],5,2)&amp;"-"&amp;LEFT(jaar_zip[[#This Row],[YYYYMMDD]],4))</f>
        <v>45359</v>
      </c>
      <c r="K557" s="101" t="str">
        <f>IF(AND(VALUE(MONTH(jaar_zip[[#This Row],[Datum]]))=1,VALUE(WEEKNUM(jaar_zip[[#This Row],[Datum]],21))&gt;51),RIGHT(YEAR(jaar_zip[[#This Row],[Datum]])-1,2),RIGHT(YEAR(jaar_zip[[#This Row],[Datum]]),2))&amp;"-"&amp; TEXT(WEEKNUM(jaar_zip[[#This Row],[Datum]],21),"00")</f>
        <v>24-10</v>
      </c>
      <c r="L557" s="101">
        <f>MONTH(jaar_zip[[#This Row],[Datum]])</f>
        <v>3</v>
      </c>
      <c r="M557" s="101">
        <f>IF(ISNUMBER(jaar_zip[[#This Row],[etmaaltemperatuur]]),IF(jaar_zip[[#This Row],[etmaaltemperatuur]]&lt;stookgrens,stookgrens-jaar_zip[[#This Row],[etmaaltemperatuur]],0),"")</f>
        <v>12.6</v>
      </c>
      <c r="N557" s="101">
        <f>IF(ISNUMBER(jaar_zip[[#This Row],[graaddagen]]),IF(OR(MONTH(jaar_zip[[#This Row],[Datum]])=1,MONTH(jaar_zip[[#This Row],[Datum]])=2,MONTH(jaar_zip[[#This Row],[Datum]])=11,MONTH(jaar_zip[[#This Row],[Datum]])=12),1.1,IF(OR(MONTH(jaar_zip[[#This Row],[Datum]])=3,MONTH(jaar_zip[[#This Row],[Datum]])=10),1,0.8))*jaar_zip[[#This Row],[graaddagen]],"")</f>
        <v>12.6</v>
      </c>
      <c r="O557" s="101">
        <f>IF(ISNUMBER(jaar_zip[[#This Row],[etmaaltemperatuur]]),IF(jaar_zip[[#This Row],[etmaaltemperatuur]]&gt;stookgrens,jaar_zip[[#This Row],[etmaaltemperatuur]]-stookgrens,0),"")</f>
        <v>0</v>
      </c>
    </row>
    <row r="558" spans="1:15" x14ac:dyDescent="0.3">
      <c r="A558">
        <v>249</v>
      </c>
      <c r="B558">
        <v>20240309</v>
      </c>
      <c r="C558">
        <v>7.3</v>
      </c>
      <c r="D558">
        <v>7.2</v>
      </c>
      <c r="E558">
        <v>1227</v>
      </c>
      <c r="F558">
        <v>0</v>
      </c>
      <c r="H558">
        <v>75</v>
      </c>
      <c r="I558" s="101" t="s">
        <v>16</v>
      </c>
      <c r="J558" s="1">
        <f>DATEVALUE(RIGHT(jaar_zip[[#This Row],[YYYYMMDD]],2)&amp;"-"&amp;MID(jaar_zip[[#This Row],[YYYYMMDD]],5,2)&amp;"-"&amp;LEFT(jaar_zip[[#This Row],[YYYYMMDD]],4))</f>
        <v>45360</v>
      </c>
      <c r="K558" s="101" t="str">
        <f>IF(AND(VALUE(MONTH(jaar_zip[[#This Row],[Datum]]))=1,VALUE(WEEKNUM(jaar_zip[[#This Row],[Datum]],21))&gt;51),RIGHT(YEAR(jaar_zip[[#This Row],[Datum]])-1,2),RIGHT(YEAR(jaar_zip[[#This Row],[Datum]]),2))&amp;"-"&amp; TEXT(WEEKNUM(jaar_zip[[#This Row],[Datum]],21),"00")</f>
        <v>24-10</v>
      </c>
      <c r="L558" s="101">
        <f>MONTH(jaar_zip[[#This Row],[Datum]])</f>
        <v>3</v>
      </c>
      <c r="M558" s="101">
        <f>IF(ISNUMBER(jaar_zip[[#This Row],[etmaaltemperatuur]]),IF(jaar_zip[[#This Row],[etmaaltemperatuur]]&lt;stookgrens,stookgrens-jaar_zip[[#This Row],[etmaaltemperatuur]],0),"")</f>
        <v>10.8</v>
      </c>
      <c r="N558" s="101">
        <f>IF(ISNUMBER(jaar_zip[[#This Row],[graaddagen]]),IF(OR(MONTH(jaar_zip[[#This Row],[Datum]])=1,MONTH(jaar_zip[[#This Row],[Datum]])=2,MONTH(jaar_zip[[#This Row],[Datum]])=11,MONTH(jaar_zip[[#This Row],[Datum]])=12),1.1,IF(OR(MONTH(jaar_zip[[#This Row],[Datum]])=3,MONTH(jaar_zip[[#This Row],[Datum]])=10),1,0.8))*jaar_zip[[#This Row],[graaddagen]],"")</f>
        <v>10.8</v>
      </c>
      <c r="O558" s="101">
        <f>IF(ISNUMBER(jaar_zip[[#This Row],[etmaaltemperatuur]]),IF(jaar_zip[[#This Row],[etmaaltemperatuur]]&gt;stookgrens,jaar_zip[[#This Row],[etmaaltemperatuur]]-stookgrens,0),"")</f>
        <v>0</v>
      </c>
    </row>
    <row r="559" spans="1:15" x14ac:dyDescent="0.3">
      <c r="A559">
        <v>249</v>
      </c>
      <c r="B559">
        <v>20240310</v>
      </c>
      <c r="C559">
        <v>6.7</v>
      </c>
      <c r="D559">
        <v>8</v>
      </c>
      <c r="E559">
        <v>707</v>
      </c>
      <c r="F559">
        <v>0</v>
      </c>
      <c r="H559">
        <v>79</v>
      </c>
      <c r="I559" s="101" t="s">
        <v>16</v>
      </c>
      <c r="J559" s="1">
        <f>DATEVALUE(RIGHT(jaar_zip[[#This Row],[YYYYMMDD]],2)&amp;"-"&amp;MID(jaar_zip[[#This Row],[YYYYMMDD]],5,2)&amp;"-"&amp;LEFT(jaar_zip[[#This Row],[YYYYMMDD]],4))</f>
        <v>45361</v>
      </c>
      <c r="K559" s="101" t="str">
        <f>IF(AND(VALUE(MONTH(jaar_zip[[#This Row],[Datum]]))=1,VALUE(WEEKNUM(jaar_zip[[#This Row],[Datum]],21))&gt;51),RIGHT(YEAR(jaar_zip[[#This Row],[Datum]])-1,2),RIGHT(YEAR(jaar_zip[[#This Row],[Datum]]),2))&amp;"-"&amp; TEXT(WEEKNUM(jaar_zip[[#This Row],[Datum]],21),"00")</f>
        <v>24-10</v>
      </c>
      <c r="L559" s="101">
        <f>MONTH(jaar_zip[[#This Row],[Datum]])</f>
        <v>3</v>
      </c>
      <c r="M559" s="101">
        <f>IF(ISNUMBER(jaar_zip[[#This Row],[etmaaltemperatuur]]),IF(jaar_zip[[#This Row],[etmaaltemperatuur]]&lt;stookgrens,stookgrens-jaar_zip[[#This Row],[etmaaltemperatuur]],0),"")</f>
        <v>10</v>
      </c>
      <c r="N559" s="101">
        <f>IF(ISNUMBER(jaar_zip[[#This Row],[graaddagen]]),IF(OR(MONTH(jaar_zip[[#This Row],[Datum]])=1,MONTH(jaar_zip[[#This Row],[Datum]])=2,MONTH(jaar_zip[[#This Row],[Datum]])=11,MONTH(jaar_zip[[#This Row],[Datum]])=12),1.1,IF(OR(MONTH(jaar_zip[[#This Row],[Datum]])=3,MONTH(jaar_zip[[#This Row],[Datum]])=10),1,0.8))*jaar_zip[[#This Row],[graaddagen]],"")</f>
        <v>10</v>
      </c>
      <c r="O559" s="101">
        <f>IF(ISNUMBER(jaar_zip[[#This Row],[etmaaltemperatuur]]),IF(jaar_zip[[#This Row],[etmaaltemperatuur]]&gt;stookgrens,jaar_zip[[#This Row],[etmaaltemperatuur]]-stookgrens,0),"")</f>
        <v>0</v>
      </c>
    </row>
    <row r="560" spans="1:15" x14ac:dyDescent="0.3">
      <c r="A560">
        <v>249</v>
      </c>
      <c r="B560">
        <v>20240311</v>
      </c>
      <c r="C560">
        <v>3.2</v>
      </c>
      <c r="D560">
        <v>6.6</v>
      </c>
      <c r="E560">
        <v>205</v>
      </c>
      <c r="F560">
        <v>3.6</v>
      </c>
      <c r="H560">
        <v>94</v>
      </c>
      <c r="I560" s="101" t="s">
        <v>16</v>
      </c>
      <c r="J560" s="1">
        <f>DATEVALUE(RIGHT(jaar_zip[[#This Row],[YYYYMMDD]],2)&amp;"-"&amp;MID(jaar_zip[[#This Row],[YYYYMMDD]],5,2)&amp;"-"&amp;LEFT(jaar_zip[[#This Row],[YYYYMMDD]],4))</f>
        <v>45362</v>
      </c>
      <c r="K560" s="101" t="str">
        <f>IF(AND(VALUE(MONTH(jaar_zip[[#This Row],[Datum]]))=1,VALUE(WEEKNUM(jaar_zip[[#This Row],[Datum]],21))&gt;51),RIGHT(YEAR(jaar_zip[[#This Row],[Datum]])-1,2),RIGHT(YEAR(jaar_zip[[#This Row],[Datum]]),2))&amp;"-"&amp; TEXT(WEEKNUM(jaar_zip[[#This Row],[Datum]],21),"00")</f>
        <v>24-11</v>
      </c>
      <c r="L560" s="101">
        <f>MONTH(jaar_zip[[#This Row],[Datum]])</f>
        <v>3</v>
      </c>
      <c r="M560" s="101">
        <f>IF(ISNUMBER(jaar_zip[[#This Row],[etmaaltemperatuur]]),IF(jaar_zip[[#This Row],[etmaaltemperatuur]]&lt;stookgrens,stookgrens-jaar_zip[[#This Row],[etmaaltemperatuur]],0),"")</f>
        <v>11.4</v>
      </c>
      <c r="N560" s="101">
        <f>IF(ISNUMBER(jaar_zip[[#This Row],[graaddagen]]),IF(OR(MONTH(jaar_zip[[#This Row],[Datum]])=1,MONTH(jaar_zip[[#This Row],[Datum]])=2,MONTH(jaar_zip[[#This Row],[Datum]])=11,MONTH(jaar_zip[[#This Row],[Datum]])=12),1.1,IF(OR(MONTH(jaar_zip[[#This Row],[Datum]])=3,MONTH(jaar_zip[[#This Row],[Datum]])=10),1,0.8))*jaar_zip[[#This Row],[graaddagen]],"")</f>
        <v>11.4</v>
      </c>
      <c r="O560" s="101">
        <f>IF(ISNUMBER(jaar_zip[[#This Row],[etmaaltemperatuur]]),IF(jaar_zip[[#This Row],[etmaaltemperatuur]]&gt;stookgrens,jaar_zip[[#This Row],[etmaaltemperatuur]]-stookgrens,0),"")</f>
        <v>0</v>
      </c>
    </row>
    <row r="561" spans="1:15" x14ac:dyDescent="0.3">
      <c r="A561">
        <v>249</v>
      </c>
      <c r="B561">
        <v>20240312</v>
      </c>
      <c r="C561">
        <v>4.3</v>
      </c>
      <c r="D561">
        <v>8.3000000000000007</v>
      </c>
      <c r="E561">
        <v>583</v>
      </c>
      <c r="F561">
        <v>0.1</v>
      </c>
      <c r="H561">
        <v>90</v>
      </c>
      <c r="I561" s="101" t="s">
        <v>16</v>
      </c>
      <c r="J561" s="1">
        <f>DATEVALUE(RIGHT(jaar_zip[[#This Row],[YYYYMMDD]],2)&amp;"-"&amp;MID(jaar_zip[[#This Row],[YYYYMMDD]],5,2)&amp;"-"&amp;LEFT(jaar_zip[[#This Row],[YYYYMMDD]],4))</f>
        <v>45363</v>
      </c>
      <c r="K561" s="101" t="str">
        <f>IF(AND(VALUE(MONTH(jaar_zip[[#This Row],[Datum]]))=1,VALUE(WEEKNUM(jaar_zip[[#This Row],[Datum]],21))&gt;51),RIGHT(YEAR(jaar_zip[[#This Row],[Datum]])-1,2),RIGHT(YEAR(jaar_zip[[#This Row],[Datum]]),2))&amp;"-"&amp; TEXT(WEEKNUM(jaar_zip[[#This Row],[Datum]],21),"00")</f>
        <v>24-11</v>
      </c>
      <c r="L561" s="101">
        <f>MONTH(jaar_zip[[#This Row],[Datum]])</f>
        <v>3</v>
      </c>
      <c r="M561" s="101">
        <f>IF(ISNUMBER(jaar_zip[[#This Row],[etmaaltemperatuur]]),IF(jaar_zip[[#This Row],[etmaaltemperatuur]]&lt;stookgrens,stookgrens-jaar_zip[[#This Row],[etmaaltemperatuur]],0),"")</f>
        <v>9.6999999999999993</v>
      </c>
      <c r="N561" s="101">
        <f>IF(ISNUMBER(jaar_zip[[#This Row],[graaddagen]]),IF(OR(MONTH(jaar_zip[[#This Row],[Datum]])=1,MONTH(jaar_zip[[#This Row],[Datum]])=2,MONTH(jaar_zip[[#This Row],[Datum]])=11,MONTH(jaar_zip[[#This Row],[Datum]])=12),1.1,IF(OR(MONTH(jaar_zip[[#This Row],[Datum]])=3,MONTH(jaar_zip[[#This Row],[Datum]])=10),1,0.8))*jaar_zip[[#This Row],[graaddagen]],"")</f>
        <v>9.6999999999999993</v>
      </c>
      <c r="O561" s="101">
        <f>IF(ISNUMBER(jaar_zip[[#This Row],[etmaaltemperatuur]]),IF(jaar_zip[[#This Row],[etmaaltemperatuur]]&gt;stookgrens,jaar_zip[[#This Row],[etmaaltemperatuur]]-stookgrens,0),"")</f>
        <v>0</v>
      </c>
    </row>
    <row r="562" spans="1:15" x14ac:dyDescent="0.3">
      <c r="A562">
        <v>249</v>
      </c>
      <c r="B562">
        <v>20240313</v>
      </c>
      <c r="C562">
        <v>6.1</v>
      </c>
      <c r="D562">
        <v>10.7</v>
      </c>
      <c r="E562">
        <v>454</v>
      </c>
      <c r="F562">
        <v>0.8</v>
      </c>
      <c r="H562">
        <v>89</v>
      </c>
      <c r="I562" s="101" t="s">
        <v>16</v>
      </c>
      <c r="J562" s="1">
        <f>DATEVALUE(RIGHT(jaar_zip[[#This Row],[YYYYMMDD]],2)&amp;"-"&amp;MID(jaar_zip[[#This Row],[YYYYMMDD]],5,2)&amp;"-"&amp;LEFT(jaar_zip[[#This Row],[YYYYMMDD]],4))</f>
        <v>45364</v>
      </c>
      <c r="K562" s="101" t="str">
        <f>IF(AND(VALUE(MONTH(jaar_zip[[#This Row],[Datum]]))=1,VALUE(WEEKNUM(jaar_zip[[#This Row],[Datum]],21))&gt;51),RIGHT(YEAR(jaar_zip[[#This Row],[Datum]])-1,2),RIGHT(YEAR(jaar_zip[[#This Row],[Datum]]),2))&amp;"-"&amp; TEXT(WEEKNUM(jaar_zip[[#This Row],[Datum]],21),"00")</f>
        <v>24-11</v>
      </c>
      <c r="L562" s="101">
        <f>MONTH(jaar_zip[[#This Row],[Datum]])</f>
        <v>3</v>
      </c>
      <c r="M562" s="101">
        <f>IF(ISNUMBER(jaar_zip[[#This Row],[etmaaltemperatuur]]),IF(jaar_zip[[#This Row],[etmaaltemperatuur]]&lt;stookgrens,stookgrens-jaar_zip[[#This Row],[etmaaltemperatuur]],0),"")</f>
        <v>7.3000000000000007</v>
      </c>
      <c r="N562" s="101">
        <f>IF(ISNUMBER(jaar_zip[[#This Row],[graaddagen]]),IF(OR(MONTH(jaar_zip[[#This Row],[Datum]])=1,MONTH(jaar_zip[[#This Row],[Datum]])=2,MONTH(jaar_zip[[#This Row],[Datum]])=11,MONTH(jaar_zip[[#This Row],[Datum]])=12),1.1,IF(OR(MONTH(jaar_zip[[#This Row],[Datum]])=3,MONTH(jaar_zip[[#This Row],[Datum]])=10),1,0.8))*jaar_zip[[#This Row],[graaddagen]],"")</f>
        <v>7.3000000000000007</v>
      </c>
      <c r="O562" s="101">
        <f>IF(ISNUMBER(jaar_zip[[#This Row],[etmaaltemperatuur]]),IF(jaar_zip[[#This Row],[etmaaltemperatuur]]&gt;stookgrens,jaar_zip[[#This Row],[etmaaltemperatuur]]-stookgrens,0),"")</f>
        <v>0</v>
      </c>
    </row>
    <row r="563" spans="1:15" x14ac:dyDescent="0.3">
      <c r="A563">
        <v>249</v>
      </c>
      <c r="B563">
        <v>20240314</v>
      </c>
      <c r="C563">
        <v>4.9000000000000004</v>
      </c>
      <c r="D563">
        <v>12.6</v>
      </c>
      <c r="E563">
        <v>1306</v>
      </c>
      <c r="F563">
        <v>0</v>
      </c>
      <c r="H563">
        <v>78</v>
      </c>
      <c r="I563" s="101" t="s">
        <v>16</v>
      </c>
      <c r="J563" s="1">
        <f>DATEVALUE(RIGHT(jaar_zip[[#This Row],[YYYYMMDD]],2)&amp;"-"&amp;MID(jaar_zip[[#This Row],[YYYYMMDD]],5,2)&amp;"-"&amp;LEFT(jaar_zip[[#This Row],[YYYYMMDD]],4))</f>
        <v>45365</v>
      </c>
      <c r="K563" s="101" t="str">
        <f>IF(AND(VALUE(MONTH(jaar_zip[[#This Row],[Datum]]))=1,VALUE(WEEKNUM(jaar_zip[[#This Row],[Datum]],21))&gt;51),RIGHT(YEAR(jaar_zip[[#This Row],[Datum]])-1,2),RIGHT(YEAR(jaar_zip[[#This Row],[Datum]]),2))&amp;"-"&amp; TEXT(WEEKNUM(jaar_zip[[#This Row],[Datum]],21),"00")</f>
        <v>24-11</v>
      </c>
      <c r="L563" s="101">
        <f>MONTH(jaar_zip[[#This Row],[Datum]])</f>
        <v>3</v>
      </c>
      <c r="M563" s="101">
        <f>IF(ISNUMBER(jaar_zip[[#This Row],[etmaaltemperatuur]]),IF(jaar_zip[[#This Row],[etmaaltemperatuur]]&lt;stookgrens,stookgrens-jaar_zip[[#This Row],[etmaaltemperatuur]],0),"")</f>
        <v>5.4</v>
      </c>
      <c r="N563" s="101">
        <f>IF(ISNUMBER(jaar_zip[[#This Row],[graaddagen]]),IF(OR(MONTH(jaar_zip[[#This Row],[Datum]])=1,MONTH(jaar_zip[[#This Row],[Datum]])=2,MONTH(jaar_zip[[#This Row],[Datum]])=11,MONTH(jaar_zip[[#This Row],[Datum]])=12),1.1,IF(OR(MONTH(jaar_zip[[#This Row],[Datum]])=3,MONTH(jaar_zip[[#This Row],[Datum]])=10),1,0.8))*jaar_zip[[#This Row],[graaddagen]],"")</f>
        <v>5.4</v>
      </c>
      <c r="O563" s="101">
        <f>IF(ISNUMBER(jaar_zip[[#This Row],[etmaaltemperatuur]]),IF(jaar_zip[[#This Row],[etmaaltemperatuur]]&gt;stookgrens,jaar_zip[[#This Row],[etmaaltemperatuur]]-stookgrens,0),"")</f>
        <v>0</v>
      </c>
    </row>
    <row r="564" spans="1:15" x14ac:dyDescent="0.3">
      <c r="A564">
        <v>249</v>
      </c>
      <c r="B564">
        <v>20240315</v>
      </c>
      <c r="C564">
        <v>8.1999999999999993</v>
      </c>
      <c r="D564">
        <v>12</v>
      </c>
      <c r="E564">
        <v>932</v>
      </c>
      <c r="F564">
        <v>-0.1</v>
      </c>
      <c r="H564">
        <v>86</v>
      </c>
      <c r="I564" s="101" t="s">
        <v>16</v>
      </c>
      <c r="J564" s="1">
        <f>DATEVALUE(RIGHT(jaar_zip[[#This Row],[YYYYMMDD]],2)&amp;"-"&amp;MID(jaar_zip[[#This Row],[YYYYMMDD]],5,2)&amp;"-"&amp;LEFT(jaar_zip[[#This Row],[YYYYMMDD]],4))</f>
        <v>45366</v>
      </c>
      <c r="K564" s="101" t="str">
        <f>IF(AND(VALUE(MONTH(jaar_zip[[#This Row],[Datum]]))=1,VALUE(WEEKNUM(jaar_zip[[#This Row],[Datum]],21))&gt;51),RIGHT(YEAR(jaar_zip[[#This Row],[Datum]])-1,2),RIGHT(YEAR(jaar_zip[[#This Row],[Datum]]),2))&amp;"-"&amp; TEXT(WEEKNUM(jaar_zip[[#This Row],[Datum]],21),"00")</f>
        <v>24-11</v>
      </c>
      <c r="L564" s="101">
        <f>MONTH(jaar_zip[[#This Row],[Datum]])</f>
        <v>3</v>
      </c>
      <c r="M564" s="101">
        <f>IF(ISNUMBER(jaar_zip[[#This Row],[etmaaltemperatuur]]),IF(jaar_zip[[#This Row],[etmaaltemperatuur]]&lt;stookgrens,stookgrens-jaar_zip[[#This Row],[etmaaltemperatuur]],0),"")</f>
        <v>6</v>
      </c>
      <c r="N564" s="101">
        <f>IF(ISNUMBER(jaar_zip[[#This Row],[graaddagen]]),IF(OR(MONTH(jaar_zip[[#This Row],[Datum]])=1,MONTH(jaar_zip[[#This Row],[Datum]])=2,MONTH(jaar_zip[[#This Row],[Datum]])=11,MONTH(jaar_zip[[#This Row],[Datum]])=12),1.1,IF(OR(MONTH(jaar_zip[[#This Row],[Datum]])=3,MONTH(jaar_zip[[#This Row],[Datum]])=10),1,0.8))*jaar_zip[[#This Row],[graaddagen]],"")</f>
        <v>6</v>
      </c>
      <c r="O564" s="101">
        <f>IF(ISNUMBER(jaar_zip[[#This Row],[etmaaltemperatuur]]),IF(jaar_zip[[#This Row],[etmaaltemperatuur]]&gt;stookgrens,jaar_zip[[#This Row],[etmaaltemperatuur]]-stookgrens,0),"")</f>
        <v>0</v>
      </c>
    </row>
    <row r="565" spans="1:15" x14ac:dyDescent="0.3">
      <c r="A565">
        <v>249</v>
      </c>
      <c r="B565">
        <v>20240316</v>
      </c>
      <c r="C565">
        <v>4.5</v>
      </c>
      <c r="D565">
        <v>7.1</v>
      </c>
      <c r="E565">
        <v>724</v>
      </c>
      <c r="F565">
        <v>0.3</v>
      </c>
      <c r="H565">
        <v>80</v>
      </c>
      <c r="I565" s="101" t="s">
        <v>16</v>
      </c>
      <c r="J565" s="1">
        <f>DATEVALUE(RIGHT(jaar_zip[[#This Row],[YYYYMMDD]],2)&amp;"-"&amp;MID(jaar_zip[[#This Row],[YYYYMMDD]],5,2)&amp;"-"&amp;LEFT(jaar_zip[[#This Row],[YYYYMMDD]],4))</f>
        <v>45367</v>
      </c>
      <c r="K565" s="101" t="str">
        <f>IF(AND(VALUE(MONTH(jaar_zip[[#This Row],[Datum]]))=1,VALUE(WEEKNUM(jaar_zip[[#This Row],[Datum]],21))&gt;51),RIGHT(YEAR(jaar_zip[[#This Row],[Datum]])-1,2),RIGHT(YEAR(jaar_zip[[#This Row],[Datum]]),2))&amp;"-"&amp; TEXT(WEEKNUM(jaar_zip[[#This Row],[Datum]],21),"00")</f>
        <v>24-11</v>
      </c>
      <c r="L565" s="101">
        <f>MONTH(jaar_zip[[#This Row],[Datum]])</f>
        <v>3</v>
      </c>
      <c r="M565" s="101">
        <f>IF(ISNUMBER(jaar_zip[[#This Row],[etmaaltemperatuur]]),IF(jaar_zip[[#This Row],[etmaaltemperatuur]]&lt;stookgrens,stookgrens-jaar_zip[[#This Row],[etmaaltemperatuur]],0),"")</f>
        <v>10.9</v>
      </c>
      <c r="N565" s="101">
        <f>IF(ISNUMBER(jaar_zip[[#This Row],[graaddagen]]),IF(OR(MONTH(jaar_zip[[#This Row],[Datum]])=1,MONTH(jaar_zip[[#This Row],[Datum]])=2,MONTH(jaar_zip[[#This Row],[Datum]])=11,MONTH(jaar_zip[[#This Row],[Datum]])=12),1.1,IF(OR(MONTH(jaar_zip[[#This Row],[Datum]])=3,MONTH(jaar_zip[[#This Row],[Datum]])=10),1,0.8))*jaar_zip[[#This Row],[graaddagen]],"")</f>
        <v>10.9</v>
      </c>
      <c r="O565" s="101">
        <f>IF(ISNUMBER(jaar_zip[[#This Row],[etmaaltemperatuur]]),IF(jaar_zip[[#This Row],[etmaaltemperatuur]]&gt;stookgrens,jaar_zip[[#This Row],[etmaaltemperatuur]]-stookgrens,0),"")</f>
        <v>0</v>
      </c>
    </row>
    <row r="566" spans="1:15" x14ac:dyDescent="0.3">
      <c r="A566">
        <v>249</v>
      </c>
      <c r="B566">
        <v>20240317</v>
      </c>
      <c r="C566">
        <v>5.0999999999999996</v>
      </c>
      <c r="D566">
        <v>9.3000000000000007</v>
      </c>
      <c r="E566">
        <v>649</v>
      </c>
      <c r="F566">
        <v>4.9000000000000004</v>
      </c>
      <c r="H566">
        <v>84</v>
      </c>
      <c r="I566" s="101" t="s">
        <v>16</v>
      </c>
      <c r="J566" s="1">
        <f>DATEVALUE(RIGHT(jaar_zip[[#This Row],[YYYYMMDD]],2)&amp;"-"&amp;MID(jaar_zip[[#This Row],[YYYYMMDD]],5,2)&amp;"-"&amp;LEFT(jaar_zip[[#This Row],[YYYYMMDD]],4))</f>
        <v>45368</v>
      </c>
      <c r="K566" s="101" t="str">
        <f>IF(AND(VALUE(MONTH(jaar_zip[[#This Row],[Datum]]))=1,VALUE(WEEKNUM(jaar_zip[[#This Row],[Datum]],21))&gt;51),RIGHT(YEAR(jaar_zip[[#This Row],[Datum]])-1,2),RIGHT(YEAR(jaar_zip[[#This Row],[Datum]]),2))&amp;"-"&amp; TEXT(WEEKNUM(jaar_zip[[#This Row],[Datum]],21),"00")</f>
        <v>24-11</v>
      </c>
      <c r="L566" s="101">
        <f>MONTH(jaar_zip[[#This Row],[Datum]])</f>
        <v>3</v>
      </c>
      <c r="M566" s="101">
        <f>IF(ISNUMBER(jaar_zip[[#This Row],[etmaaltemperatuur]]),IF(jaar_zip[[#This Row],[etmaaltemperatuur]]&lt;stookgrens,stookgrens-jaar_zip[[#This Row],[etmaaltemperatuur]],0),"")</f>
        <v>8.6999999999999993</v>
      </c>
      <c r="N566" s="101">
        <f>IF(ISNUMBER(jaar_zip[[#This Row],[graaddagen]]),IF(OR(MONTH(jaar_zip[[#This Row],[Datum]])=1,MONTH(jaar_zip[[#This Row],[Datum]])=2,MONTH(jaar_zip[[#This Row],[Datum]])=11,MONTH(jaar_zip[[#This Row],[Datum]])=12),1.1,IF(OR(MONTH(jaar_zip[[#This Row],[Datum]])=3,MONTH(jaar_zip[[#This Row],[Datum]])=10),1,0.8))*jaar_zip[[#This Row],[graaddagen]],"")</f>
        <v>8.6999999999999993</v>
      </c>
      <c r="O566" s="101">
        <f>IF(ISNUMBER(jaar_zip[[#This Row],[etmaaltemperatuur]]),IF(jaar_zip[[#This Row],[etmaaltemperatuur]]&gt;stookgrens,jaar_zip[[#This Row],[etmaaltemperatuur]]-stookgrens,0),"")</f>
        <v>0</v>
      </c>
    </row>
    <row r="567" spans="1:15" x14ac:dyDescent="0.3">
      <c r="A567">
        <v>249</v>
      </c>
      <c r="B567">
        <v>20240318</v>
      </c>
      <c r="C567">
        <v>3.5</v>
      </c>
      <c r="D567">
        <v>10.3</v>
      </c>
      <c r="E567">
        <v>1391</v>
      </c>
      <c r="F567">
        <v>-0.1</v>
      </c>
      <c r="H567">
        <v>86</v>
      </c>
      <c r="I567" s="101" t="s">
        <v>16</v>
      </c>
      <c r="J567" s="1">
        <f>DATEVALUE(RIGHT(jaar_zip[[#This Row],[YYYYMMDD]],2)&amp;"-"&amp;MID(jaar_zip[[#This Row],[YYYYMMDD]],5,2)&amp;"-"&amp;LEFT(jaar_zip[[#This Row],[YYYYMMDD]],4))</f>
        <v>45369</v>
      </c>
      <c r="K567" s="101" t="str">
        <f>IF(AND(VALUE(MONTH(jaar_zip[[#This Row],[Datum]]))=1,VALUE(WEEKNUM(jaar_zip[[#This Row],[Datum]],21))&gt;51),RIGHT(YEAR(jaar_zip[[#This Row],[Datum]])-1,2),RIGHT(YEAR(jaar_zip[[#This Row],[Datum]]),2))&amp;"-"&amp; TEXT(WEEKNUM(jaar_zip[[#This Row],[Datum]],21),"00")</f>
        <v>24-12</v>
      </c>
      <c r="L567" s="101">
        <f>MONTH(jaar_zip[[#This Row],[Datum]])</f>
        <v>3</v>
      </c>
      <c r="M567" s="101">
        <f>IF(ISNUMBER(jaar_zip[[#This Row],[etmaaltemperatuur]]),IF(jaar_zip[[#This Row],[etmaaltemperatuur]]&lt;stookgrens,stookgrens-jaar_zip[[#This Row],[etmaaltemperatuur]],0),"")</f>
        <v>7.6999999999999993</v>
      </c>
      <c r="N567" s="101">
        <f>IF(ISNUMBER(jaar_zip[[#This Row],[graaddagen]]),IF(OR(MONTH(jaar_zip[[#This Row],[Datum]])=1,MONTH(jaar_zip[[#This Row],[Datum]])=2,MONTH(jaar_zip[[#This Row],[Datum]])=11,MONTH(jaar_zip[[#This Row],[Datum]])=12),1.1,IF(OR(MONTH(jaar_zip[[#This Row],[Datum]])=3,MONTH(jaar_zip[[#This Row],[Datum]])=10),1,0.8))*jaar_zip[[#This Row],[graaddagen]],"")</f>
        <v>7.6999999999999993</v>
      </c>
      <c r="O567" s="101">
        <f>IF(ISNUMBER(jaar_zip[[#This Row],[etmaaltemperatuur]]),IF(jaar_zip[[#This Row],[etmaaltemperatuur]]&gt;stookgrens,jaar_zip[[#This Row],[etmaaltemperatuur]]-stookgrens,0),"")</f>
        <v>0</v>
      </c>
    </row>
    <row r="568" spans="1:15" x14ac:dyDescent="0.3">
      <c r="A568">
        <v>249</v>
      </c>
      <c r="B568">
        <v>20240319</v>
      </c>
      <c r="C568">
        <v>4.0999999999999996</v>
      </c>
      <c r="D568">
        <v>11.2</v>
      </c>
      <c r="E568">
        <v>1029</v>
      </c>
      <c r="F568">
        <v>-0.1</v>
      </c>
      <c r="H568">
        <v>83</v>
      </c>
      <c r="I568" s="101" t="s">
        <v>16</v>
      </c>
      <c r="J568" s="1">
        <f>DATEVALUE(RIGHT(jaar_zip[[#This Row],[YYYYMMDD]],2)&amp;"-"&amp;MID(jaar_zip[[#This Row],[YYYYMMDD]],5,2)&amp;"-"&amp;LEFT(jaar_zip[[#This Row],[YYYYMMDD]],4))</f>
        <v>45370</v>
      </c>
      <c r="K568" s="101" t="str">
        <f>IF(AND(VALUE(MONTH(jaar_zip[[#This Row],[Datum]]))=1,VALUE(WEEKNUM(jaar_zip[[#This Row],[Datum]],21))&gt;51),RIGHT(YEAR(jaar_zip[[#This Row],[Datum]])-1,2),RIGHT(YEAR(jaar_zip[[#This Row],[Datum]]),2))&amp;"-"&amp; TEXT(WEEKNUM(jaar_zip[[#This Row],[Datum]],21),"00")</f>
        <v>24-12</v>
      </c>
      <c r="L568" s="101">
        <f>MONTH(jaar_zip[[#This Row],[Datum]])</f>
        <v>3</v>
      </c>
      <c r="M568" s="101">
        <f>IF(ISNUMBER(jaar_zip[[#This Row],[etmaaltemperatuur]]),IF(jaar_zip[[#This Row],[etmaaltemperatuur]]&lt;stookgrens,stookgrens-jaar_zip[[#This Row],[etmaaltemperatuur]],0),"")</f>
        <v>6.8000000000000007</v>
      </c>
      <c r="N568" s="101">
        <f>IF(ISNUMBER(jaar_zip[[#This Row],[graaddagen]]),IF(OR(MONTH(jaar_zip[[#This Row],[Datum]])=1,MONTH(jaar_zip[[#This Row],[Datum]])=2,MONTH(jaar_zip[[#This Row],[Datum]])=11,MONTH(jaar_zip[[#This Row],[Datum]])=12),1.1,IF(OR(MONTH(jaar_zip[[#This Row],[Datum]])=3,MONTH(jaar_zip[[#This Row],[Datum]])=10),1,0.8))*jaar_zip[[#This Row],[graaddagen]],"")</f>
        <v>6.8000000000000007</v>
      </c>
      <c r="O568" s="101">
        <f>IF(ISNUMBER(jaar_zip[[#This Row],[etmaaltemperatuur]]),IF(jaar_zip[[#This Row],[etmaaltemperatuur]]&gt;stookgrens,jaar_zip[[#This Row],[etmaaltemperatuur]]-stookgrens,0),"")</f>
        <v>0</v>
      </c>
    </row>
    <row r="569" spans="1:15" x14ac:dyDescent="0.3">
      <c r="A569">
        <v>249</v>
      </c>
      <c r="B569">
        <v>20240320</v>
      </c>
      <c r="C569">
        <v>2.4</v>
      </c>
      <c r="D569">
        <v>11.1</v>
      </c>
      <c r="E569">
        <v>778</v>
      </c>
      <c r="F569">
        <v>0.2</v>
      </c>
      <c r="H569">
        <v>89</v>
      </c>
      <c r="I569" s="101" t="s">
        <v>16</v>
      </c>
      <c r="J569" s="1">
        <f>DATEVALUE(RIGHT(jaar_zip[[#This Row],[YYYYMMDD]],2)&amp;"-"&amp;MID(jaar_zip[[#This Row],[YYYYMMDD]],5,2)&amp;"-"&amp;LEFT(jaar_zip[[#This Row],[YYYYMMDD]],4))</f>
        <v>45371</v>
      </c>
      <c r="K569" s="101" t="str">
        <f>IF(AND(VALUE(MONTH(jaar_zip[[#This Row],[Datum]]))=1,VALUE(WEEKNUM(jaar_zip[[#This Row],[Datum]],21))&gt;51),RIGHT(YEAR(jaar_zip[[#This Row],[Datum]])-1,2),RIGHT(YEAR(jaar_zip[[#This Row],[Datum]]),2))&amp;"-"&amp; TEXT(WEEKNUM(jaar_zip[[#This Row],[Datum]],21),"00")</f>
        <v>24-12</v>
      </c>
      <c r="L569" s="101">
        <f>MONTH(jaar_zip[[#This Row],[Datum]])</f>
        <v>3</v>
      </c>
      <c r="M569" s="101">
        <f>IF(ISNUMBER(jaar_zip[[#This Row],[etmaaltemperatuur]]),IF(jaar_zip[[#This Row],[etmaaltemperatuur]]&lt;stookgrens,stookgrens-jaar_zip[[#This Row],[etmaaltemperatuur]],0),"")</f>
        <v>6.9</v>
      </c>
      <c r="N569" s="101">
        <f>IF(ISNUMBER(jaar_zip[[#This Row],[graaddagen]]),IF(OR(MONTH(jaar_zip[[#This Row],[Datum]])=1,MONTH(jaar_zip[[#This Row],[Datum]])=2,MONTH(jaar_zip[[#This Row],[Datum]])=11,MONTH(jaar_zip[[#This Row],[Datum]])=12),1.1,IF(OR(MONTH(jaar_zip[[#This Row],[Datum]])=3,MONTH(jaar_zip[[#This Row],[Datum]])=10),1,0.8))*jaar_zip[[#This Row],[graaddagen]],"")</f>
        <v>6.9</v>
      </c>
      <c r="O569" s="101">
        <f>IF(ISNUMBER(jaar_zip[[#This Row],[etmaaltemperatuur]]),IF(jaar_zip[[#This Row],[etmaaltemperatuur]]&gt;stookgrens,jaar_zip[[#This Row],[etmaaltemperatuur]]-stookgrens,0),"")</f>
        <v>0</v>
      </c>
    </row>
    <row r="570" spans="1:15" x14ac:dyDescent="0.3">
      <c r="A570">
        <v>249</v>
      </c>
      <c r="B570">
        <v>20240321</v>
      </c>
      <c r="C570">
        <v>4.5</v>
      </c>
      <c r="D570">
        <v>8.5</v>
      </c>
      <c r="E570">
        <v>452</v>
      </c>
      <c r="F570">
        <v>-0.1</v>
      </c>
      <c r="H570">
        <v>89</v>
      </c>
      <c r="I570" s="101" t="s">
        <v>16</v>
      </c>
      <c r="J570" s="1">
        <f>DATEVALUE(RIGHT(jaar_zip[[#This Row],[YYYYMMDD]],2)&amp;"-"&amp;MID(jaar_zip[[#This Row],[YYYYMMDD]],5,2)&amp;"-"&amp;LEFT(jaar_zip[[#This Row],[YYYYMMDD]],4))</f>
        <v>45372</v>
      </c>
      <c r="K570" s="101" t="str">
        <f>IF(AND(VALUE(MONTH(jaar_zip[[#This Row],[Datum]]))=1,VALUE(WEEKNUM(jaar_zip[[#This Row],[Datum]],21))&gt;51),RIGHT(YEAR(jaar_zip[[#This Row],[Datum]])-1,2),RIGHT(YEAR(jaar_zip[[#This Row],[Datum]]),2))&amp;"-"&amp; TEXT(WEEKNUM(jaar_zip[[#This Row],[Datum]],21),"00")</f>
        <v>24-12</v>
      </c>
      <c r="L570" s="101">
        <f>MONTH(jaar_zip[[#This Row],[Datum]])</f>
        <v>3</v>
      </c>
      <c r="M570" s="101">
        <f>IF(ISNUMBER(jaar_zip[[#This Row],[etmaaltemperatuur]]),IF(jaar_zip[[#This Row],[etmaaltemperatuur]]&lt;stookgrens,stookgrens-jaar_zip[[#This Row],[etmaaltemperatuur]],0),"")</f>
        <v>9.5</v>
      </c>
      <c r="N570" s="101">
        <f>IF(ISNUMBER(jaar_zip[[#This Row],[graaddagen]]),IF(OR(MONTH(jaar_zip[[#This Row],[Datum]])=1,MONTH(jaar_zip[[#This Row],[Datum]])=2,MONTH(jaar_zip[[#This Row],[Datum]])=11,MONTH(jaar_zip[[#This Row],[Datum]])=12),1.1,IF(OR(MONTH(jaar_zip[[#This Row],[Datum]])=3,MONTH(jaar_zip[[#This Row],[Datum]])=10),1,0.8))*jaar_zip[[#This Row],[graaddagen]],"")</f>
        <v>9.5</v>
      </c>
      <c r="O570" s="101">
        <f>IF(ISNUMBER(jaar_zip[[#This Row],[etmaaltemperatuur]]),IF(jaar_zip[[#This Row],[etmaaltemperatuur]]&gt;stookgrens,jaar_zip[[#This Row],[etmaaltemperatuur]]-stookgrens,0),"")</f>
        <v>0</v>
      </c>
    </row>
    <row r="571" spans="1:15" x14ac:dyDescent="0.3">
      <c r="A571">
        <v>249</v>
      </c>
      <c r="B571">
        <v>20240322</v>
      </c>
      <c r="C571">
        <v>5.4</v>
      </c>
      <c r="D571">
        <v>9.1</v>
      </c>
      <c r="E571">
        <v>381</v>
      </c>
      <c r="F571">
        <v>1.4</v>
      </c>
      <c r="H571">
        <v>89</v>
      </c>
      <c r="I571" s="101" t="s">
        <v>16</v>
      </c>
      <c r="J571" s="1">
        <f>DATEVALUE(RIGHT(jaar_zip[[#This Row],[YYYYMMDD]],2)&amp;"-"&amp;MID(jaar_zip[[#This Row],[YYYYMMDD]],5,2)&amp;"-"&amp;LEFT(jaar_zip[[#This Row],[YYYYMMDD]],4))</f>
        <v>45373</v>
      </c>
      <c r="K571" s="101" t="str">
        <f>IF(AND(VALUE(MONTH(jaar_zip[[#This Row],[Datum]]))=1,VALUE(WEEKNUM(jaar_zip[[#This Row],[Datum]],21))&gt;51),RIGHT(YEAR(jaar_zip[[#This Row],[Datum]])-1,2),RIGHT(YEAR(jaar_zip[[#This Row],[Datum]]),2))&amp;"-"&amp; TEXT(WEEKNUM(jaar_zip[[#This Row],[Datum]],21),"00")</f>
        <v>24-12</v>
      </c>
      <c r="L571" s="101">
        <f>MONTH(jaar_zip[[#This Row],[Datum]])</f>
        <v>3</v>
      </c>
      <c r="M571" s="101">
        <f>IF(ISNUMBER(jaar_zip[[#This Row],[etmaaltemperatuur]]),IF(jaar_zip[[#This Row],[etmaaltemperatuur]]&lt;stookgrens,stookgrens-jaar_zip[[#This Row],[etmaaltemperatuur]],0),"")</f>
        <v>8.9</v>
      </c>
      <c r="N571" s="101">
        <f>IF(ISNUMBER(jaar_zip[[#This Row],[graaddagen]]),IF(OR(MONTH(jaar_zip[[#This Row],[Datum]])=1,MONTH(jaar_zip[[#This Row],[Datum]])=2,MONTH(jaar_zip[[#This Row],[Datum]])=11,MONTH(jaar_zip[[#This Row],[Datum]])=12),1.1,IF(OR(MONTH(jaar_zip[[#This Row],[Datum]])=3,MONTH(jaar_zip[[#This Row],[Datum]])=10),1,0.8))*jaar_zip[[#This Row],[graaddagen]],"")</f>
        <v>8.9</v>
      </c>
      <c r="O571" s="101">
        <f>IF(ISNUMBER(jaar_zip[[#This Row],[etmaaltemperatuur]]),IF(jaar_zip[[#This Row],[etmaaltemperatuur]]&gt;stookgrens,jaar_zip[[#This Row],[etmaaltemperatuur]]-stookgrens,0),"")</f>
        <v>0</v>
      </c>
    </row>
    <row r="572" spans="1:15" x14ac:dyDescent="0.3">
      <c r="A572">
        <v>249</v>
      </c>
      <c r="B572">
        <v>20240323</v>
      </c>
      <c r="C572">
        <v>6.8</v>
      </c>
      <c r="D572">
        <v>6.1</v>
      </c>
      <c r="E572">
        <v>1036</v>
      </c>
      <c r="F572">
        <v>4.0999999999999996</v>
      </c>
      <c r="H572">
        <v>80</v>
      </c>
      <c r="I572" s="101" t="s">
        <v>16</v>
      </c>
      <c r="J572" s="1">
        <f>DATEVALUE(RIGHT(jaar_zip[[#This Row],[YYYYMMDD]],2)&amp;"-"&amp;MID(jaar_zip[[#This Row],[YYYYMMDD]],5,2)&amp;"-"&amp;LEFT(jaar_zip[[#This Row],[YYYYMMDD]],4))</f>
        <v>45374</v>
      </c>
      <c r="K572" s="101" t="str">
        <f>IF(AND(VALUE(MONTH(jaar_zip[[#This Row],[Datum]]))=1,VALUE(WEEKNUM(jaar_zip[[#This Row],[Datum]],21))&gt;51),RIGHT(YEAR(jaar_zip[[#This Row],[Datum]])-1,2),RIGHT(YEAR(jaar_zip[[#This Row],[Datum]]),2))&amp;"-"&amp; TEXT(WEEKNUM(jaar_zip[[#This Row],[Datum]],21),"00")</f>
        <v>24-12</v>
      </c>
      <c r="L572" s="101">
        <f>MONTH(jaar_zip[[#This Row],[Datum]])</f>
        <v>3</v>
      </c>
      <c r="M572" s="101">
        <f>IF(ISNUMBER(jaar_zip[[#This Row],[etmaaltemperatuur]]),IF(jaar_zip[[#This Row],[etmaaltemperatuur]]&lt;stookgrens,stookgrens-jaar_zip[[#This Row],[etmaaltemperatuur]],0),"")</f>
        <v>11.9</v>
      </c>
      <c r="N572" s="101">
        <f>IF(ISNUMBER(jaar_zip[[#This Row],[graaddagen]]),IF(OR(MONTH(jaar_zip[[#This Row],[Datum]])=1,MONTH(jaar_zip[[#This Row],[Datum]])=2,MONTH(jaar_zip[[#This Row],[Datum]])=11,MONTH(jaar_zip[[#This Row],[Datum]])=12),1.1,IF(OR(MONTH(jaar_zip[[#This Row],[Datum]])=3,MONTH(jaar_zip[[#This Row],[Datum]])=10),1,0.8))*jaar_zip[[#This Row],[graaddagen]],"")</f>
        <v>11.9</v>
      </c>
      <c r="O572" s="101">
        <f>IF(ISNUMBER(jaar_zip[[#This Row],[etmaaltemperatuur]]),IF(jaar_zip[[#This Row],[etmaaltemperatuur]]&gt;stookgrens,jaar_zip[[#This Row],[etmaaltemperatuur]]-stookgrens,0),"")</f>
        <v>0</v>
      </c>
    </row>
    <row r="573" spans="1:15" x14ac:dyDescent="0.3">
      <c r="A573">
        <v>249</v>
      </c>
      <c r="B573">
        <v>20240324</v>
      </c>
      <c r="C573">
        <v>8.5</v>
      </c>
      <c r="D573">
        <v>6.9</v>
      </c>
      <c r="E573">
        <v>716</v>
      </c>
      <c r="F573">
        <v>3.4</v>
      </c>
      <c r="H573">
        <v>84</v>
      </c>
      <c r="I573" s="101" t="s">
        <v>16</v>
      </c>
      <c r="J573" s="1">
        <f>DATEVALUE(RIGHT(jaar_zip[[#This Row],[YYYYMMDD]],2)&amp;"-"&amp;MID(jaar_zip[[#This Row],[YYYYMMDD]],5,2)&amp;"-"&amp;LEFT(jaar_zip[[#This Row],[YYYYMMDD]],4))</f>
        <v>45375</v>
      </c>
      <c r="K573" s="101" t="str">
        <f>IF(AND(VALUE(MONTH(jaar_zip[[#This Row],[Datum]]))=1,VALUE(WEEKNUM(jaar_zip[[#This Row],[Datum]],21))&gt;51),RIGHT(YEAR(jaar_zip[[#This Row],[Datum]])-1,2),RIGHT(YEAR(jaar_zip[[#This Row],[Datum]]),2))&amp;"-"&amp; TEXT(WEEKNUM(jaar_zip[[#This Row],[Datum]],21),"00")</f>
        <v>24-12</v>
      </c>
      <c r="L573" s="101">
        <f>MONTH(jaar_zip[[#This Row],[Datum]])</f>
        <v>3</v>
      </c>
      <c r="M573" s="101">
        <f>IF(ISNUMBER(jaar_zip[[#This Row],[etmaaltemperatuur]]),IF(jaar_zip[[#This Row],[etmaaltemperatuur]]&lt;stookgrens,stookgrens-jaar_zip[[#This Row],[etmaaltemperatuur]],0),"")</f>
        <v>11.1</v>
      </c>
      <c r="N573" s="101">
        <f>IF(ISNUMBER(jaar_zip[[#This Row],[graaddagen]]),IF(OR(MONTH(jaar_zip[[#This Row],[Datum]])=1,MONTH(jaar_zip[[#This Row],[Datum]])=2,MONTH(jaar_zip[[#This Row],[Datum]])=11,MONTH(jaar_zip[[#This Row],[Datum]])=12),1.1,IF(OR(MONTH(jaar_zip[[#This Row],[Datum]])=3,MONTH(jaar_zip[[#This Row],[Datum]])=10),1,0.8))*jaar_zip[[#This Row],[graaddagen]],"")</f>
        <v>11.1</v>
      </c>
      <c r="O573" s="101">
        <f>IF(ISNUMBER(jaar_zip[[#This Row],[etmaaltemperatuur]]),IF(jaar_zip[[#This Row],[etmaaltemperatuur]]&gt;stookgrens,jaar_zip[[#This Row],[etmaaltemperatuur]]-stookgrens,0),"")</f>
        <v>0</v>
      </c>
    </row>
    <row r="574" spans="1:15" x14ac:dyDescent="0.3">
      <c r="A574">
        <v>249</v>
      </c>
      <c r="B574">
        <v>20240325</v>
      </c>
      <c r="C574">
        <v>3.9</v>
      </c>
      <c r="D574">
        <v>7.5</v>
      </c>
      <c r="E574">
        <v>1366</v>
      </c>
      <c r="F574">
        <v>-0.1</v>
      </c>
      <c r="H574">
        <v>75</v>
      </c>
      <c r="I574" s="101" t="s">
        <v>16</v>
      </c>
      <c r="J574" s="1">
        <f>DATEVALUE(RIGHT(jaar_zip[[#This Row],[YYYYMMDD]],2)&amp;"-"&amp;MID(jaar_zip[[#This Row],[YYYYMMDD]],5,2)&amp;"-"&amp;LEFT(jaar_zip[[#This Row],[YYYYMMDD]],4))</f>
        <v>45376</v>
      </c>
      <c r="K574" s="101" t="str">
        <f>IF(AND(VALUE(MONTH(jaar_zip[[#This Row],[Datum]]))=1,VALUE(WEEKNUM(jaar_zip[[#This Row],[Datum]],21))&gt;51),RIGHT(YEAR(jaar_zip[[#This Row],[Datum]])-1,2),RIGHT(YEAR(jaar_zip[[#This Row],[Datum]]),2))&amp;"-"&amp; TEXT(WEEKNUM(jaar_zip[[#This Row],[Datum]],21),"00")</f>
        <v>24-13</v>
      </c>
      <c r="L574" s="101">
        <f>MONTH(jaar_zip[[#This Row],[Datum]])</f>
        <v>3</v>
      </c>
      <c r="M574" s="101">
        <f>IF(ISNUMBER(jaar_zip[[#This Row],[etmaaltemperatuur]]),IF(jaar_zip[[#This Row],[etmaaltemperatuur]]&lt;stookgrens,stookgrens-jaar_zip[[#This Row],[etmaaltemperatuur]],0),"")</f>
        <v>10.5</v>
      </c>
      <c r="N574" s="101">
        <f>IF(ISNUMBER(jaar_zip[[#This Row],[graaddagen]]),IF(OR(MONTH(jaar_zip[[#This Row],[Datum]])=1,MONTH(jaar_zip[[#This Row],[Datum]])=2,MONTH(jaar_zip[[#This Row],[Datum]])=11,MONTH(jaar_zip[[#This Row],[Datum]])=12),1.1,IF(OR(MONTH(jaar_zip[[#This Row],[Datum]])=3,MONTH(jaar_zip[[#This Row],[Datum]])=10),1,0.8))*jaar_zip[[#This Row],[graaddagen]],"")</f>
        <v>10.5</v>
      </c>
      <c r="O574" s="101">
        <f>IF(ISNUMBER(jaar_zip[[#This Row],[etmaaltemperatuur]]),IF(jaar_zip[[#This Row],[etmaaltemperatuur]]&gt;stookgrens,jaar_zip[[#This Row],[etmaaltemperatuur]]-stookgrens,0),"")</f>
        <v>0</v>
      </c>
    </row>
    <row r="575" spans="1:15" x14ac:dyDescent="0.3">
      <c r="A575">
        <v>249</v>
      </c>
      <c r="B575">
        <v>20240326</v>
      </c>
      <c r="C575">
        <v>5.3</v>
      </c>
      <c r="D575">
        <v>8.6999999999999993</v>
      </c>
      <c r="E575">
        <v>1211</v>
      </c>
      <c r="F575">
        <v>-0.1</v>
      </c>
      <c r="H575">
        <v>72</v>
      </c>
      <c r="I575" s="101" t="s">
        <v>16</v>
      </c>
      <c r="J575" s="1">
        <f>DATEVALUE(RIGHT(jaar_zip[[#This Row],[YYYYMMDD]],2)&amp;"-"&amp;MID(jaar_zip[[#This Row],[YYYYMMDD]],5,2)&amp;"-"&amp;LEFT(jaar_zip[[#This Row],[YYYYMMDD]],4))</f>
        <v>45377</v>
      </c>
      <c r="K575" s="101" t="str">
        <f>IF(AND(VALUE(MONTH(jaar_zip[[#This Row],[Datum]]))=1,VALUE(WEEKNUM(jaar_zip[[#This Row],[Datum]],21))&gt;51),RIGHT(YEAR(jaar_zip[[#This Row],[Datum]])-1,2),RIGHT(YEAR(jaar_zip[[#This Row],[Datum]]),2))&amp;"-"&amp; TEXT(WEEKNUM(jaar_zip[[#This Row],[Datum]],21),"00")</f>
        <v>24-13</v>
      </c>
      <c r="L575" s="101">
        <f>MONTH(jaar_zip[[#This Row],[Datum]])</f>
        <v>3</v>
      </c>
      <c r="M575" s="101">
        <f>IF(ISNUMBER(jaar_zip[[#This Row],[etmaaltemperatuur]]),IF(jaar_zip[[#This Row],[etmaaltemperatuur]]&lt;stookgrens,stookgrens-jaar_zip[[#This Row],[etmaaltemperatuur]],0),"")</f>
        <v>9.3000000000000007</v>
      </c>
      <c r="N575" s="101">
        <f>IF(ISNUMBER(jaar_zip[[#This Row],[graaddagen]]),IF(OR(MONTH(jaar_zip[[#This Row],[Datum]])=1,MONTH(jaar_zip[[#This Row],[Datum]])=2,MONTH(jaar_zip[[#This Row],[Datum]])=11,MONTH(jaar_zip[[#This Row],[Datum]])=12),1.1,IF(OR(MONTH(jaar_zip[[#This Row],[Datum]])=3,MONTH(jaar_zip[[#This Row],[Datum]])=10),1,0.8))*jaar_zip[[#This Row],[graaddagen]],"")</f>
        <v>9.3000000000000007</v>
      </c>
      <c r="O575" s="101">
        <f>IF(ISNUMBER(jaar_zip[[#This Row],[etmaaltemperatuur]]),IF(jaar_zip[[#This Row],[etmaaltemperatuur]]&gt;stookgrens,jaar_zip[[#This Row],[etmaaltemperatuur]]-stookgrens,0),"")</f>
        <v>0</v>
      </c>
    </row>
    <row r="576" spans="1:15" x14ac:dyDescent="0.3">
      <c r="A576">
        <v>249</v>
      </c>
      <c r="B576">
        <v>20240327</v>
      </c>
      <c r="C576">
        <v>4.7</v>
      </c>
      <c r="D576">
        <v>9.6999999999999993</v>
      </c>
      <c r="E576">
        <v>853</v>
      </c>
      <c r="F576">
        <v>-0.1</v>
      </c>
      <c r="H576">
        <v>79</v>
      </c>
      <c r="I576" s="101" t="s">
        <v>16</v>
      </c>
      <c r="J576" s="1">
        <f>DATEVALUE(RIGHT(jaar_zip[[#This Row],[YYYYMMDD]],2)&amp;"-"&amp;MID(jaar_zip[[#This Row],[YYYYMMDD]],5,2)&amp;"-"&amp;LEFT(jaar_zip[[#This Row],[YYYYMMDD]],4))</f>
        <v>45378</v>
      </c>
      <c r="K576" s="101" t="str">
        <f>IF(AND(VALUE(MONTH(jaar_zip[[#This Row],[Datum]]))=1,VALUE(WEEKNUM(jaar_zip[[#This Row],[Datum]],21))&gt;51),RIGHT(YEAR(jaar_zip[[#This Row],[Datum]])-1,2),RIGHT(YEAR(jaar_zip[[#This Row],[Datum]]),2))&amp;"-"&amp; TEXT(WEEKNUM(jaar_zip[[#This Row],[Datum]],21),"00")</f>
        <v>24-13</v>
      </c>
      <c r="L576" s="101">
        <f>MONTH(jaar_zip[[#This Row],[Datum]])</f>
        <v>3</v>
      </c>
      <c r="M576" s="101">
        <f>IF(ISNUMBER(jaar_zip[[#This Row],[etmaaltemperatuur]]),IF(jaar_zip[[#This Row],[etmaaltemperatuur]]&lt;stookgrens,stookgrens-jaar_zip[[#This Row],[etmaaltemperatuur]],0),"")</f>
        <v>8.3000000000000007</v>
      </c>
      <c r="N576" s="101">
        <f>IF(ISNUMBER(jaar_zip[[#This Row],[graaddagen]]),IF(OR(MONTH(jaar_zip[[#This Row],[Datum]])=1,MONTH(jaar_zip[[#This Row],[Datum]])=2,MONTH(jaar_zip[[#This Row],[Datum]])=11,MONTH(jaar_zip[[#This Row],[Datum]])=12),1.1,IF(OR(MONTH(jaar_zip[[#This Row],[Datum]])=3,MONTH(jaar_zip[[#This Row],[Datum]])=10),1,0.8))*jaar_zip[[#This Row],[graaddagen]],"")</f>
        <v>8.3000000000000007</v>
      </c>
      <c r="O576" s="101">
        <f>IF(ISNUMBER(jaar_zip[[#This Row],[etmaaltemperatuur]]),IF(jaar_zip[[#This Row],[etmaaltemperatuur]]&gt;stookgrens,jaar_zip[[#This Row],[etmaaltemperatuur]]-stookgrens,0),"")</f>
        <v>0</v>
      </c>
    </row>
    <row r="577" spans="1:15" x14ac:dyDescent="0.3">
      <c r="A577">
        <v>249</v>
      </c>
      <c r="B577">
        <v>20240328</v>
      </c>
      <c r="C577">
        <v>6.4</v>
      </c>
      <c r="D577">
        <v>9</v>
      </c>
      <c r="E577">
        <v>920</v>
      </c>
      <c r="F577">
        <v>1.5</v>
      </c>
      <c r="H577">
        <v>74</v>
      </c>
      <c r="I577" s="101" t="s">
        <v>16</v>
      </c>
      <c r="J577" s="1">
        <f>DATEVALUE(RIGHT(jaar_zip[[#This Row],[YYYYMMDD]],2)&amp;"-"&amp;MID(jaar_zip[[#This Row],[YYYYMMDD]],5,2)&amp;"-"&amp;LEFT(jaar_zip[[#This Row],[YYYYMMDD]],4))</f>
        <v>45379</v>
      </c>
      <c r="K577" s="101" t="str">
        <f>IF(AND(VALUE(MONTH(jaar_zip[[#This Row],[Datum]]))=1,VALUE(WEEKNUM(jaar_zip[[#This Row],[Datum]],21))&gt;51),RIGHT(YEAR(jaar_zip[[#This Row],[Datum]])-1,2),RIGHT(YEAR(jaar_zip[[#This Row],[Datum]]),2))&amp;"-"&amp; TEXT(WEEKNUM(jaar_zip[[#This Row],[Datum]],21),"00")</f>
        <v>24-13</v>
      </c>
      <c r="L577" s="101">
        <f>MONTH(jaar_zip[[#This Row],[Datum]])</f>
        <v>3</v>
      </c>
      <c r="M577" s="101">
        <f>IF(ISNUMBER(jaar_zip[[#This Row],[etmaaltemperatuur]]),IF(jaar_zip[[#This Row],[etmaaltemperatuur]]&lt;stookgrens,stookgrens-jaar_zip[[#This Row],[etmaaltemperatuur]],0),"")</f>
        <v>9</v>
      </c>
      <c r="N577" s="101">
        <f>IF(ISNUMBER(jaar_zip[[#This Row],[graaddagen]]),IF(OR(MONTH(jaar_zip[[#This Row],[Datum]])=1,MONTH(jaar_zip[[#This Row],[Datum]])=2,MONTH(jaar_zip[[#This Row],[Datum]])=11,MONTH(jaar_zip[[#This Row],[Datum]])=12),1.1,IF(OR(MONTH(jaar_zip[[#This Row],[Datum]])=3,MONTH(jaar_zip[[#This Row],[Datum]])=10),1,0.8))*jaar_zip[[#This Row],[graaddagen]],"")</f>
        <v>9</v>
      </c>
      <c r="O577" s="101">
        <f>IF(ISNUMBER(jaar_zip[[#This Row],[etmaaltemperatuur]]),IF(jaar_zip[[#This Row],[etmaaltemperatuur]]&gt;stookgrens,jaar_zip[[#This Row],[etmaaltemperatuur]]-stookgrens,0),"")</f>
        <v>0</v>
      </c>
    </row>
    <row r="578" spans="1:15" x14ac:dyDescent="0.3">
      <c r="A578">
        <v>249</v>
      </c>
      <c r="B578">
        <v>20240329</v>
      </c>
      <c r="C578">
        <v>5.8</v>
      </c>
      <c r="D578">
        <v>10.7</v>
      </c>
      <c r="E578">
        <v>1413</v>
      </c>
      <c r="F578">
        <v>0</v>
      </c>
      <c r="H578">
        <v>71</v>
      </c>
      <c r="I578" s="101" t="s">
        <v>16</v>
      </c>
      <c r="J578" s="1">
        <f>DATEVALUE(RIGHT(jaar_zip[[#This Row],[YYYYMMDD]],2)&amp;"-"&amp;MID(jaar_zip[[#This Row],[YYYYMMDD]],5,2)&amp;"-"&amp;LEFT(jaar_zip[[#This Row],[YYYYMMDD]],4))</f>
        <v>45380</v>
      </c>
      <c r="K578" s="101" t="str">
        <f>IF(AND(VALUE(MONTH(jaar_zip[[#This Row],[Datum]]))=1,VALUE(WEEKNUM(jaar_zip[[#This Row],[Datum]],21))&gt;51),RIGHT(YEAR(jaar_zip[[#This Row],[Datum]])-1,2),RIGHT(YEAR(jaar_zip[[#This Row],[Datum]]),2))&amp;"-"&amp; TEXT(WEEKNUM(jaar_zip[[#This Row],[Datum]],21),"00")</f>
        <v>24-13</v>
      </c>
      <c r="L578" s="101">
        <f>MONTH(jaar_zip[[#This Row],[Datum]])</f>
        <v>3</v>
      </c>
      <c r="M578" s="101">
        <f>IF(ISNUMBER(jaar_zip[[#This Row],[etmaaltemperatuur]]),IF(jaar_zip[[#This Row],[etmaaltemperatuur]]&lt;stookgrens,stookgrens-jaar_zip[[#This Row],[etmaaltemperatuur]],0),"")</f>
        <v>7.3000000000000007</v>
      </c>
      <c r="N578" s="101">
        <f>IF(ISNUMBER(jaar_zip[[#This Row],[graaddagen]]),IF(OR(MONTH(jaar_zip[[#This Row],[Datum]])=1,MONTH(jaar_zip[[#This Row],[Datum]])=2,MONTH(jaar_zip[[#This Row],[Datum]])=11,MONTH(jaar_zip[[#This Row],[Datum]])=12),1.1,IF(OR(MONTH(jaar_zip[[#This Row],[Datum]])=3,MONTH(jaar_zip[[#This Row],[Datum]])=10),1,0.8))*jaar_zip[[#This Row],[graaddagen]],"")</f>
        <v>7.3000000000000007</v>
      </c>
      <c r="O578" s="101">
        <f>IF(ISNUMBER(jaar_zip[[#This Row],[etmaaltemperatuur]]),IF(jaar_zip[[#This Row],[etmaaltemperatuur]]&gt;stookgrens,jaar_zip[[#This Row],[etmaaltemperatuur]]-stookgrens,0),"")</f>
        <v>0</v>
      </c>
    </row>
    <row r="579" spans="1:15" x14ac:dyDescent="0.3">
      <c r="A579">
        <v>249</v>
      </c>
      <c r="B579">
        <v>20240330</v>
      </c>
      <c r="C579">
        <v>2.7</v>
      </c>
      <c r="D579">
        <v>8.1</v>
      </c>
      <c r="E579">
        <v>265</v>
      </c>
      <c r="F579">
        <v>5</v>
      </c>
      <c r="H579">
        <v>94</v>
      </c>
      <c r="I579" s="101" t="s">
        <v>16</v>
      </c>
      <c r="J579" s="1">
        <f>DATEVALUE(RIGHT(jaar_zip[[#This Row],[YYYYMMDD]],2)&amp;"-"&amp;MID(jaar_zip[[#This Row],[YYYYMMDD]],5,2)&amp;"-"&amp;LEFT(jaar_zip[[#This Row],[YYYYMMDD]],4))</f>
        <v>45381</v>
      </c>
      <c r="K579" s="101" t="str">
        <f>IF(AND(VALUE(MONTH(jaar_zip[[#This Row],[Datum]]))=1,VALUE(WEEKNUM(jaar_zip[[#This Row],[Datum]],21))&gt;51),RIGHT(YEAR(jaar_zip[[#This Row],[Datum]])-1,2),RIGHT(YEAR(jaar_zip[[#This Row],[Datum]]),2))&amp;"-"&amp; TEXT(WEEKNUM(jaar_zip[[#This Row],[Datum]],21),"00")</f>
        <v>24-13</v>
      </c>
      <c r="L579" s="101">
        <f>MONTH(jaar_zip[[#This Row],[Datum]])</f>
        <v>3</v>
      </c>
      <c r="M579" s="101">
        <f>IF(ISNUMBER(jaar_zip[[#This Row],[etmaaltemperatuur]]),IF(jaar_zip[[#This Row],[etmaaltemperatuur]]&lt;stookgrens,stookgrens-jaar_zip[[#This Row],[etmaaltemperatuur]],0),"")</f>
        <v>9.9</v>
      </c>
      <c r="N579" s="101">
        <f>IF(ISNUMBER(jaar_zip[[#This Row],[graaddagen]]),IF(OR(MONTH(jaar_zip[[#This Row],[Datum]])=1,MONTH(jaar_zip[[#This Row],[Datum]])=2,MONTH(jaar_zip[[#This Row],[Datum]])=11,MONTH(jaar_zip[[#This Row],[Datum]])=12),1.1,IF(OR(MONTH(jaar_zip[[#This Row],[Datum]])=3,MONTH(jaar_zip[[#This Row],[Datum]])=10),1,0.8))*jaar_zip[[#This Row],[graaddagen]],"")</f>
        <v>9.9</v>
      </c>
      <c r="O579" s="101">
        <f>IF(ISNUMBER(jaar_zip[[#This Row],[etmaaltemperatuur]]),IF(jaar_zip[[#This Row],[etmaaltemperatuur]]&gt;stookgrens,jaar_zip[[#This Row],[etmaaltemperatuur]]-stookgrens,0),"")</f>
        <v>0</v>
      </c>
    </row>
    <row r="580" spans="1:15" x14ac:dyDescent="0.3">
      <c r="A580">
        <v>249</v>
      </c>
      <c r="B580">
        <v>20240331</v>
      </c>
      <c r="C580">
        <v>4.7</v>
      </c>
      <c r="D580">
        <v>9.1999999999999993</v>
      </c>
      <c r="E580">
        <v>1037</v>
      </c>
      <c r="F580">
        <v>9.1999999999999993</v>
      </c>
      <c r="H580">
        <v>92</v>
      </c>
      <c r="I580" s="101" t="s">
        <v>16</v>
      </c>
      <c r="J580" s="1">
        <f>DATEVALUE(RIGHT(jaar_zip[[#This Row],[YYYYMMDD]],2)&amp;"-"&amp;MID(jaar_zip[[#This Row],[YYYYMMDD]],5,2)&amp;"-"&amp;LEFT(jaar_zip[[#This Row],[YYYYMMDD]],4))</f>
        <v>45382</v>
      </c>
      <c r="K580" s="101" t="str">
        <f>IF(AND(VALUE(MONTH(jaar_zip[[#This Row],[Datum]]))=1,VALUE(WEEKNUM(jaar_zip[[#This Row],[Datum]],21))&gt;51),RIGHT(YEAR(jaar_zip[[#This Row],[Datum]])-1,2),RIGHT(YEAR(jaar_zip[[#This Row],[Datum]]),2))&amp;"-"&amp; TEXT(WEEKNUM(jaar_zip[[#This Row],[Datum]],21),"00")</f>
        <v>24-13</v>
      </c>
      <c r="L580" s="101">
        <f>MONTH(jaar_zip[[#This Row],[Datum]])</f>
        <v>3</v>
      </c>
      <c r="M580" s="101">
        <f>IF(ISNUMBER(jaar_zip[[#This Row],[etmaaltemperatuur]]),IF(jaar_zip[[#This Row],[etmaaltemperatuur]]&lt;stookgrens,stookgrens-jaar_zip[[#This Row],[etmaaltemperatuur]],0),"")</f>
        <v>8.8000000000000007</v>
      </c>
      <c r="N580" s="101">
        <f>IF(ISNUMBER(jaar_zip[[#This Row],[graaddagen]]),IF(OR(MONTH(jaar_zip[[#This Row],[Datum]])=1,MONTH(jaar_zip[[#This Row],[Datum]])=2,MONTH(jaar_zip[[#This Row],[Datum]])=11,MONTH(jaar_zip[[#This Row],[Datum]])=12),1.1,IF(OR(MONTH(jaar_zip[[#This Row],[Datum]])=3,MONTH(jaar_zip[[#This Row],[Datum]])=10),1,0.8))*jaar_zip[[#This Row],[graaddagen]],"")</f>
        <v>8.8000000000000007</v>
      </c>
      <c r="O580" s="101">
        <f>IF(ISNUMBER(jaar_zip[[#This Row],[etmaaltemperatuur]]),IF(jaar_zip[[#This Row],[etmaaltemperatuur]]&gt;stookgrens,jaar_zip[[#This Row],[etmaaltemperatuur]]-stookgrens,0),"")</f>
        <v>0</v>
      </c>
    </row>
    <row r="581" spans="1:15" x14ac:dyDescent="0.3">
      <c r="A581">
        <v>249</v>
      </c>
      <c r="B581">
        <v>20240401</v>
      </c>
      <c r="C581">
        <v>4.3</v>
      </c>
      <c r="D581">
        <v>9.4</v>
      </c>
      <c r="E581">
        <v>782</v>
      </c>
      <c r="F581">
        <v>0</v>
      </c>
      <c r="H581">
        <v>88</v>
      </c>
      <c r="I581" s="101" t="s">
        <v>16</v>
      </c>
      <c r="J581" s="1">
        <f>DATEVALUE(RIGHT(jaar_zip[[#This Row],[YYYYMMDD]],2)&amp;"-"&amp;MID(jaar_zip[[#This Row],[YYYYMMDD]],5,2)&amp;"-"&amp;LEFT(jaar_zip[[#This Row],[YYYYMMDD]],4))</f>
        <v>45383</v>
      </c>
      <c r="K581" s="101" t="str">
        <f>IF(AND(VALUE(MONTH(jaar_zip[[#This Row],[Datum]]))=1,VALUE(WEEKNUM(jaar_zip[[#This Row],[Datum]],21))&gt;51),RIGHT(YEAR(jaar_zip[[#This Row],[Datum]])-1,2),RIGHT(YEAR(jaar_zip[[#This Row],[Datum]]),2))&amp;"-"&amp; TEXT(WEEKNUM(jaar_zip[[#This Row],[Datum]],21),"00")</f>
        <v>24-14</v>
      </c>
      <c r="L581" s="101">
        <f>MONTH(jaar_zip[[#This Row],[Datum]])</f>
        <v>4</v>
      </c>
      <c r="M581" s="101">
        <f>IF(ISNUMBER(jaar_zip[[#This Row],[etmaaltemperatuur]]),IF(jaar_zip[[#This Row],[etmaaltemperatuur]]&lt;stookgrens,stookgrens-jaar_zip[[#This Row],[etmaaltemperatuur]],0),"")</f>
        <v>8.6</v>
      </c>
      <c r="N581" s="101">
        <f>IF(ISNUMBER(jaar_zip[[#This Row],[graaddagen]]),IF(OR(MONTH(jaar_zip[[#This Row],[Datum]])=1,MONTH(jaar_zip[[#This Row],[Datum]])=2,MONTH(jaar_zip[[#This Row],[Datum]])=11,MONTH(jaar_zip[[#This Row],[Datum]])=12),1.1,IF(OR(MONTH(jaar_zip[[#This Row],[Datum]])=3,MONTH(jaar_zip[[#This Row],[Datum]])=10),1,0.8))*jaar_zip[[#This Row],[graaddagen]],"")</f>
        <v>6.88</v>
      </c>
      <c r="O581" s="101">
        <f>IF(ISNUMBER(jaar_zip[[#This Row],[etmaaltemperatuur]]),IF(jaar_zip[[#This Row],[etmaaltemperatuur]]&gt;stookgrens,jaar_zip[[#This Row],[etmaaltemperatuur]]-stookgrens,0),"")</f>
        <v>0</v>
      </c>
    </row>
    <row r="582" spans="1:15" x14ac:dyDescent="0.3">
      <c r="A582">
        <v>249</v>
      </c>
      <c r="B582">
        <v>20240402</v>
      </c>
      <c r="C582">
        <v>5</v>
      </c>
      <c r="D582">
        <v>9.5</v>
      </c>
      <c r="E582">
        <v>822</v>
      </c>
      <c r="F582">
        <v>0.7</v>
      </c>
      <c r="H582">
        <v>87</v>
      </c>
      <c r="I582" s="101" t="s">
        <v>16</v>
      </c>
      <c r="J582" s="1">
        <f>DATEVALUE(RIGHT(jaar_zip[[#This Row],[YYYYMMDD]],2)&amp;"-"&amp;MID(jaar_zip[[#This Row],[YYYYMMDD]],5,2)&amp;"-"&amp;LEFT(jaar_zip[[#This Row],[YYYYMMDD]],4))</f>
        <v>45384</v>
      </c>
      <c r="K582" s="101" t="str">
        <f>IF(AND(VALUE(MONTH(jaar_zip[[#This Row],[Datum]]))=1,VALUE(WEEKNUM(jaar_zip[[#This Row],[Datum]],21))&gt;51),RIGHT(YEAR(jaar_zip[[#This Row],[Datum]])-1,2),RIGHT(YEAR(jaar_zip[[#This Row],[Datum]]),2))&amp;"-"&amp; TEXT(WEEKNUM(jaar_zip[[#This Row],[Datum]],21),"00")</f>
        <v>24-14</v>
      </c>
      <c r="L582" s="101">
        <f>MONTH(jaar_zip[[#This Row],[Datum]])</f>
        <v>4</v>
      </c>
      <c r="M582" s="101">
        <f>IF(ISNUMBER(jaar_zip[[#This Row],[etmaaltemperatuur]]),IF(jaar_zip[[#This Row],[etmaaltemperatuur]]&lt;stookgrens,stookgrens-jaar_zip[[#This Row],[etmaaltemperatuur]],0),"")</f>
        <v>8.5</v>
      </c>
      <c r="N582" s="101">
        <f>IF(ISNUMBER(jaar_zip[[#This Row],[graaddagen]]),IF(OR(MONTH(jaar_zip[[#This Row],[Datum]])=1,MONTH(jaar_zip[[#This Row],[Datum]])=2,MONTH(jaar_zip[[#This Row],[Datum]])=11,MONTH(jaar_zip[[#This Row],[Datum]])=12),1.1,IF(OR(MONTH(jaar_zip[[#This Row],[Datum]])=3,MONTH(jaar_zip[[#This Row],[Datum]])=10),1,0.8))*jaar_zip[[#This Row],[graaddagen]],"")</f>
        <v>6.8000000000000007</v>
      </c>
      <c r="O582" s="101">
        <f>IF(ISNUMBER(jaar_zip[[#This Row],[etmaaltemperatuur]]),IF(jaar_zip[[#This Row],[etmaaltemperatuur]]&gt;stookgrens,jaar_zip[[#This Row],[etmaaltemperatuur]]-stookgrens,0),"")</f>
        <v>0</v>
      </c>
    </row>
    <row r="583" spans="1:15" x14ac:dyDescent="0.3">
      <c r="A583">
        <v>249</v>
      </c>
      <c r="B583">
        <v>20240403</v>
      </c>
      <c r="C583">
        <v>5.8</v>
      </c>
      <c r="D583">
        <v>10.8</v>
      </c>
      <c r="E583">
        <v>638</v>
      </c>
      <c r="F583">
        <v>5.0999999999999996</v>
      </c>
      <c r="H583">
        <v>89</v>
      </c>
      <c r="I583" s="101" t="s">
        <v>16</v>
      </c>
      <c r="J583" s="1">
        <f>DATEVALUE(RIGHT(jaar_zip[[#This Row],[YYYYMMDD]],2)&amp;"-"&amp;MID(jaar_zip[[#This Row],[YYYYMMDD]],5,2)&amp;"-"&amp;LEFT(jaar_zip[[#This Row],[YYYYMMDD]],4))</f>
        <v>45385</v>
      </c>
      <c r="K583" s="101" t="str">
        <f>IF(AND(VALUE(MONTH(jaar_zip[[#This Row],[Datum]]))=1,VALUE(WEEKNUM(jaar_zip[[#This Row],[Datum]],21))&gt;51),RIGHT(YEAR(jaar_zip[[#This Row],[Datum]])-1,2),RIGHT(YEAR(jaar_zip[[#This Row],[Datum]]),2))&amp;"-"&amp; TEXT(WEEKNUM(jaar_zip[[#This Row],[Datum]],21),"00")</f>
        <v>24-14</v>
      </c>
      <c r="L583" s="101">
        <f>MONTH(jaar_zip[[#This Row],[Datum]])</f>
        <v>4</v>
      </c>
      <c r="M583" s="101">
        <f>IF(ISNUMBER(jaar_zip[[#This Row],[etmaaltemperatuur]]),IF(jaar_zip[[#This Row],[etmaaltemperatuur]]&lt;stookgrens,stookgrens-jaar_zip[[#This Row],[etmaaltemperatuur]],0),"")</f>
        <v>7.1999999999999993</v>
      </c>
      <c r="N583" s="101">
        <f>IF(ISNUMBER(jaar_zip[[#This Row],[graaddagen]]),IF(OR(MONTH(jaar_zip[[#This Row],[Datum]])=1,MONTH(jaar_zip[[#This Row],[Datum]])=2,MONTH(jaar_zip[[#This Row],[Datum]])=11,MONTH(jaar_zip[[#This Row],[Datum]])=12),1.1,IF(OR(MONTH(jaar_zip[[#This Row],[Datum]])=3,MONTH(jaar_zip[[#This Row],[Datum]])=10),1,0.8))*jaar_zip[[#This Row],[graaddagen]],"")</f>
        <v>5.76</v>
      </c>
      <c r="O583" s="101">
        <f>IF(ISNUMBER(jaar_zip[[#This Row],[etmaaltemperatuur]]),IF(jaar_zip[[#This Row],[etmaaltemperatuur]]&gt;stookgrens,jaar_zip[[#This Row],[etmaaltemperatuur]]-stookgrens,0),"")</f>
        <v>0</v>
      </c>
    </row>
    <row r="584" spans="1:15" x14ac:dyDescent="0.3">
      <c r="A584">
        <v>249</v>
      </c>
      <c r="B584">
        <v>20240404</v>
      </c>
      <c r="C584">
        <v>7.3</v>
      </c>
      <c r="D584">
        <v>11.2</v>
      </c>
      <c r="E584">
        <v>1124</v>
      </c>
      <c r="F584">
        <v>7.2</v>
      </c>
      <c r="H584">
        <v>87</v>
      </c>
      <c r="I584" s="101" t="s">
        <v>16</v>
      </c>
      <c r="J584" s="1">
        <f>DATEVALUE(RIGHT(jaar_zip[[#This Row],[YYYYMMDD]],2)&amp;"-"&amp;MID(jaar_zip[[#This Row],[YYYYMMDD]],5,2)&amp;"-"&amp;LEFT(jaar_zip[[#This Row],[YYYYMMDD]],4))</f>
        <v>45386</v>
      </c>
      <c r="K584" s="101" t="str">
        <f>IF(AND(VALUE(MONTH(jaar_zip[[#This Row],[Datum]]))=1,VALUE(WEEKNUM(jaar_zip[[#This Row],[Datum]],21))&gt;51),RIGHT(YEAR(jaar_zip[[#This Row],[Datum]])-1,2),RIGHT(YEAR(jaar_zip[[#This Row],[Datum]]),2))&amp;"-"&amp; TEXT(WEEKNUM(jaar_zip[[#This Row],[Datum]],21),"00")</f>
        <v>24-14</v>
      </c>
      <c r="L584" s="101">
        <f>MONTH(jaar_zip[[#This Row],[Datum]])</f>
        <v>4</v>
      </c>
      <c r="M584" s="101">
        <f>IF(ISNUMBER(jaar_zip[[#This Row],[etmaaltemperatuur]]),IF(jaar_zip[[#This Row],[etmaaltemperatuur]]&lt;stookgrens,stookgrens-jaar_zip[[#This Row],[etmaaltemperatuur]],0),"")</f>
        <v>6.8000000000000007</v>
      </c>
      <c r="N584" s="101">
        <f>IF(ISNUMBER(jaar_zip[[#This Row],[graaddagen]]),IF(OR(MONTH(jaar_zip[[#This Row],[Datum]])=1,MONTH(jaar_zip[[#This Row],[Datum]])=2,MONTH(jaar_zip[[#This Row],[Datum]])=11,MONTH(jaar_zip[[#This Row],[Datum]])=12),1.1,IF(OR(MONTH(jaar_zip[[#This Row],[Datum]])=3,MONTH(jaar_zip[[#This Row],[Datum]])=10),1,0.8))*jaar_zip[[#This Row],[graaddagen]],"")</f>
        <v>5.4400000000000013</v>
      </c>
      <c r="O584" s="101">
        <f>IF(ISNUMBER(jaar_zip[[#This Row],[etmaaltemperatuur]]),IF(jaar_zip[[#This Row],[etmaaltemperatuur]]&gt;stookgrens,jaar_zip[[#This Row],[etmaaltemperatuur]]-stookgrens,0),"")</f>
        <v>0</v>
      </c>
    </row>
    <row r="585" spans="1:15" x14ac:dyDescent="0.3">
      <c r="A585">
        <v>249</v>
      </c>
      <c r="B585">
        <v>20240405</v>
      </c>
      <c r="C585">
        <v>7.2</v>
      </c>
      <c r="D585">
        <v>12.9</v>
      </c>
      <c r="E585">
        <v>1119</v>
      </c>
      <c r="F585">
        <v>4.7</v>
      </c>
      <c r="H585">
        <v>85</v>
      </c>
      <c r="I585" s="101" t="s">
        <v>16</v>
      </c>
      <c r="J585" s="1">
        <f>DATEVALUE(RIGHT(jaar_zip[[#This Row],[YYYYMMDD]],2)&amp;"-"&amp;MID(jaar_zip[[#This Row],[YYYYMMDD]],5,2)&amp;"-"&amp;LEFT(jaar_zip[[#This Row],[YYYYMMDD]],4))</f>
        <v>45387</v>
      </c>
      <c r="K585" s="101" t="str">
        <f>IF(AND(VALUE(MONTH(jaar_zip[[#This Row],[Datum]]))=1,VALUE(WEEKNUM(jaar_zip[[#This Row],[Datum]],21))&gt;51),RIGHT(YEAR(jaar_zip[[#This Row],[Datum]])-1,2),RIGHT(YEAR(jaar_zip[[#This Row],[Datum]]),2))&amp;"-"&amp; TEXT(WEEKNUM(jaar_zip[[#This Row],[Datum]],21),"00")</f>
        <v>24-14</v>
      </c>
      <c r="L585" s="101">
        <f>MONTH(jaar_zip[[#This Row],[Datum]])</f>
        <v>4</v>
      </c>
      <c r="M585" s="101">
        <f>IF(ISNUMBER(jaar_zip[[#This Row],[etmaaltemperatuur]]),IF(jaar_zip[[#This Row],[etmaaltemperatuur]]&lt;stookgrens,stookgrens-jaar_zip[[#This Row],[etmaaltemperatuur]],0),"")</f>
        <v>5.0999999999999996</v>
      </c>
      <c r="N585" s="101">
        <f>IF(ISNUMBER(jaar_zip[[#This Row],[graaddagen]]),IF(OR(MONTH(jaar_zip[[#This Row],[Datum]])=1,MONTH(jaar_zip[[#This Row],[Datum]])=2,MONTH(jaar_zip[[#This Row],[Datum]])=11,MONTH(jaar_zip[[#This Row],[Datum]])=12),1.1,IF(OR(MONTH(jaar_zip[[#This Row],[Datum]])=3,MONTH(jaar_zip[[#This Row],[Datum]])=10),1,0.8))*jaar_zip[[#This Row],[graaddagen]],"")</f>
        <v>4.08</v>
      </c>
      <c r="O585" s="101">
        <f>IF(ISNUMBER(jaar_zip[[#This Row],[etmaaltemperatuur]]),IF(jaar_zip[[#This Row],[etmaaltemperatuur]]&gt;stookgrens,jaar_zip[[#This Row],[etmaaltemperatuur]]-stookgrens,0),"")</f>
        <v>0</v>
      </c>
    </row>
    <row r="586" spans="1:15" x14ac:dyDescent="0.3">
      <c r="A586">
        <v>249</v>
      </c>
      <c r="B586">
        <v>20240406</v>
      </c>
      <c r="C586">
        <v>5.0999999999999996</v>
      </c>
      <c r="D586">
        <v>16.5</v>
      </c>
      <c r="E586">
        <v>1503</v>
      </c>
      <c r="F586">
        <v>-0.1</v>
      </c>
      <c r="H586">
        <v>72</v>
      </c>
      <c r="I586" s="101" t="s">
        <v>16</v>
      </c>
      <c r="J586" s="1">
        <f>DATEVALUE(RIGHT(jaar_zip[[#This Row],[YYYYMMDD]],2)&amp;"-"&amp;MID(jaar_zip[[#This Row],[YYYYMMDD]],5,2)&amp;"-"&amp;LEFT(jaar_zip[[#This Row],[YYYYMMDD]],4))</f>
        <v>45388</v>
      </c>
      <c r="K586" s="101" t="str">
        <f>IF(AND(VALUE(MONTH(jaar_zip[[#This Row],[Datum]]))=1,VALUE(WEEKNUM(jaar_zip[[#This Row],[Datum]],21))&gt;51),RIGHT(YEAR(jaar_zip[[#This Row],[Datum]])-1,2),RIGHT(YEAR(jaar_zip[[#This Row],[Datum]]),2))&amp;"-"&amp; TEXT(WEEKNUM(jaar_zip[[#This Row],[Datum]],21),"00")</f>
        <v>24-14</v>
      </c>
      <c r="L586" s="101">
        <f>MONTH(jaar_zip[[#This Row],[Datum]])</f>
        <v>4</v>
      </c>
      <c r="M586" s="101">
        <f>IF(ISNUMBER(jaar_zip[[#This Row],[etmaaltemperatuur]]),IF(jaar_zip[[#This Row],[etmaaltemperatuur]]&lt;stookgrens,stookgrens-jaar_zip[[#This Row],[etmaaltemperatuur]],0),"")</f>
        <v>1.5</v>
      </c>
      <c r="N586" s="101">
        <f>IF(ISNUMBER(jaar_zip[[#This Row],[graaddagen]]),IF(OR(MONTH(jaar_zip[[#This Row],[Datum]])=1,MONTH(jaar_zip[[#This Row],[Datum]])=2,MONTH(jaar_zip[[#This Row],[Datum]])=11,MONTH(jaar_zip[[#This Row],[Datum]])=12),1.1,IF(OR(MONTH(jaar_zip[[#This Row],[Datum]])=3,MONTH(jaar_zip[[#This Row],[Datum]])=10),1,0.8))*jaar_zip[[#This Row],[graaddagen]],"")</f>
        <v>1.2000000000000002</v>
      </c>
      <c r="O586" s="101">
        <f>IF(ISNUMBER(jaar_zip[[#This Row],[etmaaltemperatuur]]),IF(jaar_zip[[#This Row],[etmaaltemperatuur]]&gt;stookgrens,jaar_zip[[#This Row],[etmaaltemperatuur]]-stookgrens,0),"")</f>
        <v>0</v>
      </c>
    </row>
    <row r="587" spans="1:15" x14ac:dyDescent="0.3">
      <c r="A587">
        <v>249</v>
      </c>
      <c r="B587">
        <v>20240407</v>
      </c>
      <c r="C587">
        <v>6.5</v>
      </c>
      <c r="D587">
        <v>14.3</v>
      </c>
      <c r="E587">
        <v>1957</v>
      </c>
      <c r="F587">
        <v>0.9</v>
      </c>
      <c r="H587">
        <v>73</v>
      </c>
      <c r="I587" s="101" t="s">
        <v>16</v>
      </c>
      <c r="J587" s="1">
        <f>DATEVALUE(RIGHT(jaar_zip[[#This Row],[YYYYMMDD]],2)&amp;"-"&amp;MID(jaar_zip[[#This Row],[YYYYMMDD]],5,2)&amp;"-"&amp;LEFT(jaar_zip[[#This Row],[YYYYMMDD]],4))</f>
        <v>45389</v>
      </c>
      <c r="K587" s="101" t="str">
        <f>IF(AND(VALUE(MONTH(jaar_zip[[#This Row],[Datum]]))=1,VALUE(WEEKNUM(jaar_zip[[#This Row],[Datum]],21))&gt;51),RIGHT(YEAR(jaar_zip[[#This Row],[Datum]])-1,2),RIGHT(YEAR(jaar_zip[[#This Row],[Datum]]),2))&amp;"-"&amp; TEXT(WEEKNUM(jaar_zip[[#This Row],[Datum]],21),"00")</f>
        <v>24-14</v>
      </c>
      <c r="L587" s="101">
        <f>MONTH(jaar_zip[[#This Row],[Datum]])</f>
        <v>4</v>
      </c>
      <c r="M587" s="101">
        <f>IF(ISNUMBER(jaar_zip[[#This Row],[etmaaltemperatuur]]),IF(jaar_zip[[#This Row],[etmaaltemperatuur]]&lt;stookgrens,stookgrens-jaar_zip[[#This Row],[etmaaltemperatuur]],0),"")</f>
        <v>3.6999999999999993</v>
      </c>
      <c r="N587" s="101">
        <f>IF(ISNUMBER(jaar_zip[[#This Row],[graaddagen]]),IF(OR(MONTH(jaar_zip[[#This Row],[Datum]])=1,MONTH(jaar_zip[[#This Row],[Datum]])=2,MONTH(jaar_zip[[#This Row],[Datum]])=11,MONTH(jaar_zip[[#This Row],[Datum]])=12),1.1,IF(OR(MONTH(jaar_zip[[#This Row],[Datum]])=3,MONTH(jaar_zip[[#This Row],[Datum]])=10),1,0.8))*jaar_zip[[#This Row],[graaddagen]],"")</f>
        <v>2.9599999999999995</v>
      </c>
      <c r="O587" s="101">
        <f>IF(ISNUMBER(jaar_zip[[#This Row],[etmaaltemperatuur]]),IF(jaar_zip[[#This Row],[etmaaltemperatuur]]&gt;stookgrens,jaar_zip[[#This Row],[etmaaltemperatuur]]-stookgrens,0),"")</f>
        <v>0</v>
      </c>
    </row>
    <row r="588" spans="1:15" x14ac:dyDescent="0.3">
      <c r="A588">
        <v>249</v>
      </c>
      <c r="B588">
        <v>20240408</v>
      </c>
      <c r="C588">
        <v>3.5</v>
      </c>
      <c r="D588">
        <v>14.2</v>
      </c>
      <c r="E588">
        <v>1325</v>
      </c>
      <c r="F588">
        <v>3</v>
      </c>
      <c r="H588">
        <v>83</v>
      </c>
      <c r="I588" s="101" t="s">
        <v>16</v>
      </c>
      <c r="J588" s="1">
        <f>DATEVALUE(RIGHT(jaar_zip[[#This Row],[YYYYMMDD]],2)&amp;"-"&amp;MID(jaar_zip[[#This Row],[YYYYMMDD]],5,2)&amp;"-"&amp;LEFT(jaar_zip[[#This Row],[YYYYMMDD]],4))</f>
        <v>45390</v>
      </c>
      <c r="K588" s="101" t="str">
        <f>IF(AND(VALUE(MONTH(jaar_zip[[#This Row],[Datum]]))=1,VALUE(WEEKNUM(jaar_zip[[#This Row],[Datum]],21))&gt;51),RIGHT(YEAR(jaar_zip[[#This Row],[Datum]])-1,2),RIGHT(YEAR(jaar_zip[[#This Row],[Datum]]),2))&amp;"-"&amp; TEXT(WEEKNUM(jaar_zip[[#This Row],[Datum]],21),"00")</f>
        <v>24-15</v>
      </c>
      <c r="L588" s="101">
        <f>MONTH(jaar_zip[[#This Row],[Datum]])</f>
        <v>4</v>
      </c>
      <c r="M588" s="101">
        <f>IF(ISNUMBER(jaar_zip[[#This Row],[etmaaltemperatuur]]),IF(jaar_zip[[#This Row],[etmaaltemperatuur]]&lt;stookgrens,stookgrens-jaar_zip[[#This Row],[etmaaltemperatuur]],0),"")</f>
        <v>3.8000000000000007</v>
      </c>
      <c r="N588" s="101">
        <f>IF(ISNUMBER(jaar_zip[[#This Row],[graaddagen]]),IF(OR(MONTH(jaar_zip[[#This Row],[Datum]])=1,MONTH(jaar_zip[[#This Row],[Datum]])=2,MONTH(jaar_zip[[#This Row],[Datum]])=11,MONTH(jaar_zip[[#This Row],[Datum]])=12),1.1,IF(OR(MONTH(jaar_zip[[#This Row],[Datum]])=3,MONTH(jaar_zip[[#This Row],[Datum]])=10),1,0.8))*jaar_zip[[#This Row],[graaddagen]],"")</f>
        <v>3.0400000000000009</v>
      </c>
      <c r="O588" s="101">
        <f>IF(ISNUMBER(jaar_zip[[#This Row],[etmaaltemperatuur]]),IF(jaar_zip[[#This Row],[etmaaltemperatuur]]&gt;stookgrens,jaar_zip[[#This Row],[etmaaltemperatuur]]-stookgrens,0),"")</f>
        <v>0</v>
      </c>
    </row>
    <row r="589" spans="1:15" x14ac:dyDescent="0.3">
      <c r="A589">
        <v>249</v>
      </c>
      <c r="B589">
        <v>20240409</v>
      </c>
      <c r="C589">
        <v>8.8000000000000007</v>
      </c>
      <c r="D589">
        <v>11</v>
      </c>
      <c r="E589">
        <v>671</v>
      </c>
      <c r="F589">
        <v>1.4</v>
      </c>
      <c r="H589">
        <v>78</v>
      </c>
      <c r="I589" s="101" t="s">
        <v>16</v>
      </c>
      <c r="J589" s="1">
        <f>DATEVALUE(RIGHT(jaar_zip[[#This Row],[YYYYMMDD]],2)&amp;"-"&amp;MID(jaar_zip[[#This Row],[YYYYMMDD]],5,2)&amp;"-"&amp;LEFT(jaar_zip[[#This Row],[YYYYMMDD]],4))</f>
        <v>45391</v>
      </c>
      <c r="K589" s="101" t="str">
        <f>IF(AND(VALUE(MONTH(jaar_zip[[#This Row],[Datum]]))=1,VALUE(WEEKNUM(jaar_zip[[#This Row],[Datum]],21))&gt;51),RIGHT(YEAR(jaar_zip[[#This Row],[Datum]])-1,2),RIGHT(YEAR(jaar_zip[[#This Row],[Datum]]),2))&amp;"-"&amp; TEXT(WEEKNUM(jaar_zip[[#This Row],[Datum]],21),"00")</f>
        <v>24-15</v>
      </c>
      <c r="L589" s="101">
        <f>MONTH(jaar_zip[[#This Row],[Datum]])</f>
        <v>4</v>
      </c>
      <c r="M589" s="101">
        <f>IF(ISNUMBER(jaar_zip[[#This Row],[etmaaltemperatuur]]),IF(jaar_zip[[#This Row],[etmaaltemperatuur]]&lt;stookgrens,stookgrens-jaar_zip[[#This Row],[etmaaltemperatuur]],0),"")</f>
        <v>7</v>
      </c>
      <c r="N589" s="101">
        <f>IF(ISNUMBER(jaar_zip[[#This Row],[graaddagen]]),IF(OR(MONTH(jaar_zip[[#This Row],[Datum]])=1,MONTH(jaar_zip[[#This Row],[Datum]])=2,MONTH(jaar_zip[[#This Row],[Datum]])=11,MONTH(jaar_zip[[#This Row],[Datum]])=12),1.1,IF(OR(MONTH(jaar_zip[[#This Row],[Datum]])=3,MONTH(jaar_zip[[#This Row],[Datum]])=10),1,0.8))*jaar_zip[[#This Row],[graaddagen]],"")</f>
        <v>5.6000000000000005</v>
      </c>
      <c r="O589" s="101">
        <f>IF(ISNUMBER(jaar_zip[[#This Row],[etmaaltemperatuur]]),IF(jaar_zip[[#This Row],[etmaaltemperatuur]]&gt;stookgrens,jaar_zip[[#This Row],[etmaaltemperatuur]]-stookgrens,0),"")</f>
        <v>0</v>
      </c>
    </row>
    <row r="590" spans="1:15" x14ac:dyDescent="0.3">
      <c r="A590">
        <v>249</v>
      </c>
      <c r="B590">
        <v>20240410</v>
      </c>
      <c r="C590">
        <v>5.7</v>
      </c>
      <c r="D590">
        <v>10.8</v>
      </c>
      <c r="E590">
        <v>2062</v>
      </c>
      <c r="F590">
        <v>-0.1</v>
      </c>
      <c r="H590">
        <v>69</v>
      </c>
      <c r="I590" s="101" t="s">
        <v>16</v>
      </c>
      <c r="J590" s="1">
        <f>DATEVALUE(RIGHT(jaar_zip[[#This Row],[YYYYMMDD]],2)&amp;"-"&amp;MID(jaar_zip[[#This Row],[YYYYMMDD]],5,2)&amp;"-"&amp;LEFT(jaar_zip[[#This Row],[YYYYMMDD]],4))</f>
        <v>45392</v>
      </c>
      <c r="K590" s="101" t="str">
        <f>IF(AND(VALUE(MONTH(jaar_zip[[#This Row],[Datum]]))=1,VALUE(WEEKNUM(jaar_zip[[#This Row],[Datum]],21))&gt;51),RIGHT(YEAR(jaar_zip[[#This Row],[Datum]])-1,2),RIGHT(YEAR(jaar_zip[[#This Row],[Datum]]),2))&amp;"-"&amp; TEXT(WEEKNUM(jaar_zip[[#This Row],[Datum]],21),"00")</f>
        <v>24-15</v>
      </c>
      <c r="L590" s="101">
        <f>MONTH(jaar_zip[[#This Row],[Datum]])</f>
        <v>4</v>
      </c>
      <c r="M590" s="101">
        <f>IF(ISNUMBER(jaar_zip[[#This Row],[etmaaltemperatuur]]),IF(jaar_zip[[#This Row],[etmaaltemperatuur]]&lt;stookgrens,stookgrens-jaar_zip[[#This Row],[etmaaltemperatuur]],0),"")</f>
        <v>7.1999999999999993</v>
      </c>
      <c r="N590" s="101">
        <f>IF(ISNUMBER(jaar_zip[[#This Row],[graaddagen]]),IF(OR(MONTH(jaar_zip[[#This Row],[Datum]])=1,MONTH(jaar_zip[[#This Row],[Datum]])=2,MONTH(jaar_zip[[#This Row],[Datum]])=11,MONTH(jaar_zip[[#This Row],[Datum]])=12),1.1,IF(OR(MONTH(jaar_zip[[#This Row],[Datum]])=3,MONTH(jaar_zip[[#This Row],[Datum]])=10),1,0.8))*jaar_zip[[#This Row],[graaddagen]],"")</f>
        <v>5.76</v>
      </c>
      <c r="O590" s="101">
        <f>IF(ISNUMBER(jaar_zip[[#This Row],[etmaaltemperatuur]]),IF(jaar_zip[[#This Row],[etmaaltemperatuur]]&gt;stookgrens,jaar_zip[[#This Row],[etmaaltemperatuur]]-stookgrens,0),"")</f>
        <v>0</v>
      </c>
    </row>
    <row r="591" spans="1:15" x14ac:dyDescent="0.3">
      <c r="A591">
        <v>249</v>
      </c>
      <c r="B591">
        <v>20240411</v>
      </c>
      <c r="C591">
        <v>6.4</v>
      </c>
      <c r="D591">
        <v>13</v>
      </c>
      <c r="E591">
        <v>658</v>
      </c>
      <c r="F591">
        <v>0.5</v>
      </c>
      <c r="H591">
        <v>89</v>
      </c>
      <c r="I591" s="101" t="s">
        <v>16</v>
      </c>
      <c r="J591" s="1">
        <f>DATEVALUE(RIGHT(jaar_zip[[#This Row],[YYYYMMDD]],2)&amp;"-"&amp;MID(jaar_zip[[#This Row],[YYYYMMDD]],5,2)&amp;"-"&amp;LEFT(jaar_zip[[#This Row],[YYYYMMDD]],4))</f>
        <v>45393</v>
      </c>
      <c r="K591" s="101" t="str">
        <f>IF(AND(VALUE(MONTH(jaar_zip[[#This Row],[Datum]]))=1,VALUE(WEEKNUM(jaar_zip[[#This Row],[Datum]],21))&gt;51),RIGHT(YEAR(jaar_zip[[#This Row],[Datum]])-1,2),RIGHT(YEAR(jaar_zip[[#This Row],[Datum]]),2))&amp;"-"&amp; TEXT(WEEKNUM(jaar_zip[[#This Row],[Datum]],21),"00")</f>
        <v>24-15</v>
      </c>
      <c r="L591" s="101">
        <f>MONTH(jaar_zip[[#This Row],[Datum]])</f>
        <v>4</v>
      </c>
      <c r="M591" s="101">
        <f>IF(ISNUMBER(jaar_zip[[#This Row],[etmaaltemperatuur]]),IF(jaar_zip[[#This Row],[etmaaltemperatuur]]&lt;stookgrens,stookgrens-jaar_zip[[#This Row],[etmaaltemperatuur]],0),"")</f>
        <v>5</v>
      </c>
      <c r="N591" s="101">
        <f>IF(ISNUMBER(jaar_zip[[#This Row],[graaddagen]]),IF(OR(MONTH(jaar_zip[[#This Row],[Datum]])=1,MONTH(jaar_zip[[#This Row],[Datum]])=2,MONTH(jaar_zip[[#This Row],[Datum]])=11,MONTH(jaar_zip[[#This Row],[Datum]])=12),1.1,IF(OR(MONTH(jaar_zip[[#This Row],[Datum]])=3,MONTH(jaar_zip[[#This Row],[Datum]])=10),1,0.8))*jaar_zip[[#This Row],[graaddagen]],"")</f>
        <v>4</v>
      </c>
      <c r="O591" s="101">
        <f>IF(ISNUMBER(jaar_zip[[#This Row],[etmaaltemperatuur]]),IF(jaar_zip[[#This Row],[etmaaltemperatuur]]&gt;stookgrens,jaar_zip[[#This Row],[etmaaltemperatuur]]-stookgrens,0),"")</f>
        <v>0</v>
      </c>
    </row>
    <row r="592" spans="1:15" x14ac:dyDescent="0.3">
      <c r="A592">
        <v>249</v>
      </c>
      <c r="B592">
        <v>20240412</v>
      </c>
      <c r="C592">
        <v>7.5</v>
      </c>
      <c r="D592">
        <v>14</v>
      </c>
      <c r="E592">
        <v>1788</v>
      </c>
      <c r="F592">
        <v>0</v>
      </c>
      <c r="H592">
        <v>79</v>
      </c>
      <c r="I592" s="101" t="s">
        <v>16</v>
      </c>
      <c r="J592" s="1">
        <f>DATEVALUE(RIGHT(jaar_zip[[#This Row],[YYYYMMDD]],2)&amp;"-"&amp;MID(jaar_zip[[#This Row],[YYYYMMDD]],5,2)&amp;"-"&amp;LEFT(jaar_zip[[#This Row],[YYYYMMDD]],4))</f>
        <v>45394</v>
      </c>
      <c r="K592" s="101" t="str">
        <f>IF(AND(VALUE(MONTH(jaar_zip[[#This Row],[Datum]]))=1,VALUE(WEEKNUM(jaar_zip[[#This Row],[Datum]],21))&gt;51),RIGHT(YEAR(jaar_zip[[#This Row],[Datum]])-1,2),RIGHT(YEAR(jaar_zip[[#This Row],[Datum]]),2))&amp;"-"&amp; TEXT(WEEKNUM(jaar_zip[[#This Row],[Datum]],21),"00")</f>
        <v>24-15</v>
      </c>
      <c r="L592" s="101">
        <f>MONTH(jaar_zip[[#This Row],[Datum]])</f>
        <v>4</v>
      </c>
      <c r="M592" s="101">
        <f>IF(ISNUMBER(jaar_zip[[#This Row],[etmaaltemperatuur]]),IF(jaar_zip[[#This Row],[etmaaltemperatuur]]&lt;stookgrens,stookgrens-jaar_zip[[#This Row],[etmaaltemperatuur]],0),"")</f>
        <v>4</v>
      </c>
      <c r="N592" s="101">
        <f>IF(ISNUMBER(jaar_zip[[#This Row],[graaddagen]]),IF(OR(MONTH(jaar_zip[[#This Row],[Datum]])=1,MONTH(jaar_zip[[#This Row],[Datum]])=2,MONTH(jaar_zip[[#This Row],[Datum]])=11,MONTH(jaar_zip[[#This Row],[Datum]])=12),1.1,IF(OR(MONTH(jaar_zip[[#This Row],[Datum]])=3,MONTH(jaar_zip[[#This Row],[Datum]])=10),1,0.8))*jaar_zip[[#This Row],[graaddagen]],"")</f>
        <v>3.2</v>
      </c>
      <c r="O592" s="101">
        <f>IF(ISNUMBER(jaar_zip[[#This Row],[etmaaltemperatuur]]),IF(jaar_zip[[#This Row],[etmaaltemperatuur]]&gt;stookgrens,jaar_zip[[#This Row],[etmaaltemperatuur]]-stookgrens,0),"")</f>
        <v>0</v>
      </c>
    </row>
    <row r="593" spans="1:15" x14ac:dyDescent="0.3">
      <c r="A593">
        <v>249</v>
      </c>
      <c r="B593">
        <v>20240413</v>
      </c>
      <c r="C593">
        <v>6.8</v>
      </c>
      <c r="D593">
        <v>15</v>
      </c>
      <c r="E593">
        <v>1664</v>
      </c>
      <c r="F593">
        <v>0</v>
      </c>
      <c r="H593">
        <v>76</v>
      </c>
      <c r="I593" s="101" t="s">
        <v>16</v>
      </c>
      <c r="J593" s="1">
        <f>DATEVALUE(RIGHT(jaar_zip[[#This Row],[YYYYMMDD]],2)&amp;"-"&amp;MID(jaar_zip[[#This Row],[YYYYMMDD]],5,2)&amp;"-"&amp;LEFT(jaar_zip[[#This Row],[YYYYMMDD]],4))</f>
        <v>45395</v>
      </c>
      <c r="K593" s="101" t="str">
        <f>IF(AND(VALUE(MONTH(jaar_zip[[#This Row],[Datum]]))=1,VALUE(WEEKNUM(jaar_zip[[#This Row],[Datum]],21))&gt;51),RIGHT(YEAR(jaar_zip[[#This Row],[Datum]])-1,2),RIGHT(YEAR(jaar_zip[[#This Row],[Datum]]),2))&amp;"-"&amp; TEXT(WEEKNUM(jaar_zip[[#This Row],[Datum]],21),"00")</f>
        <v>24-15</v>
      </c>
      <c r="L593" s="101">
        <f>MONTH(jaar_zip[[#This Row],[Datum]])</f>
        <v>4</v>
      </c>
      <c r="M593" s="101">
        <f>IF(ISNUMBER(jaar_zip[[#This Row],[etmaaltemperatuur]]),IF(jaar_zip[[#This Row],[etmaaltemperatuur]]&lt;stookgrens,stookgrens-jaar_zip[[#This Row],[etmaaltemperatuur]],0),"")</f>
        <v>3</v>
      </c>
      <c r="N593" s="101">
        <f>IF(ISNUMBER(jaar_zip[[#This Row],[graaddagen]]),IF(OR(MONTH(jaar_zip[[#This Row],[Datum]])=1,MONTH(jaar_zip[[#This Row],[Datum]])=2,MONTH(jaar_zip[[#This Row],[Datum]])=11,MONTH(jaar_zip[[#This Row],[Datum]])=12),1.1,IF(OR(MONTH(jaar_zip[[#This Row],[Datum]])=3,MONTH(jaar_zip[[#This Row],[Datum]])=10),1,0.8))*jaar_zip[[#This Row],[graaddagen]],"")</f>
        <v>2.4000000000000004</v>
      </c>
      <c r="O593" s="101">
        <f>IF(ISNUMBER(jaar_zip[[#This Row],[etmaaltemperatuur]]),IF(jaar_zip[[#This Row],[etmaaltemperatuur]]&gt;stookgrens,jaar_zip[[#This Row],[etmaaltemperatuur]]-stookgrens,0),"")</f>
        <v>0</v>
      </c>
    </row>
    <row r="594" spans="1:15" x14ac:dyDescent="0.3">
      <c r="A594">
        <v>249</v>
      </c>
      <c r="B594">
        <v>20240414</v>
      </c>
      <c r="C594">
        <v>4.3</v>
      </c>
      <c r="D594">
        <v>9.8000000000000007</v>
      </c>
      <c r="E594">
        <v>2037</v>
      </c>
      <c r="F594">
        <v>0</v>
      </c>
      <c r="H594">
        <v>73</v>
      </c>
      <c r="I594" s="101" t="s">
        <v>16</v>
      </c>
      <c r="J594" s="1">
        <f>DATEVALUE(RIGHT(jaar_zip[[#This Row],[YYYYMMDD]],2)&amp;"-"&amp;MID(jaar_zip[[#This Row],[YYYYMMDD]],5,2)&amp;"-"&amp;LEFT(jaar_zip[[#This Row],[YYYYMMDD]],4))</f>
        <v>45396</v>
      </c>
      <c r="K594" s="101" t="str">
        <f>IF(AND(VALUE(MONTH(jaar_zip[[#This Row],[Datum]]))=1,VALUE(WEEKNUM(jaar_zip[[#This Row],[Datum]],21))&gt;51),RIGHT(YEAR(jaar_zip[[#This Row],[Datum]])-1,2),RIGHT(YEAR(jaar_zip[[#This Row],[Datum]]),2))&amp;"-"&amp; TEXT(WEEKNUM(jaar_zip[[#This Row],[Datum]],21),"00")</f>
        <v>24-15</v>
      </c>
      <c r="L594" s="101">
        <f>MONTH(jaar_zip[[#This Row],[Datum]])</f>
        <v>4</v>
      </c>
      <c r="M594" s="101">
        <f>IF(ISNUMBER(jaar_zip[[#This Row],[etmaaltemperatuur]]),IF(jaar_zip[[#This Row],[etmaaltemperatuur]]&lt;stookgrens,stookgrens-jaar_zip[[#This Row],[etmaaltemperatuur]],0),"")</f>
        <v>8.1999999999999993</v>
      </c>
      <c r="N594" s="101">
        <f>IF(ISNUMBER(jaar_zip[[#This Row],[graaddagen]]),IF(OR(MONTH(jaar_zip[[#This Row],[Datum]])=1,MONTH(jaar_zip[[#This Row],[Datum]])=2,MONTH(jaar_zip[[#This Row],[Datum]])=11,MONTH(jaar_zip[[#This Row],[Datum]])=12),1.1,IF(OR(MONTH(jaar_zip[[#This Row],[Datum]])=3,MONTH(jaar_zip[[#This Row],[Datum]])=10),1,0.8))*jaar_zip[[#This Row],[graaddagen]],"")</f>
        <v>6.56</v>
      </c>
      <c r="O594" s="101">
        <f>IF(ISNUMBER(jaar_zip[[#This Row],[etmaaltemperatuur]]),IF(jaar_zip[[#This Row],[etmaaltemperatuur]]&gt;stookgrens,jaar_zip[[#This Row],[etmaaltemperatuur]]-stookgrens,0),"")</f>
        <v>0</v>
      </c>
    </row>
    <row r="595" spans="1:15" x14ac:dyDescent="0.3">
      <c r="A595">
        <v>249</v>
      </c>
      <c r="B595">
        <v>20240415</v>
      </c>
      <c r="C595">
        <v>7</v>
      </c>
      <c r="D595">
        <v>7.3</v>
      </c>
      <c r="E595">
        <v>595</v>
      </c>
      <c r="F595">
        <v>21.7</v>
      </c>
      <c r="H595">
        <v>83</v>
      </c>
      <c r="I595" s="101" t="s">
        <v>16</v>
      </c>
      <c r="J595" s="1">
        <f>DATEVALUE(RIGHT(jaar_zip[[#This Row],[YYYYMMDD]],2)&amp;"-"&amp;MID(jaar_zip[[#This Row],[YYYYMMDD]],5,2)&amp;"-"&amp;LEFT(jaar_zip[[#This Row],[YYYYMMDD]],4))</f>
        <v>45397</v>
      </c>
      <c r="K595" s="101" t="str">
        <f>IF(AND(VALUE(MONTH(jaar_zip[[#This Row],[Datum]]))=1,VALUE(WEEKNUM(jaar_zip[[#This Row],[Datum]],21))&gt;51),RIGHT(YEAR(jaar_zip[[#This Row],[Datum]])-1,2),RIGHT(YEAR(jaar_zip[[#This Row],[Datum]]),2))&amp;"-"&amp; TEXT(WEEKNUM(jaar_zip[[#This Row],[Datum]],21),"00")</f>
        <v>24-16</v>
      </c>
      <c r="L595" s="101">
        <f>MONTH(jaar_zip[[#This Row],[Datum]])</f>
        <v>4</v>
      </c>
      <c r="M595" s="101">
        <f>IF(ISNUMBER(jaar_zip[[#This Row],[etmaaltemperatuur]]),IF(jaar_zip[[#This Row],[etmaaltemperatuur]]&lt;stookgrens,stookgrens-jaar_zip[[#This Row],[etmaaltemperatuur]],0),"")</f>
        <v>10.7</v>
      </c>
      <c r="N595" s="101">
        <f>IF(ISNUMBER(jaar_zip[[#This Row],[graaddagen]]),IF(OR(MONTH(jaar_zip[[#This Row],[Datum]])=1,MONTH(jaar_zip[[#This Row],[Datum]])=2,MONTH(jaar_zip[[#This Row],[Datum]])=11,MONTH(jaar_zip[[#This Row],[Datum]])=12),1.1,IF(OR(MONTH(jaar_zip[[#This Row],[Datum]])=3,MONTH(jaar_zip[[#This Row],[Datum]])=10),1,0.8))*jaar_zip[[#This Row],[graaddagen]],"")</f>
        <v>8.56</v>
      </c>
      <c r="O595" s="101">
        <f>IF(ISNUMBER(jaar_zip[[#This Row],[etmaaltemperatuur]]),IF(jaar_zip[[#This Row],[etmaaltemperatuur]]&gt;stookgrens,jaar_zip[[#This Row],[etmaaltemperatuur]]-stookgrens,0),"")</f>
        <v>0</v>
      </c>
    </row>
    <row r="596" spans="1:15" x14ac:dyDescent="0.3">
      <c r="A596">
        <v>249</v>
      </c>
      <c r="B596">
        <v>20240416</v>
      </c>
      <c r="C596">
        <v>7.5</v>
      </c>
      <c r="D596">
        <v>7.7</v>
      </c>
      <c r="E596">
        <v>1166</v>
      </c>
      <c r="F596">
        <v>4.7</v>
      </c>
      <c r="H596">
        <v>83</v>
      </c>
      <c r="I596" s="101" t="s">
        <v>16</v>
      </c>
      <c r="J596" s="1">
        <f>DATEVALUE(RIGHT(jaar_zip[[#This Row],[YYYYMMDD]],2)&amp;"-"&amp;MID(jaar_zip[[#This Row],[YYYYMMDD]],5,2)&amp;"-"&amp;LEFT(jaar_zip[[#This Row],[YYYYMMDD]],4))</f>
        <v>45398</v>
      </c>
      <c r="K596" s="101" t="str">
        <f>IF(AND(VALUE(MONTH(jaar_zip[[#This Row],[Datum]]))=1,VALUE(WEEKNUM(jaar_zip[[#This Row],[Datum]],21))&gt;51),RIGHT(YEAR(jaar_zip[[#This Row],[Datum]])-1,2),RIGHT(YEAR(jaar_zip[[#This Row],[Datum]]),2))&amp;"-"&amp; TEXT(WEEKNUM(jaar_zip[[#This Row],[Datum]],21),"00")</f>
        <v>24-16</v>
      </c>
      <c r="L596" s="101">
        <f>MONTH(jaar_zip[[#This Row],[Datum]])</f>
        <v>4</v>
      </c>
      <c r="M596" s="101">
        <f>IF(ISNUMBER(jaar_zip[[#This Row],[etmaaltemperatuur]]),IF(jaar_zip[[#This Row],[etmaaltemperatuur]]&lt;stookgrens,stookgrens-jaar_zip[[#This Row],[etmaaltemperatuur]],0),"")</f>
        <v>10.3</v>
      </c>
      <c r="N596" s="101">
        <f>IF(ISNUMBER(jaar_zip[[#This Row],[graaddagen]]),IF(OR(MONTH(jaar_zip[[#This Row],[Datum]])=1,MONTH(jaar_zip[[#This Row],[Datum]])=2,MONTH(jaar_zip[[#This Row],[Datum]])=11,MONTH(jaar_zip[[#This Row],[Datum]])=12),1.1,IF(OR(MONTH(jaar_zip[[#This Row],[Datum]])=3,MONTH(jaar_zip[[#This Row],[Datum]])=10),1,0.8))*jaar_zip[[#This Row],[graaddagen]],"")</f>
        <v>8.24</v>
      </c>
      <c r="O596" s="101">
        <f>IF(ISNUMBER(jaar_zip[[#This Row],[etmaaltemperatuur]]),IF(jaar_zip[[#This Row],[etmaaltemperatuur]]&gt;stookgrens,jaar_zip[[#This Row],[etmaaltemperatuur]]-stookgrens,0),"")</f>
        <v>0</v>
      </c>
    </row>
    <row r="597" spans="1:15" x14ac:dyDescent="0.3">
      <c r="A597">
        <v>249</v>
      </c>
      <c r="B597">
        <v>20240417</v>
      </c>
      <c r="C597">
        <v>3</v>
      </c>
      <c r="D597">
        <v>5.7</v>
      </c>
      <c r="E597">
        <v>1302</v>
      </c>
      <c r="F597">
        <v>7.7</v>
      </c>
      <c r="H597">
        <v>85</v>
      </c>
      <c r="I597" s="101" t="s">
        <v>16</v>
      </c>
      <c r="J597" s="1">
        <f>DATEVALUE(RIGHT(jaar_zip[[#This Row],[YYYYMMDD]],2)&amp;"-"&amp;MID(jaar_zip[[#This Row],[YYYYMMDD]],5,2)&amp;"-"&amp;LEFT(jaar_zip[[#This Row],[YYYYMMDD]],4))</f>
        <v>45399</v>
      </c>
      <c r="K597" s="101" t="str">
        <f>IF(AND(VALUE(MONTH(jaar_zip[[#This Row],[Datum]]))=1,VALUE(WEEKNUM(jaar_zip[[#This Row],[Datum]],21))&gt;51),RIGHT(YEAR(jaar_zip[[#This Row],[Datum]])-1,2),RIGHT(YEAR(jaar_zip[[#This Row],[Datum]]),2))&amp;"-"&amp; TEXT(WEEKNUM(jaar_zip[[#This Row],[Datum]],21),"00")</f>
        <v>24-16</v>
      </c>
      <c r="L597" s="101">
        <f>MONTH(jaar_zip[[#This Row],[Datum]])</f>
        <v>4</v>
      </c>
      <c r="M597" s="101">
        <f>IF(ISNUMBER(jaar_zip[[#This Row],[etmaaltemperatuur]]),IF(jaar_zip[[#This Row],[etmaaltemperatuur]]&lt;stookgrens,stookgrens-jaar_zip[[#This Row],[etmaaltemperatuur]],0),"")</f>
        <v>12.3</v>
      </c>
      <c r="N597" s="101">
        <f>IF(ISNUMBER(jaar_zip[[#This Row],[graaddagen]]),IF(OR(MONTH(jaar_zip[[#This Row],[Datum]])=1,MONTH(jaar_zip[[#This Row],[Datum]])=2,MONTH(jaar_zip[[#This Row],[Datum]])=11,MONTH(jaar_zip[[#This Row],[Datum]])=12),1.1,IF(OR(MONTH(jaar_zip[[#This Row],[Datum]])=3,MONTH(jaar_zip[[#This Row],[Datum]])=10),1,0.8))*jaar_zip[[#This Row],[graaddagen]],"")</f>
        <v>9.8400000000000016</v>
      </c>
      <c r="O597" s="101">
        <f>IF(ISNUMBER(jaar_zip[[#This Row],[etmaaltemperatuur]]),IF(jaar_zip[[#This Row],[etmaaltemperatuur]]&gt;stookgrens,jaar_zip[[#This Row],[etmaaltemperatuur]]-stookgrens,0),"")</f>
        <v>0</v>
      </c>
    </row>
    <row r="598" spans="1:15" x14ac:dyDescent="0.3">
      <c r="A598">
        <v>249</v>
      </c>
      <c r="B598">
        <v>20240418</v>
      </c>
      <c r="C598">
        <v>4.5999999999999996</v>
      </c>
      <c r="D598">
        <v>6.9</v>
      </c>
      <c r="E598">
        <v>1482</v>
      </c>
      <c r="F598">
        <v>3.3</v>
      </c>
      <c r="H598">
        <v>79</v>
      </c>
      <c r="I598" s="101" t="s">
        <v>16</v>
      </c>
      <c r="J598" s="1">
        <f>DATEVALUE(RIGHT(jaar_zip[[#This Row],[YYYYMMDD]],2)&amp;"-"&amp;MID(jaar_zip[[#This Row],[YYYYMMDD]],5,2)&amp;"-"&amp;LEFT(jaar_zip[[#This Row],[YYYYMMDD]],4))</f>
        <v>45400</v>
      </c>
      <c r="K598" s="101" t="str">
        <f>IF(AND(VALUE(MONTH(jaar_zip[[#This Row],[Datum]]))=1,VALUE(WEEKNUM(jaar_zip[[#This Row],[Datum]],21))&gt;51),RIGHT(YEAR(jaar_zip[[#This Row],[Datum]])-1,2),RIGHT(YEAR(jaar_zip[[#This Row],[Datum]]),2))&amp;"-"&amp; TEXT(WEEKNUM(jaar_zip[[#This Row],[Datum]],21),"00")</f>
        <v>24-16</v>
      </c>
      <c r="L598" s="101">
        <f>MONTH(jaar_zip[[#This Row],[Datum]])</f>
        <v>4</v>
      </c>
      <c r="M598" s="101">
        <f>IF(ISNUMBER(jaar_zip[[#This Row],[etmaaltemperatuur]]),IF(jaar_zip[[#This Row],[etmaaltemperatuur]]&lt;stookgrens,stookgrens-jaar_zip[[#This Row],[etmaaltemperatuur]],0),"")</f>
        <v>11.1</v>
      </c>
      <c r="N598" s="101">
        <f>IF(ISNUMBER(jaar_zip[[#This Row],[graaddagen]]),IF(OR(MONTH(jaar_zip[[#This Row],[Datum]])=1,MONTH(jaar_zip[[#This Row],[Datum]])=2,MONTH(jaar_zip[[#This Row],[Datum]])=11,MONTH(jaar_zip[[#This Row],[Datum]])=12),1.1,IF(OR(MONTH(jaar_zip[[#This Row],[Datum]])=3,MONTH(jaar_zip[[#This Row],[Datum]])=10),1,0.8))*jaar_zip[[#This Row],[graaddagen]],"")</f>
        <v>8.8800000000000008</v>
      </c>
      <c r="O598" s="101">
        <f>IF(ISNUMBER(jaar_zip[[#This Row],[etmaaltemperatuur]]),IF(jaar_zip[[#This Row],[etmaaltemperatuur]]&gt;stookgrens,jaar_zip[[#This Row],[etmaaltemperatuur]]-stookgrens,0),"")</f>
        <v>0</v>
      </c>
    </row>
    <row r="599" spans="1:15" x14ac:dyDescent="0.3">
      <c r="A599">
        <v>249</v>
      </c>
      <c r="B599">
        <v>20240419</v>
      </c>
      <c r="C599">
        <v>8.6999999999999993</v>
      </c>
      <c r="D599">
        <v>8.1</v>
      </c>
      <c r="E599">
        <v>1253</v>
      </c>
      <c r="F599">
        <v>13</v>
      </c>
      <c r="H599">
        <v>87</v>
      </c>
      <c r="I599" s="101" t="s">
        <v>16</v>
      </c>
      <c r="J599" s="1">
        <f>DATEVALUE(RIGHT(jaar_zip[[#This Row],[YYYYMMDD]],2)&amp;"-"&amp;MID(jaar_zip[[#This Row],[YYYYMMDD]],5,2)&amp;"-"&amp;LEFT(jaar_zip[[#This Row],[YYYYMMDD]],4))</f>
        <v>45401</v>
      </c>
      <c r="K599" s="101" t="str">
        <f>IF(AND(VALUE(MONTH(jaar_zip[[#This Row],[Datum]]))=1,VALUE(WEEKNUM(jaar_zip[[#This Row],[Datum]],21))&gt;51),RIGHT(YEAR(jaar_zip[[#This Row],[Datum]])-1,2),RIGHT(YEAR(jaar_zip[[#This Row],[Datum]]),2))&amp;"-"&amp; TEXT(WEEKNUM(jaar_zip[[#This Row],[Datum]],21),"00")</f>
        <v>24-16</v>
      </c>
      <c r="L599" s="101">
        <f>MONTH(jaar_zip[[#This Row],[Datum]])</f>
        <v>4</v>
      </c>
      <c r="M599" s="101">
        <f>IF(ISNUMBER(jaar_zip[[#This Row],[etmaaltemperatuur]]),IF(jaar_zip[[#This Row],[etmaaltemperatuur]]&lt;stookgrens,stookgrens-jaar_zip[[#This Row],[etmaaltemperatuur]],0),"")</f>
        <v>9.9</v>
      </c>
      <c r="N599" s="101">
        <f>IF(ISNUMBER(jaar_zip[[#This Row],[graaddagen]]),IF(OR(MONTH(jaar_zip[[#This Row],[Datum]])=1,MONTH(jaar_zip[[#This Row],[Datum]])=2,MONTH(jaar_zip[[#This Row],[Datum]])=11,MONTH(jaar_zip[[#This Row],[Datum]])=12),1.1,IF(OR(MONTH(jaar_zip[[#This Row],[Datum]])=3,MONTH(jaar_zip[[#This Row],[Datum]])=10),1,0.8))*jaar_zip[[#This Row],[graaddagen]],"")</f>
        <v>7.9200000000000008</v>
      </c>
      <c r="O599" s="101">
        <f>IF(ISNUMBER(jaar_zip[[#This Row],[etmaaltemperatuur]]),IF(jaar_zip[[#This Row],[etmaaltemperatuur]]&gt;stookgrens,jaar_zip[[#This Row],[etmaaltemperatuur]]-stookgrens,0),"")</f>
        <v>0</v>
      </c>
    </row>
    <row r="600" spans="1:15" x14ac:dyDescent="0.3">
      <c r="A600">
        <v>249</v>
      </c>
      <c r="B600">
        <v>20240420</v>
      </c>
      <c r="C600">
        <v>7.4</v>
      </c>
      <c r="D600">
        <v>6.8</v>
      </c>
      <c r="E600">
        <v>1565</v>
      </c>
      <c r="F600">
        <v>0.9</v>
      </c>
      <c r="H600">
        <v>78</v>
      </c>
      <c r="I600" s="101" t="s">
        <v>16</v>
      </c>
      <c r="J600" s="1">
        <f>DATEVALUE(RIGHT(jaar_zip[[#This Row],[YYYYMMDD]],2)&amp;"-"&amp;MID(jaar_zip[[#This Row],[YYYYMMDD]],5,2)&amp;"-"&amp;LEFT(jaar_zip[[#This Row],[YYYYMMDD]],4))</f>
        <v>45402</v>
      </c>
      <c r="K600" s="101" t="str">
        <f>IF(AND(VALUE(MONTH(jaar_zip[[#This Row],[Datum]]))=1,VALUE(WEEKNUM(jaar_zip[[#This Row],[Datum]],21))&gt;51),RIGHT(YEAR(jaar_zip[[#This Row],[Datum]])-1,2),RIGHT(YEAR(jaar_zip[[#This Row],[Datum]]),2))&amp;"-"&amp; TEXT(WEEKNUM(jaar_zip[[#This Row],[Datum]],21),"00")</f>
        <v>24-16</v>
      </c>
      <c r="L600" s="101">
        <f>MONTH(jaar_zip[[#This Row],[Datum]])</f>
        <v>4</v>
      </c>
      <c r="M600" s="101">
        <f>IF(ISNUMBER(jaar_zip[[#This Row],[etmaaltemperatuur]]),IF(jaar_zip[[#This Row],[etmaaltemperatuur]]&lt;stookgrens,stookgrens-jaar_zip[[#This Row],[etmaaltemperatuur]],0),"")</f>
        <v>11.2</v>
      </c>
      <c r="N600" s="101">
        <f>IF(ISNUMBER(jaar_zip[[#This Row],[graaddagen]]),IF(OR(MONTH(jaar_zip[[#This Row],[Datum]])=1,MONTH(jaar_zip[[#This Row],[Datum]])=2,MONTH(jaar_zip[[#This Row],[Datum]])=11,MONTH(jaar_zip[[#This Row],[Datum]])=12),1.1,IF(OR(MONTH(jaar_zip[[#This Row],[Datum]])=3,MONTH(jaar_zip[[#This Row],[Datum]])=10),1,0.8))*jaar_zip[[#This Row],[graaddagen]],"")</f>
        <v>8.9599999999999991</v>
      </c>
      <c r="O600" s="101">
        <f>IF(ISNUMBER(jaar_zip[[#This Row],[etmaaltemperatuur]]),IF(jaar_zip[[#This Row],[etmaaltemperatuur]]&gt;stookgrens,jaar_zip[[#This Row],[etmaaltemperatuur]]-stookgrens,0),"")</f>
        <v>0</v>
      </c>
    </row>
    <row r="601" spans="1:15" x14ac:dyDescent="0.3">
      <c r="A601">
        <v>249</v>
      </c>
      <c r="B601">
        <v>20240421</v>
      </c>
      <c r="C601">
        <v>5.8</v>
      </c>
      <c r="D601">
        <v>6.2</v>
      </c>
      <c r="E601">
        <v>2066</v>
      </c>
      <c r="F601">
        <v>1.3</v>
      </c>
      <c r="H601">
        <v>76</v>
      </c>
      <c r="I601" s="101" t="s">
        <v>16</v>
      </c>
      <c r="J601" s="1">
        <f>DATEVALUE(RIGHT(jaar_zip[[#This Row],[YYYYMMDD]],2)&amp;"-"&amp;MID(jaar_zip[[#This Row],[YYYYMMDD]],5,2)&amp;"-"&amp;LEFT(jaar_zip[[#This Row],[YYYYMMDD]],4))</f>
        <v>45403</v>
      </c>
      <c r="K601" s="101" t="str">
        <f>IF(AND(VALUE(MONTH(jaar_zip[[#This Row],[Datum]]))=1,VALUE(WEEKNUM(jaar_zip[[#This Row],[Datum]],21))&gt;51),RIGHT(YEAR(jaar_zip[[#This Row],[Datum]])-1,2),RIGHT(YEAR(jaar_zip[[#This Row],[Datum]]),2))&amp;"-"&amp; TEXT(WEEKNUM(jaar_zip[[#This Row],[Datum]],21),"00")</f>
        <v>24-16</v>
      </c>
      <c r="L601" s="101">
        <f>MONTH(jaar_zip[[#This Row],[Datum]])</f>
        <v>4</v>
      </c>
      <c r="M601" s="101">
        <f>IF(ISNUMBER(jaar_zip[[#This Row],[etmaaltemperatuur]]),IF(jaar_zip[[#This Row],[etmaaltemperatuur]]&lt;stookgrens,stookgrens-jaar_zip[[#This Row],[etmaaltemperatuur]],0),"")</f>
        <v>11.8</v>
      </c>
      <c r="N601" s="101">
        <f>IF(ISNUMBER(jaar_zip[[#This Row],[graaddagen]]),IF(OR(MONTH(jaar_zip[[#This Row],[Datum]])=1,MONTH(jaar_zip[[#This Row],[Datum]])=2,MONTH(jaar_zip[[#This Row],[Datum]])=11,MONTH(jaar_zip[[#This Row],[Datum]])=12),1.1,IF(OR(MONTH(jaar_zip[[#This Row],[Datum]])=3,MONTH(jaar_zip[[#This Row],[Datum]])=10),1,0.8))*jaar_zip[[#This Row],[graaddagen]],"")</f>
        <v>9.4400000000000013</v>
      </c>
      <c r="O601" s="101">
        <f>IF(ISNUMBER(jaar_zip[[#This Row],[etmaaltemperatuur]]),IF(jaar_zip[[#This Row],[etmaaltemperatuur]]&gt;stookgrens,jaar_zip[[#This Row],[etmaaltemperatuur]]-stookgrens,0),"")</f>
        <v>0</v>
      </c>
    </row>
    <row r="602" spans="1:15" x14ac:dyDescent="0.3">
      <c r="A602">
        <v>249</v>
      </c>
      <c r="B602">
        <v>20240422</v>
      </c>
      <c r="C602">
        <v>4</v>
      </c>
      <c r="D602">
        <v>4.9000000000000004</v>
      </c>
      <c r="E602">
        <v>1747</v>
      </c>
      <c r="F602">
        <v>0.1</v>
      </c>
      <c r="H602">
        <v>73</v>
      </c>
      <c r="I602" s="101" t="s">
        <v>16</v>
      </c>
      <c r="J602" s="1">
        <f>DATEVALUE(RIGHT(jaar_zip[[#This Row],[YYYYMMDD]],2)&amp;"-"&amp;MID(jaar_zip[[#This Row],[YYYYMMDD]],5,2)&amp;"-"&amp;LEFT(jaar_zip[[#This Row],[YYYYMMDD]],4))</f>
        <v>45404</v>
      </c>
      <c r="K602" s="101" t="str">
        <f>IF(AND(VALUE(MONTH(jaar_zip[[#This Row],[Datum]]))=1,VALUE(WEEKNUM(jaar_zip[[#This Row],[Datum]],21))&gt;51),RIGHT(YEAR(jaar_zip[[#This Row],[Datum]])-1,2),RIGHT(YEAR(jaar_zip[[#This Row],[Datum]]),2))&amp;"-"&amp; TEXT(WEEKNUM(jaar_zip[[#This Row],[Datum]],21),"00")</f>
        <v>24-17</v>
      </c>
      <c r="L602" s="101">
        <f>MONTH(jaar_zip[[#This Row],[Datum]])</f>
        <v>4</v>
      </c>
      <c r="M602" s="101">
        <f>IF(ISNUMBER(jaar_zip[[#This Row],[etmaaltemperatuur]]),IF(jaar_zip[[#This Row],[etmaaltemperatuur]]&lt;stookgrens,stookgrens-jaar_zip[[#This Row],[etmaaltemperatuur]],0),"")</f>
        <v>13.1</v>
      </c>
      <c r="N602" s="101">
        <f>IF(ISNUMBER(jaar_zip[[#This Row],[graaddagen]]),IF(OR(MONTH(jaar_zip[[#This Row],[Datum]])=1,MONTH(jaar_zip[[#This Row],[Datum]])=2,MONTH(jaar_zip[[#This Row],[Datum]])=11,MONTH(jaar_zip[[#This Row],[Datum]])=12),1.1,IF(OR(MONTH(jaar_zip[[#This Row],[Datum]])=3,MONTH(jaar_zip[[#This Row],[Datum]])=10),1,0.8))*jaar_zip[[#This Row],[graaddagen]],"")</f>
        <v>10.48</v>
      </c>
      <c r="O602" s="101">
        <f>IF(ISNUMBER(jaar_zip[[#This Row],[etmaaltemperatuur]]),IF(jaar_zip[[#This Row],[etmaaltemperatuur]]&gt;stookgrens,jaar_zip[[#This Row],[etmaaltemperatuur]]-stookgrens,0),"")</f>
        <v>0</v>
      </c>
    </row>
    <row r="603" spans="1:15" x14ac:dyDescent="0.3">
      <c r="A603">
        <v>249</v>
      </c>
      <c r="B603">
        <v>20240423</v>
      </c>
      <c r="C603">
        <v>3.5</v>
      </c>
      <c r="D603">
        <v>5</v>
      </c>
      <c r="E603">
        <v>1753</v>
      </c>
      <c r="F603">
        <v>1.7</v>
      </c>
      <c r="H603">
        <v>76</v>
      </c>
      <c r="I603" s="101" t="s">
        <v>16</v>
      </c>
      <c r="J603" s="1">
        <f>DATEVALUE(RIGHT(jaar_zip[[#This Row],[YYYYMMDD]],2)&amp;"-"&amp;MID(jaar_zip[[#This Row],[YYYYMMDD]],5,2)&amp;"-"&amp;LEFT(jaar_zip[[#This Row],[YYYYMMDD]],4))</f>
        <v>45405</v>
      </c>
      <c r="K603" s="101" t="str">
        <f>IF(AND(VALUE(MONTH(jaar_zip[[#This Row],[Datum]]))=1,VALUE(WEEKNUM(jaar_zip[[#This Row],[Datum]],21))&gt;51),RIGHT(YEAR(jaar_zip[[#This Row],[Datum]])-1,2),RIGHT(YEAR(jaar_zip[[#This Row],[Datum]]),2))&amp;"-"&amp; TEXT(WEEKNUM(jaar_zip[[#This Row],[Datum]],21),"00")</f>
        <v>24-17</v>
      </c>
      <c r="L603" s="101">
        <f>MONTH(jaar_zip[[#This Row],[Datum]])</f>
        <v>4</v>
      </c>
      <c r="M603" s="101">
        <f>IF(ISNUMBER(jaar_zip[[#This Row],[etmaaltemperatuur]]),IF(jaar_zip[[#This Row],[etmaaltemperatuur]]&lt;stookgrens,stookgrens-jaar_zip[[#This Row],[etmaaltemperatuur]],0),"")</f>
        <v>13</v>
      </c>
      <c r="N603" s="101">
        <f>IF(ISNUMBER(jaar_zip[[#This Row],[graaddagen]]),IF(OR(MONTH(jaar_zip[[#This Row],[Datum]])=1,MONTH(jaar_zip[[#This Row],[Datum]])=2,MONTH(jaar_zip[[#This Row],[Datum]])=11,MONTH(jaar_zip[[#This Row],[Datum]])=12),1.1,IF(OR(MONTH(jaar_zip[[#This Row],[Datum]])=3,MONTH(jaar_zip[[#This Row],[Datum]])=10),1,0.8))*jaar_zip[[#This Row],[graaddagen]],"")</f>
        <v>10.4</v>
      </c>
      <c r="O603" s="101">
        <f>IF(ISNUMBER(jaar_zip[[#This Row],[etmaaltemperatuur]]),IF(jaar_zip[[#This Row],[etmaaltemperatuur]]&gt;stookgrens,jaar_zip[[#This Row],[etmaaltemperatuur]]-stookgrens,0),"")</f>
        <v>0</v>
      </c>
    </row>
    <row r="604" spans="1:15" x14ac:dyDescent="0.3">
      <c r="A604">
        <v>249</v>
      </c>
      <c r="B604">
        <v>20240424</v>
      </c>
      <c r="C604">
        <v>6</v>
      </c>
      <c r="D604">
        <v>5.5</v>
      </c>
      <c r="E604">
        <v>1304</v>
      </c>
      <c r="F604">
        <v>4</v>
      </c>
      <c r="H604">
        <v>83</v>
      </c>
      <c r="I604" s="101" t="s">
        <v>16</v>
      </c>
      <c r="J604" s="1">
        <f>DATEVALUE(RIGHT(jaar_zip[[#This Row],[YYYYMMDD]],2)&amp;"-"&amp;MID(jaar_zip[[#This Row],[YYYYMMDD]],5,2)&amp;"-"&amp;LEFT(jaar_zip[[#This Row],[YYYYMMDD]],4))</f>
        <v>45406</v>
      </c>
      <c r="K604" s="101" t="str">
        <f>IF(AND(VALUE(MONTH(jaar_zip[[#This Row],[Datum]]))=1,VALUE(WEEKNUM(jaar_zip[[#This Row],[Datum]],21))&gt;51),RIGHT(YEAR(jaar_zip[[#This Row],[Datum]])-1,2),RIGHT(YEAR(jaar_zip[[#This Row],[Datum]]),2))&amp;"-"&amp; TEXT(WEEKNUM(jaar_zip[[#This Row],[Datum]],21),"00")</f>
        <v>24-17</v>
      </c>
      <c r="L604" s="101">
        <f>MONTH(jaar_zip[[#This Row],[Datum]])</f>
        <v>4</v>
      </c>
      <c r="M604" s="101">
        <f>IF(ISNUMBER(jaar_zip[[#This Row],[etmaaltemperatuur]]),IF(jaar_zip[[#This Row],[etmaaltemperatuur]]&lt;stookgrens,stookgrens-jaar_zip[[#This Row],[etmaaltemperatuur]],0),"")</f>
        <v>12.5</v>
      </c>
      <c r="N604" s="101">
        <f>IF(ISNUMBER(jaar_zip[[#This Row],[graaddagen]]),IF(OR(MONTH(jaar_zip[[#This Row],[Datum]])=1,MONTH(jaar_zip[[#This Row],[Datum]])=2,MONTH(jaar_zip[[#This Row],[Datum]])=11,MONTH(jaar_zip[[#This Row],[Datum]])=12),1.1,IF(OR(MONTH(jaar_zip[[#This Row],[Datum]])=3,MONTH(jaar_zip[[#This Row],[Datum]])=10),1,0.8))*jaar_zip[[#This Row],[graaddagen]],"")</f>
        <v>10</v>
      </c>
      <c r="O604" s="101">
        <f>IF(ISNUMBER(jaar_zip[[#This Row],[etmaaltemperatuur]]),IF(jaar_zip[[#This Row],[etmaaltemperatuur]]&gt;stookgrens,jaar_zip[[#This Row],[etmaaltemperatuur]]-stookgrens,0),"")</f>
        <v>0</v>
      </c>
    </row>
    <row r="605" spans="1:15" x14ac:dyDescent="0.3">
      <c r="A605">
        <v>249</v>
      </c>
      <c r="B605">
        <v>20240425</v>
      </c>
      <c r="C605">
        <v>3.8</v>
      </c>
      <c r="D605">
        <v>5.8</v>
      </c>
      <c r="E605">
        <v>990</v>
      </c>
      <c r="F605">
        <v>8.9</v>
      </c>
      <c r="H605">
        <v>83</v>
      </c>
      <c r="I605" s="101" t="s">
        <v>16</v>
      </c>
      <c r="J605" s="1">
        <f>DATEVALUE(RIGHT(jaar_zip[[#This Row],[YYYYMMDD]],2)&amp;"-"&amp;MID(jaar_zip[[#This Row],[YYYYMMDD]],5,2)&amp;"-"&amp;LEFT(jaar_zip[[#This Row],[YYYYMMDD]],4))</f>
        <v>45407</v>
      </c>
      <c r="K605" s="101" t="str">
        <f>IF(AND(VALUE(MONTH(jaar_zip[[#This Row],[Datum]]))=1,VALUE(WEEKNUM(jaar_zip[[#This Row],[Datum]],21))&gt;51),RIGHT(YEAR(jaar_zip[[#This Row],[Datum]])-1,2),RIGHT(YEAR(jaar_zip[[#This Row],[Datum]]),2))&amp;"-"&amp; TEXT(WEEKNUM(jaar_zip[[#This Row],[Datum]],21),"00")</f>
        <v>24-17</v>
      </c>
      <c r="L605" s="101">
        <f>MONTH(jaar_zip[[#This Row],[Datum]])</f>
        <v>4</v>
      </c>
      <c r="M605" s="101">
        <f>IF(ISNUMBER(jaar_zip[[#This Row],[etmaaltemperatuur]]),IF(jaar_zip[[#This Row],[etmaaltemperatuur]]&lt;stookgrens,stookgrens-jaar_zip[[#This Row],[etmaaltemperatuur]],0),"")</f>
        <v>12.2</v>
      </c>
      <c r="N605" s="101">
        <f>IF(ISNUMBER(jaar_zip[[#This Row],[graaddagen]]),IF(OR(MONTH(jaar_zip[[#This Row],[Datum]])=1,MONTH(jaar_zip[[#This Row],[Datum]])=2,MONTH(jaar_zip[[#This Row],[Datum]])=11,MONTH(jaar_zip[[#This Row],[Datum]])=12),1.1,IF(OR(MONTH(jaar_zip[[#This Row],[Datum]])=3,MONTH(jaar_zip[[#This Row],[Datum]])=10),1,0.8))*jaar_zip[[#This Row],[graaddagen]],"")</f>
        <v>9.76</v>
      </c>
      <c r="O605" s="101">
        <f>IF(ISNUMBER(jaar_zip[[#This Row],[etmaaltemperatuur]]),IF(jaar_zip[[#This Row],[etmaaltemperatuur]]&gt;stookgrens,jaar_zip[[#This Row],[etmaaltemperatuur]]-stookgrens,0),"")</f>
        <v>0</v>
      </c>
    </row>
    <row r="606" spans="1:15" x14ac:dyDescent="0.3">
      <c r="A606">
        <v>249</v>
      </c>
      <c r="B606">
        <v>20240426</v>
      </c>
      <c r="C606">
        <v>2.9</v>
      </c>
      <c r="D606">
        <v>6.8</v>
      </c>
      <c r="E606">
        <v>2012</v>
      </c>
      <c r="F606">
        <v>0.3</v>
      </c>
      <c r="H606">
        <v>79</v>
      </c>
      <c r="I606" s="101" t="s">
        <v>16</v>
      </c>
      <c r="J606" s="1">
        <f>DATEVALUE(RIGHT(jaar_zip[[#This Row],[YYYYMMDD]],2)&amp;"-"&amp;MID(jaar_zip[[#This Row],[YYYYMMDD]],5,2)&amp;"-"&amp;LEFT(jaar_zip[[#This Row],[YYYYMMDD]],4))</f>
        <v>45408</v>
      </c>
      <c r="K606" s="101" t="str">
        <f>IF(AND(VALUE(MONTH(jaar_zip[[#This Row],[Datum]]))=1,VALUE(WEEKNUM(jaar_zip[[#This Row],[Datum]],21))&gt;51),RIGHT(YEAR(jaar_zip[[#This Row],[Datum]])-1,2),RIGHT(YEAR(jaar_zip[[#This Row],[Datum]]),2))&amp;"-"&amp; TEXT(WEEKNUM(jaar_zip[[#This Row],[Datum]],21),"00")</f>
        <v>24-17</v>
      </c>
      <c r="L606" s="101">
        <f>MONTH(jaar_zip[[#This Row],[Datum]])</f>
        <v>4</v>
      </c>
      <c r="M606" s="101">
        <f>IF(ISNUMBER(jaar_zip[[#This Row],[etmaaltemperatuur]]),IF(jaar_zip[[#This Row],[etmaaltemperatuur]]&lt;stookgrens,stookgrens-jaar_zip[[#This Row],[etmaaltemperatuur]],0),"")</f>
        <v>11.2</v>
      </c>
      <c r="N606" s="101">
        <f>IF(ISNUMBER(jaar_zip[[#This Row],[graaddagen]]),IF(OR(MONTH(jaar_zip[[#This Row],[Datum]])=1,MONTH(jaar_zip[[#This Row],[Datum]])=2,MONTH(jaar_zip[[#This Row],[Datum]])=11,MONTH(jaar_zip[[#This Row],[Datum]])=12),1.1,IF(OR(MONTH(jaar_zip[[#This Row],[Datum]])=3,MONTH(jaar_zip[[#This Row],[Datum]])=10),1,0.8))*jaar_zip[[#This Row],[graaddagen]],"")</f>
        <v>8.9599999999999991</v>
      </c>
      <c r="O606" s="101">
        <f>IF(ISNUMBER(jaar_zip[[#This Row],[etmaaltemperatuur]]),IF(jaar_zip[[#This Row],[etmaaltemperatuur]]&gt;stookgrens,jaar_zip[[#This Row],[etmaaltemperatuur]]-stookgrens,0),"")</f>
        <v>0</v>
      </c>
    </row>
    <row r="607" spans="1:15" x14ac:dyDescent="0.3">
      <c r="A607">
        <v>249</v>
      </c>
      <c r="B607">
        <v>20240427</v>
      </c>
      <c r="C607">
        <v>3.6</v>
      </c>
      <c r="D607">
        <v>10.6</v>
      </c>
      <c r="E607">
        <v>1047</v>
      </c>
      <c r="F607">
        <v>2.1</v>
      </c>
      <c r="H607">
        <v>86</v>
      </c>
      <c r="I607" s="101" t="s">
        <v>16</v>
      </c>
      <c r="J607" s="1">
        <f>DATEVALUE(RIGHT(jaar_zip[[#This Row],[YYYYMMDD]],2)&amp;"-"&amp;MID(jaar_zip[[#This Row],[YYYYMMDD]],5,2)&amp;"-"&amp;LEFT(jaar_zip[[#This Row],[YYYYMMDD]],4))</f>
        <v>45409</v>
      </c>
      <c r="K607" s="101" t="str">
        <f>IF(AND(VALUE(MONTH(jaar_zip[[#This Row],[Datum]]))=1,VALUE(WEEKNUM(jaar_zip[[#This Row],[Datum]],21))&gt;51),RIGHT(YEAR(jaar_zip[[#This Row],[Datum]])-1,2),RIGHT(YEAR(jaar_zip[[#This Row],[Datum]]),2))&amp;"-"&amp; TEXT(WEEKNUM(jaar_zip[[#This Row],[Datum]],21),"00")</f>
        <v>24-17</v>
      </c>
      <c r="L607" s="101">
        <f>MONTH(jaar_zip[[#This Row],[Datum]])</f>
        <v>4</v>
      </c>
      <c r="M607" s="101">
        <f>IF(ISNUMBER(jaar_zip[[#This Row],[etmaaltemperatuur]]),IF(jaar_zip[[#This Row],[etmaaltemperatuur]]&lt;stookgrens,stookgrens-jaar_zip[[#This Row],[etmaaltemperatuur]],0),"")</f>
        <v>7.4</v>
      </c>
      <c r="N607" s="101">
        <f>IF(ISNUMBER(jaar_zip[[#This Row],[graaddagen]]),IF(OR(MONTH(jaar_zip[[#This Row],[Datum]])=1,MONTH(jaar_zip[[#This Row],[Datum]])=2,MONTH(jaar_zip[[#This Row],[Datum]])=11,MONTH(jaar_zip[[#This Row],[Datum]])=12),1.1,IF(OR(MONTH(jaar_zip[[#This Row],[Datum]])=3,MONTH(jaar_zip[[#This Row],[Datum]])=10),1,0.8))*jaar_zip[[#This Row],[graaddagen]],"")</f>
        <v>5.9200000000000008</v>
      </c>
      <c r="O607" s="101">
        <f>IF(ISNUMBER(jaar_zip[[#This Row],[etmaaltemperatuur]]),IF(jaar_zip[[#This Row],[etmaaltemperatuur]]&gt;stookgrens,jaar_zip[[#This Row],[etmaaltemperatuur]]-stookgrens,0),"")</f>
        <v>0</v>
      </c>
    </row>
    <row r="608" spans="1:15" x14ac:dyDescent="0.3">
      <c r="A608">
        <v>249</v>
      </c>
      <c r="B608">
        <v>20240428</v>
      </c>
      <c r="C608">
        <v>7.3</v>
      </c>
      <c r="D608">
        <v>11.9</v>
      </c>
      <c r="E608">
        <v>1082</v>
      </c>
      <c r="F608">
        <v>0.4</v>
      </c>
      <c r="H608">
        <v>76</v>
      </c>
      <c r="I608" s="101" t="s">
        <v>16</v>
      </c>
      <c r="J608" s="1">
        <f>DATEVALUE(RIGHT(jaar_zip[[#This Row],[YYYYMMDD]],2)&amp;"-"&amp;MID(jaar_zip[[#This Row],[YYYYMMDD]],5,2)&amp;"-"&amp;LEFT(jaar_zip[[#This Row],[YYYYMMDD]],4))</f>
        <v>45410</v>
      </c>
      <c r="K608" s="101" t="str">
        <f>IF(AND(VALUE(MONTH(jaar_zip[[#This Row],[Datum]]))=1,VALUE(WEEKNUM(jaar_zip[[#This Row],[Datum]],21))&gt;51),RIGHT(YEAR(jaar_zip[[#This Row],[Datum]])-1,2),RIGHT(YEAR(jaar_zip[[#This Row],[Datum]]),2))&amp;"-"&amp; TEXT(WEEKNUM(jaar_zip[[#This Row],[Datum]],21),"00")</f>
        <v>24-17</v>
      </c>
      <c r="L608" s="101">
        <f>MONTH(jaar_zip[[#This Row],[Datum]])</f>
        <v>4</v>
      </c>
      <c r="M608" s="101">
        <f>IF(ISNUMBER(jaar_zip[[#This Row],[etmaaltemperatuur]]),IF(jaar_zip[[#This Row],[etmaaltemperatuur]]&lt;stookgrens,stookgrens-jaar_zip[[#This Row],[etmaaltemperatuur]],0),"")</f>
        <v>6.1</v>
      </c>
      <c r="N608" s="101">
        <f>IF(ISNUMBER(jaar_zip[[#This Row],[graaddagen]]),IF(OR(MONTH(jaar_zip[[#This Row],[Datum]])=1,MONTH(jaar_zip[[#This Row],[Datum]])=2,MONTH(jaar_zip[[#This Row],[Datum]])=11,MONTH(jaar_zip[[#This Row],[Datum]])=12),1.1,IF(OR(MONTH(jaar_zip[[#This Row],[Datum]])=3,MONTH(jaar_zip[[#This Row],[Datum]])=10),1,0.8))*jaar_zip[[#This Row],[graaddagen]],"")</f>
        <v>4.88</v>
      </c>
      <c r="O608" s="101">
        <f>IF(ISNUMBER(jaar_zip[[#This Row],[etmaaltemperatuur]]),IF(jaar_zip[[#This Row],[etmaaltemperatuur]]&gt;stookgrens,jaar_zip[[#This Row],[etmaaltemperatuur]]-stookgrens,0),"")</f>
        <v>0</v>
      </c>
    </row>
    <row r="609" spans="1:15" x14ac:dyDescent="0.3">
      <c r="A609">
        <v>249</v>
      </c>
      <c r="B609">
        <v>20240429</v>
      </c>
      <c r="C609">
        <v>3.8</v>
      </c>
      <c r="D609">
        <v>12.6</v>
      </c>
      <c r="E609">
        <v>2266</v>
      </c>
      <c r="F609">
        <v>0</v>
      </c>
      <c r="H609">
        <v>73</v>
      </c>
      <c r="I609" s="101" t="s">
        <v>16</v>
      </c>
      <c r="J609" s="1">
        <f>DATEVALUE(RIGHT(jaar_zip[[#This Row],[YYYYMMDD]],2)&amp;"-"&amp;MID(jaar_zip[[#This Row],[YYYYMMDD]],5,2)&amp;"-"&amp;LEFT(jaar_zip[[#This Row],[YYYYMMDD]],4))</f>
        <v>45411</v>
      </c>
      <c r="K609" s="101" t="str">
        <f>IF(AND(VALUE(MONTH(jaar_zip[[#This Row],[Datum]]))=1,VALUE(WEEKNUM(jaar_zip[[#This Row],[Datum]],21))&gt;51),RIGHT(YEAR(jaar_zip[[#This Row],[Datum]])-1,2),RIGHT(YEAR(jaar_zip[[#This Row],[Datum]]),2))&amp;"-"&amp; TEXT(WEEKNUM(jaar_zip[[#This Row],[Datum]],21),"00")</f>
        <v>24-18</v>
      </c>
      <c r="L609" s="101">
        <f>MONTH(jaar_zip[[#This Row],[Datum]])</f>
        <v>4</v>
      </c>
      <c r="M609" s="101">
        <f>IF(ISNUMBER(jaar_zip[[#This Row],[etmaaltemperatuur]]),IF(jaar_zip[[#This Row],[etmaaltemperatuur]]&lt;stookgrens,stookgrens-jaar_zip[[#This Row],[etmaaltemperatuur]],0),"")</f>
        <v>5.4</v>
      </c>
      <c r="N609" s="101">
        <f>IF(ISNUMBER(jaar_zip[[#This Row],[graaddagen]]),IF(OR(MONTH(jaar_zip[[#This Row],[Datum]])=1,MONTH(jaar_zip[[#This Row],[Datum]])=2,MONTH(jaar_zip[[#This Row],[Datum]])=11,MONTH(jaar_zip[[#This Row],[Datum]])=12),1.1,IF(OR(MONTH(jaar_zip[[#This Row],[Datum]])=3,MONTH(jaar_zip[[#This Row],[Datum]])=10),1,0.8))*jaar_zip[[#This Row],[graaddagen]],"")</f>
        <v>4.32</v>
      </c>
      <c r="O609" s="101">
        <f>IF(ISNUMBER(jaar_zip[[#This Row],[etmaaltemperatuur]]),IF(jaar_zip[[#This Row],[etmaaltemperatuur]]&gt;stookgrens,jaar_zip[[#This Row],[etmaaltemperatuur]]-stookgrens,0),"")</f>
        <v>0</v>
      </c>
    </row>
    <row r="610" spans="1:15" x14ac:dyDescent="0.3">
      <c r="A610">
        <v>249</v>
      </c>
      <c r="B610">
        <v>20240430</v>
      </c>
      <c r="C610">
        <v>3</v>
      </c>
      <c r="D610">
        <v>14.8</v>
      </c>
      <c r="E610">
        <v>1717</v>
      </c>
      <c r="F610">
        <v>-0.1</v>
      </c>
      <c r="H610">
        <v>84</v>
      </c>
      <c r="I610" s="101" t="s">
        <v>16</v>
      </c>
      <c r="J610" s="1">
        <f>DATEVALUE(RIGHT(jaar_zip[[#This Row],[YYYYMMDD]],2)&amp;"-"&amp;MID(jaar_zip[[#This Row],[YYYYMMDD]],5,2)&amp;"-"&amp;LEFT(jaar_zip[[#This Row],[YYYYMMDD]],4))</f>
        <v>45412</v>
      </c>
      <c r="K610" s="101" t="str">
        <f>IF(AND(VALUE(MONTH(jaar_zip[[#This Row],[Datum]]))=1,VALUE(WEEKNUM(jaar_zip[[#This Row],[Datum]],21))&gt;51),RIGHT(YEAR(jaar_zip[[#This Row],[Datum]])-1,2),RIGHT(YEAR(jaar_zip[[#This Row],[Datum]]),2))&amp;"-"&amp; TEXT(WEEKNUM(jaar_zip[[#This Row],[Datum]],21),"00")</f>
        <v>24-18</v>
      </c>
      <c r="L610" s="101">
        <f>MONTH(jaar_zip[[#This Row],[Datum]])</f>
        <v>4</v>
      </c>
      <c r="M610" s="101">
        <f>IF(ISNUMBER(jaar_zip[[#This Row],[etmaaltemperatuur]]),IF(jaar_zip[[#This Row],[etmaaltemperatuur]]&lt;stookgrens,stookgrens-jaar_zip[[#This Row],[etmaaltemperatuur]],0),"")</f>
        <v>3.1999999999999993</v>
      </c>
      <c r="N610" s="101">
        <f>IF(ISNUMBER(jaar_zip[[#This Row],[graaddagen]]),IF(OR(MONTH(jaar_zip[[#This Row],[Datum]])=1,MONTH(jaar_zip[[#This Row],[Datum]])=2,MONTH(jaar_zip[[#This Row],[Datum]])=11,MONTH(jaar_zip[[#This Row],[Datum]])=12),1.1,IF(OR(MONTH(jaar_zip[[#This Row],[Datum]])=3,MONTH(jaar_zip[[#This Row],[Datum]])=10),1,0.8))*jaar_zip[[#This Row],[graaddagen]],"")</f>
        <v>2.5599999999999996</v>
      </c>
      <c r="O610" s="101">
        <f>IF(ISNUMBER(jaar_zip[[#This Row],[etmaaltemperatuur]]),IF(jaar_zip[[#This Row],[etmaaltemperatuur]]&gt;stookgrens,jaar_zip[[#This Row],[etmaaltemperatuur]]-stookgrens,0),"")</f>
        <v>0</v>
      </c>
    </row>
    <row r="611" spans="1:15" x14ac:dyDescent="0.3">
      <c r="A611">
        <v>249</v>
      </c>
      <c r="B611">
        <v>20240501</v>
      </c>
      <c r="C611">
        <v>4.5</v>
      </c>
      <c r="D611">
        <v>16.8</v>
      </c>
      <c r="E611">
        <v>2341</v>
      </c>
      <c r="F611">
        <v>7.9</v>
      </c>
      <c r="H611">
        <v>87</v>
      </c>
      <c r="I611" s="101" t="s">
        <v>16</v>
      </c>
      <c r="J611" s="1">
        <f>DATEVALUE(RIGHT(jaar_zip[[#This Row],[YYYYMMDD]],2)&amp;"-"&amp;MID(jaar_zip[[#This Row],[YYYYMMDD]],5,2)&amp;"-"&amp;LEFT(jaar_zip[[#This Row],[YYYYMMDD]],4))</f>
        <v>45413</v>
      </c>
      <c r="K611" s="101" t="str">
        <f>IF(AND(VALUE(MONTH(jaar_zip[[#This Row],[Datum]]))=1,VALUE(WEEKNUM(jaar_zip[[#This Row],[Datum]],21))&gt;51),RIGHT(YEAR(jaar_zip[[#This Row],[Datum]])-1,2),RIGHT(YEAR(jaar_zip[[#This Row],[Datum]]),2))&amp;"-"&amp; TEXT(WEEKNUM(jaar_zip[[#This Row],[Datum]],21),"00")</f>
        <v>24-18</v>
      </c>
      <c r="L611" s="101">
        <f>MONTH(jaar_zip[[#This Row],[Datum]])</f>
        <v>5</v>
      </c>
      <c r="M611" s="101">
        <f>IF(ISNUMBER(jaar_zip[[#This Row],[etmaaltemperatuur]]),IF(jaar_zip[[#This Row],[etmaaltemperatuur]]&lt;stookgrens,stookgrens-jaar_zip[[#This Row],[etmaaltemperatuur]],0),"")</f>
        <v>1.1999999999999993</v>
      </c>
      <c r="N611" s="101">
        <f>IF(ISNUMBER(jaar_zip[[#This Row],[graaddagen]]),IF(OR(MONTH(jaar_zip[[#This Row],[Datum]])=1,MONTH(jaar_zip[[#This Row],[Datum]])=2,MONTH(jaar_zip[[#This Row],[Datum]])=11,MONTH(jaar_zip[[#This Row],[Datum]])=12),1.1,IF(OR(MONTH(jaar_zip[[#This Row],[Datum]])=3,MONTH(jaar_zip[[#This Row],[Datum]])=10),1,0.8))*jaar_zip[[#This Row],[graaddagen]],"")</f>
        <v>0.95999999999999952</v>
      </c>
      <c r="O611" s="101">
        <f>IF(ISNUMBER(jaar_zip[[#This Row],[etmaaltemperatuur]]),IF(jaar_zip[[#This Row],[etmaaltemperatuur]]&gt;stookgrens,jaar_zip[[#This Row],[etmaaltemperatuur]]-stookgrens,0),"")</f>
        <v>0</v>
      </c>
    </row>
    <row r="612" spans="1:15" x14ac:dyDescent="0.3">
      <c r="A612">
        <v>251</v>
      </c>
      <c r="B612">
        <v>20240101</v>
      </c>
      <c r="C612">
        <v>9.1999999999999993</v>
      </c>
      <c r="D612">
        <v>7.5</v>
      </c>
      <c r="E612">
        <v>126</v>
      </c>
      <c r="F612">
        <v>5.8</v>
      </c>
      <c r="G612">
        <v>997.7</v>
      </c>
      <c r="H612">
        <v>85</v>
      </c>
      <c r="I612" s="101" t="s">
        <v>17</v>
      </c>
      <c r="J612" s="1">
        <f>DATEVALUE(RIGHT(jaar_zip[[#This Row],[YYYYMMDD]],2)&amp;"-"&amp;MID(jaar_zip[[#This Row],[YYYYMMDD]],5,2)&amp;"-"&amp;LEFT(jaar_zip[[#This Row],[YYYYMMDD]],4))</f>
        <v>45292</v>
      </c>
      <c r="K612" s="101" t="str">
        <f>IF(AND(VALUE(MONTH(jaar_zip[[#This Row],[Datum]]))=1,VALUE(WEEKNUM(jaar_zip[[#This Row],[Datum]],21))&gt;51),RIGHT(YEAR(jaar_zip[[#This Row],[Datum]])-1,2),RIGHT(YEAR(jaar_zip[[#This Row],[Datum]]),2))&amp;"-"&amp; TEXT(WEEKNUM(jaar_zip[[#This Row],[Datum]],21),"00")</f>
        <v>24-01</v>
      </c>
      <c r="L612" s="101">
        <f>MONTH(jaar_zip[[#This Row],[Datum]])</f>
        <v>1</v>
      </c>
      <c r="M612" s="101">
        <f>IF(ISNUMBER(jaar_zip[[#This Row],[etmaaltemperatuur]]),IF(jaar_zip[[#This Row],[etmaaltemperatuur]]&lt;stookgrens,stookgrens-jaar_zip[[#This Row],[etmaaltemperatuur]],0),"")</f>
        <v>10.5</v>
      </c>
      <c r="N612" s="101">
        <f>IF(ISNUMBER(jaar_zip[[#This Row],[graaddagen]]),IF(OR(MONTH(jaar_zip[[#This Row],[Datum]])=1,MONTH(jaar_zip[[#This Row],[Datum]])=2,MONTH(jaar_zip[[#This Row],[Datum]])=11,MONTH(jaar_zip[[#This Row],[Datum]])=12),1.1,IF(OR(MONTH(jaar_zip[[#This Row],[Datum]])=3,MONTH(jaar_zip[[#This Row],[Datum]])=10),1,0.8))*jaar_zip[[#This Row],[graaddagen]],"")</f>
        <v>11.55</v>
      </c>
      <c r="O612" s="101">
        <f>IF(ISNUMBER(jaar_zip[[#This Row],[etmaaltemperatuur]]),IF(jaar_zip[[#This Row],[etmaaltemperatuur]]&gt;stookgrens,jaar_zip[[#This Row],[etmaaltemperatuur]]-stookgrens,0),"")</f>
        <v>0</v>
      </c>
    </row>
    <row r="613" spans="1:15" x14ac:dyDescent="0.3">
      <c r="A613">
        <v>251</v>
      </c>
      <c r="B613">
        <v>20240102</v>
      </c>
      <c r="C613">
        <v>9.6</v>
      </c>
      <c r="D613">
        <v>8.3000000000000007</v>
      </c>
      <c r="E613">
        <v>109</v>
      </c>
      <c r="F613">
        <v>25.6</v>
      </c>
      <c r="G613">
        <v>984.2</v>
      </c>
      <c r="H613">
        <v>95</v>
      </c>
      <c r="I613" s="101" t="s">
        <v>17</v>
      </c>
      <c r="J613" s="1">
        <f>DATEVALUE(RIGHT(jaar_zip[[#This Row],[YYYYMMDD]],2)&amp;"-"&amp;MID(jaar_zip[[#This Row],[YYYYMMDD]],5,2)&amp;"-"&amp;LEFT(jaar_zip[[#This Row],[YYYYMMDD]],4))</f>
        <v>45293</v>
      </c>
      <c r="K613" s="101" t="str">
        <f>IF(AND(VALUE(MONTH(jaar_zip[[#This Row],[Datum]]))=1,VALUE(WEEKNUM(jaar_zip[[#This Row],[Datum]],21))&gt;51),RIGHT(YEAR(jaar_zip[[#This Row],[Datum]])-1,2),RIGHT(YEAR(jaar_zip[[#This Row],[Datum]]),2))&amp;"-"&amp; TEXT(WEEKNUM(jaar_zip[[#This Row],[Datum]],21),"00")</f>
        <v>24-01</v>
      </c>
      <c r="L613" s="101">
        <f>MONTH(jaar_zip[[#This Row],[Datum]])</f>
        <v>1</v>
      </c>
      <c r="M613" s="101">
        <f>IF(ISNUMBER(jaar_zip[[#This Row],[etmaaltemperatuur]]),IF(jaar_zip[[#This Row],[etmaaltemperatuur]]&lt;stookgrens,stookgrens-jaar_zip[[#This Row],[etmaaltemperatuur]],0),"")</f>
        <v>9.6999999999999993</v>
      </c>
      <c r="N613" s="101">
        <f>IF(ISNUMBER(jaar_zip[[#This Row],[graaddagen]]),IF(OR(MONTH(jaar_zip[[#This Row],[Datum]])=1,MONTH(jaar_zip[[#This Row],[Datum]])=2,MONTH(jaar_zip[[#This Row],[Datum]])=11,MONTH(jaar_zip[[#This Row],[Datum]])=12),1.1,IF(OR(MONTH(jaar_zip[[#This Row],[Datum]])=3,MONTH(jaar_zip[[#This Row],[Datum]])=10),1,0.8))*jaar_zip[[#This Row],[graaddagen]],"")</f>
        <v>10.67</v>
      </c>
      <c r="O613" s="101">
        <f>IF(ISNUMBER(jaar_zip[[#This Row],[etmaaltemperatuur]]),IF(jaar_zip[[#This Row],[etmaaltemperatuur]]&gt;stookgrens,jaar_zip[[#This Row],[etmaaltemperatuur]]-stookgrens,0),"")</f>
        <v>0</v>
      </c>
    </row>
    <row r="614" spans="1:15" x14ac:dyDescent="0.3">
      <c r="A614">
        <v>251</v>
      </c>
      <c r="B614">
        <v>20240103</v>
      </c>
      <c r="C614">
        <v>9.4</v>
      </c>
      <c r="D614">
        <v>7.8</v>
      </c>
      <c r="E614">
        <v>144</v>
      </c>
      <c r="F614">
        <v>5.2</v>
      </c>
      <c r="G614">
        <v>985.7</v>
      </c>
      <c r="H614">
        <v>89</v>
      </c>
      <c r="I614" s="101" t="s">
        <v>17</v>
      </c>
      <c r="J614" s="1">
        <f>DATEVALUE(RIGHT(jaar_zip[[#This Row],[YYYYMMDD]],2)&amp;"-"&amp;MID(jaar_zip[[#This Row],[YYYYMMDD]],5,2)&amp;"-"&amp;LEFT(jaar_zip[[#This Row],[YYYYMMDD]],4))</f>
        <v>45294</v>
      </c>
      <c r="K614" s="101" t="str">
        <f>IF(AND(VALUE(MONTH(jaar_zip[[#This Row],[Datum]]))=1,VALUE(WEEKNUM(jaar_zip[[#This Row],[Datum]],21))&gt;51),RIGHT(YEAR(jaar_zip[[#This Row],[Datum]])-1,2),RIGHT(YEAR(jaar_zip[[#This Row],[Datum]]),2))&amp;"-"&amp; TEXT(WEEKNUM(jaar_zip[[#This Row],[Datum]],21),"00")</f>
        <v>24-01</v>
      </c>
      <c r="L614" s="101">
        <f>MONTH(jaar_zip[[#This Row],[Datum]])</f>
        <v>1</v>
      </c>
      <c r="M614" s="101">
        <f>IF(ISNUMBER(jaar_zip[[#This Row],[etmaaltemperatuur]]),IF(jaar_zip[[#This Row],[etmaaltemperatuur]]&lt;stookgrens,stookgrens-jaar_zip[[#This Row],[etmaaltemperatuur]],0),"")</f>
        <v>10.199999999999999</v>
      </c>
      <c r="N614" s="101">
        <f>IF(ISNUMBER(jaar_zip[[#This Row],[graaddagen]]),IF(OR(MONTH(jaar_zip[[#This Row],[Datum]])=1,MONTH(jaar_zip[[#This Row],[Datum]])=2,MONTH(jaar_zip[[#This Row],[Datum]])=11,MONTH(jaar_zip[[#This Row],[Datum]])=12),1.1,IF(OR(MONTH(jaar_zip[[#This Row],[Datum]])=3,MONTH(jaar_zip[[#This Row],[Datum]])=10),1,0.8))*jaar_zip[[#This Row],[graaddagen]],"")</f>
        <v>11.22</v>
      </c>
      <c r="O614" s="101">
        <f>IF(ISNUMBER(jaar_zip[[#This Row],[etmaaltemperatuur]]),IF(jaar_zip[[#This Row],[etmaaltemperatuur]]&gt;stookgrens,jaar_zip[[#This Row],[etmaaltemperatuur]]-stookgrens,0),"")</f>
        <v>0</v>
      </c>
    </row>
    <row r="615" spans="1:15" x14ac:dyDescent="0.3">
      <c r="A615">
        <v>251</v>
      </c>
      <c r="B615">
        <v>20240104</v>
      </c>
      <c r="C615">
        <v>5.3</v>
      </c>
      <c r="D615">
        <v>4.5</v>
      </c>
      <c r="E615">
        <v>135</v>
      </c>
      <c r="F615">
        <v>0.5</v>
      </c>
      <c r="G615">
        <v>1001.1</v>
      </c>
      <c r="H615">
        <v>82</v>
      </c>
      <c r="I615" s="101" t="s">
        <v>17</v>
      </c>
      <c r="J615" s="1">
        <f>DATEVALUE(RIGHT(jaar_zip[[#This Row],[YYYYMMDD]],2)&amp;"-"&amp;MID(jaar_zip[[#This Row],[YYYYMMDD]],5,2)&amp;"-"&amp;LEFT(jaar_zip[[#This Row],[YYYYMMDD]],4))</f>
        <v>45295</v>
      </c>
      <c r="K615" s="101" t="str">
        <f>IF(AND(VALUE(MONTH(jaar_zip[[#This Row],[Datum]]))=1,VALUE(WEEKNUM(jaar_zip[[#This Row],[Datum]],21))&gt;51),RIGHT(YEAR(jaar_zip[[#This Row],[Datum]])-1,2),RIGHT(YEAR(jaar_zip[[#This Row],[Datum]]),2))&amp;"-"&amp; TEXT(WEEKNUM(jaar_zip[[#This Row],[Datum]],21),"00")</f>
        <v>24-01</v>
      </c>
      <c r="L615" s="101">
        <f>MONTH(jaar_zip[[#This Row],[Datum]])</f>
        <v>1</v>
      </c>
      <c r="M615" s="101">
        <f>IF(ISNUMBER(jaar_zip[[#This Row],[etmaaltemperatuur]]),IF(jaar_zip[[#This Row],[etmaaltemperatuur]]&lt;stookgrens,stookgrens-jaar_zip[[#This Row],[etmaaltemperatuur]],0),"")</f>
        <v>13.5</v>
      </c>
      <c r="N615" s="101">
        <f>IF(ISNUMBER(jaar_zip[[#This Row],[graaddagen]]),IF(OR(MONTH(jaar_zip[[#This Row],[Datum]])=1,MONTH(jaar_zip[[#This Row],[Datum]])=2,MONTH(jaar_zip[[#This Row],[Datum]])=11,MONTH(jaar_zip[[#This Row],[Datum]])=12),1.1,IF(OR(MONTH(jaar_zip[[#This Row],[Datum]])=3,MONTH(jaar_zip[[#This Row],[Datum]])=10),1,0.8))*jaar_zip[[#This Row],[graaddagen]],"")</f>
        <v>14.850000000000001</v>
      </c>
      <c r="O615" s="101">
        <f>IF(ISNUMBER(jaar_zip[[#This Row],[etmaaltemperatuur]]),IF(jaar_zip[[#This Row],[etmaaltemperatuur]]&gt;stookgrens,jaar_zip[[#This Row],[etmaaltemperatuur]]-stookgrens,0),"")</f>
        <v>0</v>
      </c>
    </row>
    <row r="616" spans="1:15" x14ac:dyDescent="0.3">
      <c r="A616">
        <v>251</v>
      </c>
      <c r="B616">
        <v>20240105</v>
      </c>
      <c r="C616">
        <v>8.5</v>
      </c>
      <c r="D616">
        <v>3.9</v>
      </c>
      <c r="E616">
        <v>109</v>
      </c>
      <c r="F616">
        <v>3.6</v>
      </c>
      <c r="G616">
        <v>998.5</v>
      </c>
      <c r="H616">
        <v>93</v>
      </c>
      <c r="I616" s="101" t="s">
        <v>17</v>
      </c>
      <c r="J616" s="1">
        <f>DATEVALUE(RIGHT(jaar_zip[[#This Row],[YYYYMMDD]],2)&amp;"-"&amp;MID(jaar_zip[[#This Row],[YYYYMMDD]],5,2)&amp;"-"&amp;LEFT(jaar_zip[[#This Row],[YYYYMMDD]],4))</f>
        <v>45296</v>
      </c>
      <c r="K616" s="101" t="str">
        <f>IF(AND(VALUE(MONTH(jaar_zip[[#This Row],[Datum]]))=1,VALUE(WEEKNUM(jaar_zip[[#This Row],[Datum]],21))&gt;51),RIGHT(YEAR(jaar_zip[[#This Row],[Datum]])-1,2),RIGHT(YEAR(jaar_zip[[#This Row],[Datum]]),2))&amp;"-"&amp; TEXT(WEEKNUM(jaar_zip[[#This Row],[Datum]],21),"00")</f>
        <v>24-01</v>
      </c>
      <c r="L616" s="101">
        <f>MONTH(jaar_zip[[#This Row],[Datum]])</f>
        <v>1</v>
      </c>
      <c r="M616" s="101">
        <f>IF(ISNUMBER(jaar_zip[[#This Row],[etmaaltemperatuur]]),IF(jaar_zip[[#This Row],[etmaaltemperatuur]]&lt;stookgrens,stookgrens-jaar_zip[[#This Row],[etmaaltemperatuur]],0),"")</f>
        <v>14.1</v>
      </c>
      <c r="N616" s="101">
        <f>IF(ISNUMBER(jaar_zip[[#This Row],[graaddagen]]),IF(OR(MONTH(jaar_zip[[#This Row],[Datum]])=1,MONTH(jaar_zip[[#This Row],[Datum]])=2,MONTH(jaar_zip[[#This Row],[Datum]])=11,MONTH(jaar_zip[[#This Row],[Datum]])=12),1.1,IF(OR(MONTH(jaar_zip[[#This Row],[Datum]])=3,MONTH(jaar_zip[[#This Row],[Datum]])=10),1,0.8))*jaar_zip[[#This Row],[graaddagen]],"")</f>
        <v>15.510000000000002</v>
      </c>
      <c r="O616" s="101">
        <f>IF(ISNUMBER(jaar_zip[[#This Row],[etmaaltemperatuur]]),IF(jaar_zip[[#This Row],[etmaaltemperatuur]]&gt;stookgrens,jaar_zip[[#This Row],[etmaaltemperatuur]]-stookgrens,0),"")</f>
        <v>0</v>
      </c>
    </row>
    <row r="617" spans="1:15" x14ac:dyDescent="0.3">
      <c r="A617">
        <v>251</v>
      </c>
      <c r="B617">
        <v>20240106</v>
      </c>
      <c r="C617">
        <v>7.3</v>
      </c>
      <c r="D617">
        <v>2.9</v>
      </c>
      <c r="E617">
        <v>133</v>
      </c>
      <c r="F617">
        <v>2.2999999999999998</v>
      </c>
      <c r="G617">
        <v>1013.3</v>
      </c>
      <c r="H617">
        <v>87</v>
      </c>
      <c r="I617" s="101" t="s">
        <v>17</v>
      </c>
      <c r="J617" s="1">
        <f>DATEVALUE(RIGHT(jaar_zip[[#This Row],[YYYYMMDD]],2)&amp;"-"&amp;MID(jaar_zip[[#This Row],[YYYYMMDD]],5,2)&amp;"-"&amp;LEFT(jaar_zip[[#This Row],[YYYYMMDD]],4))</f>
        <v>45297</v>
      </c>
      <c r="K617" s="101" t="str">
        <f>IF(AND(VALUE(MONTH(jaar_zip[[#This Row],[Datum]]))=1,VALUE(WEEKNUM(jaar_zip[[#This Row],[Datum]],21))&gt;51),RIGHT(YEAR(jaar_zip[[#This Row],[Datum]])-1,2),RIGHT(YEAR(jaar_zip[[#This Row],[Datum]]),2))&amp;"-"&amp; TEXT(WEEKNUM(jaar_zip[[#This Row],[Datum]],21),"00")</f>
        <v>24-01</v>
      </c>
      <c r="L617" s="101">
        <f>MONTH(jaar_zip[[#This Row],[Datum]])</f>
        <v>1</v>
      </c>
      <c r="M617" s="101">
        <f>IF(ISNUMBER(jaar_zip[[#This Row],[etmaaltemperatuur]]),IF(jaar_zip[[#This Row],[etmaaltemperatuur]]&lt;stookgrens,stookgrens-jaar_zip[[#This Row],[etmaaltemperatuur]],0),"")</f>
        <v>15.1</v>
      </c>
      <c r="N617" s="101">
        <f>IF(ISNUMBER(jaar_zip[[#This Row],[graaddagen]]),IF(OR(MONTH(jaar_zip[[#This Row],[Datum]])=1,MONTH(jaar_zip[[#This Row],[Datum]])=2,MONTH(jaar_zip[[#This Row],[Datum]])=11,MONTH(jaar_zip[[#This Row],[Datum]])=12),1.1,IF(OR(MONTH(jaar_zip[[#This Row],[Datum]])=3,MONTH(jaar_zip[[#This Row],[Datum]])=10),1,0.8))*jaar_zip[[#This Row],[graaddagen]],"")</f>
        <v>16.61</v>
      </c>
      <c r="O617" s="101">
        <f>IF(ISNUMBER(jaar_zip[[#This Row],[etmaaltemperatuur]]),IF(jaar_zip[[#This Row],[etmaaltemperatuur]]&gt;stookgrens,jaar_zip[[#This Row],[etmaaltemperatuur]]-stookgrens,0),"")</f>
        <v>0</v>
      </c>
    </row>
    <row r="618" spans="1:15" x14ac:dyDescent="0.3">
      <c r="A618">
        <v>251</v>
      </c>
      <c r="B618">
        <v>20240107</v>
      </c>
      <c r="C618">
        <v>8.3000000000000007</v>
      </c>
      <c r="D618">
        <v>1.3</v>
      </c>
      <c r="E618">
        <v>306</v>
      </c>
      <c r="F618">
        <v>0.1</v>
      </c>
      <c r="G618">
        <v>1027.7</v>
      </c>
      <c r="H618">
        <v>75</v>
      </c>
      <c r="I618" s="101" t="s">
        <v>17</v>
      </c>
      <c r="J618" s="1">
        <f>DATEVALUE(RIGHT(jaar_zip[[#This Row],[YYYYMMDD]],2)&amp;"-"&amp;MID(jaar_zip[[#This Row],[YYYYMMDD]],5,2)&amp;"-"&amp;LEFT(jaar_zip[[#This Row],[YYYYMMDD]],4))</f>
        <v>45298</v>
      </c>
      <c r="K618" s="101" t="str">
        <f>IF(AND(VALUE(MONTH(jaar_zip[[#This Row],[Datum]]))=1,VALUE(WEEKNUM(jaar_zip[[#This Row],[Datum]],21))&gt;51),RIGHT(YEAR(jaar_zip[[#This Row],[Datum]])-1,2),RIGHT(YEAR(jaar_zip[[#This Row],[Datum]]),2))&amp;"-"&amp; TEXT(WEEKNUM(jaar_zip[[#This Row],[Datum]],21),"00")</f>
        <v>24-01</v>
      </c>
      <c r="L618" s="101">
        <f>MONTH(jaar_zip[[#This Row],[Datum]])</f>
        <v>1</v>
      </c>
      <c r="M618" s="101">
        <f>IF(ISNUMBER(jaar_zip[[#This Row],[etmaaltemperatuur]]),IF(jaar_zip[[#This Row],[etmaaltemperatuur]]&lt;stookgrens,stookgrens-jaar_zip[[#This Row],[etmaaltemperatuur]],0),"")</f>
        <v>16.7</v>
      </c>
      <c r="N618" s="101">
        <f>IF(ISNUMBER(jaar_zip[[#This Row],[graaddagen]]),IF(OR(MONTH(jaar_zip[[#This Row],[Datum]])=1,MONTH(jaar_zip[[#This Row],[Datum]])=2,MONTH(jaar_zip[[#This Row],[Datum]])=11,MONTH(jaar_zip[[#This Row],[Datum]])=12),1.1,IF(OR(MONTH(jaar_zip[[#This Row],[Datum]])=3,MONTH(jaar_zip[[#This Row],[Datum]])=10),1,0.8))*jaar_zip[[#This Row],[graaddagen]],"")</f>
        <v>18.37</v>
      </c>
      <c r="O618" s="101">
        <f>IF(ISNUMBER(jaar_zip[[#This Row],[etmaaltemperatuur]]),IF(jaar_zip[[#This Row],[etmaaltemperatuur]]&gt;stookgrens,jaar_zip[[#This Row],[etmaaltemperatuur]]-stookgrens,0),"")</f>
        <v>0</v>
      </c>
    </row>
    <row r="619" spans="1:15" x14ac:dyDescent="0.3">
      <c r="A619">
        <v>251</v>
      </c>
      <c r="B619">
        <v>20240108</v>
      </c>
      <c r="C619">
        <v>9.8000000000000007</v>
      </c>
      <c r="D619">
        <v>0.2</v>
      </c>
      <c r="E619">
        <v>268</v>
      </c>
      <c r="F619">
        <v>0</v>
      </c>
      <c r="G619">
        <v>1035.3</v>
      </c>
      <c r="H619">
        <v>73</v>
      </c>
      <c r="I619" s="101" t="s">
        <v>17</v>
      </c>
      <c r="J619" s="1">
        <f>DATEVALUE(RIGHT(jaar_zip[[#This Row],[YYYYMMDD]],2)&amp;"-"&amp;MID(jaar_zip[[#This Row],[YYYYMMDD]],5,2)&amp;"-"&amp;LEFT(jaar_zip[[#This Row],[YYYYMMDD]],4))</f>
        <v>45299</v>
      </c>
      <c r="K619" s="101" t="str">
        <f>IF(AND(VALUE(MONTH(jaar_zip[[#This Row],[Datum]]))=1,VALUE(WEEKNUM(jaar_zip[[#This Row],[Datum]],21))&gt;51),RIGHT(YEAR(jaar_zip[[#This Row],[Datum]])-1,2),RIGHT(YEAR(jaar_zip[[#This Row],[Datum]]),2))&amp;"-"&amp; TEXT(WEEKNUM(jaar_zip[[#This Row],[Datum]],21),"00")</f>
        <v>24-02</v>
      </c>
      <c r="L619" s="101">
        <f>MONTH(jaar_zip[[#This Row],[Datum]])</f>
        <v>1</v>
      </c>
      <c r="M619" s="101">
        <f>IF(ISNUMBER(jaar_zip[[#This Row],[etmaaltemperatuur]]),IF(jaar_zip[[#This Row],[etmaaltemperatuur]]&lt;stookgrens,stookgrens-jaar_zip[[#This Row],[etmaaltemperatuur]],0),"")</f>
        <v>17.8</v>
      </c>
      <c r="N619" s="101">
        <f>IF(ISNUMBER(jaar_zip[[#This Row],[graaddagen]]),IF(OR(MONTH(jaar_zip[[#This Row],[Datum]])=1,MONTH(jaar_zip[[#This Row],[Datum]])=2,MONTH(jaar_zip[[#This Row],[Datum]])=11,MONTH(jaar_zip[[#This Row],[Datum]])=12),1.1,IF(OR(MONTH(jaar_zip[[#This Row],[Datum]])=3,MONTH(jaar_zip[[#This Row],[Datum]])=10),1,0.8))*jaar_zip[[#This Row],[graaddagen]],"")</f>
        <v>19.580000000000002</v>
      </c>
      <c r="O619" s="101">
        <f>IF(ISNUMBER(jaar_zip[[#This Row],[etmaaltemperatuur]]),IF(jaar_zip[[#This Row],[etmaaltemperatuur]]&gt;stookgrens,jaar_zip[[#This Row],[etmaaltemperatuur]]-stookgrens,0),"")</f>
        <v>0</v>
      </c>
    </row>
    <row r="620" spans="1:15" x14ac:dyDescent="0.3">
      <c r="A620">
        <v>251</v>
      </c>
      <c r="B620">
        <v>20240109</v>
      </c>
      <c r="C620">
        <v>7.7</v>
      </c>
      <c r="D620">
        <v>-0.9</v>
      </c>
      <c r="E620">
        <v>433</v>
      </c>
      <c r="F620">
        <v>0</v>
      </c>
      <c r="G620">
        <v>1036.8</v>
      </c>
      <c r="H620">
        <v>74</v>
      </c>
      <c r="I620" s="101" t="s">
        <v>17</v>
      </c>
      <c r="J620" s="1">
        <f>DATEVALUE(RIGHT(jaar_zip[[#This Row],[YYYYMMDD]],2)&amp;"-"&amp;MID(jaar_zip[[#This Row],[YYYYMMDD]],5,2)&amp;"-"&amp;LEFT(jaar_zip[[#This Row],[YYYYMMDD]],4))</f>
        <v>45300</v>
      </c>
      <c r="K620" s="101" t="str">
        <f>IF(AND(VALUE(MONTH(jaar_zip[[#This Row],[Datum]]))=1,VALUE(WEEKNUM(jaar_zip[[#This Row],[Datum]],21))&gt;51),RIGHT(YEAR(jaar_zip[[#This Row],[Datum]])-1,2),RIGHT(YEAR(jaar_zip[[#This Row],[Datum]]),2))&amp;"-"&amp; TEXT(WEEKNUM(jaar_zip[[#This Row],[Datum]],21),"00")</f>
        <v>24-02</v>
      </c>
      <c r="L620" s="101">
        <f>MONTH(jaar_zip[[#This Row],[Datum]])</f>
        <v>1</v>
      </c>
      <c r="M620" s="101">
        <f>IF(ISNUMBER(jaar_zip[[#This Row],[etmaaltemperatuur]]),IF(jaar_zip[[#This Row],[etmaaltemperatuur]]&lt;stookgrens,stookgrens-jaar_zip[[#This Row],[etmaaltemperatuur]],0),"")</f>
        <v>18.899999999999999</v>
      </c>
      <c r="N620" s="101">
        <f>IF(ISNUMBER(jaar_zip[[#This Row],[graaddagen]]),IF(OR(MONTH(jaar_zip[[#This Row],[Datum]])=1,MONTH(jaar_zip[[#This Row],[Datum]])=2,MONTH(jaar_zip[[#This Row],[Datum]])=11,MONTH(jaar_zip[[#This Row],[Datum]])=12),1.1,IF(OR(MONTH(jaar_zip[[#This Row],[Datum]])=3,MONTH(jaar_zip[[#This Row],[Datum]])=10),1,0.8))*jaar_zip[[#This Row],[graaddagen]],"")</f>
        <v>20.79</v>
      </c>
      <c r="O620" s="101">
        <f>IF(ISNUMBER(jaar_zip[[#This Row],[etmaaltemperatuur]]),IF(jaar_zip[[#This Row],[etmaaltemperatuur]]&gt;stookgrens,jaar_zip[[#This Row],[etmaaltemperatuur]]-stookgrens,0),"")</f>
        <v>0</v>
      </c>
    </row>
    <row r="621" spans="1:15" x14ac:dyDescent="0.3">
      <c r="A621">
        <v>251</v>
      </c>
      <c r="B621">
        <v>20240110</v>
      </c>
      <c r="C621">
        <v>5.3</v>
      </c>
      <c r="D621">
        <v>-0.7</v>
      </c>
      <c r="E621">
        <v>429</v>
      </c>
      <c r="F621">
        <v>0</v>
      </c>
      <c r="G621">
        <v>1033.3</v>
      </c>
      <c r="H621">
        <v>76</v>
      </c>
      <c r="I621" s="101" t="s">
        <v>17</v>
      </c>
      <c r="J621" s="1">
        <f>DATEVALUE(RIGHT(jaar_zip[[#This Row],[YYYYMMDD]],2)&amp;"-"&amp;MID(jaar_zip[[#This Row],[YYYYMMDD]],5,2)&amp;"-"&amp;LEFT(jaar_zip[[#This Row],[YYYYMMDD]],4))</f>
        <v>45301</v>
      </c>
      <c r="K621" s="101" t="str">
        <f>IF(AND(VALUE(MONTH(jaar_zip[[#This Row],[Datum]]))=1,VALUE(WEEKNUM(jaar_zip[[#This Row],[Datum]],21))&gt;51),RIGHT(YEAR(jaar_zip[[#This Row],[Datum]])-1,2),RIGHT(YEAR(jaar_zip[[#This Row],[Datum]]),2))&amp;"-"&amp; TEXT(WEEKNUM(jaar_zip[[#This Row],[Datum]],21),"00")</f>
        <v>24-02</v>
      </c>
      <c r="L621" s="101">
        <f>MONTH(jaar_zip[[#This Row],[Datum]])</f>
        <v>1</v>
      </c>
      <c r="M621" s="101">
        <f>IF(ISNUMBER(jaar_zip[[#This Row],[etmaaltemperatuur]]),IF(jaar_zip[[#This Row],[etmaaltemperatuur]]&lt;stookgrens,stookgrens-jaar_zip[[#This Row],[etmaaltemperatuur]],0),"")</f>
        <v>18.7</v>
      </c>
      <c r="N621" s="101">
        <f>IF(ISNUMBER(jaar_zip[[#This Row],[graaddagen]]),IF(OR(MONTH(jaar_zip[[#This Row],[Datum]])=1,MONTH(jaar_zip[[#This Row],[Datum]])=2,MONTH(jaar_zip[[#This Row],[Datum]])=11,MONTH(jaar_zip[[#This Row],[Datum]])=12),1.1,IF(OR(MONTH(jaar_zip[[#This Row],[Datum]])=3,MONTH(jaar_zip[[#This Row],[Datum]])=10),1,0.8))*jaar_zip[[#This Row],[graaddagen]],"")</f>
        <v>20.57</v>
      </c>
      <c r="O621" s="101">
        <f>IF(ISNUMBER(jaar_zip[[#This Row],[etmaaltemperatuur]]),IF(jaar_zip[[#This Row],[etmaaltemperatuur]]&gt;stookgrens,jaar_zip[[#This Row],[etmaaltemperatuur]]-stookgrens,0),"")</f>
        <v>0</v>
      </c>
    </row>
    <row r="622" spans="1:15" x14ac:dyDescent="0.3">
      <c r="A622">
        <v>251</v>
      </c>
      <c r="B622">
        <v>20240111</v>
      </c>
      <c r="C622">
        <v>4</v>
      </c>
      <c r="D622">
        <v>3.3</v>
      </c>
      <c r="E622">
        <v>116</v>
      </c>
      <c r="F622">
        <v>0</v>
      </c>
      <c r="G622">
        <v>1034.2</v>
      </c>
      <c r="H622">
        <v>84</v>
      </c>
      <c r="I622" s="101" t="s">
        <v>17</v>
      </c>
      <c r="J622" s="1">
        <f>DATEVALUE(RIGHT(jaar_zip[[#This Row],[YYYYMMDD]],2)&amp;"-"&amp;MID(jaar_zip[[#This Row],[YYYYMMDD]],5,2)&amp;"-"&amp;LEFT(jaar_zip[[#This Row],[YYYYMMDD]],4))</f>
        <v>45302</v>
      </c>
      <c r="K622" s="101" t="str">
        <f>IF(AND(VALUE(MONTH(jaar_zip[[#This Row],[Datum]]))=1,VALUE(WEEKNUM(jaar_zip[[#This Row],[Datum]],21))&gt;51),RIGHT(YEAR(jaar_zip[[#This Row],[Datum]])-1,2),RIGHT(YEAR(jaar_zip[[#This Row],[Datum]]),2))&amp;"-"&amp; TEXT(WEEKNUM(jaar_zip[[#This Row],[Datum]],21),"00")</f>
        <v>24-02</v>
      </c>
      <c r="L622" s="101">
        <f>MONTH(jaar_zip[[#This Row],[Datum]])</f>
        <v>1</v>
      </c>
      <c r="M622" s="101">
        <f>IF(ISNUMBER(jaar_zip[[#This Row],[etmaaltemperatuur]]),IF(jaar_zip[[#This Row],[etmaaltemperatuur]]&lt;stookgrens,stookgrens-jaar_zip[[#This Row],[etmaaltemperatuur]],0),"")</f>
        <v>14.7</v>
      </c>
      <c r="N622" s="101">
        <f>IF(ISNUMBER(jaar_zip[[#This Row],[graaddagen]]),IF(OR(MONTH(jaar_zip[[#This Row],[Datum]])=1,MONTH(jaar_zip[[#This Row],[Datum]])=2,MONTH(jaar_zip[[#This Row],[Datum]])=11,MONTH(jaar_zip[[#This Row],[Datum]])=12),1.1,IF(OR(MONTH(jaar_zip[[#This Row],[Datum]])=3,MONTH(jaar_zip[[#This Row],[Datum]])=10),1,0.8))*jaar_zip[[#This Row],[graaddagen]],"")</f>
        <v>16.170000000000002</v>
      </c>
      <c r="O622" s="101">
        <f>IF(ISNUMBER(jaar_zip[[#This Row],[etmaaltemperatuur]]),IF(jaar_zip[[#This Row],[etmaaltemperatuur]]&gt;stookgrens,jaar_zip[[#This Row],[etmaaltemperatuur]]-stookgrens,0),"")</f>
        <v>0</v>
      </c>
    </row>
    <row r="623" spans="1:15" x14ac:dyDescent="0.3">
      <c r="A623">
        <v>251</v>
      </c>
      <c r="B623">
        <v>20240112</v>
      </c>
      <c r="C623">
        <v>4.7</v>
      </c>
      <c r="D623">
        <v>5.2</v>
      </c>
      <c r="E623">
        <v>155</v>
      </c>
      <c r="F623">
        <v>0.6</v>
      </c>
      <c r="G623">
        <v>1031.5999999999999</v>
      </c>
      <c r="H623">
        <v>85</v>
      </c>
      <c r="I623" s="101" t="s">
        <v>17</v>
      </c>
      <c r="J623" s="1">
        <f>DATEVALUE(RIGHT(jaar_zip[[#This Row],[YYYYMMDD]],2)&amp;"-"&amp;MID(jaar_zip[[#This Row],[YYYYMMDD]],5,2)&amp;"-"&amp;LEFT(jaar_zip[[#This Row],[YYYYMMDD]],4))</f>
        <v>45303</v>
      </c>
      <c r="K623" s="101" t="str">
        <f>IF(AND(VALUE(MONTH(jaar_zip[[#This Row],[Datum]]))=1,VALUE(WEEKNUM(jaar_zip[[#This Row],[Datum]],21))&gt;51),RIGHT(YEAR(jaar_zip[[#This Row],[Datum]])-1,2),RIGHT(YEAR(jaar_zip[[#This Row],[Datum]]),2))&amp;"-"&amp; TEXT(WEEKNUM(jaar_zip[[#This Row],[Datum]],21),"00")</f>
        <v>24-02</v>
      </c>
      <c r="L623" s="101">
        <f>MONTH(jaar_zip[[#This Row],[Datum]])</f>
        <v>1</v>
      </c>
      <c r="M623" s="101">
        <f>IF(ISNUMBER(jaar_zip[[#This Row],[etmaaltemperatuur]]),IF(jaar_zip[[#This Row],[etmaaltemperatuur]]&lt;stookgrens,stookgrens-jaar_zip[[#This Row],[etmaaltemperatuur]],0),"")</f>
        <v>12.8</v>
      </c>
      <c r="N623" s="101">
        <f>IF(ISNUMBER(jaar_zip[[#This Row],[graaddagen]]),IF(OR(MONTH(jaar_zip[[#This Row],[Datum]])=1,MONTH(jaar_zip[[#This Row],[Datum]])=2,MONTH(jaar_zip[[#This Row],[Datum]])=11,MONTH(jaar_zip[[#This Row],[Datum]])=12),1.1,IF(OR(MONTH(jaar_zip[[#This Row],[Datum]])=3,MONTH(jaar_zip[[#This Row],[Datum]])=10),1,0.8))*jaar_zip[[#This Row],[graaddagen]],"")</f>
        <v>14.080000000000002</v>
      </c>
      <c r="O623" s="101">
        <f>IF(ISNUMBER(jaar_zip[[#This Row],[etmaaltemperatuur]]),IF(jaar_zip[[#This Row],[etmaaltemperatuur]]&gt;stookgrens,jaar_zip[[#This Row],[etmaaltemperatuur]]-stookgrens,0),"")</f>
        <v>0</v>
      </c>
    </row>
    <row r="624" spans="1:15" x14ac:dyDescent="0.3">
      <c r="A624">
        <v>251</v>
      </c>
      <c r="B624">
        <v>20240113</v>
      </c>
      <c r="C624">
        <v>7.5</v>
      </c>
      <c r="D624">
        <v>5.7</v>
      </c>
      <c r="E624">
        <v>212</v>
      </c>
      <c r="F624">
        <v>1</v>
      </c>
      <c r="G624">
        <v>1018.7</v>
      </c>
      <c r="H624">
        <v>86</v>
      </c>
      <c r="I624" s="101" t="s">
        <v>17</v>
      </c>
      <c r="J624" s="1">
        <f>DATEVALUE(RIGHT(jaar_zip[[#This Row],[YYYYMMDD]],2)&amp;"-"&amp;MID(jaar_zip[[#This Row],[YYYYMMDD]],5,2)&amp;"-"&amp;LEFT(jaar_zip[[#This Row],[YYYYMMDD]],4))</f>
        <v>45304</v>
      </c>
      <c r="K624" s="101" t="str">
        <f>IF(AND(VALUE(MONTH(jaar_zip[[#This Row],[Datum]]))=1,VALUE(WEEKNUM(jaar_zip[[#This Row],[Datum]],21))&gt;51),RIGHT(YEAR(jaar_zip[[#This Row],[Datum]])-1,2),RIGHT(YEAR(jaar_zip[[#This Row],[Datum]]),2))&amp;"-"&amp; TEXT(WEEKNUM(jaar_zip[[#This Row],[Datum]],21),"00")</f>
        <v>24-02</v>
      </c>
      <c r="L624" s="101">
        <f>MONTH(jaar_zip[[#This Row],[Datum]])</f>
        <v>1</v>
      </c>
      <c r="M624" s="101">
        <f>IF(ISNUMBER(jaar_zip[[#This Row],[etmaaltemperatuur]]),IF(jaar_zip[[#This Row],[etmaaltemperatuur]]&lt;stookgrens,stookgrens-jaar_zip[[#This Row],[etmaaltemperatuur]],0),"")</f>
        <v>12.3</v>
      </c>
      <c r="N624" s="101">
        <f>IF(ISNUMBER(jaar_zip[[#This Row],[graaddagen]]),IF(OR(MONTH(jaar_zip[[#This Row],[Datum]])=1,MONTH(jaar_zip[[#This Row],[Datum]])=2,MONTH(jaar_zip[[#This Row],[Datum]])=11,MONTH(jaar_zip[[#This Row],[Datum]])=12),1.1,IF(OR(MONTH(jaar_zip[[#This Row],[Datum]])=3,MONTH(jaar_zip[[#This Row],[Datum]])=10),1,0.8))*jaar_zip[[#This Row],[graaddagen]],"")</f>
        <v>13.530000000000001</v>
      </c>
      <c r="O624" s="101">
        <f>IF(ISNUMBER(jaar_zip[[#This Row],[etmaaltemperatuur]]),IF(jaar_zip[[#This Row],[etmaaltemperatuur]]&gt;stookgrens,jaar_zip[[#This Row],[etmaaltemperatuur]]-stookgrens,0),"")</f>
        <v>0</v>
      </c>
    </row>
    <row r="625" spans="1:15" x14ac:dyDescent="0.3">
      <c r="A625">
        <v>251</v>
      </c>
      <c r="B625">
        <v>20240114</v>
      </c>
      <c r="C625">
        <v>7.8</v>
      </c>
      <c r="D625">
        <v>4.7</v>
      </c>
      <c r="E625">
        <v>327</v>
      </c>
      <c r="F625">
        <v>1.5</v>
      </c>
      <c r="G625">
        <v>1005.6</v>
      </c>
      <c r="H625">
        <v>78</v>
      </c>
      <c r="I625" s="101" t="s">
        <v>17</v>
      </c>
      <c r="J625" s="1">
        <f>DATEVALUE(RIGHT(jaar_zip[[#This Row],[YYYYMMDD]],2)&amp;"-"&amp;MID(jaar_zip[[#This Row],[YYYYMMDD]],5,2)&amp;"-"&amp;LEFT(jaar_zip[[#This Row],[YYYYMMDD]],4))</f>
        <v>45305</v>
      </c>
      <c r="K625" s="101" t="str">
        <f>IF(AND(VALUE(MONTH(jaar_zip[[#This Row],[Datum]]))=1,VALUE(WEEKNUM(jaar_zip[[#This Row],[Datum]],21))&gt;51),RIGHT(YEAR(jaar_zip[[#This Row],[Datum]])-1,2),RIGHT(YEAR(jaar_zip[[#This Row],[Datum]]),2))&amp;"-"&amp; TEXT(WEEKNUM(jaar_zip[[#This Row],[Datum]],21),"00")</f>
        <v>24-02</v>
      </c>
      <c r="L625" s="101">
        <f>MONTH(jaar_zip[[#This Row],[Datum]])</f>
        <v>1</v>
      </c>
      <c r="M625" s="101">
        <f>IF(ISNUMBER(jaar_zip[[#This Row],[etmaaltemperatuur]]),IF(jaar_zip[[#This Row],[etmaaltemperatuur]]&lt;stookgrens,stookgrens-jaar_zip[[#This Row],[etmaaltemperatuur]],0),"")</f>
        <v>13.3</v>
      </c>
      <c r="N625" s="101">
        <f>IF(ISNUMBER(jaar_zip[[#This Row],[graaddagen]]),IF(OR(MONTH(jaar_zip[[#This Row],[Datum]])=1,MONTH(jaar_zip[[#This Row],[Datum]])=2,MONTH(jaar_zip[[#This Row],[Datum]])=11,MONTH(jaar_zip[[#This Row],[Datum]])=12),1.1,IF(OR(MONTH(jaar_zip[[#This Row],[Datum]])=3,MONTH(jaar_zip[[#This Row],[Datum]])=10),1,0.8))*jaar_zip[[#This Row],[graaddagen]],"")</f>
        <v>14.630000000000003</v>
      </c>
      <c r="O625" s="101">
        <f>IF(ISNUMBER(jaar_zip[[#This Row],[etmaaltemperatuur]]),IF(jaar_zip[[#This Row],[etmaaltemperatuur]]&gt;stookgrens,jaar_zip[[#This Row],[etmaaltemperatuur]]-stookgrens,0),"")</f>
        <v>0</v>
      </c>
    </row>
    <row r="626" spans="1:15" x14ac:dyDescent="0.3">
      <c r="A626">
        <v>251</v>
      </c>
      <c r="B626">
        <v>20240115</v>
      </c>
      <c r="C626">
        <v>9.6999999999999993</v>
      </c>
      <c r="D626">
        <v>3.1</v>
      </c>
      <c r="E626">
        <v>221</v>
      </c>
      <c r="F626">
        <v>3.8</v>
      </c>
      <c r="G626">
        <v>1000.4</v>
      </c>
      <c r="H626">
        <v>75</v>
      </c>
      <c r="I626" s="101" t="s">
        <v>17</v>
      </c>
      <c r="J626" s="1">
        <f>DATEVALUE(RIGHT(jaar_zip[[#This Row],[YYYYMMDD]],2)&amp;"-"&amp;MID(jaar_zip[[#This Row],[YYYYMMDD]],5,2)&amp;"-"&amp;LEFT(jaar_zip[[#This Row],[YYYYMMDD]],4))</f>
        <v>45306</v>
      </c>
      <c r="K626" s="101" t="str">
        <f>IF(AND(VALUE(MONTH(jaar_zip[[#This Row],[Datum]]))=1,VALUE(WEEKNUM(jaar_zip[[#This Row],[Datum]],21))&gt;51),RIGHT(YEAR(jaar_zip[[#This Row],[Datum]])-1,2),RIGHT(YEAR(jaar_zip[[#This Row],[Datum]]),2))&amp;"-"&amp; TEXT(WEEKNUM(jaar_zip[[#This Row],[Datum]],21),"00")</f>
        <v>24-03</v>
      </c>
      <c r="L626" s="101">
        <f>MONTH(jaar_zip[[#This Row],[Datum]])</f>
        <v>1</v>
      </c>
      <c r="M626" s="101">
        <f>IF(ISNUMBER(jaar_zip[[#This Row],[etmaaltemperatuur]]),IF(jaar_zip[[#This Row],[etmaaltemperatuur]]&lt;stookgrens,stookgrens-jaar_zip[[#This Row],[etmaaltemperatuur]],0),"")</f>
        <v>14.9</v>
      </c>
      <c r="N626" s="101">
        <f>IF(ISNUMBER(jaar_zip[[#This Row],[graaddagen]]),IF(OR(MONTH(jaar_zip[[#This Row],[Datum]])=1,MONTH(jaar_zip[[#This Row],[Datum]])=2,MONTH(jaar_zip[[#This Row],[Datum]])=11,MONTH(jaar_zip[[#This Row],[Datum]])=12),1.1,IF(OR(MONTH(jaar_zip[[#This Row],[Datum]])=3,MONTH(jaar_zip[[#This Row],[Datum]])=10),1,0.8))*jaar_zip[[#This Row],[graaddagen]],"")</f>
        <v>16.39</v>
      </c>
      <c r="O626" s="101">
        <f>IF(ISNUMBER(jaar_zip[[#This Row],[etmaaltemperatuur]]),IF(jaar_zip[[#This Row],[etmaaltemperatuur]]&gt;stookgrens,jaar_zip[[#This Row],[etmaaltemperatuur]]-stookgrens,0),"")</f>
        <v>0</v>
      </c>
    </row>
    <row r="627" spans="1:15" x14ac:dyDescent="0.3">
      <c r="A627">
        <v>251</v>
      </c>
      <c r="B627">
        <v>20240116</v>
      </c>
      <c r="C627">
        <v>7.6</v>
      </c>
      <c r="D627">
        <v>2.2999999999999998</v>
      </c>
      <c r="E627">
        <v>245</v>
      </c>
      <c r="F627">
        <v>1.4</v>
      </c>
      <c r="G627">
        <v>1003.3</v>
      </c>
      <c r="H627">
        <v>77</v>
      </c>
      <c r="I627" s="101" t="s">
        <v>17</v>
      </c>
      <c r="J627" s="1">
        <f>DATEVALUE(RIGHT(jaar_zip[[#This Row],[YYYYMMDD]],2)&amp;"-"&amp;MID(jaar_zip[[#This Row],[YYYYMMDD]],5,2)&amp;"-"&amp;LEFT(jaar_zip[[#This Row],[YYYYMMDD]],4))</f>
        <v>45307</v>
      </c>
      <c r="K627" s="101" t="str">
        <f>IF(AND(VALUE(MONTH(jaar_zip[[#This Row],[Datum]]))=1,VALUE(WEEKNUM(jaar_zip[[#This Row],[Datum]],21))&gt;51),RIGHT(YEAR(jaar_zip[[#This Row],[Datum]])-1,2),RIGHT(YEAR(jaar_zip[[#This Row],[Datum]]),2))&amp;"-"&amp; TEXT(WEEKNUM(jaar_zip[[#This Row],[Datum]],21),"00")</f>
        <v>24-03</v>
      </c>
      <c r="L627" s="101">
        <f>MONTH(jaar_zip[[#This Row],[Datum]])</f>
        <v>1</v>
      </c>
      <c r="M627" s="101">
        <f>IF(ISNUMBER(jaar_zip[[#This Row],[etmaaltemperatuur]]),IF(jaar_zip[[#This Row],[etmaaltemperatuur]]&lt;stookgrens,stookgrens-jaar_zip[[#This Row],[etmaaltemperatuur]],0),"")</f>
        <v>15.7</v>
      </c>
      <c r="N627" s="101">
        <f>IF(ISNUMBER(jaar_zip[[#This Row],[graaddagen]]),IF(OR(MONTH(jaar_zip[[#This Row],[Datum]])=1,MONTH(jaar_zip[[#This Row],[Datum]])=2,MONTH(jaar_zip[[#This Row],[Datum]])=11,MONTH(jaar_zip[[#This Row],[Datum]])=12),1.1,IF(OR(MONTH(jaar_zip[[#This Row],[Datum]])=3,MONTH(jaar_zip[[#This Row],[Datum]])=10),1,0.8))*jaar_zip[[#This Row],[graaddagen]],"")</f>
        <v>17.27</v>
      </c>
      <c r="O627" s="101">
        <f>IF(ISNUMBER(jaar_zip[[#This Row],[etmaaltemperatuur]]),IF(jaar_zip[[#This Row],[etmaaltemperatuur]]&gt;stookgrens,jaar_zip[[#This Row],[etmaaltemperatuur]]-stookgrens,0),"")</f>
        <v>0</v>
      </c>
    </row>
    <row r="628" spans="1:15" x14ac:dyDescent="0.3">
      <c r="A628">
        <v>251</v>
      </c>
      <c r="B628">
        <v>20240117</v>
      </c>
      <c r="C628">
        <v>5.9</v>
      </c>
      <c r="D628">
        <v>2.2999999999999998</v>
      </c>
      <c r="E628">
        <v>144</v>
      </c>
      <c r="F628">
        <v>3.3</v>
      </c>
      <c r="G628">
        <v>991.8</v>
      </c>
      <c r="H628">
        <v>82</v>
      </c>
      <c r="I628" s="101" t="s">
        <v>17</v>
      </c>
      <c r="J628" s="1">
        <f>DATEVALUE(RIGHT(jaar_zip[[#This Row],[YYYYMMDD]],2)&amp;"-"&amp;MID(jaar_zip[[#This Row],[YYYYMMDD]],5,2)&amp;"-"&amp;LEFT(jaar_zip[[#This Row],[YYYYMMDD]],4))</f>
        <v>45308</v>
      </c>
      <c r="K628" s="101" t="str">
        <f>IF(AND(VALUE(MONTH(jaar_zip[[#This Row],[Datum]]))=1,VALUE(WEEKNUM(jaar_zip[[#This Row],[Datum]],21))&gt;51),RIGHT(YEAR(jaar_zip[[#This Row],[Datum]])-1,2),RIGHT(YEAR(jaar_zip[[#This Row],[Datum]]),2))&amp;"-"&amp; TEXT(WEEKNUM(jaar_zip[[#This Row],[Datum]],21),"00")</f>
        <v>24-03</v>
      </c>
      <c r="L628" s="101">
        <f>MONTH(jaar_zip[[#This Row],[Datum]])</f>
        <v>1</v>
      </c>
      <c r="M628" s="101">
        <f>IF(ISNUMBER(jaar_zip[[#This Row],[etmaaltemperatuur]]),IF(jaar_zip[[#This Row],[etmaaltemperatuur]]&lt;stookgrens,stookgrens-jaar_zip[[#This Row],[etmaaltemperatuur]],0),"")</f>
        <v>15.7</v>
      </c>
      <c r="N628" s="101">
        <f>IF(ISNUMBER(jaar_zip[[#This Row],[graaddagen]]),IF(OR(MONTH(jaar_zip[[#This Row],[Datum]])=1,MONTH(jaar_zip[[#This Row],[Datum]])=2,MONTH(jaar_zip[[#This Row],[Datum]])=11,MONTH(jaar_zip[[#This Row],[Datum]])=12),1.1,IF(OR(MONTH(jaar_zip[[#This Row],[Datum]])=3,MONTH(jaar_zip[[#This Row],[Datum]])=10),1,0.8))*jaar_zip[[#This Row],[graaddagen]],"")</f>
        <v>17.27</v>
      </c>
      <c r="O628" s="101">
        <f>IF(ISNUMBER(jaar_zip[[#This Row],[etmaaltemperatuur]]),IF(jaar_zip[[#This Row],[etmaaltemperatuur]]&gt;stookgrens,jaar_zip[[#This Row],[etmaaltemperatuur]]-stookgrens,0),"")</f>
        <v>0</v>
      </c>
    </row>
    <row r="629" spans="1:15" x14ac:dyDescent="0.3">
      <c r="A629">
        <v>251</v>
      </c>
      <c r="B629">
        <v>20240118</v>
      </c>
      <c r="C629">
        <v>5.4</v>
      </c>
      <c r="D629">
        <v>2.9</v>
      </c>
      <c r="E629">
        <v>437</v>
      </c>
      <c r="F629">
        <v>0.5</v>
      </c>
      <c r="G629">
        <v>1001.6</v>
      </c>
      <c r="H629">
        <v>69</v>
      </c>
      <c r="I629" s="101" t="s">
        <v>17</v>
      </c>
      <c r="J629" s="1">
        <f>DATEVALUE(RIGHT(jaar_zip[[#This Row],[YYYYMMDD]],2)&amp;"-"&amp;MID(jaar_zip[[#This Row],[YYYYMMDD]],5,2)&amp;"-"&amp;LEFT(jaar_zip[[#This Row],[YYYYMMDD]],4))</f>
        <v>45309</v>
      </c>
      <c r="K629" s="101" t="str">
        <f>IF(AND(VALUE(MONTH(jaar_zip[[#This Row],[Datum]]))=1,VALUE(WEEKNUM(jaar_zip[[#This Row],[Datum]],21))&gt;51),RIGHT(YEAR(jaar_zip[[#This Row],[Datum]])-1,2),RIGHT(YEAR(jaar_zip[[#This Row],[Datum]]),2))&amp;"-"&amp; TEXT(WEEKNUM(jaar_zip[[#This Row],[Datum]],21),"00")</f>
        <v>24-03</v>
      </c>
      <c r="L629" s="101">
        <f>MONTH(jaar_zip[[#This Row],[Datum]])</f>
        <v>1</v>
      </c>
      <c r="M629" s="101">
        <f>IF(ISNUMBER(jaar_zip[[#This Row],[etmaaltemperatuur]]),IF(jaar_zip[[#This Row],[etmaaltemperatuur]]&lt;stookgrens,stookgrens-jaar_zip[[#This Row],[etmaaltemperatuur]],0),"")</f>
        <v>15.1</v>
      </c>
      <c r="N629" s="101">
        <f>IF(ISNUMBER(jaar_zip[[#This Row],[graaddagen]]),IF(OR(MONTH(jaar_zip[[#This Row],[Datum]])=1,MONTH(jaar_zip[[#This Row],[Datum]])=2,MONTH(jaar_zip[[#This Row],[Datum]])=11,MONTH(jaar_zip[[#This Row],[Datum]])=12),1.1,IF(OR(MONTH(jaar_zip[[#This Row],[Datum]])=3,MONTH(jaar_zip[[#This Row],[Datum]])=10),1,0.8))*jaar_zip[[#This Row],[graaddagen]],"")</f>
        <v>16.61</v>
      </c>
      <c r="O629" s="101">
        <f>IF(ISNUMBER(jaar_zip[[#This Row],[etmaaltemperatuur]]),IF(jaar_zip[[#This Row],[etmaaltemperatuur]]&gt;stookgrens,jaar_zip[[#This Row],[etmaaltemperatuur]]-stookgrens,0),"")</f>
        <v>0</v>
      </c>
    </row>
    <row r="630" spans="1:15" x14ac:dyDescent="0.3">
      <c r="A630">
        <v>251</v>
      </c>
      <c r="B630">
        <v>20240119</v>
      </c>
      <c r="C630">
        <v>8.5</v>
      </c>
      <c r="D630">
        <v>4</v>
      </c>
      <c r="E630">
        <v>452</v>
      </c>
      <c r="F630">
        <v>0.8</v>
      </c>
      <c r="G630">
        <v>1016.4</v>
      </c>
      <c r="H630">
        <v>74</v>
      </c>
      <c r="I630" s="101" t="s">
        <v>17</v>
      </c>
      <c r="J630" s="1">
        <f>DATEVALUE(RIGHT(jaar_zip[[#This Row],[YYYYMMDD]],2)&amp;"-"&amp;MID(jaar_zip[[#This Row],[YYYYMMDD]],5,2)&amp;"-"&amp;LEFT(jaar_zip[[#This Row],[YYYYMMDD]],4))</f>
        <v>45310</v>
      </c>
      <c r="K630" s="101" t="str">
        <f>IF(AND(VALUE(MONTH(jaar_zip[[#This Row],[Datum]]))=1,VALUE(WEEKNUM(jaar_zip[[#This Row],[Datum]],21))&gt;51),RIGHT(YEAR(jaar_zip[[#This Row],[Datum]])-1,2),RIGHT(YEAR(jaar_zip[[#This Row],[Datum]]),2))&amp;"-"&amp; TEXT(WEEKNUM(jaar_zip[[#This Row],[Datum]],21),"00")</f>
        <v>24-03</v>
      </c>
      <c r="L630" s="101">
        <f>MONTH(jaar_zip[[#This Row],[Datum]])</f>
        <v>1</v>
      </c>
      <c r="M630" s="101">
        <f>IF(ISNUMBER(jaar_zip[[#This Row],[etmaaltemperatuur]]),IF(jaar_zip[[#This Row],[etmaaltemperatuur]]&lt;stookgrens,stookgrens-jaar_zip[[#This Row],[etmaaltemperatuur]],0),"")</f>
        <v>14</v>
      </c>
      <c r="N630" s="101">
        <f>IF(ISNUMBER(jaar_zip[[#This Row],[graaddagen]]),IF(OR(MONTH(jaar_zip[[#This Row],[Datum]])=1,MONTH(jaar_zip[[#This Row],[Datum]])=2,MONTH(jaar_zip[[#This Row],[Datum]])=11,MONTH(jaar_zip[[#This Row],[Datum]])=12),1.1,IF(OR(MONTH(jaar_zip[[#This Row],[Datum]])=3,MONTH(jaar_zip[[#This Row],[Datum]])=10),1,0.8))*jaar_zip[[#This Row],[graaddagen]],"")</f>
        <v>15.400000000000002</v>
      </c>
      <c r="O630" s="101">
        <f>IF(ISNUMBER(jaar_zip[[#This Row],[etmaaltemperatuur]]),IF(jaar_zip[[#This Row],[etmaaltemperatuur]]&gt;stookgrens,jaar_zip[[#This Row],[etmaaltemperatuur]]-stookgrens,0),"")</f>
        <v>0</v>
      </c>
    </row>
    <row r="631" spans="1:15" x14ac:dyDescent="0.3">
      <c r="A631">
        <v>251</v>
      </c>
      <c r="B631">
        <v>20240120</v>
      </c>
      <c r="C631">
        <v>10.6</v>
      </c>
      <c r="D631">
        <v>3.6</v>
      </c>
      <c r="E631">
        <v>221</v>
      </c>
      <c r="F631">
        <v>0</v>
      </c>
      <c r="G631">
        <v>1022.6</v>
      </c>
      <c r="H631">
        <v>78</v>
      </c>
      <c r="I631" s="101" t="s">
        <v>17</v>
      </c>
      <c r="J631" s="1">
        <f>DATEVALUE(RIGHT(jaar_zip[[#This Row],[YYYYMMDD]],2)&amp;"-"&amp;MID(jaar_zip[[#This Row],[YYYYMMDD]],5,2)&amp;"-"&amp;LEFT(jaar_zip[[#This Row],[YYYYMMDD]],4))</f>
        <v>45311</v>
      </c>
      <c r="K631" s="101" t="str">
        <f>IF(AND(VALUE(MONTH(jaar_zip[[#This Row],[Datum]]))=1,VALUE(WEEKNUM(jaar_zip[[#This Row],[Datum]],21))&gt;51),RIGHT(YEAR(jaar_zip[[#This Row],[Datum]])-1,2),RIGHT(YEAR(jaar_zip[[#This Row],[Datum]]),2))&amp;"-"&amp; TEXT(WEEKNUM(jaar_zip[[#This Row],[Datum]],21),"00")</f>
        <v>24-03</v>
      </c>
      <c r="L631" s="101">
        <f>MONTH(jaar_zip[[#This Row],[Datum]])</f>
        <v>1</v>
      </c>
      <c r="M631" s="101">
        <f>IF(ISNUMBER(jaar_zip[[#This Row],[etmaaltemperatuur]]),IF(jaar_zip[[#This Row],[etmaaltemperatuur]]&lt;stookgrens,stookgrens-jaar_zip[[#This Row],[etmaaltemperatuur]],0),"")</f>
        <v>14.4</v>
      </c>
      <c r="N631" s="101">
        <f>IF(ISNUMBER(jaar_zip[[#This Row],[graaddagen]]),IF(OR(MONTH(jaar_zip[[#This Row],[Datum]])=1,MONTH(jaar_zip[[#This Row],[Datum]])=2,MONTH(jaar_zip[[#This Row],[Datum]])=11,MONTH(jaar_zip[[#This Row],[Datum]])=12),1.1,IF(OR(MONTH(jaar_zip[[#This Row],[Datum]])=3,MONTH(jaar_zip[[#This Row],[Datum]])=10),1,0.8))*jaar_zip[[#This Row],[graaddagen]],"")</f>
        <v>15.840000000000002</v>
      </c>
      <c r="O631" s="101">
        <f>IF(ISNUMBER(jaar_zip[[#This Row],[etmaaltemperatuur]]),IF(jaar_zip[[#This Row],[etmaaltemperatuur]]&gt;stookgrens,jaar_zip[[#This Row],[etmaaltemperatuur]]-stookgrens,0),"")</f>
        <v>0</v>
      </c>
    </row>
    <row r="632" spans="1:15" x14ac:dyDescent="0.3">
      <c r="A632">
        <v>251</v>
      </c>
      <c r="B632">
        <v>20240121</v>
      </c>
      <c r="C632">
        <v>12.7</v>
      </c>
      <c r="D632">
        <v>3.3</v>
      </c>
      <c r="E632">
        <v>85</v>
      </c>
      <c r="F632">
        <v>3.4</v>
      </c>
      <c r="G632">
        <v>1011.5</v>
      </c>
      <c r="H632">
        <v>84</v>
      </c>
      <c r="I632" s="101" t="s">
        <v>17</v>
      </c>
      <c r="J632" s="1">
        <f>DATEVALUE(RIGHT(jaar_zip[[#This Row],[YYYYMMDD]],2)&amp;"-"&amp;MID(jaar_zip[[#This Row],[YYYYMMDD]],5,2)&amp;"-"&amp;LEFT(jaar_zip[[#This Row],[YYYYMMDD]],4))</f>
        <v>45312</v>
      </c>
      <c r="K632" s="101" t="str">
        <f>IF(AND(VALUE(MONTH(jaar_zip[[#This Row],[Datum]]))=1,VALUE(WEEKNUM(jaar_zip[[#This Row],[Datum]],21))&gt;51),RIGHT(YEAR(jaar_zip[[#This Row],[Datum]])-1,2),RIGHT(YEAR(jaar_zip[[#This Row],[Datum]]),2))&amp;"-"&amp; TEXT(WEEKNUM(jaar_zip[[#This Row],[Datum]],21),"00")</f>
        <v>24-03</v>
      </c>
      <c r="L632" s="101">
        <f>MONTH(jaar_zip[[#This Row],[Datum]])</f>
        <v>1</v>
      </c>
      <c r="M632" s="101">
        <f>IF(ISNUMBER(jaar_zip[[#This Row],[etmaaltemperatuur]]),IF(jaar_zip[[#This Row],[etmaaltemperatuur]]&lt;stookgrens,stookgrens-jaar_zip[[#This Row],[etmaaltemperatuur]],0),"")</f>
        <v>14.7</v>
      </c>
      <c r="N632" s="101">
        <f>IF(ISNUMBER(jaar_zip[[#This Row],[graaddagen]]),IF(OR(MONTH(jaar_zip[[#This Row],[Datum]])=1,MONTH(jaar_zip[[#This Row],[Datum]])=2,MONTH(jaar_zip[[#This Row],[Datum]])=11,MONTH(jaar_zip[[#This Row],[Datum]])=12),1.1,IF(OR(MONTH(jaar_zip[[#This Row],[Datum]])=3,MONTH(jaar_zip[[#This Row],[Datum]])=10),1,0.8))*jaar_zip[[#This Row],[graaddagen]],"")</f>
        <v>16.170000000000002</v>
      </c>
      <c r="O632" s="101">
        <f>IF(ISNUMBER(jaar_zip[[#This Row],[etmaaltemperatuur]]),IF(jaar_zip[[#This Row],[etmaaltemperatuur]]&gt;stookgrens,jaar_zip[[#This Row],[etmaaltemperatuur]]-stookgrens,0),"")</f>
        <v>0</v>
      </c>
    </row>
    <row r="633" spans="1:15" x14ac:dyDescent="0.3">
      <c r="A633">
        <v>251</v>
      </c>
      <c r="B633">
        <v>20240122</v>
      </c>
      <c r="C633">
        <v>13.3</v>
      </c>
      <c r="D633">
        <v>7.7</v>
      </c>
      <c r="E633">
        <v>474</v>
      </c>
      <c r="F633">
        <v>3</v>
      </c>
      <c r="G633">
        <v>1002.2</v>
      </c>
      <c r="H633">
        <v>85</v>
      </c>
      <c r="I633" s="101" t="s">
        <v>17</v>
      </c>
      <c r="J633" s="1">
        <f>DATEVALUE(RIGHT(jaar_zip[[#This Row],[YYYYMMDD]],2)&amp;"-"&amp;MID(jaar_zip[[#This Row],[YYYYMMDD]],5,2)&amp;"-"&amp;LEFT(jaar_zip[[#This Row],[YYYYMMDD]],4))</f>
        <v>45313</v>
      </c>
      <c r="K633" s="101" t="str">
        <f>IF(AND(VALUE(MONTH(jaar_zip[[#This Row],[Datum]]))=1,VALUE(WEEKNUM(jaar_zip[[#This Row],[Datum]],21))&gt;51),RIGHT(YEAR(jaar_zip[[#This Row],[Datum]])-1,2),RIGHT(YEAR(jaar_zip[[#This Row],[Datum]]),2))&amp;"-"&amp; TEXT(WEEKNUM(jaar_zip[[#This Row],[Datum]],21),"00")</f>
        <v>24-04</v>
      </c>
      <c r="L633" s="101">
        <f>MONTH(jaar_zip[[#This Row],[Datum]])</f>
        <v>1</v>
      </c>
      <c r="M633" s="101">
        <f>IF(ISNUMBER(jaar_zip[[#This Row],[etmaaltemperatuur]]),IF(jaar_zip[[#This Row],[etmaaltemperatuur]]&lt;stookgrens,stookgrens-jaar_zip[[#This Row],[etmaaltemperatuur]],0),"")</f>
        <v>10.3</v>
      </c>
      <c r="N633" s="101">
        <f>IF(ISNUMBER(jaar_zip[[#This Row],[graaddagen]]),IF(OR(MONTH(jaar_zip[[#This Row],[Datum]])=1,MONTH(jaar_zip[[#This Row],[Datum]])=2,MONTH(jaar_zip[[#This Row],[Datum]])=11,MONTH(jaar_zip[[#This Row],[Datum]])=12),1.1,IF(OR(MONTH(jaar_zip[[#This Row],[Datum]])=3,MONTH(jaar_zip[[#This Row],[Datum]])=10),1,0.8))*jaar_zip[[#This Row],[graaddagen]],"")</f>
        <v>11.330000000000002</v>
      </c>
      <c r="O633" s="101">
        <f>IF(ISNUMBER(jaar_zip[[#This Row],[etmaaltemperatuur]]),IF(jaar_zip[[#This Row],[etmaaltemperatuur]]&gt;stookgrens,jaar_zip[[#This Row],[etmaaltemperatuur]]-stookgrens,0),"")</f>
        <v>0</v>
      </c>
    </row>
    <row r="634" spans="1:15" x14ac:dyDescent="0.3">
      <c r="A634">
        <v>251</v>
      </c>
      <c r="B634">
        <v>20240123</v>
      </c>
      <c r="C634">
        <v>11.2</v>
      </c>
      <c r="D634">
        <v>6.9</v>
      </c>
      <c r="E634">
        <v>315</v>
      </c>
      <c r="F634">
        <v>6.8</v>
      </c>
      <c r="G634">
        <v>1014.2</v>
      </c>
      <c r="H634">
        <v>87</v>
      </c>
      <c r="I634" s="101" t="s">
        <v>17</v>
      </c>
      <c r="J634" s="1">
        <f>DATEVALUE(RIGHT(jaar_zip[[#This Row],[YYYYMMDD]],2)&amp;"-"&amp;MID(jaar_zip[[#This Row],[YYYYMMDD]],5,2)&amp;"-"&amp;LEFT(jaar_zip[[#This Row],[YYYYMMDD]],4))</f>
        <v>45314</v>
      </c>
      <c r="K634" s="101" t="str">
        <f>IF(AND(VALUE(MONTH(jaar_zip[[#This Row],[Datum]]))=1,VALUE(WEEKNUM(jaar_zip[[#This Row],[Datum]],21))&gt;51),RIGHT(YEAR(jaar_zip[[#This Row],[Datum]])-1,2),RIGHT(YEAR(jaar_zip[[#This Row],[Datum]]),2))&amp;"-"&amp; TEXT(WEEKNUM(jaar_zip[[#This Row],[Datum]],21),"00")</f>
        <v>24-04</v>
      </c>
      <c r="L634" s="101">
        <f>MONTH(jaar_zip[[#This Row],[Datum]])</f>
        <v>1</v>
      </c>
      <c r="M634" s="101">
        <f>IF(ISNUMBER(jaar_zip[[#This Row],[etmaaltemperatuur]]),IF(jaar_zip[[#This Row],[etmaaltemperatuur]]&lt;stookgrens,stookgrens-jaar_zip[[#This Row],[etmaaltemperatuur]],0),"")</f>
        <v>11.1</v>
      </c>
      <c r="N634" s="101">
        <f>IF(ISNUMBER(jaar_zip[[#This Row],[graaddagen]]),IF(OR(MONTH(jaar_zip[[#This Row],[Datum]])=1,MONTH(jaar_zip[[#This Row],[Datum]])=2,MONTH(jaar_zip[[#This Row],[Datum]])=11,MONTH(jaar_zip[[#This Row],[Datum]])=12),1.1,IF(OR(MONTH(jaar_zip[[#This Row],[Datum]])=3,MONTH(jaar_zip[[#This Row],[Datum]])=10),1,0.8))*jaar_zip[[#This Row],[graaddagen]],"")</f>
        <v>12.21</v>
      </c>
      <c r="O634" s="101">
        <f>IF(ISNUMBER(jaar_zip[[#This Row],[etmaaltemperatuur]]),IF(jaar_zip[[#This Row],[etmaaltemperatuur]]&gt;stookgrens,jaar_zip[[#This Row],[etmaaltemperatuur]]-stookgrens,0),"")</f>
        <v>0</v>
      </c>
    </row>
    <row r="635" spans="1:15" x14ac:dyDescent="0.3">
      <c r="A635">
        <v>251</v>
      </c>
      <c r="B635">
        <v>20240124</v>
      </c>
      <c r="C635">
        <v>13.3</v>
      </c>
      <c r="D635">
        <v>8.6999999999999993</v>
      </c>
      <c r="E635">
        <v>432</v>
      </c>
      <c r="F635">
        <v>0.5</v>
      </c>
      <c r="G635">
        <v>1014.9</v>
      </c>
      <c r="H635">
        <v>80</v>
      </c>
      <c r="I635" s="101" t="s">
        <v>17</v>
      </c>
      <c r="J635" s="1">
        <f>DATEVALUE(RIGHT(jaar_zip[[#This Row],[YYYYMMDD]],2)&amp;"-"&amp;MID(jaar_zip[[#This Row],[YYYYMMDD]],5,2)&amp;"-"&amp;LEFT(jaar_zip[[#This Row],[YYYYMMDD]],4))</f>
        <v>45315</v>
      </c>
      <c r="K635" s="101" t="str">
        <f>IF(AND(VALUE(MONTH(jaar_zip[[#This Row],[Datum]]))=1,VALUE(WEEKNUM(jaar_zip[[#This Row],[Datum]],21))&gt;51),RIGHT(YEAR(jaar_zip[[#This Row],[Datum]])-1,2),RIGHT(YEAR(jaar_zip[[#This Row],[Datum]]),2))&amp;"-"&amp; TEXT(WEEKNUM(jaar_zip[[#This Row],[Datum]],21),"00")</f>
        <v>24-04</v>
      </c>
      <c r="L635" s="101">
        <f>MONTH(jaar_zip[[#This Row],[Datum]])</f>
        <v>1</v>
      </c>
      <c r="M635" s="101">
        <f>IF(ISNUMBER(jaar_zip[[#This Row],[etmaaltemperatuur]]),IF(jaar_zip[[#This Row],[etmaaltemperatuur]]&lt;stookgrens,stookgrens-jaar_zip[[#This Row],[etmaaltemperatuur]],0),"")</f>
        <v>9.3000000000000007</v>
      </c>
      <c r="N635" s="101">
        <f>IF(ISNUMBER(jaar_zip[[#This Row],[graaddagen]]),IF(OR(MONTH(jaar_zip[[#This Row],[Datum]])=1,MONTH(jaar_zip[[#This Row],[Datum]])=2,MONTH(jaar_zip[[#This Row],[Datum]])=11,MONTH(jaar_zip[[#This Row],[Datum]])=12),1.1,IF(OR(MONTH(jaar_zip[[#This Row],[Datum]])=3,MONTH(jaar_zip[[#This Row],[Datum]])=10),1,0.8))*jaar_zip[[#This Row],[graaddagen]],"")</f>
        <v>10.230000000000002</v>
      </c>
      <c r="O635" s="101">
        <f>IF(ISNUMBER(jaar_zip[[#This Row],[etmaaltemperatuur]]),IF(jaar_zip[[#This Row],[etmaaltemperatuur]]&gt;stookgrens,jaar_zip[[#This Row],[etmaaltemperatuur]]-stookgrens,0),"")</f>
        <v>0</v>
      </c>
    </row>
    <row r="636" spans="1:15" x14ac:dyDescent="0.3">
      <c r="A636">
        <v>251</v>
      </c>
      <c r="B636">
        <v>20240125</v>
      </c>
      <c r="C636">
        <v>6.1</v>
      </c>
      <c r="D636">
        <v>6.3</v>
      </c>
      <c r="E636">
        <v>297</v>
      </c>
      <c r="F636">
        <v>0.1</v>
      </c>
      <c r="G636">
        <v>1024.5</v>
      </c>
      <c r="H636">
        <v>93</v>
      </c>
      <c r="I636" s="101" t="s">
        <v>17</v>
      </c>
      <c r="J636" s="1">
        <f>DATEVALUE(RIGHT(jaar_zip[[#This Row],[YYYYMMDD]],2)&amp;"-"&amp;MID(jaar_zip[[#This Row],[YYYYMMDD]],5,2)&amp;"-"&amp;LEFT(jaar_zip[[#This Row],[YYYYMMDD]],4))</f>
        <v>45316</v>
      </c>
      <c r="K636" s="101" t="str">
        <f>IF(AND(VALUE(MONTH(jaar_zip[[#This Row],[Datum]]))=1,VALUE(WEEKNUM(jaar_zip[[#This Row],[Datum]],21))&gt;51),RIGHT(YEAR(jaar_zip[[#This Row],[Datum]])-1,2),RIGHT(YEAR(jaar_zip[[#This Row],[Datum]]),2))&amp;"-"&amp; TEXT(WEEKNUM(jaar_zip[[#This Row],[Datum]],21),"00")</f>
        <v>24-04</v>
      </c>
      <c r="L636" s="101">
        <f>MONTH(jaar_zip[[#This Row],[Datum]])</f>
        <v>1</v>
      </c>
      <c r="M636" s="101">
        <f>IF(ISNUMBER(jaar_zip[[#This Row],[etmaaltemperatuur]]),IF(jaar_zip[[#This Row],[etmaaltemperatuur]]&lt;stookgrens,stookgrens-jaar_zip[[#This Row],[etmaaltemperatuur]],0),"")</f>
        <v>11.7</v>
      </c>
      <c r="N636" s="101">
        <f>IF(ISNUMBER(jaar_zip[[#This Row],[graaddagen]]),IF(OR(MONTH(jaar_zip[[#This Row],[Datum]])=1,MONTH(jaar_zip[[#This Row],[Datum]])=2,MONTH(jaar_zip[[#This Row],[Datum]])=11,MONTH(jaar_zip[[#This Row],[Datum]])=12),1.1,IF(OR(MONTH(jaar_zip[[#This Row],[Datum]])=3,MONTH(jaar_zip[[#This Row],[Datum]])=10),1,0.8))*jaar_zip[[#This Row],[graaddagen]],"")</f>
        <v>12.870000000000001</v>
      </c>
      <c r="O636" s="101">
        <f>IF(ISNUMBER(jaar_zip[[#This Row],[etmaaltemperatuur]]),IF(jaar_zip[[#This Row],[etmaaltemperatuur]]&gt;stookgrens,jaar_zip[[#This Row],[etmaaltemperatuur]]-stookgrens,0),"")</f>
        <v>0</v>
      </c>
    </row>
    <row r="637" spans="1:15" x14ac:dyDescent="0.3">
      <c r="A637">
        <v>251</v>
      </c>
      <c r="B637">
        <v>20240126</v>
      </c>
      <c r="C637">
        <v>10.3</v>
      </c>
      <c r="D637">
        <v>7.3</v>
      </c>
      <c r="E637">
        <v>385</v>
      </c>
      <c r="F637">
        <v>6.7</v>
      </c>
      <c r="G637">
        <v>1021.8</v>
      </c>
      <c r="H637">
        <v>86</v>
      </c>
      <c r="I637" s="101" t="s">
        <v>17</v>
      </c>
      <c r="J637" s="1">
        <f>DATEVALUE(RIGHT(jaar_zip[[#This Row],[YYYYMMDD]],2)&amp;"-"&amp;MID(jaar_zip[[#This Row],[YYYYMMDD]],5,2)&amp;"-"&amp;LEFT(jaar_zip[[#This Row],[YYYYMMDD]],4))</f>
        <v>45317</v>
      </c>
      <c r="K637" s="101" t="str">
        <f>IF(AND(VALUE(MONTH(jaar_zip[[#This Row],[Datum]]))=1,VALUE(WEEKNUM(jaar_zip[[#This Row],[Datum]],21))&gt;51),RIGHT(YEAR(jaar_zip[[#This Row],[Datum]])-1,2),RIGHT(YEAR(jaar_zip[[#This Row],[Datum]]),2))&amp;"-"&amp; TEXT(WEEKNUM(jaar_zip[[#This Row],[Datum]],21),"00")</f>
        <v>24-04</v>
      </c>
      <c r="L637" s="101">
        <f>MONTH(jaar_zip[[#This Row],[Datum]])</f>
        <v>1</v>
      </c>
      <c r="M637" s="101">
        <f>IF(ISNUMBER(jaar_zip[[#This Row],[etmaaltemperatuur]]),IF(jaar_zip[[#This Row],[etmaaltemperatuur]]&lt;stookgrens,stookgrens-jaar_zip[[#This Row],[etmaaltemperatuur]],0),"")</f>
        <v>10.7</v>
      </c>
      <c r="N637" s="101">
        <f>IF(ISNUMBER(jaar_zip[[#This Row],[graaddagen]]),IF(OR(MONTH(jaar_zip[[#This Row],[Datum]])=1,MONTH(jaar_zip[[#This Row],[Datum]])=2,MONTH(jaar_zip[[#This Row],[Datum]])=11,MONTH(jaar_zip[[#This Row],[Datum]])=12),1.1,IF(OR(MONTH(jaar_zip[[#This Row],[Datum]])=3,MONTH(jaar_zip[[#This Row],[Datum]])=10),1,0.8))*jaar_zip[[#This Row],[graaddagen]],"")</f>
        <v>11.77</v>
      </c>
      <c r="O637" s="101">
        <f>IF(ISNUMBER(jaar_zip[[#This Row],[etmaaltemperatuur]]),IF(jaar_zip[[#This Row],[etmaaltemperatuur]]&gt;stookgrens,jaar_zip[[#This Row],[etmaaltemperatuur]]-stookgrens,0),"")</f>
        <v>0</v>
      </c>
    </row>
    <row r="638" spans="1:15" x14ac:dyDescent="0.3">
      <c r="A638">
        <v>251</v>
      </c>
      <c r="B638">
        <v>20240127</v>
      </c>
      <c r="C638">
        <v>6.1</v>
      </c>
      <c r="D638">
        <v>5.4</v>
      </c>
      <c r="E638">
        <v>531</v>
      </c>
      <c r="F638">
        <v>0</v>
      </c>
      <c r="G638">
        <v>1032.5999999999999</v>
      </c>
      <c r="H638">
        <v>90</v>
      </c>
      <c r="I638" s="101" t="s">
        <v>17</v>
      </c>
      <c r="J638" s="1">
        <f>DATEVALUE(RIGHT(jaar_zip[[#This Row],[YYYYMMDD]],2)&amp;"-"&amp;MID(jaar_zip[[#This Row],[YYYYMMDD]],5,2)&amp;"-"&amp;LEFT(jaar_zip[[#This Row],[YYYYMMDD]],4))</f>
        <v>45318</v>
      </c>
      <c r="K638" s="101" t="str">
        <f>IF(AND(VALUE(MONTH(jaar_zip[[#This Row],[Datum]]))=1,VALUE(WEEKNUM(jaar_zip[[#This Row],[Datum]],21))&gt;51),RIGHT(YEAR(jaar_zip[[#This Row],[Datum]])-1,2),RIGHT(YEAR(jaar_zip[[#This Row],[Datum]]),2))&amp;"-"&amp; TEXT(WEEKNUM(jaar_zip[[#This Row],[Datum]],21),"00")</f>
        <v>24-04</v>
      </c>
      <c r="L638" s="101">
        <f>MONTH(jaar_zip[[#This Row],[Datum]])</f>
        <v>1</v>
      </c>
      <c r="M638" s="101">
        <f>IF(ISNUMBER(jaar_zip[[#This Row],[etmaaltemperatuur]]),IF(jaar_zip[[#This Row],[etmaaltemperatuur]]&lt;stookgrens,stookgrens-jaar_zip[[#This Row],[etmaaltemperatuur]],0),"")</f>
        <v>12.6</v>
      </c>
      <c r="N638" s="101">
        <f>IF(ISNUMBER(jaar_zip[[#This Row],[graaddagen]]),IF(OR(MONTH(jaar_zip[[#This Row],[Datum]])=1,MONTH(jaar_zip[[#This Row],[Datum]])=2,MONTH(jaar_zip[[#This Row],[Datum]])=11,MONTH(jaar_zip[[#This Row],[Datum]])=12),1.1,IF(OR(MONTH(jaar_zip[[#This Row],[Datum]])=3,MONTH(jaar_zip[[#This Row],[Datum]])=10),1,0.8))*jaar_zip[[#This Row],[graaddagen]],"")</f>
        <v>13.860000000000001</v>
      </c>
      <c r="O638" s="101">
        <f>IF(ISNUMBER(jaar_zip[[#This Row],[etmaaltemperatuur]]),IF(jaar_zip[[#This Row],[etmaaltemperatuur]]&gt;stookgrens,jaar_zip[[#This Row],[etmaaltemperatuur]]-stookgrens,0),"")</f>
        <v>0</v>
      </c>
    </row>
    <row r="639" spans="1:15" x14ac:dyDescent="0.3">
      <c r="A639">
        <v>251</v>
      </c>
      <c r="B639">
        <v>20240128</v>
      </c>
      <c r="C639">
        <v>6.7</v>
      </c>
      <c r="D639">
        <v>4.7</v>
      </c>
      <c r="E639">
        <v>573</v>
      </c>
      <c r="F639">
        <v>0</v>
      </c>
      <c r="G639">
        <v>1026.2</v>
      </c>
      <c r="H639">
        <v>80</v>
      </c>
      <c r="I639" s="101" t="s">
        <v>17</v>
      </c>
      <c r="J639" s="1">
        <f>DATEVALUE(RIGHT(jaar_zip[[#This Row],[YYYYMMDD]],2)&amp;"-"&amp;MID(jaar_zip[[#This Row],[YYYYMMDD]],5,2)&amp;"-"&amp;LEFT(jaar_zip[[#This Row],[YYYYMMDD]],4))</f>
        <v>45319</v>
      </c>
      <c r="K639" s="101" t="str">
        <f>IF(AND(VALUE(MONTH(jaar_zip[[#This Row],[Datum]]))=1,VALUE(WEEKNUM(jaar_zip[[#This Row],[Datum]],21))&gt;51),RIGHT(YEAR(jaar_zip[[#This Row],[Datum]])-1,2),RIGHT(YEAR(jaar_zip[[#This Row],[Datum]]),2))&amp;"-"&amp; TEXT(WEEKNUM(jaar_zip[[#This Row],[Datum]],21),"00")</f>
        <v>24-04</v>
      </c>
      <c r="L639" s="101">
        <f>MONTH(jaar_zip[[#This Row],[Datum]])</f>
        <v>1</v>
      </c>
      <c r="M639" s="101">
        <f>IF(ISNUMBER(jaar_zip[[#This Row],[etmaaltemperatuur]]),IF(jaar_zip[[#This Row],[etmaaltemperatuur]]&lt;stookgrens,stookgrens-jaar_zip[[#This Row],[etmaaltemperatuur]],0),"")</f>
        <v>13.3</v>
      </c>
      <c r="N639" s="101">
        <f>IF(ISNUMBER(jaar_zip[[#This Row],[graaddagen]]),IF(OR(MONTH(jaar_zip[[#This Row],[Datum]])=1,MONTH(jaar_zip[[#This Row],[Datum]])=2,MONTH(jaar_zip[[#This Row],[Datum]])=11,MONTH(jaar_zip[[#This Row],[Datum]])=12),1.1,IF(OR(MONTH(jaar_zip[[#This Row],[Datum]])=3,MONTH(jaar_zip[[#This Row],[Datum]])=10),1,0.8))*jaar_zip[[#This Row],[graaddagen]],"")</f>
        <v>14.630000000000003</v>
      </c>
      <c r="O639" s="101">
        <f>IF(ISNUMBER(jaar_zip[[#This Row],[etmaaltemperatuur]]),IF(jaar_zip[[#This Row],[etmaaltemperatuur]]&gt;stookgrens,jaar_zip[[#This Row],[etmaaltemperatuur]]-stookgrens,0),"")</f>
        <v>0</v>
      </c>
    </row>
    <row r="640" spans="1:15" x14ac:dyDescent="0.3">
      <c r="A640">
        <v>251</v>
      </c>
      <c r="B640">
        <v>20240129</v>
      </c>
      <c r="C640">
        <v>5.2</v>
      </c>
      <c r="D640">
        <v>5.7</v>
      </c>
      <c r="E640">
        <v>173</v>
      </c>
      <c r="F640">
        <v>0</v>
      </c>
      <c r="G640">
        <v>1024.3</v>
      </c>
      <c r="H640">
        <v>91</v>
      </c>
      <c r="I640" s="101" t="s">
        <v>17</v>
      </c>
      <c r="J640" s="1">
        <f>DATEVALUE(RIGHT(jaar_zip[[#This Row],[YYYYMMDD]],2)&amp;"-"&amp;MID(jaar_zip[[#This Row],[YYYYMMDD]],5,2)&amp;"-"&amp;LEFT(jaar_zip[[#This Row],[YYYYMMDD]],4))</f>
        <v>45320</v>
      </c>
      <c r="K640" s="101" t="str">
        <f>IF(AND(VALUE(MONTH(jaar_zip[[#This Row],[Datum]]))=1,VALUE(WEEKNUM(jaar_zip[[#This Row],[Datum]],21))&gt;51),RIGHT(YEAR(jaar_zip[[#This Row],[Datum]])-1,2),RIGHT(YEAR(jaar_zip[[#This Row],[Datum]]),2))&amp;"-"&amp; TEXT(WEEKNUM(jaar_zip[[#This Row],[Datum]],21),"00")</f>
        <v>24-05</v>
      </c>
      <c r="L640" s="101">
        <f>MONTH(jaar_zip[[#This Row],[Datum]])</f>
        <v>1</v>
      </c>
      <c r="M640" s="101">
        <f>IF(ISNUMBER(jaar_zip[[#This Row],[etmaaltemperatuur]]),IF(jaar_zip[[#This Row],[etmaaltemperatuur]]&lt;stookgrens,stookgrens-jaar_zip[[#This Row],[etmaaltemperatuur]],0),"")</f>
        <v>12.3</v>
      </c>
      <c r="N640" s="101">
        <f>IF(ISNUMBER(jaar_zip[[#This Row],[graaddagen]]),IF(OR(MONTH(jaar_zip[[#This Row],[Datum]])=1,MONTH(jaar_zip[[#This Row],[Datum]])=2,MONTH(jaar_zip[[#This Row],[Datum]])=11,MONTH(jaar_zip[[#This Row],[Datum]])=12),1.1,IF(OR(MONTH(jaar_zip[[#This Row],[Datum]])=3,MONTH(jaar_zip[[#This Row],[Datum]])=10),1,0.8))*jaar_zip[[#This Row],[graaddagen]],"")</f>
        <v>13.530000000000001</v>
      </c>
      <c r="O640" s="101">
        <f>IF(ISNUMBER(jaar_zip[[#This Row],[etmaaltemperatuur]]),IF(jaar_zip[[#This Row],[etmaaltemperatuur]]&gt;stookgrens,jaar_zip[[#This Row],[etmaaltemperatuur]]-stookgrens,0),"")</f>
        <v>0</v>
      </c>
    </row>
    <row r="641" spans="1:15" x14ac:dyDescent="0.3">
      <c r="A641">
        <v>251</v>
      </c>
      <c r="B641">
        <v>20240130</v>
      </c>
      <c r="C641">
        <v>7.3</v>
      </c>
      <c r="D641">
        <v>6.5</v>
      </c>
      <c r="E641">
        <v>161</v>
      </c>
      <c r="F641">
        <v>0.2</v>
      </c>
      <c r="G641">
        <v>1025.2</v>
      </c>
      <c r="H641">
        <v>92</v>
      </c>
      <c r="I641" s="101" t="s">
        <v>17</v>
      </c>
      <c r="J641" s="1">
        <f>DATEVALUE(RIGHT(jaar_zip[[#This Row],[YYYYMMDD]],2)&amp;"-"&amp;MID(jaar_zip[[#This Row],[YYYYMMDD]],5,2)&amp;"-"&amp;LEFT(jaar_zip[[#This Row],[YYYYMMDD]],4))</f>
        <v>45321</v>
      </c>
      <c r="K641" s="101" t="str">
        <f>IF(AND(VALUE(MONTH(jaar_zip[[#This Row],[Datum]]))=1,VALUE(WEEKNUM(jaar_zip[[#This Row],[Datum]],21))&gt;51),RIGHT(YEAR(jaar_zip[[#This Row],[Datum]])-1,2),RIGHT(YEAR(jaar_zip[[#This Row],[Datum]]),2))&amp;"-"&amp; TEXT(WEEKNUM(jaar_zip[[#This Row],[Datum]],21),"00")</f>
        <v>24-05</v>
      </c>
      <c r="L641" s="101">
        <f>MONTH(jaar_zip[[#This Row],[Datum]])</f>
        <v>1</v>
      </c>
      <c r="M641" s="101">
        <f>IF(ISNUMBER(jaar_zip[[#This Row],[etmaaltemperatuur]]),IF(jaar_zip[[#This Row],[etmaaltemperatuur]]&lt;stookgrens,stookgrens-jaar_zip[[#This Row],[etmaaltemperatuur]],0),"")</f>
        <v>11.5</v>
      </c>
      <c r="N641" s="101">
        <f>IF(ISNUMBER(jaar_zip[[#This Row],[graaddagen]]),IF(OR(MONTH(jaar_zip[[#This Row],[Datum]])=1,MONTH(jaar_zip[[#This Row],[Datum]])=2,MONTH(jaar_zip[[#This Row],[Datum]])=11,MONTH(jaar_zip[[#This Row],[Datum]])=12),1.1,IF(OR(MONTH(jaar_zip[[#This Row],[Datum]])=3,MONTH(jaar_zip[[#This Row],[Datum]])=10),1,0.8))*jaar_zip[[#This Row],[graaddagen]],"")</f>
        <v>12.65</v>
      </c>
      <c r="O641" s="101">
        <f>IF(ISNUMBER(jaar_zip[[#This Row],[etmaaltemperatuur]]),IF(jaar_zip[[#This Row],[etmaaltemperatuur]]&gt;stookgrens,jaar_zip[[#This Row],[etmaaltemperatuur]]-stookgrens,0),"")</f>
        <v>0</v>
      </c>
    </row>
    <row r="642" spans="1:15" x14ac:dyDescent="0.3">
      <c r="A642">
        <v>251</v>
      </c>
      <c r="B642">
        <v>20240131</v>
      </c>
      <c r="C642">
        <v>8.6999999999999993</v>
      </c>
      <c r="D642">
        <v>5.6</v>
      </c>
      <c r="E642">
        <v>160</v>
      </c>
      <c r="F642">
        <v>4.4000000000000004</v>
      </c>
      <c r="G642">
        <v>1026.8</v>
      </c>
      <c r="H642">
        <v>85</v>
      </c>
      <c r="I642" s="101" t="s">
        <v>17</v>
      </c>
      <c r="J642" s="1">
        <f>DATEVALUE(RIGHT(jaar_zip[[#This Row],[YYYYMMDD]],2)&amp;"-"&amp;MID(jaar_zip[[#This Row],[YYYYMMDD]],5,2)&amp;"-"&amp;LEFT(jaar_zip[[#This Row],[YYYYMMDD]],4))</f>
        <v>45322</v>
      </c>
      <c r="K642" s="101" t="str">
        <f>IF(AND(VALUE(MONTH(jaar_zip[[#This Row],[Datum]]))=1,VALUE(WEEKNUM(jaar_zip[[#This Row],[Datum]],21))&gt;51),RIGHT(YEAR(jaar_zip[[#This Row],[Datum]])-1,2),RIGHT(YEAR(jaar_zip[[#This Row],[Datum]]),2))&amp;"-"&amp; TEXT(WEEKNUM(jaar_zip[[#This Row],[Datum]],21),"00")</f>
        <v>24-05</v>
      </c>
      <c r="L642" s="101">
        <f>MONTH(jaar_zip[[#This Row],[Datum]])</f>
        <v>1</v>
      </c>
      <c r="M642" s="101">
        <f>IF(ISNUMBER(jaar_zip[[#This Row],[etmaaltemperatuur]]),IF(jaar_zip[[#This Row],[etmaaltemperatuur]]&lt;stookgrens,stookgrens-jaar_zip[[#This Row],[etmaaltemperatuur]],0),"")</f>
        <v>12.4</v>
      </c>
      <c r="N642" s="101">
        <f>IF(ISNUMBER(jaar_zip[[#This Row],[graaddagen]]),IF(OR(MONTH(jaar_zip[[#This Row],[Datum]])=1,MONTH(jaar_zip[[#This Row],[Datum]])=2,MONTH(jaar_zip[[#This Row],[Datum]])=11,MONTH(jaar_zip[[#This Row],[Datum]])=12),1.1,IF(OR(MONTH(jaar_zip[[#This Row],[Datum]])=3,MONTH(jaar_zip[[#This Row],[Datum]])=10),1,0.8))*jaar_zip[[#This Row],[graaddagen]],"")</f>
        <v>13.640000000000002</v>
      </c>
      <c r="O642" s="101">
        <f>IF(ISNUMBER(jaar_zip[[#This Row],[etmaaltemperatuur]]),IF(jaar_zip[[#This Row],[etmaaltemperatuur]]&gt;stookgrens,jaar_zip[[#This Row],[etmaaltemperatuur]]-stookgrens,0),"")</f>
        <v>0</v>
      </c>
    </row>
    <row r="643" spans="1:15" x14ac:dyDescent="0.3">
      <c r="A643">
        <v>251</v>
      </c>
      <c r="B643">
        <v>20240201</v>
      </c>
      <c r="C643">
        <v>6.8</v>
      </c>
      <c r="D643">
        <v>6.3</v>
      </c>
      <c r="E643">
        <v>612</v>
      </c>
      <c r="F643">
        <v>0</v>
      </c>
      <c r="G643">
        <v>1027.5</v>
      </c>
      <c r="H643">
        <v>86</v>
      </c>
      <c r="I643" s="101" t="s">
        <v>17</v>
      </c>
      <c r="J643" s="1">
        <f>DATEVALUE(RIGHT(jaar_zip[[#This Row],[YYYYMMDD]],2)&amp;"-"&amp;MID(jaar_zip[[#This Row],[YYYYMMDD]],5,2)&amp;"-"&amp;LEFT(jaar_zip[[#This Row],[YYYYMMDD]],4))</f>
        <v>45323</v>
      </c>
      <c r="K643" s="101" t="str">
        <f>IF(AND(VALUE(MONTH(jaar_zip[[#This Row],[Datum]]))=1,VALUE(WEEKNUM(jaar_zip[[#This Row],[Datum]],21))&gt;51),RIGHT(YEAR(jaar_zip[[#This Row],[Datum]])-1,2),RIGHT(YEAR(jaar_zip[[#This Row],[Datum]]),2))&amp;"-"&amp; TEXT(WEEKNUM(jaar_zip[[#This Row],[Datum]],21),"00")</f>
        <v>24-05</v>
      </c>
      <c r="L643" s="101">
        <f>MONTH(jaar_zip[[#This Row],[Datum]])</f>
        <v>2</v>
      </c>
      <c r="M643" s="101">
        <f>IF(ISNUMBER(jaar_zip[[#This Row],[etmaaltemperatuur]]),IF(jaar_zip[[#This Row],[etmaaltemperatuur]]&lt;stookgrens,stookgrens-jaar_zip[[#This Row],[etmaaltemperatuur]],0),"")</f>
        <v>11.7</v>
      </c>
      <c r="N643" s="101">
        <f>IF(ISNUMBER(jaar_zip[[#This Row],[graaddagen]]),IF(OR(MONTH(jaar_zip[[#This Row],[Datum]])=1,MONTH(jaar_zip[[#This Row],[Datum]])=2,MONTH(jaar_zip[[#This Row],[Datum]])=11,MONTH(jaar_zip[[#This Row],[Datum]])=12),1.1,IF(OR(MONTH(jaar_zip[[#This Row],[Datum]])=3,MONTH(jaar_zip[[#This Row],[Datum]])=10),1,0.8))*jaar_zip[[#This Row],[graaddagen]],"")</f>
        <v>12.870000000000001</v>
      </c>
      <c r="O643" s="101">
        <f>IF(ISNUMBER(jaar_zip[[#This Row],[etmaaltemperatuur]]),IF(jaar_zip[[#This Row],[etmaaltemperatuur]]&gt;stookgrens,jaar_zip[[#This Row],[etmaaltemperatuur]]-stookgrens,0),"")</f>
        <v>0</v>
      </c>
    </row>
    <row r="644" spans="1:15" x14ac:dyDescent="0.3">
      <c r="A644">
        <v>251</v>
      </c>
      <c r="B644">
        <v>20240202</v>
      </c>
      <c r="C644">
        <v>9.4</v>
      </c>
      <c r="D644">
        <v>7.5</v>
      </c>
      <c r="E644">
        <v>354</v>
      </c>
      <c r="F644">
        <v>-0.1</v>
      </c>
      <c r="G644">
        <v>1022.9</v>
      </c>
      <c r="H644">
        <v>90</v>
      </c>
      <c r="I644" s="101" t="s">
        <v>17</v>
      </c>
      <c r="J644" s="1">
        <f>DATEVALUE(RIGHT(jaar_zip[[#This Row],[YYYYMMDD]],2)&amp;"-"&amp;MID(jaar_zip[[#This Row],[YYYYMMDD]],5,2)&amp;"-"&amp;LEFT(jaar_zip[[#This Row],[YYYYMMDD]],4))</f>
        <v>45324</v>
      </c>
      <c r="K644" s="101" t="str">
        <f>IF(AND(VALUE(MONTH(jaar_zip[[#This Row],[Datum]]))=1,VALUE(WEEKNUM(jaar_zip[[#This Row],[Datum]],21))&gt;51),RIGHT(YEAR(jaar_zip[[#This Row],[Datum]])-1,2),RIGHT(YEAR(jaar_zip[[#This Row],[Datum]]),2))&amp;"-"&amp; TEXT(WEEKNUM(jaar_zip[[#This Row],[Datum]],21),"00")</f>
        <v>24-05</v>
      </c>
      <c r="L644" s="101">
        <f>MONTH(jaar_zip[[#This Row],[Datum]])</f>
        <v>2</v>
      </c>
      <c r="M644" s="101">
        <f>IF(ISNUMBER(jaar_zip[[#This Row],[etmaaltemperatuur]]),IF(jaar_zip[[#This Row],[etmaaltemperatuur]]&lt;stookgrens,stookgrens-jaar_zip[[#This Row],[etmaaltemperatuur]],0),"")</f>
        <v>10.5</v>
      </c>
      <c r="N644" s="101">
        <f>IF(ISNUMBER(jaar_zip[[#This Row],[graaddagen]]),IF(OR(MONTH(jaar_zip[[#This Row],[Datum]])=1,MONTH(jaar_zip[[#This Row],[Datum]])=2,MONTH(jaar_zip[[#This Row],[Datum]])=11,MONTH(jaar_zip[[#This Row],[Datum]])=12),1.1,IF(OR(MONTH(jaar_zip[[#This Row],[Datum]])=3,MONTH(jaar_zip[[#This Row],[Datum]])=10),1,0.8))*jaar_zip[[#This Row],[graaddagen]],"")</f>
        <v>11.55</v>
      </c>
      <c r="O644" s="101">
        <f>IF(ISNUMBER(jaar_zip[[#This Row],[etmaaltemperatuur]]),IF(jaar_zip[[#This Row],[etmaaltemperatuur]]&gt;stookgrens,jaar_zip[[#This Row],[etmaaltemperatuur]]-stookgrens,0),"")</f>
        <v>0</v>
      </c>
    </row>
    <row r="645" spans="1:15" x14ac:dyDescent="0.3">
      <c r="A645">
        <v>251</v>
      </c>
      <c r="B645">
        <v>20240203</v>
      </c>
      <c r="C645">
        <v>8.6</v>
      </c>
      <c r="D645">
        <v>8.3000000000000007</v>
      </c>
      <c r="E645">
        <v>416</v>
      </c>
      <c r="F645">
        <v>0</v>
      </c>
      <c r="G645">
        <v>1021.2</v>
      </c>
      <c r="H645">
        <v>91</v>
      </c>
      <c r="I645" s="101" t="s">
        <v>17</v>
      </c>
      <c r="J645" s="1">
        <f>DATEVALUE(RIGHT(jaar_zip[[#This Row],[YYYYMMDD]],2)&amp;"-"&amp;MID(jaar_zip[[#This Row],[YYYYMMDD]],5,2)&amp;"-"&amp;LEFT(jaar_zip[[#This Row],[YYYYMMDD]],4))</f>
        <v>45325</v>
      </c>
      <c r="K645" s="101" t="str">
        <f>IF(AND(VALUE(MONTH(jaar_zip[[#This Row],[Datum]]))=1,VALUE(WEEKNUM(jaar_zip[[#This Row],[Datum]],21))&gt;51),RIGHT(YEAR(jaar_zip[[#This Row],[Datum]])-1,2),RIGHT(YEAR(jaar_zip[[#This Row],[Datum]]),2))&amp;"-"&amp; TEXT(WEEKNUM(jaar_zip[[#This Row],[Datum]],21),"00")</f>
        <v>24-05</v>
      </c>
      <c r="L645" s="101">
        <f>MONTH(jaar_zip[[#This Row],[Datum]])</f>
        <v>2</v>
      </c>
      <c r="M645" s="101">
        <f>IF(ISNUMBER(jaar_zip[[#This Row],[etmaaltemperatuur]]),IF(jaar_zip[[#This Row],[etmaaltemperatuur]]&lt;stookgrens,stookgrens-jaar_zip[[#This Row],[etmaaltemperatuur]],0),"")</f>
        <v>9.6999999999999993</v>
      </c>
      <c r="N645" s="101">
        <f>IF(ISNUMBER(jaar_zip[[#This Row],[graaddagen]]),IF(OR(MONTH(jaar_zip[[#This Row],[Datum]])=1,MONTH(jaar_zip[[#This Row],[Datum]])=2,MONTH(jaar_zip[[#This Row],[Datum]])=11,MONTH(jaar_zip[[#This Row],[Datum]])=12),1.1,IF(OR(MONTH(jaar_zip[[#This Row],[Datum]])=3,MONTH(jaar_zip[[#This Row],[Datum]])=10),1,0.8))*jaar_zip[[#This Row],[graaddagen]],"")</f>
        <v>10.67</v>
      </c>
      <c r="O645" s="101">
        <f>IF(ISNUMBER(jaar_zip[[#This Row],[etmaaltemperatuur]]),IF(jaar_zip[[#This Row],[etmaaltemperatuur]]&gt;stookgrens,jaar_zip[[#This Row],[etmaaltemperatuur]]-stookgrens,0),"")</f>
        <v>0</v>
      </c>
    </row>
    <row r="646" spans="1:15" x14ac:dyDescent="0.3">
      <c r="A646">
        <v>251</v>
      </c>
      <c r="B646">
        <v>20240204</v>
      </c>
      <c r="C646">
        <v>10.1</v>
      </c>
      <c r="D646">
        <v>8.3000000000000007</v>
      </c>
      <c r="E646">
        <v>256</v>
      </c>
      <c r="F646">
        <v>1.1000000000000001</v>
      </c>
      <c r="G646">
        <v>1016.6</v>
      </c>
      <c r="H646">
        <v>86</v>
      </c>
      <c r="I646" s="101" t="s">
        <v>17</v>
      </c>
      <c r="J646" s="1">
        <f>DATEVALUE(RIGHT(jaar_zip[[#This Row],[YYYYMMDD]],2)&amp;"-"&amp;MID(jaar_zip[[#This Row],[YYYYMMDD]],5,2)&amp;"-"&amp;LEFT(jaar_zip[[#This Row],[YYYYMMDD]],4))</f>
        <v>45326</v>
      </c>
      <c r="K646" s="101" t="str">
        <f>IF(AND(VALUE(MONTH(jaar_zip[[#This Row],[Datum]]))=1,VALUE(WEEKNUM(jaar_zip[[#This Row],[Datum]],21))&gt;51),RIGHT(YEAR(jaar_zip[[#This Row],[Datum]])-1,2),RIGHT(YEAR(jaar_zip[[#This Row],[Datum]]),2))&amp;"-"&amp; TEXT(WEEKNUM(jaar_zip[[#This Row],[Datum]],21),"00")</f>
        <v>24-05</v>
      </c>
      <c r="L646" s="101">
        <f>MONTH(jaar_zip[[#This Row],[Datum]])</f>
        <v>2</v>
      </c>
      <c r="M646" s="101">
        <f>IF(ISNUMBER(jaar_zip[[#This Row],[etmaaltemperatuur]]),IF(jaar_zip[[#This Row],[etmaaltemperatuur]]&lt;stookgrens,stookgrens-jaar_zip[[#This Row],[etmaaltemperatuur]],0),"")</f>
        <v>9.6999999999999993</v>
      </c>
      <c r="N646" s="101">
        <f>IF(ISNUMBER(jaar_zip[[#This Row],[graaddagen]]),IF(OR(MONTH(jaar_zip[[#This Row],[Datum]])=1,MONTH(jaar_zip[[#This Row],[Datum]])=2,MONTH(jaar_zip[[#This Row],[Datum]])=11,MONTH(jaar_zip[[#This Row],[Datum]])=12),1.1,IF(OR(MONTH(jaar_zip[[#This Row],[Datum]])=3,MONTH(jaar_zip[[#This Row],[Datum]])=10),1,0.8))*jaar_zip[[#This Row],[graaddagen]],"")</f>
        <v>10.67</v>
      </c>
      <c r="O646" s="101">
        <f>IF(ISNUMBER(jaar_zip[[#This Row],[etmaaltemperatuur]]),IF(jaar_zip[[#This Row],[etmaaltemperatuur]]&gt;stookgrens,jaar_zip[[#This Row],[etmaaltemperatuur]]-stookgrens,0),"")</f>
        <v>0</v>
      </c>
    </row>
    <row r="647" spans="1:15" x14ac:dyDescent="0.3">
      <c r="A647">
        <v>251</v>
      </c>
      <c r="B647">
        <v>20240205</v>
      </c>
      <c r="C647">
        <v>12.7</v>
      </c>
      <c r="D647">
        <v>8.6</v>
      </c>
      <c r="E647">
        <v>265</v>
      </c>
      <c r="F647">
        <v>0</v>
      </c>
      <c r="G647">
        <v>1012.4</v>
      </c>
      <c r="H647">
        <v>86</v>
      </c>
      <c r="I647" s="101" t="s">
        <v>17</v>
      </c>
      <c r="J647" s="1">
        <f>DATEVALUE(RIGHT(jaar_zip[[#This Row],[YYYYMMDD]],2)&amp;"-"&amp;MID(jaar_zip[[#This Row],[YYYYMMDD]],5,2)&amp;"-"&amp;LEFT(jaar_zip[[#This Row],[YYYYMMDD]],4))</f>
        <v>45327</v>
      </c>
      <c r="K647" s="101" t="str">
        <f>IF(AND(VALUE(MONTH(jaar_zip[[#This Row],[Datum]]))=1,VALUE(WEEKNUM(jaar_zip[[#This Row],[Datum]],21))&gt;51),RIGHT(YEAR(jaar_zip[[#This Row],[Datum]])-1,2),RIGHT(YEAR(jaar_zip[[#This Row],[Datum]]),2))&amp;"-"&amp; TEXT(WEEKNUM(jaar_zip[[#This Row],[Datum]],21),"00")</f>
        <v>24-06</v>
      </c>
      <c r="L647" s="101">
        <f>MONTH(jaar_zip[[#This Row],[Datum]])</f>
        <v>2</v>
      </c>
      <c r="M647" s="101">
        <f>IF(ISNUMBER(jaar_zip[[#This Row],[etmaaltemperatuur]]),IF(jaar_zip[[#This Row],[etmaaltemperatuur]]&lt;stookgrens,stookgrens-jaar_zip[[#This Row],[etmaaltemperatuur]],0),"")</f>
        <v>9.4</v>
      </c>
      <c r="N647" s="101">
        <f>IF(ISNUMBER(jaar_zip[[#This Row],[graaddagen]]),IF(OR(MONTH(jaar_zip[[#This Row],[Datum]])=1,MONTH(jaar_zip[[#This Row],[Datum]])=2,MONTH(jaar_zip[[#This Row],[Datum]])=11,MONTH(jaar_zip[[#This Row],[Datum]])=12),1.1,IF(OR(MONTH(jaar_zip[[#This Row],[Datum]])=3,MONTH(jaar_zip[[#This Row],[Datum]])=10),1,0.8))*jaar_zip[[#This Row],[graaddagen]],"")</f>
        <v>10.340000000000002</v>
      </c>
      <c r="O647" s="101">
        <f>IF(ISNUMBER(jaar_zip[[#This Row],[etmaaltemperatuur]]),IF(jaar_zip[[#This Row],[etmaaltemperatuur]]&gt;stookgrens,jaar_zip[[#This Row],[etmaaltemperatuur]]-stookgrens,0),"")</f>
        <v>0</v>
      </c>
    </row>
    <row r="648" spans="1:15" x14ac:dyDescent="0.3">
      <c r="A648">
        <v>251</v>
      </c>
      <c r="B648">
        <v>20240206</v>
      </c>
      <c r="C648">
        <v>12.4</v>
      </c>
      <c r="D648">
        <v>8.3000000000000007</v>
      </c>
      <c r="E648">
        <v>215</v>
      </c>
      <c r="F648">
        <v>7.1</v>
      </c>
      <c r="G648">
        <v>1002.6</v>
      </c>
      <c r="H648">
        <v>87</v>
      </c>
      <c r="I648" s="101" t="s">
        <v>17</v>
      </c>
      <c r="J648" s="1">
        <f>DATEVALUE(RIGHT(jaar_zip[[#This Row],[YYYYMMDD]],2)&amp;"-"&amp;MID(jaar_zip[[#This Row],[YYYYMMDD]],5,2)&amp;"-"&amp;LEFT(jaar_zip[[#This Row],[YYYYMMDD]],4))</f>
        <v>45328</v>
      </c>
      <c r="K648" s="101" t="str">
        <f>IF(AND(VALUE(MONTH(jaar_zip[[#This Row],[Datum]]))=1,VALUE(WEEKNUM(jaar_zip[[#This Row],[Datum]],21))&gt;51),RIGHT(YEAR(jaar_zip[[#This Row],[Datum]])-1,2),RIGHT(YEAR(jaar_zip[[#This Row],[Datum]]),2))&amp;"-"&amp; TEXT(WEEKNUM(jaar_zip[[#This Row],[Datum]],21),"00")</f>
        <v>24-06</v>
      </c>
      <c r="L648" s="101">
        <f>MONTH(jaar_zip[[#This Row],[Datum]])</f>
        <v>2</v>
      </c>
      <c r="M648" s="101">
        <f>IF(ISNUMBER(jaar_zip[[#This Row],[etmaaltemperatuur]]),IF(jaar_zip[[#This Row],[etmaaltemperatuur]]&lt;stookgrens,stookgrens-jaar_zip[[#This Row],[etmaaltemperatuur]],0),"")</f>
        <v>9.6999999999999993</v>
      </c>
      <c r="N648" s="101">
        <f>IF(ISNUMBER(jaar_zip[[#This Row],[graaddagen]]),IF(OR(MONTH(jaar_zip[[#This Row],[Datum]])=1,MONTH(jaar_zip[[#This Row],[Datum]])=2,MONTH(jaar_zip[[#This Row],[Datum]])=11,MONTH(jaar_zip[[#This Row],[Datum]])=12),1.1,IF(OR(MONTH(jaar_zip[[#This Row],[Datum]])=3,MONTH(jaar_zip[[#This Row],[Datum]])=10),1,0.8))*jaar_zip[[#This Row],[graaddagen]],"")</f>
        <v>10.67</v>
      </c>
      <c r="O648" s="101">
        <f>IF(ISNUMBER(jaar_zip[[#This Row],[etmaaltemperatuur]]),IF(jaar_zip[[#This Row],[etmaaltemperatuur]]&gt;stookgrens,jaar_zip[[#This Row],[etmaaltemperatuur]]-stookgrens,0),"")</f>
        <v>0</v>
      </c>
    </row>
    <row r="649" spans="1:15" x14ac:dyDescent="0.3">
      <c r="A649">
        <v>251</v>
      </c>
      <c r="B649">
        <v>20240207</v>
      </c>
      <c r="C649">
        <v>3.8</v>
      </c>
      <c r="D649">
        <v>4</v>
      </c>
      <c r="E649">
        <v>555</v>
      </c>
      <c r="F649">
        <v>0</v>
      </c>
      <c r="G649">
        <v>1004.7</v>
      </c>
      <c r="H649">
        <v>74</v>
      </c>
      <c r="I649" s="101" t="s">
        <v>17</v>
      </c>
      <c r="J649" s="1">
        <f>DATEVALUE(RIGHT(jaar_zip[[#This Row],[YYYYMMDD]],2)&amp;"-"&amp;MID(jaar_zip[[#This Row],[YYYYMMDD]],5,2)&amp;"-"&amp;LEFT(jaar_zip[[#This Row],[YYYYMMDD]],4))</f>
        <v>45329</v>
      </c>
      <c r="K649" s="101" t="str">
        <f>IF(AND(VALUE(MONTH(jaar_zip[[#This Row],[Datum]]))=1,VALUE(WEEKNUM(jaar_zip[[#This Row],[Datum]],21))&gt;51),RIGHT(YEAR(jaar_zip[[#This Row],[Datum]])-1,2),RIGHT(YEAR(jaar_zip[[#This Row],[Datum]]),2))&amp;"-"&amp; TEXT(WEEKNUM(jaar_zip[[#This Row],[Datum]],21),"00")</f>
        <v>24-06</v>
      </c>
      <c r="L649" s="101">
        <f>MONTH(jaar_zip[[#This Row],[Datum]])</f>
        <v>2</v>
      </c>
      <c r="M649" s="101">
        <f>IF(ISNUMBER(jaar_zip[[#This Row],[etmaaltemperatuur]]),IF(jaar_zip[[#This Row],[etmaaltemperatuur]]&lt;stookgrens,stookgrens-jaar_zip[[#This Row],[etmaaltemperatuur]],0),"")</f>
        <v>14</v>
      </c>
      <c r="N649" s="101">
        <f>IF(ISNUMBER(jaar_zip[[#This Row],[graaddagen]]),IF(OR(MONTH(jaar_zip[[#This Row],[Datum]])=1,MONTH(jaar_zip[[#This Row],[Datum]])=2,MONTH(jaar_zip[[#This Row],[Datum]])=11,MONTH(jaar_zip[[#This Row],[Datum]])=12),1.1,IF(OR(MONTH(jaar_zip[[#This Row],[Datum]])=3,MONTH(jaar_zip[[#This Row],[Datum]])=10),1,0.8))*jaar_zip[[#This Row],[graaddagen]],"")</f>
        <v>15.400000000000002</v>
      </c>
      <c r="O649" s="101">
        <f>IF(ISNUMBER(jaar_zip[[#This Row],[etmaaltemperatuur]]),IF(jaar_zip[[#This Row],[etmaaltemperatuur]]&gt;stookgrens,jaar_zip[[#This Row],[etmaaltemperatuur]]-stookgrens,0),"")</f>
        <v>0</v>
      </c>
    </row>
    <row r="650" spans="1:15" x14ac:dyDescent="0.3">
      <c r="A650">
        <v>251</v>
      </c>
      <c r="B650">
        <v>20240208</v>
      </c>
      <c r="C650">
        <v>6.2</v>
      </c>
      <c r="D650">
        <v>1.9</v>
      </c>
      <c r="E650">
        <v>177</v>
      </c>
      <c r="F650">
        <v>5.8</v>
      </c>
      <c r="G650">
        <v>997.7</v>
      </c>
      <c r="H650">
        <v>91</v>
      </c>
      <c r="I650" s="101" t="s">
        <v>17</v>
      </c>
      <c r="J650" s="1">
        <f>DATEVALUE(RIGHT(jaar_zip[[#This Row],[YYYYMMDD]],2)&amp;"-"&amp;MID(jaar_zip[[#This Row],[YYYYMMDD]],5,2)&amp;"-"&amp;LEFT(jaar_zip[[#This Row],[YYYYMMDD]],4))</f>
        <v>45330</v>
      </c>
      <c r="K650" s="101" t="str">
        <f>IF(AND(VALUE(MONTH(jaar_zip[[#This Row],[Datum]]))=1,VALUE(WEEKNUM(jaar_zip[[#This Row],[Datum]],21))&gt;51),RIGHT(YEAR(jaar_zip[[#This Row],[Datum]])-1,2),RIGHT(YEAR(jaar_zip[[#This Row],[Datum]]),2))&amp;"-"&amp; TEXT(WEEKNUM(jaar_zip[[#This Row],[Datum]],21),"00")</f>
        <v>24-06</v>
      </c>
      <c r="L650" s="101">
        <f>MONTH(jaar_zip[[#This Row],[Datum]])</f>
        <v>2</v>
      </c>
      <c r="M650" s="101">
        <f>IF(ISNUMBER(jaar_zip[[#This Row],[etmaaltemperatuur]]),IF(jaar_zip[[#This Row],[etmaaltemperatuur]]&lt;stookgrens,stookgrens-jaar_zip[[#This Row],[etmaaltemperatuur]],0),"")</f>
        <v>16.100000000000001</v>
      </c>
      <c r="N650" s="101">
        <f>IF(ISNUMBER(jaar_zip[[#This Row],[graaddagen]]),IF(OR(MONTH(jaar_zip[[#This Row],[Datum]])=1,MONTH(jaar_zip[[#This Row],[Datum]])=2,MONTH(jaar_zip[[#This Row],[Datum]])=11,MONTH(jaar_zip[[#This Row],[Datum]])=12),1.1,IF(OR(MONTH(jaar_zip[[#This Row],[Datum]])=3,MONTH(jaar_zip[[#This Row],[Datum]])=10),1,0.8))*jaar_zip[[#This Row],[graaddagen]],"")</f>
        <v>17.710000000000004</v>
      </c>
      <c r="O650" s="101">
        <f>IF(ISNUMBER(jaar_zip[[#This Row],[etmaaltemperatuur]]),IF(jaar_zip[[#This Row],[etmaaltemperatuur]]&gt;stookgrens,jaar_zip[[#This Row],[etmaaltemperatuur]]-stookgrens,0),"")</f>
        <v>0</v>
      </c>
    </row>
    <row r="651" spans="1:15" x14ac:dyDescent="0.3">
      <c r="A651">
        <v>251</v>
      </c>
      <c r="B651">
        <v>20240209</v>
      </c>
      <c r="C651">
        <v>7.5</v>
      </c>
      <c r="D651">
        <v>6.3</v>
      </c>
      <c r="E651">
        <v>239</v>
      </c>
      <c r="F651">
        <v>9.6</v>
      </c>
      <c r="G651">
        <v>982.9</v>
      </c>
      <c r="H651">
        <v>94</v>
      </c>
      <c r="I651" s="101" t="s">
        <v>17</v>
      </c>
      <c r="J651" s="1">
        <f>DATEVALUE(RIGHT(jaar_zip[[#This Row],[YYYYMMDD]],2)&amp;"-"&amp;MID(jaar_zip[[#This Row],[YYYYMMDD]],5,2)&amp;"-"&amp;LEFT(jaar_zip[[#This Row],[YYYYMMDD]],4))</f>
        <v>45331</v>
      </c>
      <c r="K651" s="101" t="str">
        <f>IF(AND(VALUE(MONTH(jaar_zip[[#This Row],[Datum]]))=1,VALUE(WEEKNUM(jaar_zip[[#This Row],[Datum]],21))&gt;51),RIGHT(YEAR(jaar_zip[[#This Row],[Datum]])-1,2),RIGHT(YEAR(jaar_zip[[#This Row],[Datum]]),2))&amp;"-"&amp; TEXT(WEEKNUM(jaar_zip[[#This Row],[Datum]],21),"00")</f>
        <v>24-06</v>
      </c>
      <c r="L651" s="101">
        <f>MONTH(jaar_zip[[#This Row],[Datum]])</f>
        <v>2</v>
      </c>
      <c r="M651" s="101">
        <f>IF(ISNUMBER(jaar_zip[[#This Row],[etmaaltemperatuur]]),IF(jaar_zip[[#This Row],[etmaaltemperatuur]]&lt;stookgrens,stookgrens-jaar_zip[[#This Row],[etmaaltemperatuur]],0),"")</f>
        <v>11.7</v>
      </c>
      <c r="N651" s="101">
        <f>IF(ISNUMBER(jaar_zip[[#This Row],[graaddagen]]),IF(OR(MONTH(jaar_zip[[#This Row],[Datum]])=1,MONTH(jaar_zip[[#This Row],[Datum]])=2,MONTH(jaar_zip[[#This Row],[Datum]])=11,MONTH(jaar_zip[[#This Row],[Datum]])=12),1.1,IF(OR(MONTH(jaar_zip[[#This Row],[Datum]])=3,MONTH(jaar_zip[[#This Row],[Datum]])=10),1,0.8))*jaar_zip[[#This Row],[graaddagen]],"")</f>
        <v>12.870000000000001</v>
      </c>
      <c r="O651" s="101">
        <f>IF(ISNUMBER(jaar_zip[[#This Row],[etmaaltemperatuur]]),IF(jaar_zip[[#This Row],[etmaaltemperatuur]]&gt;stookgrens,jaar_zip[[#This Row],[etmaaltemperatuur]]-stookgrens,0),"")</f>
        <v>0</v>
      </c>
    </row>
    <row r="652" spans="1:15" x14ac:dyDescent="0.3">
      <c r="A652">
        <v>251</v>
      </c>
      <c r="B652">
        <v>20240210</v>
      </c>
      <c r="C652">
        <v>4.4000000000000004</v>
      </c>
      <c r="D652">
        <v>8</v>
      </c>
      <c r="E652">
        <v>301</v>
      </c>
      <c r="F652">
        <v>0.1</v>
      </c>
      <c r="G652">
        <v>986.8</v>
      </c>
      <c r="H652">
        <v>96</v>
      </c>
      <c r="I652" s="101" t="s">
        <v>17</v>
      </c>
      <c r="J652" s="1">
        <f>DATEVALUE(RIGHT(jaar_zip[[#This Row],[YYYYMMDD]],2)&amp;"-"&amp;MID(jaar_zip[[#This Row],[YYYYMMDD]],5,2)&amp;"-"&amp;LEFT(jaar_zip[[#This Row],[YYYYMMDD]],4))</f>
        <v>45332</v>
      </c>
      <c r="K652" s="101" t="str">
        <f>IF(AND(VALUE(MONTH(jaar_zip[[#This Row],[Datum]]))=1,VALUE(WEEKNUM(jaar_zip[[#This Row],[Datum]],21))&gt;51),RIGHT(YEAR(jaar_zip[[#This Row],[Datum]])-1,2),RIGHT(YEAR(jaar_zip[[#This Row],[Datum]]),2))&amp;"-"&amp; TEXT(WEEKNUM(jaar_zip[[#This Row],[Datum]],21),"00")</f>
        <v>24-06</v>
      </c>
      <c r="L652" s="101">
        <f>MONTH(jaar_zip[[#This Row],[Datum]])</f>
        <v>2</v>
      </c>
      <c r="M652" s="101">
        <f>IF(ISNUMBER(jaar_zip[[#This Row],[etmaaltemperatuur]]),IF(jaar_zip[[#This Row],[etmaaltemperatuur]]&lt;stookgrens,stookgrens-jaar_zip[[#This Row],[etmaaltemperatuur]],0),"")</f>
        <v>10</v>
      </c>
      <c r="N652" s="101">
        <f>IF(ISNUMBER(jaar_zip[[#This Row],[graaddagen]]),IF(OR(MONTH(jaar_zip[[#This Row],[Datum]])=1,MONTH(jaar_zip[[#This Row],[Datum]])=2,MONTH(jaar_zip[[#This Row],[Datum]])=11,MONTH(jaar_zip[[#This Row],[Datum]])=12),1.1,IF(OR(MONTH(jaar_zip[[#This Row],[Datum]])=3,MONTH(jaar_zip[[#This Row],[Datum]])=10),1,0.8))*jaar_zip[[#This Row],[graaddagen]],"")</f>
        <v>11</v>
      </c>
      <c r="O652" s="101">
        <f>IF(ISNUMBER(jaar_zip[[#This Row],[etmaaltemperatuur]]),IF(jaar_zip[[#This Row],[etmaaltemperatuur]]&gt;stookgrens,jaar_zip[[#This Row],[etmaaltemperatuur]]-stookgrens,0),"")</f>
        <v>0</v>
      </c>
    </row>
    <row r="653" spans="1:15" x14ac:dyDescent="0.3">
      <c r="A653">
        <v>251</v>
      </c>
      <c r="B653">
        <v>20240211</v>
      </c>
      <c r="C653">
        <v>5.5</v>
      </c>
      <c r="D653">
        <v>7.3</v>
      </c>
      <c r="E653">
        <v>186</v>
      </c>
      <c r="F653">
        <v>3</v>
      </c>
      <c r="G653">
        <v>990.1</v>
      </c>
      <c r="H653">
        <v>97</v>
      </c>
      <c r="I653" s="101" t="s">
        <v>17</v>
      </c>
      <c r="J653" s="1">
        <f>DATEVALUE(RIGHT(jaar_zip[[#This Row],[YYYYMMDD]],2)&amp;"-"&amp;MID(jaar_zip[[#This Row],[YYYYMMDD]],5,2)&amp;"-"&amp;LEFT(jaar_zip[[#This Row],[YYYYMMDD]],4))</f>
        <v>45333</v>
      </c>
      <c r="K653" s="101" t="str">
        <f>IF(AND(VALUE(MONTH(jaar_zip[[#This Row],[Datum]]))=1,VALUE(WEEKNUM(jaar_zip[[#This Row],[Datum]],21))&gt;51),RIGHT(YEAR(jaar_zip[[#This Row],[Datum]])-1,2),RIGHT(YEAR(jaar_zip[[#This Row],[Datum]]),2))&amp;"-"&amp; TEXT(WEEKNUM(jaar_zip[[#This Row],[Datum]],21),"00")</f>
        <v>24-06</v>
      </c>
      <c r="L653" s="101">
        <f>MONTH(jaar_zip[[#This Row],[Datum]])</f>
        <v>2</v>
      </c>
      <c r="M653" s="101">
        <f>IF(ISNUMBER(jaar_zip[[#This Row],[etmaaltemperatuur]]),IF(jaar_zip[[#This Row],[etmaaltemperatuur]]&lt;stookgrens,stookgrens-jaar_zip[[#This Row],[etmaaltemperatuur]],0),"")</f>
        <v>10.7</v>
      </c>
      <c r="N653" s="101">
        <f>IF(ISNUMBER(jaar_zip[[#This Row],[graaddagen]]),IF(OR(MONTH(jaar_zip[[#This Row],[Datum]])=1,MONTH(jaar_zip[[#This Row],[Datum]])=2,MONTH(jaar_zip[[#This Row],[Datum]])=11,MONTH(jaar_zip[[#This Row],[Datum]])=12),1.1,IF(OR(MONTH(jaar_zip[[#This Row],[Datum]])=3,MONTH(jaar_zip[[#This Row],[Datum]])=10),1,0.8))*jaar_zip[[#This Row],[graaddagen]],"")</f>
        <v>11.77</v>
      </c>
      <c r="O653" s="101">
        <f>IF(ISNUMBER(jaar_zip[[#This Row],[etmaaltemperatuur]]),IF(jaar_zip[[#This Row],[etmaaltemperatuur]]&gt;stookgrens,jaar_zip[[#This Row],[etmaaltemperatuur]]-stookgrens,0),"")</f>
        <v>0</v>
      </c>
    </row>
    <row r="654" spans="1:15" x14ac:dyDescent="0.3">
      <c r="A654">
        <v>251</v>
      </c>
      <c r="B654">
        <v>20240212</v>
      </c>
      <c r="C654">
        <v>4.8</v>
      </c>
      <c r="D654">
        <v>6.4</v>
      </c>
      <c r="E654">
        <v>381</v>
      </c>
      <c r="F654">
        <v>-0.1</v>
      </c>
      <c r="G654">
        <v>1003.2</v>
      </c>
      <c r="H654">
        <v>91</v>
      </c>
      <c r="I654" s="101" t="s">
        <v>17</v>
      </c>
      <c r="J654" s="1">
        <f>DATEVALUE(RIGHT(jaar_zip[[#This Row],[YYYYMMDD]],2)&amp;"-"&amp;MID(jaar_zip[[#This Row],[YYYYMMDD]],5,2)&amp;"-"&amp;LEFT(jaar_zip[[#This Row],[YYYYMMDD]],4))</f>
        <v>45334</v>
      </c>
      <c r="K654" s="101" t="str">
        <f>IF(AND(VALUE(MONTH(jaar_zip[[#This Row],[Datum]]))=1,VALUE(WEEKNUM(jaar_zip[[#This Row],[Datum]],21))&gt;51),RIGHT(YEAR(jaar_zip[[#This Row],[Datum]])-1,2),RIGHT(YEAR(jaar_zip[[#This Row],[Datum]]),2))&amp;"-"&amp; TEXT(WEEKNUM(jaar_zip[[#This Row],[Datum]],21),"00")</f>
        <v>24-07</v>
      </c>
      <c r="L654" s="101">
        <f>MONTH(jaar_zip[[#This Row],[Datum]])</f>
        <v>2</v>
      </c>
      <c r="M654" s="101">
        <f>IF(ISNUMBER(jaar_zip[[#This Row],[etmaaltemperatuur]]),IF(jaar_zip[[#This Row],[etmaaltemperatuur]]&lt;stookgrens,stookgrens-jaar_zip[[#This Row],[etmaaltemperatuur]],0),"")</f>
        <v>11.6</v>
      </c>
      <c r="N654" s="101">
        <f>IF(ISNUMBER(jaar_zip[[#This Row],[graaddagen]]),IF(OR(MONTH(jaar_zip[[#This Row],[Datum]])=1,MONTH(jaar_zip[[#This Row],[Datum]])=2,MONTH(jaar_zip[[#This Row],[Datum]])=11,MONTH(jaar_zip[[#This Row],[Datum]])=12),1.1,IF(OR(MONTH(jaar_zip[[#This Row],[Datum]])=3,MONTH(jaar_zip[[#This Row],[Datum]])=10),1,0.8))*jaar_zip[[#This Row],[graaddagen]],"")</f>
        <v>12.76</v>
      </c>
      <c r="O654" s="101">
        <f>IF(ISNUMBER(jaar_zip[[#This Row],[etmaaltemperatuur]]),IF(jaar_zip[[#This Row],[etmaaltemperatuur]]&gt;stookgrens,jaar_zip[[#This Row],[etmaaltemperatuur]]-stookgrens,0),"")</f>
        <v>0</v>
      </c>
    </row>
    <row r="655" spans="1:15" x14ac:dyDescent="0.3">
      <c r="A655">
        <v>251</v>
      </c>
      <c r="B655">
        <v>20240213</v>
      </c>
      <c r="C655">
        <v>7.7</v>
      </c>
      <c r="D655">
        <v>6.8</v>
      </c>
      <c r="E655">
        <v>397</v>
      </c>
      <c r="F655">
        <v>2.7</v>
      </c>
      <c r="G655">
        <v>1012.4</v>
      </c>
      <c r="H655">
        <v>90</v>
      </c>
      <c r="I655" s="101" t="s">
        <v>17</v>
      </c>
      <c r="J655" s="1">
        <f>DATEVALUE(RIGHT(jaar_zip[[#This Row],[YYYYMMDD]],2)&amp;"-"&amp;MID(jaar_zip[[#This Row],[YYYYMMDD]],5,2)&amp;"-"&amp;LEFT(jaar_zip[[#This Row],[YYYYMMDD]],4))</f>
        <v>45335</v>
      </c>
      <c r="K655" s="101" t="str">
        <f>IF(AND(VALUE(MONTH(jaar_zip[[#This Row],[Datum]]))=1,VALUE(WEEKNUM(jaar_zip[[#This Row],[Datum]],21))&gt;51),RIGHT(YEAR(jaar_zip[[#This Row],[Datum]])-1,2),RIGHT(YEAR(jaar_zip[[#This Row],[Datum]]),2))&amp;"-"&amp; TEXT(WEEKNUM(jaar_zip[[#This Row],[Datum]],21),"00")</f>
        <v>24-07</v>
      </c>
      <c r="L655" s="101">
        <f>MONTH(jaar_zip[[#This Row],[Datum]])</f>
        <v>2</v>
      </c>
      <c r="M655" s="101">
        <f>IF(ISNUMBER(jaar_zip[[#This Row],[etmaaltemperatuur]]),IF(jaar_zip[[#This Row],[etmaaltemperatuur]]&lt;stookgrens,stookgrens-jaar_zip[[#This Row],[etmaaltemperatuur]],0),"")</f>
        <v>11.2</v>
      </c>
      <c r="N655" s="101">
        <f>IF(ISNUMBER(jaar_zip[[#This Row],[graaddagen]]),IF(OR(MONTH(jaar_zip[[#This Row],[Datum]])=1,MONTH(jaar_zip[[#This Row],[Datum]])=2,MONTH(jaar_zip[[#This Row],[Datum]])=11,MONTH(jaar_zip[[#This Row],[Datum]])=12),1.1,IF(OR(MONTH(jaar_zip[[#This Row],[Datum]])=3,MONTH(jaar_zip[[#This Row],[Datum]])=10),1,0.8))*jaar_zip[[#This Row],[graaddagen]],"")</f>
        <v>12.32</v>
      </c>
      <c r="O655" s="101">
        <f>IF(ISNUMBER(jaar_zip[[#This Row],[etmaaltemperatuur]]),IF(jaar_zip[[#This Row],[etmaaltemperatuur]]&gt;stookgrens,jaar_zip[[#This Row],[etmaaltemperatuur]]-stookgrens,0),"")</f>
        <v>0</v>
      </c>
    </row>
    <row r="656" spans="1:15" x14ac:dyDescent="0.3">
      <c r="A656">
        <v>251</v>
      </c>
      <c r="B656">
        <v>20240214</v>
      </c>
      <c r="C656">
        <v>7</v>
      </c>
      <c r="D656">
        <v>8.6</v>
      </c>
      <c r="E656">
        <v>168</v>
      </c>
      <c r="F656">
        <v>6.3</v>
      </c>
      <c r="G656">
        <v>1011.4</v>
      </c>
      <c r="H656">
        <v>98</v>
      </c>
      <c r="I656" s="101" t="s">
        <v>17</v>
      </c>
      <c r="J656" s="1">
        <f>DATEVALUE(RIGHT(jaar_zip[[#This Row],[YYYYMMDD]],2)&amp;"-"&amp;MID(jaar_zip[[#This Row],[YYYYMMDD]],5,2)&amp;"-"&amp;LEFT(jaar_zip[[#This Row],[YYYYMMDD]],4))</f>
        <v>45336</v>
      </c>
      <c r="K656" s="101" t="str">
        <f>IF(AND(VALUE(MONTH(jaar_zip[[#This Row],[Datum]]))=1,VALUE(WEEKNUM(jaar_zip[[#This Row],[Datum]],21))&gt;51),RIGHT(YEAR(jaar_zip[[#This Row],[Datum]])-1,2),RIGHT(YEAR(jaar_zip[[#This Row],[Datum]]),2))&amp;"-"&amp; TEXT(WEEKNUM(jaar_zip[[#This Row],[Datum]],21),"00")</f>
        <v>24-07</v>
      </c>
      <c r="L656" s="101">
        <f>MONTH(jaar_zip[[#This Row],[Datum]])</f>
        <v>2</v>
      </c>
      <c r="M656" s="101">
        <f>IF(ISNUMBER(jaar_zip[[#This Row],[etmaaltemperatuur]]),IF(jaar_zip[[#This Row],[etmaaltemperatuur]]&lt;stookgrens,stookgrens-jaar_zip[[#This Row],[etmaaltemperatuur]],0),"")</f>
        <v>9.4</v>
      </c>
      <c r="N656" s="101">
        <f>IF(ISNUMBER(jaar_zip[[#This Row],[graaddagen]]),IF(OR(MONTH(jaar_zip[[#This Row],[Datum]])=1,MONTH(jaar_zip[[#This Row],[Datum]])=2,MONTH(jaar_zip[[#This Row],[Datum]])=11,MONTH(jaar_zip[[#This Row],[Datum]])=12),1.1,IF(OR(MONTH(jaar_zip[[#This Row],[Datum]])=3,MONTH(jaar_zip[[#This Row],[Datum]])=10),1,0.8))*jaar_zip[[#This Row],[graaddagen]],"")</f>
        <v>10.340000000000002</v>
      </c>
      <c r="O656" s="101">
        <f>IF(ISNUMBER(jaar_zip[[#This Row],[etmaaltemperatuur]]),IF(jaar_zip[[#This Row],[etmaaltemperatuur]]&gt;stookgrens,jaar_zip[[#This Row],[etmaaltemperatuur]]-stookgrens,0),"")</f>
        <v>0</v>
      </c>
    </row>
    <row r="657" spans="1:15" x14ac:dyDescent="0.3">
      <c r="A657">
        <v>251</v>
      </c>
      <c r="B657">
        <v>20240215</v>
      </c>
      <c r="C657">
        <v>5.8</v>
      </c>
      <c r="D657">
        <v>9.5</v>
      </c>
      <c r="E657">
        <v>204</v>
      </c>
      <c r="F657">
        <v>2.2999999999999998</v>
      </c>
      <c r="G657">
        <v>1011.1</v>
      </c>
      <c r="H657">
        <v>96</v>
      </c>
      <c r="I657" s="101" t="s">
        <v>17</v>
      </c>
      <c r="J657" s="1">
        <f>DATEVALUE(RIGHT(jaar_zip[[#This Row],[YYYYMMDD]],2)&amp;"-"&amp;MID(jaar_zip[[#This Row],[YYYYMMDD]],5,2)&amp;"-"&amp;LEFT(jaar_zip[[#This Row],[YYYYMMDD]],4))</f>
        <v>45337</v>
      </c>
      <c r="K657" s="101" t="str">
        <f>IF(AND(VALUE(MONTH(jaar_zip[[#This Row],[Datum]]))=1,VALUE(WEEKNUM(jaar_zip[[#This Row],[Datum]],21))&gt;51),RIGHT(YEAR(jaar_zip[[#This Row],[Datum]])-1,2),RIGHT(YEAR(jaar_zip[[#This Row],[Datum]]),2))&amp;"-"&amp; TEXT(WEEKNUM(jaar_zip[[#This Row],[Datum]],21),"00")</f>
        <v>24-07</v>
      </c>
      <c r="L657" s="101">
        <f>MONTH(jaar_zip[[#This Row],[Datum]])</f>
        <v>2</v>
      </c>
      <c r="M657" s="101">
        <f>IF(ISNUMBER(jaar_zip[[#This Row],[etmaaltemperatuur]]),IF(jaar_zip[[#This Row],[etmaaltemperatuur]]&lt;stookgrens,stookgrens-jaar_zip[[#This Row],[etmaaltemperatuur]],0),"")</f>
        <v>8.5</v>
      </c>
      <c r="N657" s="101">
        <f>IF(ISNUMBER(jaar_zip[[#This Row],[graaddagen]]),IF(OR(MONTH(jaar_zip[[#This Row],[Datum]])=1,MONTH(jaar_zip[[#This Row],[Datum]])=2,MONTH(jaar_zip[[#This Row],[Datum]])=11,MONTH(jaar_zip[[#This Row],[Datum]])=12),1.1,IF(OR(MONTH(jaar_zip[[#This Row],[Datum]])=3,MONTH(jaar_zip[[#This Row],[Datum]])=10),1,0.8))*jaar_zip[[#This Row],[graaddagen]],"")</f>
        <v>9.3500000000000014</v>
      </c>
      <c r="O657" s="101">
        <f>IF(ISNUMBER(jaar_zip[[#This Row],[etmaaltemperatuur]]),IF(jaar_zip[[#This Row],[etmaaltemperatuur]]&gt;stookgrens,jaar_zip[[#This Row],[etmaaltemperatuur]]-stookgrens,0),"")</f>
        <v>0</v>
      </c>
    </row>
    <row r="658" spans="1:15" x14ac:dyDescent="0.3">
      <c r="A658">
        <v>251</v>
      </c>
      <c r="B658">
        <v>20240216</v>
      </c>
      <c r="C658">
        <v>6.4</v>
      </c>
      <c r="D658">
        <v>8.9</v>
      </c>
      <c r="E658">
        <v>316</v>
      </c>
      <c r="F658">
        <v>0.4</v>
      </c>
      <c r="G658">
        <v>1012.4</v>
      </c>
      <c r="H658">
        <v>93</v>
      </c>
      <c r="I658" s="101" t="s">
        <v>17</v>
      </c>
      <c r="J658" s="1">
        <f>DATEVALUE(RIGHT(jaar_zip[[#This Row],[YYYYMMDD]],2)&amp;"-"&amp;MID(jaar_zip[[#This Row],[YYYYMMDD]],5,2)&amp;"-"&amp;LEFT(jaar_zip[[#This Row],[YYYYMMDD]],4))</f>
        <v>45338</v>
      </c>
      <c r="K658" s="101" t="str">
        <f>IF(AND(VALUE(MONTH(jaar_zip[[#This Row],[Datum]]))=1,VALUE(WEEKNUM(jaar_zip[[#This Row],[Datum]],21))&gt;51),RIGHT(YEAR(jaar_zip[[#This Row],[Datum]])-1,2),RIGHT(YEAR(jaar_zip[[#This Row],[Datum]]),2))&amp;"-"&amp; TEXT(WEEKNUM(jaar_zip[[#This Row],[Datum]],21),"00")</f>
        <v>24-07</v>
      </c>
      <c r="L658" s="101">
        <f>MONTH(jaar_zip[[#This Row],[Datum]])</f>
        <v>2</v>
      </c>
      <c r="M658" s="101">
        <f>IF(ISNUMBER(jaar_zip[[#This Row],[etmaaltemperatuur]]),IF(jaar_zip[[#This Row],[etmaaltemperatuur]]&lt;stookgrens,stookgrens-jaar_zip[[#This Row],[etmaaltemperatuur]],0),"")</f>
        <v>9.1</v>
      </c>
      <c r="N658" s="101">
        <f>IF(ISNUMBER(jaar_zip[[#This Row],[graaddagen]]),IF(OR(MONTH(jaar_zip[[#This Row],[Datum]])=1,MONTH(jaar_zip[[#This Row],[Datum]])=2,MONTH(jaar_zip[[#This Row],[Datum]])=11,MONTH(jaar_zip[[#This Row],[Datum]])=12),1.1,IF(OR(MONTH(jaar_zip[[#This Row],[Datum]])=3,MONTH(jaar_zip[[#This Row],[Datum]])=10),1,0.8))*jaar_zip[[#This Row],[graaddagen]],"")</f>
        <v>10.01</v>
      </c>
      <c r="O658" s="101">
        <f>IF(ISNUMBER(jaar_zip[[#This Row],[etmaaltemperatuur]]),IF(jaar_zip[[#This Row],[etmaaltemperatuur]]&gt;stookgrens,jaar_zip[[#This Row],[etmaaltemperatuur]]-stookgrens,0),"")</f>
        <v>0</v>
      </c>
    </row>
    <row r="659" spans="1:15" x14ac:dyDescent="0.3">
      <c r="A659">
        <v>251</v>
      </c>
      <c r="B659">
        <v>20240217</v>
      </c>
      <c r="C659">
        <v>4</v>
      </c>
      <c r="D659">
        <v>7.6</v>
      </c>
      <c r="E659">
        <v>468</v>
      </c>
      <c r="F659">
        <v>0</v>
      </c>
      <c r="G659">
        <v>1029.0999999999999</v>
      </c>
      <c r="H659">
        <v>92</v>
      </c>
      <c r="I659" s="101" t="s">
        <v>17</v>
      </c>
      <c r="J659" s="1">
        <f>DATEVALUE(RIGHT(jaar_zip[[#This Row],[YYYYMMDD]],2)&amp;"-"&amp;MID(jaar_zip[[#This Row],[YYYYMMDD]],5,2)&amp;"-"&amp;LEFT(jaar_zip[[#This Row],[YYYYMMDD]],4))</f>
        <v>45339</v>
      </c>
      <c r="K659" s="101" t="str">
        <f>IF(AND(VALUE(MONTH(jaar_zip[[#This Row],[Datum]]))=1,VALUE(WEEKNUM(jaar_zip[[#This Row],[Datum]],21))&gt;51),RIGHT(YEAR(jaar_zip[[#This Row],[Datum]])-1,2),RIGHT(YEAR(jaar_zip[[#This Row],[Datum]]),2))&amp;"-"&amp; TEXT(WEEKNUM(jaar_zip[[#This Row],[Datum]],21),"00")</f>
        <v>24-07</v>
      </c>
      <c r="L659" s="101">
        <f>MONTH(jaar_zip[[#This Row],[Datum]])</f>
        <v>2</v>
      </c>
      <c r="M659" s="101">
        <f>IF(ISNUMBER(jaar_zip[[#This Row],[etmaaltemperatuur]]),IF(jaar_zip[[#This Row],[etmaaltemperatuur]]&lt;stookgrens,stookgrens-jaar_zip[[#This Row],[etmaaltemperatuur]],0),"")</f>
        <v>10.4</v>
      </c>
      <c r="N659" s="101">
        <f>IF(ISNUMBER(jaar_zip[[#This Row],[graaddagen]]),IF(OR(MONTH(jaar_zip[[#This Row],[Datum]])=1,MONTH(jaar_zip[[#This Row],[Datum]])=2,MONTH(jaar_zip[[#This Row],[Datum]])=11,MONTH(jaar_zip[[#This Row],[Datum]])=12),1.1,IF(OR(MONTH(jaar_zip[[#This Row],[Datum]])=3,MONTH(jaar_zip[[#This Row],[Datum]])=10),1,0.8))*jaar_zip[[#This Row],[graaddagen]],"")</f>
        <v>11.440000000000001</v>
      </c>
      <c r="O659" s="101">
        <f>IF(ISNUMBER(jaar_zip[[#This Row],[etmaaltemperatuur]]),IF(jaar_zip[[#This Row],[etmaaltemperatuur]]&gt;stookgrens,jaar_zip[[#This Row],[etmaaltemperatuur]]-stookgrens,0),"")</f>
        <v>0</v>
      </c>
    </row>
    <row r="660" spans="1:15" x14ac:dyDescent="0.3">
      <c r="A660">
        <v>251</v>
      </c>
      <c r="B660">
        <v>20240218</v>
      </c>
      <c r="C660">
        <v>8</v>
      </c>
      <c r="D660">
        <v>8.3000000000000007</v>
      </c>
      <c r="E660">
        <v>91</v>
      </c>
      <c r="F660">
        <v>32.299999999999997</v>
      </c>
      <c r="G660">
        <v>1021.4</v>
      </c>
      <c r="H660">
        <v>96</v>
      </c>
      <c r="I660" s="101" t="s">
        <v>17</v>
      </c>
      <c r="J660" s="1">
        <f>DATEVALUE(RIGHT(jaar_zip[[#This Row],[YYYYMMDD]],2)&amp;"-"&amp;MID(jaar_zip[[#This Row],[YYYYMMDD]],5,2)&amp;"-"&amp;LEFT(jaar_zip[[#This Row],[YYYYMMDD]],4))</f>
        <v>45340</v>
      </c>
      <c r="K660" s="101" t="str">
        <f>IF(AND(VALUE(MONTH(jaar_zip[[#This Row],[Datum]]))=1,VALUE(WEEKNUM(jaar_zip[[#This Row],[Datum]],21))&gt;51),RIGHT(YEAR(jaar_zip[[#This Row],[Datum]])-1,2),RIGHT(YEAR(jaar_zip[[#This Row],[Datum]]),2))&amp;"-"&amp; TEXT(WEEKNUM(jaar_zip[[#This Row],[Datum]],21),"00")</f>
        <v>24-07</v>
      </c>
      <c r="L660" s="101">
        <f>MONTH(jaar_zip[[#This Row],[Datum]])</f>
        <v>2</v>
      </c>
      <c r="M660" s="101">
        <f>IF(ISNUMBER(jaar_zip[[#This Row],[etmaaltemperatuur]]),IF(jaar_zip[[#This Row],[etmaaltemperatuur]]&lt;stookgrens,stookgrens-jaar_zip[[#This Row],[etmaaltemperatuur]],0),"")</f>
        <v>9.6999999999999993</v>
      </c>
      <c r="N660" s="101">
        <f>IF(ISNUMBER(jaar_zip[[#This Row],[graaddagen]]),IF(OR(MONTH(jaar_zip[[#This Row],[Datum]])=1,MONTH(jaar_zip[[#This Row],[Datum]])=2,MONTH(jaar_zip[[#This Row],[Datum]])=11,MONTH(jaar_zip[[#This Row],[Datum]])=12),1.1,IF(OR(MONTH(jaar_zip[[#This Row],[Datum]])=3,MONTH(jaar_zip[[#This Row],[Datum]])=10),1,0.8))*jaar_zip[[#This Row],[graaddagen]],"")</f>
        <v>10.67</v>
      </c>
      <c r="O660" s="101">
        <f>IF(ISNUMBER(jaar_zip[[#This Row],[etmaaltemperatuur]]),IF(jaar_zip[[#This Row],[etmaaltemperatuur]]&gt;stookgrens,jaar_zip[[#This Row],[etmaaltemperatuur]]-stookgrens,0),"")</f>
        <v>0</v>
      </c>
    </row>
    <row r="661" spans="1:15" x14ac:dyDescent="0.3">
      <c r="A661">
        <v>251</v>
      </c>
      <c r="B661">
        <v>20240219</v>
      </c>
      <c r="C661">
        <v>6.2</v>
      </c>
      <c r="D661">
        <v>8</v>
      </c>
      <c r="E661">
        <v>279</v>
      </c>
      <c r="F661">
        <v>1</v>
      </c>
      <c r="G661">
        <v>1024</v>
      </c>
      <c r="H661">
        <v>92</v>
      </c>
      <c r="I661" s="101" t="s">
        <v>17</v>
      </c>
      <c r="J661" s="1">
        <f>DATEVALUE(RIGHT(jaar_zip[[#This Row],[YYYYMMDD]],2)&amp;"-"&amp;MID(jaar_zip[[#This Row],[YYYYMMDD]],5,2)&amp;"-"&amp;LEFT(jaar_zip[[#This Row],[YYYYMMDD]],4))</f>
        <v>45341</v>
      </c>
      <c r="K661" s="101" t="str">
        <f>IF(AND(VALUE(MONTH(jaar_zip[[#This Row],[Datum]]))=1,VALUE(WEEKNUM(jaar_zip[[#This Row],[Datum]],21))&gt;51),RIGHT(YEAR(jaar_zip[[#This Row],[Datum]])-1,2),RIGHT(YEAR(jaar_zip[[#This Row],[Datum]]),2))&amp;"-"&amp; TEXT(WEEKNUM(jaar_zip[[#This Row],[Datum]],21),"00")</f>
        <v>24-08</v>
      </c>
      <c r="L661" s="101">
        <f>MONTH(jaar_zip[[#This Row],[Datum]])</f>
        <v>2</v>
      </c>
      <c r="M661" s="101">
        <f>IF(ISNUMBER(jaar_zip[[#This Row],[etmaaltemperatuur]]),IF(jaar_zip[[#This Row],[etmaaltemperatuur]]&lt;stookgrens,stookgrens-jaar_zip[[#This Row],[etmaaltemperatuur]],0),"")</f>
        <v>10</v>
      </c>
      <c r="N661" s="101">
        <f>IF(ISNUMBER(jaar_zip[[#This Row],[graaddagen]]),IF(OR(MONTH(jaar_zip[[#This Row],[Datum]])=1,MONTH(jaar_zip[[#This Row],[Datum]])=2,MONTH(jaar_zip[[#This Row],[Datum]])=11,MONTH(jaar_zip[[#This Row],[Datum]])=12),1.1,IF(OR(MONTH(jaar_zip[[#This Row],[Datum]])=3,MONTH(jaar_zip[[#This Row],[Datum]])=10),1,0.8))*jaar_zip[[#This Row],[graaddagen]],"")</f>
        <v>11</v>
      </c>
      <c r="O661" s="101">
        <f>IF(ISNUMBER(jaar_zip[[#This Row],[etmaaltemperatuur]]),IF(jaar_zip[[#This Row],[etmaaltemperatuur]]&gt;stookgrens,jaar_zip[[#This Row],[etmaaltemperatuur]]-stookgrens,0),"")</f>
        <v>0</v>
      </c>
    </row>
    <row r="662" spans="1:15" x14ac:dyDescent="0.3">
      <c r="A662">
        <v>251</v>
      </c>
      <c r="B662">
        <v>20240220</v>
      </c>
      <c r="C662">
        <v>7.5</v>
      </c>
      <c r="D662">
        <v>8</v>
      </c>
      <c r="E662">
        <v>356</v>
      </c>
      <c r="F662">
        <v>0.6</v>
      </c>
      <c r="G662">
        <v>1022.6</v>
      </c>
      <c r="H662">
        <v>92</v>
      </c>
      <c r="I662" s="101" t="s">
        <v>17</v>
      </c>
      <c r="J662" s="1">
        <f>DATEVALUE(RIGHT(jaar_zip[[#This Row],[YYYYMMDD]],2)&amp;"-"&amp;MID(jaar_zip[[#This Row],[YYYYMMDD]],5,2)&amp;"-"&amp;LEFT(jaar_zip[[#This Row],[YYYYMMDD]],4))</f>
        <v>45342</v>
      </c>
      <c r="K662" s="101" t="str">
        <f>IF(AND(VALUE(MONTH(jaar_zip[[#This Row],[Datum]]))=1,VALUE(WEEKNUM(jaar_zip[[#This Row],[Datum]],21))&gt;51),RIGHT(YEAR(jaar_zip[[#This Row],[Datum]])-1,2),RIGHT(YEAR(jaar_zip[[#This Row],[Datum]]),2))&amp;"-"&amp; TEXT(WEEKNUM(jaar_zip[[#This Row],[Datum]],21),"00")</f>
        <v>24-08</v>
      </c>
      <c r="L662" s="101">
        <f>MONTH(jaar_zip[[#This Row],[Datum]])</f>
        <v>2</v>
      </c>
      <c r="M662" s="101">
        <f>IF(ISNUMBER(jaar_zip[[#This Row],[etmaaltemperatuur]]),IF(jaar_zip[[#This Row],[etmaaltemperatuur]]&lt;stookgrens,stookgrens-jaar_zip[[#This Row],[etmaaltemperatuur]],0),"")</f>
        <v>10</v>
      </c>
      <c r="N662" s="101">
        <f>IF(ISNUMBER(jaar_zip[[#This Row],[graaddagen]]),IF(OR(MONTH(jaar_zip[[#This Row],[Datum]])=1,MONTH(jaar_zip[[#This Row],[Datum]])=2,MONTH(jaar_zip[[#This Row],[Datum]])=11,MONTH(jaar_zip[[#This Row],[Datum]])=12),1.1,IF(OR(MONTH(jaar_zip[[#This Row],[Datum]])=3,MONTH(jaar_zip[[#This Row],[Datum]])=10),1,0.8))*jaar_zip[[#This Row],[graaddagen]],"")</f>
        <v>11</v>
      </c>
      <c r="O662" s="101">
        <f>IF(ISNUMBER(jaar_zip[[#This Row],[etmaaltemperatuur]]),IF(jaar_zip[[#This Row],[etmaaltemperatuur]]&gt;stookgrens,jaar_zip[[#This Row],[etmaaltemperatuur]]-stookgrens,0),"")</f>
        <v>0</v>
      </c>
    </row>
    <row r="663" spans="1:15" x14ac:dyDescent="0.3">
      <c r="A663">
        <v>251</v>
      </c>
      <c r="B663">
        <v>20240221</v>
      </c>
      <c r="C663">
        <v>9.4</v>
      </c>
      <c r="D663">
        <v>8.4</v>
      </c>
      <c r="E663">
        <v>218</v>
      </c>
      <c r="F663">
        <v>7.9</v>
      </c>
      <c r="G663">
        <v>1007.3</v>
      </c>
      <c r="H663">
        <v>94</v>
      </c>
      <c r="I663" s="101" t="s">
        <v>17</v>
      </c>
      <c r="J663" s="1">
        <f>DATEVALUE(RIGHT(jaar_zip[[#This Row],[YYYYMMDD]],2)&amp;"-"&amp;MID(jaar_zip[[#This Row],[YYYYMMDD]],5,2)&amp;"-"&amp;LEFT(jaar_zip[[#This Row],[YYYYMMDD]],4))</f>
        <v>45343</v>
      </c>
      <c r="K663" s="101" t="str">
        <f>IF(AND(VALUE(MONTH(jaar_zip[[#This Row],[Datum]]))=1,VALUE(WEEKNUM(jaar_zip[[#This Row],[Datum]],21))&gt;51),RIGHT(YEAR(jaar_zip[[#This Row],[Datum]])-1,2),RIGHT(YEAR(jaar_zip[[#This Row],[Datum]]),2))&amp;"-"&amp; TEXT(WEEKNUM(jaar_zip[[#This Row],[Datum]],21),"00")</f>
        <v>24-08</v>
      </c>
      <c r="L663" s="101">
        <f>MONTH(jaar_zip[[#This Row],[Datum]])</f>
        <v>2</v>
      </c>
      <c r="M663" s="101">
        <f>IF(ISNUMBER(jaar_zip[[#This Row],[etmaaltemperatuur]]),IF(jaar_zip[[#This Row],[etmaaltemperatuur]]&lt;stookgrens,stookgrens-jaar_zip[[#This Row],[etmaaltemperatuur]],0),"")</f>
        <v>9.6</v>
      </c>
      <c r="N663" s="101">
        <f>IF(ISNUMBER(jaar_zip[[#This Row],[graaddagen]]),IF(OR(MONTH(jaar_zip[[#This Row],[Datum]])=1,MONTH(jaar_zip[[#This Row],[Datum]])=2,MONTH(jaar_zip[[#This Row],[Datum]])=11,MONTH(jaar_zip[[#This Row],[Datum]])=12),1.1,IF(OR(MONTH(jaar_zip[[#This Row],[Datum]])=3,MONTH(jaar_zip[[#This Row],[Datum]])=10),1,0.8))*jaar_zip[[#This Row],[graaddagen]],"")</f>
        <v>10.56</v>
      </c>
      <c r="O663" s="101">
        <f>IF(ISNUMBER(jaar_zip[[#This Row],[etmaaltemperatuur]]),IF(jaar_zip[[#This Row],[etmaaltemperatuur]]&gt;stookgrens,jaar_zip[[#This Row],[etmaaltemperatuur]]-stookgrens,0),"")</f>
        <v>0</v>
      </c>
    </row>
    <row r="664" spans="1:15" x14ac:dyDescent="0.3">
      <c r="A664">
        <v>251</v>
      </c>
      <c r="B664">
        <v>20240222</v>
      </c>
      <c r="C664">
        <v>9.3000000000000007</v>
      </c>
      <c r="D664">
        <v>8.8000000000000007</v>
      </c>
      <c r="E664">
        <v>489</v>
      </c>
      <c r="F664">
        <v>5.2</v>
      </c>
      <c r="G664">
        <v>982.9</v>
      </c>
      <c r="H664">
        <v>93</v>
      </c>
      <c r="I664" s="101" t="s">
        <v>17</v>
      </c>
      <c r="J664" s="1">
        <f>DATEVALUE(RIGHT(jaar_zip[[#This Row],[YYYYMMDD]],2)&amp;"-"&amp;MID(jaar_zip[[#This Row],[YYYYMMDD]],5,2)&amp;"-"&amp;LEFT(jaar_zip[[#This Row],[YYYYMMDD]],4))</f>
        <v>45344</v>
      </c>
      <c r="K664" s="101" t="str">
        <f>IF(AND(VALUE(MONTH(jaar_zip[[#This Row],[Datum]]))=1,VALUE(WEEKNUM(jaar_zip[[#This Row],[Datum]],21))&gt;51),RIGHT(YEAR(jaar_zip[[#This Row],[Datum]])-1,2),RIGHT(YEAR(jaar_zip[[#This Row],[Datum]]),2))&amp;"-"&amp; TEXT(WEEKNUM(jaar_zip[[#This Row],[Datum]],21),"00")</f>
        <v>24-08</v>
      </c>
      <c r="L664" s="101">
        <f>MONTH(jaar_zip[[#This Row],[Datum]])</f>
        <v>2</v>
      </c>
      <c r="M664" s="101">
        <f>IF(ISNUMBER(jaar_zip[[#This Row],[etmaaltemperatuur]]),IF(jaar_zip[[#This Row],[etmaaltemperatuur]]&lt;stookgrens,stookgrens-jaar_zip[[#This Row],[etmaaltemperatuur]],0),"")</f>
        <v>9.1999999999999993</v>
      </c>
      <c r="N664" s="101">
        <f>IF(ISNUMBER(jaar_zip[[#This Row],[graaddagen]]),IF(OR(MONTH(jaar_zip[[#This Row],[Datum]])=1,MONTH(jaar_zip[[#This Row],[Datum]])=2,MONTH(jaar_zip[[#This Row],[Datum]])=11,MONTH(jaar_zip[[#This Row],[Datum]])=12),1.1,IF(OR(MONTH(jaar_zip[[#This Row],[Datum]])=3,MONTH(jaar_zip[[#This Row],[Datum]])=10),1,0.8))*jaar_zip[[#This Row],[graaddagen]],"")</f>
        <v>10.119999999999999</v>
      </c>
      <c r="O664" s="101">
        <f>IF(ISNUMBER(jaar_zip[[#This Row],[etmaaltemperatuur]]),IF(jaar_zip[[#This Row],[etmaaltemperatuur]]&gt;stookgrens,jaar_zip[[#This Row],[etmaaltemperatuur]]-stookgrens,0),"")</f>
        <v>0</v>
      </c>
    </row>
    <row r="665" spans="1:15" x14ac:dyDescent="0.3">
      <c r="A665">
        <v>251</v>
      </c>
      <c r="B665">
        <v>20240223</v>
      </c>
      <c r="C665">
        <v>11</v>
      </c>
      <c r="D665">
        <v>6.3</v>
      </c>
      <c r="E665">
        <v>511</v>
      </c>
      <c r="F665">
        <v>7.5</v>
      </c>
      <c r="G665">
        <v>987.4</v>
      </c>
      <c r="H665">
        <v>82</v>
      </c>
      <c r="I665" s="101" t="s">
        <v>17</v>
      </c>
      <c r="J665" s="1">
        <f>DATEVALUE(RIGHT(jaar_zip[[#This Row],[YYYYMMDD]],2)&amp;"-"&amp;MID(jaar_zip[[#This Row],[YYYYMMDD]],5,2)&amp;"-"&amp;LEFT(jaar_zip[[#This Row],[YYYYMMDD]],4))</f>
        <v>45345</v>
      </c>
      <c r="K665" s="101" t="str">
        <f>IF(AND(VALUE(MONTH(jaar_zip[[#This Row],[Datum]]))=1,VALUE(WEEKNUM(jaar_zip[[#This Row],[Datum]],21))&gt;51),RIGHT(YEAR(jaar_zip[[#This Row],[Datum]])-1,2),RIGHT(YEAR(jaar_zip[[#This Row],[Datum]]),2))&amp;"-"&amp; TEXT(WEEKNUM(jaar_zip[[#This Row],[Datum]],21),"00")</f>
        <v>24-08</v>
      </c>
      <c r="L665" s="101">
        <f>MONTH(jaar_zip[[#This Row],[Datum]])</f>
        <v>2</v>
      </c>
      <c r="M665" s="101">
        <f>IF(ISNUMBER(jaar_zip[[#This Row],[etmaaltemperatuur]]),IF(jaar_zip[[#This Row],[etmaaltemperatuur]]&lt;stookgrens,stookgrens-jaar_zip[[#This Row],[etmaaltemperatuur]],0),"")</f>
        <v>11.7</v>
      </c>
      <c r="N665" s="101">
        <f>IF(ISNUMBER(jaar_zip[[#This Row],[graaddagen]]),IF(OR(MONTH(jaar_zip[[#This Row],[Datum]])=1,MONTH(jaar_zip[[#This Row],[Datum]])=2,MONTH(jaar_zip[[#This Row],[Datum]])=11,MONTH(jaar_zip[[#This Row],[Datum]])=12),1.1,IF(OR(MONTH(jaar_zip[[#This Row],[Datum]])=3,MONTH(jaar_zip[[#This Row],[Datum]])=10),1,0.8))*jaar_zip[[#This Row],[graaddagen]],"")</f>
        <v>12.870000000000001</v>
      </c>
      <c r="O665" s="101">
        <f>IF(ISNUMBER(jaar_zip[[#This Row],[etmaaltemperatuur]]),IF(jaar_zip[[#This Row],[etmaaltemperatuur]]&gt;stookgrens,jaar_zip[[#This Row],[etmaaltemperatuur]]-stookgrens,0),"")</f>
        <v>0</v>
      </c>
    </row>
    <row r="666" spans="1:15" x14ac:dyDescent="0.3">
      <c r="A666">
        <v>251</v>
      </c>
      <c r="B666">
        <v>20240224</v>
      </c>
      <c r="C666">
        <v>8.1999999999999993</v>
      </c>
      <c r="D666">
        <v>5.6</v>
      </c>
      <c r="E666">
        <v>628</v>
      </c>
      <c r="F666">
        <v>0.8</v>
      </c>
      <c r="G666">
        <v>996.6</v>
      </c>
      <c r="H666">
        <v>86</v>
      </c>
      <c r="I666" s="101" t="s">
        <v>17</v>
      </c>
      <c r="J666" s="1">
        <f>DATEVALUE(RIGHT(jaar_zip[[#This Row],[YYYYMMDD]],2)&amp;"-"&amp;MID(jaar_zip[[#This Row],[YYYYMMDD]],5,2)&amp;"-"&amp;LEFT(jaar_zip[[#This Row],[YYYYMMDD]],4))</f>
        <v>45346</v>
      </c>
      <c r="K666" s="101" t="str">
        <f>IF(AND(VALUE(MONTH(jaar_zip[[#This Row],[Datum]]))=1,VALUE(WEEKNUM(jaar_zip[[#This Row],[Datum]],21))&gt;51),RIGHT(YEAR(jaar_zip[[#This Row],[Datum]])-1,2),RIGHT(YEAR(jaar_zip[[#This Row],[Datum]]),2))&amp;"-"&amp; TEXT(WEEKNUM(jaar_zip[[#This Row],[Datum]],21),"00")</f>
        <v>24-08</v>
      </c>
      <c r="L666" s="101">
        <f>MONTH(jaar_zip[[#This Row],[Datum]])</f>
        <v>2</v>
      </c>
      <c r="M666" s="101">
        <f>IF(ISNUMBER(jaar_zip[[#This Row],[etmaaltemperatuur]]),IF(jaar_zip[[#This Row],[etmaaltemperatuur]]&lt;stookgrens,stookgrens-jaar_zip[[#This Row],[etmaaltemperatuur]],0),"")</f>
        <v>12.4</v>
      </c>
      <c r="N666" s="101">
        <f>IF(ISNUMBER(jaar_zip[[#This Row],[graaddagen]]),IF(OR(MONTH(jaar_zip[[#This Row],[Datum]])=1,MONTH(jaar_zip[[#This Row],[Datum]])=2,MONTH(jaar_zip[[#This Row],[Datum]])=11,MONTH(jaar_zip[[#This Row],[Datum]])=12),1.1,IF(OR(MONTH(jaar_zip[[#This Row],[Datum]])=3,MONTH(jaar_zip[[#This Row],[Datum]])=10),1,0.8))*jaar_zip[[#This Row],[graaddagen]],"")</f>
        <v>13.640000000000002</v>
      </c>
      <c r="O666" s="101">
        <f>IF(ISNUMBER(jaar_zip[[#This Row],[etmaaltemperatuur]]),IF(jaar_zip[[#This Row],[etmaaltemperatuur]]&gt;stookgrens,jaar_zip[[#This Row],[etmaaltemperatuur]]-stookgrens,0),"")</f>
        <v>0</v>
      </c>
    </row>
    <row r="667" spans="1:15" x14ac:dyDescent="0.3">
      <c r="A667">
        <v>251</v>
      </c>
      <c r="B667">
        <v>20240225</v>
      </c>
      <c r="C667">
        <v>3.1</v>
      </c>
      <c r="D667">
        <v>5.0999999999999996</v>
      </c>
      <c r="E667">
        <v>974</v>
      </c>
      <c r="F667">
        <v>0.6</v>
      </c>
      <c r="G667">
        <v>1000.5</v>
      </c>
      <c r="H667">
        <v>87</v>
      </c>
      <c r="I667" s="101" t="s">
        <v>17</v>
      </c>
      <c r="J667" s="1">
        <f>DATEVALUE(RIGHT(jaar_zip[[#This Row],[YYYYMMDD]],2)&amp;"-"&amp;MID(jaar_zip[[#This Row],[YYYYMMDD]],5,2)&amp;"-"&amp;LEFT(jaar_zip[[#This Row],[YYYYMMDD]],4))</f>
        <v>45347</v>
      </c>
      <c r="K667" s="101" t="str">
        <f>IF(AND(VALUE(MONTH(jaar_zip[[#This Row],[Datum]]))=1,VALUE(WEEKNUM(jaar_zip[[#This Row],[Datum]],21))&gt;51),RIGHT(YEAR(jaar_zip[[#This Row],[Datum]])-1,2),RIGHT(YEAR(jaar_zip[[#This Row],[Datum]]),2))&amp;"-"&amp; TEXT(WEEKNUM(jaar_zip[[#This Row],[Datum]],21),"00")</f>
        <v>24-08</v>
      </c>
      <c r="L667" s="101">
        <f>MONTH(jaar_zip[[#This Row],[Datum]])</f>
        <v>2</v>
      </c>
      <c r="M667" s="101">
        <f>IF(ISNUMBER(jaar_zip[[#This Row],[etmaaltemperatuur]]),IF(jaar_zip[[#This Row],[etmaaltemperatuur]]&lt;stookgrens,stookgrens-jaar_zip[[#This Row],[etmaaltemperatuur]],0),"")</f>
        <v>12.9</v>
      </c>
      <c r="N667" s="101">
        <f>IF(ISNUMBER(jaar_zip[[#This Row],[graaddagen]]),IF(OR(MONTH(jaar_zip[[#This Row],[Datum]])=1,MONTH(jaar_zip[[#This Row],[Datum]])=2,MONTH(jaar_zip[[#This Row],[Datum]])=11,MONTH(jaar_zip[[#This Row],[Datum]])=12),1.1,IF(OR(MONTH(jaar_zip[[#This Row],[Datum]])=3,MONTH(jaar_zip[[#This Row],[Datum]])=10),1,0.8))*jaar_zip[[#This Row],[graaddagen]],"")</f>
        <v>14.190000000000001</v>
      </c>
      <c r="O667" s="101">
        <f>IF(ISNUMBER(jaar_zip[[#This Row],[etmaaltemperatuur]]),IF(jaar_zip[[#This Row],[etmaaltemperatuur]]&gt;stookgrens,jaar_zip[[#This Row],[etmaaltemperatuur]]-stookgrens,0),"")</f>
        <v>0</v>
      </c>
    </row>
    <row r="668" spans="1:15" x14ac:dyDescent="0.3">
      <c r="A668">
        <v>251</v>
      </c>
      <c r="B668">
        <v>20240226</v>
      </c>
      <c r="C668">
        <v>8.5</v>
      </c>
      <c r="D668">
        <v>5.7</v>
      </c>
      <c r="E668">
        <v>417</v>
      </c>
      <c r="F668">
        <v>0</v>
      </c>
      <c r="G668">
        <v>1010.6</v>
      </c>
      <c r="H668">
        <v>76</v>
      </c>
      <c r="I668" s="101" t="s">
        <v>17</v>
      </c>
      <c r="J668" s="1">
        <f>DATEVALUE(RIGHT(jaar_zip[[#This Row],[YYYYMMDD]],2)&amp;"-"&amp;MID(jaar_zip[[#This Row],[YYYYMMDD]],5,2)&amp;"-"&amp;LEFT(jaar_zip[[#This Row],[YYYYMMDD]],4))</f>
        <v>45348</v>
      </c>
      <c r="K668" s="101" t="str">
        <f>IF(AND(VALUE(MONTH(jaar_zip[[#This Row],[Datum]]))=1,VALUE(WEEKNUM(jaar_zip[[#This Row],[Datum]],21))&gt;51),RIGHT(YEAR(jaar_zip[[#This Row],[Datum]])-1,2),RIGHT(YEAR(jaar_zip[[#This Row],[Datum]]),2))&amp;"-"&amp; TEXT(WEEKNUM(jaar_zip[[#This Row],[Datum]],21),"00")</f>
        <v>24-09</v>
      </c>
      <c r="L668" s="101">
        <f>MONTH(jaar_zip[[#This Row],[Datum]])</f>
        <v>2</v>
      </c>
      <c r="M668" s="101">
        <f>IF(ISNUMBER(jaar_zip[[#This Row],[etmaaltemperatuur]]),IF(jaar_zip[[#This Row],[etmaaltemperatuur]]&lt;stookgrens,stookgrens-jaar_zip[[#This Row],[etmaaltemperatuur]],0),"")</f>
        <v>12.3</v>
      </c>
      <c r="N668" s="101">
        <f>IF(ISNUMBER(jaar_zip[[#This Row],[graaddagen]]),IF(OR(MONTH(jaar_zip[[#This Row],[Datum]])=1,MONTH(jaar_zip[[#This Row],[Datum]])=2,MONTH(jaar_zip[[#This Row],[Datum]])=11,MONTH(jaar_zip[[#This Row],[Datum]])=12),1.1,IF(OR(MONTH(jaar_zip[[#This Row],[Datum]])=3,MONTH(jaar_zip[[#This Row],[Datum]])=10),1,0.8))*jaar_zip[[#This Row],[graaddagen]],"")</f>
        <v>13.530000000000001</v>
      </c>
      <c r="O668" s="101">
        <f>IF(ISNUMBER(jaar_zip[[#This Row],[etmaaltemperatuur]]),IF(jaar_zip[[#This Row],[etmaaltemperatuur]]&gt;stookgrens,jaar_zip[[#This Row],[etmaaltemperatuur]]-stookgrens,0),"")</f>
        <v>0</v>
      </c>
    </row>
    <row r="669" spans="1:15" x14ac:dyDescent="0.3">
      <c r="A669">
        <v>251</v>
      </c>
      <c r="B669">
        <v>20240227</v>
      </c>
      <c r="C669">
        <v>3.7</v>
      </c>
      <c r="D669">
        <v>5.7</v>
      </c>
      <c r="E669">
        <v>927</v>
      </c>
      <c r="F669">
        <v>0</v>
      </c>
      <c r="G669">
        <v>1018.9</v>
      </c>
      <c r="H669">
        <v>74</v>
      </c>
      <c r="I669" s="101" t="s">
        <v>17</v>
      </c>
      <c r="J669" s="1">
        <f>DATEVALUE(RIGHT(jaar_zip[[#This Row],[YYYYMMDD]],2)&amp;"-"&amp;MID(jaar_zip[[#This Row],[YYYYMMDD]],5,2)&amp;"-"&amp;LEFT(jaar_zip[[#This Row],[YYYYMMDD]],4))</f>
        <v>45349</v>
      </c>
      <c r="K669" s="101" t="str">
        <f>IF(AND(VALUE(MONTH(jaar_zip[[#This Row],[Datum]]))=1,VALUE(WEEKNUM(jaar_zip[[#This Row],[Datum]],21))&gt;51),RIGHT(YEAR(jaar_zip[[#This Row],[Datum]])-1,2),RIGHT(YEAR(jaar_zip[[#This Row],[Datum]]),2))&amp;"-"&amp; TEXT(WEEKNUM(jaar_zip[[#This Row],[Datum]],21),"00")</f>
        <v>24-09</v>
      </c>
      <c r="L669" s="101">
        <f>MONTH(jaar_zip[[#This Row],[Datum]])</f>
        <v>2</v>
      </c>
      <c r="M669" s="101">
        <f>IF(ISNUMBER(jaar_zip[[#This Row],[etmaaltemperatuur]]),IF(jaar_zip[[#This Row],[etmaaltemperatuur]]&lt;stookgrens,stookgrens-jaar_zip[[#This Row],[etmaaltemperatuur]],0),"")</f>
        <v>12.3</v>
      </c>
      <c r="N669" s="101">
        <f>IF(ISNUMBER(jaar_zip[[#This Row],[graaddagen]]),IF(OR(MONTH(jaar_zip[[#This Row],[Datum]])=1,MONTH(jaar_zip[[#This Row],[Datum]])=2,MONTH(jaar_zip[[#This Row],[Datum]])=11,MONTH(jaar_zip[[#This Row],[Datum]])=12),1.1,IF(OR(MONTH(jaar_zip[[#This Row],[Datum]])=3,MONTH(jaar_zip[[#This Row],[Datum]])=10),1,0.8))*jaar_zip[[#This Row],[graaddagen]],"")</f>
        <v>13.530000000000001</v>
      </c>
      <c r="O669" s="101">
        <f>IF(ISNUMBER(jaar_zip[[#This Row],[etmaaltemperatuur]]),IF(jaar_zip[[#This Row],[etmaaltemperatuur]]&gt;stookgrens,jaar_zip[[#This Row],[etmaaltemperatuur]]-stookgrens,0),"")</f>
        <v>0</v>
      </c>
    </row>
    <row r="670" spans="1:15" x14ac:dyDescent="0.3">
      <c r="A670">
        <v>251</v>
      </c>
      <c r="B670">
        <v>20240228</v>
      </c>
      <c r="C670">
        <v>6.4</v>
      </c>
      <c r="D670">
        <v>7.2</v>
      </c>
      <c r="E670">
        <v>663</v>
      </c>
      <c r="F670">
        <v>0.3</v>
      </c>
      <c r="G670">
        <v>1017.4</v>
      </c>
      <c r="H670">
        <v>94</v>
      </c>
      <c r="I670" s="101" t="s">
        <v>17</v>
      </c>
      <c r="J670" s="1">
        <f>DATEVALUE(RIGHT(jaar_zip[[#This Row],[YYYYMMDD]],2)&amp;"-"&amp;MID(jaar_zip[[#This Row],[YYYYMMDD]],5,2)&amp;"-"&amp;LEFT(jaar_zip[[#This Row],[YYYYMMDD]],4))</f>
        <v>45350</v>
      </c>
      <c r="K670" s="101" t="str">
        <f>IF(AND(VALUE(MONTH(jaar_zip[[#This Row],[Datum]]))=1,VALUE(WEEKNUM(jaar_zip[[#This Row],[Datum]],21))&gt;51),RIGHT(YEAR(jaar_zip[[#This Row],[Datum]])-1,2),RIGHT(YEAR(jaar_zip[[#This Row],[Datum]]),2))&amp;"-"&amp; TEXT(WEEKNUM(jaar_zip[[#This Row],[Datum]],21),"00")</f>
        <v>24-09</v>
      </c>
      <c r="L670" s="101">
        <f>MONTH(jaar_zip[[#This Row],[Datum]])</f>
        <v>2</v>
      </c>
      <c r="M670" s="101">
        <f>IF(ISNUMBER(jaar_zip[[#This Row],[etmaaltemperatuur]]),IF(jaar_zip[[#This Row],[etmaaltemperatuur]]&lt;stookgrens,stookgrens-jaar_zip[[#This Row],[etmaaltemperatuur]],0),"")</f>
        <v>10.8</v>
      </c>
      <c r="N670" s="101">
        <f>IF(ISNUMBER(jaar_zip[[#This Row],[graaddagen]]),IF(OR(MONTH(jaar_zip[[#This Row],[Datum]])=1,MONTH(jaar_zip[[#This Row],[Datum]])=2,MONTH(jaar_zip[[#This Row],[Datum]])=11,MONTH(jaar_zip[[#This Row],[Datum]])=12),1.1,IF(OR(MONTH(jaar_zip[[#This Row],[Datum]])=3,MONTH(jaar_zip[[#This Row],[Datum]])=10),1,0.8))*jaar_zip[[#This Row],[graaddagen]],"")</f>
        <v>11.880000000000003</v>
      </c>
      <c r="O670" s="101">
        <f>IF(ISNUMBER(jaar_zip[[#This Row],[etmaaltemperatuur]]),IF(jaar_zip[[#This Row],[etmaaltemperatuur]]&gt;stookgrens,jaar_zip[[#This Row],[etmaaltemperatuur]]-stookgrens,0),"")</f>
        <v>0</v>
      </c>
    </row>
    <row r="671" spans="1:15" x14ac:dyDescent="0.3">
      <c r="A671">
        <v>251</v>
      </c>
      <c r="B671">
        <v>20240229</v>
      </c>
      <c r="C671">
        <v>9.6</v>
      </c>
      <c r="D671">
        <v>7.7</v>
      </c>
      <c r="E671">
        <v>207</v>
      </c>
      <c r="F671">
        <v>2.5</v>
      </c>
      <c r="G671">
        <v>1005.6</v>
      </c>
      <c r="H671">
        <v>96</v>
      </c>
      <c r="I671" s="101" t="s">
        <v>17</v>
      </c>
      <c r="J671" s="1">
        <f>DATEVALUE(RIGHT(jaar_zip[[#This Row],[YYYYMMDD]],2)&amp;"-"&amp;MID(jaar_zip[[#This Row],[YYYYMMDD]],5,2)&amp;"-"&amp;LEFT(jaar_zip[[#This Row],[YYYYMMDD]],4))</f>
        <v>45351</v>
      </c>
      <c r="K671" s="101" t="str">
        <f>IF(AND(VALUE(MONTH(jaar_zip[[#This Row],[Datum]]))=1,VALUE(WEEKNUM(jaar_zip[[#This Row],[Datum]],21))&gt;51),RIGHT(YEAR(jaar_zip[[#This Row],[Datum]])-1,2),RIGHT(YEAR(jaar_zip[[#This Row],[Datum]]),2))&amp;"-"&amp; TEXT(WEEKNUM(jaar_zip[[#This Row],[Datum]],21),"00")</f>
        <v>24-09</v>
      </c>
      <c r="L671" s="101">
        <f>MONTH(jaar_zip[[#This Row],[Datum]])</f>
        <v>2</v>
      </c>
      <c r="M671" s="101">
        <f>IF(ISNUMBER(jaar_zip[[#This Row],[etmaaltemperatuur]]),IF(jaar_zip[[#This Row],[etmaaltemperatuur]]&lt;stookgrens,stookgrens-jaar_zip[[#This Row],[etmaaltemperatuur]],0),"")</f>
        <v>10.3</v>
      </c>
      <c r="N671" s="101">
        <f>IF(ISNUMBER(jaar_zip[[#This Row],[graaddagen]]),IF(OR(MONTH(jaar_zip[[#This Row],[Datum]])=1,MONTH(jaar_zip[[#This Row],[Datum]])=2,MONTH(jaar_zip[[#This Row],[Datum]])=11,MONTH(jaar_zip[[#This Row],[Datum]])=12),1.1,IF(OR(MONTH(jaar_zip[[#This Row],[Datum]])=3,MONTH(jaar_zip[[#This Row],[Datum]])=10),1,0.8))*jaar_zip[[#This Row],[graaddagen]],"")</f>
        <v>11.330000000000002</v>
      </c>
      <c r="O671" s="101">
        <f>IF(ISNUMBER(jaar_zip[[#This Row],[etmaaltemperatuur]]),IF(jaar_zip[[#This Row],[etmaaltemperatuur]]&gt;stookgrens,jaar_zip[[#This Row],[etmaaltemperatuur]]-stookgrens,0),"")</f>
        <v>0</v>
      </c>
    </row>
    <row r="672" spans="1:15" x14ac:dyDescent="0.3">
      <c r="A672">
        <v>251</v>
      </c>
      <c r="B672">
        <v>20240301</v>
      </c>
      <c r="C672">
        <v>7.7</v>
      </c>
      <c r="D672">
        <v>7.8</v>
      </c>
      <c r="E672">
        <v>890</v>
      </c>
      <c r="F672">
        <v>0.1</v>
      </c>
      <c r="G672">
        <v>999.5</v>
      </c>
      <c r="H672">
        <v>85</v>
      </c>
      <c r="I672" s="101" t="s">
        <v>17</v>
      </c>
      <c r="J672" s="1">
        <f>DATEVALUE(RIGHT(jaar_zip[[#This Row],[YYYYMMDD]],2)&amp;"-"&amp;MID(jaar_zip[[#This Row],[YYYYMMDD]],5,2)&amp;"-"&amp;LEFT(jaar_zip[[#This Row],[YYYYMMDD]],4))</f>
        <v>45352</v>
      </c>
      <c r="K672" s="101" t="str">
        <f>IF(AND(VALUE(MONTH(jaar_zip[[#This Row],[Datum]]))=1,VALUE(WEEKNUM(jaar_zip[[#This Row],[Datum]],21))&gt;51),RIGHT(YEAR(jaar_zip[[#This Row],[Datum]])-1,2),RIGHT(YEAR(jaar_zip[[#This Row],[Datum]]),2))&amp;"-"&amp; TEXT(WEEKNUM(jaar_zip[[#This Row],[Datum]],21),"00")</f>
        <v>24-09</v>
      </c>
      <c r="L672" s="101">
        <f>MONTH(jaar_zip[[#This Row],[Datum]])</f>
        <v>3</v>
      </c>
      <c r="M672" s="101">
        <f>IF(ISNUMBER(jaar_zip[[#This Row],[etmaaltemperatuur]]),IF(jaar_zip[[#This Row],[etmaaltemperatuur]]&lt;stookgrens,stookgrens-jaar_zip[[#This Row],[etmaaltemperatuur]],0),"")</f>
        <v>10.199999999999999</v>
      </c>
      <c r="N672" s="101">
        <f>IF(ISNUMBER(jaar_zip[[#This Row],[graaddagen]]),IF(OR(MONTH(jaar_zip[[#This Row],[Datum]])=1,MONTH(jaar_zip[[#This Row],[Datum]])=2,MONTH(jaar_zip[[#This Row],[Datum]])=11,MONTH(jaar_zip[[#This Row],[Datum]])=12),1.1,IF(OR(MONTH(jaar_zip[[#This Row],[Datum]])=3,MONTH(jaar_zip[[#This Row],[Datum]])=10),1,0.8))*jaar_zip[[#This Row],[graaddagen]],"")</f>
        <v>10.199999999999999</v>
      </c>
      <c r="O672" s="101">
        <f>IF(ISNUMBER(jaar_zip[[#This Row],[etmaaltemperatuur]]),IF(jaar_zip[[#This Row],[etmaaltemperatuur]]&gt;stookgrens,jaar_zip[[#This Row],[etmaaltemperatuur]]-stookgrens,0),"")</f>
        <v>0</v>
      </c>
    </row>
    <row r="673" spans="1:15" x14ac:dyDescent="0.3">
      <c r="A673">
        <v>251</v>
      </c>
      <c r="B673">
        <v>20240302</v>
      </c>
      <c r="C673">
        <v>7.7</v>
      </c>
      <c r="D673">
        <v>8.1999999999999993</v>
      </c>
      <c r="E673">
        <v>1182</v>
      </c>
      <c r="F673">
        <v>-0.1</v>
      </c>
      <c r="G673">
        <v>999.6</v>
      </c>
      <c r="H673">
        <v>79</v>
      </c>
      <c r="I673" s="101" t="s">
        <v>17</v>
      </c>
      <c r="J673" s="1">
        <f>DATEVALUE(RIGHT(jaar_zip[[#This Row],[YYYYMMDD]],2)&amp;"-"&amp;MID(jaar_zip[[#This Row],[YYYYMMDD]],5,2)&amp;"-"&amp;LEFT(jaar_zip[[#This Row],[YYYYMMDD]],4))</f>
        <v>45353</v>
      </c>
      <c r="K673" s="101" t="str">
        <f>IF(AND(VALUE(MONTH(jaar_zip[[#This Row],[Datum]]))=1,VALUE(WEEKNUM(jaar_zip[[#This Row],[Datum]],21))&gt;51),RIGHT(YEAR(jaar_zip[[#This Row],[Datum]])-1,2),RIGHT(YEAR(jaar_zip[[#This Row],[Datum]]),2))&amp;"-"&amp; TEXT(WEEKNUM(jaar_zip[[#This Row],[Datum]],21),"00")</f>
        <v>24-09</v>
      </c>
      <c r="L673" s="101">
        <f>MONTH(jaar_zip[[#This Row],[Datum]])</f>
        <v>3</v>
      </c>
      <c r="M673" s="101">
        <f>IF(ISNUMBER(jaar_zip[[#This Row],[etmaaltemperatuur]]),IF(jaar_zip[[#This Row],[etmaaltemperatuur]]&lt;stookgrens,stookgrens-jaar_zip[[#This Row],[etmaaltemperatuur]],0),"")</f>
        <v>9.8000000000000007</v>
      </c>
      <c r="N673" s="101">
        <f>IF(ISNUMBER(jaar_zip[[#This Row],[graaddagen]]),IF(OR(MONTH(jaar_zip[[#This Row],[Datum]])=1,MONTH(jaar_zip[[#This Row],[Datum]])=2,MONTH(jaar_zip[[#This Row],[Datum]])=11,MONTH(jaar_zip[[#This Row],[Datum]])=12),1.1,IF(OR(MONTH(jaar_zip[[#This Row],[Datum]])=3,MONTH(jaar_zip[[#This Row],[Datum]])=10),1,0.8))*jaar_zip[[#This Row],[graaddagen]],"")</f>
        <v>9.8000000000000007</v>
      </c>
      <c r="O673" s="101">
        <f>IF(ISNUMBER(jaar_zip[[#This Row],[etmaaltemperatuur]]),IF(jaar_zip[[#This Row],[etmaaltemperatuur]]&gt;stookgrens,jaar_zip[[#This Row],[etmaaltemperatuur]]-stookgrens,0),"")</f>
        <v>0</v>
      </c>
    </row>
    <row r="674" spans="1:15" x14ac:dyDescent="0.3">
      <c r="A674">
        <v>251</v>
      </c>
      <c r="B674">
        <v>20240303</v>
      </c>
      <c r="C674">
        <v>4.3</v>
      </c>
      <c r="D674">
        <v>8.1999999999999993</v>
      </c>
      <c r="E674">
        <v>625</v>
      </c>
      <c r="F674">
        <v>0</v>
      </c>
      <c r="G674">
        <v>1002.4</v>
      </c>
      <c r="H674">
        <v>88</v>
      </c>
      <c r="I674" s="101" t="s">
        <v>17</v>
      </c>
      <c r="J674" s="1">
        <f>DATEVALUE(RIGHT(jaar_zip[[#This Row],[YYYYMMDD]],2)&amp;"-"&amp;MID(jaar_zip[[#This Row],[YYYYMMDD]],5,2)&amp;"-"&amp;LEFT(jaar_zip[[#This Row],[YYYYMMDD]],4))</f>
        <v>45354</v>
      </c>
      <c r="K674" s="101" t="str">
        <f>IF(AND(VALUE(MONTH(jaar_zip[[#This Row],[Datum]]))=1,VALUE(WEEKNUM(jaar_zip[[#This Row],[Datum]],21))&gt;51),RIGHT(YEAR(jaar_zip[[#This Row],[Datum]])-1,2),RIGHT(YEAR(jaar_zip[[#This Row],[Datum]]),2))&amp;"-"&amp; TEXT(WEEKNUM(jaar_zip[[#This Row],[Datum]],21),"00")</f>
        <v>24-09</v>
      </c>
      <c r="L674" s="101">
        <f>MONTH(jaar_zip[[#This Row],[Datum]])</f>
        <v>3</v>
      </c>
      <c r="M674" s="101">
        <f>IF(ISNUMBER(jaar_zip[[#This Row],[etmaaltemperatuur]]),IF(jaar_zip[[#This Row],[etmaaltemperatuur]]&lt;stookgrens,stookgrens-jaar_zip[[#This Row],[etmaaltemperatuur]],0),"")</f>
        <v>9.8000000000000007</v>
      </c>
      <c r="N674" s="101">
        <f>IF(ISNUMBER(jaar_zip[[#This Row],[graaddagen]]),IF(OR(MONTH(jaar_zip[[#This Row],[Datum]])=1,MONTH(jaar_zip[[#This Row],[Datum]])=2,MONTH(jaar_zip[[#This Row],[Datum]])=11,MONTH(jaar_zip[[#This Row],[Datum]])=12),1.1,IF(OR(MONTH(jaar_zip[[#This Row],[Datum]])=3,MONTH(jaar_zip[[#This Row],[Datum]])=10),1,0.8))*jaar_zip[[#This Row],[graaddagen]],"")</f>
        <v>9.8000000000000007</v>
      </c>
      <c r="O674" s="101">
        <f>IF(ISNUMBER(jaar_zip[[#This Row],[etmaaltemperatuur]]),IF(jaar_zip[[#This Row],[etmaaltemperatuur]]&gt;stookgrens,jaar_zip[[#This Row],[etmaaltemperatuur]]-stookgrens,0),"")</f>
        <v>0</v>
      </c>
    </row>
    <row r="675" spans="1:15" x14ac:dyDescent="0.3">
      <c r="A675">
        <v>251</v>
      </c>
      <c r="B675">
        <v>20240304</v>
      </c>
      <c r="C675">
        <v>3</v>
      </c>
      <c r="D675">
        <v>6.7</v>
      </c>
      <c r="E675">
        <v>342</v>
      </c>
      <c r="F675">
        <v>0</v>
      </c>
      <c r="G675">
        <v>1011.2</v>
      </c>
      <c r="H675">
        <v>94</v>
      </c>
      <c r="I675" s="101" t="s">
        <v>17</v>
      </c>
      <c r="J675" s="1">
        <f>DATEVALUE(RIGHT(jaar_zip[[#This Row],[YYYYMMDD]],2)&amp;"-"&amp;MID(jaar_zip[[#This Row],[YYYYMMDD]],5,2)&amp;"-"&amp;LEFT(jaar_zip[[#This Row],[YYYYMMDD]],4))</f>
        <v>45355</v>
      </c>
      <c r="K675" s="101" t="str">
        <f>IF(AND(VALUE(MONTH(jaar_zip[[#This Row],[Datum]]))=1,VALUE(WEEKNUM(jaar_zip[[#This Row],[Datum]],21))&gt;51),RIGHT(YEAR(jaar_zip[[#This Row],[Datum]])-1,2),RIGHT(YEAR(jaar_zip[[#This Row],[Datum]]),2))&amp;"-"&amp; TEXT(WEEKNUM(jaar_zip[[#This Row],[Datum]],21),"00")</f>
        <v>24-10</v>
      </c>
      <c r="L675" s="101">
        <f>MONTH(jaar_zip[[#This Row],[Datum]])</f>
        <v>3</v>
      </c>
      <c r="M675" s="101">
        <f>IF(ISNUMBER(jaar_zip[[#This Row],[etmaaltemperatuur]]),IF(jaar_zip[[#This Row],[etmaaltemperatuur]]&lt;stookgrens,stookgrens-jaar_zip[[#This Row],[etmaaltemperatuur]],0),"")</f>
        <v>11.3</v>
      </c>
      <c r="N675" s="101">
        <f>IF(ISNUMBER(jaar_zip[[#This Row],[graaddagen]]),IF(OR(MONTH(jaar_zip[[#This Row],[Datum]])=1,MONTH(jaar_zip[[#This Row],[Datum]])=2,MONTH(jaar_zip[[#This Row],[Datum]])=11,MONTH(jaar_zip[[#This Row],[Datum]])=12),1.1,IF(OR(MONTH(jaar_zip[[#This Row],[Datum]])=3,MONTH(jaar_zip[[#This Row],[Datum]])=10),1,0.8))*jaar_zip[[#This Row],[graaddagen]],"")</f>
        <v>11.3</v>
      </c>
      <c r="O675" s="101">
        <f>IF(ISNUMBER(jaar_zip[[#This Row],[etmaaltemperatuur]]),IF(jaar_zip[[#This Row],[etmaaltemperatuur]]&gt;stookgrens,jaar_zip[[#This Row],[etmaaltemperatuur]]-stookgrens,0),"")</f>
        <v>0</v>
      </c>
    </row>
    <row r="676" spans="1:15" x14ac:dyDescent="0.3">
      <c r="A676">
        <v>251</v>
      </c>
      <c r="B676">
        <v>20240305</v>
      </c>
      <c r="C676">
        <v>5.5</v>
      </c>
      <c r="D676">
        <v>6.6</v>
      </c>
      <c r="E676">
        <v>187</v>
      </c>
      <c r="F676">
        <v>0.5</v>
      </c>
      <c r="G676">
        <v>1015.2</v>
      </c>
      <c r="H676">
        <v>95</v>
      </c>
      <c r="I676" s="101" t="s">
        <v>17</v>
      </c>
      <c r="J676" s="1">
        <f>DATEVALUE(RIGHT(jaar_zip[[#This Row],[YYYYMMDD]],2)&amp;"-"&amp;MID(jaar_zip[[#This Row],[YYYYMMDD]],5,2)&amp;"-"&amp;LEFT(jaar_zip[[#This Row],[YYYYMMDD]],4))</f>
        <v>45356</v>
      </c>
      <c r="K676" s="101" t="str">
        <f>IF(AND(VALUE(MONTH(jaar_zip[[#This Row],[Datum]]))=1,VALUE(WEEKNUM(jaar_zip[[#This Row],[Datum]],21))&gt;51),RIGHT(YEAR(jaar_zip[[#This Row],[Datum]])-1,2),RIGHT(YEAR(jaar_zip[[#This Row],[Datum]]),2))&amp;"-"&amp; TEXT(WEEKNUM(jaar_zip[[#This Row],[Datum]],21),"00")</f>
        <v>24-10</v>
      </c>
      <c r="L676" s="101">
        <f>MONTH(jaar_zip[[#This Row],[Datum]])</f>
        <v>3</v>
      </c>
      <c r="M676" s="101">
        <f>IF(ISNUMBER(jaar_zip[[#This Row],[etmaaltemperatuur]]),IF(jaar_zip[[#This Row],[etmaaltemperatuur]]&lt;stookgrens,stookgrens-jaar_zip[[#This Row],[etmaaltemperatuur]],0),"")</f>
        <v>11.4</v>
      </c>
      <c r="N676" s="101">
        <f>IF(ISNUMBER(jaar_zip[[#This Row],[graaddagen]]),IF(OR(MONTH(jaar_zip[[#This Row],[Datum]])=1,MONTH(jaar_zip[[#This Row],[Datum]])=2,MONTH(jaar_zip[[#This Row],[Datum]])=11,MONTH(jaar_zip[[#This Row],[Datum]])=12),1.1,IF(OR(MONTH(jaar_zip[[#This Row],[Datum]])=3,MONTH(jaar_zip[[#This Row],[Datum]])=10),1,0.8))*jaar_zip[[#This Row],[graaddagen]],"")</f>
        <v>11.4</v>
      </c>
      <c r="O676" s="101">
        <f>IF(ISNUMBER(jaar_zip[[#This Row],[etmaaltemperatuur]]),IF(jaar_zip[[#This Row],[etmaaltemperatuur]]&gt;stookgrens,jaar_zip[[#This Row],[etmaaltemperatuur]]-stookgrens,0),"")</f>
        <v>0</v>
      </c>
    </row>
    <row r="677" spans="1:15" x14ac:dyDescent="0.3">
      <c r="A677">
        <v>251</v>
      </c>
      <c r="B677">
        <v>20240306</v>
      </c>
      <c r="C677">
        <v>5.7</v>
      </c>
      <c r="D677">
        <v>4.9000000000000004</v>
      </c>
      <c r="E677">
        <v>299</v>
      </c>
      <c r="F677">
        <v>0.4</v>
      </c>
      <c r="G677">
        <v>1023.9</v>
      </c>
      <c r="H677">
        <v>92</v>
      </c>
      <c r="I677" s="101" t="s">
        <v>17</v>
      </c>
      <c r="J677" s="1">
        <f>DATEVALUE(RIGHT(jaar_zip[[#This Row],[YYYYMMDD]],2)&amp;"-"&amp;MID(jaar_zip[[#This Row],[YYYYMMDD]],5,2)&amp;"-"&amp;LEFT(jaar_zip[[#This Row],[YYYYMMDD]],4))</f>
        <v>45357</v>
      </c>
      <c r="K677" s="101" t="str">
        <f>IF(AND(VALUE(MONTH(jaar_zip[[#This Row],[Datum]]))=1,VALUE(WEEKNUM(jaar_zip[[#This Row],[Datum]],21))&gt;51),RIGHT(YEAR(jaar_zip[[#This Row],[Datum]])-1,2),RIGHT(YEAR(jaar_zip[[#This Row],[Datum]]),2))&amp;"-"&amp; TEXT(WEEKNUM(jaar_zip[[#This Row],[Datum]],21),"00")</f>
        <v>24-10</v>
      </c>
      <c r="L677" s="101">
        <f>MONTH(jaar_zip[[#This Row],[Datum]])</f>
        <v>3</v>
      </c>
      <c r="M677" s="101">
        <f>IF(ISNUMBER(jaar_zip[[#This Row],[etmaaltemperatuur]]),IF(jaar_zip[[#This Row],[etmaaltemperatuur]]&lt;stookgrens,stookgrens-jaar_zip[[#This Row],[etmaaltemperatuur]],0),"")</f>
        <v>13.1</v>
      </c>
      <c r="N677" s="101">
        <f>IF(ISNUMBER(jaar_zip[[#This Row],[graaddagen]]),IF(OR(MONTH(jaar_zip[[#This Row],[Datum]])=1,MONTH(jaar_zip[[#This Row],[Datum]])=2,MONTH(jaar_zip[[#This Row],[Datum]])=11,MONTH(jaar_zip[[#This Row],[Datum]])=12),1.1,IF(OR(MONTH(jaar_zip[[#This Row],[Datum]])=3,MONTH(jaar_zip[[#This Row],[Datum]])=10),1,0.8))*jaar_zip[[#This Row],[graaddagen]],"")</f>
        <v>13.1</v>
      </c>
      <c r="O677" s="101">
        <f>IF(ISNUMBER(jaar_zip[[#This Row],[etmaaltemperatuur]]),IF(jaar_zip[[#This Row],[etmaaltemperatuur]]&gt;stookgrens,jaar_zip[[#This Row],[etmaaltemperatuur]]-stookgrens,0),"")</f>
        <v>0</v>
      </c>
    </row>
    <row r="678" spans="1:15" x14ac:dyDescent="0.3">
      <c r="A678">
        <v>251</v>
      </c>
      <c r="B678">
        <v>20240307</v>
      </c>
      <c r="C678">
        <v>6.8</v>
      </c>
      <c r="D678">
        <v>3.8</v>
      </c>
      <c r="E678">
        <v>602</v>
      </c>
      <c r="F678">
        <v>0</v>
      </c>
      <c r="G678">
        <v>1025.3</v>
      </c>
      <c r="H678">
        <v>89</v>
      </c>
      <c r="I678" s="101" t="s">
        <v>17</v>
      </c>
      <c r="J678" s="1">
        <f>DATEVALUE(RIGHT(jaar_zip[[#This Row],[YYYYMMDD]],2)&amp;"-"&amp;MID(jaar_zip[[#This Row],[YYYYMMDD]],5,2)&amp;"-"&amp;LEFT(jaar_zip[[#This Row],[YYYYMMDD]],4))</f>
        <v>45358</v>
      </c>
      <c r="K678" s="101" t="str">
        <f>IF(AND(VALUE(MONTH(jaar_zip[[#This Row],[Datum]]))=1,VALUE(WEEKNUM(jaar_zip[[#This Row],[Datum]],21))&gt;51),RIGHT(YEAR(jaar_zip[[#This Row],[Datum]])-1,2),RIGHT(YEAR(jaar_zip[[#This Row],[Datum]]),2))&amp;"-"&amp; TEXT(WEEKNUM(jaar_zip[[#This Row],[Datum]],21),"00")</f>
        <v>24-10</v>
      </c>
      <c r="L678" s="101">
        <f>MONTH(jaar_zip[[#This Row],[Datum]])</f>
        <v>3</v>
      </c>
      <c r="M678" s="101">
        <f>IF(ISNUMBER(jaar_zip[[#This Row],[etmaaltemperatuur]]),IF(jaar_zip[[#This Row],[etmaaltemperatuur]]&lt;stookgrens,stookgrens-jaar_zip[[#This Row],[etmaaltemperatuur]],0),"")</f>
        <v>14.2</v>
      </c>
      <c r="N678" s="101">
        <f>IF(ISNUMBER(jaar_zip[[#This Row],[graaddagen]]),IF(OR(MONTH(jaar_zip[[#This Row],[Datum]])=1,MONTH(jaar_zip[[#This Row],[Datum]])=2,MONTH(jaar_zip[[#This Row],[Datum]])=11,MONTH(jaar_zip[[#This Row],[Datum]])=12),1.1,IF(OR(MONTH(jaar_zip[[#This Row],[Datum]])=3,MONTH(jaar_zip[[#This Row],[Datum]])=10),1,0.8))*jaar_zip[[#This Row],[graaddagen]],"")</f>
        <v>14.2</v>
      </c>
      <c r="O678" s="101">
        <f>IF(ISNUMBER(jaar_zip[[#This Row],[etmaaltemperatuur]]),IF(jaar_zip[[#This Row],[etmaaltemperatuur]]&gt;stookgrens,jaar_zip[[#This Row],[etmaaltemperatuur]]-stookgrens,0),"")</f>
        <v>0</v>
      </c>
    </row>
    <row r="679" spans="1:15" x14ac:dyDescent="0.3">
      <c r="A679">
        <v>251</v>
      </c>
      <c r="B679">
        <v>20240308</v>
      </c>
      <c r="C679">
        <v>10</v>
      </c>
      <c r="D679">
        <v>4.8</v>
      </c>
      <c r="E679">
        <v>1330</v>
      </c>
      <c r="F679">
        <v>0</v>
      </c>
      <c r="G679">
        <v>1014.2</v>
      </c>
      <c r="H679">
        <v>77</v>
      </c>
      <c r="I679" s="101" t="s">
        <v>17</v>
      </c>
      <c r="J679" s="1">
        <f>DATEVALUE(RIGHT(jaar_zip[[#This Row],[YYYYMMDD]],2)&amp;"-"&amp;MID(jaar_zip[[#This Row],[YYYYMMDD]],5,2)&amp;"-"&amp;LEFT(jaar_zip[[#This Row],[YYYYMMDD]],4))</f>
        <v>45359</v>
      </c>
      <c r="K679" s="101" t="str">
        <f>IF(AND(VALUE(MONTH(jaar_zip[[#This Row],[Datum]]))=1,VALUE(WEEKNUM(jaar_zip[[#This Row],[Datum]],21))&gt;51),RIGHT(YEAR(jaar_zip[[#This Row],[Datum]])-1,2),RIGHT(YEAR(jaar_zip[[#This Row],[Datum]]),2))&amp;"-"&amp; TEXT(WEEKNUM(jaar_zip[[#This Row],[Datum]],21),"00")</f>
        <v>24-10</v>
      </c>
      <c r="L679" s="101">
        <f>MONTH(jaar_zip[[#This Row],[Datum]])</f>
        <v>3</v>
      </c>
      <c r="M679" s="101">
        <f>IF(ISNUMBER(jaar_zip[[#This Row],[etmaaltemperatuur]]),IF(jaar_zip[[#This Row],[etmaaltemperatuur]]&lt;stookgrens,stookgrens-jaar_zip[[#This Row],[etmaaltemperatuur]],0),"")</f>
        <v>13.2</v>
      </c>
      <c r="N679" s="101">
        <f>IF(ISNUMBER(jaar_zip[[#This Row],[graaddagen]]),IF(OR(MONTH(jaar_zip[[#This Row],[Datum]])=1,MONTH(jaar_zip[[#This Row],[Datum]])=2,MONTH(jaar_zip[[#This Row],[Datum]])=11,MONTH(jaar_zip[[#This Row],[Datum]])=12),1.1,IF(OR(MONTH(jaar_zip[[#This Row],[Datum]])=3,MONTH(jaar_zip[[#This Row],[Datum]])=10),1,0.8))*jaar_zip[[#This Row],[graaddagen]],"")</f>
        <v>13.2</v>
      </c>
      <c r="O679" s="101">
        <f>IF(ISNUMBER(jaar_zip[[#This Row],[etmaaltemperatuur]]),IF(jaar_zip[[#This Row],[etmaaltemperatuur]]&gt;stookgrens,jaar_zip[[#This Row],[etmaaltemperatuur]]-stookgrens,0),"")</f>
        <v>0</v>
      </c>
    </row>
    <row r="680" spans="1:15" x14ac:dyDescent="0.3">
      <c r="A680">
        <v>251</v>
      </c>
      <c r="B680">
        <v>20240309</v>
      </c>
      <c r="C680">
        <v>8.1999999999999993</v>
      </c>
      <c r="D680">
        <v>5.4</v>
      </c>
      <c r="E680">
        <v>1157</v>
      </c>
      <c r="F680">
        <v>0</v>
      </c>
      <c r="G680">
        <v>1003.2</v>
      </c>
      <c r="H680">
        <v>80</v>
      </c>
      <c r="I680" s="101" t="s">
        <v>17</v>
      </c>
      <c r="J680" s="1">
        <f>DATEVALUE(RIGHT(jaar_zip[[#This Row],[YYYYMMDD]],2)&amp;"-"&amp;MID(jaar_zip[[#This Row],[YYYYMMDD]],5,2)&amp;"-"&amp;LEFT(jaar_zip[[#This Row],[YYYYMMDD]],4))</f>
        <v>45360</v>
      </c>
      <c r="K680" s="101" t="str">
        <f>IF(AND(VALUE(MONTH(jaar_zip[[#This Row],[Datum]]))=1,VALUE(WEEKNUM(jaar_zip[[#This Row],[Datum]],21))&gt;51),RIGHT(YEAR(jaar_zip[[#This Row],[Datum]])-1,2),RIGHT(YEAR(jaar_zip[[#This Row],[Datum]]),2))&amp;"-"&amp; TEXT(WEEKNUM(jaar_zip[[#This Row],[Datum]],21),"00")</f>
        <v>24-10</v>
      </c>
      <c r="L680" s="101">
        <f>MONTH(jaar_zip[[#This Row],[Datum]])</f>
        <v>3</v>
      </c>
      <c r="M680" s="101">
        <f>IF(ISNUMBER(jaar_zip[[#This Row],[etmaaltemperatuur]]),IF(jaar_zip[[#This Row],[etmaaltemperatuur]]&lt;stookgrens,stookgrens-jaar_zip[[#This Row],[etmaaltemperatuur]],0),"")</f>
        <v>12.6</v>
      </c>
      <c r="N680" s="101">
        <f>IF(ISNUMBER(jaar_zip[[#This Row],[graaddagen]]),IF(OR(MONTH(jaar_zip[[#This Row],[Datum]])=1,MONTH(jaar_zip[[#This Row],[Datum]])=2,MONTH(jaar_zip[[#This Row],[Datum]])=11,MONTH(jaar_zip[[#This Row],[Datum]])=12),1.1,IF(OR(MONTH(jaar_zip[[#This Row],[Datum]])=3,MONTH(jaar_zip[[#This Row],[Datum]])=10),1,0.8))*jaar_zip[[#This Row],[graaddagen]],"")</f>
        <v>12.6</v>
      </c>
      <c r="O680" s="101">
        <f>IF(ISNUMBER(jaar_zip[[#This Row],[etmaaltemperatuur]]),IF(jaar_zip[[#This Row],[etmaaltemperatuur]]&gt;stookgrens,jaar_zip[[#This Row],[etmaaltemperatuur]]-stookgrens,0),"")</f>
        <v>0</v>
      </c>
    </row>
    <row r="681" spans="1:15" x14ac:dyDescent="0.3">
      <c r="A681">
        <v>251</v>
      </c>
      <c r="B681">
        <v>20240310</v>
      </c>
      <c r="C681">
        <v>11.7</v>
      </c>
      <c r="D681">
        <v>6.2</v>
      </c>
      <c r="E681">
        <v>940</v>
      </c>
      <c r="F681">
        <v>0</v>
      </c>
      <c r="G681">
        <v>1000.2</v>
      </c>
      <c r="H681">
        <v>87</v>
      </c>
      <c r="I681" s="101" t="s">
        <v>17</v>
      </c>
      <c r="J681" s="1">
        <f>DATEVALUE(RIGHT(jaar_zip[[#This Row],[YYYYMMDD]],2)&amp;"-"&amp;MID(jaar_zip[[#This Row],[YYYYMMDD]],5,2)&amp;"-"&amp;LEFT(jaar_zip[[#This Row],[YYYYMMDD]],4))</f>
        <v>45361</v>
      </c>
      <c r="K681" s="101" t="str">
        <f>IF(AND(VALUE(MONTH(jaar_zip[[#This Row],[Datum]]))=1,VALUE(WEEKNUM(jaar_zip[[#This Row],[Datum]],21))&gt;51),RIGHT(YEAR(jaar_zip[[#This Row],[Datum]])-1,2),RIGHT(YEAR(jaar_zip[[#This Row],[Datum]]),2))&amp;"-"&amp; TEXT(WEEKNUM(jaar_zip[[#This Row],[Datum]],21),"00")</f>
        <v>24-10</v>
      </c>
      <c r="L681" s="101">
        <f>MONTH(jaar_zip[[#This Row],[Datum]])</f>
        <v>3</v>
      </c>
      <c r="M681" s="101">
        <f>IF(ISNUMBER(jaar_zip[[#This Row],[etmaaltemperatuur]]),IF(jaar_zip[[#This Row],[etmaaltemperatuur]]&lt;stookgrens,stookgrens-jaar_zip[[#This Row],[etmaaltemperatuur]],0),"")</f>
        <v>11.8</v>
      </c>
      <c r="N681" s="101">
        <f>IF(ISNUMBER(jaar_zip[[#This Row],[graaddagen]]),IF(OR(MONTH(jaar_zip[[#This Row],[Datum]])=1,MONTH(jaar_zip[[#This Row],[Datum]])=2,MONTH(jaar_zip[[#This Row],[Datum]])=11,MONTH(jaar_zip[[#This Row],[Datum]])=12),1.1,IF(OR(MONTH(jaar_zip[[#This Row],[Datum]])=3,MONTH(jaar_zip[[#This Row],[Datum]])=10),1,0.8))*jaar_zip[[#This Row],[graaddagen]],"")</f>
        <v>11.8</v>
      </c>
      <c r="O681" s="101">
        <f>IF(ISNUMBER(jaar_zip[[#This Row],[etmaaltemperatuur]]),IF(jaar_zip[[#This Row],[etmaaltemperatuur]]&gt;stookgrens,jaar_zip[[#This Row],[etmaaltemperatuur]]-stookgrens,0),"")</f>
        <v>0</v>
      </c>
    </row>
    <row r="682" spans="1:15" x14ac:dyDescent="0.3">
      <c r="A682">
        <v>251</v>
      </c>
      <c r="B682">
        <v>20240311</v>
      </c>
      <c r="C682">
        <v>6.1</v>
      </c>
      <c r="D682">
        <v>6.8</v>
      </c>
      <c r="E682">
        <v>382</v>
      </c>
      <c r="F682">
        <v>-0.1</v>
      </c>
      <c r="G682">
        <v>1003.7</v>
      </c>
      <c r="H682">
        <v>89</v>
      </c>
      <c r="I682" s="101" t="s">
        <v>17</v>
      </c>
      <c r="J682" s="1">
        <f>DATEVALUE(RIGHT(jaar_zip[[#This Row],[YYYYMMDD]],2)&amp;"-"&amp;MID(jaar_zip[[#This Row],[YYYYMMDD]],5,2)&amp;"-"&amp;LEFT(jaar_zip[[#This Row],[YYYYMMDD]],4))</f>
        <v>45362</v>
      </c>
      <c r="K682" s="101" t="str">
        <f>IF(AND(VALUE(MONTH(jaar_zip[[#This Row],[Datum]]))=1,VALUE(WEEKNUM(jaar_zip[[#This Row],[Datum]],21))&gt;51),RIGHT(YEAR(jaar_zip[[#This Row],[Datum]])-1,2),RIGHT(YEAR(jaar_zip[[#This Row],[Datum]]),2))&amp;"-"&amp; TEXT(WEEKNUM(jaar_zip[[#This Row],[Datum]],21),"00")</f>
        <v>24-11</v>
      </c>
      <c r="L682" s="101">
        <f>MONTH(jaar_zip[[#This Row],[Datum]])</f>
        <v>3</v>
      </c>
      <c r="M682" s="101">
        <f>IF(ISNUMBER(jaar_zip[[#This Row],[etmaaltemperatuur]]),IF(jaar_zip[[#This Row],[etmaaltemperatuur]]&lt;stookgrens,stookgrens-jaar_zip[[#This Row],[etmaaltemperatuur]],0),"")</f>
        <v>11.2</v>
      </c>
      <c r="N682" s="101">
        <f>IF(ISNUMBER(jaar_zip[[#This Row],[graaddagen]]),IF(OR(MONTH(jaar_zip[[#This Row],[Datum]])=1,MONTH(jaar_zip[[#This Row],[Datum]])=2,MONTH(jaar_zip[[#This Row],[Datum]])=11,MONTH(jaar_zip[[#This Row],[Datum]])=12),1.1,IF(OR(MONTH(jaar_zip[[#This Row],[Datum]])=3,MONTH(jaar_zip[[#This Row],[Datum]])=10),1,0.8))*jaar_zip[[#This Row],[graaddagen]],"")</f>
        <v>11.2</v>
      </c>
      <c r="O682" s="101">
        <f>IF(ISNUMBER(jaar_zip[[#This Row],[etmaaltemperatuur]]),IF(jaar_zip[[#This Row],[etmaaltemperatuur]]&gt;stookgrens,jaar_zip[[#This Row],[etmaaltemperatuur]]-stookgrens,0),"")</f>
        <v>0</v>
      </c>
    </row>
    <row r="683" spans="1:15" x14ac:dyDescent="0.3">
      <c r="A683">
        <v>251</v>
      </c>
      <c r="B683">
        <v>20240312</v>
      </c>
      <c r="C683">
        <v>3.7</v>
      </c>
      <c r="D683">
        <v>7.2</v>
      </c>
      <c r="E683">
        <v>351</v>
      </c>
      <c r="F683">
        <v>0.1</v>
      </c>
      <c r="G683">
        <v>1011.4</v>
      </c>
      <c r="H683">
        <v>94</v>
      </c>
      <c r="I683" s="101" t="s">
        <v>17</v>
      </c>
      <c r="J683" s="1">
        <f>DATEVALUE(RIGHT(jaar_zip[[#This Row],[YYYYMMDD]],2)&amp;"-"&amp;MID(jaar_zip[[#This Row],[YYYYMMDD]],5,2)&amp;"-"&amp;LEFT(jaar_zip[[#This Row],[YYYYMMDD]],4))</f>
        <v>45363</v>
      </c>
      <c r="K683" s="101" t="str">
        <f>IF(AND(VALUE(MONTH(jaar_zip[[#This Row],[Datum]]))=1,VALUE(WEEKNUM(jaar_zip[[#This Row],[Datum]],21))&gt;51),RIGHT(YEAR(jaar_zip[[#This Row],[Datum]])-1,2),RIGHT(YEAR(jaar_zip[[#This Row],[Datum]]),2))&amp;"-"&amp; TEXT(WEEKNUM(jaar_zip[[#This Row],[Datum]],21),"00")</f>
        <v>24-11</v>
      </c>
      <c r="L683" s="101">
        <f>MONTH(jaar_zip[[#This Row],[Datum]])</f>
        <v>3</v>
      </c>
      <c r="M683" s="101">
        <f>IF(ISNUMBER(jaar_zip[[#This Row],[etmaaltemperatuur]]),IF(jaar_zip[[#This Row],[etmaaltemperatuur]]&lt;stookgrens,stookgrens-jaar_zip[[#This Row],[etmaaltemperatuur]],0),"")</f>
        <v>10.8</v>
      </c>
      <c r="N683" s="101">
        <f>IF(ISNUMBER(jaar_zip[[#This Row],[graaddagen]]),IF(OR(MONTH(jaar_zip[[#This Row],[Datum]])=1,MONTH(jaar_zip[[#This Row],[Datum]])=2,MONTH(jaar_zip[[#This Row],[Datum]])=11,MONTH(jaar_zip[[#This Row],[Datum]])=12),1.1,IF(OR(MONTH(jaar_zip[[#This Row],[Datum]])=3,MONTH(jaar_zip[[#This Row],[Datum]])=10),1,0.8))*jaar_zip[[#This Row],[graaddagen]],"")</f>
        <v>10.8</v>
      </c>
      <c r="O683" s="101">
        <f>IF(ISNUMBER(jaar_zip[[#This Row],[etmaaltemperatuur]]),IF(jaar_zip[[#This Row],[etmaaltemperatuur]]&gt;stookgrens,jaar_zip[[#This Row],[etmaaltemperatuur]]-stookgrens,0),"")</f>
        <v>0</v>
      </c>
    </row>
    <row r="684" spans="1:15" x14ac:dyDescent="0.3">
      <c r="A684">
        <v>251</v>
      </c>
      <c r="B684">
        <v>20240313</v>
      </c>
      <c r="C684">
        <v>7.4</v>
      </c>
      <c r="D684">
        <v>9</v>
      </c>
      <c r="E684">
        <v>691</v>
      </c>
      <c r="F684">
        <v>1.1000000000000001</v>
      </c>
      <c r="G684">
        <v>1011.6</v>
      </c>
      <c r="H684">
        <v>94</v>
      </c>
      <c r="I684" s="101" t="s">
        <v>17</v>
      </c>
      <c r="J684" s="1">
        <f>DATEVALUE(RIGHT(jaar_zip[[#This Row],[YYYYMMDD]],2)&amp;"-"&amp;MID(jaar_zip[[#This Row],[YYYYMMDD]],5,2)&amp;"-"&amp;LEFT(jaar_zip[[#This Row],[YYYYMMDD]],4))</f>
        <v>45364</v>
      </c>
      <c r="K684" s="101" t="str">
        <f>IF(AND(VALUE(MONTH(jaar_zip[[#This Row],[Datum]]))=1,VALUE(WEEKNUM(jaar_zip[[#This Row],[Datum]],21))&gt;51),RIGHT(YEAR(jaar_zip[[#This Row],[Datum]])-1,2),RIGHT(YEAR(jaar_zip[[#This Row],[Datum]]),2))&amp;"-"&amp; TEXT(WEEKNUM(jaar_zip[[#This Row],[Datum]],21),"00")</f>
        <v>24-11</v>
      </c>
      <c r="L684" s="101">
        <f>MONTH(jaar_zip[[#This Row],[Datum]])</f>
        <v>3</v>
      </c>
      <c r="M684" s="101">
        <f>IF(ISNUMBER(jaar_zip[[#This Row],[etmaaltemperatuur]]),IF(jaar_zip[[#This Row],[etmaaltemperatuur]]&lt;stookgrens,stookgrens-jaar_zip[[#This Row],[etmaaltemperatuur]],0),"")</f>
        <v>9</v>
      </c>
      <c r="N684" s="101">
        <f>IF(ISNUMBER(jaar_zip[[#This Row],[graaddagen]]),IF(OR(MONTH(jaar_zip[[#This Row],[Datum]])=1,MONTH(jaar_zip[[#This Row],[Datum]])=2,MONTH(jaar_zip[[#This Row],[Datum]])=11,MONTH(jaar_zip[[#This Row],[Datum]])=12),1.1,IF(OR(MONTH(jaar_zip[[#This Row],[Datum]])=3,MONTH(jaar_zip[[#This Row],[Datum]])=10),1,0.8))*jaar_zip[[#This Row],[graaddagen]],"")</f>
        <v>9</v>
      </c>
      <c r="O684" s="101">
        <f>IF(ISNUMBER(jaar_zip[[#This Row],[etmaaltemperatuur]]),IF(jaar_zip[[#This Row],[etmaaltemperatuur]]&gt;stookgrens,jaar_zip[[#This Row],[etmaaltemperatuur]]-stookgrens,0),"")</f>
        <v>0</v>
      </c>
    </row>
    <row r="685" spans="1:15" x14ac:dyDescent="0.3">
      <c r="A685">
        <v>251</v>
      </c>
      <c r="B685">
        <v>20240314</v>
      </c>
      <c r="C685">
        <v>6.6</v>
      </c>
      <c r="D685">
        <v>10</v>
      </c>
      <c r="E685">
        <v>1271</v>
      </c>
      <c r="F685">
        <v>0.2</v>
      </c>
      <c r="G685">
        <v>1008.4</v>
      </c>
      <c r="H685">
        <v>88</v>
      </c>
      <c r="I685" s="101" t="s">
        <v>17</v>
      </c>
      <c r="J685" s="1">
        <f>DATEVALUE(RIGHT(jaar_zip[[#This Row],[YYYYMMDD]],2)&amp;"-"&amp;MID(jaar_zip[[#This Row],[YYYYMMDD]],5,2)&amp;"-"&amp;LEFT(jaar_zip[[#This Row],[YYYYMMDD]],4))</f>
        <v>45365</v>
      </c>
      <c r="K685" s="101" t="str">
        <f>IF(AND(VALUE(MONTH(jaar_zip[[#This Row],[Datum]]))=1,VALUE(WEEKNUM(jaar_zip[[#This Row],[Datum]],21))&gt;51),RIGHT(YEAR(jaar_zip[[#This Row],[Datum]])-1,2),RIGHT(YEAR(jaar_zip[[#This Row],[Datum]]),2))&amp;"-"&amp; TEXT(WEEKNUM(jaar_zip[[#This Row],[Datum]],21),"00")</f>
        <v>24-11</v>
      </c>
      <c r="L685" s="101">
        <f>MONTH(jaar_zip[[#This Row],[Datum]])</f>
        <v>3</v>
      </c>
      <c r="M685" s="101">
        <f>IF(ISNUMBER(jaar_zip[[#This Row],[etmaaltemperatuur]]),IF(jaar_zip[[#This Row],[etmaaltemperatuur]]&lt;stookgrens,stookgrens-jaar_zip[[#This Row],[etmaaltemperatuur]],0),"")</f>
        <v>8</v>
      </c>
      <c r="N685" s="101">
        <f>IF(ISNUMBER(jaar_zip[[#This Row],[graaddagen]]),IF(OR(MONTH(jaar_zip[[#This Row],[Datum]])=1,MONTH(jaar_zip[[#This Row],[Datum]])=2,MONTH(jaar_zip[[#This Row],[Datum]])=11,MONTH(jaar_zip[[#This Row],[Datum]])=12),1.1,IF(OR(MONTH(jaar_zip[[#This Row],[Datum]])=3,MONTH(jaar_zip[[#This Row],[Datum]])=10),1,0.8))*jaar_zip[[#This Row],[graaddagen]],"")</f>
        <v>8</v>
      </c>
      <c r="O685" s="101">
        <f>IF(ISNUMBER(jaar_zip[[#This Row],[etmaaltemperatuur]]),IF(jaar_zip[[#This Row],[etmaaltemperatuur]]&gt;stookgrens,jaar_zip[[#This Row],[etmaaltemperatuur]]-stookgrens,0),"")</f>
        <v>0</v>
      </c>
    </row>
    <row r="686" spans="1:15" x14ac:dyDescent="0.3">
      <c r="A686">
        <v>251</v>
      </c>
      <c r="B686">
        <v>20240315</v>
      </c>
      <c r="C686">
        <v>9.1</v>
      </c>
      <c r="D686">
        <v>10.5</v>
      </c>
      <c r="E686">
        <v>1081</v>
      </c>
      <c r="F686">
        <v>0.3</v>
      </c>
      <c r="G686">
        <v>1004.2</v>
      </c>
      <c r="H686">
        <v>90</v>
      </c>
      <c r="I686" s="101" t="s">
        <v>17</v>
      </c>
      <c r="J686" s="1">
        <f>DATEVALUE(RIGHT(jaar_zip[[#This Row],[YYYYMMDD]],2)&amp;"-"&amp;MID(jaar_zip[[#This Row],[YYYYMMDD]],5,2)&amp;"-"&amp;LEFT(jaar_zip[[#This Row],[YYYYMMDD]],4))</f>
        <v>45366</v>
      </c>
      <c r="K686" s="101" t="str">
        <f>IF(AND(VALUE(MONTH(jaar_zip[[#This Row],[Datum]]))=1,VALUE(WEEKNUM(jaar_zip[[#This Row],[Datum]],21))&gt;51),RIGHT(YEAR(jaar_zip[[#This Row],[Datum]])-1,2),RIGHT(YEAR(jaar_zip[[#This Row],[Datum]]),2))&amp;"-"&amp; TEXT(WEEKNUM(jaar_zip[[#This Row],[Datum]],21),"00")</f>
        <v>24-11</v>
      </c>
      <c r="L686" s="101">
        <f>MONTH(jaar_zip[[#This Row],[Datum]])</f>
        <v>3</v>
      </c>
      <c r="M686" s="101">
        <f>IF(ISNUMBER(jaar_zip[[#This Row],[etmaaltemperatuur]]),IF(jaar_zip[[#This Row],[etmaaltemperatuur]]&lt;stookgrens,stookgrens-jaar_zip[[#This Row],[etmaaltemperatuur]],0),"")</f>
        <v>7.5</v>
      </c>
      <c r="N686" s="101">
        <f>IF(ISNUMBER(jaar_zip[[#This Row],[graaddagen]]),IF(OR(MONTH(jaar_zip[[#This Row],[Datum]])=1,MONTH(jaar_zip[[#This Row],[Datum]])=2,MONTH(jaar_zip[[#This Row],[Datum]])=11,MONTH(jaar_zip[[#This Row],[Datum]])=12),1.1,IF(OR(MONTH(jaar_zip[[#This Row],[Datum]])=3,MONTH(jaar_zip[[#This Row],[Datum]])=10),1,0.8))*jaar_zip[[#This Row],[graaddagen]],"")</f>
        <v>7.5</v>
      </c>
      <c r="O686" s="101">
        <f>IF(ISNUMBER(jaar_zip[[#This Row],[etmaaltemperatuur]]),IF(jaar_zip[[#This Row],[etmaaltemperatuur]]&gt;stookgrens,jaar_zip[[#This Row],[etmaaltemperatuur]]-stookgrens,0),"")</f>
        <v>0</v>
      </c>
    </row>
    <row r="687" spans="1:15" x14ac:dyDescent="0.3">
      <c r="A687">
        <v>251</v>
      </c>
      <c r="B687">
        <v>20240316</v>
      </c>
      <c r="C687">
        <v>5.4</v>
      </c>
      <c r="D687">
        <v>7.1</v>
      </c>
      <c r="E687">
        <v>1130</v>
      </c>
      <c r="F687">
        <v>0.1</v>
      </c>
      <c r="G687">
        <v>1018.4</v>
      </c>
      <c r="H687">
        <v>79</v>
      </c>
      <c r="I687" s="101" t="s">
        <v>17</v>
      </c>
      <c r="J687" s="1">
        <f>DATEVALUE(RIGHT(jaar_zip[[#This Row],[YYYYMMDD]],2)&amp;"-"&amp;MID(jaar_zip[[#This Row],[YYYYMMDD]],5,2)&amp;"-"&amp;LEFT(jaar_zip[[#This Row],[YYYYMMDD]],4))</f>
        <v>45367</v>
      </c>
      <c r="K687" s="101" t="str">
        <f>IF(AND(VALUE(MONTH(jaar_zip[[#This Row],[Datum]]))=1,VALUE(WEEKNUM(jaar_zip[[#This Row],[Datum]],21))&gt;51),RIGHT(YEAR(jaar_zip[[#This Row],[Datum]])-1,2),RIGHT(YEAR(jaar_zip[[#This Row],[Datum]]),2))&amp;"-"&amp; TEXT(WEEKNUM(jaar_zip[[#This Row],[Datum]],21),"00")</f>
        <v>24-11</v>
      </c>
      <c r="L687" s="101">
        <f>MONTH(jaar_zip[[#This Row],[Datum]])</f>
        <v>3</v>
      </c>
      <c r="M687" s="101">
        <f>IF(ISNUMBER(jaar_zip[[#This Row],[etmaaltemperatuur]]),IF(jaar_zip[[#This Row],[etmaaltemperatuur]]&lt;stookgrens,stookgrens-jaar_zip[[#This Row],[etmaaltemperatuur]],0),"")</f>
        <v>10.9</v>
      </c>
      <c r="N687" s="101">
        <f>IF(ISNUMBER(jaar_zip[[#This Row],[graaddagen]]),IF(OR(MONTH(jaar_zip[[#This Row],[Datum]])=1,MONTH(jaar_zip[[#This Row],[Datum]])=2,MONTH(jaar_zip[[#This Row],[Datum]])=11,MONTH(jaar_zip[[#This Row],[Datum]])=12),1.1,IF(OR(MONTH(jaar_zip[[#This Row],[Datum]])=3,MONTH(jaar_zip[[#This Row],[Datum]])=10),1,0.8))*jaar_zip[[#This Row],[graaddagen]],"")</f>
        <v>10.9</v>
      </c>
      <c r="O687" s="101">
        <f>IF(ISNUMBER(jaar_zip[[#This Row],[etmaaltemperatuur]]),IF(jaar_zip[[#This Row],[etmaaltemperatuur]]&gt;stookgrens,jaar_zip[[#This Row],[etmaaltemperatuur]]-stookgrens,0),"")</f>
        <v>0</v>
      </c>
    </row>
    <row r="688" spans="1:15" x14ac:dyDescent="0.3">
      <c r="A688">
        <v>251</v>
      </c>
      <c r="B688">
        <v>20240317</v>
      </c>
      <c r="C688">
        <v>7.4</v>
      </c>
      <c r="D688">
        <v>8.3000000000000007</v>
      </c>
      <c r="E688">
        <v>550</v>
      </c>
      <c r="F688">
        <v>3.2</v>
      </c>
      <c r="G688">
        <v>1018.9</v>
      </c>
      <c r="H688">
        <v>82</v>
      </c>
      <c r="I688" s="101" t="s">
        <v>17</v>
      </c>
      <c r="J688" s="1">
        <f>DATEVALUE(RIGHT(jaar_zip[[#This Row],[YYYYMMDD]],2)&amp;"-"&amp;MID(jaar_zip[[#This Row],[YYYYMMDD]],5,2)&amp;"-"&amp;LEFT(jaar_zip[[#This Row],[YYYYMMDD]],4))</f>
        <v>45368</v>
      </c>
      <c r="K688" s="101" t="str">
        <f>IF(AND(VALUE(MONTH(jaar_zip[[#This Row],[Datum]]))=1,VALUE(WEEKNUM(jaar_zip[[#This Row],[Datum]],21))&gt;51),RIGHT(YEAR(jaar_zip[[#This Row],[Datum]])-1,2),RIGHT(YEAR(jaar_zip[[#This Row],[Datum]]),2))&amp;"-"&amp; TEXT(WEEKNUM(jaar_zip[[#This Row],[Datum]],21),"00")</f>
        <v>24-11</v>
      </c>
      <c r="L688" s="101">
        <f>MONTH(jaar_zip[[#This Row],[Datum]])</f>
        <v>3</v>
      </c>
      <c r="M688" s="101">
        <f>IF(ISNUMBER(jaar_zip[[#This Row],[etmaaltemperatuur]]),IF(jaar_zip[[#This Row],[etmaaltemperatuur]]&lt;stookgrens,stookgrens-jaar_zip[[#This Row],[etmaaltemperatuur]],0),"")</f>
        <v>9.6999999999999993</v>
      </c>
      <c r="N688" s="101">
        <f>IF(ISNUMBER(jaar_zip[[#This Row],[graaddagen]]),IF(OR(MONTH(jaar_zip[[#This Row],[Datum]])=1,MONTH(jaar_zip[[#This Row],[Datum]])=2,MONTH(jaar_zip[[#This Row],[Datum]])=11,MONTH(jaar_zip[[#This Row],[Datum]])=12),1.1,IF(OR(MONTH(jaar_zip[[#This Row],[Datum]])=3,MONTH(jaar_zip[[#This Row],[Datum]])=10),1,0.8))*jaar_zip[[#This Row],[graaddagen]],"")</f>
        <v>9.6999999999999993</v>
      </c>
      <c r="O688" s="101">
        <f>IF(ISNUMBER(jaar_zip[[#This Row],[etmaaltemperatuur]]),IF(jaar_zip[[#This Row],[etmaaltemperatuur]]&gt;stookgrens,jaar_zip[[#This Row],[etmaaltemperatuur]]-stookgrens,0),"")</f>
        <v>0</v>
      </c>
    </row>
    <row r="689" spans="1:15" x14ac:dyDescent="0.3">
      <c r="A689">
        <v>251</v>
      </c>
      <c r="B689">
        <v>20240318</v>
      </c>
      <c r="C689">
        <v>4.0999999999999996</v>
      </c>
      <c r="D689">
        <v>8.6999999999999993</v>
      </c>
      <c r="E689">
        <v>1035</v>
      </c>
      <c r="F689">
        <v>0.9</v>
      </c>
      <c r="G689">
        <v>1015.2</v>
      </c>
      <c r="H689">
        <v>93</v>
      </c>
      <c r="I689" s="101" t="s">
        <v>17</v>
      </c>
      <c r="J689" s="1">
        <f>DATEVALUE(RIGHT(jaar_zip[[#This Row],[YYYYMMDD]],2)&amp;"-"&amp;MID(jaar_zip[[#This Row],[YYYYMMDD]],5,2)&amp;"-"&amp;LEFT(jaar_zip[[#This Row],[YYYYMMDD]],4))</f>
        <v>45369</v>
      </c>
      <c r="K689" s="101" t="str">
        <f>IF(AND(VALUE(MONTH(jaar_zip[[#This Row],[Datum]]))=1,VALUE(WEEKNUM(jaar_zip[[#This Row],[Datum]],21))&gt;51),RIGHT(YEAR(jaar_zip[[#This Row],[Datum]])-1,2),RIGHT(YEAR(jaar_zip[[#This Row],[Datum]]),2))&amp;"-"&amp; TEXT(WEEKNUM(jaar_zip[[#This Row],[Datum]],21),"00")</f>
        <v>24-12</v>
      </c>
      <c r="L689" s="101">
        <f>MONTH(jaar_zip[[#This Row],[Datum]])</f>
        <v>3</v>
      </c>
      <c r="M689" s="101">
        <f>IF(ISNUMBER(jaar_zip[[#This Row],[etmaaltemperatuur]]),IF(jaar_zip[[#This Row],[etmaaltemperatuur]]&lt;stookgrens,stookgrens-jaar_zip[[#This Row],[etmaaltemperatuur]],0),"")</f>
        <v>9.3000000000000007</v>
      </c>
      <c r="N689" s="101">
        <f>IF(ISNUMBER(jaar_zip[[#This Row],[graaddagen]]),IF(OR(MONTH(jaar_zip[[#This Row],[Datum]])=1,MONTH(jaar_zip[[#This Row],[Datum]])=2,MONTH(jaar_zip[[#This Row],[Datum]])=11,MONTH(jaar_zip[[#This Row],[Datum]])=12),1.1,IF(OR(MONTH(jaar_zip[[#This Row],[Datum]])=3,MONTH(jaar_zip[[#This Row],[Datum]])=10),1,0.8))*jaar_zip[[#This Row],[graaddagen]],"")</f>
        <v>9.3000000000000007</v>
      </c>
      <c r="O689" s="101">
        <f>IF(ISNUMBER(jaar_zip[[#This Row],[etmaaltemperatuur]]),IF(jaar_zip[[#This Row],[etmaaltemperatuur]]&gt;stookgrens,jaar_zip[[#This Row],[etmaaltemperatuur]]-stookgrens,0),"")</f>
        <v>0</v>
      </c>
    </row>
    <row r="690" spans="1:15" x14ac:dyDescent="0.3">
      <c r="A690">
        <v>251</v>
      </c>
      <c r="B690">
        <v>20240319</v>
      </c>
      <c r="C690">
        <v>5.8</v>
      </c>
      <c r="D690">
        <v>10.3</v>
      </c>
      <c r="E690">
        <v>821</v>
      </c>
      <c r="F690">
        <v>-0.1</v>
      </c>
      <c r="G690">
        <v>1016.8</v>
      </c>
      <c r="H690">
        <v>91</v>
      </c>
      <c r="I690" s="101" t="s">
        <v>17</v>
      </c>
      <c r="J690" s="1">
        <f>DATEVALUE(RIGHT(jaar_zip[[#This Row],[YYYYMMDD]],2)&amp;"-"&amp;MID(jaar_zip[[#This Row],[YYYYMMDD]],5,2)&amp;"-"&amp;LEFT(jaar_zip[[#This Row],[YYYYMMDD]],4))</f>
        <v>45370</v>
      </c>
      <c r="K690" s="101" t="str">
        <f>IF(AND(VALUE(MONTH(jaar_zip[[#This Row],[Datum]]))=1,VALUE(WEEKNUM(jaar_zip[[#This Row],[Datum]],21))&gt;51),RIGHT(YEAR(jaar_zip[[#This Row],[Datum]])-1,2),RIGHT(YEAR(jaar_zip[[#This Row],[Datum]]),2))&amp;"-"&amp; TEXT(WEEKNUM(jaar_zip[[#This Row],[Datum]],21),"00")</f>
        <v>24-12</v>
      </c>
      <c r="L690" s="101">
        <f>MONTH(jaar_zip[[#This Row],[Datum]])</f>
        <v>3</v>
      </c>
      <c r="M690" s="101">
        <f>IF(ISNUMBER(jaar_zip[[#This Row],[etmaaltemperatuur]]),IF(jaar_zip[[#This Row],[etmaaltemperatuur]]&lt;stookgrens,stookgrens-jaar_zip[[#This Row],[etmaaltemperatuur]],0),"")</f>
        <v>7.6999999999999993</v>
      </c>
      <c r="N690" s="101">
        <f>IF(ISNUMBER(jaar_zip[[#This Row],[graaddagen]]),IF(OR(MONTH(jaar_zip[[#This Row],[Datum]])=1,MONTH(jaar_zip[[#This Row],[Datum]])=2,MONTH(jaar_zip[[#This Row],[Datum]])=11,MONTH(jaar_zip[[#This Row],[Datum]])=12),1.1,IF(OR(MONTH(jaar_zip[[#This Row],[Datum]])=3,MONTH(jaar_zip[[#This Row],[Datum]])=10),1,0.8))*jaar_zip[[#This Row],[graaddagen]],"")</f>
        <v>7.6999999999999993</v>
      </c>
      <c r="O690" s="101">
        <f>IF(ISNUMBER(jaar_zip[[#This Row],[etmaaltemperatuur]]),IF(jaar_zip[[#This Row],[etmaaltemperatuur]]&gt;stookgrens,jaar_zip[[#This Row],[etmaaltemperatuur]]-stookgrens,0),"")</f>
        <v>0</v>
      </c>
    </row>
    <row r="691" spans="1:15" x14ac:dyDescent="0.3">
      <c r="A691">
        <v>251</v>
      </c>
      <c r="B691">
        <v>20240320</v>
      </c>
      <c r="C691">
        <v>4.3</v>
      </c>
      <c r="D691">
        <v>10</v>
      </c>
      <c r="E691">
        <v>558</v>
      </c>
      <c r="F691">
        <v>1.6</v>
      </c>
      <c r="G691">
        <v>1018.7</v>
      </c>
      <c r="H691">
        <v>95</v>
      </c>
      <c r="I691" s="101" t="s">
        <v>17</v>
      </c>
      <c r="J691" s="1">
        <f>DATEVALUE(RIGHT(jaar_zip[[#This Row],[YYYYMMDD]],2)&amp;"-"&amp;MID(jaar_zip[[#This Row],[YYYYMMDD]],5,2)&amp;"-"&amp;LEFT(jaar_zip[[#This Row],[YYYYMMDD]],4))</f>
        <v>45371</v>
      </c>
      <c r="K691" s="101" t="str">
        <f>IF(AND(VALUE(MONTH(jaar_zip[[#This Row],[Datum]]))=1,VALUE(WEEKNUM(jaar_zip[[#This Row],[Datum]],21))&gt;51),RIGHT(YEAR(jaar_zip[[#This Row],[Datum]])-1,2),RIGHT(YEAR(jaar_zip[[#This Row],[Datum]]),2))&amp;"-"&amp; TEXT(WEEKNUM(jaar_zip[[#This Row],[Datum]],21),"00")</f>
        <v>24-12</v>
      </c>
      <c r="L691" s="101">
        <f>MONTH(jaar_zip[[#This Row],[Datum]])</f>
        <v>3</v>
      </c>
      <c r="M691" s="101">
        <f>IF(ISNUMBER(jaar_zip[[#This Row],[etmaaltemperatuur]]),IF(jaar_zip[[#This Row],[etmaaltemperatuur]]&lt;stookgrens,stookgrens-jaar_zip[[#This Row],[etmaaltemperatuur]],0),"")</f>
        <v>8</v>
      </c>
      <c r="N691" s="101">
        <f>IF(ISNUMBER(jaar_zip[[#This Row],[graaddagen]]),IF(OR(MONTH(jaar_zip[[#This Row],[Datum]])=1,MONTH(jaar_zip[[#This Row],[Datum]])=2,MONTH(jaar_zip[[#This Row],[Datum]])=11,MONTH(jaar_zip[[#This Row],[Datum]])=12),1.1,IF(OR(MONTH(jaar_zip[[#This Row],[Datum]])=3,MONTH(jaar_zip[[#This Row],[Datum]])=10),1,0.8))*jaar_zip[[#This Row],[graaddagen]],"")</f>
        <v>8</v>
      </c>
      <c r="O691" s="101">
        <f>IF(ISNUMBER(jaar_zip[[#This Row],[etmaaltemperatuur]]),IF(jaar_zip[[#This Row],[etmaaltemperatuur]]&gt;stookgrens,jaar_zip[[#This Row],[etmaaltemperatuur]]-stookgrens,0),"")</f>
        <v>0</v>
      </c>
    </row>
    <row r="692" spans="1:15" x14ac:dyDescent="0.3">
      <c r="A692">
        <v>251</v>
      </c>
      <c r="B692">
        <v>20240321</v>
      </c>
      <c r="C692">
        <v>6.7</v>
      </c>
      <c r="D692">
        <v>7.8</v>
      </c>
      <c r="E692">
        <v>538</v>
      </c>
      <c r="F692">
        <v>0.1</v>
      </c>
      <c r="G692">
        <v>1022.1</v>
      </c>
      <c r="H692">
        <v>91</v>
      </c>
      <c r="I692" s="101" t="s">
        <v>17</v>
      </c>
      <c r="J692" s="1">
        <f>DATEVALUE(RIGHT(jaar_zip[[#This Row],[YYYYMMDD]],2)&amp;"-"&amp;MID(jaar_zip[[#This Row],[YYYYMMDD]],5,2)&amp;"-"&amp;LEFT(jaar_zip[[#This Row],[YYYYMMDD]],4))</f>
        <v>45372</v>
      </c>
      <c r="K692" s="101" t="str">
        <f>IF(AND(VALUE(MONTH(jaar_zip[[#This Row],[Datum]]))=1,VALUE(WEEKNUM(jaar_zip[[#This Row],[Datum]],21))&gt;51),RIGHT(YEAR(jaar_zip[[#This Row],[Datum]])-1,2),RIGHT(YEAR(jaar_zip[[#This Row],[Datum]]),2))&amp;"-"&amp; TEXT(WEEKNUM(jaar_zip[[#This Row],[Datum]],21),"00")</f>
        <v>24-12</v>
      </c>
      <c r="L692" s="101">
        <f>MONTH(jaar_zip[[#This Row],[Datum]])</f>
        <v>3</v>
      </c>
      <c r="M692" s="101">
        <f>IF(ISNUMBER(jaar_zip[[#This Row],[etmaaltemperatuur]]),IF(jaar_zip[[#This Row],[etmaaltemperatuur]]&lt;stookgrens,stookgrens-jaar_zip[[#This Row],[etmaaltemperatuur]],0),"")</f>
        <v>10.199999999999999</v>
      </c>
      <c r="N692" s="101">
        <f>IF(ISNUMBER(jaar_zip[[#This Row],[graaddagen]]),IF(OR(MONTH(jaar_zip[[#This Row],[Datum]])=1,MONTH(jaar_zip[[#This Row],[Datum]])=2,MONTH(jaar_zip[[#This Row],[Datum]])=11,MONTH(jaar_zip[[#This Row],[Datum]])=12),1.1,IF(OR(MONTH(jaar_zip[[#This Row],[Datum]])=3,MONTH(jaar_zip[[#This Row],[Datum]])=10),1,0.8))*jaar_zip[[#This Row],[graaddagen]],"")</f>
        <v>10.199999999999999</v>
      </c>
      <c r="O692" s="101">
        <f>IF(ISNUMBER(jaar_zip[[#This Row],[etmaaltemperatuur]]),IF(jaar_zip[[#This Row],[etmaaltemperatuur]]&gt;stookgrens,jaar_zip[[#This Row],[etmaaltemperatuur]]-stookgrens,0),"")</f>
        <v>0</v>
      </c>
    </row>
    <row r="693" spans="1:15" x14ac:dyDescent="0.3">
      <c r="A693">
        <v>251</v>
      </c>
      <c r="B693">
        <v>20240322</v>
      </c>
      <c r="C693">
        <v>6.6</v>
      </c>
      <c r="D693">
        <v>8.1999999999999993</v>
      </c>
      <c r="E693">
        <v>584</v>
      </c>
      <c r="F693">
        <v>5.2</v>
      </c>
      <c r="G693">
        <v>1013.6</v>
      </c>
      <c r="H693">
        <v>90</v>
      </c>
      <c r="I693" s="101" t="s">
        <v>17</v>
      </c>
      <c r="J693" s="1">
        <f>DATEVALUE(RIGHT(jaar_zip[[#This Row],[YYYYMMDD]],2)&amp;"-"&amp;MID(jaar_zip[[#This Row],[YYYYMMDD]],5,2)&amp;"-"&amp;LEFT(jaar_zip[[#This Row],[YYYYMMDD]],4))</f>
        <v>45373</v>
      </c>
      <c r="K693" s="101" t="str">
        <f>IF(AND(VALUE(MONTH(jaar_zip[[#This Row],[Datum]]))=1,VALUE(WEEKNUM(jaar_zip[[#This Row],[Datum]],21))&gt;51),RIGHT(YEAR(jaar_zip[[#This Row],[Datum]])-1,2),RIGHT(YEAR(jaar_zip[[#This Row],[Datum]]),2))&amp;"-"&amp; TEXT(WEEKNUM(jaar_zip[[#This Row],[Datum]],21),"00")</f>
        <v>24-12</v>
      </c>
      <c r="L693" s="101">
        <f>MONTH(jaar_zip[[#This Row],[Datum]])</f>
        <v>3</v>
      </c>
      <c r="M693" s="101">
        <f>IF(ISNUMBER(jaar_zip[[#This Row],[etmaaltemperatuur]]),IF(jaar_zip[[#This Row],[etmaaltemperatuur]]&lt;stookgrens,stookgrens-jaar_zip[[#This Row],[etmaaltemperatuur]],0),"")</f>
        <v>9.8000000000000007</v>
      </c>
      <c r="N693" s="101">
        <f>IF(ISNUMBER(jaar_zip[[#This Row],[graaddagen]]),IF(OR(MONTH(jaar_zip[[#This Row],[Datum]])=1,MONTH(jaar_zip[[#This Row],[Datum]])=2,MONTH(jaar_zip[[#This Row],[Datum]])=11,MONTH(jaar_zip[[#This Row],[Datum]])=12),1.1,IF(OR(MONTH(jaar_zip[[#This Row],[Datum]])=3,MONTH(jaar_zip[[#This Row],[Datum]])=10),1,0.8))*jaar_zip[[#This Row],[graaddagen]],"")</f>
        <v>9.8000000000000007</v>
      </c>
      <c r="O693" s="101">
        <f>IF(ISNUMBER(jaar_zip[[#This Row],[etmaaltemperatuur]]),IF(jaar_zip[[#This Row],[etmaaltemperatuur]]&gt;stookgrens,jaar_zip[[#This Row],[etmaaltemperatuur]]-stookgrens,0),"")</f>
        <v>0</v>
      </c>
    </row>
    <row r="694" spans="1:15" x14ac:dyDescent="0.3">
      <c r="A694">
        <v>251</v>
      </c>
      <c r="B694">
        <v>20240323</v>
      </c>
      <c r="C694">
        <v>8.8000000000000007</v>
      </c>
      <c r="D694">
        <v>6.9</v>
      </c>
      <c r="E694">
        <v>1294</v>
      </c>
      <c r="F694">
        <v>1.8</v>
      </c>
      <c r="G694">
        <v>1004.6</v>
      </c>
      <c r="H694">
        <v>76</v>
      </c>
      <c r="I694" s="101" t="s">
        <v>17</v>
      </c>
      <c r="J694" s="1">
        <f>DATEVALUE(RIGHT(jaar_zip[[#This Row],[YYYYMMDD]],2)&amp;"-"&amp;MID(jaar_zip[[#This Row],[YYYYMMDD]],5,2)&amp;"-"&amp;LEFT(jaar_zip[[#This Row],[YYYYMMDD]],4))</f>
        <v>45374</v>
      </c>
      <c r="K694" s="101" t="str">
        <f>IF(AND(VALUE(MONTH(jaar_zip[[#This Row],[Datum]]))=1,VALUE(WEEKNUM(jaar_zip[[#This Row],[Datum]],21))&gt;51),RIGHT(YEAR(jaar_zip[[#This Row],[Datum]])-1,2),RIGHT(YEAR(jaar_zip[[#This Row],[Datum]]),2))&amp;"-"&amp; TEXT(WEEKNUM(jaar_zip[[#This Row],[Datum]],21),"00")</f>
        <v>24-12</v>
      </c>
      <c r="L694" s="101">
        <f>MONTH(jaar_zip[[#This Row],[Datum]])</f>
        <v>3</v>
      </c>
      <c r="M694" s="101">
        <f>IF(ISNUMBER(jaar_zip[[#This Row],[etmaaltemperatuur]]),IF(jaar_zip[[#This Row],[etmaaltemperatuur]]&lt;stookgrens,stookgrens-jaar_zip[[#This Row],[etmaaltemperatuur]],0),"")</f>
        <v>11.1</v>
      </c>
      <c r="N694" s="101">
        <f>IF(ISNUMBER(jaar_zip[[#This Row],[graaddagen]]),IF(OR(MONTH(jaar_zip[[#This Row],[Datum]])=1,MONTH(jaar_zip[[#This Row],[Datum]])=2,MONTH(jaar_zip[[#This Row],[Datum]])=11,MONTH(jaar_zip[[#This Row],[Datum]])=12),1.1,IF(OR(MONTH(jaar_zip[[#This Row],[Datum]])=3,MONTH(jaar_zip[[#This Row],[Datum]])=10),1,0.8))*jaar_zip[[#This Row],[graaddagen]],"")</f>
        <v>11.1</v>
      </c>
      <c r="O694" s="101">
        <f>IF(ISNUMBER(jaar_zip[[#This Row],[etmaaltemperatuur]]),IF(jaar_zip[[#This Row],[etmaaltemperatuur]]&gt;stookgrens,jaar_zip[[#This Row],[etmaaltemperatuur]]-stookgrens,0),"")</f>
        <v>0</v>
      </c>
    </row>
    <row r="695" spans="1:15" x14ac:dyDescent="0.3">
      <c r="A695">
        <v>251</v>
      </c>
      <c r="B695">
        <v>20240324</v>
      </c>
      <c r="C695">
        <v>10.1</v>
      </c>
      <c r="D695">
        <v>7.2</v>
      </c>
      <c r="E695">
        <v>994</v>
      </c>
      <c r="F695">
        <v>2.4</v>
      </c>
      <c r="G695">
        <v>1000.7</v>
      </c>
      <c r="H695">
        <v>80</v>
      </c>
      <c r="I695" s="101" t="s">
        <v>17</v>
      </c>
      <c r="J695" s="1">
        <f>DATEVALUE(RIGHT(jaar_zip[[#This Row],[YYYYMMDD]],2)&amp;"-"&amp;MID(jaar_zip[[#This Row],[YYYYMMDD]],5,2)&amp;"-"&amp;LEFT(jaar_zip[[#This Row],[YYYYMMDD]],4))</f>
        <v>45375</v>
      </c>
      <c r="K695" s="101" t="str">
        <f>IF(AND(VALUE(MONTH(jaar_zip[[#This Row],[Datum]]))=1,VALUE(WEEKNUM(jaar_zip[[#This Row],[Datum]],21))&gt;51),RIGHT(YEAR(jaar_zip[[#This Row],[Datum]])-1,2),RIGHT(YEAR(jaar_zip[[#This Row],[Datum]]),2))&amp;"-"&amp; TEXT(WEEKNUM(jaar_zip[[#This Row],[Datum]],21),"00")</f>
        <v>24-12</v>
      </c>
      <c r="L695" s="101">
        <f>MONTH(jaar_zip[[#This Row],[Datum]])</f>
        <v>3</v>
      </c>
      <c r="M695" s="101">
        <f>IF(ISNUMBER(jaar_zip[[#This Row],[etmaaltemperatuur]]),IF(jaar_zip[[#This Row],[etmaaltemperatuur]]&lt;stookgrens,stookgrens-jaar_zip[[#This Row],[etmaaltemperatuur]],0),"")</f>
        <v>10.8</v>
      </c>
      <c r="N695" s="101">
        <f>IF(ISNUMBER(jaar_zip[[#This Row],[graaddagen]]),IF(OR(MONTH(jaar_zip[[#This Row],[Datum]])=1,MONTH(jaar_zip[[#This Row],[Datum]])=2,MONTH(jaar_zip[[#This Row],[Datum]])=11,MONTH(jaar_zip[[#This Row],[Datum]])=12),1.1,IF(OR(MONTH(jaar_zip[[#This Row],[Datum]])=3,MONTH(jaar_zip[[#This Row],[Datum]])=10),1,0.8))*jaar_zip[[#This Row],[graaddagen]],"")</f>
        <v>10.8</v>
      </c>
      <c r="O695" s="101">
        <f>IF(ISNUMBER(jaar_zip[[#This Row],[etmaaltemperatuur]]),IF(jaar_zip[[#This Row],[etmaaltemperatuur]]&gt;stookgrens,jaar_zip[[#This Row],[etmaaltemperatuur]]-stookgrens,0),"")</f>
        <v>0</v>
      </c>
    </row>
    <row r="696" spans="1:15" x14ac:dyDescent="0.3">
      <c r="A696">
        <v>251</v>
      </c>
      <c r="B696">
        <v>20240325</v>
      </c>
      <c r="C696">
        <v>4.5</v>
      </c>
      <c r="D696">
        <v>7.3</v>
      </c>
      <c r="E696">
        <v>1392</v>
      </c>
      <c r="F696">
        <v>1</v>
      </c>
      <c r="G696">
        <v>1004.1</v>
      </c>
      <c r="H696">
        <v>77</v>
      </c>
      <c r="I696" s="101" t="s">
        <v>17</v>
      </c>
      <c r="J696" s="1">
        <f>DATEVALUE(RIGHT(jaar_zip[[#This Row],[YYYYMMDD]],2)&amp;"-"&amp;MID(jaar_zip[[#This Row],[YYYYMMDD]],5,2)&amp;"-"&amp;LEFT(jaar_zip[[#This Row],[YYYYMMDD]],4))</f>
        <v>45376</v>
      </c>
      <c r="K696" s="101" t="str">
        <f>IF(AND(VALUE(MONTH(jaar_zip[[#This Row],[Datum]]))=1,VALUE(WEEKNUM(jaar_zip[[#This Row],[Datum]],21))&gt;51),RIGHT(YEAR(jaar_zip[[#This Row],[Datum]])-1,2),RIGHT(YEAR(jaar_zip[[#This Row],[Datum]]),2))&amp;"-"&amp; TEXT(WEEKNUM(jaar_zip[[#This Row],[Datum]],21),"00")</f>
        <v>24-13</v>
      </c>
      <c r="L696" s="101">
        <f>MONTH(jaar_zip[[#This Row],[Datum]])</f>
        <v>3</v>
      </c>
      <c r="M696" s="101">
        <f>IF(ISNUMBER(jaar_zip[[#This Row],[etmaaltemperatuur]]),IF(jaar_zip[[#This Row],[etmaaltemperatuur]]&lt;stookgrens,stookgrens-jaar_zip[[#This Row],[etmaaltemperatuur]],0),"")</f>
        <v>10.7</v>
      </c>
      <c r="N696" s="101">
        <f>IF(ISNUMBER(jaar_zip[[#This Row],[graaddagen]]),IF(OR(MONTH(jaar_zip[[#This Row],[Datum]])=1,MONTH(jaar_zip[[#This Row],[Datum]])=2,MONTH(jaar_zip[[#This Row],[Datum]])=11,MONTH(jaar_zip[[#This Row],[Datum]])=12),1.1,IF(OR(MONTH(jaar_zip[[#This Row],[Datum]])=3,MONTH(jaar_zip[[#This Row],[Datum]])=10),1,0.8))*jaar_zip[[#This Row],[graaddagen]],"")</f>
        <v>10.7</v>
      </c>
      <c r="O696" s="101">
        <f>IF(ISNUMBER(jaar_zip[[#This Row],[etmaaltemperatuur]]),IF(jaar_zip[[#This Row],[etmaaltemperatuur]]&gt;stookgrens,jaar_zip[[#This Row],[etmaaltemperatuur]]-stookgrens,0),"")</f>
        <v>0</v>
      </c>
    </row>
    <row r="697" spans="1:15" x14ac:dyDescent="0.3">
      <c r="A697">
        <v>251</v>
      </c>
      <c r="B697">
        <v>20240326</v>
      </c>
      <c r="C697">
        <v>5.8</v>
      </c>
      <c r="D697">
        <v>8.3000000000000007</v>
      </c>
      <c r="E697">
        <v>1303</v>
      </c>
      <c r="F697">
        <v>0</v>
      </c>
      <c r="G697">
        <v>991.7</v>
      </c>
      <c r="H697">
        <v>76</v>
      </c>
      <c r="I697" s="101" t="s">
        <v>17</v>
      </c>
      <c r="J697" s="1">
        <f>DATEVALUE(RIGHT(jaar_zip[[#This Row],[YYYYMMDD]],2)&amp;"-"&amp;MID(jaar_zip[[#This Row],[YYYYMMDD]],5,2)&amp;"-"&amp;LEFT(jaar_zip[[#This Row],[YYYYMMDD]],4))</f>
        <v>45377</v>
      </c>
      <c r="K697" s="101" t="str">
        <f>IF(AND(VALUE(MONTH(jaar_zip[[#This Row],[Datum]]))=1,VALUE(WEEKNUM(jaar_zip[[#This Row],[Datum]],21))&gt;51),RIGHT(YEAR(jaar_zip[[#This Row],[Datum]])-1,2),RIGHT(YEAR(jaar_zip[[#This Row],[Datum]]),2))&amp;"-"&amp; TEXT(WEEKNUM(jaar_zip[[#This Row],[Datum]],21),"00")</f>
        <v>24-13</v>
      </c>
      <c r="L697" s="101">
        <f>MONTH(jaar_zip[[#This Row],[Datum]])</f>
        <v>3</v>
      </c>
      <c r="M697" s="101">
        <f>IF(ISNUMBER(jaar_zip[[#This Row],[etmaaltemperatuur]]),IF(jaar_zip[[#This Row],[etmaaltemperatuur]]&lt;stookgrens,stookgrens-jaar_zip[[#This Row],[etmaaltemperatuur]],0),"")</f>
        <v>9.6999999999999993</v>
      </c>
      <c r="N697" s="101">
        <f>IF(ISNUMBER(jaar_zip[[#This Row],[graaddagen]]),IF(OR(MONTH(jaar_zip[[#This Row],[Datum]])=1,MONTH(jaar_zip[[#This Row],[Datum]])=2,MONTH(jaar_zip[[#This Row],[Datum]])=11,MONTH(jaar_zip[[#This Row],[Datum]])=12),1.1,IF(OR(MONTH(jaar_zip[[#This Row],[Datum]])=3,MONTH(jaar_zip[[#This Row],[Datum]])=10),1,0.8))*jaar_zip[[#This Row],[graaddagen]],"")</f>
        <v>9.6999999999999993</v>
      </c>
      <c r="O697" s="101">
        <f>IF(ISNUMBER(jaar_zip[[#This Row],[etmaaltemperatuur]]),IF(jaar_zip[[#This Row],[etmaaltemperatuur]]&gt;stookgrens,jaar_zip[[#This Row],[etmaaltemperatuur]]-stookgrens,0),"")</f>
        <v>0</v>
      </c>
    </row>
    <row r="698" spans="1:15" x14ac:dyDescent="0.3">
      <c r="A698">
        <v>251</v>
      </c>
      <c r="B698">
        <v>20240327</v>
      </c>
      <c r="C698">
        <v>6.3</v>
      </c>
      <c r="D698">
        <v>8.9</v>
      </c>
      <c r="E698">
        <v>629</v>
      </c>
      <c r="F698">
        <v>0.1</v>
      </c>
      <c r="G698">
        <v>985.7</v>
      </c>
      <c r="H698">
        <v>85</v>
      </c>
      <c r="I698" s="101" t="s">
        <v>17</v>
      </c>
      <c r="J698" s="1">
        <f>DATEVALUE(RIGHT(jaar_zip[[#This Row],[YYYYMMDD]],2)&amp;"-"&amp;MID(jaar_zip[[#This Row],[YYYYMMDD]],5,2)&amp;"-"&amp;LEFT(jaar_zip[[#This Row],[YYYYMMDD]],4))</f>
        <v>45378</v>
      </c>
      <c r="K698" s="101" t="str">
        <f>IF(AND(VALUE(MONTH(jaar_zip[[#This Row],[Datum]]))=1,VALUE(WEEKNUM(jaar_zip[[#This Row],[Datum]],21))&gt;51),RIGHT(YEAR(jaar_zip[[#This Row],[Datum]])-1,2),RIGHT(YEAR(jaar_zip[[#This Row],[Datum]]),2))&amp;"-"&amp; TEXT(WEEKNUM(jaar_zip[[#This Row],[Datum]],21),"00")</f>
        <v>24-13</v>
      </c>
      <c r="L698" s="101">
        <f>MONTH(jaar_zip[[#This Row],[Datum]])</f>
        <v>3</v>
      </c>
      <c r="M698" s="101">
        <f>IF(ISNUMBER(jaar_zip[[#This Row],[etmaaltemperatuur]]),IF(jaar_zip[[#This Row],[etmaaltemperatuur]]&lt;stookgrens,stookgrens-jaar_zip[[#This Row],[etmaaltemperatuur]],0),"")</f>
        <v>9.1</v>
      </c>
      <c r="N698" s="101">
        <f>IF(ISNUMBER(jaar_zip[[#This Row],[graaddagen]]),IF(OR(MONTH(jaar_zip[[#This Row],[Datum]])=1,MONTH(jaar_zip[[#This Row],[Datum]])=2,MONTH(jaar_zip[[#This Row],[Datum]])=11,MONTH(jaar_zip[[#This Row],[Datum]])=12),1.1,IF(OR(MONTH(jaar_zip[[#This Row],[Datum]])=3,MONTH(jaar_zip[[#This Row],[Datum]])=10),1,0.8))*jaar_zip[[#This Row],[graaddagen]],"")</f>
        <v>9.1</v>
      </c>
      <c r="O698" s="101">
        <f>IF(ISNUMBER(jaar_zip[[#This Row],[etmaaltemperatuur]]),IF(jaar_zip[[#This Row],[etmaaltemperatuur]]&gt;stookgrens,jaar_zip[[#This Row],[etmaaltemperatuur]]-stookgrens,0),"")</f>
        <v>0</v>
      </c>
    </row>
    <row r="699" spans="1:15" x14ac:dyDescent="0.3">
      <c r="A699">
        <v>251</v>
      </c>
      <c r="B699">
        <v>20240328</v>
      </c>
      <c r="C699">
        <v>8.1999999999999993</v>
      </c>
      <c r="D699">
        <v>8.5</v>
      </c>
      <c r="E699">
        <v>743</v>
      </c>
      <c r="F699">
        <v>1</v>
      </c>
      <c r="G699">
        <v>984.9</v>
      </c>
      <c r="H699">
        <v>82</v>
      </c>
      <c r="I699" s="101" t="s">
        <v>17</v>
      </c>
      <c r="J699" s="1">
        <f>DATEVALUE(RIGHT(jaar_zip[[#This Row],[YYYYMMDD]],2)&amp;"-"&amp;MID(jaar_zip[[#This Row],[YYYYMMDD]],5,2)&amp;"-"&amp;LEFT(jaar_zip[[#This Row],[YYYYMMDD]],4))</f>
        <v>45379</v>
      </c>
      <c r="K699" s="101" t="str">
        <f>IF(AND(VALUE(MONTH(jaar_zip[[#This Row],[Datum]]))=1,VALUE(WEEKNUM(jaar_zip[[#This Row],[Datum]],21))&gt;51),RIGHT(YEAR(jaar_zip[[#This Row],[Datum]])-1,2),RIGHT(YEAR(jaar_zip[[#This Row],[Datum]]),2))&amp;"-"&amp; TEXT(WEEKNUM(jaar_zip[[#This Row],[Datum]],21),"00")</f>
        <v>24-13</v>
      </c>
      <c r="L699" s="101">
        <f>MONTH(jaar_zip[[#This Row],[Datum]])</f>
        <v>3</v>
      </c>
      <c r="M699" s="101">
        <f>IF(ISNUMBER(jaar_zip[[#This Row],[etmaaltemperatuur]]),IF(jaar_zip[[#This Row],[etmaaltemperatuur]]&lt;stookgrens,stookgrens-jaar_zip[[#This Row],[etmaaltemperatuur]],0),"")</f>
        <v>9.5</v>
      </c>
      <c r="N699" s="101">
        <f>IF(ISNUMBER(jaar_zip[[#This Row],[graaddagen]]),IF(OR(MONTH(jaar_zip[[#This Row],[Datum]])=1,MONTH(jaar_zip[[#This Row],[Datum]])=2,MONTH(jaar_zip[[#This Row],[Datum]])=11,MONTH(jaar_zip[[#This Row],[Datum]])=12),1.1,IF(OR(MONTH(jaar_zip[[#This Row],[Datum]])=3,MONTH(jaar_zip[[#This Row],[Datum]])=10),1,0.8))*jaar_zip[[#This Row],[graaddagen]],"")</f>
        <v>9.5</v>
      </c>
      <c r="O699" s="101">
        <f>IF(ISNUMBER(jaar_zip[[#This Row],[etmaaltemperatuur]]),IF(jaar_zip[[#This Row],[etmaaltemperatuur]]&gt;stookgrens,jaar_zip[[#This Row],[etmaaltemperatuur]]-stookgrens,0),"")</f>
        <v>0</v>
      </c>
    </row>
    <row r="700" spans="1:15" x14ac:dyDescent="0.3">
      <c r="A700">
        <v>251</v>
      </c>
      <c r="B700">
        <v>20240329</v>
      </c>
      <c r="C700">
        <v>8.1999999999999993</v>
      </c>
      <c r="D700">
        <v>10.199999999999999</v>
      </c>
      <c r="E700">
        <v>1646</v>
      </c>
      <c r="F700">
        <v>-0.1</v>
      </c>
      <c r="G700">
        <v>991.9</v>
      </c>
      <c r="H700">
        <v>80</v>
      </c>
      <c r="I700" s="101" t="s">
        <v>17</v>
      </c>
      <c r="J700" s="1">
        <f>DATEVALUE(RIGHT(jaar_zip[[#This Row],[YYYYMMDD]],2)&amp;"-"&amp;MID(jaar_zip[[#This Row],[YYYYMMDD]],5,2)&amp;"-"&amp;LEFT(jaar_zip[[#This Row],[YYYYMMDD]],4))</f>
        <v>45380</v>
      </c>
      <c r="K700" s="101" t="str">
        <f>IF(AND(VALUE(MONTH(jaar_zip[[#This Row],[Datum]]))=1,VALUE(WEEKNUM(jaar_zip[[#This Row],[Datum]],21))&gt;51),RIGHT(YEAR(jaar_zip[[#This Row],[Datum]])-1,2),RIGHT(YEAR(jaar_zip[[#This Row],[Datum]]),2))&amp;"-"&amp; TEXT(WEEKNUM(jaar_zip[[#This Row],[Datum]],21),"00")</f>
        <v>24-13</v>
      </c>
      <c r="L700" s="101">
        <f>MONTH(jaar_zip[[#This Row],[Datum]])</f>
        <v>3</v>
      </c>
      <c r="M700" s="101">
        <f>IF(ISNUMBER(jaar_zip[[#This Row],[etmaaltemperatuur]]),IF(jaar_zip[[#This Row],[etmaaltemperatuur]]&lt;stookgrens,stookgrens-jaar_zip[[#This Row],[etmaaltemperatuur]],0),"")</f>
        <v>7.8000000000000007</v>
      </c>
      <c r="N700" s="101">
        <f>IF(ISNUMBER(jaar_zip[[#This Row],[graaddagen]]),IF(OR(MONTH(jaar_zip[[#This Row],[Datum]])=1,MONTH(jaar_zip[[#This Row],[Datum]])=2,MONTH(jaar_zip[[#This Row],[Datum]])=11,MONTH(jaar_zip[[#This Row],[Datum]])=12),1.1,IF(OR(MONTH(jaar_zip[[#This Row],[Datum]])=3,MONTH(jaar_zip[[#This Row],[Datum]])=10),1,0.8))*jaar_zip[[#This Row],[graaddagen]],"")</f>
        <v>7.8000000000000007</v>
      </c>
      <c r="O700" s="101">
        <f>IF(ISNUMBER(jaar_zip[[#This Row],[etmaaltemperatuur]]),IF(jaar_zip[[#This Row],[etmaaltemperatuur]]&gt;stookgrens,jaar_zip[[#This Row],[etmaaltemperatuur]]-stookgrens,0),"")</f>
        <v>0</v>
      </c>
    </row>
    <row r="701" spans="1:15" x14ac:dyDescent="0.3">
      <c r="A701">
        <v>251</v>
      </c>
      <c r="B701">
        <v>20240330</v>
      </c>
      <c r="C701">
        <v>3.4</v>
      </c>
      <c r="D701">
        <v>8.4</v>
      </c>
      <c r="E701">
        <v>229</v>
      </c>
      <c r="F701">
        <v>6.7</v>
      </c>
      <c r="G701">
        <v>997</v>
      </c>
      <c r="H701">
        <v>94</v>
      </c>
      <c r="I701" s="101" t="s">
        <v>17</v>
      </c>
      <c r="J701" s="1">
        <f>DATEVALUE(RIGHT(jaar_zip[[#This Row],[YYYYMMDD]],2)&amp;"-"&amp;MID(jaar_zip[[#This Row],[YYYYMMDD]],5,2)&amp;"-"&amp;LEFT(jaar_zip[[#This Row],[YYYYMMDD]],4))</f>
        <v>45381</v>
      </c>
      <c r="K701" s="101" t="str">
        <f>IF(AND(VALUE(MONTH(jaar_zip[[#This Row],[Datum]]))=1,VALUE(WEEKNUM(jaar_zip[[#This Row],[Datum]],21))&gt;51),RIGHT(YEAR(jaar_zip[[#This Row],[Datum]])-1,2),RIGHT(YEAR(jaar_zip[[#This Row],[Datum]]),2))&amp;"-"&amp; TEXT(WEEKNUM(jaar_zip[[#This Row],[Datum]],21),"00")</f>
        <v>24-13</v>
      </c>
      <c r="L701" s="101">
        <f>MONTH(jaar_zip[[#This Row],[Datum]])</f>
        <v>3</v>
      </c>
      <c r="M701" s="101">
        <f>IF(ISNUMBER(jaar_zip[[#This Row],[etmaaltemperatuur]]),IF(jaar_zip[[#This Row],[etmaaltemperatuur]]&lt;stookgrens,stookgrens-jaar_zip[[#This Row],[etmaaltemperatuur]],0),"")</f>
        <v>9.6</v>
      </c>
      <c r="N701" s="101">
        <f>IF(ISNUMBER(jaar_zip[[#This Row],[graaddagen]]),IF(OR(MONTH(jaar_zip[[#This Row],[Datum]])=1,MONTH(jaar_zip[[#This Row],[Datum]])=2,MONTH(jaar_zip[[#This Row],[Datum]])=11,MONTH(jaar_zip[[#This Row],[Datum]])=12),1.1,IF(OR(MONTH(jaar_zip[[#This Row],[Datum]])=3,MONTH(jaar_zip[[#This Row],[Datum]])=10),1,0.8))*jaar_zip[[#This Row],[graaddagen]],"")</f>
        <v>9.6</v>
      </c>
      <c r="O701" s="101">
        <f>IF(ISNUMBER(jaar_zip[[#This Row],[etmaaltemperatuur]]),IF(jaar_zip[[#This Row],[etmaaltemperatuur]]&gt;stookgrens,jaar_zip[[#This Row],[etmaaltemperatuur]]-stookgrens,0),"")</f>
        <v>0</v>
      </c>
    </row>
    <row r="702" spans="1:15" x14ac:dyDescent="0.3">
      <c r="A702">
        <v>251</v>
      </c>
      <c r="B702">
        <v>20240331</v>
      </c>
      <c r="C702">
        <v>6.3</v>
      </c>
      <c r="D702">
        <v>8.6</v>
      </c>
      <c r="E702">
        <v>1024</v>
      </c>
      <c r="F702">
        <v>6.7</v>
      </c>
      <c r="G702">
        <v>998</v>
      </c>
      <c r="H702">
        <v>94</v>
      </c>
      <c r="I702" s="101" t="s">
        <v>17</v>
      </c>
      <c r="J702" s="1">
        <f>DATEVALUE(RIGHT(jaar_zip[[#This Row],[YYYYMMDD]],2)&amp;"-"&amp;MID(jaar_zip[[#This Row],[YYYYMMDD]],5,2)&amp;"-"&amp;LEFT(jaar_zip[[#This Row],[YYYYMMDD]],4))</f>
        <v>45382</v>
      </c>
      <c r="K702" s="101" t="str">
        <f>IF(AND(VALUE(MONTH(jaar_zip[[#This Row],[Datum]]))=1,VALUE(WEEKNUM(jaar_zip[[#This Row],[Datum]],21))&gt;51),RIGHT(YEAR(jaar_zip[[#This Row],[Datum]])-1,2),RIGHT(YEAR(jaar_zip[[#This Row],[Datum]]),2))&amp;"-"&amp; TEXT(WEEKNUM(jaar_zip[[#This Row],[Datum]],21),"00")</f>
        <v>24-13</v>
      </c>
      <c r="L702" s="101">
        <f>MONTH(jaar_zip[[#This Row],[Datum]])</f>
        <v>3</v>
      </c>
      <c r="M702" s="101">
        <f>IF(ISNUMBER(jaar_zip[[#This Row],[etmaaltemperatuur]]),IF(jaar_zip[[#This Row],[etmaaltemperatuur]]&lt;stookgrens,stookgrens-jaar_zip[[#This Row],[etmaaltemperatuur]],0),"")</f>
        <v>9.4</v>
      </c>
      <c r="N702" s="101">
        <f>IF(ISNUMBER(jaar_zip[[#This Row],[graaddagen]]),IF(OR(MONTH(jaar_zip[[#This Row],[Datum]])=1,MONTH(jaar_zip[[#This Row],[Datum]])=2,MONTH(jaar_zip[[#This Row],[Datum]])=11,MONTH(jaar_zip[[#This Row],[Datum]])=12),1.1,IF(OR(MONTH(jaar_zip[[#This Row],[Datum]])=3,MONTH(jaar_zip[[#This Row],[Datum]])=10),1,0.8))*jaar_zip[[#This Row],[graaddagen]],"")</f>
        <v>9.4</v>
      </c>
      <c r="O702" s="101">
        <f>IF(ISNUMBER(jaar_zip[[#This Row],[etmaaltemperatuur]]),IF(jaar_zip[[#This Row],[etmaaltemperatuur]]&gt;stookgrens,jaar_zip[[#This Row],[etmaaltemperatuur]]-stookgrens,0),"")</f>
        <v>0</v>
      </c>
    </row>
    <row r="703" spans="1:15" x14ac:dyDescent="0.3">
      <c r="A703">
        <v>251</v>
      </c>
      <c r="B703">
        <v>20240401</v>
      </c>
      <c r="C703">
        <v>5</v>
      </c>
      <c r="D703">
        <v>9.3000000000000007</v>
      </c>
      <c r="E703">
        <v>519</v>
      </c>
      <c r="F703">
        <v>0.1</v>
      </c>
      <c r="G703">
        <v>995.6</v>
      </c>
      <c r="H703">
        <v>94</v>
      </c>
      <c r="I703" s="101" t="s">
        <v>17</v>
      </c>
      <c r="J703" s="1">
        <f>DATEVALUE(RIGHT(jaar_zip[[#This Row],[YYYYMMDD]],2)&amp;"-"&amp;MID(jaar_zip[[#This Row],[YYYYMMDD]],5,2)&amp;"-"&amp;LEFT(jaar_zip[[#This Row],[YYYYMMDD]],4))</f>
        <v>45383</v>
      </c>
      <c r="K703" s="101" t="str">
        <f>IF(AND(VALUE(MONTH(jaar_zip[[#This Row],[Datum]]))=1,VALUE(WEEKNUM(jaar_zip[[#This Row],[Datum]],21))&gt;51),RIGHT(YEAR(jaar_zip[[#This Row],[Datum]])-1,2),RIGHT(YEAR(jaar_zip[[#This Row],[Datum]]),2))&amp;"-"&amp; TEXT(WEEKNUM(jaar_zip[[#This Row],[Datum]],21),"00")</f>
        <v>24-14</v>
      </c>
      <c r="L703" s="101">
        <f>MONTH(jaar_zip[[#This Row],[Datum]])</f>
        <v>4</v>
      </c>
      <c r="M703" s="101">
        <f>IF(ISNUMBER(jaar_zip[[#This Row],[etmaaltemperatuur]]),IF(jaar_zip[[#This Row],[etmaaltemperatuur]]&lt;stookgrens,stookgrens-jaar_zip[[#This Row],[etmaaltemperatuur]],0),"")</f>
        <v>8.6999999999999993</v>
      </c>
      <c r="N703" s="101">
        <f>IF(ISNUMBER(jaar_zip[[#This Row],[graaddagen]]),IF(OR(MONTH(jaar_zip[[#This Row],[Datum]])=1,MONTH(jaar_zip[[#This Row],[Datum]])=2,MONTH(jaar_zip[[#This Row],[Datum]])=11,MONTH(jaar_zip[[#This Row],[Datum]])=12),1.1,IF(OR(MONTH(jaar_zip[[#This Row],[Datum]])=3,MONTH(jaar_zip[[#This Row],[Datum]])=10),1,0.8))*jaar_zip[[#This Row],[graaddagen]],"")</f>
        <v>6.96</v>
      </c>
      <c r="O703" s="101">
        <f>IF(ISNUMBER(jaar_zip[[#This Row],[etmaaltemperatuur]]),IF(jaar_zip[[#This Row],[etmaaltemperatuur]]&gt;stookgrens,jaar_zip[[#This Row],[etmaaltemperatuur]]-stookgrens,0),"")</f>
        <v>0</v>
      </c>
    </row>
    <row r="704" spans="1:15" x14ac:dyDescent="0.3">
      <c r="A704">
        <v>251</v>
      </c>
      <c r="B704">
        <v>20240402</v>
      </c>
      <c r="C704">
        <v>6.6</v>
      </c>
      <c r="D704">
        <v>9.6999999999999993</v>
      </c>
      <c r="E704">
        <v>1536</v>
      </c>
      <c r="F704">
        <v>-0.1</v>
      </c>
      <c r="G704">
        <v>1003.2</v>
      </c>
      <c r="H704">
        <v>91</v>
      </c>
      <c r="I704" s="101" t="s">
        <v>17</v>
      </c>
      <c r="J704" s="1">
        <f>DATEVALUE(RIGHT(jaar_zip[[#This Row],[YYYYMMDD]],2)&amp;"-"&amp;MID(jaar_zip[[#This Row],[YYYYMMDD]],5,2)&amp;"-"&amp;LEFT(jaar_zip[[#This Row],[YYYYMMDD]],4))</f>
        <v>45384</v>
      </c>
      <c r="K704" s="101" t="str">
        <f>IF(AND(VALUE(MONTH(jaar_zip[[#This Row],[Datum]]))=1,VALUE(WEEKNUM(jaar_zip[[#This Row],[Datum]],21))&gt;51),RIGHT(YEAR(jaar_zip[[#This Row],[Datum]])-1,2),RIGHT(YEAR(jaar_zip[[#This Row],[Datum]]),2))&amp;"-"&amp; TEXT(WEEKNUM(jaar_zip[[#This Row],[Datum]],21),"00")</f>
        <v>24-14</v>
      </c>
      <c r="L704" s="101">
        <f>MONTH(jaar_zip[[#This Row],[Datum]])</f>
        <v>4</v>
      </c>
      <c r="M704" s="101">
        <f>IF(ISNUMBER(jaar_zip[[#This Row],[etmaaltemperatuur]]),IF(jaar_zip[[#This Row],[etmaaltemperatuur]]&lt;stookgrens,stookgrens-jaar_zip[[#This Row],[etmaaltemperatuur]],0),"")</f>
        <v>8.3000000000000007</v>
      </c>
      <c r="N704" s="101">
        <f>IF(ISNUMBER(jaar_zip[[#This Row],[graaddagen]]),IF(OR(MONTH(jaar_zip[[#This Row],[Datum]])=1,MONTH(jaar_zip[[#This Row],[Datum]])=2,MONTH(jaar_zip[[#This Row],[Datum]])=11,MONTH(jaar_zip[[#This Row],[Datum]])=12),1.1,IF(OR(MONTH(jaar_zip[[#This Row],[Datum]])=3,MONTH(jaar_zip[[#This Row],[Datum]])=10),1,0.8))*jaar_zip[[#This Row],[graaddagen]],"")</f>
        <v>6.6400000000000006</v>
      </c>
      <c r="O704" s="101">
        <f>IF(ISNUMBER(jaar_zip[[#This Row],[etmaaltemperatuur]]),IF(jaar_zip[[#This Row],[etmaaltemperatuur]]&gt;stookgrens,jaar_zip[[#This Row],[etmaaltemperatuur]]-stookgrens,0),"")</f>
        <v>0</v>
      </c>
    </row>
    <row r="705" spans="1:15" x14ac:dyDescent="0.3">
      <c r="A705">
        <v>251</v>
      </c>
      <c r="B705">
        <v>20240403</v>
      </c>
      <c r="C705">
        <v>7.2</v>
      </c>
      <c r="D705">
        <v>10.3</v>
      </c>
      <c r="E705">
        <v>600</v>
      </c>
      <c r="F705">
        <v>6.1</v>
      </c>
      <c r="G705">
        <v>1002.2</v>
      </c>
      <c r="H705">
        <v>93</v>
      </c>
      <c r="I705" s="101" t="s">
        <v>17</v>
      </c>
      <c r="J705" s="1">
        <f>DATEVALUE(RIGHT(jaar_zip[[#This Row],[YYYYMMDD]],2)&amp;"-"&amp;MID(jaar_zip[[#This Row],[YYYYMMDD]],5,2)&amp;"-"&amp;LEFT(jaar_zip[[#This Row],[YYYYMMDD]],4))</f>
        <v>45385</v>
      </c>
      <c r="K705" s="101" t="str">
        <f>IF(AND(VALUE(MONTH(jaar_zip[[#This Row],[Datum]]))=1,VALUE(WEEKNUM(jaar_zip[[#This Row],[Datum]],21))&gt;51),RIGHT(YEAR(jaar_zip[[#This Row],[Datum]])-1,2),RIGHT(YEAR(jaar_zip[[#This Row],[Datum]]),2))&amp;"-"&amp; TEXT(WEEKNUM(jaar_zip[[#This Row],[Datum]],21),"00")</f>
        <v>24-14</v>
      </c>
      <c r="L705" s="101">
        <f>MONTH(jaar_zip[[#This Row],[Datum]])</f>
        <v>4</v>
      </c>
      <c r="M705" s="101">
        <f>IF(ISNUMBER(jaar_zip[[#This Row],[etmaaltemperatuur]]),IF(jaar_zip[[#This Row],[etmaaltemperatuur]]&lt;stookgrens,stookgrens-jaar_zip[[#This Row],[etmaaltemperatuur]],0),"")</f>
        <v>7.6999999999999993</v>
      </c>
      <c r="N705" s="101">
        <f>IF(ISNUMBER(jaar_zip[[#This Row],[graaddagen]]),IF(OR(MONTH(jaar_zip[[#This Row],[Datum]])=1,MONTH(jaar_zip[[#This Row],[Datum]])=2,MONTH(jaar_zip[[#This Row],[Datum]])=11,MONTH(jaar_zip[[#This Row],[Datum]])=12),1.1,IF(OR(MONTH(jaar_zip[[#This Row],[Datum]])=3,MONTH(jaar_zip[[#This Row],[Datum]])=10),1,0.8))*jaar_zip[[#This Row],[graaddagen]],"")</f>
        <v>6.16</v>
      </c>
      <c r="O705" s="101">
        <f>IF(ISNUMBER(jaar_zip[[#This Row],[etmaaltemperatuur]]),IF(jaar_zip[[#This Row],[etmaaltemperatuur]]&gt;stookgrens,jaar_zip[[#This Row],[etmaaltemperatuur]]-stookgrens,0),"")</f>
        <v>0</v>
      </c>
    </row>
    <row r="706" spans="1:15" x14ac:dyDescent="0.3">
      <c r="A706">
        <v>251</v>
      </c>
      <c r="B706">
        <v>20240404</v>
      </c>
      <c r="C706">
        <v>6.7</v>
      </c>
      <c r="D706">
        <v>9.8000000000000007</v>
      </c>
      <c r="E706">
        <v>635</v>
      </c>
      <c r="F706">
        <v>4.0999999999999996</v>
      </c>
      <c r="G706">
        <v>1002.8</v>
      </c>
      <c r="H706">
        <v>92</v>
      </c>
      <c r="I706" s="101" t="s">
        <v>17</v>
      </c>
      <c r="J706" s="1">
        <f>DATEVALUE(RIGHT(jaar_zip[[#This Row],[YYYYMMDD]],2)&amp;"-"&amp;MID(jaar_zip[[#This Row],[YYYYMMDD]],5,2)&amp;"-"&amp;LEFT(jaar_zip[[#This Row],[YYYYMMDD]],4))</f>
        <v>45386</v>
      </c>
      <c r="K706" s="101" t="str">
        <f>IF(AND(VALUE(MONTH(jaar_zip[[#This Row],[Datum]]))=1,VALUE(WEEKNUM(jaar_zip[[#This Row],[Datum]],21))&gt;51),RIGHT(YEAR(jaar_zip[[#This Row],[Datum]])-1,2),RIGHT(YEAR(jaar_zip[[#This Row],[Datum]]),2))&amp;"-"&amp; TEXT(WEEKNUM(jaar_zip[[#This Row],[Datum]],21),"00")</f>
        <v>24-14</v>
      </c>
      <c r="L706" s="101">
        <f>MONTH(jaar_zip[[#This Row],[Datum]])</f>
        <v>4</v>
      </c>
      <c r="M706" s="101">
        <f>IF(ISNUMBER(jaar_zip[[#This Row],[etmaaltemperatuur]]),IF(jaar_zip[[#This Row],[etmaaltemperatuur]]&lt;stookgrens,stookgrens-jaar_zip[[#This Row],[etmaaltemperatuur]],0),"")</f>
        <v>8.1999999999999993</v>
      </c>
      <c r="N706" s="101">
        <f>IF(ISNUMBER(jaar_zip[[#This Row],[graaddagen]]),IF(OR(MONTH(jaar_zip[[#This Row],[Datum]])=1,MONTH(jaar_zip[[#This Row],[Datum]])=2,MONTH(jaar_zip[[#This Row],[Datum]])=11,MONTH(jaar_zip[[#This Row],[Datum]])=12),1.1,IF(OR(MONTH(jaar_zip[[#This Row],[Datum]])=3,MONTH(jaar_zip[[#This Row],[Datum]])=10),1,0.8))*jaar_zip[[#This Row],[graaddagen]],"")</f>
        <v>6.56</v>
      </c>
      <c r="O706" s="101">
        <f>IF(ISNUMBER(jaar_zip[[#This Row],[etmaaltemperatuur]]),IF(jaar_zip[[#This Row],[etmaaltemperatuur]]&gt;stookgrens,jaar_zip[[#This Row],[etmaaltemperatuur]]-stookgrens,0),"")</f>
        <v>0</v>
      </c>
    </row>
    <row r="707" spans="1:15" x14ac:dyDescent="0.3">
      <c r="A707">
        <v>251</v>
      </c>
      <c r="B707">
        <v>20240405</v>
      </c>
      <c r="C707">
        <v>9.5</v>
      </c>
      <c r="D707">
        <v>11.9</v>
      </c>
      <c r="E707">
        <v>1006</v>
      </c>
      <c r="F707">
        <v>8</v>
      </c>
      <c r="G707">
        <v>1005.8</v>
      </c>
      <c r="H707">
        <v>90</v>
      </c>
      <c r="I707" s="101" t="s">
        <v>17</v>
      </c>
      <c r="J707" s="1">
        <f>DATEVALUE(RIGHT(jaar_zip[[#This Row],[YYYYMMDD]],2)&amp;"-"&amp;MID(jaar_zip[[#This Row],[YYYYMMDD]],5,2)&amp;"-"&amp;LEFT(jaar_zip[[#This Row],[YYYYMMDD]],4))</f>
        <v>45387</v>
      </c>
      <c r="K707" s="101" t="str">
        <f>IF(AND(VALUE(MONTH(jaar_zip[[#This Row],[Datum]]))=1,VALUE(WEEKNUM(jaar_zip[[#This Row],[Datum]],21))&gt;51),RIGHT(YEAR(jaar_zip[[#This Row],[Datum]])-1,2),RIGHT(YEAR(jaar_zip[[#This Row],[Datum]]),2))&amp;"-"&amp; TEXT(WEEKNUM(jaar_zip[[#This Row],[Datum]],21),"00")</f>
        <v>24-14</v>
      </c>
      <c r="L707" s="101">
        <f>MONTH(jaar_zip[[#This Row],[Datum]])</f>
        <v>4</v>
      </c>
      <c r="M707" s="101">
        <f>IF(ISNUMBER(jaar_zip[[#This Row],[etmaaltemperatuur]]),IF(jaar_zip[[#This Row],[etmaaltemperatuur]]&lt;stookgrens,stookgrens-jaar_zip[[#This Row],[etmaaltemperatuur]],0),"")</f>
        <v>6.1</v>
      </c>
      <c r="N707" s="101">
        <f>IF(ISNUMBER(jaar_zip[[#This Row],[graaddagen]]),IF(OR(MONTH(jaar_zip[[#This Row],[Datum]])=1,MONTH(jaar_zip[[#This Row],[Datum]])=2,MONTH(jaar_zip[[#This Row],[Datum]])=11,MONTH(jaar_zip[[#This Row],[Datum]])=12),1.1,IF(OR(MONTH(jaar_zip[[#This Row],[Datum]])=3,MONTH(jaar_zip[[#This Row],[Datum]])=10),1,0.8))*jaar_zip[[#This Row],[graaddagen]],"")</f>
        <v>4.88</v>
      </c>
      <c r="O707" s="101">
        <f>IF(ISNUMBER(jaar_zip[[#This Row],[etmaaltemperatuur]]),IF(jaar_zip[[#This Row],[etmaaltemperatuur]]&gt;stookgrens,jaar_zip[[#This Row],[etmaaltemperatuur]]-stookgrens,0),"")</f>
        <v>0</v>
      </c>
    </row>
    <row r="708" spans="1:15" x14ac:dyDescent="0.3">
      <c r="A708">
        <v>251</v>
      </c>
      <c r="B708">
        <v>20240406</v>
      </c>
      <c r="C708">
        <v>7.2</v>
      </c>
      <c r="D708">
        <v>14.7</v>
      </c>
      <c r="E708">
        <v>1559</v>
      </c>
      <c r="F708">
        <v>0</v>
      </c>
      <c r="G708">
        <v>1007.2</v>
      </c>
      <c r="H708">
        <v>81</v>
      </c>
      <c r="I708" s="101" t="s">
        <v>17</v>
      </c>
      <c r="J708" s="1">
        <f>DATEVALUE(RIGHT(jaar_zip[[#This Row],[YYYYMMDD]],2)&amp;"-"&amp;MID(jaar_zip[[#This Row],[YYYYMMDD]],5,2)&amp;"-"&amp;LEFT(jaar_zip[[#This Row],[YYYYMMDD]],4))</f>
        <v>45388</v>
      </c>
      <c r="K708" s="101" t="str">
        <f>IF(AND(VALUE(MONTH(jaar_zip[[#This Row],[Datum]]))=1,VALUE(WEEKNUM(jaar_zip[[#This Row],[Datum]],21))&gt;51),RIGHT(YEAR(jaar_zip[[#This Row],[Datum]])-1,2),RIGHT(YEAR(jaar_zip[[#This Row],[Datum]]),2))&amp;"-"&amp; TEXT(WEEKNUM(jaar_zip[[#This Row],[Datum]],21),"00")</f>
        <v>24-14</v>
      </c>
      <c r="L708" s="101">
        <f>MONTH(jaar_zip[[#This Row],[Datum]])</f>
        <v>4</v>
      </c>
      <c r="M708" s="101">
        <f>IF(ISNUMBER(jaar_zip[[#This Row],[etmaaltemperatuur]]),IF(jaar_zip[[#This Row],[etmaaltemperatuur]]&lt;stookgrens,stookgrens-jaar_zip[[#This Row],[etmaaltemperatuur]],0),"")</f>
        <v>3.3000000000000007</v>
      </c>
      <c r="N708" s="101">
        <f>IF(ISNUMBER(jaar_zip[[#This Row],[graaddagen]]),IF(OR(MONTH(jaar_zip[[#This Row],[Datum]])=1,MONTH(jaar_zip[[#This Row],[Datum]])=2,MONTH(jaar_zip[[#This Row],[Datum]])=11,MONTH(jaar_zip[[#This Row],[Datum]])=12),1.1,IF(OR(MONTH(jaar_zip[[#This Row],[Datum]])=3,MONTH(jaar_zip[[#This Row],[Datum]])=10),1,0.8))*jaar_zip[[#This Row],[graaddagen]],"")</f>
        <v>2.6400000000000006</v>
      </c>
      <c r="O708" s="101">
        <f>IF(ISNUMBER(jaar_zip[[#This Row],[etmaaltemperatuur]]),IF(jaar_zip[[#This Row],[etmaaltemperatuur]]&gt;stookgrens,jaar_zip[[#This Row],[etmaaltemperatuur]]-stookgrens,0),"")</f>
        <v>0</v>
      </c>
    </row>
    <row r="709" spans="1:15" x14ac:dyDescent="0.3">
      <c r="A709">
        <v>251</v>
      </c>
      <c r="B709">
        <v>20240407</v>
      </c>
      <c r="C709">
        <v>10.199999999999999</v>
      </c>
      <c r="D709">
        <v>13.4</v>
      </c>
      <c r="E709">
        <v>2022</v>
      </c>
      <c r="F709">
        <v>1.8</v>
      </c>
      <c r="G709">
        <v>1010.3</v>
      </c>
      <c r="H709">
        <v>79</v>
      </c>
      <c r="I709" s="101" t="s">
        <v>17</v>
      </c>
      <c r="J709" s="1">
        <f>DATEVALUE(RIGHT(jaar_zip[[#This Row],[YYYYMMDD]],2)&amp;"-"&amp;MID(jaar_zip[[#This Row],[YYYYMMDD]],5,2)&amp;"-"&amp;LEFT(jaar_zip[[#This Row],[YYYYMMDD]],4))</f>
        <v>45389</v>
      </c>
      <c r="K709" s="101" t="str">
        <f>IF(AND(VALUE(MONTH(jaar_zip[[#This Row],[Datum]]))=1,VALUE(WEEKNUM(jaar_zip[[#This Row],[Datum]],21))&gt;51),RIGHT(YEAR(jaar_zip[[#This Row],[Datum]])-1,2),RIGHT(YEAR(jaar_zip[[#This Row],[Datum]]),2))&amp;"-"&amp; TEXT(WEEKNUM(jaar_zip[[#This Row],[Datum]],21),"00")</f>
        <v>24-14</v>
      </c>
      <c r="L709" s="101">
        <f>MONTH(jaar_zip[[#This Row],[Datum]])</f>
        <v>4</v>
      </c>
      <c r="M709" s="101">
        <f>IF(ISNUMBER(jaar_zip[[#This Row],[etmaaltemperatuur]]),IF(jaar_zip[[#This Row],[etmaaltemperatuur]]&lt;stookgrens,stookgrens-jaar_zip[[#This Row],[etmaaltemperatuur]],0),"")</f>
        <v>4.5999999999999996</v>
      </c>
      <c r="N709" s="101">
        <f>IF(ISNUMBER(jaar_zip[[#This Row],[graaddagen]]),IF(OR(MONTH(jaar_zip[[#This Row],[Datum]])=1,MONTH(jaar_zip[[#This Row],[Datum]])=2,MONTH(jaar_zip[[#This Row],[Datum]])=11,MONTH(jaar_zip[[#This Row],[Datum]])=12),1.1,IF(OR(MONTH(jaar_zip[[#This Row],[Datum]])=3,MONTH(jaar_zip[[#This Row],[Datum]])=10),1,0.8))*jaar_zip[[#This Row],[graaddagen]],"")</f>
        <v>3.6799999999999997</v>
      </c>
      <c r="O709" s="101">
        <f>IF(ISNUMBER(jaar_zip[[#This Row],[etmaaltemperatuur]]),IF(jaar_zip[[#This Row],[etmaaltemperatuur]]&gt;stookgrens,jaar_zip[[#This Row],[etmaaltemperatuur]]-stookgrens,0),"")</f>
        <v>0</v>
      </c>
    </row>
    <row r="710" spans="1:15" x14ac:dyDescent="0.3">
      <c r="A710">
        <v>251</v>
      </c>
      <c r="B710">
        <v>20240408</v>
      </c>
      <c r="C710">
        <v>3.9</v>
      </c>
      <c r="D710">
        <v>13.4</v>
      </c>
      <c r="E710">
        <v>1312</v>
      </c>
      <c r="F710">
        <v>-0.1</v>
      </c>
      <c r="G710">
        <v>1007.7</v>
      </c>
      <c r="H710">
        <v>84</v>
      </c>
      <c r="I710" s="101" t="s">
        <v>17</v>
      </c>
      <c r="J710" s="1">
        <f>DATEVALUE(RIGHT(jaar_zip[[#This Row],[YYYYMMDD]],2)&amp;"-"&amp;MID(jaar_zip[[#This Row],[YYYYMMDD]],5,2)&amp;"-"&amp;LEFT(jaar_zip[[#This Row],[YYYYMMDD]],4))</f>
        <v>45390</v>
      </c>
      <c r="K710" s="101" t="str">
        <f>IF(AND(VALUE(MONTH(jaar_zip[[#This Row],[Datum]]))=1,VALUE(WEEKNUM(jaar_zip[[#This Row],[Datum]],21))&gt;51),RIGHT(YEAR(jaar_zip[[#This Row],[Datum]])-1,2),RIGHT(YEAR(jaar_zip[[#This Row],[Datum]]),2))&amp;"-"&amp; TEXT(WEEKNUM(jaar_zip[[#This Row],[Datum]],21),"00")</f>
        <v>24-15</v>
      </c>
      <c r="L710" s="101">
        <f>MONTH(jaar_zip[[#This Row],[Datum]])</f>
        <v>4</v>
      </c>
      <c r="M710" s="101">
        <f>IF(ISNUMBER(jaar_zip[[#This Row],[etmaaltemperatuur]]),IF(jaar_zip[[#This Row],[etmaaltemperatuur]]&lt;stookgrens,stookgrens-jaar_zip[[#This Row],[etmaaltemperatuur]],0),"")</f>
        <v>4.5999999999999996</v>
      </c>
      <c r="N710" s="101">
        <f>IF(ISNUMBER(jaar_zip[[#This Row],[graaddagen]]),IF(OR(MONTH(jaar_zip[[#This Row],[Datum]])=1,MONTH(jaar_zip[[#This Row],[Datum]])=2,MONTH(jaar_zip[[#This Row],[Datum]])=11,MONTH(jaar_zip[[#This Row],[Datum]])=12),1.1,IF(OR(MONTH(jaar_zip[[#This Row],[Datum]])=3,MONTH(jaar_zip[[#This Row],[Datum]])=10),1,0.8))*jaar_zip[[#This Row],[graaddagen]],"")</f>
        <v>3.6799999999999997</v>
      </c>
      <c r="O710" s="101">
        <f>IF(ISNUMBER(jaar_zip[[#This Row],[etmaaltemperatuur]]),IF(jaar_zip[[#This Row],[etmaaltemperatuur]]&gt;stookgrens,jaar_zip[[#This Row],[etmaaltemperatuur]]-stookgrens,0),"")</f>
        <v>0</v>
      </c>
    </row>
    <row r="711" spans="1:15" x14ac:dyDescent="0.3">
      <c r="A711">
        <v>251</v>
      </c>
      <c r="B711">
        <v>20240409</v>
      </c>
      <c r="C711">
        <v>11.8</v>
      </c>
      <c r="D711">
        <v>10.9</v>
      </c>
      <c r="E711">
        <v>716</v>
      </c>
      <c r="F711">
        <v>2.4</v>
      </c>
      <c r="G711">
        <v>1006.7</v>
      </c>
      <c r="H711">
        <v>81</v>
      </c>
      <c r="I711" s="101" t="s">
        <v>17</v>
      </c>
      <c r="J711" s="1">
        <f>DATEVALUE(RIGHT(jaar_zip[[#This Row],[YYYYMMDD]],2)&amp;"-"&amp;MID(jaar_zip[[#This Row],[YYYYMMDD]],5,2)&amp;"-"&amp;LEFT(jaar_zip[[#This Row],[YYYYMMDD]],4))</f>
        <v>45391</v>
      </c>
      <c r="K711" s="101" t="str">
        <f>IF(AND(VALUE(MONTH(jaar_zip[[#This Row],[Datum]]))=1,VALUE(WEEKNUM(jaar_zip[[#This Row],[Datum]],21))&gt;51),RIGHT(YEAR(jaar_zip[[#This Row],[Datum]])-1,2),RIGHT(YEAR(jaar_zip[[#This Row],[Datum]]),2))&amp;"-"&amp; TEXT(WEEKNUM(jaar_zip[[#This Row],[Datum]],21),"00")</f>
        <v>24-15</v>
      </c>
      <c r="L711" s="101">
        <f>MONTH(jaar_zip[[#This Row],[Datum]])</f>
        <v>4</v>
      </c>
      <c r="M711" s="101">
        <f>IF(ISNUMBER(jaar_zip[[#This Row],[etmaaltemperatuur]]),IF(jaar_zip[[#This Row],[etmaaltemperatuur]]&lt;stookgrens,stookgrens-jaar_zip[[#This Row],[etmaaltemperatuur]],0),"")</f>
        <v>7.1</v>
      </c>
      <c r="N711" s="101">
        <f>IF(ISNUMBER(jaar_zip[[#This Row],[graaddagen]]),IF(OR(MONTH(jaar_zip[[#This Row],[Datum]])=1,MONTH(jaar_zip[[#This Row],[Datum]])=2,MONTH(jaar_zip[[#This Row],[Datum]])=11,MONTH(jaar_zip[[#This Row],[Datum]])=12),1.1,IF(OR(MONTH(jaar_zip[[#This Row],[Datum]])=3,MONTH(jaar_zip[[#This Row],[Datum]])=10),1,0.8))*jaar_zip[[#This Row],[graaddagen]],"")</f>
        <v>5.68</v>
      </c>
      <c r="O711" s="101">
        <f>IF(ISNUMBER(jaar_zip[[#This Row],[etmaaltemperatuur]]),IF(jaar_zip[[#This Row],[etmaaltemperatuur]]&gt;stookgrens,jaar_zip[[#This Row],[etmaaltemperatuur]]-stookgrens,0),"")</f>
        <v>0</v>
      </c>
    </row>
    <row r="712" spans="1:15" x14ac:dyDescent="0.3">
      <c r="A712">
        <v>251</v>
      </c>
      <c r="B712">
        <v>20240410</v>
      </c>
      <c r="C712">
        <v>8.8000000000000007</v>
      </c>
      <c r="D712">
        <v>10.7</v>
      </c>
      <c r="E712">
        <v>1951</v>
      </c>
      <c r="F712">
        <v>0</v>
      </c>
      <c r="G712">
        <v>1024.5999999999999</v>
      </c>
      <c r="H712">
        <v>73</v>
      </c>
      <c r="I712" s="101" t="s">
        <v>17</v>
      </c>
      <c r="J712" s="1">
        <f>DATEVALUE(RIGHT(jaar_zip[[#This Row],[YYYYMMDD]],2)&amp;"-"&amp;MID(jaar_zip[[#This Row],[YYYYMMDD]],5,2)&amp;"-"&amp;LEFT(jaar_zip[[#This Row],[YYYYMMDD]],4))</f>
        <v>45392</v>
      </c>
      <c r="K712" s="101" t="str">
        <f>IF(AND(VALUE(MONTH(jaar_zip[[#This Row],[Datum]]))=1,VALUE(WEEKNUM(jaar_zip[[#This Row],[Datum]],21))&gt;51),RIGHT(YEAR(jaar_zip[[#This Row],[Datum]])-1,2),RIGHT(YEAR(jaar_zip[[#This Row],[Datum]]),2))&amp;"-"&amp; TEXT(WEEKNUM(jaar_zip[[#This Row],[Datum]],21),"00")</f>
        <v>24-15</v>
      </c>
      <c r="L712" s="101">
        <f>MONTH(jaar_zip[[#This Row],[Datum]])</f>
        <v>4</v>
      </c>
      <c r="M712" s="101">
        <f>IF(ISNUMBER(jaar_zip[[#This Row],[etmaaltemperatuur]]),IF(jaar_zip[[#This Row],[etmaaltemperatuur]]&lt;stookgrens,stookgrens-jaar_zip[[#This Row],[etmaaltemperatuur]],0),"")</f>
        <v>7.3000000000000007</v>
      </c>
      <c r="N712" s="101">
        <f>IF(ISNUMBER(jaar_zip[[#This Row],[graaddagen]]),IF(OR(MONTH(jaar_zip[[#This Row],[Datum]])=1,MONTH(jaar_zip[[#This Row],[Datum]])=2,MONTH(jaar_zip[[#This Row],[Datum]])=11,MONTH(jaar_zip[[#This Row],[Datum]])=12),1.1,IF(OR(MONTH(jaar_zip[[#This Row],[Datum]])=3,MONTH(jaar_zip[[#This Row],[Datum]])=10),1,0.8))*jaar_zip[[#This Row],[graaddagen]],"")</f>
        <v>5.8400000000000007</v>
      </c>
      <c r="O712" s="101">
        <f>IF(ISNUMBER(jaar_zip[[#This Row],[etmaaltemperatuur]]),IF(jaar_zip[[#This Row],[etmaaltemperatuur]]&gt;stookgrens,jaar_zip[[#This Row],[etmaaltemperatuur]]-stookgrens,0),"")</f>
        <v>0</v>
      </c>
    </row>
    <row r="713" spans="1:15" x14ac:dyDescent="0.3">
      <c r="A713">
        <v>251</v>
      </c>
      <c r="B713">
        <v>20240411</v>
      </c>
      <c r="C713">
        <v>9.6</v>
      </c>
      <c r="D713">
        <v>12.6</v>
      </c>
      <c r="E713">
        <v>1206</v>
      </c>
      <c r="F713">
        <v>1.9</v>
      </c>
      <c r="G713">
        <v>1027.8</v>
      </c>
      <c r="H713">
        <v>92</v>
      </c>
      <c r="I713" s="101" t="s">
        <v>17</v>
      </c>
      <c r="J713" s="1">
        <f>DATEVALUE(RIGHT(jaar_zip[[#This Row],[YYYYMMDD]],2)&amp;"-"&amp;MID(jaar_zip[[#This Row],[YYYYMMDD]],5,2)&amp;"-"&amp;LEFT(jaar_zip[[#This Row],[YYYYMMDD]],4))</f>
        <v>45393</v>
      </c>
      <c r="K713" s="101" t="str">
        <f>IF(AND(VALUE(MONTH(jaar_zip[[#This Row],[Datum]]))=1,VALUE(WEEKNUM(jaar_zip[[#This Row],[Datum]],21))&gt;51),RIGHT(YEAR(jaar_zip[[#This Row],[Datum]])-1,2),RIGHT(YEAR(jaar_zip[[#This Row],[Datum]]),2))&amp;"-"&amp; TEXT(WEEKNUM(jaar_zip[[#This Row],[Datum]],21),"00")</f>
        <v>24-15</v>
      </c>
      <c r="L713" s="101">
        <f>MONTH(jaar_zip[[#This Row],[Datum]])</f>
        <v>4</v>
      </c>
      <c r="M713" s="101">
        <f>IF(ISNUMBER(jaar_zip[[#This Row],[etmaaltemperatuur]]),IF(jaar_zip[[#This Row],[etmaaltemperatuur]]&lt;stookgrens,stookgrens-jaar_zip[[#This Row],[etmaaltemperatuur]],0),"")</f>
        <v>5.4</v>
      </c>
      <c r="N713" s="101">
        <f>IF(ISNUMBER(jaar_zip[[#This Row],[graaddagen]]),IF(OR(MONTH(jaar_zip[[#This Row],[Datum]])=1,MONTH(jaar_zip[[#This Row],[Datum]])=2,MONTH(jaar_zip[[#This Row],[Datum]])=11,MONTH(jaar_zip[[#This Row],[Datum]])=12),1.1,IF(OR(MONTH(jaar_zip[[#This Row],[Datum]])=3,MONTH(jaar_zip[[#This Row],[Datum]])=10),1,0.8))*jaar_zip[[#This Row],[graaddagen]],"")</f>
        <v>4.32</v>
      </c>
      <c r="O713" s="101">
        <f>IF(ISNUMBER(jaar_zip[[#This Row],[etmaaltemperatuur]]),IF(jaar_zip[[#This Row],[etmaaltemperatuur]]&gt;stookgrens,jaar_zip[[#This Row],[etmaaltemperatuur]]-stookgrens,0),"")</f>
        <v>0</v>
      </c>
    </row>
    <row r="714" spans="1:15" x14ac:dyDescent="0.3">
      <c r="A714">
        <v>251</v>
      </c>
      <c r="B714">
        <v>20240412</v>
      </c>
      <c r="C714">
        <v>9.1999999999999993</v>
      </c>
      <c r="D714">
        <v>12.4</v>
      </c>
      <c r="E714">
        <v>1675</v>
      </c>
      <c r="F714">
        <v>0</v>
      </c>
      <c r="G714">
        <v>1026.5999999999999</v>
      </c>
      <c r="H714">
        <v>89</v>
      </c>
      <c r="I714" s="101" t="s">
        <v>17</v>
      </c>
      <c r="J714" s="1">
        <f>DATEVALUE(RIGHT(jaar_zip[[#This Row],[YYYYMMDD]],2)&amp;"-"&amp;MID(jaar_zip[[#This Row],[YYYYMMDD]],5,2)&amp;"-"&amp;LEFT(jaar_zip[[#This Row],[YYYYMMDD]],4))</f>
        <v>45394</v>
      </c>
      <c r="K714" s="101" t="str">
        <f>IF(AND(VALUE(MONTH(jaar_zip[[#This Row],[Datum]]))=1,VALUE(WEEKNUM(jaar_zip[[#This Row],[Datum]],21))&gt;51),RIGHT(YEAR(jaar_zip[[#This Row],[Datum]])-1,2),RIGHT(YEAR(jaar_zip[[#This Row],[Datum]]),2))&amp;"-"&amp; TEXT(WEEKNUM(jaar_zip[[#This Row],[Datum]],21),"00")</f>
        <v>24-15</v>
      </c>
      <c r="L714" s="101">
        <f>MONTH(jaar_zip[[#This Row],[Datum]])</f>
        <v>4</v>
      </c>
      <c r="M714" s="101">
        <f>IF(ISNUMBER(jaar_zip[[#This Row],[etmaaltemperatuur]]),IF(jaar_zip[[#This Row],[etmaaltemperatuur]]&lt;stookgrens,stookgrens-jaar_zip[[#This Row],[etmaaltemperatuur]],0),"")</f>
        <v>5.6</v>
      </c>
      <c r="N714" s="101">
        <f>IF(ISNUMBER(jaar_zip[[#This Row],[graaddagen]]),IF(OR(MONTH(jaar_zip[[#This Row],[Datum]])=1,MONTH(jaar_zip[[#This Row],[Datum]])=2,MONTH(jaar_zip[[#This Row],[Datum]])=11,MONTH(jaar_zip[[#This Row],[Datum]])=12),1.1,IF(OR(MONTH(jaar_zip[[#This Row],[Datum]])=3,MONTH(jaar_zip[[#This Row],[Datum]])=10),1,0.8))*jaar_zip[[#This Row],[graaddagen]],"")</f>
        <v>4.4799999999999995</v>
      </c>
      <c r="O714" s="101">
        <f>IF(ISNUMBER(jaar_zip[[#This Row],[etmaaltemperatuur]]),IF(jaar_zip[[#This Row],[etmaaltemperatuur]]&gt;stookgrens,jaar_zip[[#This Row],[etmaaltemperatuur]]-stookgrens,0),"")</f>
        <v>0</v>
      </c>
    </row>
    <row r="715" spans="1:15" x14ac:dyDescent="0.3">
      <c r="A715">
        <v>251</v>
      </c>
      <c r="B715">
        <v>20240413</v>
      </c>
      <c r="C715">
        <v>7.8</v>
      </c>
      <c r="D715">
        <v>13</v>
      </c>
      <c r="E715">
        <v>1581</v>
      </c>
      <c r="F715">
        <v>-0.1</v>
      </c>
      <c r="G715">
        <v>1020.1</v>
      </c>
      <c r="H715">
        <v>87</v>
      </c>
      <c r="I715" s="101" t="s">
        <v>17</v>
      </c>
      <c r="J715" s="1">
        <f>DATEVALUE(RIGHT(jaar_zip[[#This Row],[YYYYMMDD]],2)&amp;"-"&amp;MID(jaar_zip[[#This Row],[YYYYMMDD]],5,2)&amp;"-"&amp;LEFT(jaar_zip[[#This Row],[YYYYMMDD]],4))</f>
        <v>45395</v>
      </c>
      <c r="K715" s="101" t="str">
        <f>IF(AND(VALUE(MONTH(jaar_zip[[#This Row],[Datum]]))=1,VALUE(WEEKNUM(jaar_zip[[#This Row],[Datum]],21))&gt;51),RIGHT(YEAR(jaar_zip[[#This Row],[Datum]])-1,2),RIGHT(YEAR(jaar_zip[[#This Row],[Datum]]),2))&amp;"-"&amp; TEXT(WEEKNUM(jaar_zip[[#This Row],[Datum]],21),"00")</f>
        <v>24-15</v>
      </c>
      <c r="L715" s="101">
        <f>MONTH(jaar_zip[[#This Row],[Datum]])</f>
        <v>4</v>
      </c>
      <c r="M715" s="101">
        <f>IF(ISNUMBER(jaar_zip[[#This Row],[etmaaltemperatuur]]),IF(jaar_zip[[#This Row],[etmaaltemperatuur]]&lt;stookgrens,stookgrens-jaar_zip[[#This Row],[etmaaltemperatuur]],0),"")</f>
        <v>5</v>
      </c>
      <c r="N715" s="101">
        <f>IF(ISNUMBER(jaar_zip[[#This Row],[graaddagen]]),IF(OR(MONTH(jaar_zip[[#This Row],[Datum]])=1,MONTH(jaar_zip[[#This Row],[Datum]])=2,MONTH(jaar_zip[[#This Row],[Datum]])=11,MONTH(jaar_zip[[#This Row],[Datum]])=12),1.1,IF(OR(MONTH(jaar_zip[[#This Row],[Datum]])=3,MONTH(jaar_zip[[#This Row],[Datum]])=10),1,0.8))*jaar_zip[[#This Row],[graaddagen]],"")</f>
        <v>4</v>
      </c>
      <c r="O715" s="101">
        <f>IF(ISNUMBER(jaar_zip[[#This Row],[etmaaltemperatuur]]),IF(jaar_zip[[#This Row],[etmaaltemperatuur]]&gt;stookgrens,jaar_zip[[#This Row],[etmaaltemperatuur]]-stookgrens,0),"")</f>
        <v>0</v>
      </c>
    </row>
    <row r="716" spans="1:15" x14ac:dyDescent="0.3">
      <c r="A716">
        <v>251</v>
      </c>
      <c r="B716">
        <v>20240414</v>
      </c>
      <c r="C716">
        <v>6.2</v>
      </c>
      <c r="D716">
        <v>9.4</v>
      </c>
      <c r="E716">
        <v>1621</v>
      </c>
      <c r="F716">
        <v>0</v>
      </c>
      <c r="G716">
        <v>1019.5</v>
      </c>
      <c r="H716">
        <v>72</v>
      </c>
      <c r="I716" s="101" t="s">
        <v>17</v>
      </c>
      <c r="J716" s="1">
        <f>DATEVALUE(RIGHT(jaar_zip[[#This Row],[YYYYMMDD]],2)&amp;"-"&amp;MID(jaar_zip[[#This Row],[YYYYMMDD]],5,2)&amp;"-"&amp;LEFT(jaar_zip[[#This Row],[YYYYMMDD]],4))</f>
        <v>45396</v>
      </c>
      <c r="K716" s="101" t="str">
        <f>IF(AND(VALUE(MONTH(jaar_zip[[#This Row],[Datum]]))=1,VALUE(WEEKNUM(jaar_zip[[#This Row],[Datum]],21))&gt;51),RIGHT(YEAR(jaar_zip[[#This Row],[Datum]])-1,2),RIGHT(YEAR(jaar_zip[[#This Row],[Datum]]),2))&amp;"-"&amp; TEXT(WEEKNUM(jaar_zip[[#This Row],[Datum]],21),"00")</f>
        <v>24-15</v>
      </c>
      <c r="L716" s="101">
        <f>MONTH(jaar_zip[[#This Row],[Datum]])</f>
        <v>4</v>
      </c>
      <c r="M716" s="101">
        <f>IF(ISNUMBER(jaar_zip[[#This Row],[etmaaltemperatuur]]),IF(jaar_zip[[#This Row],[etmaaltemperatuur]]&lt;stookgrens,stookgrens-jaar_zip[[#This Row],[etmaaltemperatuur]],0),"")</f>
        <v>8.6</v>
      </c>
      <c r="N716" s="101">
        <f>IF(ISNUMBER(jaar_zip[[#This Row],[graaddagen]]),IF(OR(MONTH(jaar_zip[[#This Row],[Datum]])=1,MONTH(jaar_zip[[#This Row],[Datum]])=2,MONTH(jaar_zip[[#This Row],[Datum]])=11,MONTH(jaar_zip[[#This Row],[Datum]])=12),1.1,IF(OR(MONTH(jaar_zip[[#This Row],[Datum]])=3,MONTH(jaar_zip[[#This Row],[Datum]])=10),1,0.8))*jaar_zip[[#This Row],[graaddagen]],"")</f>
        <v>6.88</v>
      </c>
      <c r="O716" s="101">
        <f>IF(ISNUMBER(jaar_zip[[#This Row],[etmaaltemperatuur]]),IF(jaar_zip[[#This Row],[etmaaltemperatuur]]&gt;stookgrens,jaar_zip[[#This Row],[etmaaltemperatuur]]-stookgrens,0),"")</f>
        <v>0</v>
      </c>
    </row>
    <row r="717" spans="1:15" x14ac:dyDescent="0.3">
      <c r="A717">
        <v>251</v>
      </c>
      <c r="B717">
        <v>20240415</v>
      </c>
      <c r="C717">
        <v>10.1</v>
      </c>
      <c r="D717">
        <v>8.1999999999999993</v>
      </c>
      <c r="E717">
        <v>815</v>
      </c>
      <c r="F717">
        <v>10.4</v>
      </c>
      <c r="G717">
        <v>1001</v>
      </c>
      <c r="H717">
        <v>80</v>
      </c>
      <c r="I717" s="101" t="s">
        <v>17</v>
      </c>
      <c r="J717" s="1">
        <f>DATEVALUE(RIGHT(jaar_zip[[#This Row],[YYYYMMDD]],2)&amp;"-"&amp;MID(jaar_zip[[#This Row],[YYYYMMDD]],5,2)&amp;"-"&amp;LEFT(jaar_zip[[#This Row],[YYYYMMDD]],4))</f>
        <v>45397</v>
      </c>
      <c r="K717" s="101" t="str">
        <f>IF(AND(VALUE(MONTH(jaar_zip[[#This Row],[Datum]]))=1,VALUE(WEEKNUM(jaar_zip[[#This Row],[Datum]],21))&gt;51),RIGHT(YEAR(jaar_zip[[#This Row],[Datum]])-1,2),RIGHT(YEAR(jaar_zip[[#This Row],[Datum]]),2))&amp;"-"&amp; TEXT(WEEKNUM(jaar_zip[[#This Row],[Datum]],21),"00")</f>
        <v>24-16</v>
      </c>
      <c r="L717" s="101">
        <f>MONTH(jaar_zip[[#This Row],[Datum]])</f>
        <v>4</v>
      </c>
      <c r="M717" s="101">
        <f>IF(ISNUMBER(jaar_zip[[#This Row],[etmaaltemperatuur]]),IF(jaar_zip[[#This Row],[etmaaltemperatuur]]&lt;stookgrens,stookgrens-jaar_zip[[#This Row],[etmaaltemperatuur]],0),"")</f>
        <v>9.8000000000000007</v>
      </c>
      <c r="N717" s="101">
        <f>IF(ISNUMBER(jaar_zip[[#This Row],[graaddagen]]),IF(OR(MONTH(jaar_zip[[#This Row],[Datum]])=1,MONTH(jaar_zip[[#This Row],[Datum]])=2,MONTH(jaar_zip[[#This Row],[Datum]])=11,MONTH(jaar_zip[[#This Row],[Datum]])=12),1.1,IF(OR(MONTH(jaar_zip[[#This Row],[Datum]])=3,MONTH(jaar_zip[[#This Row],[Datum]])=10),1,0.8))*jaar_zip[[#This Row],[graaddagen]],"")</f>
        <v>7.8400000000000007</v>
      </c>
      <c r="O717" s="101">
        <f>IF(ISNUMBER(jaar_zip[[#This Row],[etmaaltemperatuur]]),IF(jaar_zip[[#This Row],[etmaaltemperatuur]]&gt;stookgrens,jaar_zip[[#This Row],[etmaaltemperatuur]]-stookgrens,0),"")</f>
        <v>0</v>
      </c>
    </row>
    <row r="718" spans="1:15" x14ac:dyDescent="0.3">
      <c r="A718">
        <v>251</v>
      </c>
      <c r="B718">
        <v>20240416</v>
      </c>
      <c r="C718">
        <v>7.7</v>
      </c>
      <c r="D718">
        <v>8.5</v>
      </c>
      <c r="E718">
        <v>1509</v>
      </c>
      <c r="F718">
        <v>4.7</v>
      </c>
      <c r="G718">
        <v>1003.2</v>
      </c>
      <c r="H718">
        <v>78</v>
      </c>
      <c r="I718" s="101" t="s">
        <v>17</v>
      </c>
      <c r="J718" s="1">
        <f>DATEVALUE(RIGHT(jaar_zip[[#This Row],[YYYYMMDD]],2)&amp;"-"&amp;MID(jaar_zip[[#This Row],[YYYYMMDD]],5,2)&amp;"-"&amp;LEFT(jaar_zip[[#This Row],[YYYYMMDD]],4))</f>
        <v>45398</v>
      </c>
      <c r="K718" s="101" t="str">
        <f>IF(AND(VALUE(MONTH(jaar_zip[[#This Row],[Datum]]))=1,VALUE(WEEKNUM(jaar_zip[[#This Row],[Datum]],21))&gt;51),RIGHT(YEAR(jaar_zip[[#This Row],[Datum]])-1,2),RIGHT(YEAR(jaar_zip[[#This Row],[Datum]]),2))&amp;"-"&amp; TEXT(WEEKNUM(jaar_zip[[#This Row],[Datum]],21),"00")</f>
        <v>24-16</v>
      </c>
      <c r="L718" s="101">
        <f>MONTH(jaar_zip[[#This Row],[Datum]])</f>
        <v>4</v>
      </c>
      <c r="M718" s="101">
        <f>IF(ISNUMBER(jaar_zip[[#This Row],[etmaaltemperatuur]]),IF(jaar_zip[[#This Row],[etmaaltemperatuur]]&lt;stookgrens,stookgrens-jaar_zip[[#This Row],[etmaaltemperatuur]],0),"")</f>
        <v>9.5</v>
      </c>
      <c r="N718" s="101">
        <f>IF(ISNUMBER(jaar_zip[[#This Row],[graaddagen]]),IF(OR(MONTH(jaar_zip[[#This Row],[Datum]])=1,MONTH(jaar_zip[[#This Row],[Datum]])=2,MONTH(jaar_zip[[#This Row],[Datum]])=11,MONTH(jaar_zip[[#This Row],[Datum]])=12),1.1,IF(OR(MONTH(jaar_zip[[#This Row],[Datum]])=3,MONTH(jaar_zip[[#This Row],[Datum]])=10),1,0.8))*jaar_zip[[#This Row],[graaddagen]],"")</f>
        <v>7.6000000000000005</v>
      </c>
      <c r="O718" s="101">
        <f>IF(ISNUMBER(jaar_zip[[#This Row],[etmaaltemperatuur]]),IF(jaar_zip[[#This Row],[etmaaltemperatuur]]&gt;stookgrens,jaar_zip[[#This Row],[etmaaltemperatuur]]-stookgrens,0),"")</f>
        <v>0</v>
      </c>
    </row>
    <row r="719" spans="1:15" x14ac:dyDescent="0.3">
      <c r="A719">
        <v>251</v>
      </c>
      <c r="B719">
        <v>20240417</v>
      </c>
      <c r="C719">
        <v>3.8</v>
      </c>
      <c r="D719">
        <v>6.5</v>
      </c>
      <c r="E719">
        <v>970</v>
      </c>
      <c r="F719">
        <v>6.1</v>
      </c>
      <c r="G719">
        <v>1011.8</v>
      </c>
      <c r="H719">
        <v>77</v>
      </c>
      <c r="I719" s="101" t="s">
        <v>17</v>
      </c>
      <c r="J719" s="1">
        <f>DATEVALUE(RIGHT(jaar_zip[[#This Row],[YYYYMMDD]],2)&amp;"-"&amp;MID(jaar_zip[[#This Row],[YYYYMMDD]],5,2)&amp;"-"&amp;LEFT(jaar_zip[[#This Row],[YYYYMMDD]],4))</f>
        <v>45399</v>
      </c>
      <c r="K719" s="101" t="str">
        <f>IF(AND(VALUE(MONTH(jaar_zip[[#This Row],[Datum]]))=1,VALUE(WEEKNUM(jaar_zip[[#This Row],[Datum]],21))&gt;51),RIGHT(YEAR(jaar_zip[[#This Row],[Datum]])-1,2),RIGHT(YEAR(jaar_zip[[#This Row],[Datum]]),2))&amp;"-"&amp; TEXT(WEEKNUM(jaar_zip[[#This Row],[Datum]],21),"00")</f>
        <v>24-16</v>
      </c>
      <c r="L719" s="101">
        <f>MONTH(jaar_zip[[#This Row],[Datum]])</f>
        <v>4</v>
      </c>
      <c r="M719" s="101">
        <f>IF(ISNUMBER(jaar_zip[[#This Row],[etmaaltemperatuur]]),IF(jaar_zip[[#This Row],[etmaaltemperatuur]]&lt;stookgrens,stookgrens-jaar_zip[[#This Row],[etmaaltemperatuur]],0),"")</f>
        <v>11.5</v>
      </c>
      <c r="N719" s="101">
        <f>IF(ISNUMBER(jaar_zip[[#This Row],[graaddagen]]),IF(OR(MONTH(jaar_zip[[#This Row],[Datum]])=1,MONTH(jaar_zip[[#This Row],[Datum]])=2,MONTH(jaar_zip[[#This Row],[Datum]])=11,MONTH(jaar_zip[[#This Row],[Datum]])=12),1.1,IF(OR(MONTH(jaar_zip[[#This Row],[Datum]])=3,MONTH(jaar_zip[[#This Row],[Datum]])=10),1,0.8))*jaar_zip[[#This Row],[graaddagen]],"")</f>
        <v>9.2000000000000011</v>
      </c>
      <c r="O719" s="101">
        <f>IF(ISNUMBER(jaar_zip[[#This Row],[etmaaltemperatuur]]),IF(jaar_zip[[#This Row],[etmaaltemperatuur]]&gt;stookgrens,jaar_zip[[#This Row],[etmaaltemperatuur]]-stookgrens,0),"")</f>
        <v>0</v>
      </c>
    </row>
    <row r="720" spans="1:15" x14ac:dyDescent="0.3">
      <c r="A720">
        <v>251</v>
      </c>
      <c r="B720">
        <v>20240418</v>
      </c>
      <c r="C720">
        <v>6.2</v>
      </c>
      <c r="D720">
        <v>7.6</v>
      </c>
      <c r="E720">
        <v>1204</v>
      </c>
      <c r="F720">
        <v>4.9000000000000004</v>
      </c>
      <c r="G720">
        <v>1017</v>
      </c>
      <c r="H720">
        <v>76</v>
      </c>
      <c r="I720" s="101" t="s">
        <v>17</v>
      </c>
      <c r="J720" s="1">
        <f>DATEVALUE(RIGHT(jaar_zip[[#This Row],[YYYYMMDD]],2)&amp;"-"&amp;MID(jaar_zip[[#This Row],[YYYYMMDD]],5,2)&amp;"-"&amp;LEFT(jaar_zip[[#This Row],[YYYYMMDD]],4))</f>
        <v>45400</v>
      </c>
      <c r="K720" s="101" t="str">
        <f>IF(AND(VALUE(MONTH(jaar_zip[[#This Row],[Datum]]))=1,VALUE(WEEKNUM(jaar_zip[[#This Row],[Datum]],21))&gt;51),RIGHT(YEAR(jaar_zip[[#This Row],[Datum]])-1,2),RIGHT(YEAR(jaar_zip[[#This Row],[Datum]]),2))&amp;"-"&amp; TEXT(WEEKNUM(jaar_zip[[#This Row],[Datum]],21),"00")</f>
        <v>24-16</v>
      </c>
      <c r="L720" s="101">
        <f>MONTH(jaar_zip[[#This Row],[Datum]])</f>
        <v>4</v>
      </c>
      <c r="M720" s="101">
        <f>IF(ISNUMBER(jaar_zip[[#This Row],[etmaaltemperatuur]]),IF(jaar_zip[[#This Row],[etmaaltemperatuur]]&lt;stookgrens,stookgrens-jaar_zip[[#This Row],[etmaaltemperatuur]],0),"")</f>
        <v>10.4</v>
      </c>
      <c r="N720" s="101">
        <f>IF(ISNUMBER(jaar_zip[[#This Row],[graaddagen]]),IF(OR(MONTH(jaar_zip[[#This Row],[Datum]])=1,MONTH(jaar_zip[[#This Row],[Datum]])=2,MONTH(jaar_zip[[#This Row],[Datum]])=11,MONTH(jaar_zip[[#This Row],[Datum]])=12),1.1,IF(OR(MONTH(jaar_zip[[#This Row],[Datum]])=3,MONTH(jaar_zip[[#This Row],[Datum]])=10),1,0.8))*jaar_zip[[#This Row],[graaddagen]],"")</f>
        <v>8.32</v>
      </c>
      <c r="O720" s="101">
        <f>IF(ISNUMBER(jaar_zip[[#This Row],[etmaaltemperatuur]]),IF(jaar_zip[[#This Row],[etmaaltemperatuur]]&gt;stookgrens,jaar_zip[[#This Row],[etmaaltemperatuur]]-stookgrens,0),"")</f>
        <v>0</v>
      </c>
    </row>
    <row r="721" spans="1:15" x14ac:dyDescent="0.3">
      <c r="A721">
        <v>251</v>
      </c>
      <c r="B721">
        <v>20240419</v>
      </c>
      <c r="C721">
        <v>9.3000000000000007</v>
      </c>
      <c r="D721">
        <v>8.3000000000000007</v>
      </c>
      <c r="E721">
        <v>1404</v>
      </c>
      <c r="F721">
        <v>6.5</v>
      </c>
      <c r="G721">
        <v>1009.1</v>
      </c>
      <c r="H721">
        <v>82</v>
      </c>
      <c r="I721" s="101" t="s">
        <v>17</v>
      </c>
      <c r="J721" s="1">
        <f>DATEVALUE(RIGHT(jaar_zip[[#This Row],[YYYYMMDD]],2)&amp;"-"&amp;MID(jaar_zip[[#This Row],[YYYYMMDD]],5,2)&amp;"-"&amp;LEFT(jaar_zip[[#This Row],[YYYYMMDD]],4))</f>
        <v>45401</v>
      </c>
      <c r="K721" s="101" t="str">
        <f>IF(AND(VALUE(MONTH(jaar_zip[[#This Row],[Datum]]))=1,VALUE(WEEKNUM(jaar_zip[[#This Row],[Datum]],21))&gt;51),RIGHT(YEAR(jaar_zip[[#This Row],[Datum]])-1,2),RIGHT(YEAR(jaar_zip[[#This Row],[Datum]]),2))&amp;"-"&amp; TEXT(WEEKNUM(jaar_zip[[#This Row],[Datum]],21),"00")</f>
        <v>24-16</v>
      </c>
      <c r="L721" s="101">
        <f>MONTH(jaar_zip[[#This Row],[Datum]])</f>
        <v>4</v>
      </c>
      <c r="M721" s="101">
        <f>IF(ISNUMBER(jaar_zip[[#This Row],[etmaaltemperatuur]]),IF(jaar_zip[[#This Row],[etmaaltemperatuur]]&lt;stookgrens,stookgrens-jaar_zip[[#This Row],[etmaaltemperatuur]],0),"")</f>
        <v>9.6999999999999993</v>
      </c>
      <c r="N721" s="101">
        <f>IF(ISNUMBER(jaar_zip[[#This Row],[graaddagen]]),IF(OR(MONTH(jaar_zip[[#This Row],[Datum]])=1,MONTH(jaar_zip[[#This Row],[Datum]])=2,MONTH(jaar_zip[[#This Row],[Datum]])=11,MONTH(jaar_zip[[#This Row],[Datum]])=12),1.1,IF(OR(MONTH(jaar_zip[[#This Row],[Datum]])=3,MONTH(jaar_zip[[#This Row],[Datum]])=10),1,0.8))*jaar_zip[[#This Row],[graaddagen]],"")</f>
        <v>7.76</v>
      </c>
      <c r="O721" s="101">
        <f>IF(ISNUMBER(jaar_zip[[#This Row],[etmaaltemperatuur]]),IF(jaar_zip[[#This Row],[etmaaltemperatuur]]&gt;stookgrens,jaar_zip[[#This Row],[etmaaltemperatuur]]-stookgrens,0),"")</f>
        <v>0</v>
      </c>
    </row>
    <row r="722" spans="1:15" x14ac:dyDescent="0.3">
      <c r="A722">
        <v>251</v>
      </c>
      <c r="B722">
        <v>20240420</v>
      </c>
      <c r="C722">
        <v>8.6</v>
      </c>
      <c r="D722">
        <v>7.1</v>
      </c>
      <c r="E722">
        <v>1443</v>
      </c>
      <c r="F722">
        <v>2.2000000000000002</v>
      </c>
      <c r="G722">
        <v>1020.6</v>
      </c>
      <c r="H722">
        <v>75</v>
      </c>
      <c r="I722" s="101" t="s">
        <v>17</v>
      </c>
      <c r="J722" s="1">
        <f>DATEVALUE(RIGHT(jaar_zip[[#This Row],[YYYYMMDD]],2)&amp;"-"&amp;MID(jaar_zip[[#This Row],[YYYYMMDD]],5,2)&amp;"-"&amp;LEFT(jaar_zip[[#This Row],[YYYYMMDD]],4))</f>
        <v>45402</v>
      </c>
      <c r="K722" s="101" t="str">
        <f>IF(AND(VALUE(MONTH(jaar_zip[[#This Row],[Datum]]))=1,VALUE(WEEKNUM(jaar_zip[[#This Row],[Datum]],21))&gt;51),RIGHT(YEAR(jaar_zip[[#This Row],[Datum]])-1,2),RIGHT(YEAR(jaar_zip[[#This Row],[Datum]]),2))&amp;"-"&amp; TEXT(WEEKNUM(jaar_zip[[#This Row],[Datum]],21),"00")</f>
        <v>24-16</v>
      </c>
      <c r="L722" s="101">
        <f>MONTH(jaar_zip[[#This Row],[Datum]])</f>
        <v>4</v>
      </c>
      <c r="M722" s="101">
        <f>IF(ISNUMBER(jaar_zip[[#This Row],[etmaaltemperatuur]]),IF(jaar_zip[[#This Row],[etmaaltemperatuur]]&lt;stookgrens,stookgrens-jaar_zip[[#This Row],[etmaaltemperatuur]],0),"")</f>
        <v>10.9</v>
      </c>
      <c r="N722" s="101">
        <f>IF(ISNUMBER(jaar_zip[[#This Row],[graaddagen]]),IF(OR(MONTH(jaar_zip[[#This Row],[Datum]])=1,MONTH(jaar_zip[[#This Row],[Datum]])=2,MONTH(jaar_zip[[#This Row],[Datum]])=11,MONTH(jaar_zip[[#This Row],[Datum]])=12),1.1,IF(OR(MONTH(jaar_zip[[#This Row],[Datum]])=3,MONTH(jaar_zip[[#This Row],[Datum]])=10),1,0.8))*jaar_zip[[#This Row],[graaddagen]],"")</f>
        <v>8.7200000000000006</v>
      </c>
      <c r="O722" s="101">
        <f>IF(ISNUMBER(jaar_zip[[#This Row],[etmaaltemperatuur]]),IF(jaar_zip[[#This Row],[etmaaltemperatuur]]&gt;stookgrens,jaar_zip[[#This Row],[etmaaltemperatuur]]-stookgrens,0),"")</f>
        <v>0</v>
      </c>
    </row>
    <row r="723" spans="1:15" x14ac:dyDescent="0.3">
      <c r="A723">
        <v>251</v>
      </c>
      <c r="B723">
        <v>20240421</v>
      </c>
      <c r="C723">
        <v>7.3</v>
      </c>
      <c r="D723">
        <v>7.5</v>
      </c>
      <c r="E723">
        <v>1845</v>
      </c>
      <c r="F723">
        <v>2.5</v>
      </c>
      <c r="G723">
        <v>1026.4000000000001</v>
      </c>
      <c r="H723">
        <v>69</v>
      </c>
      <c r="I723" s="101" t="s">
        <v>17</v>
      </c>
      <c r="J723" s="1">
        <f>DATEVALUE(RIGHT(jaar_zip[[#This Row],[YYYYMMDD]],2)&amp;"-"&amp;MID(jaar_zip[[#This Row],[YYYYMMDD]],5,2)&amp;"-"&amp;LEFT(jaar_zip[[#This Row],[YYYYMMDD]],4))</f>
        <v>45403</v>
      </c>
      <c r="K723" s="101" t="str">
        <f>IF(AND(VALUE(MONTH(jaar_zip[[#This Row],[Datum]]))=1,VALUE(WEEKNUM(jaar_zip[[#This Row],[Datum]],21))&gt;51),RIGHT(YEAR(jaar_zip[[#This Row],[Datum]])-1,2),RIGHT(YEAR(jaar_zip[[#This Row],[Datum]]),2))&amp;"-"&amp; TEXT(WEEKNUM(jaar_zip[[#This Row],[Datum]],21),"00")</f>
        <v>24-16</v>
      </c>
      <c r="L723" s="101">
        <f>MONTH(jaar_zip[[#This Row],[Datum]])</f>
        <v>4</v>
      </c>
      <c r="M723" s="101">
        <f>IF(ISNUMBER(jaar_zip[[#This Row],[etmaaltemperatuur]]),IF(jaar_zip[[#This Row],[etmaaltemperatuur]]&lt;stookgrens,stookgrens-jaar_zip[[#This Row],[etmaaltemperatuur]],0),"")</f>
        <v>10.5</v>
      </c>
      <c r="N723" s="101">
        <f>IF(ISNUMBER(jaar_zip[[#This Row],[graaddagen]]),IF(OR(MONTH(jaar_zip[[#This Row],[Datum]])=1,MONTH(jaar_zip[[#This Row],[Datum]])=2,MONTH(jaar_zip[[#This Row],[Datum]])=11,MONTH(jaar_zip[[#This Row],[Datum]])=12),1.1,IF(OR(MONTH(jaar_zip[[#This Row],[Datum]])=3,MONTH(jaar_zip[[#This Row],[Datum]])=10),1,0.8))*jaar_zip[[#This Row],[graaddagen]],"")</f>
        <v>8.4</v>
      </c>
      <c r="O723" s="101">
        <f>IF(ISNUMBER(jaar_zip[[#This Row],[etmaaltemperatuur]]),IF(jaar_zip[[#This Row],[etmaaltemperatuur]]&gt;stookgrens,jaar_zip[[#This Row],[etmaaltemperatuur]]-stookgrens,0),"")</f>
        <v>0</v>
      </c>
    </row>
    <row r="724" spans="1:15" x14ac:dyDescent="0.3">
      <c r="A724">
        <v>251</v>
      </c>
      <c r="B724">
        <v>20240422</v>
      </c>
      <c r="C724">
        <v>5.2</v>
      </c>
      <c r="D724">
        <v>6.8</v>
      </c>
      <c r="E724">
        <v>2057</v>
      </c>
      <c r="F724">
        <v>0.5</v>
      </c>
      <c r="G724">
        <v>1026</v>
      </c>
      <c r="H724">
        <v>60</v>
      </c>
      <c r="I724" s="101" t="s">
        <v>17</v>
      </c>
      <c r="J724" s="1">
        <f>DATEVALUE(RIGHT(jaar_zip[[#This Row],[YYYYMMDD]],2)&amp;"-"&amp;MID(jaar_zip[[#This Row],[YYYYMMDD]],5,2)&amp;"-"&amp;LEFT(jaar_zip[[#This Row],[YYYYMMDD]],4))</f>
        <v>45404</v>
      </c>
      <c r="K724" s="101" t="str">
        <f>IF(AND(VALUE(MONTH(jaar_zip[[#This Row],[Datum]]))=1,VALUE(WEEKNUM(jaar_zip[[#This Row],[Datum]],21))&gt;51),RIGHT(YEAR(jaar_zip[[#This Row],[Datum]])-1,2),RIGHT(YEAR(jaar_zip[[#This Row],[Datum]]),2))&amp;"-"&amp; TEXT(WEEKNUM(jaar_zip[[#This Row],[Datum]],21),"00")</f>
        <v>24-17</v>
      </c>
      <c r="L724" s="101">
        <f>MONTH(jaar_zip[[#This Row],[Datum]])</f>
        <v>4</v>
      </c>
      <c r="M724" s="101">
        <f>IF(ISNUMBER(jaar_zip[[#This Row],[etmaaltemperatuur]]),IF(jaar_zip[[#This Row],[etmaaltemperatuur]]&lt;stookgrens,stookgrens-jaar_zip[[#This Row],[etmaaltemperatuur]],0),"")</f>
        <v>11.2</v>
      </c>
      <c r="N724" s="101">
        <f>IF(ISNUMBER(jaar_zip[[#This Row],[graaddagen]]),IF(OR(MONTH(jaar_zip[[#This Row],[Datum]])=1,MONTH(jaar_zip[[#This Row],[Datum]])=2,MONTH(jaar_zip[[#This Row],[Datum]])=11,MONTH(jaar_zip[[#This Row],[Datum]])=12),1.1,IF(OR(MONTH(jaar_zip[[#This Row],[Datum]])=3,MONTH(jaar_zip[[#This Row],[Datum]])=10),1,0.8))*jaar_zip[[#This Row],[graaddagen]],"")</f>
        <v>8.9599999999999991</v>
      </c>
      <c r="O724" s="101">
        <f>IF(ISNUMBER(jaar_zip[[#This Row],[etmaaltemperatuur]]),IF(jaar_zip[[#This Row],[etmaaltemperatuur]]&gt;stookgrens,jaar_zip[[#This Row],[etmaaltemperatuur]]-stookgrens,0),"")</f>
        <v>0</v>
      </c>
    </row>
    <row r="725" spans="1:15" x14ac:dyDescent="0.3">
      <c r="A725">
        <v>251</v>
      </c>
      <c r="B725">
        <v>20240423</v>
      </c>
      <c r="C725">
        <v>5.5</v>
      </c>
      <c r="D725">
        <v>5.0999999999999996</v>
      </c>
      <c r="E725">
        <v>1355</v>
      </c>
      <c r="F725">
        <v>1.9</v>
      </c>
      <c r="G725">
        <v>1018.2</v>
      </c>
      <c r="H725">
        <v>75</v>
      </c>
      <c r="I725" s="101" t="s">
        <v>17</v>
      </c>
      <c r="J725" s="1">
        <f>DATEVALUE(RIGHT(jaar_zip[[#This Row],[YYYYMMDD]],2)&amp;"-"&amp;MID(jaar_zip[[#This Row],[YYYYMMDD]],5,2)&amp;"-"&amp;LEFT(jaar_zip[[#This Row],[YYYYMMDD]],4))</f>
        <v>45405</v>
      </c>
      <c r="K725" s="101" t="str">
        <f>IF(AND(VALUE(MONTH(jaar_zip[[#This Row],[Datum]]))=1,VALUE(WEEKNUM(jaar_zip[[#This Row],[Datum]],21))&gt;51),RIGHT(YEAR(jaar_zip[[#This Row],[Datum]])-1,2),RIGHT(YEAR(jaar_zip[[#This Row],[Datum]]),2))&amp;"-"&amp; TEXT(WEEKNUM(jaar_zip[[#This Row],[Datum]],21),"00")</f>
        <v>24-17</v>
      </c>
      <c r="L725" s="101">
        <f>MONTH(jaar_zip[[#This Row],[Datum]])</f>
        <v>4</v>
      </c>
      <c r="M725" s="101">
        <f>IF(ISNUMBER(jaar_zip[[#This Row],[etmaaltemperatuur]]),IF(jaar_zip[[#This Row],[etmaaltemperatuur]]&lt;stookgrens,stookgrens-jaar_zip[[#This Row],[etmaaltemperatuur]],0),"")</f>
        <v>12.9</v>
      </c>
      <c r="N725" s="101">
        <f>IF(ISNUMBER(jaar_zip[[#This Row],[graaddagen]]),IF(OR(MONTH(jaar_zip[[#This Row],[Datum]])=1,MONTH(jaar_zip[[#This Row],[Datum]])=2,MONTH(jaar_zip[[#This Row],[Datum]])=11,MONTH(jaar_zip[[#This Row],[Datum]])=12),1.1,IF(OR(MONTH(jaar_zip[[#This Row],[Datum]])=3,MONTH(jaar_zip[[#This Row],[Datum]])=10),1,0.8))*jaar_zip[[#This Row],[graaddagen]],"")</f>
        <v>10.32</v>
      </c>
      <c r="O725" s="101">
        <f>IF(ISNUMBER(jaar_zip[[#This Row],[etmaaltemperatuur]]),IF(jaar_zip[[#This Row],[etmaaltemperatuur]]&gt;stookgrens,jaar_zip[[#This Row],[etmaaltemperatuur]]-stookgrens,0),"")</f>
        <v>0</v>
      </c>
    </row>
    <row r="726" spans="1:15" x14ac:dyDescent="0.3">
      <c r="A726">
        <v>251</v>
      </c>
      <c r="B726">
        <v>20240424</v>
      </c>
      <c r="C726">
        <v>7.8</v>
      </c>
      <c r="D726">
        <v>6.8</v>
      </c>
      <c r="E726">
        <v>1482</v>
      </c>
      <c r="F726">
        <v>5.2</v>
      </c>
      <c r="G726">
        <v>1008.2</v>
      </c>
      <c r="H726">
        <v>76</v>
      </c>
      <c r="I726" s="101" t="s">
        <v>17</v>
      </c>
      <c r="J726" s="1">
        <f>DATEVALUE(RIGHT(jaar_zip[[#This Row],[YYYYMMDD]],2)&amp;"-"&amp;MID(jaar_zip[[#This Row],[YYYYMMDD]],5,2)&amp;"-"&amp;LEFT(jaar_zip[[#This Row],[YYYYMMDD]],4))</f>
        <v>45406</v>
      </c>
      <c r="K726" s="101" t="str">
        <f>IF(AND(VALUE(MONTH(jaar_zip[[#This Row],[Datum]]))=1,VALUE(WEEKNUM(jaar_zip[[#This Row],[Datum]],21))&gt;51),RIGHT(YEAR(jaar_zip[[#This Row],[Datum]])-1,2),RIGHT(YEAR(jaar_zip[[#This Row],[Datum]]),2))&amp;"-"&amp; TEXT(WEEKNUM(jaar_zip[[#This Row],[Datum]],21),"00")</f>
        <v>24-17</v>
      </c>
      <c r="L726" s="101">
        <f>MONTH(jaar_zip[[#This Row],[Datum]])</f>
        <v>4</v>
      </c>
      <c r="M726" s="101">
        <f>IF(ISNUMBER(jaar_zip[[#This Row],[etmaaltemperatuur]]),IF(jaar_zip[[#This Row],[etmaaltemperatuur]]&lt;stookgrens,stookgrens-jaar_zip[[#This Row],[etmaaltemperatuur]],0),"")</f>
        <v>11.2</v>
      </c>
      <c r="N726" s="101">
        <f>IF(ISNUMBER(jaar_zip[[#This Row],[graaddagen]]),IF(OR(MONTH(jaar_zip[[#This Row],[Datum]])=1,MONTH(jaar_zip[[#This Row],[Datum]])=2,MONTH(jaar_zip[[#This Row],[Datum]])=11,MONTH(jaar_zip[[#This Row],[Datum]])=12),1.1,IF(OR(MONTH(jaar_zip[[#This Row],[Datum]])=3,MONTH(jaar_zip[[#This Row],[Datum]])=10),1,0.8))*jaar_zip[[#This Row],[graaddagen]],"")</f>
        <v>8.9599999999999991</v>
      </c>
      <c r="O726" s="101">
        <f>IF(ISNUMBER(jaar_zip[[#This Row],[etmaaltemperatuur]]),IF(jaar_zip[[#This Row],[etmaaltemperatuur]]&gt;stookgrens,jaar_zip[[#This Row],[etmaaltemperatuur]]-stookgrens,0),"")</f>
        <v>0</v>
      </c>
    </row>
    <row r="727" spans="1:15" x14ac:dyDescent="0.3">
      <c r="A727">
        <v>251</v>
      </c>
      <c r="B727">
        <v>20240425</v>
      </c>
      <c r="C727">
        <v>5.5</v>
      </c>
      <c r="D727">
        <v>6.1</v>
      </c>
      <c r="E727">
        <v>928</v>
      </c>
      <c r="F727">
        <v>7.1</v>
      </c>
      <c r="G727">
        <v>1002.6</v>
      </c>
      <c r="H727">
        <v>79</v>
      </c>
      <c r="I727" s="101" t="s">
        <v>17</v>
      </c>
      <c r="J727" s="1">
        <f>DATEVALUE(RIGHT(jaar_zip[[#This Row],[YYYYMMDD]],2)&amp;"-"&amp;MID(jaar_zip[[#This Row],[YYYYMMDD]],5,2)&amp;"-"&amp;LEFT(jaar_zip[[#This Row],[YYYYMMDD]],4))</f>
        <v>45407</v>
      </c>
      <c r="K727" s="101" t="str">
        <f>IF(AND(VALUE(MONTH(jaar_zip[[#This Row],[Datum]]))=1,VALUE(WEEKNUM(jaar_zip[[#This Row],[Datum]],21))&gt;51),RIGHT(YEAR(jaar_zip[[#This Row],[Datum]])-1,2),RIGHT(YEAR(jaar_zip[[#This Row],[Datum]]),2))&amp;"-"&amp; TEXT(WEEKNUM(jaar_zip[[#This Row],[Datum]],21),"00")</f>
        <v>24-17</v>
      </c>
      <c r="L727" s="101">
        <f>MONTH(jaar_zip[[#This Row],[Datum]])</f>
        <v>4</v>
      </c>
      <c r="M727" s="101">
        <f>IF(ISNUMBER(jaar_zip[[#This Row],[etmaaltemperatuur]]),IF(jaar_zip[[#This Row],[etmaaltemperatuur]]&lt;stookgrens,stookgrens-jaar_zip[[#This Row],[etmaaltemperatuur]],0),"")</f>
        <v>11.9</v>
      </c>
      <c r="N727" s="101">
        <f>IF(ISNUMBER(jaar_zip[[#This Row],[graaddagen]]),IF(OR(MONTH(jaar_zip[[#This Row],[Datum]])=1,MONTH(jaar_zip[[#This Row],[Datum]])=2,MONTH(jaar_zip[[#This Row],[Datum]])=11,MONTH(jaar_zip[[#This Row],[Datum]])=12),1.1,IF(OR(MONTH(jaar_zip[[#This Row],[Datum]])=3,MONTH(jaar_zip[[#This Row],[Datum]])=10),1,0.8))*jaar_zip[[#This Row],[graaddagen]],"")</f>
        <v>9.5200000000000014</v>
      </c>
      <c r="O727" s="101">
        <f>IF(ISNUMBER(jaar_zip[[#This Row],[etmaaltemperatuur]]),IF(jaar_zip[[#This Row],[etmaaltemperatuur]]&gt;stookgrens,jaar_zip[[#This Row],[etmaaltemperatuur]]-stookgrens,0),"")</f>
        <v>0</v>
      </c>
    </row>
    <row r="728" spans="1:15" x14ac:dyDescent="0.3">
      <c r="A728">
        <v>251</v>
      </c>
      <c r="B728">
        <v>20240426</v>
      </c>
      <c r="C728">
        <v>2.9</v>
      </c>
      <c r="D728">
        <v>6.3</v>
      </c>
      <c r="E728">
        <v>1448</v>
      </c>
      <c r="F728">
        <v>1.3</v>
      </c>
      <c r="G728">
        <v>1003.3</v>
      </c>
      <c r="H728">
        <v>78</v>
      </c>
      <c r="I728" s="101" t="s">
        <v>17</v>
      </c>
      <c r="J728" s="1">
        <f>DATEVALUE(RIGHT(jaar_zip[[#This Row],[YYYYMMDD]],2)&amp;"-"&amp;MID(jaar_zip[[#This Row],[YYYYMMDD]],5,2)&amp;"-"&amp;LEFT(jaar_zip[[#This Row],[YYYYMMDD]],4))</f>
        <v>45408</v>
      </c>
      <c r="K728" s="101" t="str">
        <f>IF(AND(VALUE(MONTH(jaar_zip[[#This Row],[Datum]]))=1,VALUE(WEEKNUM(jaar_zip[[#This Row],[Datum]],21))&gt;51),RIGHT(YEAR(jaar_zip[[#This Row],[Datum]])-1,2),RIGHT(YEAR(jaar_zip[[#This Row],[Datum]]),2))&amp;"-"&amp; TEXT(WEEKNUM(jaar_zip[[#This Row],[Datum]],21),"00")</f>
        <v>24-17</v>
      </c>
      <c r="L728" s="101">
        <f>MONTH(jaar_zip[[#This Row],[Datum]])</f>
        <v>4</v>
      </c>
      <c r="M728" s="101">
        <f>IF(ISNUMBER(jaar_zip[[#This Row],[etmaaltemperatuur]]),IF(jaar_zip[[#This Row],[etmaaltemperatuur]]&lt;stookgrens,stookgrens-jaar_zip[[#This Row],[etmaaltemperatuur]],0),"")</f>
        <v>11.7</v>
      </c>
      <c r="N728" s="101">
        <f>IF(ISNUMBER(jaar_zip[[#This Row],[graaddagen]]),IF(OR(MONTH(jaar_zip[[#This Row],[Datum]])=1,MONTH(jaar_zip[[#This Row],[Datum]])=2,MONTH(jaar_zip[[#This Row],[Datum]])=11,MONTH(jaar_zip[[#This Row],[Datum]])=12),1.1,IF(OR(MONTH(jaar_zip[[#This Row],[Datum]])=3,MONTH(jaar_zip[[#This Row],[Datum]])=10),1,0.8))*jaar_zip[[#This Row],[graaddagen]],"")</f>
        <v>9.36</v>
      </c>
      <c r="O728" s="101">
        <f>IF(ISNUMBER(jaar_zip[[#This Row],[etmaaltemperatuur]]),IF(jaar_zip[[#This Row],[etmaaltemperatuur]]&gt;stookgrens,jaar_zip[[#This Row],[etmaaltemperatuur]]-stookgrens,0),"")</f>
        <v>0</v>
      </c>
    </row>
    <row r="729" spans="1:15" x14ac:dyDescent="0.3">
      <c r="A729">
        <v>251</v>
      </c>
      <c r="B729">
        <v>20240427</v>
      </c>
      <c r="C729">
        <v>4.3</v>
      </c>
      <c r="D729">
        <v>9.6999999999999993</v>
      </c>
      <c r="E729">
        <v>872</v>
      </c>
      <c r="F729">
        <v>1.1000000000000001</v>
      </c>
      <c r="G729">
        <v>1005.9</v>
      </c>
      <c r="H729">
        <v>87</v>
      </c>
      <c r="I729" s="101" t="s">
        <v>17</v>
      </c>
      <c r="J729" s="1">
        <f>DATEVALUE(RIGHT(jaar_zip[[#This Row],[YYYYMMDD]],2)&amp;"-"&amp;MID(jaar_zip[[#This Row],[YYYYMMDD]],5,2)&amp;"-"&amp;LEFT(jaar_zip[[#This Row],[YYYYMMDD]],4))</f>
        <v>45409</v>
      </c>
      <c r="K729" s="101" t="str">
        <f>IF(AND(VALUE(MONTH(jaar_zip[[#This Row],[Datum]]))=1,VALUE(WEEKNUM(jaar_zip[[#This Row],[Datum]],21))&gt;51),RIGHT(YEAR(jaar_zip[[#This Row],[Datum]])-1,2),RIGHT(YEAR(jaar_zip[[#This Row],[Datum]]),2))&amp;"-"&amp; TEXT(WEEKNUM(jaar_zip[[#This Row],[Datum]],21),"00")</f>
        <v>24-17</v>
      </c>
      <c r="L729" s="101">
        <f>MONTH(jaar_zip[[#This Row],[Datum]])</f>
        <v>4</v>
      </c>
      <c r="M729" s="101">
        <f>IF(ISNUMBER(jaar_zip[[#This Row],[etmaaltemperatuur]]),IF(jaar_zip[[#This Row],[etmaaltemperatuur]]&lt;stookgrens,stookgrens-jaar_zip[[#This Row],[etmaaltemperatuur]],0),"")</f>
        <v>8.3000000000000007</v>
      </c>
      <c r="N729" s="101">
        <f>IF(ISNUMBER(jaar_zip[[#This Row],[graaddagen]]),IF(OR(MONTH(jaar_zip[[#This Row],[Datum]])=1,MONTH(jaar_zip[[#This Row],[Datum]])=2,MONTH(jaar_zip[[#This Row],[Datum]])=11,MONTH(jaar_zip[[#This Row],[Datum]])=12),1.1,IF(OR(MONTH(jaar_zip[[#This Row],[Datum]])=3,MONTH(jaar_zip[[#This Row],[Datum]])=10),1,0.8))*jaar_zip[[#This Row],[graaddagen]],"")</f>
        <v>6.6400000000000006</v>
      </c>
      <c r="O729" s="101">
        <f>IF(ISNUMBER(jaar_zip[[#This Row],[etmaaltemperatuur]]),IF(jaar_zip[[#This Row],[etmaaltemperatuur]]&gt;stookgrens,jaar_zip[[#This Row],[etmaaltemperatuur]]-stookgrens,0),"")</f>
        <v>0</v>
      </c>
    </row>
    <row r="730" spans="1:15" x14ac:dyDescent="0.3">
      <c r="A730">
        <v>251</v>
      </c>
      <c r="B730">
        <v>20240428</v>
      </c>
      <c r="C730">
        <v>9.3000000000000007</v>
      </c>
      <c r="D730">
        <v>11.6</v>
      </c>
      <c r="E730">
        <v>1108</v>
      </c>
      <c r="F730">
        <v>0.2</v>
      </c>
      <c r="G730">
        <v>1007</v>
      </c>
      <c r="H730">
        <v>81</v>
      </c>
      <c r="I730" s="101" t="s">
        <v>17</v>
      </c>
      <c r="J730" s="1">
        <f>DATEVALUE(RIGHT(jaar_zip[[#This Row],[YYYYMMDD]],2)&amp;"-"&amp;MID(jaar_zip[[#This Row],[YYYYMMDD]],5,2)&amp;"-"&amp;LEFT(jaar_zip[[#This Row],[YYYYMMDD]],4))</f>
        <v>45410</v>
      </c>
      <c r="K730" s="101" t="str">
        <f>IF(AND(VALUE(MONTH(jaar_zip[[#This Row],[Datum]]))=1,VALUE(WEEKNUM(jaar_zip[[#This Row],[Datum]],21))&gt;51),RIGHT(YEAR(jaar_zip[[#This Row],[Datum]])-1,2),RIGHT(YEAR(jaar_zip[[#This Row],[Datum]]),2))&amp;"-"&amp; TEXT(WEEKNUM(jaar_zip[[#This Row],[Datum]],21),"00")</f>
        <v>24-17</v>
      </c>
      <c r="L730" s="101">
        <f>MONTH(jaar_zip[[#This Row],[Datum]])</f>
        <v>4</v>
      </c>
      <c r="M730" s="101">
        <f>IF(ISNUMBER(jaar_zip[[#This Row],[etmaaltemperatuur]]),IF(jaar_zip[[#This Row],[etmaaltemperatuur]]&lt;stookgrens,stookgrens-jaar_zip[[#This Row],[etmaaltemperatuur]],0),"")</f>
        <v>6.4</v>
      </c>
      <c r="N730" s="101">
        <f>IF(ISNUMBER(jaar_zip[[#This Row],[graaddagen]]),IF(OR(MONTH(jaar_zip[[#This Row],[Datum]])=1,MONTH(jaar_zip[[#This Row],[Datum]])=2,MONTH(jaar_zip[[#This Row],[Datum]])=11,MONTH(jaar_zip[[#This Row],[Datum]])=12),1.1,IF(OR(MONTH(jaar_zip[[#This Row],[Datum]])=3,MONTH(jaar_zip[[#This Row],[Datum]])=10),1,0.8))*jaar_zip[[#This Row],[graaddagen]],"")</f>
        <v>5.120000000000001</v>
      </c>
      <c r="O730" s="101">
        <f>IF(ISNUMBER(jaar_zip[[#This Row],[etmaaltemperatuur]]),IF(jaar_zip[[#This Row],[etmaaltemperatuur]]&gt;stookgrens,jaar_zip[[#This Row],[etmaaltemperatuur]]-stookgrens,0),"")</f>
        <v>0</v>
      </c>
    </row>
    <row r="731" spans="1:15" x14ac:dyDescent="0.3">
      <c r="A731">
        <v>251</v>
      </c>
      <c r="B731">
        <v>20240429</v>
      </c>
      <c r="C731">
        <v>4.9000000000000004</v>
      </c>
      <c r="D731">
        <v>12.1</v>
      </c>
      <c r="E731">
        <v>2526</v>
      </c>
      <c r="F731">
        <v>-0.1</v>
      </c>
      <c r="G731">
        <v>1018.5</v>
      </c>
      <c r="H731">
        <v>80</v>
      </c>
      <c r="I731" s="101" t="s">
        <v>17</v>
      </c>
      <c r="J731" s="1">
        <f>DATEVALUE(RIGHT(jaar_zip[[#This Row],[YYYYMMDD]],2)&amp;"-"&amp;MID(jaar_zip[[#This Row],[YYYYMMDD]],5,2)&amp;"-"&amp;LEFT(jaar_zip[[#This Row],[YYYYMMDD]],4))</f>
        <v>45411</v>
      </c>
      <c r="K731" s="101" t="str">
        <f>IF(AND(VALUE(MONTH(jaar_zip[[#This Row],[Datum]]))=1,VALUE(WEEKNUM(jaar_zip[[#This Row],[Datum]],21))&gt;51),RIGHT(YEAR(jaar_zip[[#This Row],[Datum]])-1,2),RIGHT(YEAR(jaar_zip[[#This Row],[Datum]]),2))&amp;"-"&amp; TEXT(WEEKNUM(jaar_zip[[#This Row],[Datum]],21),"00")</f>
        <v>24-18</v>
      </c>
      <c r="L731" s="101">
        <f>MONTH(jaar_zip[[#This Row],[Datum]])</f>
        <v>4</v>
      </c>
      <c r="M731" s="101">
        <f>IF(ISNUMBER(jaar_zip[[#This Row],[etmaaltemperatuur]]),IF(jaar_zip[[#This Row],[etmaaltemperatuur]]&lt;stookgrens,stookgrens-jaar_zip[[#This Row],[etmaaltemperatuur]],0),"")</f>
        <v>5.9</v>
      </c>
      <c r="N731" s="101">
        <f>IF(ISNUMBER(jaar_zip[[#This Row],[graaddagen]]),IF(OR(MONTH(jaar_zip[[#This Row],[Datum]])=1,MONTH(jaar_zip[[#This Row],[Datum]])=2,MONTH(jaar_zip[[#This Row],[Datum]])=11,MONTH(jaar_zip[[#This Row],[Datum]])=12),1.1,IF(OR(MONTH(jaar_zip[[#This Row],[Datum]])=3,MONTH(jaar_zip[[#This Row],[Datum]])=10),1,0.8))*jaar_zip[[#This Row],[graaddagen]],"")</f>
        <v>4.7200000000000006</v>
      </c>
      <c r="O731" s="101">
        <f>IF(ISNUMBER(jaar_zip[[#This Row],[etmaaltemperatuur]]),IF(jaar_zip[[#This Row],[etmaaltemperatuur]]&gt;stookgrens,jaar_zip[[#This Row],[etmaaltemperatuur]]-stookgrens,0),"")</f>
        <v>0</v>
      </c>
    </row>
    <row r="732" spans="1:15" x14ac:dyDescent="0.3">
      <c r="A732">
        <v>251</v>
      </c>
      <c r="B732">
        <v>20240430</v>
      </c>
      <c r="C732">
        <v>3.2</v>
      </c>
      <c r="D732">
        <v>14.2</v>
      </c>
      <c r="E732">
        <v>1485</v>
      </c>
      <c r="F732">
        <v>-0.1</v>
      </c>
      <c r="G732">
        <v>1015.6</v>
      </c>
      <c r="H732">
        <v>86</v>
      </c>
      <c r="I732" s="101" t="s">
        <v>17</v>
      </c>
      <c r="J732" s="1">
        <f>DATEVALUE(RIGHT(jaar_zip[[#This Row],[YYYYMMDD]],2)&amp;"-"&amp;MID(jaar_zip[[#This Row],[YYYYMMDD]],5,2)&amp;"-"&amp;LEFT(jaar_zip[[#This Row],[YYYYMMDD]],4))</f>
        <v>45412</v>
      </c>
      <c r="K732" s="101" t="str">
        <f>IF(AND(VALUE(MONTH(jaar_zip[[#This Row],[Datum]]))=1,VALUE(WEEKNUM(jaar_zip[[#This Row],[Datum]],21))&gt;51),RIGHT(YEAR(jaar_zip[[#This Row],[Datum]])-1,2),RIGHT(YEAR(jaar_zip[[#This Row],[Datum]]),2))&amp;"-"&amp; TEXT(WEEKNUM(jaar_zip[[#This Row],[Datum]],21),"00")</f>
        <v>24-18</v>
      </c>
      <c r="L732" s="101">
        <f>MONTH(jaar_zip[[#This Row],[Datum]])</f>
        <v>4</v>
      </c>
      <c r="M732" s="101">
        <f>IF(ISNUMBER(jaar_zip[[#This Row],[etmaaltemperatuur]]),IF(jaar_zip[[#This Row],[etmaaltemperatuur]]&lt;stookgrens,stookgrens-jaar_zip[[#This Row],[etmaaltemperatuur]],0),"")</f>
        <v>3.8000000000000007</v>
      </c>
      <c r="N732" s="101">
        <f>IF(ISNUMBER(jaar_zip[[#This Row],[graaddagen]]),IF(OR(MONTH(jaar_zip[[#This Row],[Datum]])=1,MONTH(jaar_zip[[#This Row],[Datum]])=2,MONTH(jaar_zip[[#This Row],[Datum]])=11,MONTH(jaar_zip[[#This Row],[Datum]])=12),1.1,IF(OR(MONTH(jaar_zip[[#This Row],[Datum]])=3,MONTH(jaar_zip[[#This Row],[Datum]])=10),1,0.8))*jaar_zip[[#This Row],[graaddagen]],"")</f>
        <v>3.0400000000000009</v>
      </c>
      <c r="O732" s="101">
        <f>IF(ISNUMBER(jaar_zip[[#This Row],[etmaaltemperatuur]]),IF(jaar_zip[[#This Row],[etmaaltemperatuur]]&gt;stookgrens,jaar_zip[[#This Row],[etmaaltemperatuur]]-stookgrens,0),"")</f>
        <v>0</v>
      </c>
    </row>
    <row r="733" spans="1:15" x14ac:dyDescent="0.3">
      <c r="A733">
        <v>251</v>
      </c>
      <c r="B733">
        <v>20240501</v>
      </c>
      <c r="C733">
        <v>5.9</v>
      </c>
      <c r="D733">
        <v>13.9</v>
      </c>
      <c r="E733">
        <v>2204</v>
      </c>
      <c r="F733">
        <v>0</v>
      </c>
      <c r="G733">
        <v>1007.9</v>
      </c>
      <c r="H733">
        <v>87</v>
      </c>
      <c r="I733" s="101" t="s">
        <v>17</v>
      </c>
      <c r="J733" s="1">
        <f>DATEVALUE(RIGHT(jaar_zip[[#This Row],[YYYYMMDD]],2)&amp;"-"&amp;MID(jaar_zip[[#This Row],[YYYYMMDD]],5,2)&amp;"-"&amp;LEFT(jaar_zip[[#This Row],[YYYYMMDD]],4))</f>
        <v>45413</v>
      </c>
      <c r="K733" s="101" t="str">
        <f>IF(AND(VALUE(MONTH(jaar_zip[[#This Row],[Datum]]))=1,VALUE(WEEKNUM(jaar_zip[[#This Row],[Datum]],21))&gt;51),RIGHT(YEAR(jaar_zip[[#This Row],[Datum]])-1,2),RIGHT(YEAR(jaar_zip[[#This Row],[Datum]]),2))&amp;"-"&amp; TEXT(WEEKNUM(jaar_zip[[#This Row],[Datum]],21),"00")</f>
        <v>24-18</v>
      </c>
      <c r="L733" s="101">
        <f>MONTH(jaar_zip[[#This Row],[Datum]])</f>
        <v>5</v>
      </c>
      <c r="M733" s="101">
        <f>IF(ISNUMBER(jaar_zip[[#This Row],[etmaaltemperatuur]]),IF(jaar_zip[[#This Row],[etmaaltemperatuur]]&lt;stookgrens,stookgrens-jaar_zip[[#This Row],[etmaaltemperatuur]],0),"")</f>
        <v>4.0999999999999996</v>
      </c>
      <c r="N733" s="101">
        <f>IF(ISNUMBER(jaar_zip[[#This Row],[graaddagen]]),IF(OR(MONTH(jaar_zip[[#This Row],[Datum]])=1,MONTH(jaar_zip[[#This Row],[Datum]])=2,MONTH(jaar_zip[[#This Row],[Datum]])=11,MONTH(jaar_zip[[#This Row],[Datum]])=12),1.1,IF(OR(MONTH(jaar_zip[[#This Row],[Datum]])=3,MONTH(jaar_zip[[#This Row],[Datum]])=10),1,0.8))*jaar_zip[[#This Row],[graaddagen]],"")</f>
        <v>3.28</v>
      </c>
      <c r="O733" s="101">
        <f>IF(ISNUMBER(jaar_zip[[#This Row],[etmaaltemperatuur]]),IF(jaar_zip[[#This Row],[etmaaltemperatuur]]&gt;stookgrens,jaar_zip[[#This Row],[etmaaltemperatuur]]-stookgrens,0),"")</f>
        <v>0</v>
      </c>
    </row>
    <row r="734" spans="1:15" x14ac:dyDescent="0.3">
      <c r="A734">
        <v>257</v>
      </c>
      <c r="B734">
        <v>20240101</v>
      </c>
      <c r="D734">
        <v>8.4</v>
      </c>
      <c r="E734">
        <v>240</v>
      </c>
      <c r="F734">
        <v>4.2</v>
      </c>
      <c r="H734">
        <v>79</v>
      </c>
      <c r="I734" s="101" t="s">
        <v>18</v>
      </c>
      <c r="J734" s="1">
        <f>DATEVALUE(RIGHT(jaar_zip[[#This Row],[YYYYMMDD]],2)&amp;"-"&amp;MID(jaar_zip[[#This Row],[YYYYMMDD]],5,2)&amp;"-"&amp;LEFT(jaar_zip[[#This Row],[YYYYMMDD]],4))</f>
        <v>45292</v>
      </c>
      <c r="K734" s="101" t="str">
        <f>IF(AND(VALUE(MONTH(jaar_zip[[#This Row],[Datum]]))=1,VALUE(WEEKNUM(jaar_zip[[#This Row],[Datum]],21))&gt;51),RIGHT(YEAR(jaar_zip[[#This Row],[Datum]])-1,2),RIGHT(YEAR(jaar_zip[[#This Row],[Datum]]),2))&amp;"-"&amp; TEXT(WEEKNUM(jaar_zip[[#This Row],[Datum]],21),"00")</f>
        <v>24-01</v>
      </c>
      <c r="L734" s="101">
        <f>MONTH(jaar_zip[[#This Row],[Datum]])</f>
        <v>1</v>
      </c>
      <c r="M734" s="101">
        <f>IF(ISNUMBER(jaar_zip[[#This Row],[etmaaltemperatuur]]),IF(jaar_zip[[#This Row],[etmaaltemperatuur]]&lt;stookgrens,stookgrens-jaar_zip[[#This Row],[etmaaltemperatuur]],0),"")</f>
        <v>9.6</v>
      </c>
      <c r="N734" s="101">
        <f>IF(ISNUMBER(jaar_zip[[#This Row],[graaddagen]]),IF(OR(MONTH(jaar_zip[[#This Row],[Datum]])=1,MONTH(jaar_zip[[#This Row],[Datum]])=2,MONTH(jaar_zip[[#This Row],[Datum]])=11,MONTH(jaar_zip[[#This Row],[Datum]])=12),1.1,IF(OR(MONTH(jaar_zip[[#This Row],[Datum]])=3,MONTH(jaar_zip[[#This Row],[Datum]])=10),1,0.8))*jaar_zip[[#This Row],[graaddagen]],"")</f>
        <v>10.56</v>
      </c>
      <c r="O734" s="101">
        <f>IF(ISNUMBER(jaar_zip[[#This Row],[etmaaltemperatuur]]),IF(jaar_zip[[#This Row],[etmaaltemperatuur]]&gt;stookgrens,jaar_zip[[#This Row],[etmaaltemperatuur]]-stookgrens,0),"")</f>
        <v>0</v>
      </c>
    </row>
    <row r="735" spans="1:15" x14ac:dyDescent="0.3">
      <c r="A735">
        <v>257</v>
      </c>
      <c r="B735">
        <v>20240102</v>
      </c>
      <c r="D735">
        <v>10.1</v>
      </c>
      <c r="E735">
        <v>76</v>
      </c>
      <c r="F735">
        <v>21.8</v>
      </c>
      <c r="H735">
        <v>90</v>
      </c>
      <c r="I735" s="101" t="s">
        <v>18</v>
      </c>
      <c r="J735" s="1">
        <f>DATEVALUE(RIGHT(jaar_zip[[#This Row],[YYYYMMDD]],2)&amp;"-"&amp;MID(jaar_zip[[#This Row],[YYYYMMDD]],5,2)&amp;"-"&amp;LEFT(jaar_zip[[#This Row],[YYYYMMDD]],4))</f>
        <v>45293</v>
      </c>
      <c r="K735" s="101" t="str">
        <f>IF(AND(VALUE(MONTH(jaar_zip[[#This Row],[Datum]]))=1,VALUE(WEEKNUM(jaar_zip[[#This Row],[Datum]],21))&gt;51),RIGHT(YEAR(jaar_zip[[#This Row],[Datum]])-1,2),RIGHT(YEAR(jaar_zip[[#This Row],[Datum]]),2))&amp;"-"&amp; TEXT(WEEKNUM(jaar_zip[[#This Row],[Datum]],21),"00")</f>
        <v>24-01</v>
      </c>
      <c r="L735" s="101">
        <f>MONTH(jaar_zip[[#This Row],[Datum]])</f>
        <v>1</v>
      </c>
      <c r="M735" s="101">
        <f>IF(ISNUMBER(jaar_zip[[#This Row],[etmaaltemperatuur]]),IF(jaar_zip[[#This Row],[etmaaltemperatuur]]&lt;stookgrens,stookgrens-jaar_zip[[#This Row],[etmaaltemperatuur]],0),"")</f>
        <v>7.9</v>
      </c>
      <c r="N735" s="101">
        <f>IF(ISNUMBER(jaar_zip[[#This Row],[graaddagen]]),IF(OR(MONTH(jaar_zip[[#This Row],[Datum]])=1,MONTH(jaar_zip[[#This Row],[Datum]])=2,MONTH(jaar_zip[[#This Row],[Datum]])=11,MONTH(jaar_zip[[#This Row],[Datum]])=12),1.1,IF(OR(MONTH(jaar_zip[[#This Row],[Datum]])=3,MONTH(jaar_zip[[#This Row],[Datum]])=10),1,0.8))*jaar_zip[[#This Row],[graaddagen]],"")</f>
        <v>8.6900000000000013</v>
      </c>
      <c r="O735" s="101">
        <f>IF(ISNUMBER(jaar_zip[[#This Row],[etmaaltemperatuur]]),IF(jaar_zip[[#This Row],[etmaaltemperatuur]]&gt;stookgrens,jaar_zip[[#This Row],[etmaaltemperatuur]]-stookgrens,0),"")</f>
        <v>0</v>
      </c>
    </row>
    <row r="736" spans="1:15" x14ac:dyDescent="0.3">
      <c r="A736">
        <v>257</v>
      </c>
      <c r="B736">
        <v>20240103</v>
      </c>
      <c r="D736">
        <v>9.1999999999999993</v>
      </c>
      <c r="E736">
        <v>152</v>
      </c>
      <c r="F736">
        <v>10.9</v>
      </c>
      <c r="H736">
        <v>88</v>
      </c>
      <c r="I736" s="101" t="s">
        <v>18</v>
      </c>
      <c r="J736" s="1">
        <f>DATEVALUE(RIGHT(jaar_zip[[#This Row],[YYYYMMDD]],2)&amp;"-"&amp;MID(jaar_zip[[#This Row],[YYYYMMDD]],5,2)&amp;"-"&amp;LEFT(jaar_zip[[#This Row],[YYYYMMDD]],4))</f>
        <v>45294</v>
      </c>
      <c r="K736" s="101" t="str">
        <f>IF(AND(VALUE(MONTH(jaar_zip[[#This Row],[Datum]]))=1,VALUE(WEEKNUM(jaar_zip[[#This Row],[Datum]],21))&gt;51),RIGHT(YEAR(jaar_zip[[#This Row],[Datum]])-1,2),RIGHT(YEAR(jaar_zip[[#This Row],[Datum]]),2))&amp;"-"&amp; TEXT(WEEKNUM(jaar_zip[[#This Row],[Datum]],21),"00")</f>
        <v>24-01</v>
      </c>
      <c r="L736" s="101">
        <f>MONTH(jaar_zip[[#This Row],[Datum]])</f>
        <v>1</v>
      </c>
      <c r="M736" s="101">
        <f>IF(ISNUMBER(jaar_zip[[#This Row],[etmaaltemperatuur]]),IF(jaar_zip[[#This Row],[etmaaltemperatuur]]&lt;stookgrens,stookgrens-jaar_zip[[#This Row],[etmaaltemperatuur]],0),"")</f>
        <v>8.8000000000000007</v>
      </c>
      <c r="N736" s="101">
        <f>IF(ISNUMBER(jaar_zip[[#This Row],[graaddagen]]),IF(OR(MONTH(jaar_zip[[#This Row],[Datum]])=1,MONTH(jaar_zip[[#This Row],[Datum]])=2,MONTH(jaar_zip[[#This Row],[Datum]])=11,MONTH(jaar_zip[[#This Row],[Datum]])=12),1.1,IF(OR(MONTH(jaar_zip[[#This Row],[Datum]])=3,MONTH(jaar_zip[[#This Row],[Datum]])=10),1,0.8))*jaar_zip[[#This Row],[graaddagen]],"")</f>
        <v>9.6800000000000015</v>
      </c>
      <c r="O736" s="101">
        <f>IF(ISNUMBER(jaar_zip[[#This Row],[etmaaltemperatuur]]),IF(jaar_zip[[#This Row],[etmaaltemperatuur]]&gt;stookgrens,jaar_zip[[#This Row],[etmaaltemperatuur]]-stookgrens,0),"")</f>
        <v>0</v>
      </c>
    </row>
    <row r="737" spans="1:15" x14ac:dyDescent="0.3">
      <c r="A737">
        <v>257</v>
      </c>
      <c r="B737">
        <v>20240104</v>
      </c>
      <c r="D737">
        <v>7.3</v>
      </c>
      <c r="E737">
        <v>130</v>
      </c>
      <c r="F737">
        <v>10.1</v>
      </c>
      <c r="H737">
        <v>93</v>
      </c>
      <c r="I737" s="101" t="s">
        <v>18</v>
      </c>
      <c r="J737" s="1">
        <f>DATEVALUE(RIGHT(jaar_zip[[#This Row],[YYYYMMDD]],2)&amp;"-"&amp;MID(jaar_zip[[#This Row],[YYYYMMDD]],5,2)&amp;"-"&amp;LEFT(jaar_zip[[#This Row],[YYYYMMDD]],4))</f>
        <v>45295</v>
      </c>
      <c r="K737" s="101" t="str">
        <f>IF(AND(VALUE(MONTH(jaar_zip[[#This Row],[Datum]]))=1,VALUE(WEEKNUM(jaar_zip[[#This Row],[Datum]],21))&gt;51),RIGHT(YEAR(jaar_zip[[#This Row],[Datum]])-1,2),RIGHT(YEAR(jaar_zip[[#This Row],[Datum]]),2))&amp;"-"&amp; TEXT(WEEKNUM(jaar_zip[[#This Row],[Datum]],21),"00")</f>
        <v>24-01</v>
      </c>
      <c r="L737" s="101">
        <f>MONTH(jaar_zip[[#This Row],[Datum]])</f>
        <v>1</v>
      </c>
      <c r="M737" s="101">
        <f>IF(ISNUMBER(jaar_zip[[#This Row],[etmaaltemperatuur]]),IF(jaar_zip[[#This Row],[etmaaltemperatuur]]&lt;stookgrens,stookgrens-jaar_zip[[#This Row],[etmaaltemperatuur]],0),"")</f>
        <v>10.7</v>
      </c>
      <c r="N737" s="101">
        <f>IF(ISNUMBER(jaar_zip[[#This Row],[graaddagen]]),IF(OR(MONTH(jaar_zip[[#This Row],[Datum]])=1,MONTH(jaar_zip[[#This Row],[Datum]])=2,MONTH(jaar_zip[[#This Row],[Datum]])=11,MONTH(jaar_zip[[#This Row],[Datum]])=12),1.1,IF(OR(MONTH(jaar_zip[[#This Row],[Datum]])=3,MONTH(jaar_zip[[#This Row],[Datum]])=10),1,0.8))*jaar_zip[[#This Row],[graaddagen]],"")</f>
        <v>11.77</v>
      </c>
      <c r="O737" s="101">
        <f>IF(ISNUMBER(jaar_zip[[#This Row],[etmaaltemperatuur]]),IF(jaar_zip[[#This Row],[etmaaltemperatuur]]&gt;stookgrens,jaar_zip[[#This Row],[etmaaltemperatuur]]-stookgrens,0),"")</f>
        <v>0</v>
      </c>
    </row>
    <row r="738" spans="1:15" x14ac:dyDescent="0.3">
      <c r="A738">
        <v>257</v>
      </c>
      <c r="B738">
        <v>20240105</v>
      </c>
      <c r="D738">
        <v>6.9</v>
      </c>
      <c r="E738">
        <v>132</v>
      </c>
      <c r="F738">
        <v>2</v>
      </c>
      <c r="H738">
        <v>91</v>
      </c>
      <c r="I738" s="101" t="s">
        <v>18</v>
      </c>
      <c r="J738" s="1">
        <f>DATEVALUE(RIGHT(jaar_zip[[#This Row],[YYYYMMDD]],2)&amp;"-"&amp;MID(jaar_zip[[#This Row],[YYYYMMDD]],5,2)&amp;"-"&amp;LEFT(jaar_zip[[#This Row],[YYYYMMDD]],4))</f>
        <v>45296</v>
      </c>
      <c r="K738" s="101" t="str">
        <f>IF(AND(VALUE(MONTH(jaar_zip[[#This Row],[Datum]]))=1,VALUE(WEEKNUM(jaar_zip[[#This Row],[Datum]],21))&gt;51),RIGHT(YEAR(jaar_zip[[#This Row],[Datum]])-1,2),RIGHT(YEAR(jaar_zip[[#This Row],[Datum]]),2))&amp;"-"&amp; TEXT(WEEKNUM(jaar_zip[[#This Row],[Datum]],21),"00")</f>
        <v>24-01</v>
      </c>
      <c r="L738" s="101">
        <f>MONTH(jaar_zip[[#This Row],[Datum]])</f>
        <v>1</v>
      </c>
      <c r="M738" s="101">
        <f>IF(ISNUMBER(jaar_zip[[#This Row],[etmaaltemperatuur]]),IF(jaar_zip[[#This Row],[etmaaltemperatuur]]&lt;stookgrens,stookgrens-jaar_zip[[#This Row],[etmaaltemperatuur]],0),"")</f>
        <v>11.1</v>
      </c>
      <c r="N738" s="101">
        <f>IF(ISNUMBER(jaar_zip[[#This Row],[graaddagen]]),IF(OR(MONTH(jaar_zip[[#This Row],[Datum]])=1,MONTH(jaar_zip[[#This Row],[Datum]])=2,MONTH(jaar_zip[[#This Row],[Datum]])=11,MONTH(jaar_zip[[#This Row],[Datum]])=12),1.1,IF(OR(MONTH(jaar_zip[[#This Row],[Datum]])=3,MONTH(jaar_zip[[#This Row],[Datum]])=10),1,0.8))*jaar_zip[[#This Row],[graaddagen]],"")</f>
        <v>12.21</v>
      </c>
      <c r="O738" s="101">
        <f>IF(ISNUMBER(jaar_zip[[#This Row],[etmaaltemperatuur]]),IF(jaar_zip[[#This Row],[etmaaltemperatuur]]&gt;stookgrens,jaar_zip[[#This Row],[etmaaltemperatuur]]-stookgrens,0),"")</f>
        <v>0</v>
      </c>
    </row>
    <row r="739" spans="1:15" x14ac:dyDescent="0.3">
      <c r="A739">
        <v>257</v>
      </c>
      <c r="B739">
        <v>20240106</v>
      </c>
      <c r="D739">
        <v>3.1</v>
      </c>
      <c r="E739">
        <v>201</v>
      </c>
      <c r="F739">
        <v>0.1</v>
      </c>
      <c r="H739">
        <v>87</v>
      </c>
      <c r="I739" s="101" t="s">
        <v>18</v>
      </c>
      <c r="J739" s="1">
        <f>DATEVALUE(RIGHT(jaar_zip[[#This Row],[YYYYMMDD]],2)&amp;"-"&amp;MID(jaar_zip[[#This Row],[YYYYMMDD]],5,2)&amp;"-"&amp;LEFT(jaar_zip[[#This Row],[YYYYMMDD]],4))</f>
        <v>45297</v>
      </c>
      <c r="K739" s="101" t="str">
        <f>IF(AND(VALUE(MONTH(jaar_zip[[#This Row],[Datum]]))=1,VALUE(WEEKNUM(jaar_zip[[#This Row],[Datum]],21))&gt;51),RIGHT(YEAR(jaar_zip[[#This Row],[Datum]])-1,2),RIGHT(YEAR(jaar_zip[[#This Row],[Datum]]),2))&amp;"-"&amp; TEXT(WEEKNUM(jaar_zip[[#This Row],[Datum]],21),"00")</f>
        <v>24-01</v>
      </c>
      <c r="L739" s="101">
        <f>MONTH(jaar_zip[[#This Row],[Datum]])</f>
        <v>1</v>
      </c>
      <c r="M739" s="101">
        <f>IF(ISNUMBER(jaar_zip[[#This Row],[etmaaltemperatuur]]),IF(jaar_zip[[#This Row],[etmaaltemperatuur]]&lt;stookgrens,stookgrens-jaar_zip[[#This Row],[etmaaltemperatuur]],0),"")</f>
        <v>14.9</v>
      </c>
      <c r="N739" s="101">
        <f>IF(ISNUMBER(jaar_zip[[#This Row],[graaddagen]]),IF(OR(MONTH(jaar_zip[[#This Row],[Datum]])=1,MONTH(jaar_zip[[#This Row],[Datum]])=2,MONTH(jaar_zip[[#This Row],[Datum]])=11,MONTH(jaar_zip[[#This Row],[Datum]])=12),1.1,IF(OR(MONTH(jaar_zip[[#This Row],[Datum]])=3,MONTH(jaar_zip[[#This Row],[Datum]])=10),1,0.8))*jaar_zip[[#This Row],[graaddagen]],"")</f>
        <v>16.39</v>
      </c>
      <c r="O739" s="101">
        <f>IF(ISNUMBER(jaar_zip[[#This Row],[etmaaltemperatuur]]),IF(jaar_zip[[#This Row],[etmaaltemperatuur]]&gt;stookgrens,jaar_zip[[#This Row],[etmaaltemperatuur]]-stookgrens,0),"")</f>
        <v>0</v>
      </c>
    </row>
    <row r="740" spans="1:15" x14ac:dyDescent="0.3">
      <c r="A740">
        <v>257</v>
      </c>
      <c r="B740">
        <v>20240107</v>
      </c>
      <c r="D740">
        <v>-0.1</v>
      </c>
      <c r="E740">
        <v>290</v>
      </c>
      <c r="F740">
        <v>0</v>
      </c>
      <c r="H740">
        <v>79</v>
      </c>
      <c r="I740" s="101" t="s">
        <v>18</v>
      </c>
      <c r="J740" s="1">
        <f>DATEVALUE(RIGHT(jaar_zip[[#This Row],[YYYYMMDD]],2)&amp;"-"&amp;MID(jaar_zip[[#This Row],[YYYYMMDD]],5,2)&amp;"-"&amp;LEFT(jaar_zip[[#This Row],[YYYYMMDD]],4))</f>
        <v>45298</v>
      </c>
      <c r="K740" s="101" t="str">
        <f>IF(AND(VALUE(MONTH(jaar_zip[[#This Row],[Datum]]))=1,VALUE(WEEKNUM(jaar_zip[[#This Row],[Datum]],21))&gt;51),RIGHT(YEAR(jaar_zip[[#This Row],[Datum]])-1,2),RIGHT(YEAR(jaar_zip[[#This Row],[Datum]]),2))&amp;"-"&amp; TEXT(WEEKNUM(jaar_zip[[#This Row],[Datum]],21),"00")</f>
        <v>24-01</v>
      </c>
      <c r="L740" s="101">
        <f>MONTH(jaar_zip[[#This Row],[Datum]])</f>
        <v>1</v>
      </c>
      <c r="M740" s="101">
        <f>IF(ISNUMBER(jaar_zip[[#This Row],[etmaaltemperatuur]]),IF(jaar_zip[[#This Row],[etmaaltemperatuur]]&lt;stookgrens,stookgrens-jaar_zip[[#This Row],[etmaaltemperatuur]],0),"")</f>
        <v>18.100000000000001</v>
      </c>
      <c r="N740" s="101">
        <f>IF(ISNUMBER(jaar_zip[[#This Row],[graaddagen]]),IF(OR(MONTH(jaar_zip[[#This Row],[Datum]])=1,MONTH(jaar_zip[[#This Row],[Datum]])=2,MONTH(jaar_zip[[#This Row],[Datum]])=11,MONTH(jaar_zip[[#This Row],[Datum]])=12),1.1,IF(OR(MONTH(jaar_zip[[#This Row],[Datum]])=3,MONTH(jaar_zip[[#This Row],[Datum]])=10),1,0.8))*jaar_zip[[#This Row],[graaddagen]],"")</f>
        <v>19.910000000000004</v>
      </c>
      <c r="O740" s="101">
        <f>IF(ISNUMBER(jaar_zip[[#This Row],[etmaaltemperatuur]]),IF(jaar_zip[[#This Row],[etmaaltemperatuur]]&gt;stookgrens,jaar_zip[[#This Row],[etmaaltemperatuur]]-stookgrens,0),"")</f>
        <v>0</v>
      </c>
    </row>
    <row r="741" spans="1:15" x14ac:dyDescent="0.3">
      <c r="A741">
        <v>257</v>
      </c>
      <c r="B741">
        <v>20240108</v>
      </c>
      <c r="D741">
        <v>-1.2</v>
      </c>
      <c r="E741">
        <v>174</v>
      </c>
      <c r="F741">
        <v>0</v>
      </c>
      <c r="H741">
        <v>73</v>
      </c>
      <c r="I741" s="101" t="s">
        <v>18</v>
      </c>
      <c r="J741" s="1">
        <f>DATEVALUE(RIGHT(jaar_zip[[#This Row],[YYYYMMDD]],2)&amp;"-"&amp;MID(jaar_zip[[#This Row],[YYYYMMDD]],5,2)&amp;"-"&amp;LEFT(jaar_zip[[#This Row],[YYYYMMDD]],4))</f>
        <v>45299</v>
      </c>
      <c r="K741" s="101" t="str">
        <f>IF(AND(VALUE(MONTH(jaar_zip[[#This Row],[Datum]]))=1,VALUE(WEEKNUM(jaar_zip[[#This Row],[Datum]],21))&gt;51),RIGHT(YEAR(jaar_zip[[#This Row],[Datum]])-1,2),RIGHT(YEAR(jaar_zip[[#This Row],[Datum]]),2))&amp;"-"&amp; TEXT(WEEKNUM(jaar_zip[[#This Row],[Datum]],21),"00")</f>
        <v>24-02</v>
      </c>
      <c r="L741" s="101">
        <f>MONTH(jaar_zip[[#This Row],[Datum]])</f>
        <v>1</v>
      </c>
      <c r="M741" s="101">
        <f>IF(ISNUMBER(jaar_zip[[#This Row],[etmaaltemperatuur]]),IF(jaar_zip[[#This Row],[etmaaltemperatuur]]&lt;stookgrens,stookgrens-jaar_zip[[#This Row],[etmaaltemperatuur]],0),"")</f>
        <v>19.2</v>
      </c>
      <c r="N741" s="101">
        <f>IF(ISNUMBER(jaar_zip[[#This Row],[graaddagen]]),IF(OR(MONTH(jaar_zip[[#This Row],[Datum]])=1,MONTH(jaar_zip[[#This Row],[Datum]])=2,MONTH(jaar_zip[[#This Row],[Datum]])=11,MONTH(jaar_zip[[#This Row],[Datum]])=12),1.1,IF(OR(MONTH(jaar_zip[[#This Row],[Datum]])=3,MONTH(jaar_zip[[#This Row],[Datum]])=10),1,0.8))*jaar_zip[[#This Row],[graaddagen]],"")</f>
        <v>21.12</v>
      </c>
      <c r="O741" s="101">
        <f>IF(ISNUMBER(jaar_zip[[#This Row],[etmaaltemperatuur]]),IF(jaar_zip[[#This Row],[etmaaltemperatuur]]&gt;stookgrens,jaar_zip[[#This Row],[etmaaltemperatuur]]-stookgrens,0),"")</f>
        <v>0</v>
      </c>
    </row>
    <row r="742" spans="1:15" x14ac:dyDescent="0.3">
      <c r="A742">
        <v>257</v>
      </c>
      <c r="B742">
        <v>20240109</v>
      </c>
      <c r="D742">
        <v>-2.2000000000000002</v>
      </c>
      <c r="E742">
        <v>460</v>
      </c>
      <c r="F742">
        <v>0</v>
      </c>
      <c r="H742">
        <v>67</v>
      </c>
      <c r="I742" s="101" t="s">
        <v>18</v>
      </c>
      <c r="J742" s="1">
        <f>DATEVALUE(RIGHT(jaar_zip[[#This Row],[YYYYMMDD]],2)&amp;"-"&amp;MID(jaar_zip[[#This Row],[YYYYMMDD]],5,2)&amp;"-"&amp;LEFT(jaar_zip[[#This Row],[YYYYMMDD]],4))</f>
        <v>45300</v>
      </c>
      <c r="K742" s="101" t="str">
        <f>IF(AND(VALUE(MONTH(jaar_zip[[#This Row],[Datum]]))=1,VALUE(WEEKNUM(jaar_zip[[#This Row],[Datum]],21))&gt;51),RIGHT(YEAR(jaar_zip[[#This Row],[Datum]])-1,2),RIGHT(YEAR(jaar_zip[[#This Row],[Datum]]),2))&amp;"-"&amp; TEXT(WEEKNUM(jaar_zip[[#This Row],[Datum]],21),"00")</f>
        <v>24-02</v>
      </c>
      <c r="L742" s="101">
        <f>MONTH(jaar_zip[[#This Row],[Datum]])</f>
        <v>1</v>
      </c>
      <c r="M742" s="101">
        <f>IF(ISNUMBER(jaar_zip[[#This Row],[etmaaltemperatuur]]),IF(jaar_zip[[#This Row],[etmaaltemperatuur]]&lt;stookgrens,stookgrens-jaar_zip[[#This Row],[etmaaltemperatuur]],0),"")</f>
        <v>20.2</v>
      </c>
      <c r="N742" s="101">
        <f>IF(ISNUMBER(jaar_zip[[#This Row],[graaddagen]]),IF(OR(MONTH(jaar_zip[[#This Row],[Datum]])=1,MONTH(jaar_zip[[#This Row],[Datum]])=2,MONTH(jaar_zip[[#This Row],[Datum]])=11,MONTH(jaar_zip[[#This Row],[Datum]])=12),1.1,IF(OR(MONTH(jaar_zip[[#This Row],[Datum]])=3,MONTH(jaar_zip[[#This Row],[Datum]])=10),1,0.8))*jaar_zip[[#This Row],[graaddagen]],"")</f>
        <v>22.220000000000002</v>
      </c>
      <c r="O742" s="101">
        <f>IF(ISNUMBER(jaar_zip[[#This Row],[etmaaltemperatuur]]),IF(jaar_zip[[#This Row],[etmaaltemperatuur]]&gt;stookgrens,jaar_zip[[#This Row],[etmaaltemperatuur]]-stookgrens,0),"")</f>
        <v>0</v>
      </c>
    </row>
    <row r="743" spans="1:15" x14ac:dyDescent="0.3">
      <c r="A743">
        <v>257</v>
      </c>
      <c r="B743">
        <v>20240110</v>
      </c>
      <c r="D743">
        <v>-2.4</v>
      </c>
      <c r="E743">
        <v>452</v>
      </c>
      <c r="F743">
        <v>0</v>
      </c>
      <c r="H743">
        <v>68</v>
      </c>
      <c r="I743" s="101" t="s">
        <v>18</v>
      </c>
      <c r="J743" s="1">
        <f>DATEVALUE(RIGHT(jaar_zip[[#This Row],[YYYYMMDD]],2)&amp;"-"&amp;MID(jaar_zip[[#This Row],[YYYYMMDD]],5,2)&amp;"-"&amp;LEFT(jaar_zip[[#This Row],[YYYYMMDD]],4))</f>
        <v>45301</v>
      </c>
      <c r="K743" s="101" t="str">
        <f>IF(AND(VALUE(MONTH(jaar_zip[[#This Row],[Datum]]))=1,VALUE(WEEKNUM(jaar_zip[[#This Row],[Datum]],21))&gt;51),RIGHT(YEAR(jaar_zip[[#This Row],[Datum]])-1,2),RIGHT(YEAR(jaar_zip[[#This Row],[Datum]]),2))&amp;"-"&amp; TEXT(WEEKNUM(jaar_zip[[#This Row],[Datum]],21),"00")</f>
        <v>24-02</v>
      </c>
      <c r="L743" s="101">
        <f>MONTH(jaar_zip[[#This Row],[Datum]])</f>
        <v>1</v>
      </c>
      <c r="M743" s="101">
        <f>IF(ISNUMBER(jaar_zip[[#This Row],[etmaaltemperatuur]]),IF(jaar_zip[[#This Row],[etmaaltemperatuur]]&lt;stookgrens,stookgrens-jaar_zip[[#This Row],[etmaaltemperatuur]],0),"")</f>
        <v>20.399999999999999</v>
      </c>
      <c r="N743" s="101">
        <f>IF(ISNUMBER(jaar_zip[[#This Row],[graaddagen]]),IF(OR(MONTH(jaar_zip[[#This Row],[Datum]])=1,MONTH(jaar_zip[[#This Row],[Datum]])=2,MONTH(jaar_zip[[#This Row],[Datum]])=11,MONTH(jaar_zip[[#This Row],[Datum]])=12),1.1,IF(OR(MONTH(jaar_zip[[#This Row],[Datum]])=3,MONTH(jaar_zip[[#This Row],[Datum]])=10),1,0.8))*jaar_zip[[#This Row],[graaddagen]],"")</f>
        <v>22.44</v>
      </c>
      <c r="O743" s="101">
        <f>IF(ISNUMBER(jaar_zip[[#This Row],[etmaaltemperatuur]]),IF(jaar_zip[[#This Row],[etmaaltemperatuur]]&gt;stookgrens,jaar_zip[[#This Row],[etmaaltemperatuur]]-stookgrens,0),"")</f>
        <v>0</v>
      </c>
    </row>
    <row r="744" spans="1:15" x14ac:dyDescent="0.3">
      <c r="A744">
        <v>257</v>
      </c>
      <c r="B744">
        <v>20240111</v>
      </c>
      <c r="D744">
        <v>1.5</v>
      </c>
      <c r="E744">
        <v>134</v>
      </c>
      <c r="F744">
        <v>0</v>
      </c>
      <c r="H744">
        <v>83</v>
      </c>
      <c r="I744" s="101" t="s">
        <v>18</v>
      </c>
      <c r="J744" s="1">
        <f>DATEVALUE(RIGHT(jaar_zip[[#This Row],[YYYYMMDD]],2)&amp;"-"&amp;MID(jaar_zip[[#This Row],[YYYYMMDD]],5,2)&amp;"-"&amp;LEFT(jaar_zip[[#This Row],[YYYYMMDD]],4))</f>
        <v>45302</v>
      </c>
      <c r="K744" s="101" t="str">
        <f>IF(AND(VALUE(MONTH(jaar_zip[[#This Row],[Datum]]))=1,VALUE(WEEKNUM(jaar_zip[[#This Row],[Datum]],21))&gt;51),RIGHT(YEAR(jaar_zip[[#This Row],[Datum]])-1,2),RIGHT(YEAR(jaar_zip[[#This Row],[Datum]]),2))&amp;"-"&amp; TEXT(WEEKNUM(jaar_zip[[#This Row],[Datum]],21),"00")</f>
        <v>24-02</v>
      </c>
      <c r="L744" s="101">
        <f>MONTH(jaar_zip[[#This Row],[Datum]])</f>
        <v>1</v>
      </c>
      <c r="M744" s="101">
        <f>IF(ISNUMBER(jaar_zip[[#This Row],[etmaaltemperatuur]]),IF(jaar_zip[[#This Row],[etmaaltemperatuur]]&lt;stookgrens,stookgrens-jaar_zip[[#This Row],[etmaaltemperatuur]],0),"")</f>
        <v>16.5</v>
      </c>
      <c r="N744" s="101">
        <f>IF(ISNUMBER(jaar_zip[[#This Row],[graaddagen]]),IF(OR(MONTH(jaar_zip[[#This Row],[Datum]])=1,MONTH(jaar_zip[[#This Row],[Datum]])=2,MONTH(jaar_zip[[#This Row],[Datum]])=11,MONTH(jaar_zip[[#This Row],[Datum]])=12),1.1,IF(OR(MONTH(jaar_zip[[#This Row],[Datum]])=3,MONTH(jaar_zip[[#This Row],[Datum]])=10),1,0.8))*jaar_zip[[#This Row],[graaddagen]],"")</f>
        <v>18.150000000000002</v>
      </c>
      <c r="O744" s="101">
        <f>IF(ISNUMBER(jaar_zip[[#This Row],[etmaaltemperatuur]]),IF(jaar_zip[[#This Row],[etmaaltemperatuur]]&gt;stookgrens,jaar_zip[[#This Row],[etmaaltemperatuur]]-stookgrens,0),"")</f>
        <v>0</v>
      </c>
    </row>
    <row r="745" spans="1:15" x14ac:dyDescent="0.3">
      <c r="A745">
        <v>257</v>
      </c>
      <c r="B745">
        <v>20240112</v>
      </c>
      <c r="D745">
        <v>4.8</v>
      </c>
      <c r="E745">
        <v>174</v>
      </c>
      <c r="F745">
        <v>0.9</v>
      </c>
      <c r="H745">
        <v>87</v>
      </c>
      <c r="I745" s="101" t="s">
        <v>18</v>
      </c>
      <c r="J745" s="1">
        <f>DATEVALUE(RIGHT(jaar_zip[[#This Row],[YYYYMMDD]],2)&amp;"-"&amp;MID(jaar_zip[[#This Row],[YYYYMMDD]],5,2)&amp;"-"&amp;LEFT(jaar_zip[[#This Row],[YYYYMMDD]],4))</f>
        <v>45303</v>
      </c>
      <c r="K745" s="101" t="str">
        <f>IF(AND(VALUE(MONTH(jaar_zip[[#This Row],[Datum]]))=1,VALUE(WEEKNUM(jaar_zip[[#This Row],[Datum]],21))&gt;51),RIGHT(YEAR(jaar_zip[[#This Row],[Datum]])-1,2),RIGHT(YEAR(jaar_zip[[#This Row],[Datum]]),2))&amp;"-"&amp; TEXT(WEEKNUM(jaar_zip[[#This Row],[Datum]],21),"00")</f>
        <v>24-02</v>
      </c>
      <c r="L745" s="101">
        <f>MONTH(jaar_zip[[#This Row],[Datum]])</f>
        <v>1</v>
      </c>
      <c r="M745" s="101">
        <f>IF(ISNUMBER(jaar_zip[[#This Row],[etmaaltemperatuur]]),IF(jaar_zip[[#This Row],[etmaaltemperatuur]]&lt;stookgrens,stookgrens-jaar_zip[[#This Row],[etmaaltemperatuur]],0),"")</f>
        <v>13.2</v>
      </c>
      <c r="N745" s="101">
        <f>IF(ISNUMBER(jaar_zip[[#This Row],[graaddagen]]),IF(OR(MONTH(jaar_zip[[#This Row],[Datum]])=1,MONTH(jaar_zip[[#This Row],[Datum]])=2,MONTH(jaar_zip[[#This Row],[Datum]])=11,MONTH(jaar_zip[[#This Row],[Datum]])=12),1.1,IF(OR(MONTH(jaar_zip[[#This Row],[Datum]])=3,MONTH(jaar_zip[[#This Row],[Datum]])=10),1,0.8))*jaar_zip[[#This Row],[graaddagen]],"")</f>
        <v>14.52</v>
      </c>
      <c r="O745" s="101">
        <f>IF(ISNUMBER(jaar_zip[[#This Row],[etmaaltemperatuur]]),IF(jaar_zip[[#This Row],[etmaaltemperatuur]]&gt;stookgrens,jaar_zip[[#This Row],[etmaaltemperatuur]]-stookgrens,0),"")</f>
        <v>0</v>
      </c>
    </row>
    <row r="746" spans="1:15" x14ac:dyDescent="0.3">
      <c r="A746">
        <v>257</v>
      </c>
      <c r="B746">
        <v>20240113</v>
      </c>
      <c r="D746">
        <v>5.4</v>
      </c>
      <c r="E746">
        <v>101</v>
      </c>
      <c r="F746">
        <v>2.8</v>
      </c>
      <c r="H746">
        <v>88</v>
      </c>
      <c r="I746" s="101" t="s">
        <v>18</v>
      </c>
      <c r="J746" s="1">
        <f>DATEVALUE(RIGHT(jaar_zip[[#This Row],[YYYYMMDD]],2)&amp;"-"&amp;MID(jaar_zip[[#This Row],[YYYYMMDD]],5,2)&amp;"-"&amp;LEFT(jaar_zip[[#This Row],[YYYYMMDD]],4))</f>
        <v>45304</v>
      </c>
      <c r="K746" s="101" t="str">
        <f>IF(AND(VALUE(MONTH(jaar_zip[[#This Row],[Datum]]))=1,VALUE(WEEKNUM(jaar_zip[[#This Row],[Datum]],21))&gt;51),RIGHT(YEAR(jaar_zip[[#This Row],[Datum]])-1,2),RIGHT(YEAR(jaar_zip[[#This Row],[Datum]]),2))&amp;"-"&amp; TEXT(WEEKNUM(jaar_zip[[#This Row],[Datum]],21),"00")</f>
        <v>24-02</v>
      </c>
      <c r="L746" s="101">
        <f>MONTH(jaar_zip[[#This Row],[Datum]])</f>
        <v>1</v>
      </c>
      <c r="M746" s="101">
        <f>IF(ISNUMBER(jaar_zip[[#This Row],[etmaaltemperatuur]]),IF(jaar_zip[[#This Row],[etmaaltemperatuur]]&lt;stookgrens,stookgrens-jaar_zip[[#This Row],[etmaaltemperatuur]],0),"")</f>
        <v>12.6</v>
      </c>
      <c r="N746" s="101">
        <f>IF(ISNUMBER(jaar_zip[[#This Row],[graaddagen]]),IF(OR(MONTH(jaar_zip[[#This Row],[Datum]])=1,MONTH(jaar_zip[[#This Row],[Datum]])=2,MONTH(jaar_zip[[#This Row],[Datum]])=11,MONTH(jaar_zip[[#This Row],[Datum]])=12),1.1,IF(OR(MONTH(jaar_zip[[#This Row],[Datum]])=3,MONTH(jaar_zip[[#This Row],[Datum]])=10),1,0.8))*jaar_zip[[#This Row],[graaddagen]],"")</f>
        <v>13.860000000000001</v>
      </c>
      <c r="O746" s="101">
        <f>IF(ISNUMBER(jaar_zip[[#This Row],[etmaaltemperatuur]]),IF(jaar_zip[[#This Row],[etmaaltemperatuur]]&gt;stookgrens,jaar_zip[[#This Row],[etmaaltemperatuur]]-stookgrens,0),"")</f>
        <v>0</v>
      </c>
    </row>
    <row r="747" spans="1:15" x14ac:dyDescent="0.3">
      <c r="A747">
        <v>257</v>
      </c>
      <c r="B747">
        <v>20240114</v>
      </c>
      <c r="D747">
        <v>5</v>
      </c>
      <c r="E747">
        <v>136</v>
      </c>
      <c r="F747">
        <v>4.4000000000000004</v>
      </c>
      <c r="H747">
        <v>81</v>
      </c>
      <c r="I747" s="101" t="s">
        <v>18</v>
      </c>
      <c r="J747" s="1">
        <f>DATEVALUE(RIGHT(jaar_zip[[#This Row],[YYYYMMDD]],2)&amp;"-"&amp;MID(jaar_zip[[#This Row],[YYYYMMDD]],5,2)&amp;"-"&amp;LEFT(jaar_zip[[#This Row],[YYYYMMDD]],4))</f>
        <v>45305</v>
      </c>
      <c r="K747" s="101" t="str">
        <f>IF(AND(VALUE(MONTH(jaar_zip[[#This Row],[Datum]]))=1,VALUE(WEEKNUM(jaar_zip[[#This Row],[Datum]],21))&gt;51),RIGHT(YEAR(jaar_zip[[#This Row],[Datum]])-1,2),RIGHT(YEAR(jaar_zip[[#This Row],[Datum]]),2))&amp;"-"&amp; TEXT(WEEKNUM(jaar_zip[[#This Row],[Datum]],21),"00")</f>
        <v>24-02</v>
      </c>
      <c r="L747" s="101">
        <f>MONTH(jaar_zip[[#This Row],[Datum]])</f>
        <v>1</v>
      </c>
      <c r="M747" s="101">
        <f>IF(ISNUMBER(jaar_zip[[#This Row],[etmaaltemperatuur]]),IF(jaar_zip[[#This Row],[etmaaltemperatuur]]&lt;stookgrens,stookgrens-jaar_zip[[#This Row],[etmaaltemperatuur]],0),"")</f>
        <v>13</v>
      </c>
      <c r="N747" s="101">
        <f>IF(ISNUMBER(jaar_zip[[#This Row],[graaddagen]]),IF(OR(MONTH(jaar_zip[[#This Row],[Datum]])=1,MONTH(jaar_zip[[#This Row],[Datum]])=2,MONTH(jaar_zip[[#This Row],[Datum]])=11,MONTH(jaar_zip[[#This Row],[Datum]])=12),1.1,IF(OR(MONTH(jaar_zip[[#This Row],[Datum]])=3,MONTH(jaar_zip[[#This Row],[Datum]])=10),1,0.8))*jaar_zip[[#This Row],[graaddagen]],"")</f>
        <v>14.3</v>
      </c>
      <c r="O747" s="101">
        <f>IF(ISNUMBER(jaar_zip[[#This Row],[etmaaltemperatuur]]),IF(jaar_zip[[#This Row],[etmaaltemperatuur]]&gt;stookgrens,jaar_zip[[#This Row],[etmaaltemperatuur]]-stookgrens,0),"")</f>
        <v>0</v>
      </c>
    </row>
    <row r="748" spans="1:15" x14ac:dyDescent="0.3">
      <c r="A748">
        <v>257</v>
      </c>
      <c r="B748">
        <v>20240115</v>
      </c>
      <c r="D748">
        <v>3.4</v>
      </c>
      <c r="E748">
        <v>275</v>
      </c>
      <c r="F748">
        <v>2.7</v>
      </c>
      <c r="H748">
        <v>76</v>
      </c>
      <c r="I748" s="101" t="s">
        <v>18</v>
      </c>
      <c r="J748" s="1">
        <f>DATEVALUE(RIGHT(jaar_zip[[#This Row],[YYYYMMDD]],2)&amp;"-"&amp;MID(jaar_zip[[#This Row],[YYYYMMDD]],5,2)&amp;"-"&amp;LEFT(jaar_zip[[#This Row],[YYYYMMDD]],4))</f>
        <v>45306</v>
      </c>
      <c r="K748" s="101" t="str">
        <f>IF(AND(VALUE(MONTH(jaar_zip[[#This Row],[Datum]]))=1,VALUE(WEEKNUM(jaar_zip[[#This Row],[Datum]],21))&gt;51),RIGHT(YEAR(jaar_zip[[#This Row],[Datum]])-1,2),RIGHT(YEAR(jaar_zip[[#This Row],[Datum]]),2))&amp;"-"&amp; TEXT(WEEKNUM(jaar_zip[[#This Row],[Datum]],21),"00")</f>
        <v>24-03</v>
      </c>
      <c r="L748" s="101">
        <f>MONTH(jaar_zip[[#This Row],[Datum]])</f>
        <v>1</v>
      </c>
      <c r="M748" s="101">
        <f>IF(ISNUMBER(jaar_zip[[#This Row],[etmaaltemperatuur]]),IF(jaar_zip[[#This Row],[etmaaltemperatuur]]&lt;stookgrens,stookgrens-jaar_zip[[#This Row],[etmaaltemperatuur]],0),"")</f>
        <v>14.6</v>
      </c>
      <c r="N748" s="101">
        <f>IF(ISNUMBER(jaar_zip[[#This Row],[graaddagen]]),IF(OR(MONTH(jaar_zip[[#This Row],[Datum]])=1,MONTH(jaar_zip[[#This Row],[Datum]])=2,MONTH(jaar_zip[[#This Row],[Datum]])=11,MONTH(jaar_zip[[#This Row],[Datum]])=12),1.1,IF(OR(MONTH(jaar_zip[[#This Row],[Datum]])=3,MONTH(jaar_zip[[#This Row],[Datum]])=10),1,0.8))*jaar_zip[[#This Row],[graaddagen]],"")</f>
        <v>16.060000000000002</v>
      </c>
      <c r="O748" s="101">
        <f>IF(ISNUMBER(jaar_zip[[#This Row],[etmaaltemperatuur]]),IF(jaar_zip[[#This Row],[etmaaltemperatuur]]&gt;stookgrens,jaar_zip[[#This Row],[etmaaltemperatuur]]-stookgrens,0),"")</f>
        <v>0</v>
      </c>
    </row>
    <row r="749" spans="1:15" x14ac:dyDescent="0.3">
      <c r="A749">
        <v>257</v>
      </c>
      <c r="B749">
        <v>20240116</v>
      </c>
      <c r="D749">
        <v>2.7</v>
      </c>
      <c r="E749">
        <v>357</v>
      </c>
      <c r="F749">
        <v>2.2999999999999998</v>
      </c>
      <c r="H749">
        <v>70</v>
      </c>
      <c r="I749" s="101" t="s">
        <v>18</v>
      </c>
      <c r="J749" s="1">
        <f>DATEVALUE(RIGHT(jaar_zip[[#This Row],[YYYYMMDD]],2)&amp;"-"&amp;MID(jaar_zip[[#This Row],[YYYYMMDD]],5,2)&amp;"-"&amp;LEFT(jaar_zip[[#This Row],[YYYYMMDD]],4))</f>
        <v>45307</v>
      </c>
      <c r="K749" s="101" t="str">
        <f>IF(AND(VALUE(MONTH(jaar_zip[[#This Row],[Datum]]))=1,VALUE(WEEKNUM(jaar_zip[[#This Row],[Datum]],21))&gt;51),RIGHT(YEAR(jaar_zip[[#This Row],[Datum]])-1,2),RIGHT(YEAR(jaar_zip[[#This Row],[Datum]]),2))&amp;"-"&amp; TEXT(WEEKNUM(jaar_zip[[#This Row],[Datum]],21),"00")</f>
        <v>24-03</v>
      </c>
      <c r="L749" s="101">
        <f>MONTH(jaar_zip[[#This Row],[Datum]])</f>
        <v>1</v>
      </c>
      <c r="M749" s="101">
        <f>IF(ISNUMBER(jaar_zip[[#This Row],[etmaaltemperatuur]]),IF(jaar_zip[[#This Row],[etmaaltemperatuur]]&lt;stookgrens,stookgrens-jaar_zip[[#This Row],[etmaaltemperatuur]],0),"")</f>
        <v>15.3</v>
      </c>
      <c r="N749" s="101">
        <f>IF(ISNUMBER(jaar_zip[[#This Row],[graaddagen]]),IF(OR(MONTH(jaar_zip[[#This Row],[Datum]])=1,MONTH(jaar_zip[[#This Row],[Datum]])=2,MONTH(jaar_zip[[#This Row],[Datum]])=11,MONTH(jaar_zip[[#This Row],[Datum]])=12),1.1,IF(OR(MONTH(jaar_zip[[#This Row],[Datum]])=3,MONTH(jaar_zip[[#This Row],[Datum]])=10),1,0.8))*jaar_zip[[#This Row],[graaddagen]],"")</f>
        <v>16.830000000000002</v>
      </c>
      <c r="O749" s="101">
        <f>IF(ISNUMBER(jaar_zip[[#This Row],[etmaaltemperatuur]]),IF(jaar_zip[[#This Row],[etmaaltemperatuur]]&gt;stookgrens,jaar_zip[[#This Row],[etmaaltemperatuur]]-stookgrens,0),"")</f>
        <v>0</v>
      </c>
    </row>
    <row r="750" spans="1:15" x14ac:dyDescent="0.3">
      <c r="A750">
        <v>257</v>
      </c>
      <c r="B750">
        <v>20240117</v>
      </c>
      <c r="D750">
        <v>0.7</v>
      </c>
      <c r="E750">
        <v>162</v>
      </c>
      <c r="F750">
        <v>0</v>
      </c>
      <c r="H750">
        <v>79</v>
      </c>
      <c r="I750" s="101" t="s">
        <v>18</v>
      </c>
      <c r="J750" s="1">
        <f>DATEVALUE(RIGHT(jaar_zip[[#This Row],[YYYYMMDD]],2)&amp;"-"&amp;MID(jaar_zip[[#This Row],[YYYYMMDD]],5,2)&amp;"-"&amp;LEFT(jaar_zip[[#This Row],[YYYYMMDD]],4))</f>
        <v>45308</v>
      </c>
      <c r="K750" s="101" t="str">
        <f>IF(AND(VALUE(MONTH(jaar_zip[[#This Row],[Datum]]))=1,VALUE(WEEKNUM(jaar_zip[[#This Row],[Datum]],21))&gt;51),RIGHT(YEAR(jaar_zip[[#This Row],[Datum]])-1,2),RIGHT(YEAR(jaar_zip[[#This Row],[Datum]]),2))&amp;"-"&amp; TEXT(WEEKNUM(jaar_zip[[#This Row],[Datum]],21),"00")</f>
        <v>24-03</v>
      </c>
      <c r="L750" s="101">
        <f>MONTH(jaar_zip[[#This Row],[Datum]])</f>
        <v>1</v>
      </c>
      <c r="M750" s="101">
        <f>IF(ISNUMBER(jaar_zip[[#This Row],[etmaaltemperatuur]]),IF(jaar_zip[[#This Row],[etmaaltemperatuur]]&lt;stookgrens,stookgrens-jaar_zip[[#This Row],[etmaaltemperatuur]],0),"")</f>
        <v>17.3</v>
      </c>
      <c r="N750" s="101">
        <f>IF(ISNUMBER(jaar_zip[[#This Row],[graaddagen]]),IF(OR(MONTH(jaar_zip[[#This Row],[Datum]])=1,MONTH(jaar_zip[[#This Row],[Datum]])=2,MONTH(jaar_zip[[#This Row],[Datum]])=11,MONTH(jaar_zip[[#This Row],[Datum]])=12),1.1,IF(OR(MONTH(jaar_zip[[#This Row],[Datum]])=3,MONTH(jaar_zip[[#This Row],[Datum]])=10),1,0.8))*jaar_zip[[#This Row],[graaddagen]],"")</f>
        <v>19.03</v>
      </c>
      <c r="O750" s="101">
        <f>IF(ISNUMBER(jaar_zip[[#This Row],[etmaaltemperatuur]]),IF(jaar_zip[[#This Row],[etmaaltemperatuur]]&gt;stookgrens,jaar_zip[[#This Row],[etmaaltemperatuur]]-stookgrens,0),"")</f>
        <v>0</v>
      </c>
    </row>
    <row r="751" spans="1:15" x14ac:dyDescent="0.3">
      <c r="A751">
        <v>257</v>
      </c>
      <c r="B751">
        <v>20240118</v>
      </c>
      <c r="D751">
        <v>2.5</v>
      </c>
      <c r="E751">
        <v>440</v>
      </c>
      <c r="F751">
        <v>2.2999999999999998</v>
      </c>
      <c r="H751">
        <v>71</v>
      </c>
      <c r="I751" s="101" t="s">
        <v>18</v>
      </c>
      <c r="J751" s="1">
        <f>DATEVALUE(RIGHT(jaar_zip[[#This Row],[YYYYMMDD]],2)&amp;"-"&amp;MID(jaar_zip[[#This Row],[YYYYMMDD]],5,2)&amp;"-"&amp;LEFT(jaar_zip[[#This Row],[YYYYMMDD]],4))</f>
        <v>45309</v>
      </c>
      <c r="K751" s="101" t="str">
        <f>IF(AND(VALUE(MONTH(jaar_zip[[#This Row],[Datum]]))=1,VALUE(WEEKNUM(jaar_zip[[#This Row],[Datum]],21))&gt;51),RIGHT(YEAR(jaar_zip[[#This Row],[Datum]])-1,2),RIGHT(YEAR(jaar_zip[[#This Row],[Datum]]),2))&amp;"-"&amp; TEXT(WEEKNUM(jaar_zip[[#This Row],[Datum]],21),"00")</f>
        <v>24-03</v>
      </c>
      <c r="L751" s="101">
        <f>MONTH(jaar_zip[[#This Row],[Datum]])</f>
        <v>1</v>
      </c>
      <c r="M751" s="101">
        <f>IF(ISNUMBER(jaar_zip[[#This Row],[etmaaltemperatuur]]),IF(jaar_zip[[#This Row],[etmaaltemperatuur]]&lt;stookgrens,stookgrens-jaar_zip[[#This Row],[etmaaltemperatuur]],0),"")</f>
        <v>15.5</v>
      </c>
      <c r="N751" s="101">
        <f>IF(ISNUMBER(jaar_zip[[#This Row],[graaddagen]]),IF(OR(MONTH(jaar_zip[[#This Row],[Datum]])=1,MONTH(jaar_zip[[#This Row],[Datum]])=2,MONTH(jaar_zip[[#This Row],[Datum]])=11,MONTH(jaar_zip[[#This Row],[Datum]])=12),1.1,IF(OR(MONTH(jaar_zip[[#This Row],[Datum]])=3,MONTH(jaar_zip[[#This Row],[Datum]])=10),1,0.8))*jaar_zip[[#This Row],[graaddagen]],"")</f>
        <v>17.05</v>
      </c>
      <c r="O751" s="101">
        <f>IF(ISNUMBER(jaar_zip[[#This Row],[etmaaltemperatuur]]),IF(jaar_zip[[#This Row],[etmaaltemperatuur]]&gt;stookgrens,jaar_zip[[#This Row],[etmaaltemperatuur]]-stookgrens,0),"")</f>
        <v>0</v>
      </c>
    </row>
    <row r="752" spans="1:15" x14ac:dyDescent="0.3">
      <c r="A752">
        <v>257</v>
      </c>
      <c r="B752">
        <v>20240119</v>
      </c>
      <c r="D752">
        <v>4.5</v>
      </c>
      <c r="E752">
        <v>468</v>
      </c>
      <c r="F752">
        <v>0.3</v>
      </c>
      <c r="H752">
        <v>70</v>
      </c>
      <c r="I752" s="101" t="s">
        <v>18</v>
      </c>
      <c r="J752" s="1">
        <f>DATEVALUE(RIGHT(jaar_zip[[#This Row],[YYYYMMDD]],2)&amp;"-"&amp;MID(jaar_zip[[#This Row],[YYYYMMDD]],5,2)&amp;"-"&amp;LEFT(jaar_zip[[#This Row],[YYYYMMDD]],4))</f>
        <v>45310</v>
      </c>
      <c r="K752" s="101" t="str">
        <f>IF(AND(VALUE(MONTH(jaar_zip[[#This Row],[Datum]]))=1,VALUE(WEEKNUM(jaar_zip[[#This Row],[Datum]],21))&gt;51),RIGHT(YEAR(jaar_zip[[#This Row],[Datum]])-1,2),RIGHT(YEAR(jaar_zip[[#This Row],[Datum]]),2))&amp;"-"&amp; TEXT(WEEKNUM(jaar_zip[[#This Row],[Datum]],21),"00")</f>
        <v>24-03</v>
      </c>
      <c r="L752" s="101">
        <f>MONTH(jaar_zip[[#This Row],[Datum]])</f>
        <v>1</v>
      </c>
      <c r="M752" s="101">
        <f>IF(ISNUMBER(jaar_zip[[#This Row],[etmaaltemperatuur]]),IF(jaar_zip[[#This Row],[etmaaltemperatuur]]&lt;stookgrens,stookgrens-jaar_zip[[#This Row],[etmaaltemperatuur]],0),"")</f>
        <v>13.5</v>
      </c>
      <c r="N752" s="101">
        <f>IF(ISNUMBER(jaar_zip[[#This Row],[graaddagen]]),IF(OR(MONTH(jaar_zip[[#This Row],[Datum]])=1,MONTH(jaar_zip[[#This Row],[Datum]])=2,MONTH(jaar_zip[[#This Row],[Datum]])=11,MONTH(jaar_zip[[#This Row],[Datum]])=12),1.1,IF(OR(MONTH(jaar_zip[[#This Row],[Datum]])=3,MONTH(jaar_zip[[#This Row],[Datum]])=10),1,0.8))*jaar_zip[[#This Row],[graaddagen]],"")</f>
        <v>14.850000000000001</v>
      </c>
      <c r="O752" s="101">
        <f>IF(ISNUMBER(jaar_zip[[#This Row],[etmaaltemperatuur]]),IF(jaar_zip[[#This Row],[etmaaltemperatuur]]&gt;stookgrens,jaar_zip[[#This Row],[etmaaltemperatuur]]-stookgrens,0),"")</f>
        <v>0</v>
      </c>
    </row>
    <row r="753" spans="1:15" x14ac:dyDescent="0.3">
      <c r="A753">
        <v>257</v>
      </c>
      <c r="B753">
        <v>20240120</v>
      </c>
      <c r="D753">
        <v>3</v>
      </c>
      <c r="E753">
        <v>287</v>
      </c>
      <c r="F753">
        <v>0</v>
      </c>
      <c r="H753">
        <v>69</v>
      </c>
      <c r="I753" s="101" t="s">
        <v>18</v>
      </c>
      <c r="J753" s="1">
        <f>DATEVALUE(RIGHT(jaar_zip[[#This Row],[YYYYMMDD]],2)&amp;"-"&amp;MID(jaar_zip[[#This Row],[YYYYMMDD]],5,2)&amp;"-"&amp;LEFT(jaar_zip[[#This Row],[YYYYMMDD]],4))</f>
        <v>45311</v>
      </c>
      <c r="K753" s="101" t="str">
        <f>IF(AND(VALUE(MONTH(jaar_zip[[#This Row],[Datum]]))=1,VALUE(WEEKNUM(jaar_zip[[#This Row],[Datum]],21))&gt;51),RIGHT(YEAR(jaar_zip[[#This Row],[Datum]])-1,2),RIGHT(YEAR(jaar_zip[[#This Row],[Datum]]),2))&amp;"-"&amp; TEXT(WEEKNUM(jaar_zip[[#This Row],[Datum]],21),"00")</f>
        <v>24-03</v>
      </c>
      <c r="L753" s="101">
        <f>MONTH(jaar_zip[[#This Row],[Datum]])</f>
        <v>1</v>
      </c>
      <c r="M753" s="101">
        <f>IF(ISNUMBER(jaar_zip[[#This Row],[etmaaltemperatuur]]),IF(jaar_zip[[#This Row],[etmaaltemperatuur]]&lt;stookgrens,stookgrens-jaar_zip[[#This Row],[etmaaltemperatuur]],0),"")</f>
        <v>15</v>
      </c>
      <c r="N753" s="101">
        <f>IF(ISNUMBER(jaar_zip[[#This Row],[graaddagen]]),IF(OR(MONTH(jaar_zip[[#This Row],[Datum]])=1,MONTH(jaar_zip[[#This Row],[Datum]])=2,MONTH(jaar_zip[[#This Row],[Datum]])=11,MONTH(jaar_zip[[#This Row],[Datum]])=12),1.1,IF(OR(MONTH(jaar_zip[[#This Row],[Datum]])=3,MONTH(jaar_zip[[#This Row],[Datum]])=10),1,0.8))*jaar_zip[[#This Row],[graaddagen]],"")</f>
        <v>16.5</v>
      </c>
      <c r="O753" s="101">
        <f>IF(ISNUMBER(jaar_zip[[#This Row],[etmaaltemperatuur]]),IF(jaar_zip[[#This Row],[etmaaltemperatuur]]&gt;stookgrens,jaar_zip[[#This Row],[etmaaltemperatuur]]-stookgrens,0),"")</f>
        <v>0</v>
      </c>
    </row>
    <row r="754" spans="1:15" x14ac:dyDescent="0.3">
      <c r="A754">
        <v>257</v>
      </c>
      <c r="B754">
        <v>20240121</v>
      </c>
      <c r="D754">
        <v>5.0999999999999996</v>
      </c>
      <c r="E754">
        <v>101</v>
      </c>
      <c r="F754">
        <v>0.6</v>
      </c>
      <c r="H754">
        <v>74</v>
      </c>
      <c r="I754" s="101" t="s">
        <v>18</v>
      </c>
      <c r="J754" s="1">
        <f>DATEVALUE(RIGHT(jaar_zip[[#This Row],[YYYYMMDD]],2)&amp;"-"&amp;MID(jaar_zip[[#This Row],[YYYYMMDD]],5,2)&amp;"-"&amp;LEFT(jaar_zip[[#This Row],[YYYYMMDD]],4))</f>
        <v>45312</v>
      </c>
      <c r="K754" s="101" t="str">
        <f>IF(AND(VALUE(MONTH(jaar_zip[[#This Row],[Datum]]))=1,VALUE(WEEKNUM(jaar_zip[[#This Row],[Datum]],21))&gt;51),RIGHT(YEAR(jaar_zip[[#This Row],[Datum]])-1,2),RIGHT(YEAR(jaar_zip[[#This Row],[Datum]]),2))&amp;"-"&amp; TEXT(WEEKNUM(jaar_zip[[#This Row],[Datum]],21),"00")</f>
        <v>24-03</v>
      </c>
      <c r="L754" s="101">
        <f>MONTH(jaar_zip[[#This Row],[Datum]])</f>
        <v>1</v>
      </c>
      <c r="M754" s="101">
        <f>IF(ISNUMBER(jaar_zip[[#This Row],[etmaaltemperatuur]]),IF(jaar_zip[[#This Row],[etmaaltemperatuur]]&lt;stookgrens,stookgrens-jaar_zip[[#This Row],[etmaaltemperatuur]],0),"")</f>
        <v>12.9</v>
      </c>
      <c r="N754" s="101">
        <f>IF(ISNUMBER(jaar_zip[[#This Row],[graaddagen]]),IF(OR(MONTH(jaar_zip[[#This Row],[Datum]])=1,MONTH(jaar_zip[[#This Row],[Datum]])=2,MONTH(jaar_zip[[#This Row],[Datum]])=11,MONTH(jaar_zip[[#This Row],[Datum]])=12),1.1,IF(OR(MONTH(jaar_zip[[#This Row],[Datum]])=3,MONTH(jaar_zip[[#This Row],[Datum]])=10),1,0.8))*jaar_zip[[#This Row],[graaddagen]],"")</f>
        <v>14.190000000000001</v>
      </c>
      <c r="O754" s="101">
        <f>IF(ISNUMBER(jaar_zip[[#This Row],[etmaaltemperatuur]]),IF(jaar_zip[[#This Row],[etmaaltemperatuur]]&gt;stookgrens,jaar_zip[[#This Row],[etmaaltemperatuur]]-stookgrens,0),"")</f>
        <v>0</v>
      </c>
    </row>
    <row r="755" spans="1:15" x14ac:dyDescent="0.3">
      <c r="A755">
        <v>257</v>
      </c>
      <c r="B755">
        <v>20240122</v>
      </c>
      <c r="D755">
        <v>8.6</v>
      </c>
      <c r="E755">
        <v>455</v>
      </c>
      <c r="F755">
        <v>1.6</v>
      </c>
      <c r="H755">
        <v>84</v>
      </c>
      <c r="I755" s="101" t="s">
        <v>18</v>
      </c>
      <c r="J755" s="1">
        <f>DATEVALUE(RIGHT(jaar_zip[[#This Row],[YYYYMMDD]],2)&amp;"-"&amp;MID(jaar_zip[[#This Row],[YYYYMMDD]],5,2)&amp;"-"&amp;LEFT(jaar_zip[[#This Row],[YYYYMMDD]],4))</f>
        <v>45313</v>
      </c>
      <c r="K755" s="101" t="str">
        <f>IF(AND(VALUE(MONTH(jaar_zip[[#This Row],[Datum]]))=1,VALUE(WEEKNUM(jaar_zip[[#This Row],[Datum]],21))&gt;51),RIGHT(YEAR(jaar_zip[[#This Row],[Datum]])-1,2),RIGHT(YEAR(jaar_zip[[#This Row],[Datum]]),2))&amp;"-"&amp; TEXT(WEEKNUM(jaar_zip[[#This Row],[Datum]],21),"00")</f>
        <v>24-04</v>
      </c>
      <c r="L755" s="101">
        <f>MONTH(jaar_zip[[#This Row],[Datum]])</f>
        <v>1</v>
      </c>
      <c r="M755" s="101">
        <f>IF(ISNUMBER(jaar_zip[[#This Row],[etmaaltemperatuur]]),IF(jaar_zip[[#This Row],[etmaaltemperatuur]]&lt;stookgrens,stookgrens-jaar_zip[[#This Row],[etmaaltemperatuur]],0),"")</f>
        <v>9.4</v>
      </c>
      <c r="N755" s="101">
        <f>IF(ISNUMBER(jaar_zip[[#This Row],[graaddagen]]),IF(OR(MONTH(jaar_zip[[#This Row],[Datum]])=1,MONTH(jaar_zip[[#This Row],[Datum]])=2,MONTH(jaar_zip[[#This Row],[Datum]])=11,MONTH(jaar_zip[[#This Row],[Datum]])=12),1.1,IF(OR(MONTH(jaar_zip[[#This Row],[Datum]])=3,MONTH(jaar_zip[[#This Row],[Datum]])=10),1,0.8))*jaar_zip[[#This Row],[graaddagen]],"")</f>
        <v>10.340000000000002</v>
      </c>
      <c r="O755" s="101">
        <f>IF(ISNUMBER(jaar_zip[[#This Row],[etmaaltemperatuur]]),IF(jaar_zip[[#This Row],[etmaaltemperatuur]]&gt;stookgrens,jaar_zip[[#This Row],[etmaaltemperatuur]]-stookgrens,0),"")</f>
        <v>0</v>
      </c>
    </row>
    <row r="756" spans="1:15" x14ac:dyDescent="0.3">
      <c r="A756">
        <v>257</v>
      </c>
      <c r="B756">
        <v>20240123</v>
      </c>
      <c r="D756">
        <v>8</v>
      </c>
      <c r="E756">
        <v>313</v>
      </c>
      <c r="F756">
        <v>6</v>
      </c>
      <c r="H756">
        <v>85</v>
      </c>
      <c r="I756" s="101" t="s">
        <v>18</v>
      </c>
      <c r="J756" s="1">
        <f>DATEVALUE(RIGHT(jaar_zip[[#This Row],[YYYYMMDD]],2)&amp;"-"&amp;MID(jaar_zip[[#This Row],[YYYYMMDD]],5,2)&amp;"-"&amp;LEFT(jaar_zip[[#This Row],[YYYYMMDD]],4))</f>
        <v>45314</v>
      </c>
      <c r="K756" s="101" t="str">
        <f>IF(AND(VALUE(MONTH(jaar_zip[[#This Row],[Datum]]))=1,VALUE(WEEKNUM(jaar_zip[[#This Row],[Datum]],21))&gt;51),RIGHT(YEAR(jaar_zip[[#This Row],[Datum]])-1,2),RIGHT(YEAR(jaar_zip[[#This Row],[Datum]]),2))&amp;"-"&amp; TEXT(WEEKNUM(jaar_zip[[#This Row],[Datum]],21),"00")</f>
        <v>24-04</v>
      </c>
      <c r="L756" s="101">
        <f>MONTH(jaar_zip[[#This Row],[Datum]])</f>
        <v>1</v>
      </c>
      <c r="M756" s="101">
        <f>IF(ISNUMBER(jaar_zip[[#This Row],[etmaaltemperatuur]]),IF(jaar_zip[[#This Row],[etmaaltemperatuur]]&lt;stookgrens,stookgrens-jaar_zip[[#This Row],[etmaaltemperatuur]],0),"")</f>
        <v>10</v>
      </c>
      <c r="N756" s="101">
        <f>IF(ISNUMBER(jaar_zip[[#This Row],[graaddagen]]),IF(OR(MONTH(jaar_zip[[#This Row],[Datum]])=1,MONTH(jaar_zip[[#This Row],[Datum]])=2,MONTH(jaar_zip[[#This Row],[Datum]])=11,MONTH(jaar_zip[[#This Row],[Datum]])=12),1.1,IF(OR(MONTH(jaar_zip[[#This Row],[Datum]])=3,MONTH(jaar_zip[[#This Row],[Datum]])=10),1,0.8))*jaar_zip[[#This Row],[graaddagen]],"")</f>
        <v>11</v>
      </c>
      <c r="O756" s="101">
        <f>IF(ISNUMBER(jaar_zip[[#This Row],[etmaaltemperatuur]]),IF(jaar_zip[[#This Row],[etmaaltemperatuur]]&gt;stookgrens,jaar_zip[[#This Row],[etmaaltemperatuur]]-stookgrens,0),"")</f>
        <v>0</v>
      </c>
    </row>
    <row r="757" spans="1:15" x14ac:dyDescent="0.3">
      <c r="A757">
        <v>257</v>
      </c>
      <c r="B757">
        <v>20240124</v>
      </c>
      <c r="D757">
        <v>8.9</v>
      </c>
      <c r="E757">
        <v>350</v>
      </c>
      <c r="F757">
        <v>0.1</v>
      </c>
      <c r="H757">
        <v>81</v>
      </c>
      <c r="I757" s="101" t="s">
        <v>18</v>
      </c>
      <c r="J757" s="1">
        <f>DATEVALUE(RIGHT(jaar_zip[[#This Row],[YYYYMMDD]],2)&amp;"-"&amp;MID(jaar_zip[[#This Row],[YYYYMMDD]],5,2)&amp;"-"&amp;LEFT(jaar_zip[[#This Row],[YYYYMMDD]],4))</f>
        <v>45315</v>
      </c>
      <c r="K757" s="101" t="str">
        <f>IF(AND(VALUE(MONTH(jaar_zip[[#This Row],[Datum]]))=1,VALUE(WEEKNUM(jaar_zip[[#This Row],[Datum]],21))&gt;51),RIGHT(YEAR(jaar_zip[[#This Row],[Datum]])-1,2),RIGHT(YEAR(jaar_zip[[#This Row],[Datum]]),2))&amp;"-"&amp; TEXT(WEEKNUM(jaar_zip[[#This Row],[Datum]],21),"00")</f>
        <v>24-04</v>
      </c>
      <c r="L757" s="101">
        <f>MONTH(jaar_zip[[#This Row],[Datum]])</f>
        <v>1</v>
      </c>
      <c r="M757" s="101">
        <f>IF(ISNUMBER(jaar_zip[[#This Row],[etmaaltemperatuur]]),IF(jaar_zip[[#This Row],[etmaaltemperatuur]]&lt;stookgrens,stookgrens-jaar_zip[[#This Row],[etmaaltemperatuur]],0),"")</f>
        <v>9.1</v>
      </c>
      <c r="N757" s="101">
        <f>IF(ISNUMBER(jaar_zip[[#This Row],[graaddagen]]),IF(OR(MONTH(jaar_zip[[#This Row],[Datum]])=1,MONTH(jaar_zip[[#This Row],[Datum]])=2,MONTH(jaar_zip[[#This Row],[Datum]])=11,MONTH(jaar_zip[[#This Row],[Datum]])=12),1.1,IF(OR(MONTH(jaar_zip[[#This Row],[Datum]])=3,MONTH(jaar_zip[[#This Row],[Datum]])=10),1,0.8))*jaar_zip[[#This Row],[graaddagen]],"")</f>
        <v>10.01</v>
      </c>
      <c r="O757" s="101">
        <f>IF(ISNUMBER(jaar_zip[[#This Row],[etmaaltemperatuur]]),IF(jaar_zip[[#This Row],[etmaaltemperatuur]]&gt;stookgrens,jaar_zip[[#This Row],[etmaaltemperatuur]]-stookgrens,0),"")</f>
        <v>0</v>
      </c>
    </row>
    <row r="758" spans="1:15" x14ac:dyDescent="0.3">
      <c r="A758">
        <v>257</v>
      </c>
      <c r="B758">
        <v>20240125</v>
      </c>
      <c r="D758">
        <v>7.6</v>
      </c>
      <c r="E758">
        <v>200</v>
      </c>
      <c r="F758">
        <v>0.9</v>
      </c>
      <c r="H758">
        <v>91</v>
      </c>
      <c r="I758" s="101" t="s">
        <v>18</v>
      </c>
      <c r="J758" s="1">
        <f>DATEVALUE(RIGHT(jaar_zip[[#This Row],[YYYYMMDD]],2)&amp;"-"&amp;MID(jaar_zip[[#This Row],[YYYYMMDD]],5,2)&amp;"-"&amp;LEFT(jaar_zip[[#This Row],[YYYYMMDD]],4))</f>
        <v>45316</v>
      </c>
      <c r="K758" s="101" t="str">
        <f>IF(AND(VALUE(MONTH(jaar_zip[[#This Row],[Datum]]))=1,VALUE(WEEKNUM(jaar_zip[[#This Row],[Datum]],21))&gt;51),RIGHT(YEAR(jaar_zip[[#This Row],[Datum]])-1,2),RIGHT(YEAR(jaar_zip[[#This Row],[Datum]]),2))&amp;"-"&amp; TEXT(WEEKNUM(jaar_zip[[#This Row],[Datum]],21),"00")</f>
        <v>24-04</v>
      </c>
      <c r="L758" s="101">
        <f>MONTH(jaar_zip[[#This Row],[Datum]])</f>
        <v>1</v>
      </c>
      <c r="M758" s="101">
        <f>IF(ISNUMBER(jaar_zip[[#This Row],[etmaaltemperatuur]]),IF(jaar_zip[[#This Row],[etmaaltemperatuur]]&lt;stookgrens,stookgrens-jaar_zip[[#This Row],[etmaaltemperatuur]],0),"")</f>
        <v>10.4</v>
      </c>
      <c r="N758" s="101">
        <f>IF(ISNUMBER(jaar_zip[[#This Row],[graaddagen]]),IF(OR(MONTH(jaar_zip[[#This Row],[Datum]])=1,MONTH(jaar_zip[[#This Row],[Datum]])=2,MONTH(jaar_zip[[#This Row],[Datum]])=11,MONTH(jaar_zip[[#This Row],[Datum]])=12),1.1,IF(OR(MONTH(jaar_zip[[#This Row],[Datum]])=3,MONTH(jaar_zip[[#This Row],[Datum]])=10),1,0.8))*jaar_zip[[#This Row],[graaddagen]],"")</f>
        <v>11.440000000000001</v>
      </c>
      <c r="O758" s="101">
        <f>IF(ISNUMBER(jaar_zip[[#This Row],[etmaaltemperatuur]]),IF(jaar_zip[[#This Row],[etmaaltemperatuur]]&gt;stookgrens,jaar_zip[[#This Row],[etmaaltemperatuur]]-stookgrens,0),"")</f>
        <v>0</v>
      </c>
    </row>
    <row r="759" spans="1:15" x14ac:dyDescent="0.3">
      <c r="A759">
        <v>257</v>
      </c>
      <c r="B759">
        <v>20240126</v>
      </c>
      <c r="D759">
        <v>8.1</v>
      </c>
      <c r="E759">
        <v>455</v>
      </c>
      <c r="F759">
        <v>3.6</v>
      </c>
      <c r="H759">
        <v>82</v>
      </c>
      <c r="I759" s="101" t="s">
        <v>18</v>
      </c>
      <c r="J759" s="1">
        <f>DATEVALUE(RIGHT(jaar_zip[[#This Row],[YYYYMMDD]],2)&amp;"-"&amp;MID(jaar_zip[[#This Row],[YYYYMMDD]],5,2)&amp;"-"&amp;LEFT(jaar_zip[[#This Row],[YYYYMMDD]],4))</f>
        <v>45317</v>
      </c>
      <c r="K759" s="101" t="str">
        <f>IF(AND(VALUE(MONTH(jaar_zip[[#This Row],[Datum]]))=1,VALUE(WEEKNUM(jaar_zip[[#This Row],[Datum]],21))&gt;51),RIGHT(YEAR(jaar_zip[[#This Row],[Datum]])-1,2),RIGHT(YEAR(jaar_zip[[#This Row],[Datum]]),2))&amp;"-"&amp; TEXT(WEEKNUM(jaar_zip[[#This Row],[Datum]],21),"00")</f>
        <v>24-04</v>
      </c>
      <c r="L759" s="101">
        <f>MONTH(jaar_zip[[#This Row],[Datum]])</f>
        <v>1</v>
      </c>
      <c r="M759" s="101">
        <f>IF(ISNUMBER(jaar_zip[[#This Row],[etmaaltemperatuur]]),IF(jaar_zip[[#This Row],[etmaaltemperatuur]]&lt;stookgrens,stookgrens-jaar_zip[[#This Row],[etmaaltemperatuur]],0),"")</f>
        <v>9.9</v>
      </c>
      <c r="N759" s="101">
        <f>IF(ISNUMBER(jaar_zip[[#This Row],[graaddagen]]),IF(OR(MONTH(jaar_zip[[#This Row],[Datum]])=1,MONTH(jaar_zip[[#This Row],[Datum]])=2,MONTH(jaar_zip[[#This Row],[Datum]])=11,MONTH(jaar_zip[[#This Row],[Datum]])=12),1.1,IF(OR(MONTH(jaar_zip[[#This Row],[Datum]])=3,MONTH(jaar_zip[[#This Row],[Datum]])=10),1,0.8))*jaar_zip[[#This Row],[graaddagen]],"")</f>
        <v>10.89</v>
      </c>
      <c r="O759" s="101">
        <f>IF(ISNUMBER(jaar_zip[[#This Row],[etmaaltemperatuur]]),IF(jaar_zip[[#This Row],[etmaaltemperatuur]]&gt;stookgrens,jaar_zip[[#This Row],[etmaaltemperatuur]]-stookgrens,0),"")</f>
        <v>0</v>
      </c>
    </row>
    <row r="760" spans="1:15" x14ac:dyDescent="0.3">
      <c r="A760">
        <v>257</v>
      </c>
      <c r="B760">
        <v>20240127</v>
      </c>
      <c r="D760">
        <v>6</v>
      </c>
      <c r="E760">
        <v>477</v>
      </c>
      <c r="F760">
        <v>0</v>
      </c>
      <c r="H760">
        <v>86</v>
      </c>
      <c r="I760" s="101" t="s">
        <v>18</v>
      </c>
      <c r="J760" s="1">
        <f>DATEVALUE(RIGHT(jaar_zip[[#This Row],[YYYYMMDD]],2)&amp;"-"&amp;MID(jaar_zip[[#This Row],[YYYYMMDD]],5,2)&amp;"-"&amp;LEFT(jaar_zip[[#This Row],[YYYYMMDD]],4))</f>
        <v>45318</v>
      </c>
      <c r="K760" s="101" t="str">
        <f>IF(AND(VALUE(MONTH(jaar_zip[[#This Row],[Datum]]))=1,VALUE(WEEKNUM(jaar_zip[[#This Row],[Datum]],21))&gt;51),RIGHT(YEAR(jaar_zip[[#This Row],[Datum]])-1,2),RIGHT(YEAR(jaar_zip[[#This Row],[Datum]]),2))&amp;"-"&amp; TEXT(WEEKNUM(jaar_zip[[#This Row],[Datum]],21),"00")</f>
        <v>24-04</v>
      </c>
      <c r="L760" s="101">
        <f>MONTH(jaar_zip[[#This Row],[Datum]])</f>
        <v>1</v>
      </c>
      <c r="M760" s="101">
        <f>IF(ISNUMBER(jaar_zip[[#This Row],[etmaaltemperatuur]]),IF(jaar_zip[[#This Row],[etmaaltemperatuur]]&lt;stookgrens,stookgrens-jaar_zip[[#This Row],[etmaaltemperatuur]],0),"")</f>
        <v>12</v>
      </c>
      <c r="N760" s="101">
        <f>IF(ISNUMBER(jaar_zip[[#This Row],[graaddagen]]),IF(OR(MONTH(jaar_zip[[#This Row],[Datum]])=1,MONTH(jaar_zip[[#This Row],[Datum]])=2,MONTH(jaar_zip[[#This Row],[Datum]])=11,MONTH(jaar_zip[[#This Row],[Datum]])=12),1.1,IF(OR(MONTH(jaar_zip[[#This Row],[Datum]])=3,MONTH(jaar_zip[[#This Row],[Datum]])=10),1,0.8))*jaar_zip[[#This Row],[graaddagen]],"")</f>
        <v>13.200000000000001</v>
      </c>
      <c r="O760" s="101">
        <f>IF(ISNUMBER(jaar_zip[[#This Row],[etmaaltemperatuur]]),IF(jaar_zip[[#This Row],[etmaaltemperatuur]]&gt;stookgrens,jaar_zip[[#This Row],[etmaaltemperatuur]]-stookgrens,0),"")</f>
        <v>0</v>
      </c>
    </row>
    <row r="761" spans="1:15" x14ac:dyDescent="0.3">
      <c r="A761">
        <v>257</v>
      </c>
      <c r="B761">
        <v>20240128</v>
      </c>
      <c r="D761">
        <v>6</v>
      </c>
      <c r="E761">
        <v>550</v>
      </c>
      <c r="F761">
        <v>0</v>
      </c>
      <c r="H761">
        <v>65</v>
      </c>
      <c r="I761" s="101" t="s">
        <v>18</v>
      </c>
      <c r="J761" s="1">
        <f>DATEVALUE(RIGHT(jaar_zip[[#This Row],[YYYYMMDD]],2)&amp;"-"&amp;MID(jaar_zip[[#This Row],[YYYYMMDD]],5,2)&amp;"-"&amp;LEFT(jaar_zip[[#This Row],[YYYYMMDD]],4))</f>
        <v>45319</v>
      </c>
      <c r="K761" s="101" t="str">
        <f>IF(AND(VALUE(MONTH(jaar_zip[[#This Row],[Datum]]))=1,VALUE(WEEKNUM(jaar_zip[[#This Row],[Datum]],21))&gt;51),RIGHT(YEAR(jaar_zip[[#This Row],[Datum]])-1,2),RIGHT(YEAR(jaar_zip[[#This Row],[Datum]]),2))&amp;"-"&amp; TEXT(WEEKNUM(jaar_zip[[#This Row],[Datum]],21),"00")</f>
        <v>24-04</v>
      </c>
      <c r="L761" s="101">
        <f>MONTH(jaar_zip[[#This Row],[Datum]])</f>
        <v>1</v>
      </c>
      <c r="M761" s="101">
        <f>IF(ISNUMBER(jaar_zip[[#This Row],[etmaaltemperatuur]]),IF(jaar_zip[[#This Row],[etmaaltemperatuur]]&lt;stookgrens,stookgrens-jaar_zip[[#This Row],[etmaaltemperatuur]],0),"")</f>
        <v>12</v>
      </c>
      <c r="N761" s="101">
        <f>IF(ISNUMBER(jaar_zip[[#This Row],[graaddagen]]),IF(OR(MONTH(jaar_zip[[#This Row],[Datum]])=1,MONTH(jaar_zip[[#This Row],[Datum]])=2,MONTH(jaar_zip[[#This Row],[Datum]])=11,MONTH(jaar_zip[[#This Row],[Datum]])=12),1.1,IF(OR(MONTH(jaar_zip[[#This Row],[Datum]])=3,MONTH(jaar_zip[[#This Row],[Datum]])=10),1,0.8))*jaar_zip[[#This Row],[graaddagen]],"")</f>
        <v>13.200000000000001</v>
      </c>
      <c r="O761" s="101">
        <f>IF(ISNUMBER(jaar_zip[[#This Row],[etmaaltemperatuur]]),IF(jaar_zip[[#This Row],[etmaaltemperatuur]]&gt;stookgrens,jaar_zip[[#This Row],[etmaaltemperatuur]]-stookgrens,0),"")</f>
        <v>0</v>
      </c>
    </row>
    <row r="762" spans="1:15" x14ac:dyDescent="0.3">
      <c r="A762">
        <v>257</v>
      </c>
      <c r="B762">
        <v>20240129</v>
      </c>
      <c r="D762">
        <v>8.6999999999999993</v>
      </c>
      <c r="E762">
        <v>424</v>
      </c>
      <c r="F762">
        <v>0</v>
      </c>
      <c r="H762">
        <v>80</v>
      </c>
      <c r="I762" s="101" t="s">
        <v>18</v>
      </c>
      <c r="J762" s="1">
        <f>DATEVALUE(RIGHT(jaar_zip[[#This Row],[YYYYMMDD]],2)&amp;"-"&amp;MID(jaar_zip[[#This Row],[YYYYMMDD]],5,2)&amp;"-"&amp;LEFT(jaar_zip[[#This Row],[YYYYMMDD]],4))</f>
        <v>45320</v>
      </c>
      <c r="K762" s="101" t="str">
        <f>IF(AND(VALUE(MONTH(jaar_zip[[#This Row],[Datum]]))=1,VALUE(WEEKNUM(jaar_zip[[#This Row],[Datum]],21))&gt;51),RIGHT(YEAR(jaar_zip[[#This Row],[Datum]])-1,2),RIGHT(YEAR(jaar_zip[[#This Row],[Datum]]),2))&amp;"-"&amp; TEXT(WEEKNUM(jaar_zip[[#This Row],[Datum]],21),"00")</f>
        <v>24-05</v>
      </c>
      <c r="L762" s="101">
        <f>MONTH(jaar_zip[[#This Row],[Datum]])</f>
        <v>1</v>
      </c>
      <c r="M762" s="101">
        <f>IF(ISNUMBER(jaar_zip[[#This Row],[etmaaltemperatuur]]),IF(jaar_zip[[#This Row],[etmaaltemperatuur]]&lt;stookgrens,stookgrens-jaar_zip[[#This Row],[etmaaltemperatuur]],0),"")</f>
        <v>9.3000000000000007</v>
      </c>
      <c r="N762" s="101">
        <f>IF(ISNUMBER(jaar_zip[[#This Row],[graaddagen]]),IF(OR(MONTH(jaar_zip[[#This Row],[Datum]])=1,MONTH(jaar_zip[[#This Row],[Datum]])=2,MONTH(jaar_zip[[#This Row],[Datum]])=11,MONTH(jaar_zip[[#This Row],[Datum]])=12),1.1,IF(OR(MONTH(jaar_zip[[#This Row],[Datum]])=3,MONTH(jaar_zip[[#This Row],[Datum]])=10),1,0.8))*jaar_zip[[#This Row],[graaddagen]],"")</f>
        <v>10.230000000000002</v>
      </c>
      <c r="O762" s="101">
        <f>IF(ISNUMBER(jaar_zip[[#This Row],[etmaaltemperatuur]]),IF(jaar_zip[[#This Row],[etmaaltemperatuur]]&gt;stookgrens,jaar_zip[[#This Row],[etmaaltemperatuur]]-stookgrens,0),"")</f>
        <v>0</v>
      </c>
    </row>
    <row r="763" spans="1:15" x14ac:dyDescent="0.3">
      <c r="A763">
        <v>257</v>
      </c>
      <c r="B763">
        <v>20240130</v>
      </c>
      <c r="D763">
        <v>7.9</v>
      </c>
      <c r="E763">
        <v>179</v>
      </c>
      <c r="F763">
        <v>0.2</v>
      </c>
      <c r="H763">
        <v>90</v>
      </c>
      <c r="I763" s="101" t="s">
        <v>18</v>
      </c>
      <c r="J763" s="1">
        <f>DATEVALUE(RIGHT(jaar_zip[[#This Row],[YYYYMMDD]],2)&amp;"-"&amp;MID(jaar_zip[[#This Row],[YYYYMMDD]],5,2)&amp;"-"&amp;LEFT(jaar_zip[[#This Row],[YYYYMMDD]],4))</f>
        <v>45321</v>
      </c>
      <c r="K763" s="101" t="str">
        <f>IF(AND(VALUE(MONTH(jaar_zip[[#This Row],[Datum]]))=1,VALUE(WEEKNUM(jaar_zip[[#This Row],[Datum]],21))&gt;51),RIGHT(YEAR(jaar_zip[[#This Row],[Datum]])-1,2),RIGHT(YEAR(jaar_zip[[#This Row],[Datum]]),2))&amp;"-"&amp; TEXT(WEEKNUM(jaar_zip[[#This Row],[Datum]],21),"00")</f>
        <v>24-05</v>
      </c>
      <c r="L763" s="101">
        <f>MONTH(jaar_zip[[#This Row],[Datum]])</f>
        <v>1</v>
      </c>
      <c r="M763" s="101">
        <f>IF(ISNUMBER(jaar_zip[[#This Row],[etmaaltemperatuur]]),IF(jaar_zip[[#This Row],[etmaaltemperatuur]]&lt;stookgrens,stookgrens-jaar_zip[[#This Row],[etmaaltemperatuur]],0),"")</f>
        <v>10.1</v>
      </c>
      <c r="N763" s="101">
        <f>IF(ISNUMBER(jaar_zip[[#This Row],[graaddagen]]),IF(OR(MONTH(jaar_zip[[#This Row],[Datum]])=1,MONTH(jaar_zip[[#This Row],[Datum]])=2,MONTH(jaar_zip[[#This Row],[Datum]])=11,MONTH(jaar_zip[[#This Row],[Datum]])=12),1.1,IF(OR(MONTH(jaar_zip[[#This Row],[Datum]])=3,MONTH(jaar_zip[[#This Row],[Datum]])=10),1,0.8))*jaar_zip[[#This Row],[graaddagen]],"")</f>
        <v>11.110000000000001</v>
      </c>
      <c r="O763" s="101">
        <f>IF(ISNUMBER(jaar_zip[[#This Row],[etmaaltemperatuur]]),IF(jaar_zip[[#This Row],[etmaaltemperatuur]]&gt;stookgrens,jaar_zip[[#This Row],[etmaaltemperatuur]]-stookgrens,0),"")</f>
        <v>0</v>
      </c>
    </row>
    <row r="764" spans="1:15" x14ac:dyDescent="0.3">
      <c r="A764">
        <v>257</v>
      </c>
      <c r="B764">
        <v>20240131</v>
      </c>
      <c r="D764">
        <v>6.8</v>
      </c>
      <c r="E764">
        <v>169</v>
      </c>
      <c r="F764">
        <v>5</v>
      </c>
      <c r="H764">
        <v>78</v>
      </c>
      <c r="I764" s="101" t="s">
        <v>18</v>
      </c>
      <c r="J764" s="1">
        <f>DATEVALUE(RIGHT(jaar_zip[[#This Row],[YYYYMMDD]],2)&amp;"-"&amp;MID(jaar_zip[[#This Row],[YYYYMMDD]],5,2)&amp;"-"&amp;LEFT(jaar_zip[[#This Row],[YYYYMMDD]],4))</f>
        <v>45322</v>
      </c>
      <c r="K764" s="101" t="str">
        <f>IF(AND(VALUE(MONTH(jaar_zip[[#This Row],[Datum]]))=1,VALUE(WEEKNUM(jaar_zip[[#This Row],[Datum]],21))&gt;51),RIGHT(YEAR(jaar_zip[[#This Row],[Datum]])-1,2),RIGHT(YEAR(jaar_zip[[#This Row],[Datum]]),2))&amp;"-"&amp; TEXT(WEEKNUM(jaar_zip[[#This Row],[Datum]],21),"00")</f>
        <v>24-05</v>
      </c>
      <c r="L764" s="101">
        <f>MONTH(jaar_zip[[#This Row],[Datum]])</f>
        <v>1</v>
      </c>
      <c r="M764" s="101">
        <f>IF(ISNUMBER(jaar_zip[[#This Row],[etmaaltemperatuur]]),IF(jaar_zip[[#This Row],[etmaaltemperatuur]]&lt;stookgrens,stookgrens-jaar_zip[[#This Row],[etmaaltemperatuur]],0),"")</f>
        <v>11.2</v>
      </c>
      <c r="N764" s="101">
        <f>IF(ISNUMBER(jaar_zip[[#This Row],[graaddagen]]),IF(OR(MONTH(jaar_zip[[#This Row],[Datum]])=1,MONTH(jaar_zip[[#This Row],[Datum]])=2,MONTH(jaar_zip[[#This Row],[Datum]])=11,MONTH(jaar_zip[[#This Row],[Datum]])=12),1.1,IF(OR(MONTH(jaar_zip[[#This Row],[Datum]])=3,MONTH(jaar_zip[[#This Row],[Datum]])=10),1,0.8))*jaar_zip[[#This Row],[graaddagen]],"")</f>
        <v>12.32</v>
      </c>
      <c r="O764" s="101">
        <f>IF(ISNUMBER(jaar_zip[[#This Row],[etmaaltemperatuur]]),IF(jaar_zip[[#This Row],[etmaaltemperatuur]]&gt;stookgrens,jaar_zip[[#This Row],[etmaaltemperatuur]]-stookgrens,0),"")</f>
        <v>0</v>
      </c>
    </row>
    <row r="765" spans="1:15" x14ac:dyDescent="0.3">
      <c r="A765">
        <v>257</v>
      </c>
      <c r="B765">
        <v>20240201</v>
      </c>
      <c r="D765">
        <v>6.9</v>
      </c>
      <c r="E765">
        <v>618</v>
      </c>
      <c r="F765">
        <v>0.1</v>
      </c>
      <c r="H765">
        <v>84</v>
      </c>
      <c r="I765" s="101" t="s">
        <v>18</v>
      </c>
      <c r="J765" s="1">
        <f>DATEVALUE(RIGHT(jaar_zip[[#This Row],[YYYYMMDD]],2)&amp;"-"&amp;MID(jaar_zip[[#This Row],[YYYYMMDD]],5,2)&amp;"-"&amp;LEFT(jaar_zip[[#This Row],[YYYYMMDD]],4))</f>
        <v>45323</v>
      </c>
      <c r="K765" s="101" t="str">
        <f>IF(AND(VALUE(MONTH(jaar_zip[[#This Row],[Datum]]))=1,VALUE(WEEKNUM(jaar_zip[[#This Row],[Datum]],21))&gt;51),RIGHT(YEAR(jaar_zip[[#This Row],[Datum]])-1,2),RIGHT(YEAR(jaar_zip[[#This Row],[Datum]]),2))&amp;"-"&amp; TEXT(WEEKNUM(jaar_zip[[#This Row],[Datum]],21),"00")</f>
        <v>24-05</v>
      </c>
      <c r="L765" s="101">
        <f>MONTH(jaar_zip[[#This Row],[Datum]])</f>
        <v>2</v>
      </c>
      <c r="M765" s="101">
        <f>IF(ISNUMBER(jaar_zip[[#This Row],[etmaaltemperatuur]]),IF(jaar_zip[[#This Row],[etmaaltemperatuur]]&lt;stookgrens,stookgrens-jaar_zip[[#This Row],[etmaaltemperatuur]],0),"")</f>
        <v>11.1</v>
      </c>
      <c r="N765" s="101">
        <f>IF(ISNUMBER(jaar_zip[[#This Row],[graaddagen]]),IF(OR(MONTH(jaar_zip[[#This Row],[Datum]])=1,MONTH(jaar_zip[[#This Row],[Datum]])=2,MONTH(jaar_zip[[#This Row],[Datum]])=11,MONTH(jaar_zip[[#This Row],[Datum]])=12),1.1,IF(OR(MONTH(jaar_zip[[#This Row],[Datum]])=3,MONTH(jaar_zip[[#This Row],[Datum]])=10),1,0.8))*jaar_zip[[#This Row],[graaddagen]],"")</f>
        <v>12.21</v>
      </c>
      <c r="O765" s="101">
        <f>IF(ISNUMBER(jaar_zip[[#This Row],[etmaaltemperatuur]]),IF(jaar_zip[[#This Row],[etmaaltemperatuur]]&gt;stookgrens,jaar_zip[[#This Row],[etmaaltemperatuur]]-stookgrens,0),"")</f>
        <v>0</v>
      </c>
    </row>
    <row r="766" spans="1:15" x14ac:dyDescent="0.3">
      <c r="A766">
        <v>257</v>
      </c>
      <c r="B766">
        <v>20240202</v>
      </c>
      <c r="D766">
        <v>7.5</v>
      </c>
      <c r="E766">
        <v>230</v>
      </c>
      <c r="F766">
        <v>0</v>
      </c>
      <c r="H766">
        <v>92</v>
      </c>
      <c r="I766" s="101" t="s">
        <v>18</v>
      </c>
      <c r="J766" s="1">
        <f>DATEVALUE(RIGHT(jaar_zip[[#This Row],[YYYYMMDD]],2)&amp;"-"&amp;MID(jaar_zip[[#This Row],[YYYYMMDD]],5,2)&amp;"-"&amp;LEFT(jaar_zip[[#This Row],[YYYYMMDD]],4))</f>
        <v>45324</v>
      </c>
      <c r="K766" s="101" t="str">
        <f>IF(AND(VALUE(MONTH(jaar_zip[[#This Row],[Datum]]))=1,VALUE(WEEKNUM(jaar_zip[[#This Row],[Datum]],21))&gt;51),RIGHT(YEAR(jaar_zip[[#This Row],[Datum]])-1,2),RIGHT(YEAR(jaar_zip[[#This Row],[Datum]]),2))&amp;"-"&amp; TEXT(WEEKNUM(jaar_zip[[#This Row],[Datum]],21),"00")</f>
        <v>24-05</v>
      </c>
      <c r="L766" s="101">
        <f>MONTH(jaar_zip[[#This Row],[Datum]])</f>
        <v>2</v>
      </c>
      <c r="M766" s="101">
        <f>IF(ISNUMBER(jaar_zip[[#This Row],[etmaaltemperatuur]]),IF(jaar_zip[[#This Row],[etmaaltemperatuur]]&lt;stookgrens,stookgrens-jaar_zip[[#This Row],[etmaaltemperatuur]],0),"")</f>
        <v>10.5</v>
      </c>
      <c r="N766" s="101">
        <f>IF(ISNUMBER(jaar_zip[[#This Row],[graaddagen]]),IF(OR(MONTH(jaar_zip[[#This Row],[Datum]])=1,MONTH(jaar_zip[[#This Row],[Datum]])=2,MONTH(jaar_zip[[#This Row],[Datum]])=11,MONTH(jaar_zip[[#This Row],[Datum]])=12),1.1,IF(OR(MONTH(jaar_zip[[#This Row],[Datum]])=3,MONTH(jaar_zip[[#This Row],[Datum]])=10),1,0.8))*jaar_zip[[#This Row],[graaddagen]],"")</f>
        <v>11.55</v>
      </c>
      <c r="O766" s="101">
        <f>IF(ISNUMBER(jaar_zip[[#This Row],[etmaaltemperatuur]]),IF(jaar_zip[[#This Row],[etmaaltemperatuur]]&gt;stookgrens,jaar_zip[[#This Row],[etmaaltemperatuur]]-stookgrens,0),"")</f>
        <v>0</v>
      </c>
    </row>
    <row r="767" spans="1:15" x14ac:dyDescent="0.3">
      <c r="A767">
        <v>257</v>
      </c>
      <c r="B767">
        <v>20240203</v>
      </c>
      <c r="D767">
        <v>8.6</v>
      </c>
      <c r="E767">
        <v>395</v>
      </c>
      <c r="F767">
        <v>0.7</v>
      </c>
      <c r="H767">
        <v>93</v>
      </c>
      <c r="I767" s="101" t="s">
        <v>18</v>
      </c>
      <c r="J767" s="1">
        <f>DATEVALUE(RIGHT(jaar_zip[[#This Row],[YYYYMMDD]],2)&amp;"-"&amp;MID(jaar_zip[[#This Row],[YYYYMMDD]],5,2)&amp;"-"&amp;LEFT(jaar_zip[[#This Row],[YYYYMMDD]],4))</f>
        <v>45325</v>
      </c>
      <c r="K767" s="101" t="str">
        <f>IF(AND(VALUE(MONTH(jaar_zip[[#This Row],[Datum]]))=1,VALUE(WEEKNUM(jaar_zip[[#This Row],[Datum]],21))&gt;51),RIGHT(YEAR(jaar_zip[[#This Row],[Datum]])-1,2),RIGHT(YEAR(jaar_zip[[#This Row],[Datum]]),2))&amp;"-"&amp; TEXT(WEEKNUM(jaar_zip[[#This Row],[Datum]],21),"00")</f>
        <v>24-05</v>
      </c>
      <c r="L767" s="101">
        <f>MONTH(jaar_zip[[#This Row],[Datum]])</f>
        <v>2</v>
      </c>
      <c r="M767" s="101">
        <f>IF(ISNUMBER(jaar_zip[[#This Row],[etmaaltemperatuur]]),IF(jaar_zip[[#This Row],[etmaaltemperatuur]]&lt;stookgrens,stookgrens-jaar_zip[[#This Row],[etmaaltemperatuur]],0),"")</f>
        <v>9.4</v>
      </c>
      <c r="N767" s="101">
        <f>IF(ISNUMBER(jaar_zip[[#This Row],[graaddagen]]),IF(OR(MONTH(jaar_zip[[#This Row],[Datum]])=1,MONTH(jaar_zip[[#This Row],[Datum]])=2,MONTH(jaar_zip[[#This Row],[Datum]])=11,MONTH(jaar_zip[[#This Row],[Datum]])=12),1.1,IF(OR(MONTH(jaar_zip[[#This Row],[Datum]])=3,MONTH(jaar_zip[[#This Row],[Datum]])=10),1,0.8))*jaar_zip[[#This Row],[graaddagen]],"")</f>
        <v>10.340000000000002</v>
      </c>
      <c r="O767" s="101">
        <f>IF(ISNUMBER(jaar_zip[[#This Row],[etmaaltemperatuur]]),IF(jaar_zip[[#This Row],[etmaaltemperatuur]]&gt;stookgrens,jaar_zip[[#This Row],[etmaaltemperatuur]]-stookgrens,0),"")</f>
        <v>0</v>
      </c>
    </row>
    <row r="768" spans="1:15" x14ac:dyDescent="0.3">
      <c r="A768">
        <v>257</v>
      </c>
      <c r="B768">
        <v>20240204</v>
      </c>
      <c r="D768">
        <v>8.6</v>
      </c>
      <c r="E768">
        <v>201</v>
      </c>
      <c r="F768">
        <v>-0.1</v>
      </c>
      <c r="H768">
        <v>91</v>
      </c>
      <c r="I768" s="101" t="s">
        <v>18</v>
      </c>
      <c r="J768" s="1">
        <f>DATEVALUE(RIGHT(jaar_zip[[#This Row],[YYYYMMDD]],2)&amp;"-"&amp;MID(jaar_zip[[#This Row],[YYYYMMDD]],5,2)&amp;"-"&amp;LEFT(jaar_zip[[#This Row],[YYYYMMDD]],4))</f>
        <v>45326</v>
      </c>
      <c r="K768" s="101" t="str">
        <f>IF(AND(VALUE(MONTH(jaar_zip[[#This Row],[Datum]]))=1,VALUE(WEEKNUM(jaar_zip[[#This Row],[Datum]],21))&gt;51),RIGHT(YEAR(jaar_zip[[#This Row],[Datum]])-1,2),RIGHT(YEAR(jaar_zip[[#This Row],[Datum]]),2))&amp;"-"&amp; TEXT(WEEKNUM(jaar_zip[[#This Row],[Datum]],21),"00")</f>
        <v>24-05</v>
      </c>
      <c r="L768" s="101">
        <f>MONTH(jaar_zip[[#This Row],[Datum]])</f>
        <v>2</v>
      </c>
      <c r="M768" s="101">
        <f>IF(ISNUMBER(jaar_zip[[#This Row],[etmaaltemperatuur]]),IF(jaar_zip[[#This Row],[etmaaltemperatuur]]&lt;stookgrens,stookgrens-jaar_zip[[#This Row],[etmaaltemperatuur]],0),"")</f>
        <v>9.4</v>
      </c>
      <c r="N768" s="101">
        <f>IF(ISNUMBER(jaar_zip[[#This Row],[graaddagen]]),IF(OR(MONTH(jaar_zip[[#This Row],[Datum]])=1,MONTH(jaar_zip[[#This Row],[Datum]])=2,MONTH(jaar_zip[[#This Row],[Datum]])=11,MONTH(jaar_zip[[#This Row],[Datum]])=12),1.1,IF(OR(MONTH(jaar_zip[[#This Row],[Datum]])=3,MONTH(jaar_zip[[#This Row],[Datum]])=10),1,0.8))*jaar_zip[[#This Row],[graaddagen]],"")</f>
        <v>10.340000000000002</v>
      </c>
      <c r="O768" s="101">
        <f>IF(ISNUMBER(jaar_zip[[#This Row],[etmaaltemperatuur]]),IF(jaar_zip[[#This Row],[etmaaltemperatuur]]&gt;stookgrens,jaar_zip[[#This Row],[etmaaltemperatuur]]-stookgrens,0),"")</f>
        <v>0</v>
      </c>
    </row>
    <row r="769" spans="1:15" x14ac:dyDescent="0.3">
      <c r="A769">
        <v>257</v>
      </c>
      <c r="B769">
        <v>20240205</v>
      </c>
      <c r="D769">
        <v>8.3000000000000007</v>
      </c>
      <c r="E769">
        <v>201</v>
      </c>
      <c r="F769">
        <v>0</v>
      </c>
      <c r="H769">
        <v>90</v>
      </c>
      <c r="I769" s="101" t="s">
        <v>18</v>
      </c>
      <c r="J769" s="1">
        <f>DATEVALUE(RIGHT(jaar_zip[[#This Row],[YYYYMMDD]],2)&amp;"-"&amp;MID(jaar_zip[[#This Row],[YYYYMMDD]],5,2)&amp;"-"&amp;LEFT(jaar_zip[[#This Row],[YYYYMMDD]],4))</f>
        <v>45327</v>
      </c>
      <c r="K769" s="101" t="str">
        <f>IF(AND(VALUE(MONTH(jaar_zip[[#This Row],[Datum]]))=1,VALUE(WEEKNUM(jaar_zip[[#This Row],[Datum]],21))&gt;51),RIGHT(YEAR(jaar_zip[[#This Row],[Datum]])-1,2),RIGHT(YEAR(jaar_zip[[#This Row],[Datum]]),2))&amp;"-"&amp; TEXT(WEEKNUM(jaar_zip[[#This Row],[Datum]],21),"00")</f>
        <v>24-06</v>
      </c>
      <c r="L769" s="101">
        <f>MONTH(jaar_zip[[#This Row],[Datum]])</f>
        <v>2</v>
      </c>
      <c r="M769" s="101">
        <f>IF(ISNUMBER(jaar_zip[[#This Row],[etmaaltemperatuur]]),IF(jaar_zip[[#This Row],[etmaaltemperatuur]]&lt;stookgrens,stookgrens-jaar_zip[[#This Row],[etmaaltemperatuur]],0),"")</f>
        <v>9.6999999999999993</v>
      </c>
      <c r="N769" s="101">
        <f>IF(ISNUMBER(jaar_zip[[#This Row],[graaddagen]]),IF(OR(MONTH(jaar_zip[[#This Row],[Datum]])=1,MONTH(jaar_zip[[#This Row],[Datum]])=2,MONTH(jaar_zip[[#This Row],[Datum]])=11,MONTH(jaar_zip[[#This Row],[Datum]])=12),1.1,IF(OR(MONTH(jaar_zip[[#This Row],[Datum]])=3,MONTH(jaar_zip[[#This Row],[Datum]])=10),1,0.8))*jaar_zip[[#This Row],[graaddagen]],"")</f>
        <v>10.67</v>
      </c>
      <c r="O769" s="101">
        <f>IF(ISNUMBER(jaar_zip[[#This Row],[etmaaltemperatuur]]),IF(jaar_zip[[#This Row],[etmaaltemperatuur]]&gt;stookgrens,jaar_zip[[#This Row],[etmaaltemperatuur]]-stookgrens,0),"")</f>
        <v>0</v>
      </c>
    </row>
    <row r="770" spans="1:15" x14ac:dyDescent="0.3">
      <c r="A770">
        <v>257</v>
      </c>
      <c r="B770">
        <v>20240206</v>
      </c>
      <c r="D770">
        <v>8.5</v>
      </c>
      <c r="E770">
        <v>409</v>
      </c>
      <c r="F770">
        <v>8.6</v>
      </c>
      <c r="H770">
        <v>90</v>
      </c>
      <c r="I770" s="101" t="s">
        <v>18</v>
      </c>
      <c r="J770" s="1">
        <f>DATEVALUE(RIGHT(jaar_zip[[#This Row],[YYYYMMDD]],2)&amp;"-"&amp;MID(jaar_zip[[#This Row],[YYYYMMDD]],5,2)&amp;"-"&amp;LEFT(jaar_zip[[#This Row],[YYYYMMDD]],4))</f>
        <v>45328</v>
      </c>
      <c r="K770" s="101" t="str">
        <f>IF(AND(VALUE(MONTH(jaar_zip[[#This Row],[Datum]]))=1,VALUE(WEEKNUM(jaar_zip[[#This Row],[Datum]],21))&gt;51),RIGHT(YEAR(jaar_zip[[#This Row],[Datum]])-1,2),RIGHT(YEAR(jaar_zip[[#This Row],[Datum]]),2))&amp;"-"&amp; TEXT(WEEKNUM(jaar_zip[[#This Row],[Datum]],21),"00")</f>
        <v>24-06</v>
      </c>
      <c r="L770" s="101">
        <f>MONTH(jaar_zip[[#This Row],[Datum]])</f>
        <v>2</v>
      </c>
      <c r="M770" s="101">
        <f>IF(ISNUMBER(jaar_zip[[#This Row],[etmaaltemperatuur]]),IF(jaar_zip[[#This Row],[etmaaltemperatuur]]&lt;stookgrens,stookgrens-jaar_zip[[#This Row],[etmaaltemperatuur]],0),"")</f>
        <v>9.5</v>
      </c>
      <c r="N770" s="101">
        <f>IF(ISNUMBER(jaar_zip[[#This Row],[graaddagen]]),IF(OR(MONTH(jaar_zip[[#This Row],[Datum]])=1,MONTH(jaar_zip[[#This Row],[Datum]])=2,MONTH(jaar_zip[[#This Row],[Datum]])=11,MONTH(jaar_zip[[#This Row],[Datum]])=12),1.1,IF(OR(MONTH(jaar_zip[[#This Row],[Datum]])=3,MONTH(jaar_zip[[#This Row],[Datum]])=10),1,0.8))*jaar_zip[[#This Row],[graaddagen]],"")</f>
        <v>10.450000000000001</v>
      </c>
      <c r="O770" s="101">
        <f>IF(ISNUMBER(jaar_zip[[#This Row],[etmaaltemperatuur]]),IF(jaar_zip[[#This Row],[etmaaltemperatuur]]&gt;stookgrens,jaar_zip[[#This Row],[etmaaltemperatuur]]-stookgrens,0),"")</f>
        <v>0</v>
      </c>
    </row>
    <row r="771" spans="1:15" x14ac:dyDescent="0.3">
      <c r="A771">
        <v>257</v>
      </c>
      <c r="B771">
        <v>20240207</v>
      </c>
      <c r="D771">
        <v>3.8</v>
      </c>
      <c r="E771">
        <v>446</v>
      </c>
      <c r="F771">
        <v>0.9</v>
      </c>
      <c r="H771">
        <v>79</v>
      </c>
      <c r="I771" s="101" t="s">
        <v>18</v>
      </c>
      <c r="J771" s="1">
        <f>DATEVALUE(RIGHT(jaar_zip[[#This Row],[YYYYMMDD]],2)&amp;"-"&amp;MID(jaar_zip[[#This Row],[YYYYMMDD]],5,2)&amp;"-"&amp;LEFT(jaar_zip[[#This Row],[YYYYMMDD]],4))</f>
        <v>45329</v>
      </c>
      <c r="K771" s="101" t="str">
        <f>IF(AND(VALUE(MONTH(jaar_zip[[#This Row],[Datum]]))=1,VALUE(WEEKNUM(jaar_zip[[#This Row],[Datum]],21))&gt;51),RIGHT(YEAR(jaar_zip[[#This Row],[Datum]])-1,2),RIGHT(YEAR(jaar_zip[[#This Row],[Datum]]),2))&amp;"-"&amp; TEXT(WEEKNUM(jaar_zip[[#This Row],[Datum]],21),"00")</f>
        <v>24-06</v>
      </c>
      <c r="L771" s="101">
        <f>MONTH(jaar_zip[[#This Row],[Datum]])</f>
        <v>2</v>
      </c>
      <c r="M771" s="101">
        <f>IF(ISNUMBER(jaar_zip[[#This Row],[etmaaltemperatuur]]),IF(jaar_zip[[#This Row],[etmaaltemperatuur]]&lt;stookgrens,stookgrens-jaar_zip[[#This Row],[etmaaltemperatuur]],0),"")</f>
        <v>14.2</v>
      </c>
      <c r="N771" s="101">
        <f>IF(ISNUMBER(jaar_zip[[#This Row],[graaddagen]]),IF(OR(MONTH(jaar_zip[[#This Row],[Datum]])=1,MONTH(jaar_zip[[#This Row],[Datum]])=2,MONTH(jaar_zip[[#This Row],[Datum]])=11,MONTH(jaar_zip[[#This Row],[Datum]])=12),1.1,IF(OR(MONTH(jaar_zip[[#This Row],[Datum]])=3,MONTH(jaar_zip[[#This Row],[Datum]])=10),1,0.8))*jaar_zip[[#This Row],[graaddagen]],"")</f>
        <v>15.620000000000001</v>
      </c>
      <c r="O771" s="101">
        <f>IF(ISNUMBER(jaar_zip[[#This Row],[etmaaltemperatuur]]),IF(jaar_zip[[#This Row],[etmaaltemperatuur]]&gt;stookgrens,jaar_zip[[#This Row],[etmaaltemperatuur]]-stookgrens,0),"")</f>
        <v>0</v>
      </c>
    </row>
    <row r="772" spans="1:15" x14ac:dyDescent="0.3">
      <c r="A772">
        <v>257</v>
      </c>
      <c r="B772">
        <v>20240208</v>
      </c>
      <c r="D772">
        <v>1.9</v>
      </c>
      <c r="E772">
        <v>134</v>
      </c>
      <c r="F772">
        <v>11.7</v>
      </c>
      <c r="H772">
        <v>93</v>
      </c>
      <c r="I772" s="101" t="s">
        <v>18</v>
      </c>
      <c r="J772" s="1">
        <f>DATEVALUE(RIGHT(jaar_zip[[#This Row],[YYYYMMDD]],2)&amp;"-"&amp;MID(jaar_zip[[#This Row],[YYYYMMDD]],5,2)&amp;"-"&amp;LEFT(jaar_zip[[#This Row],[YYYYMMDD]],4))</f>
        <v>45330</v>
      </c>
      <c r="K772" s="101" t="str">
        <f>IF(AND(VALUE(MONTH(jaar_zip[[#This Row],[Datum]]))=1,VALUE(WEEKNUM(jaar_zip[[#This Row],[Datum]],21))&gt;51),RIGHT(YEAR(jaar_zip[[#This Row],[Datum]])-1,2),RIGHT(YEAR(jaar_zip[[#This Row],[Datum]]),2))&amp;"-"&amp; TEXT(WEEKNUM(jaar_zip[[#This Row],[Datum]],21),"00")</f>
        <v>24-06</v>
      </c>
      <c r="L772" s="101">
        <f>MONTH(jaar_zip[[#This Row],[Datum]])</f>
        <v>2</v>
      </c>
      <c r="M772" s="101">
        <f>IF(ISNUMBER(jaar_zip[[#This Row],[etmaaltemperatuur]]),IF(jaar_zip[[#This Row],[etmaaltemperatuur]]&lt;stookgrens,stookgrens-jaar_zip[[#This Row],[etmaaltemperatuur]],0),"")</f>
        <v>16.100000000000001</v>
      </c>
      <c r="N772" s="101">
        <f>IF(ISNUMBER(jaar_zip[[#This Row],[graaddagen]]),IF(OR(MONTH(jaar_zip[[#This Row],[Datum]])=1,MONTH(jaar_zip[[#This Row],[Datum]])=2,MONTH(jaar_zip[[#This Row],[Datum]])=11,MONTH(jaar_zip[[#This Row],[Datum]])=12),1.1,IF(OR(MONTH(jaar_zip[[#This Row],[Datum]])=3,MONTH(jaar_zip[[#This Row],[Datum]])=10),1,0.8))*jaar_zip[[#This Row],[graaddagen]],"")</f>
        <v>17.710000000000004</v>
      </c>
      <c r="O772" s="101">
        <f>IF(ISNUMBER(jaar_zip[[#This Row],[etmaaltemperatuur]]),IF(jaar_zip[[#This Row],[etmaaltemperatuur]]&gt;stookgrens,jaar_zip[[#This Row],[etmaaltemperatuur]]-stookgrens,0),"")</f>
        <v>0</v>
      </c>
    </row>
    <row r="773" spans="1:15" x14ac:dyDescent="0.3">
      <c r="A773">
        <v>257</v>
      </c>
      <c r="B773">
        <v>20240209</v>
      </c>
      <c r="D773">
        <v>10.6</v>
      </c>
      <c r="E773">
        <v>307</v>
      </c>
      <c r="F773">
        <v>9</v>
      </c>
      <c r="H773">
        <v>86</v>
      </c>
      <c r="I773" s="101" t="s">
        <v>18</v>
      </c>
      <c r="J773" s="1">
        <f>DATEVALUE(RIGHT(jaar_zip[[#This Row],[YYYYMMDD]],2)&amp;"-"&amp;MID(jaar_zip[[#This Row],[YYYYMMDD]],5,2)&amp;"-"&amp;LEFT(jaar_zip[[#This Row],[YYYYMMDD]],4))</f>
        <v>45331</v>
      </c>
      <c r="K773" s="101" t="str">
        <f>IF(AND(VALUE(MONTH(jaar_zip[[#This Row],[Datum]]))=1,VALUE(WEEKNUM(jaar_zip[[#This Row],[Datum]],21))&gt;51),RIGHT(YEAR(jaar_zip[[#This Row],[Datum]])-1,2),RIGHT(YEAR(jaar_zip[[#This Row],[Datum]]),2))&amp;"-"&amp; TEXT(WEEKNUM(jaar_zip[[#This Row],[Datum]],21),"00")</f>
        <v>24-06</v>
      </c>
      <c r="L773" s="101">
        <f>MONTH(jaar_zip[[#This Row],[Datum]])</f>
        <v>2</v>
      </c>
      <c r="M773" s="101">
        <f>IF(ISNUMBER(jaar_zip[[#This Row],[etmaaltemperatuur]]),IF(jaar_zip[[#This Row],[etmaaltemperatuur]]&lt;stookgrens,stookgrens-jaar_zip[[#This Row],[etmaaltemperatuur]],0),"")</f>
        <v>7.4</v>
      </c>
      <c r="N773" s="101">
        <f>IF(ISNUMBER(jaar_zip[[#This Row],[graaddagen]]),IF(OR(MONTH(jaar_zip[[#This Row],[Datum]])=1,MONTH(jaar_zip[[#This Row],[Datum]])=2,MONTH(jaar_zip[[#This Row],[Datum]])=11,MONTH(jaar_zip[[#This Row],[Datum]])=12),1.1,IF(OR(MONTH(jaar_zip[[#This Row],[Datum]])=3,MONTH(jaar_zip[[#This Row],[Datum]])=10),1,0.8))*jaar_zip[[#This Row],[graaddagen]],"")</f>
        <v>8.14</v>
      </c>
      <c r="O773" s="101">
        <f>IF(ISNUMBER(jaar_zip[[#This Row],[etmaaltemperatuur]]),IF(jaar_zip[[#This Row],[etmaaltemperatuur]]&gt;stookgrens,jaar_zip[[#This Row],[etmaaltemperatuur]]-stookgrens,0),"")</f>
        <v>0</v>
      </c>
    </row>
    <row r="774" spans="1:15" x14ac:dyDescent="0.3">
      <c r="A774">
        <v>257</v>
      </c>
      <c r="B774">
        <v>20240210</v>
      </c>
      <c r="D774">
        <v>10.4</v>
      </c>
      <c r="E774">
        <v>343</v>
      </c>
      <c r="F774">
        <v>0.5</v>
      </c>
      <c r="H774">
        <v>89</v>
      </c>
      <c r="I774" s="101" t="s">
        <v>18</v>
      </c>
      <c r="J774" s="1">
        <f>DATEVALUE(RIGHT(jaar_zip[[#This Row],[YYYYMMDD]],2)&amp;"-"&amp;MID(jaar_zip[[#This Row],[YYYYMMDD]],5,2)&amp;"-"&amp;LEFT(jaar_zip[[#This Row],[YYYYMMDD]],4))</f>
        <v>45332</v>
      </c>
      <c r="K774" s="101" t="str">
        <f>IF(AND(VALUE(MONTH(jaar_zip[[#This Row],[Datum]]))=1,VALUE(WEEKNUM(jaar_zip[[#This Row],[Datum]],21))&gt;51),RIGHT(YEAR(jaar_zip[[#This Row],[Datum]])-1,2),RIGHT(YEAR(jaar_zip[[#This Row],[Datum]]),2))&amp;"-"&amp; TEXT(WEEKNUM(jaar_zip[[#This Row],[Datum]],21),"00")</f>
        <v>24-06</v>
      </c>
      <c r="L774" s="101">
        <f>MONTH(jaar_zip[[#This Row],[Datum]])</f>
        <v>2</v>
      </c>
      <c r="M774" s="101">
        <f>IF(ISNUMBER(jaar_zip[[#This Row],[etmaaltemperatuur]]),IF(jaar_zip[[#This Row],[etmaaltemperatuur]]&lt;stookgrens,stookgrens-jaar_zip[[#This Row],[etmaaltemperatuur]],0),"")</f>
        <v>7.6</v>
      </c>
      <c r="N774" s="101">
        <f>IF(ISNUMBER(jaar_zip[[#This Row],[graaddagen]]),IF(OR(MONTH(jaar_zip[[#This Row],[Datum]])=1,MONTH(jaar_zip[[#This Row],[Datum]])=2,MONTH(jaar_zip[[#This Row],[Datum]])=11,MONTH(jaar_zip[[#This Row],[Datum]])=12),1.1,IF(OR(MONTH(jaar_zip[[#This Row],[Datum]])=3,MONTH(jaar_zip[[#This Row],[Datum]])=10),1,0.8))*jaar_zip[[#This Row],[graaddagen]],"")</f>
        <v>8.36</v>
      </c>
      <c r="O774" s="101">
        <f>IF(ISNUMBER(jaar_zip[[#This Row],[etmaaltemperatuur]]),IF(jaar_zip[[#This Row],[etmaaltemperatuur]]&gt;stookgrens,jaar_zip[[#This Row],[etmaaltemperatuur]]-stookgrens,0),"")</f>
        <v>0</v>
      </c>
    </row>
    <row r="775" spans="1:15" x14ac:dyDescent="0.3">
      <c r="A775">
        <v>257</v>
      </c>
      <c r="B775">
        <v>20240211</v>
      </c>
      <c r="D775">
        <v>8.1999999999999993</v>
      </c>
      <c r="E775">
        <v>329</v>
      </c>
      <c r="F775">
        <v>5.8</v>
      </c>
      <c r="H775">
        <v>95</v>
      </c>
      <c r="I775" s="101" t="s">
        <v>18</v>
      </c>
      <c r="J775" s="1">
        <f>DATEVALUE(RIGHT(jaar_zip[[#This Row],[YYYYMMDD]],2)&amp;"-"&amp;MID(jaar_zip[[#This Row],[YYYYMMDD]],5,2)&amp;"-"&amp;LEFT(jaar_zip[[#This Row],[YYYYMMDD]],4))</f>
        <v>45333</v>
      </c>
      <c r="K775" s="101" t="str">
        <f>IF(AND(VALUE(MONTH(jaar_zip[[#This Row],[Datum]]))=1,VALUE(WEEKNUM(jaar_zip[[#This Row],[Datum]],21))&gt;51),RIGHT(YEAR(jaar_zip[[#This Row],[Datum]])-1,2),RIGHT(YEAR(jaar_zip[[#This Row],[Datum]]),2))&amp;"-"&amp; TEXT(WEEKNUM(jaar_zip[[#This Row],[Datum]],21),"00")</f>
        <v>24-06</v>
      </c>
      <c r="L775" s="101">
        <f>MONTH(jaar_zip[[#This Row],[Datum]])</f>
        <v>2</v>
      </c>
      <c r="M775" s="101">
        <f>IF(ISNUMBER(jaar_zip[[#This Row],[etmaaltemperatuur]]),IF(jaar_zip[[#This Row],[etmaaltemperatuur]]&lt;stookgrens,stookgrens-jaar_zip[[#This Row],[etmaaltemperatuur]],0),"")</f>
        <v>9.8000000000000007</v>
      </c>
      <c r="N775" s="101">
        <f>IF(ISNUMBER(jaar_zip[[#This Row],[graaddagen]]),IF(OR(MONTH(jaar_zip[[#This Row],[Datum]])=1,MONTH(jaar_zip[[#This Row],[Datum]])=2,MONTH(jaar_zip[[#This Row],[Datum]])=11,MONTH(jaar_zip[[#This Row],[Datum]])=12),1.1,IF(OR(MONTH(jaar_zip[[#This Row],[Datum]])=3,MONTH(jaar_zip[[#This Row],[Datum]])=10),1,0.8))*jaar_zip[[#This Row],[graaddagen]],"")</f>
        <v>10.780000000000001</v>
      </c>
      <c r="O775" s="101">
        <f>IF(ISNUMBER(jaar_zip[[#This Row],[etmaaltemperatuur]]),IF(jaar_zip[[#This Row],[etmaaltemperatuur]]&gt;stookgrens,jaar_zip[[#This Row],[etmaaltemperatuur]]-stookgrens,0),"")</f>
        <v>0</v>
      </c>
    </row>
    <row r="776" spans="1:15" x14ac:dyDescent="0.3">
      <c r="A776">
        <v>257</v>
      </c>
      <c r="B776">
        <v>20240212</v>
      </c>
      <c r="D776">
        <v>7.2</v>
      </c>
      <c r="E776">
        <v>451</v>
      </c>
      <c r="F776">
        <v>0</v>
      </c>
      <c r="H776">
        <v>88</v>
      </c>
      <c r="I776" s="101" t="s">
        <v>18</v>
      </c>
      <c r="J776" s="1">
        <f>DATEVALUE(RIGHT(jaar_zip[[#This Row],[YYYYMMDD]],2)&amp;"-"&amp;MID(jaar_zip[[#This Row],[YYYYMMDD]],5,2)&amp;"-"&amp;LEFT(jaar_zip[[#This Row],[YYYYMMDD]],4))</f>
        <v>45334</v>
      </c>
      <c r="K776" s="101" t="str">
        <f>IF(AND(VALUE(MONTH(jaar_zip[[#This Row],[Datum]]))=1,VALUE(WEEKNUM(jaar_zip[[#This Row],[Datum]],21))&gt;51),RIGHT(YEAR(jaar_zip[[#This Row],[Datum]])-1,2),RIGHT(YEAR(jaar_zip[[#This Row],[Datum]]),2))&amp;"-"&amp; TEXT(WEEKNUM(jaar_zip[[#This Row],[Datum]],21),"00")</f>
        <v>24-07</v>
      </c>
      <c r="L776" s="101">
        <f>MONTH(jaar_zip[[#This Row],[Datum]])</f>
        <v>2</v>
      </c>
      <c r="M776" s="101">
        <f>IF(ISNUMBER(jaar_zip[[#This Row],[etmaaltemperatuur]]),IF(jaar_zip[[#This Row],[etmaaltemperatuur]]&lt;stookgrens,stookgrens-jaar_zip[[#This Row],[etmaaltemperatuur]],0),"")</f>
        <v>10.8</v>
      </c>
      <c r="N776" s="101">
        <f>IF(ISNUMBER(jaar_zip[[#This Row],[graaddagen]]),IF(OR(MONTH(jaar_zip[[#This Row],[Datum]])=1,MONTH(jaar_zip[[#This Row],[Datum]])=2,MONTH(jaar_zip[[#This Row],[Datum]])=11,MONTH(jaar_zip[[#This Row],[Datum]])=12),1.1,IF(OR(MONTH(jaar_zip[[#This Row],[Datum]])=3,MONTH(jaar_zip[[#This Row],[Datum]])=10),1,0.8))*jaar_zip[[#This Row],[graaddagen]],"")</f>
        <v>11.880000000000003</v>
      </c>
      <c r="O776" s="101">
        <f>IF(ISNUMBER(jaar_zip[[#This Row],[etmaaltemperatuur]]),IF(jaar_zip[[#This Row],[etmaaltemperatuur]]&gt;stookgrens,jaar_zip[[#This Row],[etmaaltemperatuur]]-stookgrens,0),"")</f>
        <v>0</v>
      </c>
    </row>
    <row r="777" spans="1:15" x14ac:dyDescent="0.3">
      <c r="A777">
        <v>257</v>
      </c>
      <c r="B777">
        <v>20240213</v>
      </c>
      <c r="D777">
        <v>7.5</v>
      </c>
      <c r="E777">
        <v>573</v>
      </c>
      <c r="F777">
        <v>6.6</v>
      </c>
      <c r="H777">
        <v>86</v>
      </c>
      <c r="I777" s="101" t="s">
        <v>18</v>
      </c>
      <c r="J777" s="1">
        <f>DATEVALUE(RIGHT(jaar_zip[[#This Row],[YYYYMMDD]],2)&amp;"-"&amp;MID(jaar_zip[[#This Row],[YYYYMMDD]],5,2)&amp;"-"&amp;LEFT(jaar_zip[[#This Row],[YYYYMMDD]],4))</f>
        <v>45335</v>
      </c>
      <c r="K777" s="101" t="str">
        <f>IF(AND(VALUE(MONTH(jaar_zip[[#This Row],[Datum]]))=1,VALUE(WEEKNUM(jaar_zip[[#This Row],[Datum]],21))&gt;51),RIGHT(YEAR(jaar_zip[[#This Row],[Datum]])-1,2),RIGHT(YEAR(jaar_zip[[#This Row],[Datum]]),2))&amp;"-"&amp; TEXT(WEEKNUM(jaar_zip[[#This Row],[Datum]],21),"00")</f>
        <v>24-07</v>
      </c>
      <c r="L777" s="101">
        <f>MONTH(jaar_zip[[#This Row],[Datum]])</f>
        <v>2</v>
      </c>
      <c r="M777" s="101">
        <f>IF(ISNUMBER(jaar_zip[[#This Row],[etmaaltemperatuur]]),IF(jaar_zip[[#This Row],[etmaaltemperatuur]]&lt;stookgrens,stookgrens-jaar_zip[[#This Row],[etmaaltemperatuur]],0),"")</f>
        <v>10.5</v>
      </c>
      <c r="N777" s="101">
        <f>IF(ISNUMBER(jaar_zip[[#This Row],[graaddagen]]),IF(OR(MONTH(jaar_zip[[#This Row],[Datum]])=1,MONTH(jaar_zip[[#This Row],[Datum]])=2,MONTH(jaar_zip[[#This Row],[Datum]])=11,MONTH(jaar_zip[[#This Row],[Datum]])=12),1.1,IF(OR(MONTH(jaar_zip[[#This Row],[Datum]])=3,MONTH(jaar_zip[[#This Row],[Datum]])=10),1,0.8))*jaar_zip[[#This Row],[graaddagen]],"")</f>
        <v>11.55</v>
      </c>
      <c r="O777" s="101">
        <f>IF(ISNUMBER(jaar_zip[[#This Row],[etmaaltemperatuur]]),IF(jaar_zip[[#This Row],[etmaaltemperatuur]]&gt;stookgrens,jaar_zip[[#This Row],[etmaaltemperatuur]]-stookgrens,0),"")</f>
        <v>0</v>
      </c>
    </row>
    <row r="778" spans="1:15" x14ac:dyDescent="0.3">
      <c r="A778">
        <v>257</v>
      </c>
      <c r="B778">
        <v>20240214</v>
      </c>
      <c r="D778">
        <v>9.1999999999999993</v>
      </c>
      <c r="E778">
        <v>177</v>
      </c>
      <c r="F778">
        <v>2.8</v>
      </c>
      <c r="H778">
        <v>98</v>
      </c>
      <c r="I778" s="101" t="s">
        <v>18</v>
      </c>
      <c r="J778" s="1">
        <f>DATEVALUE(RIGHT(jaar_zip[[#This Row],[YYYYMMDD]],2)&amp;"-"&amp;MID(jaar_zip[[#This Row],[YYYYMMDD]],5,2)&amp;"-"&amp;LEFT(jaar_zip[[#This Row],[YYYYMMDD]],4))</f>
        <v>45336</v>
      </c>
      <c r="K778" s="101" t="str">
        <f>IF(AND(VALUE(MONTH(jaar_zip[[#This Row],[Datum]]))=1,VALUE(WEEKNUM(jaar_zip[[#This Row],[Datum]],21))&gt;51),RIGHT(YEAR(jaar_zip[[#This Row],[Datum]])-1,2),RIGHT(YEAR(jaar_zip[[#This Row],[Datum]]),2))&amp;"-"&amp; TEXT(WEEKNUM(jaar_zip[[#This Row],[Datum]],21),"00")</f>
        <v>24-07</v>
      </c>
      <c r="L778" s="101">
        <f>MONTH(jaar_zip[[#This Row],[Datum]])</f>
        <v>2</v>
      </c>
      <c r="M778" s="101">
        <f>IF(ISNUMBER(jaar_zip[[#This Row],[etmaaltemperatuur]]),IF(jaar_zip[[#This Row],[etmaaltemperatuur]]&lt;stookgrens,stookgrens-jaar_zip[[#This Row],[etmaaltemperatuur]],0),"")</f>
        <v>8.8000000000000007</v>
      </c>
      <c r="N778" s="101">
        <f>IF(ISNUMBER(jaar_zip[[#This Row],[graaddagen]]),IF(OR(MONTH(jaar_zip[[#This Row],[Datum]])=1,MONTH(jaar_zip[[#This Row],[Datum]])=2,MONTH(jaar_zip[[#This Row],[Datum]])=11,MONTH(jaar_zip[[#This Row],[Datum]])=12),1.1,IF(OR(MONTH(jaar_zip[[#This Row],[Datum]])=3,MONTH(jaar_zip[[#This Row],[Datum]])=10),1,0.8))*jaar_zip[[#This Row],[graaddagen]],"")</f>
        <v>9.6800000000000015</v>
      </c>
      <c r="O778" s="101">
        <f>IF(ISNUMBER(jaar_zip[[#This Row],[etmaaltemperatuur]]),IF(jaar_zip[[#This Row],[etmaaltemperatuur]]&gt;stookgrens,jaar_zip[[#This Row],[etmaaltemperatuur]]-stookgrens,0),"")</f>
        <v>0</v>
      </c>
    </row>
    <row r="779" spans="1:15" x14ac:dyDescent="0.3">
      <c r="A779">
        <v>257</v>
      </c>
      <c r="B779">
        <v>20240215</v>
      </c>
      <c r="D779">
        <v>13.4</v>
      </c>
      <c r="E779">
        <v>341</v>
      </c>
      <c r="F779">
        <v>4.3</v>
      </c>
      <c r="H779">
        <v>86</v>
      </c>
      <c r="I779" s="101" t="s">
        <v>18</v>
      </c>
      <c r="J779" s="1">
        <f>DATEVALUE(RIGHT(jaar_zip[[#This Row],[YYYYMMDD]],2)&amp;"-"&amp;MID(jaar_zip[[#This Row],[YYYYMMDD]],5,2)&amp;"-"&amp;LEFT(jaar_zip[[#This Row],[YYYYMMDD]],4))</f>
        <v>45337</v>
      </c>
      <c r="K779" s="101" t="str">
        <f>IF(AND(VALUE(MONTH(jaar_zip[[#This Row],[Datum]]))=1,VALUE(WEEKNUM(jaar_zip[[#This Row],[Datum]],21))&gt;51),RIGHT(YEAR(jaar_zip[[#This Row],[Datum]])-1,2),RIGHT(YEAR(jaar_zip[[#This Row],[Datum]]),2))&amp;"-"&amp; TEXT(WEEKNUM(jaar_zip[[#This Row],[Datum]],21),"00")</f>
        <v>24-07</v>
      </c>
      <c r="L779" s="101">
        <f>MONTH(jaar_zip[[#This Row],[Datum]])</f>
        <v>2</v>
      </c>
      <c r="M779" s="101">
        <f>IF(ISNUMBER(jaar_zip[[#This Row],[etmaaltemperatuur]]),IF(jaar_zip[[#This Row],[etmaaltemperatuur]]&lt;stookgrens,stookgrens-jaar_zip[[#This Row],[etmaaltemperatuur]],0),"")</f>
        <v>4.5999999999999996</v>
      </c>
      <c r="N779" s="101">
        <f>IF(ISNUMBER(jaar_zip[[#This Row],[graaddagen]]),IF(OR(MONTH(jaar_zip[[#This Row],[Datum]])=1,MONTH(jaar_zip[[#This Row],[Datum]])=2,MONTH(jaar_zip[[#This Row],[Datum]])=11,MONTH(jaar_zip[[#This Row],[Datum]])=12),1.1,IF(OR(MONTH(jaar_zip[[#This Row],[Datum]])=3,MONTH(jaar_zip[[#This Row],[Datum]])=10),1,0.8))*jaar_zip[[#This Row],[graaddagen]],"")</f>
        <v>5.0599999999999996</v>
      </c>
      <c r="O779" s="101">
        <f>IF(ISNUMBER(jaar_zip[[#This Row],[etmaaltemperatuur]]),IF(jaar_zip[[#This Row],[etmaaltemperatuur]]&gt;stookgrens,jaar_zip[[#This Row],[etmaaltemperatuur]]-stookgrens,0),"")</f>
        <v>0</v>
      </c>
    </row>
    <row r="780" spans="1:15" x14ac:dyDescent="0.3">
      <c r="A780">
        <v>257</v>
      </c>
      <c r="B780">
        <v>20240216</v>
      </c>
      <c r="D780">
        <v>10.1</v>
      </c>
      <c r="E780">
        <v>280</v>
      </c>
      <c r="F780">
        <v>1.5</v>
      </c>
      <c r="H780">
        <v>88</v>
      </c>
      <c r="I780" s="101" t="s">
        <v>18</v>
      </c>
      <c r="J780" s="1">
        <f>DATEVALUE(RIGHT(jaar_zip[[#This Row],[YYYYMMDD]],2)&amp;"-"&amp;MID(jaar_zip[[#This Row],[YYYYMMDD]],5,2)&amp;"-"&amp;LEFT(jaar_zip[[#This Row],[YYYYMMDD]],4))</f>
        <v>45338</v>
      </c>
      <c r="K780" s="101" t="str">
        <f>IF(AND(VALUE(MONTH(jaar_zip[[#This Row],[Datum]]))=1,VALUE(WEEKNUM(jaar_zip[[#This Row],[Datum]],21))&gt;51),RIGHT(YEAR(jaar_zip[[#This Row],[Datum]])-1,2),RIGHT(YEAR(jaar_zip[[#This Row],[Datum]]),2))&amp;"-"&amp; TEXT(WEEKNUM(jaar_zip[[#This Row],[Datum]],21),"00")</f>
        <v>24-07</v>
      </c>
      <c r="L780" s="101">
        <f>MONTH(jaar_zip[[#This Row],[Datum]])</f>
        <v>2</v>
      </c>
      <c r="M780" s="101">
        <f>IF(ISNUMBER(jaar_zip[[#This Row],[etmaaltemperatuur]]),IF(jaar_zip[[#This Row],[etmaaltemperatuur]]&lt;stookgrens,stookgrens-jaar_zip[[#This Row],[etmaaltemperatuur]],0),"")</f>
        <v>7.9</v>
      </c>
      <c r="N780" s="101">
        <f>IF(ISNUMBER(jaar_zip[[#This Row],[graaddagen]]),IF(OR(MONTH(jaar_zip[[#This Row],[Datum]])=1,MONTH(jaar_zip[[#This Row],[Datum]])=2,MONTH(jaar_zip[[#This Row],[Datum]])=11,MONTH(jaar_zip[[#This Row],[Datum]])=12),1.1,IF(OR(MONTH(jaar_zip[[#This Row],[Datum]])=3,MONTH(jaar_zip[[#This Row],[Datum]])=10),1,0.8))*jaar_zip[[#This Row],[graaddagen]],"")</f>
        <v>8.6900000000000013</v>
      </c>
      <c r="O780" s="101">
        <f>IF(ISNUMBER(jaar_zip[[#This Row],[etmaaltemperatuur]]),IF(jaar_zip[[#This Row],[etmaaltemperatuur]]&gt;stookgrens,jaar_zip[[#This Row],[etmaaltemperatuur]]-stookgrens,0),"")</f>
        <v>0</v>
      </c>
    </row>
    <row r="781" spans="1:15" x14ac:dyDescent="0.3">
      <c r="A781">
        <v>257</v>
      </c>
      <c r="B781">
        <v>20240217</v>
      </c>
      <c r="D781">
        <v>9.4</v>
      </c>
      <c r="E781">
        <v>340</v>
      </c>
      <c r="F781">
        <v>-0.1</v>
      </c>
      <c r="H781">
        <v>91</v>
      </c>
      <c r="I781" s="101" t="s">
        <v>18</v>
      </c>
      <c r="J781" s="1">
        <f>DATEVALUE(RIGHT(jaar_zip[[#This Row],[YYYYMMDD]],2)&amp;"-"&amp;MID(jaar_zip[[#This Row],[YYYYMMDD]],5,2)&amp;"-"&amp;LEFT(jaar_zip[[#This Row],[YYYYMMDD]],4))</f>
        <v>45339</v>
      </c>
      <c r="K781" s="101" t="str">
        <f>IF(AND(VALUE(MONTH(jaar_zip[[#This Row],[Datum]]))=1,VALUE(WEEKNUM(jaar_zip[[#This Row],[Datum]],21))&gt;51),RIGHT(YEAR(jaar_zip[[#This Row],[Datum]])-1,2),RIGHT(YEAR(jaar_zip[[#This Row],[Datum]]),2))&amp;"-"&amp; TEXT(WEEKNUM(jaar_zip[[#This Row],[Datum]],21),"00")</f>
        <v>24-07</v>
      </c>
      <c r="L781" s="101">
        <f>MONTH(jaar_zip[[#This Row],[Datum]])</f>
        <v>2</v>
      </c>
      <c r="M781" s="101">
        <f>IF(ISNUMBER(jaar_zip[[#This Row],[etmaaltemperatuur]]),IF(jaar_zip[[#This Row],[etmaaltemperatuur]]&lt;stookgrens,stookgrens-jaar_zip[[#This Row],[etmaaltemperatuur]],0),"")</f>
        <v>8.6</v>
      </c>
      <c r="N781" s="101">
        <f>IF(ISNUMBER(jaar_zip[[#This Row],[graaddagen]]),IF(OR(MONTH(jaar_zip[[#This Row],[Datum]])=1,MONTH(jaar_zip[[#This Row],[Datum]])=2,MONTH(jaar_zip[[#This Row],[Datum]])=11,MONTH(jaar_zip[[#This Row],[Datum]])=12),1.1,IF(OR(MONTH(jaar_zip[[#This Row],[Datum]])=3,MONTH(jaar_zip[[#This Row],[Datum]])=10),1,0.8))*jaar_zip[[#This Row],[graaddagen]],"")</f>
        <v>9.4600000000000009</v>
      </c>
      <c r="O781" s="101">
        <f>IF(ISNUMBER(jaar_zip[[#This Row],[etmaaltemperatuur]]),IF(jaar_zip[[#This Row],[etmaaltemperatuur]]&gt;stookgrens,jaar_zip[[#This Row],[etmaaltemperatuur]]-stookgrens,0),"")</f>
        <v>0</v>
      </c>
    </row>
    <row r="782" spans="1:15" x14ac:dyDescent="0.3">
      <c r="A782">
        <v>257</v>
      </c>
      <c r="B782">
        <v>20240218</v>
      </c>
      <c r="D782">
        <v>9.1999999999999993</v>
      </c>
      <c r="E782">
        <v>115</v>
      </c>
      <c r="F782">
        <v>28.1</v>
      </c>
      <c r="H782">
        <v>94</v>
      </c>
      <c r="I782" s="101" t="s">
        <v>18</v>
      </c>
      <c r="J782" s="1">
        <f>DATEVALUE(RIGHT(jaar_zip[[#This Row],[YYYYMMDD]],2)&amp;"-"&amp;MID(jaar_zip[[#This Row],[YYYYMMDD]],5,2)&amp;"-"&amp;LEFT(jaar_zip[[#This Row],[YYYYMMDD]],4))</f>
        <v>45340</v>
      </c>
      <c r="K782" s="101" t="str">
        <f>IF(AND(VALUE(MONTH(jaar_zip[[#This Row],[Datum]]))=1,VALUE(WEEKNUM(jaar_zip[[#This Row],[Datum]],21))&gt;51),RIGHT(YEAR(jaar_zip[[#This Row],[Datum]])-1,2),RIGHT(YEAR(jaar_zip[[#This Row],[Datum]]),2))&amp;"-"&amp; TEXT(WEEKNUM(jaar_zip[[#This Row],[Datum]],21),"00")</f>
        <v>24-07</v>
      </c>
      <c r="L782" s="101">
        <f>MONTH(jaar_zip[[#This Row],[Datum]])</f>
        <v>2</v>
      </c>
      <c r="M782" s="101">
        <f>IF(ISNUMBER(jaar_zip[[#This Row],[etmaaltemperatuur]]),IF(jaar_zip[[#This Row],[etmaaltemperatuur]]&lt;stookgrens,stookgrens-jaar_zip[[#This Row],[etmaaltemperatuur]],0),"")</f>
        <v>8.8000000000000007</v>
      </c>
      <c r="N782" s="101">
        <f>IF(ISNUMBER(jaar_zip[[#This Row],[graaddagen]]),IF(OR(MONTH(jaar_zip[[#This Row],[Datum]])=1,MONTH(jaar_zip[[#This Row],[Datum]])=2,MONTH(jaar_zip[[#This Row],[Datum]])=11,MONTH(jaar_zip[[#This Row],[Datum]])=12),1.1,IF(OR(MONTH(jaar_zip[[#This Row],[Datum]])=3,MONTH(jaar_zip[[#This Row],[Datum]])=10),1,0.8))*jaar_zip[[#This Row],[graaddagen]],"")</f>
        <v>9.6800000000000015</v>
      </c>
      <c r="O782" s="101">
        <f>IF(ISNUMBER(jaar_zip[[#This Row],[etmaaltemperatuur]]),IF(jaar_zip[[#This Row],[etmaaltemperatuur]]&gt;stookgrens,jaar_zip[[#This Row],[etmaaltemperatuur]]-stookgrens,0),"")</f>
        <v>0</v>
      </c>
    </row>
    <row r="783" spans="1:15" x14ac:dyDescent="0.3">
      <c r="A783">
        <v>257</v>
      </c>
      <c r="B783">
        <v>20240219</v>
      </c>
      <c r="D783">
        <v>8.3000000000000007</v>
      </c>
      <c r="E783">
        <v>258</v>
      </c>
      <c r="F783">
        <v>1.2</v>
      </c>
      <c r="H783">
        <v>91</v>
      </c>
      <c r="I783" s="101" t="s">
        <v>18</v>
      </c>
      <c r="J783" s="1">
        <f>DATEVALUE(RIGHT(jaar_zip[[#This Row],[YYYYMMDD]],2)&amp;"-"&amp;MID(jaar_zip[[#This Row],[YYYYMMDD]],5,2)&amp;"-"&amp;LEFT(jaar_zip[[#This Row],[YYYYMMDD]],4))</f>
        <v>45341</v>
      </c>
      <c r="K783" s="101" t="str">
        <f>IF(AND(VALUE(MONTH(jaar_zip[[#This Row],[Datum]]))=1,VALUE(WEEKNUM(jaar_zip[[#This Row],[Datum]],21))&gt;51),RIGHT(YEAR(jaar_zip[[#This Row],[Datum]])-1,2),RIGHT(YEAR(jaar_zip[[#This Row],[Datum]]),2))&amp;"-"&amp; TEXT(WEEKNUM(jaar_zip[[#This Row],[Datum]],21),"00")</f>
        <v>24-08</v>
      </c>
      <c r="L783" s="101">
        <f>MONTH(jaar_zip[[#This Row],[Datum]])</f>
        <v>2</v>
      </c>
      <c r="M783" s="101">
        <f>IF(ISNUMBER(jaar_zip[[#This Row],[etmaaltemperatuur]]),IF(jaar_zip[[#This Row],[etmaaltemperatuur]]&lt;stookgrens,stookgrens-jaar_zip[[#This Row],[etmaaltemperatuur]],0),"")</f>
        <v>9.6999999999999993</v>
      </c>
      <c r="N783" s="101">
        <f>IF(ISNUMBER(jaar_zip[[#This Row],[graaddagen]]),IF(OR(MONTH(jaar_zip[[#This Row],[Datum]])=1,MONTH(jaar_zip[[#This Row],[Datum]])=2,MONTH(jaar_zip[[#This Row],[Datum]])=11,MONTH(jaar_zip[[#This Row],[Datum]])=12),1.1,IF(OR(MONTH(jaar_zip[[#This Row],[Datum]])=3,MONTH(jaar_zip[[#This Row],[Datum]])=10),1,0.8))*jaar_zip[[#This Row],[graaddagen]],"")</f>
        <v>10.67</v>
      </c>
      <c r="O783" s="101">
        <f>IF(ISNUMBER(jaar_zip[[#This Row],[etmaaltemperatuur]]),IF(jaar_zip[[#This Row],[etmaaltemperatuur]]&gt;stookgrens,jaar_zip[[#This Row],[etmaaltemperatuur]]-stookgrens,0),"")</f>
        <v>0</v>
      </c>
    </row>
    <row r="784" spans="1:15" x14ac:dyDescent="0.3">
      <c r="A784">
        <v>257</v>
      </c>
      <c r="B784">
        <v>20240220</v>
      </c>
      <c r="D784">
        <v>8.4</v>
      </c>
      <c r="E784">
        <v>419</v>
      </c>
      <c r="F784">
        <v>0</v>
      </c>
      <c r="H784">
        <v>92</v>
      </c>
      <c r="I784" s="101" t="s">
        <v>18</v>
      </c>
      <c r="J784" s="1">
        <f>DATEVALUE(RIGHT(jaar_zip[[#This Row],[YYYYMMDD]],2)&amp;"-"&amp;MID(jaar_zip[[#This Row],[YYYYMMDD]],5,2)&amp;"-"&amp;LEFT(jaar_zip[[#This Row],[YYYYMMDD]],4))</f>
        <v>45342</v>
      </c>
      <c r="K784" s="101" t="str">
        <f>IF(AND(VALUE(MONTH(jaar_zip[[#This Row],[Datum]]))=1,VALUE(WEEKNUM(jaar_zip[[#This Row],[Datum]],21))&gt;51),RIGHT(YEAR(jaar_zip[[#This Row],[Datum]])-1,2),RIGHT(YEAR(jaar_zip[[#This Row],[Datum]]),2))&amp;"-"&amp; TEXT(WEEKNUM(jaar_zip[[#This Row],[Datum]],21),"00")</f>
        <v>24-08</v>
      </c>
      <c r="L784" s="101">
        <f>MONTH(jaar_zip[[#This Row],[Datum]])</f>
        <v>2</v>
      </c>
      <c r="M784" s="101">
        <f>IF(ISNUMBER(jaar_zip[[#This Row],[etmaaltemperatuur]]),IF(jaar_zip[[#This Row],[etmaaltemperatuur]]&lt;stookgrens,stookgrens-jaar_zip[[#This Row],[etmaaltemperatuur]],0),"")</f>
        <v>9.6</v>
      </c>
      <c r="N784" s="101">
        <f>IF(ISNUMBER(jaar_zip[[#This Row],[graaddagen]]),IF(OR(MONTH(jaar_zip[[#This Row],[Datum]])=1,MONTH(jaar_zip[[#This Row],[Datum]])=2,MONTH(jaar_zip[[#This Row],[Datum]])=11,MONTH(jaar_zip[[#This Row],[Datum]])=12),1.1,IF(OR(MONTH(jaar_zip[[#This Row],[Datum]])=3,MONTH(jaar_zip[[#This Row],[Datum]])=10),1,0.8))*jaar_zip[[#This Row],[graaddagen]],"")</f>
        <v>10.56</v>
      </c>
      <c r="O784" s="101">
        <f>IF(ISNUMBER(jaar_zip[[#This Row],[etmaaltemperatuur]]),IF(jaar_zip[[#This Row],[etmaaltemperatuur]]&gt;stookgrens,jaar_zip[[#This Row],[etmaaltemperatuur]]-stookgrens,0),"")</f>
        <v>0</v>
      </c>
    </row>
    <row r="785" spans="1:15" x14ac:dyDescent="0.3">
      <c r="A785">
        <v>257</v>
      </c>
      <c r="B785">
        <v>20240221</v>
      </c>
      <c r="D785">
        <v>9.1999999999999993</v>
      </c>
      <c r="E785">
        <v>260</v>
      </c>
      <c r="F785">
        <v>5.8</v>
      </c>
      <c r="H785">
        <v>90</v>
      </c>
      <c r="I785" s="101" t="s">
        <v>18</v>
      </c>
      <c r="J785" s="1">
        <f>DATEVALUE(RIGHT(jaar_zip[[#This Row],[YYYYMMDD]],2)&amp;"-"&amp;MID(jaar_zip[[#This Row],[YYYYMMDD]],5,2)&amp;"-"&amp;LEFT(jaar_zip[[#This Row],[YYYYMMDD]],4))</f>
        <v>45343</v>
      </c>
      <c r="K785" s="101" t="str">
        <f>IF(AND(VALUE(MONTH(jaar_zip[[#This Row],[Datum]]))=1,VALUE(WEEKNUM(jaar_zip[[#This Row],[Datum]],21))&gt;51),RIGHT(YEAR(jaar_zip[[#This Row],[Datum]])-1,2),RIGHT(YEAR(jaar_zip[[#This Row],[Datum]]),2))&amp;"-"&amp; TEXT(WEEKNUM(jaar_zip[[#This Row],[Datum]],21),"00")</f>
        <v>24-08</v>
      </c>
      <c r="L785" s="101">
        <f>MONTH(jaar_zip[[#This Row],[Datum]])</f>
        <v>2</v>
      </c>
      <c r="M785" s="101">
        <f>IF(ISNUMBER(jaar_zip[[#This Row],[etmaaltemperatuur]]),IF(jaar_zip[[#This Row],[etmaaltemperatuur]]&lt;stookgrens,stookgrens-jaar_zip[[#This Row],[etmaaltemperatuur]],0),"")</f>
        <v>8.8000000000000007</v>
      </c>
      <c r="N785" s="101">
        <f>IF(ISNUMBER(jaar_zip[[#This Row],[graaddagen]]),IF(OR(MONTH(jaar_zip[[#This Row],[Datum]])=1,MONTH(jaar_zip[[#This Row],[Datum]])=2,MONTH(jaar_zip[[#This Row],[Datum]])=11,MONTH(jaar_zip[[#This Row],[Datum]])=12),1.1,IF(OR(MONTH(jaar_zip[[#This Row],[Datum]])=3,MONTH(jaar_zip[[#This Row],[Datum]])=10),1,0.8))*jaar_zip[[#This Row],[graaddagen]],"")</f>
        <v>9.6800000000000015</v>
      </c>
      <c r="O785" s="101">
        <f>IF(ISNUMBER(jaar_zip[[#This Row],[etmaaltemperatuur]]),IF(jaar_zip[[#This Row],[etmaaltemperatuur]]&gt;stookgrens,jaar_zip[[#This Row],[etmaaltemperatuur]]-stookgrens,0),"")</f>
        <v>0</v>
      </c>
    </row>
    <row r="786" spans="1:15" x14ac:dyDescent="0.3">
      <c r="A786">
        <v>257</v>
      </c>
      <c r="B786">
        <v>20240222</v>
      </c>
      <c r="D786">
        <v>9.1</v>
      </c>
      <c r="E786">
        <v>334</v>
      </c>
      <c r="F786">
        <v>14.1</v>
      </c>
      <c r="H786">
        <v>91</v>
      </c>
      <c r="I786" s="101" t="s">
        <v>18</v>
      </c>
      <c r="J786" s="1">
        <f>DATEVALUE(RIGHT(jaar_zip[[#This Row],[YYYYMMDD]],2)&amp;"-"&amp;MID(jaar_zip[[#This Row],[YYYYMMDD]],5,2)&amp;"-"&amp;LEFT(jaar_zip[[#This Row],[YYYYMMDD]],4))</f>
        <v>45344</v>
      </c>
      <c r="K786" s="101" t="str">
        <f>IF(AND(VALUE(MONTH(jaar_zip[[#This Row],[Datum]]))=1,VALUE(WEEKNUM(jaar_zip[[#This Row],[Datum]],21))&gt;51),RIGHT(YEAR(jaar_zip[[#This Row],[Datum]])-1,2),RIGHT(YEAR(jaar_zip[[#This Row],[Datum]]),2))&amp;"-"&amp; TEXT(WEEKNUM(jaar_zip[[#This Row],[Datum]],21),"00")</f>
        <v>24-08</v>
      </c>
      <c r="L786" s="101">
        <f>MONTH(jaar_zip[[#This Row],[Datum]])</f>
        <v>2</v>
      </c>
      <c r="M786" s="101">
        <f>IF(ISNUMBER(jaar_zip[[#This Row],[etmaaltemperatuur]]),IF(jaar_zip[[#This Row],[etmaaltemperatuur]]&lt;stookgrens,stookgrens-jaar_zip[[#This Row],[etmaaltemperatuur]],0),"")</f>
        <v>8.9</v>
      </c>
      <c r="N786" s="101">
        <f>IF(ISNUMBER(jaar_zip[[#This Row],[graaddagen]]),IF(OR(MONTH(jaar_zip[[#This Row],[Datum]])=1,MONTH(jaar_zip[[#This Row],[Datum]])=2,MONTH(jaar_zip[[#This Row],[Datum]])=11,MONTH(jaar_zip[[#This Row],[Datum]])=12),1.1,IF(OR(MONTH(jaar_zip[[#This Row],[Datum]])=3,MONTH(jaar_zip[[#This Row],[Datum]])=10),1,0.8))*jaar_zip[[#This Row],[graaddagen]],"")</f>
        <v>9.7900000000000009</v>
      </c>
      <c r="O786" s="101">
        <f>IF(ISNUMBER(jaar_zip[[#This Row],[etmaaltemperatuur]]),IF(jaar_zip[[#This Row],[etmaaltemperatuur]]&gt;stookgrens,jaar_zip[[#This Row],[etmaaltemperatuur]]-stookgrens,0),"")</f>
        <v>0</v>
      </c>
    </row>
    <row r="787" spans="1:15" x14ac:dyDescent="0.3">
      <c r="A787">
        <v>257</v>
      </c>
      <c r="B787">
        <v>20240223</v>
      </c>
      <c r="D787">
        <v>6.4</v>
      </c>
      <c r="E787">
        <v>508</v>
      </c>
      <c r="F787">
        <v>3.4</v>
      </c>
      <c r="H787">
        <v>81</v>
      </c>
      <c r="I787" s="101" t="s">
        <v>18</v>
      </c>
      <c r="J787" s="1">
        <f>DATEVALUE(RIGHT(jaar_zip[[#This Row],[YYYYMMDD]],2)&amp;"-"&amp;MID(jaar_zip[[#This Row],[YYYYMMDD]],5,2)&amp;"-"&amp;LEFT(jaar_zip[[#This Row],[YYYYMMDD]],4))</f>
        <v>45345</v>
      </c>
      <c r="K787" s="101" t="str">
        <f>IF(AND(VALUE(MONTH(jaar_zip[[#This Row],[Datum]]))=1,VALUE(WEEKNUM(jaar_zip[[#This Row],[Datum]],21))&gt;51),RIGHT(YEAR(jaar_zip[[#This Row],[Datum]])-1,2),RIGHT(YEAR(jaar_zip[[#This Row],[Datum]]),2))&amp;"-"&amp; TEXT(WEEKNUM(jaar_zip[[#This Row],[Datum]],21),"00")</f>
        <v>24-08</v>
      </c>
      <c r="L787" s="101">
        <f>MONTH(jaar_zip[[#This Row],[Datum]])</f>
        <v>2</v>
      </c>
      <c r="M787" s="101">
        <f>IF(ISNUMBER(jaar_zip[[#This Row],[etmaaltemperatuur]]),IF(jaar_zip[[#This Row],[etmaaltemperatuur]]&lt;stookgrens,stookgrens-jaar_zip[[#This Row],[etmaaltemperatuur]],0),"")</f>
        <v>11.6</v>
      </c>
      <c r="N787" s="101">
        <f>IF(ISNUMBER(jaar_zip[[#This Row],[graaddagen]]),IF(OR(MONTH(jaar_zip[[#This Row],[Datum]])=1,MONTH(jaar_zip[[#This Row],[Datum]])=2,MONTH(jaar_zip[[#This Row],[Datum]])=11,MONTH(jaar_zip[[#This Row],[Datum]])=12),1.1,IF(OR(MONTH(jaar_zip[[#This Row],[Datum]])=3,MONTH(jaar_zip[[#This Row],[Datum]])=10),1,0.8))*jaar_zip[[#This Row],[graaddagen]],"")</f>
        <v>12.76</v>
      </c>
      <c r="O787" s="101">
        <f>IF(ISNUMBER(jaar_zip[[#This Row],[etmaaltemperatuur]]),IF(jaar_zip[[#This Row],[etmaaltemperatuur]]&gt;stookgrens,jaar_zip[[#This Row],[etmaaltemperatuur]]-stookgrens,0),"")</f>
        <v>0</v>
      </c>
    </row>
    <row r="788" spans="1:15" x14ac:dyDescent="0.3">
      <c r="A788">
        <v>257</v>
      </c>
      <c r="B788">
        <v>20240224</v>
      </c>
      <c r="D788">
        <v>4.8</v>
      </c>
      <c r="E788">
        <v>329</v>
      </c>
      <c r="F788">
        <v>16.100000000000001</v>
      </c>
      <c r="H788">
        <v>87</v>
      </c>
      <c r="I788" s="101" t="s">
        <v>18</v>
      </c>
      <c r="J788" s="1">
        <f>DATEVALUE(RIGHT(jaar_zip[[#This Row],[YYYYMMDD]],2)&amp;"-"&amp;MID(jaar_zip[[#This Row],[YYYYMMDD]],5,2)&amp;"-"&amp;LEFT(jaar_zip[[#This Row],[YYYYMMDD]],4))</f>
        <v>45346</v>
      </c>
      <c r="K788" s="101" t="str">
        <f>IF(AND(VALUE(MONTH(jaar_zip[[#This Row],[Datum]]))=1,VALUE(WEEKNUM(jaar_zip[[#This Row],[Datum]],21))&gt;51),RIGHT(YEAR(jaar_zip[[#This Row],[Datum]])-1,2),RIGHT(YEAR(jaar_zip[[#This Row],[Datum]]),2))&amp;"-"&amp; TEXT(WEEKNUM(jaar_zip[[#This Row],[Datum]],21),"00")</f>
        <v>24-08</v>
      </c>
      <c r="L788" s="101">
        <f>MONTH(jaar_zip[[#This Row],[Datum]])</f>
        <v>2</v>
      </c>
      <c r="M788" s="101">
        <f>IF(ISNUMBER(jaar_zip[[#This Row],[etmaaltemperatuur]]),IF(jaar_zip[[#This Row],[etmaaltemperatuur]]&lt;stookgrens,stookgrens-jaar_zip[[#This Row],[etmaaltemperatuur]],0),"")</f>
        <v>13.2</v>
      </c>
      <c r="N788" s="101">
        <f>IF(ISNUMBER(jaar_zip[[#This Row],[graaddagen]]),IF(OR(MONTH(jaar_zip[[#This Row],[Datum]])=1,MONTH(jaar_zip[[#This Row],[Datum]])=2,MONTH(jaar_zip[[#This Row],[Datum]])=11,MONTH(jaar_zip[[#This Row],[Datum]])=12),1.1,IF(OR(MONTH(jaar_zip[[#This Row],[Datum]])=3,MONTH(jaar_zip[[#This Row],[Datum]])=10),1,0.8))*jaar_zip[[#This Row],[graaddagen]],"")</f>
        <v>14.52</v>
      </c>
      <c r="O788" s="101">
        <f>IF(ISNUMBER(jaar_zip[[#This Row],[etmaaltemperatuur]]),IF(jaar_zip[[#This Row],[etmaaltemperatuur]]&gt;stookgrens,jaar_zip[[#This Row],[etmaaltemperatuur]]-stookgrens,0),"")</f>
        <v>0</v>
      </c>
    </row>
    <row r="789" spans="1:15" x14ac:dyDescent="0.3">
      <c r="A789">
        <v>257</v>
      </c>
      <c r="B789">
        <v>20240225</v>
      </c>
      <c r="D789">
        <v>5.9</v>
      </c>
      <c r="E789">
        <v>555</v>
      </c>
      <c r="F789">
        <v>1.3</v>
      </c>
      <c r="H789">
        <v>87</v>
      </c>
      <c r="I789" s="101" t="s">
        <v>18</v>
      </c>
      <c r="J789" s="1">
        <f>DATEVALUE(RIGHT(jaar_zip[[#This Row],[YYYYMMDD]],2)&amp;"-"&amp;MID(jaar_zip[[#This Row],[YYYYMMDD]],5,2)&amp;"-"&amp;LEFT(jaar_zip[[#This Row],[YYYYMMDD]],4))</f>
        <v>45347</v>
      </c>
      <c r="K789" s="101" t="str">
        <f>IF(AND(VALUE(MONTH(jaar_zip[[#This Row],[Datum]]))=1,VALUE(WEEKNUM(jaar_zip[[#This Row],[Datum]],21))&gt;51),RIGHT(YEAR(jaar_zip[[#This Row],[Datum]])-1,2),RIGHT(YEAR(jaar_zip[[#This Row],[Datum]]),2))&amp;"-"&amp; TEXT(WEEKNUM(jaar_zip[[#This Row],[Datum]],21),"00")</f>
        <v>24-08</v>
      </c>
      <c r="L789" s="101">
        <f>MONTH(jaar_zip[[#This Row],[Datum]])</f>
        <v>2</v>
      </c>
      <c r="M789" s="101">
        <f>IF(ISNUMBER(jaar_zip[[#This Row],[etmaaltemperatuur]]),IF(jaar_zip[[#This Row],[etmaaltemperatuur]]&lt;stookgrens,stookgrens-jaar_zip[[#This Row],[etmaaltemperatuur]],0),"")</f>
        <v>12.1</v>
      </c>
      <c r="N789" s="101">
        <f>IF(ISNUMBER(jaar_zip[[#This Row],[graaddagen]]),IF(OR(MONTH(jaar_zip[[#This Row],[Datum]])=1,MONTH(jaar_zip[[#This Row],[Datum]])=2,MONTH(jaar_zip[[#This Row],[Datum]])=11,MONTH(jaar_zip[[#This Row],[Datum]])=12),1.1,IF(OR(MONTH(jaar_zip[[#This Row],[Datum]])=3,MONTH(jaar_zip[[#This Row],[Datum]])=10),1,0.8))*jaar_zip[[#This Row],[graaddagen]],"")</f>
        <v>13.31</v>
      </c>
      <c r="O789" s="101">
        <f>IF(ISNUMBER(jaar_zip[[#This Row],[etmaaltemperatuur]]),IF(jaar_zip[[#This Row],[etmaaltemperatuur]]&gt;stookgrens,jaar_zip[[#This Row],[etmaaltemperatuur]]-stookgrens,0),"")</f>
        <v>0</v>
      </c>
    </row>
    <row r="790" spans="1:15" x14ac:dyDescent="0.3">
      <c r="A790">
        <v>257</v>
      </c>
      <c r="B790">
        <v>20240226</v>
      </c>
      <c r="D790">
        <v>5.0999999999999996</v>
      </c>
      <c r="E790">
        <v>434</v>
      </c>
      <c r="F790">
        <v>0</v>
      </c>
      <c r="H790">
        <v>81</v>
      </c>
      <c r="I790" s="101" t="s">
        <v>18</v>
      </c>
      <c r="J790" s="1">
        <f>DATEVALUE(RIGHT(jaar_zip[[#This Row],[YYYYMMDD]],2)&amp;"-"&amp;MID(jaar_zip[[#This Row],[YYYYMMDD]],5,2)&amp;"-"&amp;LEFT(jaar_zip[[#This Row],[YYYYMMDD]],4))</f>
        <v>45348</v>
      </c>
      <c r="K790" s="101" t="str">
        <f>IF(AND(VALUE(MONTH(jaar_zip[[#This Row],[Datum]]))=1,VALUE(WEEKNUM(jaar_zip[[#This Row],[Datum]],21))&gt;51),RIGHT(YEAR(jaar_zip[[#This Row],[Datum]])-1,2),RIGHT(YEAR(jaar_zip[[#This Row],[Datum]]),2))&amp;"-"&amp; TEXT(WEEKNUM(jaar_zip[[#This Row],[Datum]],21),"00")</f>
        <v>24-09</v>
      </c>
      <c r="L790" s="101">
        <f>MONTH(jaar_zip[[#This Row],[Datum]])</f>
        <v>2</v>
      </c>
      <c r="M790" s="101">
        <f>IF(ISNUMBER(jaar_zip[[#This Row],[etmaaltemperatuur]]),IF(jaar_zip[[#This Row],[etmaaltemperatuur]]&lt;stookgrens,stookgrens-jaar_zip[[#This Row],[etmaaltemperatuur]],0),"")</f>
        <v>12.9</v>
      </c>
      <c r="N790" s="101">
        <f>IF(ISNUMBER(jaar_zip[[#This Row],[graaddagen]]),IF(OR(MONTH(jaar_zip[[#This Row],[Datum]])=1,MONTH(jaar_zip[[#This Row],[Datum]])=2,MONTH(jaar_zip[[#This Row],[Datum]])=11,MONTH(jaar_zip[[#This Row],[Datum]])=12),1.1,IF(OR(MONTH(jaar_zip[[#This Row],[Datum]])=3,MONTH(jaar_zip[[#This Row],[Datum]])=10),1,0.8))*jaar_zip[[#This Row],[graaddagen]],"")</f>
        <v>14.190000000000001</v>
      </c>
      <c r="O790" s="101">
        <f>IF(ISNUMBER(jaar_zip[[#This Row],[etmaaltemperatuur]]),IF(jaar_zip[[#This Row],[etmaaltemperatuur]]&gt;stookgrens,jaar_zip[[#This Row],[etmaaltemperatuur]]-stookgrens,0),"")</f>
        <v>0</v>
      </c>
    </row>
    <row r="791" spans="1:15" x14ac:dyDescent="0.3">
      <c r="A791">
        <v>257</v>
      </c>
      <c r="B791">
        <v>20240227</v>
      </c>
      <c r="D791">
        <v>4.3</v>
      </c>
      <c r="E791">
        <v>1044</v>
      </c>
      <c r="F791">
        <v>0</v>
      </c>
      <c r="H791">
        <v>79</v>
      </c>
      <c r="I791" s="101" t="s">
        <v>18</v>
      </c>
      <c r="J791" s="1">
        <f>DATEVALUE(RIGHT(jaar_zip[[#This Row],[YYYYMMDD]],2)&amp;"-"&amp;MID(jaar_zip[[#This Row],[YYYYMMDD]],5,2)&amp;"-"&amp;LEFT(jaar_zip[[#This Row],[YYYYMMDD]],4))</f>
        <v>45349</v>
      </c>
      <c r="K791" s="101" t="str">
        <f>IF(AND(VALUE(MONTH(jaar_zip[[#This Row],[Datum]]))=1,VALUE(WEEKNUM(jaar_zip[[#This Row],[Datum]],21))&gt;51),RIGHT(YEAR(jaar_zip[[#This Row],[Datum]])-1,2),RIGHT(YEAR(jaar_zip[[#This Row],[Datum]]),2))&amp;"-"&amp; TEXT(WEEKNUM(jaar_zip[[#This Row],[Datum]],21),"00")</f>
        <v>24-09</v>
      </c>
      <c r="L791" s="101">
        <f>MONTH(jaar_zip[[#This Row],[Datum]])</f>
        <v>2</v>
      </c>
      <c r="M791" s="101">
        <f>IF(ISNUMBER(jaar_zip[[#This Row],[etmaaltemperatuur]]),IF(jaar_zip[[#This Row],[etmaaltemperatuur]]&lt;stookgrens,stookgrens-jaar_zip[[#This Row],[etmaaltemperatuur]],0),"")</f>
        <v>13.7</v>
      </c>
      <c r="N791" s="101">
        <f>IF(ISNUMBER(jaar_zip[[#This Row],[graaddagen]]),IF(OR(MONTH(jaar_zip[[#This Row],[Datum]])=1,MONTH(jaar_zip[[#This Row],[Datum]])=2,MONTH(jaar_zip[[#This Row],[Datum]])=11,MONTH(jaar_zip[[#This Row],[Datum]])=12),1.1,IF(OR(MONTH(jaar_zip[[#This Row],[Datum]])=3,MONTH(jaar_zip[[#This Row],[Datum]])=10),1,0.8))*jaar_zip[[#This Row],[graaddagen]],"")</f>
        <v>15.07</v>
      </c>
      <c r="O791" s="101">
        <f>IF(ISNUMBER(jaar_zip[[#This Row],[etmaaltemperatuur]]),IF(jaar_zip[[#This Row],[etmaaltemperatuur]]&gt;stookgrens,jaar_zip[[#This Row],[etmaaltemperatuur]]-stookgrens,0),"")</f>
        <v>0</v>
      </c>
    </row>
    <row r="792" spans="1:15" x14ac:dyDescent="0.3">
      <c r="A792">
        <v>257</v>
      </c>
      <c r="B792">
        <v>20240228</v>
      </c>
      <c r="D792">
        <v>8.3000000000000007</v>
      </c>
      <c r="E792">
        <v>647</v>
      </c>
      <c r="F792">
        <v>0.2</v>
      </c>
      <c r="H792">
        <v>87</v>
      </c>
      <c r="I792" s="101" t="s">
        <v>18</v>
      </c>
      <c r="J792" s="1">
        <f>DATEVALUE(RIGHT(jaar_zip[[#This Row],[YYYYMMDD]],2)&amp;"-"&amp;MID(jaar_zip[[#This Row],[YYYYMMDD]],5,2)&amp;"-"&amp;LEFT(jaar_zip[[#This Row],[YYYYMMDD]],4))</f>
        <v>45350</v>
      </c>
      <c r="K792" s="101" t="str">
        <f>IF(AND(VALUE(MONTH(jaar_zip[[#This Row],[Datum]]))=1,VALUE(WEEKNUM(jaar_zip[[#This Row],[Datum]],21))&gt;51),RIGHT(YEAR(jaar_zip[[#This Row],[Datum]])-1,2),RIGHT(YEAR(jaar_zip[[#This Row],[Datum]]),2))&amp;"-"&amp; TEXT(WEEKNUM(jaar_zip[[#This Row],[Datum]],21),"00")</f>
        <v>24-09</v>
      </c>
      <c r="L792" s="101">
        <f>MONTH(jaar_zip[[#This Row],[Datum]])</f>
        <v>2</v>
      </c>
      <c r="M792" s="101">
        <f>IF(ISNUMBER(jaar_zip[[#This Row],[etmaaltemperatuur]]),IF(jaar_zip[[#This Row],[etmaaltemperatuur]]&lt;stookgrens,stookgrens-jaar_zip[[#This Row],[etmaaltemperatuur]],0),"")</f>
        <v>9.6999999999999993</v>
      </c>
      <c r="N792" s="101">
        <f>IF(ISNUMBER(jaar_zip[[#This Row],[graaddagen]]),IF(OR(MONTH(jaar_zip[[#This Row],[Datum]])=1,MONTH(jaar_zip[[#This Row],[Datum]])=2,MONTH(jaar_zip[[#This Row],[Datum]])=11,MONTH(jaar_zip[[#This Row],[Datum]])=12),1.1,IF(OR(MONTH(jaar_zip[[#This Row],[Datum]])=3,MONTH(jaar_zip[[#This Row],[Datum]])=10),1,0.8))*jaar_zip[[#This Row],[graaddagen]],"")</f>
        <v>10.67</v>
      </c>
      <c r="O792" s="101">
        <f>IF(ISNUMBER(jaar_zip[[#This Row],[etmaaltemperatuur]]),IF(jaar_zip[[#This Row],[etmaaltemperatuur]]&gt;stookgrens,jaar_zip[[#This Row],[etmaaltemperatuur]]-stookgrens,0),"")</f>
        <v>0</v>
      </c>
    </row>
    <row r="793" spans="1:15" x14ac:dyDescent="0.3">
      <c r="A793">
        <v>257</v>
      </c>
      <c r="B793">
        <v>20240229</v>
      </c>
      <c r="D793">
        <v>8.8000000000000007</v>
      </c>
      <c r="E793">
        <v>210</v>
      </c>
      <c r="F793">
        <v>3.4</v>
      </c>
      <c r="H793">
        <v>94</v>
      </c>
      <c r="I793" s="101" t="s">
        <v>18</v>
      </c>
      <c r="J793" s="1">
        <f>DATEVALUE(RIGHT(jaar_zip[[#This Row],[YYYYMMDD]],2)&amp;"-"&amp;MID(jaar_zip[[#This Row],[YYYYMMDD]],5,2)&amp;"-"&amp;LEFT(jaar_zip[[#This Row],[YYYYMMDD]],4))</f>
        <v>45351</v>
      </c>
      <c r="K793" s="101" t="str">
        <f>IF(AND(VALUE(MONTH(jaar_zip[[#This Row],[Datum]]))=1,VALUE(WEEKNUM(jaar_zip[[#This Row],[Datum]],21))&gt;51),RIGHT(YEAR(jaar_zip[[#This Row],[Datum]])-1,2),RIGHT(YEAR(jaar_zip[[#This Row],[Datum]]),2))&amp;"-"&amp; TEXT(WEEKNUM(jaar_zip[[#This Row],[Datum]],21),"00")</f>
        <v>24-09</v>
      </c>
      <c r="L793" s="101">
        <f>MONTH(jaar_zip[[#This Row],[Datum]])</f>
        <v>2</v>
      </c>
      <c r="M793" s="101">
        <f>IF(ISNUMBER(jaar_zip[[#This Row],[etmaaltemperatuur]]),IF(jaar_zip[[#This Row],[etmaaltemperatuur]]&lt;stookgrens,stookgrens-jaar_zip[[#This Row],[etmaaltemperatuur]],0),"")</f>
        <v>9.1999999999999993</v>
      </c>
      <c r="N793" s="101">
        <f>IF(ISNUMBER(jaar_zip[[#This Row],[graaddagen]]),IF(OR(MONTH(jaar_zip[[#This Row],[Datum]])=1,MONTH(jaar_zip[[#This Row],[Datum]])=2,MONTH(jaar_zip[[#This Row],[Datum]])=11,MONTH(jaar_zip[[#This Row],[Datum]])=12),1.1,IF(OR(MONTH(jaar_zip[[#This Row],[Datum]])=3,MONTH(jaar_zip[[#This Row],[Datum]])=10),1,0.8))*jaar_zip[[#This Row],[graaddagen]],"")</f>
        <v>10.119999999999999</v>
      </c>
      <c r="O793" s="101">
        <f>IF(ISNUMBER(jaar_zip[[#This Row],[etmaaltemperatuur]]),IF(jaar_zip[[#This Row],[etmaaltemperatuur]]&gt;stookgrens,jaar_zip[[#This Row],[etmaaltemperatuur]]-stookgrens,0),"")</f>
        <v>0</v>
      </c>
    </row>
    <row r="794" spans="1:15" x14ac:dyDescent="0.3">
      <c r="A794">
        <v>257</v>
      </c>
      <c r="B794">
        <v>20240301</v>
      </c>
      <c r="D794">
        <v>7.5</v>
      </c>
      <c r="E794">
        <v>610</v>
      </c>
      <c r="F794">
        <v>2.2999999999999998</v>
      </c>
      <c r="H794">
        <v>82</v>
      </c>
      <c r="I794" s="101" t="s">
        <v>18</v>
      </c>
      <c r="J794" s="1">
        <f>DATEVALUE(RIGHT(jaar_zip[[#This Row],[YYYYMMDD]],2)&amp;"-"&amp;MID(jaar_zip[[#This Row],[YYYYMMDD]],5,2)&amp;"-"&amp;LEFT(jaar_zip[[#This Row],[YYYYMMDD]],4))</f>
        <v>45352</v>
      </c>
      <c r="K794" s="101" t="str">
        <f>IF(AND(VALUE(MONTH(jaar_zip[[#This Row],[Datum]]))=1,VALUE(WEEKNUM(jaar_zip[[#This Row],[Datum]],21))&gt;51),RIGHT(YEAR(jaar_zip[[#This Row],[Datum]])-1,2),RIGHT(YEAR(jaar_zip[[#This Row],[Datum]]),2))&amp;"-"&amp; TEXT(WEEKNUM(jaar_zip[[#This Row],[Datum]],21),"00")</f>
        <v>24-09</v>
      </c>
      <c r="L794" s="101">
        <f>MONTH(jaar_zip[[#This Row],[Datum]])</f>
        <v>3</v>
      </c>
      <c r="M794" s="101">
        <f>IF(ISNUMBER(jaar_zip[[#This Row],[etmaaltemperatuur]]),IF(jaar_zip[[#This Row],[etmaaltemperatuur]]&lt;stookgrens,stookgrens-jaar_zip[[#This Row],[etmaaltemperatuur]],0),"")</f>
        <v>10.5</v>
      </c>
      <c r="N794" s="101">
        <f>IF(ISNUMBER(jaar_zip[[#This Row],[graaddagen]]),IF(OR(MONTH(jaar_zip[[#This Row],[Datum]])=1,MONTH(jaar_zip[[#This Row],[Datum]])=2,MONTH(jaar_zip[[#This Row],[Datum]])=11,MONTH(jaar_zip[[#This Row],[Datum]])=12),1.1,IF(OR(MONTH(jaar_zip[[#This Row],[Datum]])=3,MONTH(jaar_zip[[#This Row],[Datum]])=10),1,0.8))*jaar_zip[[#This Row],[graaddagen]],"")</f>
        <v>10.5</v>
      </c>
      <c r="O794" s="101">
        <f>IF(ISNUMBER(jaar_zip[[#This Row],[etmaaltemperatuur]]),IF(jaar_zip[[#This Row],[etmaaltemperatuur]]&gt;stookgrens,jaar_zip[[#This Row],[etmaaltemperatuur]]-stookgrens,0),"")</f>
        <v>0</v>
      </c>
    </row>
    <row r="795" spans="1:15" x14ac:dyDescent="0.3">
      <c r="A795">
        <v>257</v>
      </c>
      <c r="B795">
        <v>20240302</v>
      </c>
      <c r="D795">
        <v>9.1999999999999993</v>
      </c>
      <c r="E795">
        <v>1025</v>
      </c>
      <c r="F795">
        <v>1</v>
      </c>
      <c r="H795">
        <v>71</v>
      </c>
      <c r="I795" s="101" t="s">
        <v>18</v>
      </c>
      <c r="J795" s="1">
        <f>DATEVALUE(RIGHT(jaar_zip[[#This Row],[YYYYMMDD]],2)&amp;"-"&amp;MID(jaar_zip[[#This Row],[YYYYMMDD]],5,2)&amp;"-"&amp;LEFT(jaar_zip[[#This Row],[YYYYMMDD]],4))</f>
        <v>45353</v>
      </c>
      <c r="K795" s="101" t="str">
        <f>IF(AND(VALUE(MONTH(jaar_zip[[#This Row],[Datum]]))=1,VALUE(WEEKNUM(jaar_zip[[#This Row],[Datum]],21))&gt;51),RIGHT(YEAR(jaar_zip[[#This Row],[Datum]])-1,2),RIGHT(YEAR(jaar_zip[[#This Row],[Datum]]),2))&amp;"-"&amp; TEXT(WEEKNUM(jaar_zip[[#This Row],[Datum]],21),"00")</f>
        <v>24-09</v>
      </c>
      <c r="L795" s="101">
        <f>MONTH(jaar_zip[[#This Row],[Datum]])</f>
        <v>3</v>
      </c>
      <c r="M795" s="101">
        <f>IF(ISNUMBER(jaar_zip[[#This Row],[etmaaltemperatuur]]),IF(jaar_zip[[#This Row],[etmaaltemperatuur]]&lt;stookgrens,stookgrens-jaar_zip[[#This Row],[etmaaltemperatuur]],0),"")</f>
        <v>8.8000000000000007</v>
      </c>
      <c r="N795" s="101">
        <f>IF(ISNUMBER(jaar_zip[[#This Row],[graaddagen]]),IF(OR(MONTH(jaar_zip[[#This Row],[Datum]])=1,MONTH(jaar_zip[[#This Row],[Datum]])=2,MONTH(jaar_zip[[#This Row],[Datum]])=11,MONTH(jaar_zip[[#This Row],[Datum]])=12),1.1,IF(OR(MONTH(jaar_zip[[#This Row],[Datum]])=3,MONTH(jaar_zip[[#This Row],[Datum]])=10),1,0.8))*jaar_zip[[#This Row],[graaddagen]],"")</f>
        <v>8.8000000000000007</v>
      </c>
      <c r="O795" s="101">
        <f>IF(ISNUMBER(jaar_zip[[#This Row],[etmaaltemperatuur]]),IF(jaar_zip[[#This Row],[etmaaltemperatuur]]&gt;stookgrens,jaar_zip[[#This Row],[etmaaltemperatuur]]-stookgrens,0),"")</f>
        <v>0</v>
      </c>
    </row>
    <row r="796" spans="1:15" x14ac:dyDescent="0.3">
      <c r="A796">
        <v>257</v>
      </c>
      <c r="B796">
        <v>20240303</v>
      </c>
      <c r="D796">
        <v>10.199999999999999</v>
      </c>
      <c r="E796">
        <v>610</v>
      </c>
      <c r="F796">
        <v>0</v>
      </c>
      <c r="H796">
        <v>78</v>
      </c>
      <c r="I796" s="101" t="s">
        <v>18</v>
      </c>
      <c r="J796" s="1">
        <f>DATEVALUE(RIGHT(jaar_zip[[#This Row],[YYYYMMDD]],2)&amp;"-"&amp;MID(jaar_zip[[#This Row],[YYYYMMDD]],5,2)&amp;"-"&amp;LEFT(jaar_zip[[#This Row],[YYYYMMDD]],4))</f>
        <v>45354</v>
      </c>
      <c r="K796" s="101" t="str">
        <f>IF(AND(VALUE(MONTH(jaar_zip[[#This Row],[Datum]]))=1,VALUE(WEEKNUM(jaar_zip[[#This Row],[Datum]],21))&gt;51),RIGHT(YEAR(jaar_zip[[#This Row],[Datum]])-1,2),RIGHT(YEAR(jaar_zip[[#This Row],[Datum]]),2))&amp;"-"&amp; TEXT(WEEKNUM(jaar_zip[[#This Row],[Datum]],21),"00")</f>
        <v>24-09</v>
      </c>
      <c r="L796" s="101">
        <f>MONTH(jaar_zip[[#This Row],[Datum]])</f>
        <v>3</v>
      </c>
      <c r="M796" s="101">
        <f>IF(ISNUMBER(jaar_zip[[#This Row],[etmaaltemperatuur]]),IF(jaar_zip[[#This Row],[etmaaltemperatuur]]&lt;stookgrens,stookgrens-jaar_zip[[#This Row],[etmaaltemperatuur]],0),"")</f>
        <v>7.8000000000000007</v>
      </c>
      <c r="N796" s="101">
        <f>IF(ISNUMBER(jaar_zip[[#This Row],[graaddagen]]),IF(OR(MONTH(jaar_zip[[#This Row],[Datum]])=1,MONTH(jaar_zip[[#This Row],[Datum]])=2,MONTH(jaar_zip[[#This Row],[Datum]])=11,MONTH(jaar_zip[[#This Row],[Datum]])=12),1.1,IF(OR(MONTH(jaar_zip[[#This Row],[Datum]])=3,MONTH(jaar_zip[[#This Row],[Datum]])=10),1,0.8))*jaar_zip[[#This Row],[graaddagen]],"")</f>
        <v>7.8000000000000007</v>
      </c>
      <c r="O796" s="101">
        <f>IF(ISNUMBER(jaar_zip[[#This Row],[etmaaltemperatuur]]),IF(jaar_zip[[#This Row],[etmaaltemperatuur]]&gt;stookgrens,jaar_zip[[#This Row],[etmaaltemperatuur]]-stookgrens,0),"")</f>
        <v>0</v>
      </c>
    </row>
    <row r="797" spans="1:15" x14ac:dyDescent="0.3">
      <c r="A797">
        <v>257</v>
      </c>
      <c r="B797">
        <v>20240304</v>
      </c>
      <c r="D797">
        <v>6.3</v>
      </c>
      <c r="E797">
        <v>1068</v>
      </c>
      <c r="F797">
        <v>0</v>
      </c>
      <c r="H797">
        <v>84</v>
      </c>
      <c r="I797" s="101" t="s">
        <v>18</v>
      </c>
      <c r="J797" s="1">
        <f>DATEVALUE(RIGHT(jaar_zip[[#This Row],[YYYYMMDD]],2)&amp;"-"&amp;MID(jaar_zip[[#This Row],[YYYYMMDD]],5,2)&amp;"-"&amp;LEFT(jaar_zip[[#This Row],[YYYYMMDD]],4))</f>
        <v>45355</v>
      </c>
      <c r="K797" s="101" t="str">
        <f>IF(AND(VALUE(MONTH(jaar_zip[[#This Row],[Datum]]))=1,VALUE(WEEKNUM(jaar_zip[[#This Row],[Datum]],21))&gt;51),RIGHT(YEAR(jaar_zip[[#This Row],[Datum]])-1,2),RIGHT(YEAR(jaar_zip[[#This Row],[Datum]]),2))&amp;"-"&amp; TEXT(WEEKNUM(jaar_zip[[#This Row],[Datum]],21),"00")</f>
        <v>24-10</v>
      </c>
      <c r="L797" s="101">
        <f>MONTH(jaar_zip[[#This Row],[Datum]])</f>
        <v>3</v>
      </c>
      <c r="M797" s="101">
        <f>IF(ISNUMBER(jaar_zip[[#This Row],[etmaaltemperatuur]]),IF(jaar_zip[[#This Row],[etmaaltemperatuur]]&lt;stookgrens,stookgrens-jaar_zip[[#This Row],[etmaaltemperatuur]],0),"")</f>
        <v>11.7</v>
      </c>
      <c r="N797" s="101">
        <f>IF(ISNUMBER(jaar_zip[[#This Row],[graaddagen]]),IF(OR(MONTH(jaar_zip[[#This Row],[Datum]])=1,MONTH(jaar_zip[[#This Row],[Datum]])=2,MONTH(jaar_zip[[#This Row],[Datum]])=11,MONTH(jaar_zip[[#This Row],[Datum]])=12),1.1,IF(OR(MONTH(jaar_zip[[#This Row],[Datum]])=3,MONTH(jaar_zip[[#This Row],[Datum]])=10),1,0.8))*jaar_zip[[#This Row],[graaddagen]],"")</f>
        <v>11.7</v>
      </c>
      <c r="O797" s="101">
        <f>IF(ISNUMBER(jaar_zip[[#This Row],[etmaaltemperatuur]]),IF(jaar_zip[[#This Row],[etmaaltemperatuur]]&gt;stookgrens,jaar_zip[[#This Row],[etmaaltemperatuur]]-stookgrens,0),"")</f>
        <v>0</v>
      </c>
    </row>
    <row r="798" spans="1:15" x14ac:dyDescent="0.3">
      <c r="A798">
        <v>257</v>
      </c>
      <c r="B798">
        <v>20240305</v>
      </c>
      <c r="D798">
        <v>5.5</v>
      </c>
      <c r="E798">
        <v>190</v>
      </c>
      <c r="F798">
        <v>2.4</v>
      </c>
      <c r="H798">
        <v>96</v>
      </c>
      <c r="I798" s="101" t="s">
        <v>18</v>
      </c>
      <c r="J798" s="1">
        <f>DATEVALUE(RIGHT(jaar_zip[[#This Row],[YYYYMMDD]],2)&amp;"-"&amp;MID(jaar_zip[[#This Row],[YYYYMMDD]],5,2)&amp;"-"&amp;LEFT(jaar_zip[[#This Row],[YYYYMMDD]],4))</f>
        <v>45356</v>
      </c>
      <c r="K798" s="101" t="str">
        <f>IF(AND(VALUE(MONTH(jaar_zip[[#This Row],[Datum]]))=1,VALUE(WEEKNUM(jaar_zip[[#This Row],[Datum]],21))&gt;51),RIGHT(YEAR(jaar_zip[[#This Row],[Datum]])-1,2),RIGHT(YEAR(jaar_zip[[#This Row],[Datum]]),2))&amp;"-"&amp; TEXT(WEEKNUM(jaar_zip[[#This Row],[Datum]],21),"00")</f>
        <v>24-10</v>
      </c>
      <c r="L798" s="101">
        <f>MONTH(jaar_zip[[#This Row],[Datum]])</f>
        <v>3</v>
      </c>
      <c r="M798" s="101">
        <f>IF(ISNUMBER(jaar_zip[[#This Row],[etmaaltemperatuur]]),IF(jaar_zip[[#This Row],[etmaaltemperatuur]]&lt;stookgrens,stookgrens-jaar_zip[[#This Row],[etmaaltemperatuur]],0),"")</f>
        <v>12.5</v>
      </c>
      <c r="N798" s="101">
        <f>IF(ISNUMBER(jaar_zip[[#This Row],[graaddagen]]),IF(OR(MONTH(jaar_zip[[#This Row],[Datum]])=1,MONTH(jaar_zip[[#This Row],[Datum]])=2,MONTH(jaar_zip[[#This Row],[Datum]])=11,MONTH(jaar_zip[[#This Row],[Datum]])=12),1.1,IF(OR(MONTH(jaar_zip[[#This Row],[Datum]])=3,MONTH(jaar_zip[[#This Row],[Datum]])=10),1,0.8))*jaar_zip[[#This Row],[graaddagen]],"")</f>
        <v>12.5</v>
      </c>
      <c r="O798" s="101">
        <f>IF(ISNUMBER(jaar_zip[[#This Row],[etmaaltemperatuur]]),IF(jaar_zip[[#This Row],[etmaaltemperatuur]]&gt;stookgrens,jaar_zip[[#This Row],[etmaaltemperatuur]]-stookgrens,0),"")</f>
        <v>0</v>
      </c>
    </row>
    <row r="799" spans="1:15" x14ac:dyDescent="0.3">
      <c r="A799">
        <v>257</v>
      </c>
      <c r="B799">
        <v>20240306</v>
      </c>
      <c r="D799">
        <v>6.9</v>
      </c>
      <c r="E799">
        <v>593</v>
      </c>
      <c r="F799">
        <v>0</v>
      </c>
      <c r="H799">
        <v>91</v>
      </c>
      <c r="I799" s="101" t="s">
        <v>18</v>
      </c>
      <c r="J799" s="1">
        <f>DATEVALUE(RIGHT(jaar_zip[[#This Row],[YYYYMMDD]],2)&amp;"-"&amp;MID(jaar_zip[[#This Row],[YYYYMMDD]],5,2)&amp;"-"&amp;LEFT(jaar_zip[[#This Row],[YYYYMMDD]],4))</f>
        <v>45357</v>
      </c>
      <c r="K799" s="101" t="str">
        <f>IF(AND(VALUE(MONTH(jaar_zip[[#This Row],[Datum]]))=1,VALUE(WEEKNUM(jaar_zip[[#This Row],[Datum]],21))&gt;51),RIGHT(YEAR(jaar_zip[[#This Row],[Datum]])-1,2),RIGHT(YEAR(jaar_zip[[#This Row],[Datum]]),2))&amp;"-"&amp; TEXT(WEEKNUM(jaar_zip[[#This Row],[Datum]],21),"00")</f>
        <v>24-10</v>
      </c>
      <c r="L799" s="101">
        <f>MONTH(jaar_zip[[#This Row],[Datum]])</f>
        <v>3</v>
      </c>
      <c r="M799" s="101">
        <f>IF(ISNUMBER(jaar_zip[[#This Row],[etmaaltemperatuur]]),IF(jaar_zip[[#This Row],[etmaaltemperatuur]]&lt;stookgrens,stookgrens-jaar_zip[[#This Row],[etmaaltemperatuur]],0),"")</f>
        <v>11.1</v>
      </c>
      <c r="N799" s="101">
        <f>IF(ISNUMBER(jaar_zip[[#This Row],[graaddagen]]),IF(OR(MONTH(jaar_zip[[#This Row],[Datum]])=1,MONTH(jaar_zip[[#This Row],[Datum]])=2,MONTH(jaar_zip[[#This Row],[Datum]])=11,MONTH(jaar_zip[[#This Row],[Datum]])=12),1.1,IF(OR(MONTH(jaar_zip[[#This Row],[Datum]])=3,MONTH(jaar_zip[[#This Row],[Datum]])=10),1,0.8))*jaar_zip[[#This Row],[graaddagen]],"")</f>
        <v>11.1</v>
      </c>
      <c r="O799" s="101">
        <f>IF(ISNUMBER(jaar_zip[[#This Row],[etmaaltemperatuur]]),IF(jaar_zip[[#This Row],[etmaaltemperatuur]]&gt;stookgrens,jaar_zip[[#This Row],[etmaaltemperatuur]]-stookgrens,0),"")</f>
        <v>0</v>
      </c>
    </row>
    <row r="800" spans="1:15" x14ac:dyDescent="0.3">
      <c r="A800">
        <v>257</v>
      </c>
      <c r="B800">
        <v>20240307</v>
      </c>
      <c r="D800">
        <v>5.2</v>
      </c>
      <c r="E800">
        <v>1122</v>
      </c>
      <c r="F800">
        <v>0</v>
      </c>
      <c r="H800">
        <v>85</v>
      </c>
      <c r="I800" s="101" t="s">
        <v>18</v>
      </c>
      <c r="J800" s="1">
        <f>DATEVALUE(RIGHT(jaar_zip[[#This Row],[YYYYMMDD]],2)&amp;"-"&amp;MID(jaar_zip[[#This Row],[YYYYMMDD]],5,2)&amp;"-"&amp;LEFT(jaar_zip[[#This Row],[YYYYMMDD]],4))</f>
        <v>45358</v>
      </c>
      <c r="K800" s="101" t="str">
        <f>IF(AND(VALUE(MONTH(jaar_zip[[#This Row],[Datum]]))=1,VALUE(WEEKNUM(jaar_zip[[#This Row],[Datum]],21))&gt;51),RIGHT(YEAR(jaar_zip[[#This Row],[Datum]])-1,2),RIGHT(YEAR(jaar_zip[[#This Row],[Datum]]),2))&amp;"-"&amp; TEXT(WEEKNUM(jaar_zip[[#This Row],[Datum]],21),"00")</f>
        <v>24-10</v>
      </c>
      <c r="L800" s="101">
        <f>MONTH(jaar_zip[[#This Row],[Datum]])</f>
        <v>3</v>
      </c>
      <c r="M800" s="101">
        <f>IF(ISNUMBER(jaar_zip[[#This Row],[etmaaltemperatuur]]),IF(jaar_zip[[#This Row],[etmaaltemperatuur]]&lt;stookgrens,stookgrens-jaar_zip[[#This Row],[etmaaltemperatuur]],0),"")</f>
        <v>12.8</v>
      </c>
      <c r="N800" s="101">
        <f>IF(ISNUMBER(jaar_zip[[#This Row],[graaddagen]]),IF(OR(MONTH(jaar_zip[[#This Row],[Datum]])=1,MONTH(jaar_zip[[#This Row],[Datum]])=2,MONTH(jaar_zip[[#This Row],[Datum]])=11,MONTH(jaar_zip[[#This Row],[Datum]])=12),1.1,IF(OR(MONTH(jaar_zip[[#This Row],[Datum]])=3,MONTH(jaar_zip[[#This Row],[Datum]])=10),1,0.8))*jaar_zip[[#This Row],[graaddagen]],"")</f>
        <v>12.8</v>
      </c>
      <c r="O800" s="101">
        <f>IF(ISNUMBER(jaar_zip[[#This Row],[etmaaltemperatuur]]),IF(jaar_zip[[#This Row],[etmaaltemperatuur]]&gt;stookgrens,jaar_zip[[#This Row],[etmaaltemperatuur]]-stookgrens,0),"")</f>
        <v>0</v>
      </c>
    </row>
    <row r="801" spans="1:15" x14ac:dyDescent="0.3">
      <c r="A801">
        <v>257</v>
      </c>
      <c r="B801">
        <v>20240308</v>
      </c>
      <c r="D801">
        <v>5.2</v>
      </c>
      <c r="E801">
        <v>1322</v>
      </c>
      <c r="F801">
        <v>0</v>
      </c>
      <c r="H801">
        <v>72</v>
      </c>
      <c r="I801" s="101" t="s">
        <v>18</v>
      </c>
      <c r="J801" s="1">
        <f>DATEVALUE(RIGHT(jaar_zip[[#This Row],[YYYYMMDD]],2)&amp;"-"&amp;MID(jaar_zip[[#This Row],[YYYYMMDD]],5,2)&amp;"-"&amp;LEFT(jaar_zip[[#This Row],[YYYYMMDD]],4))</f>
        <v>45359</v>
      </c>
      <c r="K801" s="101" t="str">
        <f>IF(AND(VALUE(MONTH(jaar_zip[[#This Row],[Datum]]))=1,VALUE(WEEKNUM(jaar_zip[[#This Row],[Datum]],21))&gt;51),RIGHT(YEAR(jaar_zip[[#This Row],[Datum]])-1,2),RIGHT(YEAR(jaar_zip[[#This Row],[Datum]]),2))&amp;"-"&amp; TEXT(WEEKNUM(jaar_zip[[#This Row],[Datum]],21),"00")</f>
        <v>24-10</v>
      </c>
      <c r="L801" s="101">
        <f>MONTH(jaar_zip[[#This Row],[Datum]])</f>
        <v>3</v>
      </c>
      <c r="M801" s="101">
        <f>IF(ISNUMBER(jaar_zip[[#This Row],[etmaaltemperatuur]]),IF(jaar_zip[[#This Row],[etmaaltemperatuur]]&lt;stookgrens,stookgrens-jaar_zip[[#This Row],[etmaaltemperatuur]],0),"")</f>
        <v>12.8</v>
      </c>
      <c r="N801" s="101">
        <f>IF(ISNUMBER(jaar_zip[[#This Row],[graaddagen]]),IF(OR(MONTH(jaar_zip[[#This Row],[Datum]])=1,MONTH(jaar_zip[[#This Row],[Datum]])=2,MONTH(jaar_zip[[#This Row],[Datum]])=11,MONTH(jaar_zip[[#This Row],[Datum]])=12),1.1,IF(OR(MONTH(jaar_zip[[#This Row],[Datum]])=3,MONTH(jaar_zip[[#This Row],[Datum]])=10),1,0.8))*jaar_zip[[#This Row],[graaddagen]],"")</f>
        <v>12.8</v>
      </c>
      <c r="O801" s="101">
        <f>IF(ISNUMBER(jaar_zip[[#This Row],[etmaaltemperatuur]]),IF(jaar_zip[[#This Row],[etmaaltemperatuur]]&gt;stookgrens,jaar_zip[[#This Row],[etmaaltemperatuur]]-stookgrens,0),"")</f>
        <v>0</v>
      </c>
    </row>
    <row r="802" spans="1:15" x14ac:dyDescent="0.3">
      <c r="A802">
        <v>257</v>
      </c>
      <c r="B802">
        <v>20240309</v>
      </c>
      <c r="D802">
        <v>7.7</v>
      </c>
      <c r="E802">
        <v>1147</v>
      </c>
      <c r="F802">
        <v>0</v>
      </c>
      <c r="H802">
        <v>71</v>
      </c>
      <c r="I802" s="101" t="s">
        <v>18</v>
      </c>
      <c r="J802" s="1">
        <f>DATEVALUE(RIGHT(jaar_zip[[#This Row],[YYYYMMDD]],2)&amp;"-"&amp;MID(jaar_zip[[#This Row],[YYYYMMDD]],5,2)&amp;"-"&amp;LEFT(jaar_zip[[#This Row],[YYYYMMDD]],4))</f>
        <v>45360</v>
      </c>
      <c r="K802" s="101" t="str">
        <f>IF(AND(VALUE(MONTH(jaar_zip[[#This Row],[Datum]]))=1,VALUE(WEEKNUM(jaar_zip[[#This Row],[Datum]],21))&gt;51),RIGHT(YEAR(jaar_zip[[#This Row],[Datum]])-1,2),RIGHT(YEAR(jaar_zip[[#This Row],[Datum]]),2))&amp;"-"&amp; TEXT(WEEKNUM(jaar_zip[[#This Row],[Datum]],21),"00")</f>
        <v>24-10</v>
      </c>
      <c r="L802" s="101">
        <f>MONTH(jaar_zip[[#This Row],[Datum]])</f>
        <v>3</v>
      </c>
      <c r="M802" s="101">
        <f>IF(ISNUMBER(jaar_zip[[#This Row],[etmaaltemperatuur]]),IF(jaar_zip[[#This Row],[etmaaltemperatuur]]&lt;stookgrens,stookgrens-jaar_zip[[#This Row],[etmaaltemperatuur]],0),"")</f>
        <v>10.3</v>
      </c>
      <c r="N802" s="101">
        <f>IF(ISNUMBER(jaar_zip[[#This Row],[graaddagen]]),IF(OR(MONTH(jaar_zip[[#This Row],[Datum]])=1,MONTH(jaar_zip[[#This Row],[Datum]])=2,MONTH(jaar_zip[[#This Row],[Datum]])=11,MONTH(jaar_zip[[#This Row],[Datum]])=12),1.1,IF(OR(MONTH(jaar_zip[[#This Row],[Datum]])=3,MONTH(jaar_zip[[#This Row],[Datum]])=10),1,0.8))*jaar_zip[[#This Row],[graaddagen]],"")</f>
        <v>10.3</v>
      </c>
      <c r="O802" s="101">
        <f>IF(ISNUMBER(jaar_zip[[#This Row],[etmaaltemperatuur]]),IF(jaar_zip[[#This Row],[etmaaltemperatuur]]&gt;stookgrens,jaar_zip[[#This Row],[etmaaltemperatuur]]-stookgrens,0),"")</f>
        <v>0</v>
      </c>
    </row>
    <row r="803" spans="1:15" x14ac:dyDescent="0.3">
      <c r="A803">
        <v>257</v>
      </c>
      <c r="B803">
        <v>20240310</v>
      </c>
      <c r="D803">
        <v>8</v>
      </c>
      <c r="E803">
        <v>550</v>
      </c>
      <c r="F803">
        <v>0</v>
      </c>
      <c r="H803">
        <v>78</v>
      </c>
      <c r="I803" s="101" t="s">
        <v>18</v>
      </c>
      <c r="J803" s="1">
        <f>DATEVALUE(RIGHT(jaar_zip[[#This Row],[YYYYMMDD]],2)&amp;"-"&amp;MID(jaar_zip[[#This Row],[YYYYMMDD]],5,2)&amp;"-"&amp;LEFT(jaar_zip[[#This Row],[YYYYMMDD]],4))</f>
        <v>45361</v>
      </c>
      <c r="K803" s="101" t="str">
        <f>IF(AND(VALUE(MONTH(jaar_zip[[#This Row],[Datum]]))=1,VALUE(WEEKNUM(jaar_zip[[#This Row],[Datum]],21))&gt;51),RIGHT(YEAR(jaar_zip[[#This Row],[Datum]])-1,2),RIGHT(YEAR(jaar_zip[[#This Row],[Datum]]),2))&amp;"-"&amp; TEXT(WEEKNUM(jaar_zip[[#This Row],[Datum]],21),"00")</f>
        <v>24-10</v>
      </c>
      <c r="L803" s="101">
        <f>MONTH(jaar_zip[[#This Row],[Datum]])</f>
        <v>3</v>
      </c>
      <c r="M803" s="101">
        <f>IF(ISNUMBER(jaar_zip[[#This Row],[etmaaltemperatuur]]),IF(jaar_zip[[#This Row],[etmaaltemperatuur]]&lt;stookgrens,stookgrens-jaar_zip[[#This Row],[etmaaltemperatuur]],0),"")</f>
        <v>10</v>
      </c>
      <c r="N803" s="101">
        <f>IF(ISNUMBER(jaar_zip[[#This Row],[graaddagen]]),IF(OR(MONTH(jaar_zip[[#This Row],[Datum]])=1,MONTH(jaar_zip[[#This Row],[Datum]])=2,MONTH(jaar_zip[[#This Row],[Datum]])=11,MONTH(jaar_zip[[#This Row],[Datum]])=12),1.1,IF(OR(MONTH(jaar_zip[[#This Row],[Datum]])=3,MONTH(jaar_zip[[#This Row],[Datum]])=10),1,0.8))*jaar_zip[[#This Row],[graaddagen]],"")</f>
        <v>10</v>
      </c>
      <c r="O803" s="101">
        <f>IF(ISNUMBER(jaar_zip[[#This Row],[etmaaltemperatuur]]),IF(jaar_zip[[#This Row],[etmaaltemperatuur]]&gt;stookgrens,jaar_zip[[#This Row],[etmaaltemperatuur]]-stookgrens,0),"")</f>
        <v>0</v>
      </c>
    </row>
    <row r="804" spans="1:15" x14ac:dyDescent="0.3">
      <c r="A804">
        <v>257</v>
      </c>
      <c r="B804">
        <v>20240311</v>
      </c>
      <c r="D804">
        <v>6.8</v>
      </c>
      <c r="E804">
        <v>269</v>
      </c>
      <c r="F804">
        <v>2.8</v>
      </c>
      <c r="H804">
        <v>93</v>
      </c>
      <c r="I804" s="101" t="s">
        <v>18</v>
      </c>
      <c r="J804" s="1">
        <f>DATEVALUE(RIGHT(jaar_zip[[#This Row],[YYYYMMDD]],2)&amp;"-"&amp;MID(jaar_zip[[#This Row],[YYYYMMDD]],5,2)&amp;"-"&amp;LEFT(jaar_zip[[#This Row],[YYYYMMDD]],4))</f>
        <v>45362</v>
      </c>
      <c r="K804" s="101" t="str">
        <f>IF(AND(VALUE(MONTH(jaar_zip[[#This Row],[Datum]]))=1,VALUE(WEEKNUM(jaar_zip[[#This Row],[Datum]],21))&gt;51),RIGHT(YEAR(jaar_zip[[#This Row],[Datum]])-1,2),RIGHT(YEAR(jaar_zip[[#This Row],[Datum]]),2))&amp;"-"&amp; TEXT(WEEKNUM(jaar_zip[[#This Row],[Datum]],21),"00")</f>
        <v>24-11</v>
      </c>
      <c r="L804" s="101">
        <f>MONTH(jaar_zip[[#This Row],[Datum]])</f>
        <v>3</v>
      </c>
      <c r="M804" s="101">
        <f>IF(ISNUMBER(jaar_zip[[#This Row],[etmaaltemperatuur]]),IF(jaar_zip[[#This Row],[etmaaltemperatuur]]&lt;stookgrens,stookgrens-jaar_zip[[#This Row],[etmaaltemperatuur]],0),"")</f>
        <v>11.2</v>
      </c>
      <c r="N804" s="101">
        <f>IF(ISNUMBER(jaar_zip[[#This Row],[graaddagen]]),IF(OR(MONTH(jaar_zip[[#This Row],[Datum]])=1,MONTH(jaar_zip[[#This Row],[Datum]])=2,MONTH(jaar_zip[[#This Row],[Datum]])=11,MONTH(jaar_zip[[#This Row],[Datum]])=12),1.1,IF(OR(MONTH(jaar_zip[[#This Row],[Datum]])=3,MONTH(jaar_zip[[#This Row],[Datum]])=10),1,0.8))*jaar_zip[[#This Row],[graaddagen]],"")</f>
        <v>11.2</v>
      </c>
      <c r="O804" s="101">
        <f>IF(ISNUMBER(jaar_zip[[#This Row],[etmaaltemperatuur]]),IF(jaar_zip[[#This Row],[etmaaltemperatuur]]&gt;stookgrens,jaar_zip[[#This Row],[etmaaltemperatuur]]-stookgrens,0),"")</f>
        <v>0</v>
      </c>
    </row>
    <row r="805" spans="1:15" x14ac:dyDescent="0.3">
      <c r="A805">
        <v>257</v>
      </c>
      <c r="B805">
        <v>20240312</v>
      </c>
      <c r="D805">
        <v>8.5</v>
      </c>
      <c r="E805">
        <v>635</v>
      </c>
      <c r="F805">
        <v>0.7</v>
      </c>
      <c r="H805">
        <v>88</v>
      </c>
      <c r="I805" s="101" t="s">
        <v>18</v>
      </c>
      <c r="J805" s="1">
        <f>DATEVALUE(RIGHT(jaar_zip[[#This Row],[YYYYMMDD]],2)&amp;"-"&amp;MID(jaar_zip[[#This Row],[YYYYMMDD]],5,2)&amp;"-"&amp;LEFT(jaar_zip[[#This Row],[YYYYMMDD]],4))</f>
        <v>45363</v>
      </c>
      <c r="K805" s="101" t="str">
        <f>IF(AND(VALUE(MONTH(jaar_zip[[#This Row],[Datum]]))=1,VALUE(WEEKNUM(jaar_zip[[#This Row],[Datum]],21))&gt;51),RIGHT(YEAR(jaar_zip[[#This Row],[Datum]])-1,2),RIGHT(YEAR(jaar_zip[[#This Row],[Datum]]),2))&amp;"-"&amp; TEXT(WEEKNUM(jaar_zip[[#This Row],[Datum]],21),"00")</f>
        <v>24-11</v>
      </c>
      <c r="L805" s="101">
        <f>MONTH(jaar_zip[[#This Row],[Datum]])</f>
        <v>3</v>
      </c>
      <c r="M805" s="101">
        <f>IF(ISNUMBER(jaar_zip[[#This Row],[etmaaltemperatuur]]),IF(jaar_zip[[#This Row],[etmaaltemperatuur]]&lt;stookgrens,stookgrens-jaar_zip[[#This Row],[etmaaltemperatuur]],0),"")</f>
        <v>9.5</v>
      </c>
      <c r="N805" s="101">
        <f>IF(ISNUMBER(jaar_zip[[#This Row],[graaddagen]]),IF(OR(MONTH(jaar_zip[[#This Row],[Datum]])=1,MONTH(jaar_zip[[#This Row],[Datum]])=2,MONTH(jaar_zip[[#This Row],[Datum]])=11,MONTH(jaar_zip[[#This Row],[Datum]])=12),1.1,IF(OR(MONTH(jaar_zip[[#This Row],[Datum]])=3,MONTH(jaar_zip[[#This Row],[Datum]])=10),1,0.8))*jaar_zip[[#This Row],[graaddagen]],"")</f>
        <v>9.5</v>
      </c>
      <c r="O805" s="101">
        <f>IF(ISNUMBER(jaar_zip[[#This Row],[etmaaltemperatuur]]),IF(jaar_zip[[#This Row],[etmaaltemperatuur]]&gt;stookgrens,jaar_zip[[#This Row],[etmaaltemperatuur]]-stookgrens,0),"")</f>
        <v>0</v>
      </c>
    </row>
    <row r="806" spans="1:15" x14ac:dyDescent="0.3">
      <c r="A806">
        <v>257</v>
      </c>
      <c r="B806">
        <v>20240313</v>
      </c>
      <c r="D806">
        <v>10.1</v>
      </c>
      <c r="E806">
        <v>490</v>
      </c>
      <c r="F806">
        <v>-0.1</v>
      </c>
      <c r="H806">
        <v>90</v>
      </c>
      <c r="I806" s="101" t="s">
        <v>18</v>
      </c>
      <c r="J806" s="1">
        <f>DATEVALUE(RIGHT(jaar_zip[[#This Row],[YYYYMMDD]],2)&amp;"-"&amp;MID(jaar_zip[[#This Row],[YYYYMMDD]],5,2)&amp;"-"&amp;LEFT(jaar_zip[[#This Row],[YYYYMMDD]],4))</f>
        <v>45364</v>
      </c>
      <c r="K806" s="101" t="str">
        <f>IF(AND(VALUE(MONTH(jaar_zip[[#This Row],[Datum]]))=1,VALUE(WEEKNUM(jaar_zip[[#This Row],[Datum]],21))&gt;51),RIGHT(YEAR(jaar_zip[[#This Row],[Datum]])-1,2),RIGHT(YEAR(jaar_zip[[#This Row],[Datum]]),2))&amp;"-"&amp; TEXT(WEEKNUM(jaar_zip[[#This Row],[Datum]],21),"00")</f>
        <v>24-11</v>
      </c>
      <c r="L806" s="101">
        <f>MONTH(jaar_zip[[#This Row],[Datum]])</f>
        <v>3</v>
      </c>
      <c r="M806" s="101">
        <f>IF(ISNUMBER(jaar_zip[[#This Row],[etmaaltemperatuur]]),IF(jaar_zip[[#This Row],[etmaaltemperatuur]]&lt;stookgrens,stookgrens-jaar_zip[[#This Row],[etmaaltemperatuur]],0),"")</f>
        <v>7.9</v>
      </c>
      <c r="N806" s="101">
        <f>IF(ISNUMBER(jaar_zip[[#This Row],[graaddagen]]),IF(OR(MONTH(jaar_zip[[#This Row],[Datum]])=1,MONTH(jaar_zip[[#This Row],[Datum]])=2,MONTH(jaar_zip[[#This Row],[Datum]])=11,MONTH(jaar_zip[[#This Row],[Datum]])=12),1.1,IF(OR(MONTH(jaar_zip[[#This Row],[Datum]])=3,MONTH(jaar_zip[[#This Row],[Datum]])=10),1,0.8))*jaar_zip[[#This Row],[graaddagen]],"")</f>
        <v>7.9</v>
      </c>
      <c r="O806" s="101">
        <f>IF(ISNUMBER(jaar_zip[[#This Row],[etmaaltemperatuur]]),IF(jaar_zip[[#This Row],[etmaaltemperatuur]]&gt;stookgrens,jaar_zip[[#This Row],[etmaaltemperatuur]]-stookgrens,0),"")</f>
        <v>0</v>
      </c>
    </row>
    <row r="807" spans="1:15" x14ac:dyDescent="0.3">
      <c r="A807">
        <v>257</v>
      </c>
      <c r="B807">
        <v>20240314</v>
      </c>
      <c r="D807">
        <v>13.2</v>
      </c>
      <c r="E807">
        <v>1326</v>
      </c>
      <c r="F807">
        <v>0</v>
      </c>
      <c r="H807">
        <v>72</v>
      </c>
      <c r="I807" s="101" t="s">
        <v>18</v>
      </c>
      <c r="J807" s="1">
        <f>DATEVALUE(RIGHT(jaar_zip[[#This Row],[YYYYMMDD]],2)&amp;"-"&amp;MID(jaar_zip[[#This Row],[YYYYMMDD]],5,2)&amp;"-"&amp;LEFT(jaar_zip[[#This Row],[YYYYMMDD]],4))</f>
        <v>45365</v>
      </c>
      <c r="K807" s="101" t="str">
        <f>IF(AND(VALUE(MONTH(jaar_zip[[#This Row],[Datum]]))=1,VALUE(WEEKNUM(jaar_zip[[#This Row],[Datum]],21))&gt;51),RIGHT(YEAR(jaar_zip[[#This Row],[Datum]])-1,2),RIGHT(YEAR(jaar_zip[[#This Row],[Datum]]),2))&amp;"-"&amp; TEXT(WEEKNUM(jaar_zip[[#This Row],[Datum]],21),"00")</f>
        <v>24-11</v>
      </c>
      <c r="L807" s="101">
        <f>MONTH(jaar_zip[[#This Row],[Datum]])</f>
        <v>3</v>
      </c>
      <c r="M807" s="101">
        <f>IF(ISNUMBER(jaar_zip[[#This Row],[etmaaltemperatuur]]),IF(jaar_zip[[#This Row],[etmaaltemperatuur]]&lt;stookgrens,stookgrens-jaar_zip[[#This Row],[etmaaltemperatuur]],0),"")</f>
        <v>4.8000000000000007</v>
      </c>
      <c r="N807" s="101">
        <f>IF(ISNUMBER(jaar_zip[[#This Row],[graaddagen]]),IF(OR(MONTH(jaar_zip[[#This Row],[Datum]])=1,MONTH(jaar_zip[[#This Row],[Datum]])=2,MONTH(jaar_zip[[#This Row],[Datum]])=11,MONTH(jaar_zip[[#This Row],[Datum]])=12),1.1,IF(OR(MONTH(jaar_zip[[#This Row],[Datum]])=3,MONTH(jaar_zip[[#This Row],[Datum]])=10),1,0.8))*jaar_zip[[#This Row],[graaddagen]],"")</f>
        <v>4.8000000000000007</v>
      </c>
      <c r="O807" s="101">
        <f>IF(ISNUMBER(jaar_zip[[#This Row],[etmaaltemperatuur]]),IF(jaar_zip[[#This Row],[etmaaltemperatuur]]&gt;stookgrens,jaar_zip[[#This Row],[etmaaltemperatuur]]-stookgrens,0),"")</f>
        <v>0</v>
      </c>
    </row>
    <row r="808" spans="1:15" x14ac:dyDescent="0.3">
      <c r="A808">
        <v>257</v>
      </c>
      <c r="B808">
        <v>20240315</v>
      </c>
      <c r="D808">
        <v>10.9</v>
      </c>
      <c r="E808">
        <v>1049</v>
      </c>
      <c r="F808">
        <v>0</v>
      </c>
      <c r="H808">
        <v>88</v>
      </c>
      <c r="I808" s="101" t="s">
        <v>18</v>
      </c>
      <c r="J808" s="1">
        <f>DATEVALUE(RIGHT(jaar_zip[[#This Row],[YYYYMMDD]],2)&amp;"-"&amp;MID(jaar_zip[[#This Row],[YYYYMMDD]],5,2)&amp;"-"&amp;LEFT(jaar_zip[[#This Row],[YYYYMMDD]],4))</f>
        <v>45366</v>
      </c>
      <c r="K808" s="101" t="str">
        <f>IF(AND(VALUE(MONTH(jaar_zip[[#This Row],[Datum]]))=1,VALUE(WEEKNUM(jaar_zip[[#This Row],[Datum]],21))&gt;51),RIGHT(YEAR(jaar_zip[[#This Row],[Datum]])-1,2),RIGHT(YEAR(jaar_zip[[#This Row],[Datum]]),2))&amp;"-"&amp; TEXT(WEEKNUM(jaar_zip[[#This Row],[Datum]],21),"00")</f>
        <v>24-11</v>
      </c>
      <c r="L808" s="101">
        <f>MONTH(jaar_zip[[#This Row],[Datum]])</f>
        <v>3</v>
      </c>
      <c r="M808" s="101">
        <f>IF(ISNUMBER(jaar_zip[[#This Row],[etmaaltemperatuur]]),IF(jaar_zip[[#This Row],[etmaaltemperatuur]]&lt;stookgrens,stookgrens-jaar_zip[[#This Row],[etmaaltemperatuur]],0),"")</f>
        <v>7.1</v>
      </c>
      <c r="N808" s="101">
        <f>IF(ISNUMBER(jaar_zip[[#This Row],[graaddagen]]),IF(OR(MONTH(jaar_zip[[#This Row],[Datum]])=1,MONTH(jaar_zip[[#This Row],[Datum]])=2,MONTH(jaar_zip[[#This Row],[Datum]])=11,MONTH(jaar_zip[[#This Row],[Datum]])=12),1.1,IF(OR(MONTH(jaar_zip[[#This Row],[Datum]])=3,MONTH(jaar_zip[[#This Row],[Datum]])=10),1,0.8))*jaar_zip[[#This Row],[graaddagen]],"")</f>
        <v>7.1</v>
      </c>
      <c r="O808" s="101">
        <f>IF(ISNUMBER(jaar_zip[[#This Row],[etmaaltemperatuur]]),IF(jaar_zip[[#This Row],[etmaaltemperatuur]]&gt;stookgrens,jaar_zip[[#This Row],[etmaaltemperatuur]]-stookgrens,0),"")</f>
        <v>0</v>
      </c>
    </row>
    <row r="809" spans="1:15" x14ac:dyDescent="0.3">
      <c r="A809">
        <v>257</v>
      </c>
      <c r="B809">
        <v>20240316</v>
      </c>
      <c r="D809">
        <v>6.9</v>
      </c>
      <c r="E809">
        <v>863</v>
      </c>
      <c r="F809">
        <v>0.5</v>
      </c>
      <c r="H809">
        <v>78</v>
      </c>
      <c r="I809" s="101" t="s">
        <v>18</v>
      </c>
      <c r="J809" s="1">
        <f>DATEVALUE(RIGHT(jaar_zip[[#This Row],[YYYYMMDD]],2)&amp;"-"&amp;MID(jaar_zip[[#This Row],[YYYYMMDD]],5,2)&amp;"-"&amp;LEFT(jaar_zip[[#This Row],[YYYYMMDD]],4))</f>
        <v>45367</v>
      </c>
      <c r="K809" s="101" t="str">
        <f>IF(AND(VALUE(MONTH(jaar_zip[[#This Row],[Datum]]))=1,VALUE(WEEKNUM(jaar_zip[[#This Row],[Datum]],21))&gt;51),RIGHT(YEAR(jaar_zip[[#This Row],[Datum]])-1,2),RIGHT(YEAR(jaar_zip[[#This Row],[Datum]]),2))&amp;"-"&amp; TEXT(WEEKNUM(jaar_zip[[#This Row],[Datum]],21),"00")</f>
        <v>24-11</v>
      </c>
      <c r="L809" s="101">
        <f>MONTH(jaar_zip[[#This Row],[Datum]])</f>
        <v>3</v>
      </c>
      <c r="M809" s="101">
        <f>IF(ISNUMBER(jaar_zip[[#This Row],[etmaaltemperatuur]]),IF(jaar_zip[[#This Row],[etmaaltemperatuur]]&lt;stookgrens,stookgrens-jaar_zip[[#This Row],[etmaaltemperatuur]],0),"")</f>
        <v>11.1</v>
      </c>
      <c r="N809" s="101">
        <f>IF(ISNUMBER(jaar_zip[[#This Row],[graaddagen]]),IF(OR(MONTH(jaar_zip[[#This Row],[Datum]])=1,MONTH(jaar_zip[[#This Row],[Datum]])=2,MONTH(jaar_zip[[#This Row],[Datum]])=11,MONTH(jaar_zip[[#This Row],[Datum]])=12),1.1,IF(OR(MONTH(jaar_zip[[#This Row],[Datum]])=3,MONTH(jaar_zip[[#This Row],[Datum]])=10),1,0.8))*jaar_zip[[#This Row],[graaddagen]],"")</f>
        <v>11.1</v>
      </c>
      <c r="O809" s="101">
        <f>IF(ISNUMBER(jaar_zip[[#This Row],[etmaaltemperatuur]]),IF(jaar_zip[[#This Row],[etmaaltemperatuur]]&gt;stookgrens,jaar_zip[[#This Row],[etmaaltemperatuur]]-stookgrens,0),"")</f>
        <v>0</v>
      </c>
    </row>
    <row r="810" spans="1:15" x14ac:dyDescent="0.3">
      <c r="A810">
        <v>257</v>
      </c>
      <c r="B810">
        <v>20240317</v>
      </c>
      <c r="D810">
        <v>10.1</v>
      </c>
      <c r="E810">
        <v>565</v>
      </c>
      <c r="F810">
        <v>3.7</v>
      </c>
      <c r="H810">
        <v>80</v>
      </c>
      <c r="I810" s="101" t="s">
        <v>18</v>
      </c>
      <c r="J810" s="1">
        <f>DATEVALUE(RIGHT(jaar_zip[[#This Row],[YYYYMMDD]],2)&amp;"-"&amp;MID(jaar_zip[[#This Row],[YYYYMMDD]],5,2)&amp;"-"&amp;LEFT(jaar_zip[[#This Row],[YYYYMMDD]],4))</f>
        <v>45368</v>
      </c>
      <c r="K810" s="101" t="str">
        <f>IF(AND(VALUE(MONTH(jaar_zip[[#This Row],[Datum]]))=1,VALUE(WEEKNUM(jaar_zip[[#This Row],[Datum]],21))&gt;51),RIGHT(YEAR(jaar_zip[[#This Row],[Datum]])-1,2),RIGHT(YEAR(jaar_zip[[#This Row],[Datum]]),2))&amp;"-"&amp; TEXT(WEEKNUM(jaar_zip[[#This Row],[Datum]],21),"00")</f>
        <v>24-11</v>
      </c>
      <c r="L810" s="101">
        <f>MONTH(jaar_zip[[#This Row],[Datum]])</f>
        <v>3</v>
      </c>
      <c r="M810" s="101">
        <f>IF(ISNUMBER(jaar_zip[[#This Row],[etmaaltemperatuur]]),IF(jaar_zip[[#This Row],[etmaaltemperatuur]]&lt;stookgrens,stookgrens-jaar_zip[[#This Row],[etmaaltemperatuur]],0),"")</f>
        <v>7.9</v>
      </c>
      <c r="N810" s="101">
        <f>IF(ISNUMBER(jaar_zip[[#This Row],[graaddagen]]),IF(OR(MONTH(jaar_zip[[#This Row],[Datum]])=1,MONTH(jaar_zip[[#This Row],[Datum]])=2,MONTH(jaar_zip[[#This Row],[Datum]])=11,MONTH(jaar_zip[[#This Row],[Datum]])=12),1.1,IF(OR(MONTH(jaar_zip[[#This Row],[Datum]])=3,MONTH(jaar_zip[[#This Row],[Datum]])=10),1,0.8))*jaar_zip[[#This Row],[graaddagen]],"")</f>
        <v>7.9</v>
      </c>
      <c r="O810" s="101">
        <f>IF(ISNUMBER(jaar_zip[[#This Row],[etmaaltemperatuur]]),IF(jaar_zip[[#This Row],[etmaaltemperatuur]]&gt;stookgrens,jaar_zip[[#This Row],[etmaaltemperatuur]]-stookgrens,0),"")</f>
        <v>0</v>
      </c>
    </row>
    <row r="811" spans="1:15" x14ac:dyDescent="0.3">
      <c r="A811">
        <v>257</v>
      </c>
      <c r="B811">
        <v>20240318</v>
      </c>
      <c r="D811">
        <v>9.8000000000000007</v>
      </c>
      <c r="E811">
        <v>1345</v>
      </c>
      <c r="F811">
        <v>0</v>
      </c>
      <c r="H811">
        <v>89</v>
      </c>
      <c r="I811" s="101" t="s">
        <v>18</v>
      </c>
      <c r="J811" s="1">
        <f>DATEVALUE(RIGHT(jaar_zip[[#This Row],[YYYYMMDD]],2)&amp;"-"&amp;MID(jaar_zip[[#This Row],[YYYYMMDD]],5,2)&amp;"-"&amp;LEFT(jaar_zip[[#This Row],[YYYYMMDD]],4))</f>
        <v>45369</v>
      </c>
      <c r="K811" s="101" t="str">
        <f>IF(AND(VALUE(MONTH(jaar_zip[[#This Row],[Datum]]))=1,VALUE(WEEKNUM(jaar_zip[[#This Row],[Datum]],21))&gt;51),RIGHT(YEAR(jaar_zip[[#This Row],[Datum]])-1,2),RIGHT(YEAR(jaar_zip[[#This Row],[Datum]]),2))&amp;"-"&amp; TEXT(WEEKNUM(jaar_zip[[#This Row],[Datum]],21),"00")</f>
        <v>24-12</v>
      </c>
      <c r="L811" s="101">
        <f>MONTH(jaar_zip[[#This Row],[Datum]])</f>
        <v>3</v>
      </c>
      <c r="M811" s="101">
        <f>IF(ISNUMBER(jaar_zip[[#This Row],[etmaaltemperatuur]]),IF(jaar_zip[[#This Row],[etmaaltemperatuur]]&lt;stookgrens,stookgrens-jaar_zip[[#This Row],[etmaaltemperatuur]],0),"")</f>
        <v>8.1999999999999993</v>
      </c>
      <c r="N811" s="101">
        <f>IF(ISNUMBER(jaar_zip[[#This Row],[graaddagen]]),IF(OR(MONTH(jaar_zip[[#This Row],[Datum]])=1,MONTH(jaar_zip[[#This Row],[Datum]])=2,MONTH(jaar_zip[[#This Row],[Datum]])=11,MONTH(jaar_zip[[#This Row],[Datum]])=12),1.1,IF(OR(MONTH(jaar_zip[[#This Row],[Datum]])=3,MONTH(jaar_zip[[#This Row],[Datum]])=10),1,0.8))*jaar_zip[[#This Row],[graaddagen]],"")</f>
        <v>8.1999999999999993</v>
      </c>
      <c r="O811" s="101">
        <f>IF(ISNUMBER(jaar_zip[[#This Row],[etmaaltemperatuur]]),IF(jaar_zip[[#This Row],[etmaaltemperatuur]]&gt;stookgrens,jaar_zip[[#This Row],[etmaaltemperatuur]]-stookgrens,0),"")</f>
        <v>0</v>
      </c>
    </row>
    <row r="812" spans="1:15" x14ac:dyDescent="0.3">
      <c r="A812">
        <v>257</v>
      </c>
      <c r="B812">
        <v>20240319</v>
      </c>
      <c r="D812">
        <v>11.2</v>
      </c>
      <c r="E812">
        <v>1115</v>
      </c>
      <c r="F812">
        <v>0.1</v>
      </c>
      <c r="H812">
        <v>81</v>
      </c>
      <c r="I812" s="101" t="s">
        <v>18</v>
      </c>
      <c r="J812" s="1">
        <f>DATEVALUE(RIGHT(jaar_zip[[#This Row],[YYYYMMDD]],2)&amp;"-"&amp;MID(jaar_zip[[#This Row],[YYYYMMDD]],5,2)&amp;"-"&amp;LEFT(jaar_zip[[#This Row],[YYYYMMDD]],4))</f>
        <v>45370</v>
      </c>
      <c r="K812" s="101" t="str">
        <f>IF(AND(VALUE(MONTH(jaar_zip[[#This Row],[Datum]]))=1,VALUE(WEEKNUM(jaar_zip[[#This Row],[Datum]],21))&gt;51),RIGHT(YEAR(jaar_zip[[#This Row],[Datum]])-1,2),RIGHT(YEAR(jaar_zip[[#This Row],[Datum]]),2))&amp;"-"&amp; TEXT(WEEKNUM(jaar_zip[[#This Row],[Datum]],21),"00")</f>
        <v>24-12</v>
      </c>
      <c r="L812" s="101">
        <f>MONTH(jaar_zip[[#This Row],[Datum]])</f>
        <v>3</v>
      </c>
      <c r="M812" s="101">
        <f>IF(ISNUMBER(jaar_zip[[#This Row],[etmaaltemperatuur]]),IF(jaar_zip[[#This Row],[etmaaltemperatuur]]&lt;stookgrens,stookgrens-jaar_zip[[#This Row],[etmaaltemperatuur]],0),"")</f>
        <v>6.8000000000000007</v>
      </c>
      <c r="N812" s="101">
        <f>IF(ISNUMBER(jaar_zip[[#This Row],[graaddagen]]),IF(OR(MONTH(jaar_zip[[#This Row],[Datum]])=1,MONTH(jaar_zip[[#This Row],[Datum]])=2,MONTH(jaar_zip[[#This Row],[Datum]])=11,MONTH(jaar_zip[[#This Row],[Datum]])=12),1.1,IF(OR(MONTH(jaar_zip[[#This Row],[Datum]])=3,MONTH(jaar_zip[[#This Row],[Datum]])=10),1,0.8))*jaar_zip[[#This Row],[graaddagen]],"")</f>
        <v>6.8000000000000007</v>
      </c>
      <c r="O812" s="101">
        <f>IF(ISNUMBER(jaar_zip[[#This Row],[etmaaltemperatuur]]),IF(jaar_zip[[#This Row],[etmaaltemperatuur]]&gt;stookgrens,jaar_zip[[#This Row],[etmaaltemperatuur]]-stookgrens,0),"")</f>
        <v>0</v>
      </c>
    </row>
    <row r="813" spans="1:15" x14ac:dyDescent="0.3">
      <c r="A813">
        <v>257</v>
      </c>
      <c r="B813">
        <v>20240320</v>
      </c>
      <c r="D813">
        <v>10.6</v>
      </c>
      <c r="E813">
        <v>729</v>
      </c>
      <c r="F813">
        <v>0.2</v>
      </c>
      <c r="H813">
        <v>86</v>
      </c>
      <c r="I813" s="101" t="s">
        <v>18</v>
      </c>
      <c r="J813" s="1">
        <f>DATEVALUE(RIGHT(jaar_zip[[#This Row],[YYYYMMDD]],2)&amp;"-"&amp;MID(jaar_zip[[#This Row],[YYYYMMDD]],5,2)&amp;"-"&amp;LEFT(jaar_zip[[#This Row],[YYYYMMDD]],4))</f>
        <v>45371</v>
      </c>
      <c r="K813" s="101" t="str">
        <f>IF(AND(VALUE(MONTH(jaar_zip[[#This Row],[Datum]]))=1,VALUE(WEEKNUM(jaar_zip[[#This Row],[Datum]],21))&gt;51),RIGHT(YEAR(jaar_zip[[#This Row],[Datum]])-1,2),RIGHT(YEAR(jaar_zip[[#This Row],[Datum]]),2))&amp;"-"&amp; TEXT(WEEKNUM(jaar_zip[[#This Row],[Datum]],21),"00")</f>
        <v>24-12</v>
      </c>
      <c r="L813" s="101">
        <f>MONTH(jaar_zip[[#This Row],[Datum]])</f>
        <v>3</v>
      </c>
      <c r="M813" s="101">
        <f>IF(ISNUMBER(jaar_zip[[#This Row],[etmaaltemperatuur]]),IF(jaar_zip[[#This Row],[etmaaltemperatuur]]&lt;stookgrens,stookgrens-jaar_zip[[#This Row],[etmaaltemperatuur]],0),"")</f>
        <v>7.4</v>
      </c>
      <c r="N813" s="101">
        <f>IF(ISNUMBER(jaar_zip[[#This Row],[graaddagen]]),IF(OR(MONTH(jaar_zip[[#This Row],[Datum]])=1,MONTH(jaar_zip[[#This Row],[Datum]])=2,MONTH(jaar_zip[[#This Row],[Datum]])=11,MONTH(jaar_zip[[#This Row],[Datum]])=12),1.1,IF(OR(MONTH(jaar_zip[[#This Row],[Datum]])=3,MONTH(jaar_zip[[#This Row],[Datum]])=10),1,0.8))*jaar_zip[[#This Row],[graaddagen]],"")</f>
        <v>7.4</v>
      </c>
      <c r="O813" s="101">
        <f>IF(ISNUMBER(jaar_zip[[#This Row],[etmaaltemperatuur]]),IF(jaar_zip[[#This Row],[etmaaltemperatuur]]&gt;stookgrens,jaar_zip[[#This Row],[etmaaltemperatuur]]-stookgrens,0),"")</f>
        <v>0</v>
      </c>
    </row>
    <row r="814" spans="1:15" x14ac:dyDescent="0.3">
      <c r="A814">
        <v>257</v>
      </c>
      <c r="B814">
        <v>20240321</v>
      </c>
      <c r="D814">
        <v>8.6</v>
      </c>
      <c r="E814">
        <v>525</v>
      </c>
      <c r="F814">
        <v>0</v>
      </c>
      <c r="H814">
        <v>88</v>
      </c>
      <c r="I814" s="101" t="s">
        <v>18</v>
      </c>
      <c r="J814" s="1">
        <f>DATEVALUE(RIGHT(jaar_zip[[#This Row],[YYYYMMDD]],2)&amp;"-"&amp;MID(jaar_zip[[#This Row],[YYYYMMDD]],5,2)&amp;"-"&amp;LEFT(jaar_zip[[#This Row],[YYYYMMDD]],4))</f>
        <v>45372</v>
      </c>
      <c r="K814" s="101" t="str">
        <f>IF(AND(VALUE(MONTH(jaar_zip[[#This Row],[Datum]]))=1,VALUE(WEEKNUM(jaar_zip[[#This Row],[Datum]],21))&gt;51),RIGHT(YEAR(jaar_zip[[#This Row],[Datum]])-1,2),RIGHT(YEAR(jaar_zip[[#This Row],[Datum]]),2))&amp;"-"&amp; TEXT(WEEKNUM(jaar_zip[[#This Row],[Datum]],21),"00")</f>
        <v>24-12</v>
      </c>
      <c r="L814" s="101">
        <f>MONTH(jaar_zip[[#This Row],[Datum]])</f>
        <v>3</v>
      </c>
      <c r="M814" s="101">
        <f>IF(ISNUMBER(jaar_zip[[#This Row],[etmaaltemperatuur]]),IF(jaar_zip[[#This Row],[etmaaltemperatuur]]&lt;stookgrens,stookgrens-jaar_zip[[#This Row],[etmaaltemperatuur]],0),"")</f>
        <v>9.4</v>
      </c>
      <c r="N814" s="101">
        <f>IF(ISNUMBER(jaar_zip[[#This Row],[graaddagen]]),IF(OR(MONTH(jaar_zip[[#This Row],[Datum]])=1,MONTH(jaar_zip[[#This Row],[Datum]])=2,MONTH(jaar_zip[[#This Row],[Datum]])=11,MONTH(jaar_zip[[#This Row],[Datum]])=12),1.1,IF(OR(MONTH(jaar_zip[[#This Row],[Datum]])=3,MONTH(jaar_zip[[#This Row],[Datum]])=10),1,0.8))*jaar_zip[[#This Row],[graaddagen]],"")</f>
        <v>9.4</v>
      </c>
      <c r="O814" s="101">
        <f>IF(ISNUMBER(jaar_zip[[#This Row],[etmaaltemperatuur]]),IF(jaar_zip[[#This Row],[etmaaltemperatuur]]&gt;stookgrens,jaar_zip[[#This Row],[etmaaltemperatuur]]-stookgrens,0),"")</f>
        <v>0</v>
      </c>
    </row>
    <row r="815" spans="1:15" x14ac:dyDescent="0.3">
      <c r="A815">
        <v>257</v>
      </c>
      <c r="B815">
        <v>20240322</v>
      </c>
      <c r="D815">
        <v>9.1999999999999993</v>
      </c>
      <c r="E815">
        <v>337</v>
      </c>
      <c r="F815">
        <v>0.3</v>
      </c>
      <c r="H815">
        <v>87</v>
      </c>
      <c r="I815" s="101" t="s">
        <v>18</v>
      </c>
      <c r="J815" s="1">
        <f>DATEVALUE(RIGHT(jaar_zip[[#This Row],[YYYYMMDD]],2)&amp;"-"&amp;MID(jaar_zip[[#This Row],[YYYYMMDD]],5,2)&amp;"-"&amp;LEFT(jaar_zip[[#This Row],[YYYYMMDD]],4))</f>
        <v>45373</v>
      </c>
      <c r="K815" s="101" t="str">
        <f>IF(AND(VALUE(MONTH(jaar_zip[[#This Row],[Datum]]))=1,VALUE(WEEKNUM(jaar_zip[[#This Row],[Datum]],21))&gt;51),RIGHT(YEAR(jaar_zip[[#This Row],[Datum]])-1,2),RIGHT(YEAR(jaar_zip[[#This Row],[Datum]]),2))&amp;"-"&amp; TEXT(WEEKNUM(jaar_zip[[#This Row],[Datum]],21),"00")</f>
        <v>24-12</v>
      </c>
      <c r="L815" s="101">
        <f>MONTH(jaar_zip[[#This Row],[Datum]])</f>
        <v>3</v>
      </c>
      <c r="M815" s="101">
        <f>IF(ISNUMBER(jaar_zip[[#This Row],[etmaaltemperatuur]]),IF(jaar_zip[[#This Row],[etmaaltemperatuur]]&lt;stookgrens,stookgrens-jaar_zip[[#This Row],[etmaaltemperatuur]],0),"")</f>
        <v>8.8000000000000007</v>
      </c>
      <c r="N815" s="101">
        <f>IF(ISNUMBER(jaar_zip[[#This Row],[graaddagen]]),IF(OR(MONTH(jaar_zip[[#This Row],[Datum]])=1,MONTH(jaar_zip[[#This Row],[Datum]])=2,MONTH(jaar_zip[[#This Row],[Datum]])=11,MONTH(jaar_zip[[#This Row],[Datum]])=12),1.1,IF(OR(MONTH(jaar_zip[[#This Row],[Datum]])=3,MONTH(jaar_zip[[#This Row],[Datum]])=10),1,0.8))*jaar_zip[[#This Row],[graaddagen]],"")</f>
        <v>8.8000000000000007</v>
      </c>
      <c r="O815" s="101">
        <f>IF(ISNUMBER(jaar_zip[[#This Row],[etmaaltemperatuur]]),IF(jaar_zip[[#This Row],[etmaaltemperatuur]]&gt;stookgrens,jaar_zip[[#This Row],[etmaaltemperatuur]]-stookgrens,0),"")</f>
        <v>0</v>
      </c>
    </row>
    <row r="816" spans="1:15" x14ac:dyDescent="0.3">
      <c r="A816">
        <v>257</v>
      </c>
      <c r="B816">
        <v>20240323</v>
      </c>
      <c r="D816">
        <v>7.6</v>
      </c>
      <c r="E816">
        <v>1148</v>
      </c>
      <c r="F816">
        <v>1.1000000000000001</v>
      </c>
      <c r="H816">
        <v>72</v>
      </c>
      <c r="I816" s="101" t="s">
        <v>18</v>
      </c>
      <c r="J816" s="1">
        <f>DATEVALUE(RIGHT(jaar_zip[[#This Row],[YYYYMMDD]],2)&amp;"-"&amp;MID(jaar_zip[[#This Row],[YYYYMMDD]],5,2)&amp;"-"&amp;LEFT(jaar_zip[[#This Row],[YYYYMMDD]],4))</f>
        <v>45374</v>
      </c>
      <c r="K816" s="101" t="str">
        <f>IF(AND(VALUE(MONTH(jaar_zip[[#This Row],[Datum]]))=1,VALUE(WEEKNUM(jaar_zip[[#This Row],[Datum]],21))&gt;51),RIGHT(YEAR(jaar_zip[[#This Row],[Datum]])-1,2),RIGHT(YEAR(jaar_zip[[#This Row],[Datum]]),2))&amp;"-"&amp; TEXT(WEEKNUM(jaar_zip[[#This Row],[Datum]],21),"00")</f>
        <v>24-12</v>
      </c>
      <c r="L816" s="101">
        <f>MONTH(jaar_zip[[#This Row],[Datum]])</f>
        <v>3</v>
      </c>
      <c r="M816" s="101">
        <f>IF(ISNUMBER(jaar_zip[[#This Row],[etmaaltemperatuur]]),IF(jaar_zip[[#This Row],[etmaaltemperatuur]]&lt;stookgrens,stookgrens-jaar_zip[[#This Row],[etmaaltemperatuur]],0),"")</f>
        <v>10.4</v>
      </c>
      <c r="N816" s="101">
        <f>IF(ISNUMBER(jaar_zip[[#This Row],[graaddagen]]),IF(OR(MONTH(jaar_zip[[#This Row],[Datum]])=1,MONTH(jaar_zip[[#This Row],[Datum]])=2,MONTH(jaar_zip[[#This Row],[Datum]])=11,MONTH(jaar_zip[[#This Row],[Datum]])=12),1.1,IF(OR(MONTH(jaar_zip[[#This Row],[Datum]])=3,MONTH(jaar_zip[[#This Row],[Datum]])=10),1,0.8))*jaar_zip[[#This Row],[graaddagen]],"")</f>
        <v>10.4</v>
      </c>
      <c r="O816" s="101">
        <f>IF(ISNUMBER(jaar_zip[[#This Row],[etmaaltemperatuur]]),IF(jaar_zip[[#This Row],[etmaaltemperatuur]]&gt;stookgrens,jaar_zip[[#This Row],[etmaaltemperatuur]]-stookgrens,0),"")</f>
        <v>0</v>
      </c>
    </row>
    <row r="817" spans="1:15" x14ac:dyDescent="0.3">
      <c r="A817">
        <v>257</v>
      </c>
      <c r="B817">
        <v>20240324</v>
      </c>
      <c r="D817">
        <v>7.2</v>
      </c>
      <c r="E817">
        <v>598</v>
      </c>
      <c r="F817">
        <v>6.4</v>
      </c>
      <c r="H817">
        <v>81</v>
      </c>
      <c r="I817" s="101" t="s">
        <v>18</v>
      </c>
      <c r="J817" s="1">
        <f>DATEVALUE(RIGHT(jaar_zip[[#This Row],[YYYYMMDD]],2)&amp;"-"&amp;MID(jaar_zip[[#This Row],[YYYYMMDD]],5,2)&amp;"-"&amp;LEFT(jaar_zip[[#This Row],[YYYYMMDD]],4))</f>
        <v>45375</v>
      </c>
      <c r="K817" s="101" t="str">
        <f>IF(AND(VALUE(MONTH(jaar_zip[[#This Row],[Datum]]))=1,VALUE(WEEKNUM(jaar_zip[[#This Row],[Datum]],21))&gt;51),RIGHT(YEAR(jaar_zip[[#This Row],[Datum]])-1,2),RIGHT(YEAR(jaar_zip[[#This Row],[Datum]]),2))&amp;"-"&amp; TEXT(WEEKNUM(jaar_zip[[#This Row],[Datum]],21),"00")</f>
        <v>24-12</v>
      </c>
      <c r="L817" s="101">
        <f>MONTH(jaar_zip[[#This Row],[Datum]])</f>
        <v>3</v>
      </c>
      <c r="M817" s="101">
        <f>IF(ISNUMBER(jaar_zip[[#This Row],[etmaaltemperatuur]]),IF(jaar_zip[[#This Row],[etmaaltemperatuur]]&lt;stookgrens,stookgrens-jaar_zip[[#This Row],[etmaaltemperatuur]],0),"")</f>
        <v>10.8</v>
      </c>
      <c r="N817" s="101">
        <f>IF(ISNUMBER(jaar_zip[[#This Row],[graaddagen]]),IF(OR(MONTH(jaar_zip[[#This Row],[Datum]])=1,MONTH(jaar_zip[[#This Row],[Datum]])=2,MONTH(jaar_zip[[#This Row],[Datum]])=11,MONTH(jaar_zip[[#This Row],[Datum]])=12),1.1,IF(OR(MONTH(jaar_zip[[#This Row],[Datum]])=3,MONTH(jaar_zip[[#This Row],[Datum]])=10),1,0.8))*jaar_zip[[#This Row],[graaddagen]],"")</f>
        <v>10.8</v>
      </c>
      <c r="O817" s="101">
        <f>IF(ISNUMBER(jaar_zip[[#This Row],[etmaaltemperatuur]]),IF(jaar_zip[[#This Row],[etmaaltemperatuur]]&gt;stookgrens,jaar_zip[[#This Row],[etmaaltemperatuur]]-stookgrens,0),"")</f>
        <v>0</v>
      </c>
    </row>
    <row r="818" spans="1:15" x14ac:dyDescent="0.3">
      <c r="A818">
        <v>257</v>
      </c>
      <c r="B818">
        <v>20240325</v>
      </c>
      <c r="D818">
        <v>8.3000000000000007</v>
      </c>
      <c r="E818">
        <v>949</v>
      </c>
      <c r="F818">
        <v>0</v>
      </c>
      <c r="H818">
        <v>66</v>
      </c>
      <c r="I818" s="101" t="s">
        <v>18</v>
      </c>
      <c r="J818" s="1">
        <f>DATEVALUE(RIGHT(jaar_zip[[#This Row],[YYYYMMDD]],2)&amp;"-"&amp;MID(jaar_zip[[#This Row],[YYYYMMDD]],5,2)&amp;"-"&amp;LEFT(jaar_zip[[#This Row],[YYYYMMDD]],4))</f>
        <v>45376</v>
      </c>
      <c r="K818" s="101" t="str">
        <f>IF(AND(VALUE(MONTH(jaar_zip[[#This Row],[Datum]]))=1,VALUE(WEEKNUM(jaar_zip[[#This Row],[Datum]],21))&gt;51),RIGHT(YEAR(jaar_zip[[#This Row],[Datum]])-1,2),RIGHT(YEAR(jaar_zip[[#This Row],[Datum]]),2))&amp;"-"&amp; TEXT(WEEKNUM(jaar_zip[[#This Row],[Datum]],21),"00")</f>
        <v>24-13</v>
      </c>
      <c r="L818" s="101">
        <f>MONTH(jaar_zip[[#This Row],[Datum]])</f>
        <v>3</v>
      </c>
      <c r="M818" s="101">
        <f>IF(ISNUMBER(jaar_zip[[#This Row],[etmaaltemperatuur]]),IF(jaar_zip[[#This Row],[etmaaltemperatuur]]&lt;stookgrens,stookgrens-jaar_zip[[#This Row],[etmaaltemperatuur]],0),"")</f>
        <v>9.6999999999999993</v>
      </c>
      <c r="N818" s="101">
        <f>IF(ISNUMBER(jaar_zip[[#This Row],[graaddagen]]),IF(OR(MONTH(jaar_zip[[#This Row],[Datum]])=1,MONTH(jaar_zip[[#This Row],[Datum]])=2,MONTH(jaar_zip[[#This Row],[Datum]])=11,MONTH(jaar_zip[[#This Row],[Datum]])=12),1.1,IF(OR(MONTH(jaar_zip[[#This Row],[Datum]])=3,MONTH(jaar_zip[[#This Row],[Datum]])=10),1,0.8))*jaar_zip[[#This Row],[graaddagen]],"")</f>
        <v>9.6999999999999993</v>
      </c>
      <c r="O818" s="101">
        <f>IF(ISNUMBER(jaar_zip[[#This Row],[etmaaltemperatuur]]),IF(jaar_zip[[#This Row],[etmaaltemperatuur]]&gt;stookgrens,jaar_zip[[#This Row],[etmaaltemperatuur]]-stookgrens,0),"")</f>
        <v>0</v>
      </c>
    </row>
    <row r="819" spans="1:15" x14ac:dyDescent="0.3">
      <c r="A819">
        <v>257</v>
      </c>
      <c r="B819">
        <v>20240326</v>
      </c>
      <c r="D819">
        <v>8.9</v>
      </c>
      <c r="E819">
        <v>1177</v>
      </c>
      <c r="F819">
        <v>0.1</v>
      </c>
      <c r="H819">
        <v>66</v>
      </c>
      <c r="I819" s="101" t="s">
        <v>18</v>
      </c>
      <c r="J819" s="1">
        <f>DATEVALUE(RIGHT(jaar_zip[[#This Row],[YYYYMMDD]],2)&amp;"-"&amp;MID(jaar_zip[[#This Row],[YYYYMMDD]],5,2)&amp;"-"&amp;LEFT(jaar_zip[[#This Row],[YYYYMMDD]],4))</f>
        <v>45377</v>
      </c>
      <c r="K819" s="101" t="str">
        <f>IF(AND(VALUE(MONTH(jaar_zip[[#This Row],[Datum]]))=1,VALUE(WEEKNUM(jaar_zip[[#This Row],[Datum]],21))&gt;51),RIGHT(YEAR(jaar_zip[[#This Row],[Datum]])-1,2),RIGHT(YEAR(jaar_zip[[#This Row],[Datum]]),2))&amp;"-"&amp; TEXT(WEEKNUM(jaar_zip[[#This Row],[Datum]],21),"00")</f>
        <v>24-13</v>
      </c>
      <c r="L819" s="101">
        <f>MONTH(jaar_zip[[#This Row],[Datum]])</f>
        <v>3</v>
      </c>
      <c r="M819" s="101">
        <f>IF(ISNUMBER(jaar_zip[[#This Row],[etmaaltemperatuur]]),IF(jaar_zip[[#This Row],[etmaaltemperatuur]]&lt;stookgrens,stookgrens-jaar_zip[[#This Row],[etmaaltemperatuur]],0),"")</f>
        <v>9.1</v>
      </c>
      <c r="N819" s="101">
        <f>IF(ISNUMBER(jaar_zip[[#This Row],[graaddagen]]),IF(OR(MONTH(jaar_zip[[#This Row],[Datum]])=1,MONTH(jaar_zip[[#This Row],[Datum]])=2,MONTH(jaar_zip[[#This Row],[Datum]])=11,MONTH(jaar_zip[[#This Row],[Datum]])=12),1.1,IF(OR(MONTH(jaar_zip[[#This Row],[Datum]])=3,MONTH(jaar_zip[[#This Row],[Datum]])=10),1,0.8))*jaar_zip[[#This Row],[graaddagen]],"")</f>
        <v>9.1</v>
      </c>
      <c r="O819" s="101">
        <f>IF(ISNUMBER(jaar_zip[[#This Row],[etmaaltemperatuur]]),IF(jaar_zip[[#This Row],[etmaaltemperatuur]]&gt;stookgrens,jaar_zip[[#This Row],[etmaaltemperatuur]]-stookgrens,0),"")</f>
        <v>0</v>
      </c>
    </row>
    <row r="820" spans="1:15" x14ac:dyDescent="0.3">
      <c r="A820">
        <v>257</v>
      </c>
      <c r="B820">
        <v>20240327</v>
      </c>
      <c r="D820">
        <v>10.199999999999999</v>
      </c>
      <c r="E820">
        <v>1069</v>
      </c>
      <c r="F820">
        <v>0.2</v>
      </c>
      <c r="H820">
        <v>69</v>
      </c>
      <c r="I820" s="101" t="s">
        <v>18</v>
      </c>
      <c r="J820" s="1">
        <f>DATEVALUE(RIGHT(jaar_zip[[#This Row],[YYYYMMDD]],2)&amp;"-"&amp;MID(jaar_zip[[#This Row],[YYYYMMDD]],5,2)&amp;"-"&amp;LEFT(jaar_zip[[#This Row],[YYYYMMDD]],4))</f>
        <v>45378</v>
      </c>
      <c r="K820" s="101" t="str">
        <f>IF(AND(VALUE(MONTH(jaar_zip[[#This Row],[Datum]]))=1,VALUE(WEEKNUM(jaar_zip[[#This Row],[Datum]],21))&gt;51),RIGHT(YEAR(jaar_zip[[#This Row],[Datum]])-1,2),RIGHT(YEAR(jaar_zip[[#This Row],[Datum]]),2))&amp;"-"&amp; TEXT(WEEKNUM(jaar_zip[[#This Row],[Datum]],21),"00")</f>
        <v>24-13</v>
      </c>
      <c r="L820" s="101">
        <f>MONTH(jaar_zip[[#This Row],[Datum]])</f>
        <v>3</v>
      </c>
      <c r="M820" s="101">
        <f>IF(ISNUMBER(jaar_zip[[#This Row],[etmaaltemperatuur]]),IF(jaar_zip[[#This Row],[etmaaltemperatuur]]&lt;stookgrens,stookgrens-jaar_zip[[#This Row],[etmaaltemperatuur]],0),"")</f>
        <v>7.8000000000000007</v>
      </c>
      <c r="N820" s="101">
        <f>IF(ISNUMBER(jaar_zip[[#This Row],[graaddagen]]),IF(OR(MONTH(jaar_zip[[#This Row],[Datum]])=1,MONTH(jaar_zip[[#This Row],[Datum]])=2,MONTH(jaar_zip[[#This Row],[Datum]])=11,MONTH(jaar_zip[[#This Row],[Datum]])=12),1.1,IF(OR(MONTH(jaar_zip[[#This Row],[Datum]])=3,MONTH(jaar_zip[[#This Row],[Datum]])=10),1,0.8))*jaar_zip[[#This Row],[graaddagen]],"")</f>
        <v>7.8000000000000007</v>
      </c>
      <c r="O820" s="101">
        <f>IF(ISNUMBER(jaar_zip[[#This Row],[etmaaltemperatuur]]),IF(jaar_zip[[#This Row],[etmaaltemperatuur]]&gt;stookgrens,jaar_zip[[#This Row],[etmaaltemperatuur]]-stookgrens,0),"")</f>
        <v>0</v>
      </c>
    </row>
    <row r="821" spans="1:15" x14ac:dyDescent="0.3">
      <c r="A821">
        <v>257</v>
      </c>
      <c r="B821">
        <v>20240328</v>
      </c>
      <c r="D821">
        <v>9.3000000000000007</v>
      </c>
      <c r="E821">
        <v>1030</v>
      </c>
      <c r="F821">
        <v>0.9</v>
      </c>
      <c r="H821">
        <v>67</v>
      </c>
      <c r="I821" s="101" t="s">
        <v>18</v>
      </c>
      <c r="J821" s="1">
        <f>DATEVALUE(RIGHT(jaar_zip[[#This Row],[YYYYMMDD]],2)&amp;"-"&amp;MID(jaar_zip[[#This Row],[YYYYMMDD]],5,2)&amp;"-"&amp;LEFT(jaar_zip[[#This Row],[YYYYMMDD]],4))</f>
        <v>45379</v>
      </c>
      <c r="K821" s="101" t="str">
        <f>IF(AND(VALUE(MONTH(jaar_zip[[#This Row],[Datum]]))=1,VALUE(WEEKNUM(jaar_zip[[#This Row],[Datum]],21))&gt;51),RIGHT(YEAR(jaar_zip[[#This Row],[Datum]])-1,2),RIGHT(YEAR(jaar_zip[[#This Row],[Datum]]),2))&amp;"-"&amp; TEXT(WEEKNUM(jaar_zip[[#This Row],[Datum]],21),"00")</f>
        <v>24-13</v>
      </c>
      <c r="L821" s="101">
        <f>MONTH(jaar_zip[[#This Row],[Datum]])</f>
        <v>3</v>
      </c>
      <c r="M821" s="101">
        <f>IF(ISNUMBER(jaar_zip[[#This Row],[etmaaltemperatuur]]),IF(jaar_zip[[#This Row],[etmaaltemperatuur]]&lt;stookgrens,stookgrens-jaar_zip[[#This Row],[etmaaltemperatuur]],0),"")</f>
        <v>8.6999999999999993</v>
      </c>
      <c r="N821" s="101">
        <f>IF(ISNUMBER(jaar_zip[[#This Row],[graaddagen]]),IF(OR(MONTH(jaar_zip[[#This Row],[Datum]])=1,MONTH(jaar_zip[[#This Row],[Datum]])=2,MONTH(jaar_zip[[#This Row],[Datum]])=11,MONTH(jaar_zip[[#This Row],[Datum]])=12),1.1,IF(OR(MONTH(jaar_zip[[#This Row],[Datum]])=3,MONTH(jaar_zip[[#This Row],[Datum]])=10),1,0.8))*jaar_zip[[#This Row],[graaddagen]],"")</f>
        <v>8.6999999999999993</v>
      </c>
      <c r="O821" s="101">
        <f>IF(ISNUMBER(jaar_zip[[#This Row],[etmaaltemperatuur]]),IF(jaar_zip[[#This Row],[etmaaltemperatuur]]&gt;stookgrens,jaar_zip[[#This Row],[etmaaltemperatuur]]-stookgrens,0),"")</f>
        <v>0</v>
      </c>
    </row>
    <row r="822" spans="1:15" x14ac:dyDescent="0.3">
      <c r="A822">
        <v>257</v>
      </c>
      <c r="B822">
        <v>20240329</v>
      </c>
      <c r="D822">
        <v>11.6</v>
      </c>
      <c r="E822">
        <v>1456</v>
      </c>
      <c r="F822">
        <v>0</v>
      </c>
      <c r="H822">
        <v>61</v>
      </c>
      <c r="I822" s="101" t="s">
        <v>18</v>
      </c>
      <c r="J822" s="1">
        <f>DATEVALUE(RIGHT(jaar_zip[[#This Row],[YYYYMMDD]],2)&amp;"-"&amp;MID(jaar_zip[[#This Row],[YYYYMMDD]],5,2)&amp;"-"&amp;LEFT(jaar_zip[[#This Row],[YYYYMMDD]],4))</f>
        <v>45380</v>
      </c>
      <c r="K822" s="101" t="str">
        <f>IF(AND(VALUE(MONTH(jaar_zip[[#This Row],[Datum]]))=1,VALUE(WEEKNUM(jaar_zip[[#This Row],[Datum]],21))&gt;51),RIGHT(YEAR(jaar_zip[[#This Row],[Datum]])-1,2),RIGHT(YEAR(jaar_zip[[#This Row],[Datum]]),2))&amp;"-"&amp; TEXT(WEEKNUM(jaar_zip[[#This Row],[Datum]],21),"00")</f>
        <v>24-13</v>
      </c>
      <c r="L822" s="101">
        <f>MONTH(jaar_zip[[#This Row],[Datum]])</f>
        <v>3</v>
      </c>
      <c r="M822" s="101">
        <f>IF(ISNUMBER(jaar_zip[[#This Row],[etmaaltemperatuur]]),IF(jaar_zip[[#This Row],[etmaaltemperatuur]]&lt;stookgrens,stookgrens-jaar_zip[[#This Row],[etmaaltemperatuur]],0),"")</f>
        <v>6.4</v>
      </c>
      <c r="N822" s="101">
        <f>IF(ISNUMBER(jaar_zip[[#This Row],[graaddagen]]),IF(OR(MONTH(jaar_zip[[#This Row],[Datum]])=1,MONTH(jaar_zip[[#This Row],[Datum]])=2,MONTH(jaar_zip[[#This Row],[Datum]])=11,MONTH(jaar_zip[[#This Row],[Datum]])=12),1.1,IF(OR(MONTH(jaar_zip[[#This Row],[Datum]])=3,MONTH(jaar_zip[[#This Row],[Datum]])=10),1,0.8))*jaar_zip[[#This Row],[graaddagen]],"")</f>
        <v>6.4</v>
      </c>
      <c r="O822" s="101">
        <f>IF(ISNUMBER(jaar_zip[[#This Row],[etmaaltemperatuur]]),IF(jaar_zip[[#This Row],[etmaaltemperatuur]]&gt;stookgrens,jaar_zip[[#This Row],[etmaaltemperatuur]]-stookgrens,0),"")</f>
        <v>0</v>
      </c>
    </row>
    <row r="823" spans="1:15" x14ac:dyDescent="0.3">
      <c r="A823">
        <v>257</v>
      </c>
      <c r="B823">
        <v>20240330</v>
      </c>
      <c r="D823">
        <v>8.1999999999999993</v>
      </c>
      <c r="E823">
        <v>261</v>
      </c>
      <c r="F823">
        <v>7</v>
      </c>
      <c r="H823">
        <v>92</v>
      </c>
      <c r="I823" s="101" t="s">
        <v>18</v>
      </c>
      <c r="J823" s="1">
        <f>DATEVALUE(RIGHT(jaar_zip[[#This Row],[YYYYMMDD]],2)&amp;"-"&amp;MID(jaar_zip[[#This Row],[YYYYMMDD]],5,2)&amp;"-"&amp;LEFT(jaar_zip[[#This Row],[YYYYMMDD]],4))</f>
        <v>45381</v>
      </c>
      <c r="K823" s="101" t="str">
        <f>IF(AND(VALUE(MONTH(jaar_zip[[#This Row],[Datum]]))=1,VALUE(WEEKNUM(jaar_zip[[#This Row],[Datum]],21))&gt;51),RIGHT(YEAR(jaar_zip[[#This Row],[Datum]])-1,2),RIGHT(YEAR(jaar_zip[[#This Row],[Datum]]),2))&amp;"-"&amp; TEXT(WEEKNUM(jaar_zip[[#This Row],[Datum]],21),"00")</f>
        <v>24-13</v>
      </c>
      <c r="L823" s="101">
        <f>MONTH(jaar_zip[[#This Row],[Datum]])</f>
        <v>3</v>
      </c>
      <c r="M823" s="101">
        <f>IF(ISNUMBER(jaar_zip[[#This Row],[etmaaltemperatuur]]),IF(jaar_zip[[#This Row],[etmaaltemperatuur]]&lt;stookgrens,stookgrens-jaar_zip[[#This Row],[etmaaltemperatuur]],0),"")</f>
        <v>9.8000000000000007</v>
      </c>
      <c r="N823" s="101">
        <f>IF(ISNUMBER(jaar_zip[[#This Row],[graaddagen]]),IF(OR(MONTH(jaar_zip[[#This Row],[Datum]])=1,MONTH(jaar_zip[[#This Row],[Datum]])=2,MONTH(jaar_zip[[#This Row],[Datum]])=11,MONTH(jaar_zip[[#This Row],[Datum]])=12),1.1,IF(OR(MONTH(jaar_zip[[#This Row],[Datum]])=3,MONTH(jaar_zip[[#This Row],[Datum]])=10),1,0.8))*jaar_zip[[#This Row],[graaddagen]],"")</f>
        <v>9.8000000000000007</v>
      </c>
      <c r="O823" s="101">
        <f>IF(ISNUMBER(jaar_zip[[#This Row],[etmaaltemperatuur]]),IF(jaar_zip[[#This Row],[etmaaltemperatuur]]&gt;stookgrens,jaar_zip[[#This Row],[etmaaltemperatuur]]-stookgrens,0),"")</f>
        <v>0</v>
      </c>
    </row>
    <row r="824" spans="1:15" x14ac:dyDescent="0.3">
      <c r="A824">
        <v>257</v>
      </c>
      <c r="B824">
        <v>20240331</v>
      </c>
      <c r="D824">
        <v>9.1</v>
      </c>
      <c r="E824">
        <v>802</v>
      </c>
      <c r="F824">
        <v>13.3</v>
      </c>
      <c r="H824">
        <v>91</v>
      </c>
      <c r="I824" s="101" t="s">
        <v>18</v>
      </c>
      <c r="J824" s="1">
        <f>DATEVALUE(RIGHT(jaar_zip[[#This Row],[YYYYMMDD]],2)&amp;"-"&amp;MID(jaar_zip[[#This Row],[YYYYMMDD]],5,2)&amp;"-"&amp;LEFT(jaar_zip[[#This Row],[YYYYMMDD]],4))</f>
        <v>45382</v>
      </c>
      <c r="K824" s="101" t="str">
        <f>IF(AND(VALUE(MONTH(jaar_zip[[#This Row],[Datum]]))=1,VALUE(WEEKNUM(jaar_zip[[#This Row],[Datum]],21))&gt;51),RIGHT(YEAR(jaar_zip[[#This Row],[Datum]])-1,2),RIGHT(YEAR(jaar_zip[[#This Row],[Datum]]),2))&amp;"-"&amp; TEXT(WEEKNUM(jaar_zip[[#This Row],[Datum]],21),"00")</f>
        <v>24-13</v>
      </c>
      <c r="L824" s="101">
        <f>MONTH(jaar_zip[[#This Row],[Datum]])</f>
        <v>3</v>
      </c>
      <c r="M824" s="101">
        <f>IF(ISNUMBER(jaar_zip[[#This Row],[etmaaltemperatuur]]),IF(jaar_zip[[#This Row],[etmaaltemperatuur]]&lt;stookgrens,stookgrens-jaar_zip[[#This Row],[etmaaltemperatuur]],0),"")</f>
        <v>8.9</v>
      </c>
      <c r="N824" s="101">
        <f>IF(ISNUMBER(jaar_zip[[#This Row],[graaddagen]]),IF(OR(MONTH(jaar_zip[[#This Row],[Datum]])=1,MONTH(jaar_zip[[#This Row],[Datum]])=2,MONTH(jaar_zip[[#This Row],[Datum]])=11,MONTH(jaar_zip[[#This Row],[Datum]])=12),1.1,IF(OR(MONTH(jaar_zip[[#This Row],[Datum]])=3,MONTH(jaar_zip[[#This Row],[Datum]])=10),1,0.8))*jaar_zip[[#This Row],[graaddagen]],"")</f>
        <v>8.9</v>
      </c>
      <c r="O824" s="101">
        <f>IF(ISNUMBER(jaar_zip[[#This Row],[etmaaltemperatuur]]),IF(jaar_zip[[#This Row],[etmaaltemperatuur]]&gt;stookgrens,jaar_zip[[#This Row],[etmaaltemperatuur]]-stookgrens,0),"")</f>
        <v>0</v>
      </c>
    </row>
    <row r="825" spans="1:15" x14ac:dyDescent="0.3">
      <c r="A825">
        <v>257</v>
      </c>
      <c r="B825">
        <v>20240401</v>
      </c>
      <c r="D825">
        <v>9.9</v>
      </c>
      <c r="E825">
        <v>995</v>
      </c>
      <c r="F825">
        <v>-0.1</v>
      </c>
      <c r="H825">
        <v>86</v>
      </c>
      <c r="I825" s="101" t="s">
        <v>18</v>
      </c>
      <c r="J825" s="1">
        <f>DATEVALUE(RIGHT(jaar_zip[[#This Row],[YYYYMMDD]],2)&amp;"-"&amp;MID(jaar_zip[[#This Row],[YYYYMMDD]],5,2)&amp;"-"&amp;LEFT(jaar_zip[[#This Row],[YYYYMMDD]],4))</f>
        <v>45383</v>
      </c>
      <c r="K825" s="101" t="str">
        <f>IF(AND(VALUE(MONTH(jaar_zip[[#This Row],[Datum]]))=1,VALUE(WEEKNUM(jaar_zip[[#This Row],[Datum]],21))&gt;51),RIGHT(YEAR(jaar_zip[[#This Row],[Datum]])-1,2),RIGHT(YEAR(jaar_zip[[#This Row],[Datum]]),2))&amp;"-"&amp; TEXT(WEEKNUM(jaar_zip[[#This Row],[Datum]],21),"00")</f>
        <v>24-14</v>
      </c>
      <c r="L825" s="101">
        <f>MONTH(jaar_zip[[#This Row],[Datum]])</f>
        <v>4</v>
      </c>
      <c r="M825" s="101">
        <f>IF(ISNUMBER(jaar_zip[[#This Row],[etmaaltemperatuur]]),IF(jaar_zip[[#This Row],[etmaaltemperatuur]]&lt;stookgrens,stookgrens-jaar_zip[[#This Row],[etmaaltemperatuur]],0),"")</f>
        <v>8.1</v>
      </c>
      <c r="N825" s="101">
        <f>IF(ISNUMBER(jaar_zip[[#This Row],[graaddagen]]),IF(OR(MONTH(jaar_zip[[#This Row],[Datum]])=1,MONTH(jaar_zip[[#This Row],[Datum]])=2,MONTH(jaar_zip[[#This Row],[Datum]])=11,MONTH(jaar_zip[[#This Row],[Datum]])=12),1.1,IF(OR(MONTH(jaar_zip[[#This Row],[Datum]])=3,MONTH(jaar_zip[[#This Row],[Datum]])=10),1,0.8))*jaar_zip[[#This Row],[graaddagen]],"")</f>
        <v>6.48</v>
      </c>
      <c r="O825" s="101">
        <f>IF(ISNUMBER(jaar_zip[[#This Row],[etmaaltemperatuur]]),IF(jaar_zip[[#This Row],[etmaaltemperatuur]]&gt;stookgrens,jaar_zip[[#This Row],[etmaaltemperatuur]]-stookgrens,0),"")</f>
        <v>0</v>
      </c>
    </row>
    <row r="826" spans="1:15" x14ac:dyDescent="0.3">
      <c r="A826">
        <v>257</v>
      </c>
      <c r="B826">
        <v>20240402</v>
      </c>
      <c r="D826">
        <v>10.1</v>
      </c>
      <c r="E826">
        <v>1062</v>
      </c>
      <c r="F826">
        <v>0.3</v>
      </c>
      <c r="H826">
        <v>83</v>
      </c>
      <c r="I826" s="101" t="s">
        <v>18</v>
      </c>
      <c r="J826" s="1">
        <f>DATEVALUE(RIGHT(jaar_zip[[#This Row],[YYYYMMDD]],2)&amp;"-"&amp;MID(jaar_zip[[#This Row],[YYYYMMDD]],5,2)&amp;"-"&amp;LEFT(jaar_zip[[#This Row],[YYYYMMDD]],4))</f>
        <v>45384</v>
      </c>
      <c r="K826" s="101" t="str">
        <f>IF(AND(VALUE(MONTH(jaar_zip[[#This Row],[Datum]]))=1,VALUE(WEEKNUM(jaar_zip[[#This Row],[Datum]],21))&gt;51),RIGHT(YEAR(jaar_zip[[#This Row],[Datum]])-1,2),RIGHT(YEAR(jaar_zip[[#This Row],[Datum]]),2))&amp;"-"&amp; TEXT(WEEKNUM(jaar_zip[[#This Row],[Datum]],21),"00")</f>
        <v>24-14</v>
      </c>
      <c r="L826" s="101">
        <f>MONTH(jaar_zip[[#This Row],[Datum]])</f>
        <v>4</v>
      </c>
      <c r="M826" s="101">
        <f>IF(ISNUMBER(jaar_zip[[#This Row],[etmaaltemperatuur]]),IF(jaar_zip[[#This Row],[etmaaltemperatuur]]&lt;stookgrens,stookgrens-jaar_zip[[#This Row],[etmaaltemperatuur]],0),"")</f>
        <v>7.9</v>
      </c>
      <c r="N826" s="101">
        <f>IF(ISNUMBER(jaar_zip[[#This Row],[graaddagen]]),IF(OR(MONTH(jaar_zip[[#This Row],[Datum]])=1,MONTH(jaar_zip[[#This Row],[Datum]])=2,MONTH(jaar_zip[[#This Row],[Datum]])=11,MONTH(jaar_zip[[#This Row],[Datum]])=12),1.1,IF(OR(MONTH(jaar_zip[[#This Row],[Datum]])=3,MONTH(jaar_zip[[#This Row],[Datum]])=10),1,0.8))*jaar_zip[[#This Row],[graaddagen]],"")</f>
        <v>6.32</v>
      </c>
      <c r="O826" s="101">
        <f>IF(ISNUMBER(jaar_zip[[#This Row],[etmaaltemperatuur]]),IF(jaar_zip[[#This Row],[etmaaltemperatuur]]&gt;stookgrens,jaar_zip[[#This Row],[etmaaltemperatuur]]-stookgrens,0),"")</f>
        <v>0</v>
      </c>
    </row>
    <row r="827" spans="1:15" x14ac:dyDescent="0.3">
      <c r="A827">
        <v>257</v>
      </c>
      <c r="B827">
        <v>20240403</v>
      </c>
      <c r="D827">
        <v>10.8</v>
      </c>
      <c r="E827">
        <v>790</v>
      </c>
      <c r="F827">
        <v>4.5</v>
      </c>
      <c r="H827">
        <v>87</v>
      </c>
      <c r="I827" s="101" t="s">
        <v>18</v>
      </c>
      <c r="J827" s="1">
        <f>DATEVALUE(RIGHT(jaar_zip[[#This Row],[YYYYMMDD]],2)&amp;"-"&amp;MID(jaar_zip[[#This Row],[YYYYMMDD]],5,2)&amp;"-"&amp;LEFT(jaar_zip[[#This Row],[YYYYMMDD]],4))</f>
        <v>45385</v>
      </c>
      <c r="K827" s="101" t="str">
        <f>IF(AND(VALUE(MONTH(jaar_zip[[#This Row],[Datum]]))=1,VALUE(WEEKNUM(jaar_zip[[#This Row],[Datum]],21))&gt;51),RIGHT(YEAR(jaar_zip[[#This Row],[Datum]])-1,2),RIGHT(YEAR(jaar_zip[[#This Row],[Datum]]),2))&amp;"-"&amp; TEXT(WEEKNUM(jaar_zip[[#This Row],[Datum]],21),"00")</f>
        <v>24-14</v>
      </c>
      <c r="L827" s="101">
        <f>MONTH(jaar_zip[[#This Row],[Datum]])</f>
        <v>4</v>
      </c>
      <c r="M827" s="101">
        <f>IF(ISNUMBER(jaar_zip[[#This Row],[etmaaltemperatuur]]),IF(jaar_zip[[#This Row],[etmaaltemperatuur]]&lt;stookgrens,stookgrens-jaar_zip[[#This Row],[etmaaltemperatuur]],0),"")</f>
        <v>7.1999999999999993</v>
      </c>
      <c r="N827" s="101">
        <f>IF(ISNUMBER(jaar_zip[[#This Row],[graaddagen]]),IF(OR(MONTH(jaar_zip[[#This Row],[Datum]])=1,MONTH(jaar_zip[[#This Row],[Datum]])=2,MONTH(jaar_zip[[#This Row],[Datum]])=11,MONTH(jaar_zip[[#This Row],[Datum]])=12),1.1,IF(OR(MONTH(jaar_zip[[#This Row],[Datum]])=3,MONTH(jaar_zip[[#This Row],[Datum]])=10),1,0.8))*jaar_zip[[#This Row],[graaddagen]],"")</f>
        <v>5.76</v>
      </c>
      <c r="O827" s="101">
        <f>IF(ISNUMBER(jaar_zip[[#This Row],[etmaaltemperatuur]]),IF(jaar_zip[[#This Row],[etmaaltemperatuur]]&gt;stookgrens,jaar_zip[[#This Row],[etmaaltemperatuur]]-stookgrens,0),"")</f>
        <v>0</v>
      </c>
    </row>
    <row r="828" spans="1:15" x14ac:dyDescent="0.3">
      <c r="A828">
        <v>257</v>
      </c>
      <c r="B828">
        <v>20240404</v>
      </c>
      <c r="D828">
        <v>10.9</v>
      </c>
      <c r="E828">
        <v>1462</v>
      </c>
      <c r="F828">
        <v>8.6999999999999993</v>
      </c>
      <c r="H828">
        <v>87</v>
      </c>
      <c r="I828" s="101" t="s">
        <v>18</v>
      </c>
      <c r="J828" s="1">
        <f>DATEVALUE(RIGHT(jaar_zip[[#This Row],[YYYYMMDD]],2)&amp;"-"&amp;MID(jaar_zip[[#This Row],[YYYYMMDD]],5,2)&amp;"-"&amp;LEFT(jaar_zip[[#This Row],[YYYYMMDD]],4))</f>
        <v>45386</v>
      </c>
      <c r="K828" s="101" t="str">
        <f>IF(AND(VALUE(MONTH(jaar_zip[[#This Row],[Datum]]))=1,VALUE(WEEKNUM(jaar_zip[[#This Row],[Datum]],21))&gt;51),RIGHT(YEAR(jaar_zip[[#This Row],[Datum]])-1,2),RIGHT(YEAR(jaar_zip[[#This Row],[Datum]]),2))&amp;"-"&amp; TEXT(WEEKNUM(jaar_zip[[#This Row],[Datum]],21),"00")</f>
        <v>24-14</v>
      </c>
      <c r="L828" s="101">
        <f>MONTH(jaar_zip[[#This Row],[Datum]])</f>
        <v>4</v>
      </c>
      <c r="M828" s="101">
        <f>IF(ISNUMBER(jaar_zip[[#This Row],[etmaaltemperatuur]]),IF(jaar_zip[[#This Row],[etmaaltemperatuur]]&lt;stookgrens,stookgrens-jaar_zip[[#This Row],[etmaaltemperatuur]],0),"")</f>
        <v>7.1</v>
      </c>
      <c r="N828" s="101">
        <f>IF(ISNUMBER(jaar_zip[[#This Row],[graaddagen]]),IF(OR(MONTH(jaar_zip[[#This Row],[Datum]])=1,MONTH(jaar_zip[[#This Row],[Datum]])=2,MONTH(jaar_zip[[#This Row],[Datum]])=11,MONTH(jaar_zip[[#This Row],[Datum]])=12),1.1,IF(OR(MONTH(jaar_zip[[#This Row],[Datum]])=3,MONTH(jaar_zip[[#This Row],[Datum]])=10),1,0.8))*jaar_zip[[#This Row],[graaddagen]],"")</f>
        <v>5.68</v>
      </c>
      <c r="O828" s="101">
        <f>IF(ISNUMBER(jaar_zip[[#This Row],[etmaaltemperatuur]]),IF(jaar_zip[[#This Row],[etmaaltemperatuur]]&gt;stookgrens,jaar_zip[[#This Row],[etmaaltemperatuur]]-stookgrens,0),"")</f>
        <v>0</v>
      </c>
    </row>
    <row r="829" spans="1:15" x14ac:dyDescent="0.3">
      <c r="A829">
        <v>257</v>
      </c>
      <c r="B829">
        <v>20240405</v>
      </c>
      <c r="D829">
        <v>12.7</v>
      </c>
      <c r="E829">
        <v>1198</v>
      </c>
      <c r="F829">
        <v>3.2</v>
      </c>
      <c r="H829">
        <v>83</v>
      </c>
      <c r="I829" s="101" t="s">
        <v>18</v>
      </c>
      <c r="J829" s="1">
        <f>DATEVALUE(RIGHT(jaar_zip[[#This Row],[YYYYMMDD]],2)&amp;"-"&amp;MID(jaar_zip[[#This Row],[YYYYMMDD]],5,2)&amp;"-"&amp;LEFT(jaar_zip[[#This Row],[YYYYMMDD]],4))</f>
        <v>45387</v>
      </c>
      <c r="K829" s="101" t="str">
        <f>IF(AND(VALUE(MONTH(jaar_zip[[#This Row],[Datum]]))=1,VALUE(WEEKNUM(jaar_zip[[#This Row],[Datum]],21))&gt;51),RIGHT(YEAR(jaar_zip[[#This Row],[Datum]])-1,2),RIGHT(YEAR(jaar_zip[[#This Row],[Datum]]),2))&amp;"-"&amp; TEXT(WEEKNUM(jaar_zip[[#This Row],[Datum]],21),"00")</f>
        <v>24-14</v>
      </c>
      <c r="L829" s="101">
        <f>MONTH(jaar_zip[[#This Row],[Datum]])</f>
        <v>4</v>
      </c>
      <c r="M829" s="101">
        <f>IF(ISNUMBER(jaar_zip[[#This Row],[etmaaltemperatuur]]),IF(jaar_zip[[#This Row],[etmaaltemperatuur]]&lt;stookgrens,stookgrens-jaar_zip[[#This Row],[etmaaltemperatuur]],0),"")</f>
        <v>5.3000000000000007</v>
      </c>
      <c r="N829" s="101">
        <f>IF(ISNUMBER(jaar_zip[[#This Row],[graaddagen]]),IF(OR(MONTH(jaar_zip[[#This Row],[Datum]])=1,MONTH(jaar_zip[[#This Row],[Datum]])=2,MONTH(jaar_zip[[#This Row],[Datum]])=11,MONTH(jaar_zip[[#This Row],[Datum]])=12),1.1,IF(OR(MONTH(jaar_zip[[#This Row],[Datum]])=3,MONTH(jaar_zip[[#This Row],[Datum]])=10),1,0.8))*jaar_zip[[#This Row],[graaddagen]],"")</f>
        <v>4.2400000000000011</v>
      </c>
      <c r="O829" s="101">
        <f>IF(ISNUMBER(jaar_zip[[#This Row],[etmaaltemperatuur]]),IF(jaar_zip[[#This Row],[etmaaltemperatuur]]&gt;stookgrens,jaar_zip[[#This Row],[etmaaltemperatuur]]-stookgrens,0),"")</f>
        <v>0</v>
      </c>
    </row>
    <row r="830" spans="1:15" x14ac:dyDescent="0.3">
      <c r="A830">
        <v>257</v>
      </c>
      <c r="B830">
        <v>20240406</v>
      </c>
      <c r="D830">
        <v>17.899999999999999</v>
      </c>
      <c r="E830">
        <v>1437</v>
      </c>
      <c r="F830">
        <v>0</v>
      </c>
      <c r="H830">
        <v>60</v>
      </c>
      <c r="I830" s="101" t="s">
        <v>18</v>
      </c>
      <c r="J830" s="1">
        <f>DATEVALUE(RIGHT(jaar_zip[[#This Row],[YYYYMMDD]],2)&amp;"-"&amp;MID(jaar_zip[[#This Row],[YYYYMMDD]],5,2)&amp;"-"&amp;LEFT(jaar_zip[[#This Row],[YYYYMMDD]],4))</f>
        <v>45388</v>
      </c>
      <c r="K830" s="101" t="str">
        <f>IF(AND(VALUE(MONTH(jaar_zip[[#This Row],[Datum]]))=1,VALUE(WEEKNUM(jaar_zip[[#This Row],[Datum]],21))&gt;51),RIGHT(YEAR(jaar_zip[[#This Row],[Datum]])-1,2),RIGHT(YEAR(jaar_zip[[#This Row],[Datum]]),2))&amp;"-"&amp; TEXT(WEEKNUM(jaar_zip[[#This Row],[Datum]],21),"00")</f>
        <v>24-14</v>
      </c>
      <c r="L830" s="101">
        <f>MONTH(jaar_zip[[#This Row],[Datum]])</f>
        <v>4</v>
      </c>
      <c r="M830" s="101">
        <f>IF(ISNUMBER(jaar_zip[[#This Row],[etmaaltemperatuur]]),IF(jaar_zip[[#This Row],[etmaaltemperatuur]]&lt;stookgrens,stookgrens-jaar_zip[[#This Row],[etmaaltemperatuur]],0),"")</f>
        <v>0.10000000000000142</v>
      </c>
      <c r="N830" s="101">
        <f>IF(ISNUMBER(jaar_zip[[#This Row],[graaddagen]]),IF(OR(MONTH(jaar_zip[[#This Row],[Datum]])=1,MONTH(jaar_zip[[#This Row],[Datum]])=2,MONTH(jaar_zip[[#This Row],[Datum]])=11,MONTH(jaar_zip[[#This Row],[Datum]])=12),1.1,IF(OR(MONTH(jaar_zip[[#This Row],[Datum]])=3,MONTH(jaar_zip[[#This Row],[Datum]])=10),1,0.8))*jaar_zip[[#This Row],[graaddagen]],"")</f>
        <v>8.000000000000114E-2</v>
      </c>
      <c r="O830" s="101">
        <f>IF(ISNUMBER(jaar_zip[[#This Row],[etmaaltemperatuur]]),IF(jaar_zip[[#This Row],[etmaaltemperatuur]]&gt;stookgrens,jaar_zip[[#This Row],[etmaaltemperatuur]]-stookgrens,0),"")</f>
        <v>0</v>
      </c>
    </row>
    <row r="831" spans="1:15" x14ac:dyDescent="0.3">
      <c r="A831">
        <v>257</v>
      </c>
      <c r="B831">
        <v>20240407</v>
      </c>
      <c r="D831">
        <v>13.7</v>
      </c>
      <c r="E831">
        <v>2003</v>
      </c>
      <c r="F831">
        <v>0.9</v>
      </c>
      <c r="H831">
        <v>70</v>
      </c>
      <c r="I831" s="101" t="s">
        <v>18</v>
      </c>
      <c r="J831" s="1">
        <f>DATEVALUE(RIGHT(jaar_zip[[#This Row],[YYYYMMDD]],2)&amp;"-"&amp;MID(jaar_zip[[#This Row],[YYYYMMDD]],5,2)&amp;"-"&amp;LEFT(jaar_zip[[#This Row],[YYYYMMDD]],4))</f>
        <v>45389</v>
      </c>
      <c r="K831" s="101" t="str">
        <f>IF(AND(VALUE(MONTH(jaar_zip[[#This Row],[Datum]]))=1,VALUE(WEEKNUM(jaar_zip[[#This Row],[Datum]],21))&gt;51),RIGHT(YEAR(jaar_zip[[#This Row],[Datum]])-1,2),RIGHT(YEAR(jaar_zip[[#This Row],[Datum]]),2))&amp;"-"&amp; TEXT(WEEKNUM(jaar_zip[[#This Row],[Datum]],21),"00")</f>
        <v>24-14</v>
      </c>
      <c r="L831" s="101">
        <f>MONTH(jaar_zip[[#This Row],[Datum]])</f>
        <v>4</v>
      </c>
      <c r="M831" s="101">
        <f>IF(ISNUMBER(jaar_zip[[#This Row],[etmaaltemperatuur]]),IF(jaar_zip[[#This Row],[etmaaltemperatuur]]&lt;stookgrens,stookgrens-jaar_zip[[#This Row],[etmaaltemperatuur]],0),"")</f>
        <v>4.3000000000000007</v>
      </c>
      <c r="N831" s="101">
        <f>IF(ISNUMBER(jaar_zip[[#This Row],[graaddagen]]),IF(OR(MONTH(jaar_zip[[#This Row],[Datum]])=1,MONTH(jaar_zip[[#This Row],[Datum]])=2,MONTH(jaar_zip[[#This Row],[Datum]])=11,MONTH(jaar_zip[[#This Row],[Datum]])=12),1.1,IF(OR(MONTH(jaar_zip[[#This Row],[Datum]])=3,MONTH(jaar_zip[[#This Row],[Datum]])=10),1,0.8))*jaar_zip[[#This Row],[graaddagen]],"")</f>
        <v>3.4400000000000008</v>
      </c>
      <c r="O831" s="101">
        <f>IF(ISNUMBER(jaar_zip[[#This Row],[etmaaltemperatuur]]),IF(jaar_zip[[#This Row],[etmaaltemperatuur]]&gt;stookgrens,jaar_zip[[#This Row],[etmaaltemperatuur]]-stookgrens,0),"")</f>
        <v>0</v>
      </c>
    </row>
    <row r="832" spans="1:15" x14ac:dyDescent="0.3">
      <c r="A832">
        <v>257</v>
      </c>
      <c r="B832">
        <v>20240408</v>
      </c>
      <c r="D832">
        <v>14.6</v>
      </c>
      <c r="E832">
        <v>1141</v>
      </c>
      <c r="F832">
        <v>2.2999999999999998</v>
      </c>
      <c r="H832">
        <v>75</v>
      </c>
      <c r="I832" s="101" t="s">
        <v>18</v>
      </c>
      <c r="J832" s="1">
        <f>DATEVALUE(RIGHT(jaar_zip[[#This Row],[YYYYMMDD]],2)&amp;"-"&amp;MID(jaar_zip[[#This Row],[YYYYMMDD]],5,2)&amp;"-"&amp;LEFT(jaar_zip[[#This Row],[YYYYMMDD]],4))</f>
        <v>45390</v>
      </c>
      <c r="K832" s="101" t="str">
        <f>IF(AND(VALUE(MONTH(jaar_zip[[#This Row],[Datum]]))=1,VALUE(WEEKNUM(jaar_zip[[#This Row],[Datum]],21))&gt;51),RIGHT(YEAR(jaar_zip[[#This Row],[Datum]])-1,2),RIGHT(YEAR(jaar_zip[[#This Row],[Datum]]),2))&amp;"-"&amp; TEXT(WEEKNUM(jaar_zip[[#This Row],[Datum]],21),"00")</f>
        <v>24-15</v>
      </c>
      <c r="L832" s="101">
        <f>MONTH(jaar_zip[[#This Row],[Datum]])</f>
        <v>4</v>
      </c>
      <c r="M832" s="101">
        <f>IF(ISNUMBER(jaar_zip[[#This Row],[etmaaltemperatuur]]),IF(jaar_zip[[#This Row],[etmaaltemperatuur]]&lt;stookgrens,stookgrens-jaar_zip[[#This Row],[etmaaltemperatuur]],0),"")</f>
        <v>3.4000000000000004</v>
      </c>
      <c r="N832" s="101">
        <f>IF(ISNUMBER(jaar_zip[[#This Row],[graaddagen]]),IF(OR(MONTH(jaar_zip[[#This Row],[Datum]])=1,MONTH(jaar_zip[[#This Row],[Datum]])=2,MONTH(jaar_zip[[#This Row],[Datum]])=11,MONTH(jaar_zip[[#This Row],[Datum]])=12),1.1,IF(OR(MONTH(jaar_zip[[#This Row],[Datum]])=3,MONTH(jaar_zip[[#This Row],[Datum]])=10),1,0.8))*jaar_zip[[#This Row],[graaddagen]],"")</f>
        <v>2.7200000000000006</v>
      </c>
      <c r="O832" s="101">
        <f>IF(ISNUMBER(jaar_zip[[#This Row],[etmaaltemperatuur]]),IF(jaar_zip[[#This Row],[etmaaltemperatuur]]&gt;stookgrens,jaar_zip[[#This Row],[etmaaltemperatuur]]-stookgrens,0),"")</f>
        <v>0</v>
      </c>
    </row>
    <row r="833" spans="1:15" x14ac:dyDescent="0.3">
      <c r="A833">
        <v>257</v>
      </c>
      <c r="B833">
        <v>20240409</v>
      </c>
      <c r="D833">
        <v>11</v>
      </c>
      <c r="E833">
        <v>664</v>
      </c>
      <c r="F833">
        <v>0.3</v>
      </c>
      <c r="H833">
        <v>74</v>
      </c>
      <c r="I833" s="101" t="s">
        <v>18</v>
      </c>
      <c r="J833" s="1">
        <f>DATEVALUE(RIGHT(jaar_zip[[#This Row],[YYYYMMDD]],2)&amp;"-"&amp;MID(jaar_zip[[#This Row],[YYYYMMDD]],5,2)&amp;"-"&amp;LEFT(jaar_zip[[#This Row],[YYYYMMDD]],4))</f>
        <v>45391</v>
      </c>
      <c r="K833" s="101" t="str">
        <f>IF(AND(VALUE(MONTH(jaar_zip[[#This Row],[Datum]]))=1,VALUE(WEEKNUM(jaar_zip[[#This Row],[Datum]],21))&gt;51),RIGHT(YEAR(jaar_zip[[#This Row],[Datum]])-1,2),RIGHT(YEAR(jaar_zip[[#This Row],[Datum]]),2))&amp;"-"&amp; TEXT(WEEKNUM(jaar_zip[[#This Row],[Datum]],21),"00")</f>
        <v>24-15</v>
      </c>
      <c r="L833" s="101">
        <f>MONTH(jaar_zip[[#This Row],[Datum]])</f>
        <v>4</v>
      </c>
      <c r="M833" s="101">
        <f>IF(ISNUMBER(jaar_zip[[#This Row],[etmaaltemperatuur]]),IF(jaar_zip[[#This Row],[etmaaltemperatuur]]&lt;stookgrens,stookgrens-jaar_zip[[#This Row],[etmaaltemperatuur]],0),"")</f>
        <v>7</v>
      </c>
      <c r="N833" s="101">
        <f>IF(ISNUMBER(jaar_zip[[#This Row],[graaddagen]]),IF(OR(MONTH(jaar_zip[[#This Row],[Datum]])=1,MONTH(jaar_zip[[#This Row],[Datum]])=2,MONTH(jaar_zip[[#This Row],[Datum]])=11,MONTH(jaar_zip[[#This Row],[Datum]])=12),1.1,IF(OR(MONTH(jaar_zip[[#This Row],[Datum]])=3,MONTH(jaar_zip[[#This Row],[Datum]])=10),1,0.8))*jaar_zip[[#This Row],[graaddagen]],"")</f>
        <v>5.6000000000000005</v>
      </c>
      <c r="O833" s="101">
        <f>IF(ISNUMBER(jaar_zip[[#This Row],[etmaaltemperatuur]]),IF(jaar_zip[[#This Row],[etmaaltemperatuur]]&gt;stookgrens,jaar_zip[[#This Row],[etmaaltemperatuur]]-stookgrens,0),"")</f>
        <v>0</v>
      </c>
    </row>
    <row r="834" spans="1:15" x14ac:dyDescent="0.3">
      <c r="A834">
        <v>257</v>
      </c>
      <c r="B834">
        <v>20240410</v>
      </c>
      <c r="D834">
        <v>11.2</v>
      </c>
      <c r="E834">
        <v>1903</v>
      </c>
      <c r="F834">
        <v>0</v>
      </c>
      <c r="H834">
        <v>64</v>
      </c>
      <c r="I834" s="101" t="s">
        <v>18</v>
      </c>
      <c r="J834" s="1">
        <f>DATEVALUE(RIGHT(jaar_zip[[#This Row],[YYYYMMDD]],2)&amp;"-"&amp;MID(jaar_zip[[#This Row],[YYYYMMDD]],5,2)&amp;"-"&amp;LEFT(jaar_zip[[#This Row],[YYYYMMDD]],4))</f>
        <v>45392</v>
      </c>
      <c r="K834" s="101" t="str">
        <f>IF(AND(VALUE(MONTH(jaar_zip[[#This Row],[Datum]]))=1,VALUE(WEEKNUM(jaar_zip[[#This Row],[Datum]],21))&gt;51),RIGHT(YEAR(jaar_zip[[#This Row],[Datum]])-1,2),RIGHT(YEAR(jaar_zip[[#This Row],[Datum]]),2))&amp;"-"&amp; TEXT(WEEKNUM(jaar_zip[[#This Row],[Datum]],21),"00")</f>
        <v>24-15</v>
      </c>
      <c r="L834" s="101">
        <f>MONTH(jaar_zip[[#This Row],[Datum]])</f>
        <v>4</v>
      </c>
      <c r="M834" s="101">
        <f>IF(ISNUMBER(jaar_zip[[#This Row],[etmaaltemperatuur]]),IF(jaar_zip[[#This Row],[etmaaltemperatuur]]&lt;stookgrens,stookgrens-jaar_zip[[#This Row],[etmaaltemperatuur]],0),"")</f>
        <v>6.8000000000000007</v>
      </c>
      <c r="N834" s="101">
        <f>IF(ISNUMBER(jaar_zip[[#This Row],[graaddagen]]),IF(OR(MONTH(jaar_zip[[#This Row],[Datum]])=1,MONTH(jaar_zip[[#This Row],[Datum]])=2,MONTH(jaar_zip[[#This Row],[Datum]])=11,MONTH(jaar_zip[[#This Row],[Datum]])=12),1.1,IF(OR(MONTH(jaar_zip[[#This Row],[Datum]])=3,MONTH(jaar_zip[[#This Row],[Datum]])=10),1,0.8))*jaar_zip[[#This Row],[graaddagen]],"")</f>
        <v>5.4400000000000013</v>
      </c>
      <c r="O834" s="101">
        <f>IF(ISNUMBER(jaar_zip[[#This Row],[etmaaltemperatuur]]),IF(jaar_zip[[#This Row],[etmaaltemperatuur]]&gt;stookgrens,jaar_zip[[#This Row],[etmaaltemperatuur]]-stookgrens,0),"")</f>
        <v>0</v>
      </c>
    </row>
    <row r="835" spans="1:15" x14ac:dyDescent="0.3">
      <c r="A835">
        <v>257</v>
      </c>
      <c r="B835">
        <v>20240411</v>
      </c>
      <c r="D835">
        <v>12</v>
      </c>
      <c r="E835">
        <v>684</v>
      </c>
      <c r="F835">
        <v>-0.1</v>
      </c>
      <c r="H835">
        <v>90</v>
      </c>
      <c r="I835" s="101" t="s">
        <v>18</v>
      </c>
      <c r="J835" s="1">
        <f>DATEVALUE(RIGHT(jaar_zip[[#This Row],[YYYYMMDD]],2)&amp;"-"&amp;MID(jaar_zip[[#This Row],[YYYYMMDD]],5,2)&amp;"-"&amp;LEFT(jaar_zip[[#This Row],[YYYYMMDD]],4))</f>
        <v>45393</v>
      </c>
      <c r="K835" s="101" t="str">
        <f>IF(AND(VALUE(MONTH(jaar_zip[[#This Row],[Datum]]))=1,VALUE(WEEKNUM(jaar_zip[[#This Row],[Datum]],21))&gt;51),RIGHT(YEAR(jaar_zip[[#This Row],[Datum]])-1,2),RIGHT(YEAR(jaar_zip[[#This Row],[Datum]]),2))&amp;"-"&amp; TEXT(WEEKNUM(jaar_zip[[#This Row],[Datum]],21),"00")</f>
        <v>24-15</v>
      </c>
      <c r="L835" s="101">
        <f>MONTH(jaar_zip[[#This Row],[Datum]])</f>
        <v>4</v>
      </c>
      <c r="M835" s="101">
        <f>IF(ISNUMBER(jaar_zip[[#This Row],[etmaaltemperatuur]]),IF(jaar_zip[[#This Row],[etmaaltemperatuur]]&lt;stookgrens,stookgrens-jaar_zip[[#This Row],[etmaaltemperatuur]],0),"")</f>
        <v>6</v>
      </c>
      <c r="N835" s="101">
        <f>IF(ISNUMBER(jaar_zip[[#This Row],[graaddagen]]),IF(OR(MONTH(jaar_zip[[#This Row],[Datum]])=1,MONTH(jaar_zip[[#This Row],[Datum]])=2,MONTH(jaar_zip[[#This Row],[Datum]])=11,MONTH(jaar_zip[[#This Row],[Datum]])=12),1.1,IF(OR(MONTH(jaar_zip[[#This Row],[Datum]])=3,MONTH(jaar_zip[[#This Row],[Datum]])=10),1,0.8))*jaar_zip[[#This Row],[graaddagen]],"")</f>
        <v>4.8000000000000007</v>
      </c>
      <c r="O835" s="101">
        <f>IF(ISNUMBER(jaar_zip[[#This Row],[etmaaltemperatuur]]),IF(jaar_zip[[#This Row],[etmaaltemperatuur]]&gt;stookgrens,jaar_zip[[#This Row],[etmaaltemperatuur]]-stookgrens,0),"")</f>
        <v>0</v>
      </c>
    </row>
    <row r="836" spans="1:15" x14ac:dyDescent="0.3">
      <c r="A836">
        <v>257</v>
      </c>
      <c r="B836">
        <v>20240412</v>
      </c>
      <c r="D836">
        <v>12.9</v>
      </c>
      <c r="E836">
        <v>1807</v>
      </c>
      <c r="F836">
        <v>0</v>
      </c>
      <c r="H836">
        <v>83</v>
      </c>
      <c r="I836" s="101" t="s">
        <v>18</v>
      </c>
      <c r="J836" s="1">
        <f>DATEVALUE(RIGHT(jaar_zip[[#This Row],[YYYYMMDD]],2)&amp;"-"&amp;MID(jaar_zip[[#This Row],[YYYYMMDD]],5,2)&amp;"-"&amp;LEFT(jaar_zip[[#This Row],[YYYYMMDD]],4))</f>
        <v>45394</v>
      </c>
      <c r="K836" s="101" t="str">
        <f>IF(AND(VALUE(MONTH(jaar_zip[[#This Row],[Datum]]))=1,VALUE(WEEKNUM(jaar_zip[[#This Row],[Datum]],21))&gt;51),RIGHT(YEAR(jaar_zip[[#This Row],[Datum]])-1,2),RIGHT(YEAR(jaar_zip[[#This Row],[Datum]]),2))&amp;"-"&amp; TEXT(WEEKNUM(jaar_zip[[#This Row],[Datum]],21),"00")</f>
        <v>24-15</v>
      </c>
      <c r="L836" s="101">
        <f>MONTH(jaar_zip[[#This Row],[Datum]])</f>
        <v>4</v>
      </c>
      <c r="M836" s="101">
        <f>IF(ISNUMBER(jaar_zip[[#This Row],[etmaaltemperatuur]]),IF(jaar_zip[[#This Row],[etmaaltemperatuur]]&lt;stookgrens,stookgrens-jaar_zip[[#This Row],[etmaaltemperatuur]],0),"")</f>
        <v>5.0999999999999996</v>
      </c>
      <c r="N836" s="101">
        <f>IF(ISNUMBER(jaar_zip[[#This Row],[graaddagen]]),IF(OR(MONTH(jaar_zip[[#This Row],[Datum]])=1,MONTH(jaar_zip[[#This Row],[Datum]])=2,MONTH(jaar_zip[[#This Row],[Datum]])=11,MONTH(jaar_zip[[#This Row],[Datum]])=12),1.1,IF(OR(MONTH(jaar_zip[[#This Row],[Datum]])=3,MONTH(jaar_zip[[#This Row],[Datum]])=10),1,0.8))*jaar_zip[[#This Row],[graaddagen]],"")</f>
        <v>4.08</v>
      </c>
      <c r="O836" s="101">
        <f>IF(ISNUMBER(jaar_zip[[#This Row],[etmaaltemperatuur]]),IF(jaar_zip[[#This Row],[etmaaltemperatuur]]&gt;stookgrens,jaar_zip[[#This Row],[etmaaltemperatuur]]-stookgrens,0),"")</f>
        <v>0</v>
      </c>
    </row>
    <row r="837" spans="1:15" x14ac:dyDescent="0.3">
      <c r="A837">
        <v>257</v>
      </c>
      <c r="B837">
        <v>20240413</v>
      </c>
      <c r="D837">
        <v>13.8</v>
      </c>
      <c r="E837">
        <v>1756</v>
      </c>
      <c r="F837">
        <v>0</v>
      </c>
      <c r="H837">
        <v>78</v>
      </c>
      <c r="I837" s="101" t="s">
        <v>18</v>
      </c>
      <c r="J837" s="1">
        <f>DATEVALUE(RIGHT(jaar_zip[[#This Row],[YYYYMMDD]],2)&amp;"-"&amp;MID(jaar_zip[[#This Row],[YYYYMMDD]],5,2)&amp;"-"&amp;LEFT(jaar_zip[[#This Row],[YYYYMMDD]],4))</f>
        <v>45395</v>
      </c>
      <c r="K837" s="101" t="str">
        <f>IF(AND(VALUE(MONTH(jaar_zip[[#This Row],[Datum]]))=1,VALUE(WEEKNUM(jaar_zip[[#This Row],[Datum]],21))&gt;51),RIGHT(YEAR(jaar_zip[[#This Row],[Datum]])-1,2),RIGHT(YEAR(jaar_zip[[#This Row],[Datum]]),2))&amp;"-"&amp; TEXT(WEEKNUM(jaar_zip[[#This Row],[Datum]],21),"00")</f>
        <v>24-15</v>
      </c>
      <c r="L837" s="101">
        <f>MONTH(jaar_zip[[#This Row],[Datum]])</f>
        <v>4</v>
      </c>
      <c r="M837" s="101">
        <f>IF(ISNUMBER(jaar_zip[[#This Row],[etmaaltemperatuur]]),IF(jaar_zip[[#This Row],[etmaaltemperatuur]]&lt;stookgrens,stookgrens-jaar_zip[[#This Row],[etmaaltemperatuur]],0),"")</f>
        <v>4.1999999999999993</v>
      </c>
      <c r="N837" s="101">
        <f>IF(ISNUMBER(jaar_zip[[#This Row],[graaddagen]]),IF(OR(MONTH(jaar_zip[[#This Row],[Datum]])=1,MONTH(jaar_zip[[#This Row],[Datum]])=2,MONTH(jaar_zip[[#This Row],[Datum]])=11,MONTH(jaar_zip[[#This Row],[Datum]])=12),1.1,IF(OR(MONTH(jaar_zip[[#This Row],[Datum]])=3,MONTH(jaar_zip[[#This Row],[Datum]])=10),1,0.8))*jaar_zip[[#This Row],[graaddagen]],"")</f>
        <v>3.3599999999999994</v>
      </c>
      <c r="O837" s="101">
        <f>IF(ISNUMBER(jaar_zip[[#This Row],[etmaaltemperatuur]]),IF(jaar_zip[[#This Row],[etmaaltemperatuur]]&gt;stookgrens,jaar_zip[[#This Row],[etmaaltemperatuur]]-stookgrens,0),"")</f>
        <v>0</v>
      </c>
    </row>
    <row r="838" spans="1:15" x14ac:dyDescent="0.3">
      <c r="A838">
        <v>257</v>
      </c>
      <c r="B838">
        <v>20240414</v>
      </c>
      <c r="D838">
        <v>10.4</v>
      </c>
      <c r="E838">
        <v>1958</v>
      </c>
      <c r="F838">
        <v>0</v>
      </c>
      <c r="H838">
        <v>66</v>
      </c>
      <c r="I838" s="101" t="s">
        <v>18</v>
      </c>
      <c r="J838" s="1">
        <f>DATEVALUE(RIGHT(jaar_zip[[#This Row],[YYYYMMDD]],2)&amp;"-"&amp;MID(jaar_zip[[#This Row],[YYYYMMDD]],5,2)&amp;"-"&amp;LEFT(jaar_zip[[#This Row],[YYYYMMDD]],4))</f>
        <v>45396</v>
      </c>
      <c r="K838" s="101" t="str">
        <f>IF(AND(VALUE(MONTH(jaar_zip[[#This Row],[Datum]]))=1,VALUE(WEEKNUM(jaar_zip[[#This Row],[Datum]],21))&gt;51),RIGHT(YEAR(jaar_zip[[#This Row],[Datum]])-1,2),RIGHT(YEAR(jaar_zip[[#This Row],[Datum]]),2))&amp;"-"&amp; TEXT(WEEKNUM(jaar_zip[[#This Row],[Datum]],21),"00")</f>
        <v>24-15</v>
      </c>
      <c r="L838" s="101">
        <f>MONTH(jaar_zip[[#This Row],[Datum]])</f>
        <v>4</v>
      </c>
      <c r="M838" s="101">
        <f>IF(ISNUMBER(jaar_zip[[#This Row],[etmaaltemperatuur]]),IF(jaar_zip[[#This Row],[etmaaltemperatuur]]&lt;stookgrens,stookgrens-jaar_zip[[#This Row],[etmaaltemperatuur]],0),"")</f>
        <v>7.6</v>
      </c>
      <c r="N838" s="101">
        <f>IF(ISNUMBER(jaar_zip[[#This Row],[graaddagen]]),IF(OR(MONTH(jaar_zip[[#This Row],[Datum]])=1,MONTH(jaar_zip[[#This Row],[Datum]])=2,MONTH(jaar_zip[[#This Row],[Datum]])=11,MONTH(jaar_zip[[#This Row],[Datum]])=12),1.1,IF(OR(MONTH(jaar_zip[[#This Row],[Datum]])=3,MONTH(jaar_zip[[#This Row],[Datum]])=10),1,0.8))*jaar_zip[[#This Row],[graaddagen]],"")</f>
        <v>6.08</v>
      </c>
      <c r="O838" s="101">
        <f>IF(ISNUMBER(jaar_zip[[#This Row],[etmaaltemperatuur]]),IF(jaar_zip[[#This Row],[etmaaltemperatuur]]&gt;stookgrens,jaar_zip[[#This Row],[etmaaltemperatuur]]-stookgrens,0),"")</f>
        <v>0</v>
      </c>
    </row>
    <row r="839" spans="1:15" x14ac:dyDescent="0.3">
      <c r="A839">
        <v>257</v>
      </c>
      <c r="B839">
        <v>20240415</v>
      </c>
      <c r="D839">
        <v>8.6</v>
      </c>
      <c r="E839">
        <v>815</v>
      </c>
      <c r="F839">
        <v>10.3</v>
      </c>
      <c r="H839">
        <v>76</v>
      </c>
      <c r="I839" s="101" t="s">
        <v>18</v>
      </c>
      <c r="J839" s="1">
        <f>DATEVALUE(RIGHT(jaar_zip[[#This Row],[YYYYMMDD]],2)&amp;"-"&amp;MID(jaar_zip[[#This Row],[YYYYMMDD]],5,2)&amp;"-"&amp;LEFT(jaar_zip[[#This Row],[YYYYMMDD]],4))</f>
        <v>45397</v>
      </c>
      <c r="K839" s="101" t="str">
        <f>IF(AND(VALUE(MONTH(jaar_zip[[#This Row],[Datum]]))=1,VALUE(WEEKNUM(jaar_zip[[#This Row],[Datum]],21))&gt;51),RIGHT(YEAR(jaar_zip[[#This Row],[Datum]])-1,2),RIGHT(YEAR(jaar_zip[[#This Row],[Datum]]),2))&amp;"-"&amp; TEXT(WEEKNUM(jaar_zip[[#This Row],[Datum]],21),"00")</f>
        <v>24-16</v>
      </c>
      <c r="L839" s="101">
        <f>MONTH(jaar_zip[[#This Row],[Datum]])</f>
        <v>4</v>
      </c>
      <c r="M839" s="101">
        <f>IF(ISNUMBER(jaar_zip[[#This Row],[etmaaltemperatuur]]),IF(jaar_zip[[#This Row],[etmaaltemperatuur]]&lt;stookgrens,stookgrens-jaar_zip[[#This Row],[etmaaltemperatuur]],0),"")</f>
        <v>9.4</v>
      </c>
      <c r="N839" s="101">
        <f>IF(ISNUMBER(jaar_zip[[#This Row],[graaddagen]]),IF(OR(MONTH(jaar_zip[[#This Row],[Datum]])=1,MONTH(jaar_zip[[#This Row],[Datum]])=2,MONTH(jaar_zip[[#This Row],[Datum]])=11,MONTH(jaar_zip[[#This Row],[Datum]])=12),1.1,IF(OR(MONTH(jaar_zip[[#This Row],[Datum]])=3,MONTH(jaar_zip[[#This Row],[Datum]])=10),1,0.8))*jaar_zip[[#This Row],[graaddagen]],"")</f>
        <v>7.5200000000000005</v>
      </c>
      <c r="O839" s="101">
        <f>IF(ISNUMBER(jaar_zip[[#This Row],[etmaaltemperatuur]]),IF(jaar_zip[[#This Row],[etmaaltemperatuur]]&gt;stookgrens,jaar_zip[[#This Row],[etmaaltemperatuur]]-stookgrens,0),"")</f>
        <v>0</v>
      </c>
    </row>
    <row r="840" spans="1:15" x14ac:dyDescent="0.3">
      <c r="A840">
        <v>257</v>
      </c>
      <c r="B840">
        <v>20240416</v>
      </c>
      <c r="D840">
        <v>8.5</v>
      </c>
      <c r="E840">
        <v>983</v>
      </c>
      <c r="F840">
        <v>7.6</v>
      </c>
      <c r="H840">
        <v>77</v>
      </c>
      <c r="I840" s="101" t="s">
        <v>18</v>
      </c>
      <c r="J840" s="1">
        <f>DATEVALUE(RIGHT(jaar_zip[[#This Row],[YYYYMMDD]],2)&amp;"-"&amp;MID(jaar_zip[[#This Row],[YYYYMMDD]],5,2)&amp;"-"&amp;LEFT(jaar_zip[[#This Row],[YYYYMMDD]],4))</f>
        <v>45398</v>
      </c>
      <c r="K840" s="101" t="str">
        <f>IF(AND(VALUE(MONTH(jaar_zip[[#This Row],[Datum]]))=1,VALUE(WEEKNUM(jaar_zip[[#This Row],[Datum]],21))&gt;51),RIGHT(YEAR(jaar_zip[[#This Row],[Datum]])-1,2),RIGHT(YEAR(jaar_zip[[#This Row],[Datum]]),2))&amp;"-"&amp; TEXT(WEEKNUM(jaar_zip[[#This Row],[Datum]],21),"00")</f>
        <v>24-16</v>
      </c>
      <c r="L840" s="101">
        <f>MONTH(jaar_zip[[#This Row],[Datum]])</f>
        <v>4</v>
      </c>
      <c r="M840" s="101">
        <f>IF(ISNUMBER(jaar_zip[[#This Row],[etmaaltemperatuur]]),IF(jaar_zip[[#This Row],[etmaaltemperatuur]]&lt;stookgrens,stookgrens-jaar_zip[[#This Row],[etmaaltemperatuur]],0),"")</f>
        <v>9.5</v>
      </c>
      <c r="N840" s="101">
        <f>IF(ISNUMBER(jaar_zip[[#This Row],[graaddagen]]),IF(OR(MONTH(jaar_zip[[#This Row],[Datum]])=1,MONTH(jaar_zip[[#This Row],[Datum]])=2,MONTH(jaar_zip[[#This Row],[Datum]])=11,MONTH(jaar_zip[[#This Row],[Datum]])=12),1.1,IF(OR(MONTH(jaar_zip[[#This Row],[Datum]])=3,MONTH(jaar_zip[[#This Row],[Datum]])=10),1,0.8))*jaar_zip[[#This Row],[graaddagen]],"")</f>
        <v>7.6000000000000005</v>
      </c>
      <c r="O840" s="101">
        <f>IF(ISNUMBER(jaar_zip[[#This Row],[etmaaltemperatuur]]),IF(jaar_zip[[#This Row],[etmaaltemperatuur]]&gt;stookgrens,jaar_zip[[#This Row],[etmaaltemperatuur]]-stookgrens,0),"")</f>
        <v>0</v>
      </c>
    </row>
    <row r="841" spans="1:15" x14ac:dyDescent="0.3">
      <c r="A841">
        <v>257</v>
      </c>
      <c r="B841">
        <v>20240417</v>
      </c>
      <c r="D841">
        <v>6.2</v>
      </c>
      <c r="E841">
        <v>1305</v>
      </c>
      <c r="F841">
        <v>3.1</v>
      </c>
      <c r="H841">
        <v>76</v>
      </c>
      <c r="I841" s="101" t="s">
        <v>18</v>
      </c>
      <c r="J841" s="1">
        <f>DATEVALUE(RIGHT(jaar_zip[[#This Row],[YYYYMMDD]],2)&amp;"-"&amp;MID(jaar_zip[[#This Row],[YYYYMMDD]],5,2)&amp;"-"&amp;LEFT(jaar_zip[[#This Row],[YYYYMMDD]],4))</f>
        <v>45399</v>
      </c>
      <c r="K841" s="101" t="str">
        <f>IF(AND(VALUE(MONTH(jaar_zip[[#This Row],[Datum]]))=1,VALUE(WEEKNUM(jaar_zip[[#This Row],[Datum]],21))&gt;51),RIGHT(YEAR(jaar_zip[[#This Row],[Datum]])-1,2),RIGHT(YEAR(jaar_zip[[#This Row],[Datum]]),2))&amp;"-"&amp; TEXT(WEEKNUM(jaar_zip[[#This Row],[Datum]],21),"00")</f>
        <v>24-16</v>
      </c>
      <c r="L841" s="101">
        <f>MONTH(jaar_zip[[#This Row],[Datum]])</f>
        <v>4</v>
      </c>
      <c r="M841" s="101">
        <f>IF(ISNUMBER(jaar_zip[[#This Row],[etmaaltemperatuur]]),IF(jaar_zip[[#This Row],[etmaaltemperatuur]]&lt;stookgrens,stookgrens-jaar_zip[[#This Row],[etmaaltemperatuur]],0),"")</f>
        <v>11.8</v>
      </c>
      <c r="N841" s="101">
        <f>IF(ISNUMBER(jaar_zip[[#This Row],[graaddagen]]),IF(OR(MONTH(jaar_zip[[#This Row],[Datum]])=1,MONTH(jaar_zip[[#This Row],[Datum]])=2,MONTH(jaar_zip[[#This Row],[Datum]])=11,MONTH(jaar_zip[[#This Row],[Datum]])=12),1.1,IF(OR(MONTH(jaar_zip[[#This Row],[Datum]])=3,MONTH(jaar_zip[[#This Row],[Datum]])=10),1,0.8))*jaar_zip[[#This Row],[graaddagen]],"")</f>
        <v>9.4400000000000013</v>
      </c>
      <c r="O841" s="101">
        <f>IF(ISNUMBER(jaar_zip[[#This Row],[etmaaltemperatuur]]),IF(jaar_zip[[#This Row],[etmaaltemperatuur]]&gt;stookgrens,jaar_zip[[#This Row],[etmaaltemperatuur]]-stookgrens,0),"")</f>
        <v>0</v>
      </c>
    </row>
    <row r="842" spans="1:15" x14ac:dyDescent="0.3">
      <c r="A842">
        <v>257</v>
      </c>
      <c r="B842">
        <v>20240418</v>
      </c>
      <c r="D842">
        <v>7.6</v>
      </c>
      <c r="E842">
        <v>1706</v>
      </c>
      <c r="F842">
        <v>2.7</v>
      </c>
      <c r="H842">
        <v>73</v>
      </c>
      <c r="I842" s="101" t="s">
        <v>18</v>
      </c>
      <c r="J842" s="1">
        <f>DATEVALUE(RIGHT(jaar_zip[[#This Row],[YYYYMMDD]],2)&amp;"-"&amp;MID(jaar_zip[[#This Row],[YYYYMMDD]],5,2)&amp;"-"&amp;LEFT(jaar_zip[[#This Row],[YYYYMMDD]],4))</f>
        <v>45400</v>
      </c>
      <c r="K842" s="101" t="str">
        <f>IF(AND(VALUE(MONTH(jaar_zip[[#This Row],[Datum]]))=1,VALUE(WEEKNUM(jaar_zip[[#This Row],[Datum]],21))&gt;51),RIGHT(YEAR(jaar_zip[[#This Row],[Datum]])-1,2),RIGHT(YEAR(jaar_zip[[#This Row],[Datum]]),2))&amp;"-"&amp; TEXT(WEEKNUM(jaar_zip[[#This Row],[Datum]],21),"00")</f>
        <v>24-16</v>
      </c>
      <c r="L842" s="101">
        <f>MONTH(jaar_zip[[#This Row],[Datum]])</f>
        <v>4</v>
      </c>
      <c r="M842" s="101">
        <f>IF(ISNUMBER(jaar_zip[[#This Row],[etmaaltemperatuur]]),IF(jaar_zip[[#This Row],[etmaaltemperatuur]]&lt;stookgrens,stookgrens-jaar_zip[[#This Row],[etmaaltemperatuur]],0),"")</f>
        <v>10.4</v>
      </c>
      <c r="N842" s="101">
        <f>IF(ISNUMBER(jaar_zip[[#This Row],[graaddagen]]),IF(OR(MONTH(jaar_zip[[#This Row],[Datum]])=1,MONTH(jaar_zip[[#This Row],[Datum]])=2,MONTH(jaar_zip[[#This Row],[Datum]])=11,MONTH(jaar_zip[[#This Row],[Datum]])=12),1.1,IF(OR(MONTH(jaar_zip[[#This Row],[Datum]])=3,MONTH(jaar_zip[[#This Row],[Datum]])=10),1,0.8))*jaar_zip[[#This Row],[graaddagen]],"")</f>
        <v>8.32</v>
      </c>
      <c r="O842" s="101">
        <f>IF(ISNUMBER(jaar_zip[[#This Row],[etmaaltemperatuur]]),IF(jaar_zip[[#This Row],[etmaaltemperatuur]]&gt;stookgrens,jaar_zip[[#This Row],[etmaaltemperatuur]]-stookgrens,0),"")</f>
        <v>0</v>
      </c>
    </row>
    <row r="843" spans="1:15" x14ac:dyDescent="0.3">
      <c r="A843">
        <v>257</v>
      </c>
      <c r="B843">
        <v>20240419</v>
      </c>
      <c r="D843">
        <v>8.6</v>
      </c>
      <c r="E843">
        <v>1399</v>
      </c>
      <c r="F843">
        <v>7.8</v>
      </c>
      <c r="H843">
        <v>81</v>
      </c>
      <c r="I843" s="101" t="s">
        <v>18</v>
      </c>
      <c r="J843" s="1">
        <f>DATEVALUE(RIGHT(jaar_zip[[#This Row],[YYYYMMDD]],2)&amp;"-"&amp;MID(jaar_zip[[#This Row],[YYYYMMDD]],5,2)&amp;"-"&amp;LEFT(jaar_zip[[#This Row],[YYYYMMDD]],4))</f>
        <v>45401</v>
      </c>
      <c r="K843" s="101" t="str">
        <f>IF(AND(VALUE(MONTH(jaar_zip[[#This Row],[Datum]]))=1,VALUE(WEEKNUM(jaar_zip[[#This Row],[Datum]],21))&gt;51),RIGHT(YEAR(jaar_zip[[#This Row],[Datum]])-1,2),RIGHT(YEAR(jaar_zip[[#This Row],[Datum]]),2))&amp;"-"&amp; TEXT(WEEKNUM(jaar_zip[[#This Row],[Datum]],21),"00")</f>
        <v>24-16</v>
      </c>
      <c r="L843" s="101">
        <f>MONTH(jaar_zip[[#This Row],[Datum]])</f>
        <v>4</v>
      </c>
      <c r="M843" s="101">
        <f>IF(ISNUMBER(jaar_zip[[#This Row],[etmaaltemperatuur]]),IF(jaar_zip[[#This Row],[etmaaltemperatuur]]&lt;stookgrens,stookgrens-jaar_zip[[#This Row],[etmaaltemperatuur]],0),"")</f>
        <v>9.4</v>
      </c>
      <c r="N843" s="101">
        <f>IF(ISNUMBER(jaar_zip[[#This Row],[graaddagen]]),IF(OR(MONTH(jaar_zip[[#This Row],[Datum]])=1,MONTH(jaar_zip[[#This Row],[Datum]])=2,MONTH(jaar_zip[[#This Row],[Datum]])=11,MONTH(jaar_zip[[#This Row],[Datum]])=12),1.1,IF(OR(MONTH(jaar_zip[[#This Row],[Datum]])=3,MONTH(jaar_zip[[#This Row],[Datum]])=10),1,0.8))*jaar_zip[[#This Row],[graaddagen]],"")</f>
        <v>7.5200000000000005</v>
      </c>
      <c r="O843" s="101">
        <f>IF(ISNUMBER(jaar_zip[[#This Row],[etmaaltemperatuur]]),IF(jaar_zip[[#This Row],[etmaaltemperatuur]]&gt;stookgrens,jaar_zip[[#This Row],[etmaaltemperatuur]]-stookgrens,0),"")</f>
        <v>0</v>
      </c>
    </row>
    <row r="844" spans="1:15" x14ac:dyDescent="0.3">
      <c r="A844">
        <v>257</v>
      </c>
      <c r="B844">
        <v>20240420</v>
      </c>
      <c r="D844">
        <v>7.3</v>
      </c>
      <c r="E844">
        <v>1386</v>
      </c>
      <c r="F844">
        <v>1.9</v>
      </c>
      <c r="H844">
        <v>70</v>
      </c>
      <c r="I844" s="101" t="s">
        <v>18</v>
      </c>
      <c r="J844" s="1">
        <f>DATEVALUE(RIGHT(jaar_zip[[#This Row],[YYYYMMDD]],2)&amp;"-"&amp;MID(jaar_zip[[#This Row],[YYYYMMDD]],5,2)&amp;"-"&amp;LEFT(jaar_zip[[#This Row],[YYYYMMDD]],4))</f>
        <v>45402</v>
      </c>
      <c r="K844" s="101" t="str">
        <f>IF(AND(VALUE(MONTH(jaar_zip[[#This Row],[Datum]]))=1,VALUE(WEEKNUM(jaar_zip[[#This Row],[Datum]],21))&gt;51),RIGHT(YEAR(jaar_zip[[#This Row],[Datum]])-1,2),RIGHT(YEAR(jaar_zip[[#This Row],[Datum]]),2))&amp;"-"&amp; TEXT(WEEKNUM(jaar_zip[[#This Row],[Datum]],21),"00")</f>
        <v>24-16</v>
      </c>
      <c r="L844" s="101">
        <f>MONTH(jaar_zip[[#This Row],[Datum]])</f>
        <v>4</v>
      </c>
      <c r="M844" s="101">
        <f>IF(ISNUMBER(jaar_zip[[#This Row],[etmaaltemperatuur]]),IF(jaar_zip[[#This Row],[etmaaltemperatuur]]&lt;stookgrens,stookgrens-jaar_zip[[#This Row],[etmaaltemperatuur]],0),"")</f>
        <v>10.7</v>
      </c>
      <c r="N844" s="101">
        <f>IF(ISNUMBER(jaar_zip[[#This Row],[graaddagen]]),IF(OR(MONTH(jaar_zip[[#This Row],[Datum]])=1,MONTH(jaar_zip[[#This Row],[Datum]])=2,MONTH(jaar_zip[[#This Row],[Datum]])=11,MONTH(jaar_zip[[#This Row],[Datum]])=12),1.1,IF(OR(MONTH(jaar_zip[[#This Row],[Datum]])=3,MONTH(jaar_zip[[#This Row],[Datum]])=10),1,0.8))*jaar_zip[[#This Row],[graaddagen]],"")</f>
        <v>8.56</v>
      </c>
      <c r="O844" s="101">
        <f>IF(ISNUMBER(jaar_zip[[#This Row],[etmaaltemperatuur]]),IF(jaar_zip[[#This Row],[etmaaltemperatuur]]&gt;stookgrens,jaar_zip[[#This Row],[etmaaltemperatuur]]-stookgrens,0),"")</f>
        <v>0</v>
      </c>
    </row>
    <row r="845" spans="1:15" x14ac:dyDescent="0.3">
      <c r="A845">
        <v>257</v>
      </c>
      <c r="B845">
        <v>20240421</v>
      </c>
      <c r="D845">
        <v>6.7</v>
      </c>
      <c r="E845">
        <v>1869</v>
      </c>
      <c r="F845">
        <v>4.4000000000000004</v>
      </c>
      <c r="H845">
        <v>70</v>
      </c>
      <c r="I845" s="101" t="s">
        <v>18</v>
      </c>
      <c r="J845" s="1">
        <f>DATEVALUE(RIGHT(jaar_zip[[#This Row],[YYYYMMDD]],2)&amp;"-"&amp;MID(jaar_zip[[#This Row],[YYYYMMDD]],5,2)&amp;"-"&amp;LEFT(jaar_zip[[#This Row],[YYYYMMDD]],4))</f>
        <v>45403</v>
      </c>
      <c r="K845" s="101" t="str">
        <f>IF(AND(VALUE(MONTH(jaar_zip[[#This Row],[Datum]]))=1,VALUE(WEEKNUM(jaar_zip[[#This Row],[Datum]],21))&gt;51),RIGHT(YEAR(jaar_zip[[#This Row],[Datum]])-1,2),RIGHT(YEAR(jaar_zip[[#This Row],[Datum]]),2))&amp;"-"&amp; TEXT(WEEKNUM(jaar_zip[[#This Row],[Datum]],21),"00")</f>
        <v>24-16</v>
      </c>
      <c r="L845" s="101">
        <f>MONTH(jaar_zip[[#This Row],[Datum]])</f>
        <v>4</v>
      </c>
      <c r="M845" s="101">
        <f>IF(ISNUMBER(jaar_zip[[#This Row],[etmaaltemperatuur]]),IF(jaar_zip[[#This Row],[etmaaltemperatuur]]&lt;stookgrens,stookgrens-jaar_zip[[#This Row],[etmaaltemperatuur]],0),"")</f>
        <v>11.3</v>
      </c>
      <c r="N845" s="101">
        <f>IF(ISNUMBER(jaar_zip[[#This Row],[graaddagen]]),IF(OR(MONTH(jaar_zip[[#This Row],[Datum]])=1,MONTH(jaar_zip[[#This Row],[Datum]])=2,MONTH(jaar_zip[[#This Row],[Datum]])=11,MONTH(jaar_zip[[#This Row],[Datum]])=12),1.1,IF(OR(MONTH(jaar_zip[[#This Row],[Datum]])=3,MONTH(jaar_zip[[#This Row],[Datum]])=10),1,0.8))*jaar_zip[[#This Row],[graaddagen]],"")</f>
        <v>9.0400000000000009</v>
      </c>
      <c r="O845" s="101">
        <f>IF(ISNUMBER(jaar_zip[[#This Row],[etmaaltemperatuur]]),IF(jaar_zip[[#This Row],[etmaaltemperatuur]]&gt;stookgrens,jaar_zip[[#This Row],[etmaaltemperatuur]]-stookgrens,0),"")</f>
        <v>0</v>
      </c>
    </row>
    <row r="846" spans="1:15" x14ac:dyDescent="0.3">
      <c r="A846">
        <v>257</v>
      </c>
      <c r="B846">
        <v>20240422</v>
      </c>
      <c r="D846">
        <v>5.6</v>
      </c>
      <c r="E846">
        <v>1503</v>
      </c>
      <c r="F846">
        <v>0.1</v>
      </c>
      <c r="H846">
        <v>62</v>
      </c>
      <c r="I846" s="101" t="s">
        <v>18</v>
      </c>
      <c r="J846" s="1">
        <f>DATEVALUE(RIGHT(jaar_zip[[#This Row],[YYYYMMDD]],2)&amp;"-"&amp;MID(jaar_zip[[#This Row],[YYYYMMDD]],5,2)&amp;"-"&amp;LEFT(jaar_zip[[#This Row],[YYYYMMDD]],4))</f>
        <v>45404</v>
      </c>
      <c r="K846" s="101" t="str">
        <f>IF(AND(VALUE(MONTH(jaar_zip[[#This Row],[Datum]]))=1,VALUE(WEEKNUM(jaar_zip[[#This Row],[Datum]],21))&gt;51),RIGHT(YEAR(jaar_zip[[#This Row],[Datum]])-1,2),RIGHT(YEAR(jaar_zip[[#This Row],[Datum]]),2))&amp;"-"&amp; TEXT(WEEKNUM(jaar_zip[[#This Row],[Datum]],21),"00")</f>
        <v>24-17</v>
      </c>
      <c r="L846" s="101">
        <f>MONTH(jaar_zip[[#This Row],[Datum]])</f>
        <v>4</v>
      </c>
      <c r="M846" s="101">
        <f>IF(ISNUMBER(jaar_zip[[#This Row],[etmaaltemperatuur]]),IF(jaar_zip[[#This Row],[etmaaltemperatuur]]&lt;stookgrens,stookgrens-jaar_zip[[#This Row],[etmaaltemperatuur]],0),"")</f>
        <v>12.4</v>
      </c>
      <c r="N846" s="101">
        <f>IF(ISNUMBER(jaar_zip[[#This Row],[graaddagen]]),IF(OR(MONTH(jaar_zip[[#This Row],[Datum]])=1,MONTH(jaar_zip[[#This Row],[Datum]])=2,MONTH(jaar_zip[[#This Row],[Datum]])=11,MONTH(jaar_zip[[#This Row],[Datum]])=12),1.1,IF(OR(MONTH(jaar_zip[[#This Row],[Datum]])=3,MONTH(jaar_zip[[#This Row],[Datum]])=10),1,0.8))*jaar_zip[[#This Row],[graaddagen]],"")</f>
        <v>9.9200000000000017</v>
      </c>
      <c r="O846" s="101">
        <f>IF(ISNUMBER(jaar_zip[[#This Row],[etmaaltemperatuur]]),IF(jaar_zip[[#This Row],[etmaaltemperatuur]]&gt;stookgrens,jaar_zip[[#This Row],[etmaaltemperatuur]]-stookgrens,0),"")</f>
        <v>0</v>
      </c>
    </row>
    <row r="847" spans="1:15" x14ac:dyDescent="0.3">
      <c r="A847">
        <v>257</v>
      </c>
      <c r="B847">
        <v>20240423</v>
      </c>
      <c r="D847">
        <v>5.3</v>
      </c>
      <c r="E847">
        <v>1744</v>
      </c>
      <c r="F847">
        <v>2</v>
      </c>
      <c r="H847">
        <v>70</v>
      </c>
      <c r="I847" s="101" t="s">
        <v>18</v>
      </c>
      <c r="J847" s="1">
        <f>DATEVALUE(RIGHT(jaar_zip[[#This Row],[YYYYMMDD]],2)&amp;"-"&amp;MID(jaar_zip[[#This Row],[YYYYMMDD]],5,2)&amp;"-"&amp;LEFT(jaar_zip[[#This Row],[YYYYMMDD]],4))</f>
        <v>45405</v>
      </c>
      <c r="K847" s="101" t="str">
        <f>IF(AND(VALUE(MONTH(jaar_zip[[#This Row],[Datum]]))=1,VALUE(WEEKNUM(jaar_zip[[#This Row],[Datum]],21))&gt;51),RIGHT(YEAR(jaar_zip[[#This Row],[Datum]])-1,2),RIGHT(YEAR(jaar_zip[[#This Row],[Datum]]),2))&amp;"-"&amp; TEXT(WEEKNUM(jaar_zip[[#This Row],[Datum]],21),"00")</f>
        <v>24-17</v>
      </c>
      <c r="L847" s="101">
        <f>MONTH(jaar_zip[[#This Row],[Datum]])</f>
        <v>4</v>
      </c>
      <c r="M847" s="101">
        <f>IF(ISNUMBER(jaar_zip[[#This Row],[etmaaltemperatuur]]),IF(jaar_zip[[#This Row],[etmaaltemperatuur]]&lt;stookgrens,stookgrens-jaar_zip[[#This Row],[etmaaltemperatuur]],0),"")</f>
        <v>12.7</v>
      </c>
      <c r="N847" s="101">
        <f>IF(ISNUMBER(jaar_zip[[#This Row],[graaddagen]]),IF(OR(MONTH(jaar_zip[[#This Row],[Datum]])=1,MONTH(jaar_zip[[#This Row],[Datum]])=2,MONTH(jaar_zip[[#This Row],[Datum]])=11,MONTH(jaar_zip[[#This Row],[Datum]])=12),1.1,IF(OR(MONTH(jaar_zip[[#This Row],[Datum]])=3,MONTH(jaar_zip[[#This Row],[Datum]])=10),1,0.8))*jaar_zip[[#This Row],[graaddagen]],"")</f>
        <v>10.16</v>
      </c>
      <c r="O847" s="101">
        <f>IF(ISNUMBER(jaar_zip[[#This Row],[etmaaltemperatuur]]),IF(jaar_zip[[#This Row],[etmaaltemperatuur]]&gt;stookgrens,jaar_zip[[#This Row],[etmaaltemperatuur]]-stookgrens,0),"")</f>
        <v>0</v>
      </c>
    </row>
    <row r="848" spans="1:15" x14ac:dyDescent="0.3">
      <c r="A848">
        <v>257</v>
      </c>
      <c r="B848">
        <v>20240424</v>
      </c>
      <c r="D848">
        <v>7.1</v>
      </c>
      <c r="E848">
        <v>1542</v>
      </c>
      <c r="F848">
        <v>2.8</v>
      </c>
      <c r="H848">
        <v>71</v>
      </c>
      <c r="I848" s="101" t="s">
        <v>18</v>
      </c>
      <c r="J848" s="1">
        <f>DATEVALUE(RIGHT(jaar_zip[[#This Row],[YYYYMMDD]],2)&amp;"-"&amp;MID(jaar_zip[[#This Row],[YYYYMMDD]],5,2)&amp;"-"&amp;LEFT(jaar_zip[[#This Row],[YYYYMMDD]],4))</f>
        <v>45406</v>
      </c>
      <c r="K848" s="101" t="str">
        <f>IF(AND(VALUE(MONTH(jaar_zip[[#This Row],[Datum]]))=1,VALUE(WEEKNUM(jaar_zip[[#This Row],[Datum]],21))&gt;51),RIGHT(YEAR(jaar_zip[[#This Row],[Datum]])-1,2),RIGHT(YEAR(jaar_zip[[#This Row],[Datum]]),2))&amp;"-"&amp; TEXT(WEEKNUM(jaar_zip[[#This Row],[Datum]],21),"00")</f>
        <v>24-17</v>
      </c>
      <c r="L848" s="101">
        <f>MONTH(jaar_zip[[#This Row],[Datum]])</f>
        <v>4</v>
      </c>
      <c r="M848" s="101">
        <f>IF(ISNUMBER(jaar_zip[[#This Row],[etmaaltemperatuur]]),IF(jaar_zip[[#This Row],[etmaaltemperatuur]]&lt;stookgrens,stookgrens-jaar_zip[[#This Row],[etmaaltemperatuur]],0),"")</f>
        <v>10.9</v>
      </c>
      <c r="N848" s="101">
        <f>IF(ISNUMBER(jaar_zip[[#This Row],[graaddagen]]),IF(OR(MONTH(jaar_zip[[#This Row],[Datum]])=1,MONTH(jaar_zip[[#This Row],[Datum]])=2,MONTH(jaar_zip[[#This Row],[Datum]])=11,MONTH(jaar_zip[[#This Row],[Datum]])=12),1.1,IF(OR(MONTH(jaar_zip[[#This Row],[Datum]])=3,MONTH(jaar_zip[[#This Row],[Datum]])=10),1,0.8))*jaar_zip[[#This Row],[graaddagen]],"")</f>
        <v>8.7200000000000006</v>
      </c>
      <c r="O848" s="101">
        <f>IF(ISNUMBER(jaar_zip[[#This Row],[etmaaltemperatuur]]),IF(jaar_zip[[#This Row],[etmaaltemperatuur]]&gt;stookgrens,jaar_zip[[#This Row],[etmaaltemperatuur]]-stookgrens,0),"")</f>
        <v>0</v>
      </c>
    </row>
    <row r="849" spans="1:15" x14ac:dyDescent="0.3">
      <c r="A849">
        <v>257</v>
      </c>
      <c r="B849">
        <v>20240425</v>
      </c>
      <c r="D849">
        <v>6.8</v>
      </c>
      <c r="E849">
        <v>1068</v>
      </c>
      <c r="F849">
        <v>4.8</v>
      </c>
      <c r="H849">
        <v>70</v>
      </c>
      <c r="I849" s="101" t="s">
        <v>18</v>
      </c>
      <c r="J849" s="1">
        <f>DATEVALUE(RIGHT(jaar_zip[[#This Row],[YYYYMMDD]],2)&amp;"-"&amp;MID(jaar_zip[[#This Row],[YYYYMMDD]],5,2)&amp;"-"&amp;LEFT(jaar_zip[[#This Row],[YYYYMMDD]],4))</f>
        <v>45407</v>
      </c>
      <c r="K849" s="101" t="str">
        <f>IF(AND(VALUE(MONTH(jaar_zip[[#This Row],[Datum]]))=1,VALUE(WEEKNUM(jaar_zip[[#This Row],[Datum]],21))&gt;51),RIGHT(YEAR(jaar_zip[[#This Row],[Datum]])-1,2),RIGHT(YEAR(jaar_zip[[#This Row],[Datum]]),2))&amp;"-"&amp; TEXT(WEEKNUM(jaar_zip[[#This Row],[Datum]],21),"00")</f>
        <v>24-17</v>
      </c>
      <c r="L849" s="101">
        <f>MONTH(jaar_zip[[#This Row],[Datum]])</f>
        <v>4</v>
      </c>
      <c r="M849" s="101">
        <f>IF(ISNUMBER(jaar_zip[[#This Row],[etmaaltemperatuur]]),IF(jaar_zip[[#This Row],[etmaaltemperatuur]]&lt;stookgrens,stookgrens-jaar_zip[[#This Row],[etmaaltemperatuur]],0),"")</f>
        <v>11.2</v>
      </c>
      <c r="N849" s="101">
        <f>IF(ISNUMBER(jaar_zip[[#This Row],[graaddagen]]),IF(OR(MONTH(jaar_zip[[#This Row],[Datum]])=1,MONTH(jaar_zip[[#This Row],[Datum]])=2,MONTH(jaar_zip[[#This Row],[Datum]])=11,MONTH(jaar_zip[[#This Row],[Datum]])=12),1.1,IF(OR(MONTH(jaar_zip[[#This Row],[Datum]])=3,MONTH(jaar_zip[[#This Row],[Datum]])=10),1,0.8))*jaar_zip[[#This Row],[graaddagen]],"")</f>
        <v>8.9599999999999991</v>
      </c>
      <c r="O849" s="101">
        <f>IF(ISNUMBER(jaar_zip[[#This Row],[etmaaltemperatuur]]),IF(jaar_zip[[#This Row],[etmaaltemperatuur]]&gt;stookgrens,jaar_zip[[#This Row],[etmaaltemperatuur]]-stookgrens,0),"")</f>
        <v>0</v>
      </c>
    </row>
    <row r="850" spans="1:15" x14ac:dyDescent="0.3">
      <c r="A850">
        <v>257</v>
      </c>
      <c r="B850">
        <v>20240426</v>
      </c>
      <c r="D850">
        <v>7.4</v>
      </c>
      <c r="E850">
        <v>2454</v>
      </c>
      <c r="F850">
        <v>0.4</v>
      </c>
      <c r="H850">
        <v>69</v>
      </c>
      <c r="I850" s="101" t="s">
        <v>18</v>
      </c>
      <c r="J850" s="1">
        <f>DATEVALUE(RIGHT(jaar_zip[[#This Row],[YYYYMMDD]],2)&amp;"-"&amp;MID(jaar_zip[[#This Row],[YYYYMMDD]],5,2)&amp;"-"&amp;LEFT(jaar_zip[[#This Row],[YYYYMMDD]],4))</f>
        <v>45408</v>
      </c>
      <c r="K850" s="101" t="str">
        <f>IF(AND(VALUE(MONTH(jaar_zip[[#This Row],[Datum]]))=1,VALUE(WEEKNUM(jaar_zip[[#This Row],[Datum]],21))&gt;51),RIGHT(YEAR(jaar_zip[[#This Row],[Datum]])-1,2),RIGHT(YEAR(jaar_zip[[#This Row],[Datum]]),2))&amp;"-"&amp; TEXT(WEEKNUM(jaar_zip[[#This Row],[Datum]],21),"00")</f>
        <v>24-17</v>
      </c>
      <c r="L850" s="101">
        <f>MONTH(jaar_zip[[#This Row],[Datum]])</f>
        <v>4</v>
      </c>
      <c r="M850" s="101">
        <f>IF(ISNUMBER(jaar_zip[[#This Row],[etmaaltemperatuur]]),IF(jaar_zip[[#This Row],[etmaaltemperatuur]]&lt;stookgrens,stookgrens-jaar_zip[[#This Row],[etmaaltemperatuur]],0),"")</f>
        <v>10.6</v>
      </c>
      <c r="N850" s="101">
        <f>IF(ISNUMBER(jaar_zip[[#This Row],[graaddagen]]),IF(OR(MONTH(jaar_zip[[#This Row],[Datum]])=1,MONTH(jaar_zip[[#This Row],[Datum]])=2,MONTH(jaar_zip[[#This Row],[Datum]])=11,MONTH(jaar_zip[[#This Row],[Datum]])=12),1.1,IF(OR(MONTH(jaar_zip[[#This Row],[Datum]])=3,MONTH(jaar_zip[[#This Row],[Datum]])=10),1,0.8))*jaar_zip[[#This Row],[graaddagen]],"")</f>
        <v>8.48</v>
      </c>
      <c r="O850" s="101">
        <f>IF(ISNUMBER(jaar_zip[[#This Row],[etmaaltemperatuur]]),IF(jaar_zip[[#This Row],[etmaaltemperatuur]]&gt;stookgrens,jaar_zip[[#This Row],[etmaaltemperatuur]]-stookgrens,0),"")</f>
        <v>0</v>
      </c>
    </row>
    <row r="851" spans="1:15" x14ac:dyDescent="0.3">
      <c r="A851">
        <v>257</v>
      </c>
      <c r="B851">
        <v>20240427</v>
      </c>
      <c r="D851">
        <v>10.7</v>
      </c>
      <c r="E851">
        <v>894</v>
      </c>
      <c r="F851">
        <v>5.5</v>
      </c>
      <c r="H851">
        <v>84</v>
      </c>
      <c r="I851" s="101" t="s">
        <v>18</v>
      </c>
      <c r="J851" s="1">
        <f>DATEVALUE(RIGHT(jaar_zip[[#This Row],[YYYYMMDD]],2)&amp;"-"&amp;MID(jaar_zip[[#This Row],[YYYYMMDD]],5,2)&amp;"-"&amp;LEFT(jaar_zip[[#This Row],[YYYYMMDD]],4))</f>
        <v>45409</v>
      </c>
      <c r="K851" s="101" t="str">
        <f>IF(AND(VALUE(MONTH(jaar_zip[[#This Row],[Datum]]))=1,VALUE(WEEKNUM(jaar_zip[[#This Row],[Datum]],21))&gt;51),RIGHT(YEAR(jaar_zip[[#This Row],[Datum]])-1,2),RIGHT(YEAR(jaar_zip[[#This Row],[Datum]]),2))&amp;"-"&amp; TEXT(WEEKNUM(jaar_zip[[#This Row],[Datum]],21),"00")</f>
        <v>24-17</v>
      </c>
      <c r="L851" s="101">
        <f>MONTH(jaar_zip[[#This Row],[Datum]])</f>
        <v>4</v>
      </c>
      <c r="M851" s="101">
        <f>IF(ISNUMBER(jaar_zip[[#This Row],[etmaaltemperatuur]]),IF(jaar_zip[[#This Row],[etmaaltemperatuur]]&lt;stookgrens,stookgrens-jaar_zip[[#This Row],[etmaaltemperatuur]],0),"")</f>
        <v>7.3000000000000007</v>
      </c>
      <c r="N851" s="101">
        <f>IF(ISNUMBER(jaar_zip[[#This Row],[graaddagen]]),IF(OR(MONTH(jaar_zip[[#This Row],[Datum]])=1,MONTH(jaar_zip[[#This Row],[Datum]])=2,MONTH(jaar_zip[[#This Row],[Datum]])=11,MONTH(jaar_zip[[#This Row],[Datum]])=12),1.1,IF(OR(MONTH(jaar_zip[[#This Row],[Datum]])=3,MONTH(jaar_zip[[#This Row],[Datum]])=10),1,0.8))*jaar_zip[[#This Row],[graaddagen]],"")</f>
        <v>5.8400000000000007</v>
      </c>
      <c r="O851" s="101">
        <f>IF(ISNUMBER(jaar_zip[[#This Row],[etmaaltemperatuur]]),IF(jaar_zip[[#This Row],[etmaaltemperatuur]]&gt;stookgrens,jaar_zip[[#This Row],[etmaaltemperatuur]]-stookgrens,0),"")</f>
        <v>0</v>
      </c>
    </row>
    <row r="852" spans="1:15" x14ac:dyDescent="0.3">
      <c r="A852">
        <v>257</v>
      </c>
      <c r="B852">
        <v>20240428</v>
      </c>
      <c r="D852">
        <v>12.5</v>
      </c>
      <c r="E852">
        <v>930</v>
      </c>
      <c r="F852">
        <v>-0.1</v>
      </c>
      <c r="H852">
        <v>69</v>
      </c>
      <c r="I852" s="101" t="s">
        <v>18</v>
      </c>
      <c r="J852" s="1">
        <f>DATEVALUE(RIGHT(jaar_zip[[#This Row],[YYYYMMDD]],2)&amp;"-"&amp;MID(jaar_zip[[#This Row],[YYYYMMDD]],5,2)&amp;"-"&amp;LEFT(jaar_zip[[#This Row],[YYYYMMDD]],4))</f>
        <v>45410</v>
      </c>
      <c r="K852" s="101" t="str">
        <f>IF(AND(VALUE(MONTH(jaar_zip[[#This Row],[Datum]]))=1,VALUE(WEEKNUM(jaar_zip[[#This Row],[Datum]],21))&gt;51),RIGHT(YEAR(jaar_zip[[#This Row],[Datum]])-1,2),RIGHT(YEAR(jaar_zip[[#This Row],[Datum]]),2))&amp;"-"&amp; TEXT(WEEKNUM(jaar_zip[[#This Row],[Datum]],21),"00")</f>
        <v>24-17</v>
      </c>
      <c r="L852" s="101">
        <f>MONTH(jaar_zip[[#This Row],[Datum]])</f>
        <v>4</v>
      </c>
      <c r="M852" s="101">
        <f>IF(ISNUMBER(jaar_zip[[#This Row],[etmaaltemperatuur]]),IF(jaar_zip[[#This Row],[etmaaltemperatuur]]&lt;stookgrens,stookgrens-jaar_zip[[#This Row],[etmaaltemperatuur]],0),"")</f>
        <v>5.5</v>
      </c>
      <c r="N852" s="101">
        <f>IF(ISNUMBER(jaar_zip[[#This Row],[graaddagen]]),IF(OR(MONTH(jaar_zip[[#This Row],[Datum]])=1,MONTH(jaar_zip[[#This Row],[Datum]])=2,MONTH(jaar_zip[[#This Row],[Datum]])=11,MONTH(jaar_zip[[#This Row],[Datum]])=12),1.1,IF(OR(MONTH(jaar_zip[[#This Row],[Datum]])=3,MONTH(jaar_zip[[#This Row],[Datum]])=10),1,0.8))*jaar_zip[[#This Row],[graaddagen]],"")</f>
        <v>4.4000000000000004</v>
      </c>
      <c r="O852" s="101">
        <f>IF(ISNUMBER(jaar_zip[[#This Row],[etmaaltemperatuur]]),IF(jaar_zip[[#This Row],[etmaaltemperatuur]]&gt;stookgrens,jaar_zip[[#This Row],[etmaaltemperatuur]]-stookgrens,0),"")</f>
        <v>0</v>
      </c>
    </row>
    <row r="853" spans="1:15" x14ac:dyDescent="0.3">
      <c r="A853">
        <v>257</v>
      </c>
      <c r="B853">
        <v>20240429</v>
      </c>
      <c r="D853">
        <v>12.8</v>
      </c>
      <c r="E853">
        <v>2321</v>
      </c>
      <c r="F853">
        <v>0</v>
      </c>
      <c r="H853">
        <v>67</v>
      </c>
      <c r="I853" s="101" t="s">
        <v>18</v>
      </c>
      <c r="J853" s="1">
        <f>DATEVALUE(RIGHT(jaar_zip[[#This Row],[YYYYMMDD]],2)&amp;"-"&amp;MID(jaar_zip[[#This Row],[YYYYMMDD]],5,2)&amp;"-"&amp;LEFT(jaar_zip[[#This Row],[YYYYMMDD]],4))</f>
        <v>45411</v>
      </c>
      <c r="K853" s="101" t="str">
        <f>IF(AND(VALUE(MONTH(jaar_zip[[#This Row],[Datum]]))=1,VALUE(WEEKNUM(jaar_zip[[#This Row],[Datum]],21))&gt;51),RIGHT(YEAR(jaar_zip[[#This Row],[Datum]])-1,2),RIGHT(YEAR(jaar_zip[[#This Row],[Datum]]),2))&amp;"-"&amp; TEXT(WEEKNUM(jaar_zip[[#This Row],[Datum]],21),"00")</f>
        <v>24-18</v>
      </c>
      <c r="L853" s="101">
        <f>MONTH(jaar_zip[[#This Row],[Datum]])</f>
        <v>4</v>
      </c>
      <c r="M853" s="101">
        <f>IF(ISNUMBER(jaar_zip[[#This Row],[etmaaltemperatuur]]),IF(jaar_zip[[#This Row],[etmaaltemperatuur]]&lt;stookgrens,stookgrens-jaar_zip[[#This Row],[etmaaltemperatuur]],0),"")</f>
        <v>5.1999999999999993</v>
      </c>
      <c r="N853" s="101">
        <f>IF(ISNUMBER(jaar_zip[[#This Row],[graaddagen]]),IF(OR(MONTH(jaar_zip[[#This Row],[Datum]])=1,MONTH(jaar_zip[[#This Row],[Datum]])=2,MONTH(jaar_zip[[#This Row],[Datum]])=11,MONTH(jaar_zip[[#This Row],[Datum]])=12),1.1,IF(OR(MONTH(jaar_zip[[#This Row],[Datum]])=3,MONTH(jaar_zip[[#This Row],[Datum]])=10),1,0.8))*jaar_zip[[#This Row],[graaddagen]],"")</f>
        <v>4.1599999999999993</v>
      </c>
      <c r="O853" s="101">
        <f>IF(ISNUMBER(jaar_zip[[#This Row],[etmaaltemperatuur]]),IF(jaar_zip[[#This Row],[etmaaltemperatuur]]&gt;stookgrens,jaar_zip[[#This Row],[etmaaltemperatuur]]-stookgrens,0),"")</f>
        <v>0</v>
      </c>
    </row>
    <row r="854" spans="1:15" x14ac:dyDescent="0.3">
      <c r="A854">
        <v>257</v>
      </c>
      <c r="B854">
        <v>20240430</v>
      </c>
      <c r="D854">
        <v>16</v>
      </c>
      <c r="E854">
        <v>1628</v>
      </c>
      <c r="F854">
        <v>0</v>
      </c>
      <c r="H854">
        <v>71</v>
      </c>
      <c r="I854" s="101" t="s">
        <v>18</v>
      </c>
      <c r="J854" s="1">
        <f>DATEVALUE(RIGHT(jaar_zip[[#This Row],[YYYYMMDD]],2)&amp;"-"&amp;MID(jaar_zip[[#This Row],[YYYYMMDD]],5,2)&amp;"-"&amp;LEFT(jaar_zip[[#This Row],[YYYYMMDD]],4))</f>
        <v>45412</v>
      </c>
      <c r="K854" s="101" t="str">
        <f>IF(AND(VALUE(MONTH(jaar_zip[[#This Row],[Datum]]))=1,VALUE(WEEKNUM(jaar_zip[[#This Row],[Datum]],21))&gt;51),RIGHT(YEAR(jaar_zip[[#This Row],[Datum]])-1,2),RIGHT(YEAR(jaar_zip[[#This Row],[Datum]]),2))&amp;"-"&amp; TEXT(WEEKNUM(jaar_zip[[#This Row],[Datum]],21),"00")</f>
        <v>24-18</v>
      </c>
      <c r="L854" s="101">
        <f>MONTH(jaar_zip[[#This Row],[Datum]])</f>
        <v>4</v>
      </c>
      <c r="M854" s="101">
        <f>IF(ISNUMBER(jaar_zip[[#This Row],[etmaaltemperatuur]]),IF(jaar_zip[[#This Row],[etmaaltemperatuur]]&lt;stookgrens,stookgrens-jaar_zip[[#This Row],[etmaaltemperatuur]],0),"")</f>
        <v>2</v>
      </c>
      <c r="N854" s="101">
        <f>IF(ISNUMBER(jaar_zip[[#This Row],[graaddagen]]),IF(OR(MONTH(jaar_zip[[#This Row],[Datum]])=1,MONTH(jaar_zip[[#This Row],[Datum]])=2,MONTH(jaar_zip[[#This Row],[Datum]])=11,MONTH(jaar_zip[[#This Row],[Datum]])=12),1.1,IF(OR(MONTH(jaar_zip[[#This Row],[Datum]])=3,MONTH(jaar_zip[[#This Row],[Datum]])=10),1,0.8))*jaar_zip[[#This Row],[graaddagen]],"")</f>
        <v>1.6</v>
      </c>
      <c r="O854" s="101">
        <f>IF(ISNUMBER(jaar_zip[[#This Row],[etmaaltemperatuur]]),IF(jaar_zip[[#This Row],[etmaaltemperatuur]]&gt;stookgrens,jaar_zip[[#This Row],[etmaaltemperatuur]]-stookgrens,0),"")</f>
        <v>0</v>
      </c>
    </row>
    <row r="855" spans="1:15" x14ac:dyDescent="0.3">
      <c r="A855">
        <v>257</v>
      </c>
      <c r="B855">
        <v>20240501</v>
      </c>
      <c r="D855">
        <v>15.8</v>
      </c>
      <c r="E855">
        <v>2359</v>
      </c>
      <c r="F855">
        <v>2.1</v>
      </c>
      <c r="H855">
        <v>81</v>
      </c>
      <c r="I855" s="101" t="s">
        <v>18</v>
      </c>
      <c r="J855" s="1">
        <f>DATEVALUE(RIGHT(jaar_zip[[#This Row],[YYYYMMDD]],2)&amp;"-"&amp;MID(jaar_zip[[#This Row],[YYYYMMDD]],5,2)&amp;"-"&amp;LEFT(jaar_zip[[#This Row],[YYYYMMDD]],4))</f>
        <v>45413</v>
      </c>
      <c r="K855" s="101" t="str">
        <f>IF(AND(VALUE(MONTH(jaar_zip[[#This Row],[Datum]]))=1,VALUE(WEEKNUM(jaar_zip[[#This Row],[Datum]],21))&gt;51),RIGHT(YEAR(jaar_zip[[#This Row],[Datum]])-1,2),RIGHT(YEAR(jaar_zip[[#This Row],[Datum]]),2))&amp;"-"&amp; TEXT(WEEKNUM(jaar_zip[[#This Row],[Datum]],21),"00")</f>
        <v>24-18</v>
      </c>
      <c r="L855" s="101">
        <f>MONTH(jaar_zip[[#This Row],[Datum]])</f>
        <v>5</v>
      </c>
      <c r="M855" s="101">
        <f>IF(ISNUMBER(jaar_zip[[#This Row],[etmaaltemperatuur]]),IF(jaar_zip[[#This Row],[etmaaltemperatuur]]&lt;stookgrens,stookgrens-jaar_zip[[#This Row],[etmaaltemperatuur]],0),"")</f>
        <v>2.1999999999999993</v>
      </c>
      <c r="N855" s="101">
        <f>IF(ISNUMBER(jaar_zip[[#This Row],[graaddagen]]),IF(OR(MONTH(jaar_zip[[#This Row],[Datum]])=1,MONTH(jaar_zip[[#This Row],[Datum]])=2,MONTH(jaar_zip[[#This Row],[Datum]])=11,MONTH(jaar_zip[[#This Row],[Datum]])=12),1.1,IF(OR(MONTH(jaar_zip[[#This Row],[Datum]])=3,MONTH(jaar_zip[[#This Row],[Datum]])=10),1,0.8))*jaar_zip[[#This Row],[graaddagen]],"")</f>
        <v>1.7599999999999996</v>
      </c>
      <c r="O855" s="101">
        <f>IF(ISNUMBER(jaar_zip[[#This Row],[etmaaltemperatuur]]),IF(jaar_zip[[#This Row],[etmaaltemperatuur]]&gt;stookgrens,jaar_zip[[#This Row],[etmaaltemperatuur]]-stookgrens,0),"")</f>
        <v>0</v>
      </c>
    </row>
    <row r="856" spans="1:15" x14ac:dyDescent="0.3">
      <c r="A856">
        <v>260</v>
      </c>
      <c r="B856">
        <v>20240101</v>
      </c>
      <c r="C856">
        <v>5.5</v>
      </c>
      <c r="D856">
        <v>7.4</v>
      </c>
      <c r="E856">
        <v>142</v>
      </c>
      <c r="F856">
        <v>10.3</v>
      </c>
      <c r="G856">
        <v>1001.3</v>
      </c>
      <c r="H856">
        <v>87</v>
      </c>
      <c r="I856" s="101" t="s">
        <v>19</v>
      </c>
      <c r="J856" s="1">
        <f>DATEVALUE(RIGHT(jaar_zip[[#This Row],[YYYYMMDD]],2)&amp;"-"&amp;MID(jaar_zip[[#This Row],[YYYYMMDD]],5,2)&amp;"-"&amp;LEFT(jaar_zip[[#This Row],[YYYYMMDD]],4))</f>
        <v>45292</v>
      </c>
      <c r="K856" s="101" t="str">
        <f>IF(AND(VALUE(MONTH(jaar_zip[[#This Row],[Datum]]))=1,VALUE(WEEKNUM(jaar_zip[[#This Row],[Datum]],21))&gt;51),RIGHT(YEAR(jaar_zip[[#This Row],[Datum]])-1,2),RIGHT(YEAR(jaar_zip[[#This Row],[Datum]]),2))&amp;"-"&amp; TEXT(WEEKNUM(jaar_zip[[#This Row],[Datum]],21),"00")</f>
        <v>24-01</v>
      </c>
      <c r="L856" s="101">
        <f>MONTH(jaar_zip[[#This Row],[Datum]])</f>
        <v>1</v>
      </c>
      <c r="M856" s="101">
        <f>IF(ISNUMBER(jaar_zip[[#This Row],[etmaaltemperatuur]]),IF(jaar_zip[[#This Row],[etmaaltemperatuur]]&lt;stookgrens,stookgrens-jaar_zip[[#This Row],[etmaaltemperatuur]],0),"")</f>
        <v>10.6</v>
      </c>
      <c r="N856" s="101">
        <f>IF(ISNUMBER(jaar_zip[[#This Row],[graaddagen]]),IF(OR(MONTH(jaar_zip[[#This Row],[Datum]])=1,MONTH(jaar_zip[[#This Row],[Datum]])=2,MONTH(jaar_zip[[#This Row],[Datum]])=11,MONTH(jaar_zip[[#This Row],[Datum]])=12),1.1,IF(OR(MONTH(jaar_zip[[#This Row],[Datum]])=3,MONTH(jaar_zip[[#This Row],[Datum]])=10),1,0.8))*jaar_zip[[#This Row],[graaddagen]],"")</f>
        <v>11.66</v>
      </c>
      <c r="O856" s="101">
        <f>IF(ISNUMBER(jaar_zip[[#This Row],[etmaaltemperatuur]]),IF(jaar_zip[[#This Row],[etmaaltemperatuur]]&gt;stookgrens,jaar_zip[[#This Row],[etmaaltemperatuur]]-stookgrens,0),"")</f>
        <v>0</v>
      </c>
    </row>
    <row r="857" spans="1:15" x14ac:dyDescent="0.3">
      <c r="A857">
        <v>260</v>
      </c>
      <c r="B857">
        <v>20240102</v>
      </c>
      <c r="C857">
        <v>6.6</v>
      </c>
      <c r="D857">
        <v>10.5</v>
      </c>
      <c r="E857">
        <v>67</v>
      </c>
      <c r="F857">
        <v>24</v>
      </c>
      <c r="G857">
        <v>987.6</v>
      </c>
      <c r="H857">
        <v>91</v>
      </c>
      <c r="I857" s="101" t="s">
        <v>19</v>
      </c>
      <c r="J857" s="1">
        <f>DATEVALUE(RIGHT(jaar_zip[[#This Row],[YYYYMMDD]],2)&amp;"-"&amp;MID(jaar_zip[[#This Row],[YYYYMMDD]],5,2)&amp;"-"&amp;LEFT(jaar_zip[[#This Row],[YYYYMMDD]],4))</f>
        <v>45293</v>
      </c>
      <c r="K857" s="101" t="str">
        <f>IF(AND(VALUE(MONTH(jaar_zip[[#This Row],[Datum]]))=1,VALUE(WEEKNUM(jaar_zip[[#This Row],[Datum]],21))&gt;51),RIGHT(YEAR(jaar_zip[[#This Row],[Datum]])-1,2),RIGHT(YEAR(jaar_zip[[#This Row],[Datum]]),2))&amp;"-"&amp; TEXT(WEEKNUM(jaar_zip[[#This Row],[Datum]],21),"00")</f>
        <v>24-01</v>
      </c>
      <c r="L857" s="101">
        <f>MONTH(jaar_zip[[#This Row],[Datum]])</f>
        <v>1</v>
      </c>
      <c r="M857" s="101">
        <f>IF(ISNUMBER(jaar_zip[[#This Row],[etmaaltemperatuur]]),IF(jaar_zip[[#This Row],[etmaaltemperatuur]]&lt;stookgrens,stookgrens-jaar_zip[[#This Row],[etmaaltemperatuur]],0),"")</f>
        <v>7.5</v>
      </c>
      <c r="N857" s="101">
        <f>IF(ISNUMBER(jaar_zip[[#This Row],[graaddagen]]),IF(OR(MONTH(jaar_zip[[#This Row],[Datum]])=1,MONTH(jaar_zip[[#This Row],[Datum]])=2,MONTH(jaar_zip[[#This Row],[Datum]])=11,MONTH(jaar_zip[[#This Row],[Datum]])=12),1.1,IF(OR(MONTH(jaar_zip[[#This Row],[Datum]])=3,MONTH(jaar_zip[[#This Row],[Datum]])=10),1,0.8))*jaar_zip[[#This Row],[graaddagen]],"")</f>
        <v>8.25</v>
      </c>
      <c r="O857" s="101">
        <f>IF(ISNUMBER(jaar_zip[[#This Row],[etmaaltemperatuur]]),IF(jaar_zip[[#This Row],[etmaaltemperatuur]]&gt;stookgrens,jaar_zip[[#This Row],[etmaaltemperatuur]]-stookgrens,0),"")</f>
        <v>0</v>
      </c>
    </row>
    <row r="858" spans="1:15" x14ac:dyDescent="0.3">
      <c r="A858">
        <v>260</v>
      </c>
      <c r="B858">
        <v>20240103</v>
      </c>
      <c r="C858">
        <v>5.6</v>
      </c>
      <c r="D858">
        <v>9.4</v>
      </c>
      <c r="E858">
        <v>112</v>
      </c>
      <c r="F858">
        <v>12.4</v>
      </c>
      <c r="G858">
        <v>989.2</v>
      </c>
      <c r="H858">
        <v>88</v>
      </c>
      <c r="I858" s="101" t="s">
        <v>19</v>
      </c>
      <c r="J858" s="1">
        <f>DATEVALUE(RIGHT(jaar_zip[[#This Row],[YYYYMMDD]],2)&amp;"-"&amp;MID(jaar_zip[[#This Row],[YYYYMMDD]],5,2)&amp;"-"&amp;LEFT(jaar_zip[[#This Row],[YYYYMMDD]],4))</f>
        <v>45294</v>
      </c>
      <c r="K858" s="101" t="str">
        <f>IF(AND(VALUE(MONTH(jaar_zip[[#This Row],[Datum]]))=1,VALUE(WEEKNUM(jaar_zip[[#This Row],[Datum]],21))&gt;51),RIGHT(YEAR(jaar_zip[[#This Row],[Datum]])-1,2),RIGHT(YEAR(jaar_zip[[#This Row],[Datum]]),2))&amp;"-"&amp; TEXT(WEEKNUM(jaar_zip[[#This Row],[Datum]],21),"00")</f>
        <v>24-01</v>
      </c>
      <c r="L858" s="101">
        <f>MONTH(jaar_zip[[#This Row],[Datum]])</f>
        <v>1</v>
      </c>
      <c r="M858" s="101">
        <f>IF(ISNUMBER(jaar_zip[[#This Row],[etmaaltemperatuur]]),IF(jaar_zip[[#This Row],[etmaaltemperatuur]]&lt;stookgrens,stookgrens-jaar_zip[[#This Row],[etmaaltemperatuur]],0),"")</f>
        <v>8.6</v>
      </c>
      <c r="N858" s="101">
        <f>IF(ISNUMBER(jaar_zip[[#This Row],[graaddagen]]),IF(OR(MONTH(jaar_zip[[#This Row],[Datum]])=1,MONTH(jaar_zip[[#This Row],[Datum]])=2,MONTH(jaar_zip[[#This Row],[Datum]])=11,MONTH(jaar_zip[[#This Row],[Datum]])=12),1.1,IF(OR(MONTH(jaar_zip[[#This Row],[Datum]])=3,MONTH(jaar_zip[[#This Row],[Datum]])=10),1,0.8))*jaar_zip[[#This Row],[graaddagen]],"")</f>
        <v>9.4600000000000009</v>
      </c>
      <c r="O858" s="101">
        <f>IF(ISNUMBER(jaar_zip[[#This Row],[etmaaltemperatuur]]),IF(jaar_zip[[#This Row],[etmaaltemperatuur]]&gt;stookgrens,jaar_zip[[#This Row],[etmaaltemperatuur]]-stookgrens,0),"")</f>
        <v>0</v>
      </c>
    </row>
    <row r="859" spans="1:15" x14ac:dyDescent="0.3">
      <c r="A859">
        <v>260</v>
      </c>
      <c r="B859">
        <v>20240104</v>
      </c>
      <c r="C859">
        <v>2.5</v>
      </c>
      <c r="D859">
        <v>7.6</v>
      </c>
      <c r="E859">
        <v>139</v>
      </c>
      <c r="F859">
        <v>10.6</v>
      </c>
      <c r="G859">
        <v>1001</v>
      </c>
      <c r="H859">
        <v>94</v>
      </c>
      <c r="I859" s="101" t="s">
        <v>19</v>
      </c>
      <c r="J859" s="1">
        <f>DATEVALUE(RIGHT(jaar_zip[[#This Row],[YYYYMMDD]],2)&amp;"-"&amp;MID(jaar_zip[[#This Row],[YYYYMMDD]],5,2)&amp;"-"&amp;LEFT(jaar_zip[[#This Row],[YYYYMMDD]],4))</f>
        <v>45295</v>
      </c>
      <c r="K859" s="101" t="str">
        <f>IF(AND(VALUE(MONTH(jaar_zip[[#This Row],[Datum]]))=1,VALUE(WEEKNUM(jaar_zip[[#This Row],[Datum]],21))&gt;51),RIGHT(YEAR(jaar_zip[[#This Row],[Datum]])-1,2),RIGHT(YEAR(jaar_zip[[#This Row],[Datum]]),2))&amp;"-"&amp; TEXT(WEEKNUM(jaar_zip[[#This Row],[Datum]],21),"00")</f>
        <v>24-01</v>
      </c>
      <c r="L859" s="101">
        <f>MONTH(jaar_zip[[#This Row],[Datum]])</f>
        <v>1</v>
      </c>
      <c r="M859" s="101">
        <f>IF(ISNUMBER(jaar_zip[[#This Row],[etmaaltemperatuur]]),IF(jaar_zip[[#This Row],[etmaaltemperatuur]]&lt;stookgrens,stookgrens-jaar_zip[[#This Row],[etmaaltemperatuur]],0),"")</f>
        <v>10.4</v>
      </c>
      <c r="N859" s="101">
        <f>IF(ISNUMBER(jaar_zip[[#This Row],[graaddagen]]),IF(OR(MONTH(jaar_zip[[#This Row],[Datum]])=1,MONTH(jaar_zip[[#This Row],[Datum]])=2,MONTH(jaar_zip[[#This Row],[Datum]])=11,MONTH(jaar_zip[[#This Row],[Datum]])=12),1.1,IF(OR(MONTH(jaar_zip[[#This Row],[Datum]])=3,MONTH(jaar_zip[[#This Row],[Datum]])=10),1,0.8))*jaar_zip[[#This Row],[graaddagen]],"")</f>
        <v>11.440000000000001</v>
      </c>
      <c r="O859" s="101">
        <f>IF(ISNUMBER(jaar_zip[[#This Row],[etmaaltemperatuur]]),IF(jaar_zip[[#This Row],[etmaaltemperatuur]]&gt;stookgrens,jaar_zip[[#This Row],[etmaaltemperatuur]]-stookgrens,0),"")</f>
        <v>0</v>
      </c>
    </row>
    <row r="860" spans="1:15" x14ac:dyDescent="0.3">
      <c r="A860">
        <v>260</v>
      </c>
      <c r="B860">
        <v>20240105</v>
      </c>
      <c r="C860">
        <v>3.9</v>
      </c>
      <c r="D860">
        <v>7</v>
      </c>
      <c r="E860">
        <v>47</v>
      </c>
      <c r="F860">
        <v>5.5</v>
      </c>
      <c r="G860">
        <v>997</v>
      </c>
      <c r="H860">
        <v>93</v>
      </c>
      <c r="I860" s="101" t="s">
        <v>19</v>
      </c>
      <c r="J860" s="1">
        <f>DATEVALUE(RIGHT(jaar_zip[[#This Row],[YYYYMMDD]],2)&amp;"-"&amp;MID(jaar_zip[[#This Row],[YYYYMMDD]],5,2)&amp;"-"&amp;LEFT(jaar_zip[[#This Row],[YYYYMMDD]],4))</f>
        <v>45296</v>
      </c>
      <c r="K860" s="101" t="str">
        <f>IF(AND(VALUE(MONTH(jaar_zip[[#This Row],[Datum]]))=1,VALUE(WEEKNUM(jaar_zip[[#This Row],[Datum]],21))&gt;51),RIGHT(YEAR(jaar_zip[[#This Row],[Datum]])-1,2),RIGHT(YEAR(jaar_zip[[#This Row],[Datum]]),2))&amp;"-"&amp; TEXT(WEEKNUM(jaar_zip[[#This Row],[Datum]],21),"00")</f>
        <v>24-01</v>
      </c>
      <c r="L860" s="101">
        <f>MONTH(jaar_zip[[#This Row],[Datum]])</f>
        <v>1</v>
      </c>
      <c r="M860" s="101">
        <f>IF(ISNUMBER(jaar_zip[[#This Row],[etmaaltemperatuur]]),IF(jaar_zip[[#This Row],[etmaaltemperatuur]]&lt;stookgrens,stookgrens-jaar_zip[[#This Row],[etmaaltemperatuur]],0),"")</f>
        <v>11</v>
      </c>
      <c r="N860" s="101">
        <f>IF(ISNUMBER(jaar_zip[[#This Row],[graaddagen]]),IF(OR(MONTH(jaar_zip[[#This Row],[Datum]])=1,MONTH(jaar_zip[[#This Row],[Datum]])=2,MONTH(jaar_zip[[#This Row],[Datum]])=11,MONTH(jaar_zip[[#This Row],[Datum]])=12),1.1,IF(OR(MONTH(jaar_zip[[#This Row],[Datum]])=3,MONTH(jaar_zip[[#This Row],[Datum]])=10),1,0.8))*jaar_zip[[#This Row],[graaddagen]],"")</f>
        <v>12.100000000000001</v>
      </c>
      <c r="O860" s="101">
        <f>IF(ISNUMBER(jaar_zip[[#This Row],[etmaaltemperatuur]]),IF(jaar_zip[[#This Row],[etmaaltemperatuur]]&gt;stookgrens,jaar_zip[[#This Row],[etmaaltemperatuur]]-stookgrens,0),"")</f>
        <v>0</v>
      </c>
    </row>
    <row r="861" spans="1:15" x14ac:dyDescent="0.3">
      <c r="A861">
        <v>260</v>
      </c>
      <c r="B861">
        <v>20240106</v>
      </c>
      <c r="C861">
        <v>4</v>
      </c>
      <c r="D861">
        <v>3.2</v>
      </c>
      <c r="E861">
        <v>43</v>
      </c>
      <c r="F861">
        <v>-0.1</v>
      </c>
      <c r="G861">
        <v>1011.9</v>
      </c>
      <c r="H861">
        <v>86</v>
      </c>
      <c r="I861" s="101" t="s">
        <v>19</v>
      </c>
      <c r="J861" s="1">
        <f>DATEVALUE(RIGHT(jaar_zip[[#This Row],[YYYYMMDD]],2)&amp;"-"&amp;MID(jaar_zip[[#This Row],[YYYYMMDD]],5,2)&amp;"-"&amp;LEFT(jaar_zip[[#This Row],[YYYYMMDD]],4))</f>
        <v>45297</v>
      </c>
      <c r="K861" s="101" t="str">
        <f>IF(AND(VALUE(MONTH(jaar_zip[[#This Row],[Datum]]))=1,VALUE(WEEKNUM(jaar_zip[[#This Row],[Datum]],21))&gt;51),RIGHT(YEAR(jaar_zip[[#This Row],[Datum]])-1,2),RIGHT(YEAR(jaar_zip[[#This Row],[Datum]]),2))&amp;"-"&amp; TEXT(WEEKNUM(jaar_zip[[#This Row],[Datum]],21),"00")</f>
        <v>24-01</v>
      </c>
      <c r="L861" s="101">
        <f>MONTH(jaar_zip[[#This Row],[Datum]])</f>
        <v>1</v>
      </c>
      <c r="M861" s="101">
        <f>IF(ISNUMBER(jaar_zip[[#This Row],[etmaaltemperatuur]]),IF(jaar_zip[[#This Row],[etmaaltemperatuur]]&lt;stookgrens,stookgrens-jaar_zip[[#This Row],[etmaaltemperatuur]],0),"")</f>
        <v>14.8</v>
      </c>
      <c r="N861" s="101">
        <f>IF(ISNUMBER(jaar_zip[[#This Row],[graaddagen]]),IF(OR(MONTH(jaar_zip[[#This Row],[Datum]])=1,MONTH(jaar_zip[[#This Row],[Datum]])=2,MONTH(jaar_zip[[#This Row],[Datum]])=11,MONTH(jaar_zip[[#This Row],[Datum]])=12),1.1,IF(OR(MONTH(jaar_zip[[#This Row],[Datum]])=3,MONTH(jaar_zip[[#This Row],[Datum]])=10),1,0.8))*jaar_zip[[#This Row],[graaddagen]],"")</f>
        <v>16.28</v>
      </c>
      <c r="O861" s="101">
        <f>IF(ISNUMBER(jaar_zip[[#This Row],[etmaaltemperatuur]]),IF(jaar_zip[[#This Row],[etmaaltemperatuur]]&gt;stookgrens,jaar_zip[[#This Row],[etmaaltemperatuur]]-stookgrens,0),"")</f>
        <v>0</v>
      </c>
    </row>
    <row r="862" spans="1:15" x14ac:dyDescent="0.3">
      <c r="A862">
        <v>260</v>
      </c>
      <c r="B862">
        <v>20240107</v>
      </c>
      <c r="C862">
        <v>4.4000000000000004</v>
      </c>
      <c r="D862">
        <v>-0.2</v>
      </c>
      <c r="E862">
        <v>320</v>
      </c>
      <c r="F862">
        <v>-0.1</v>
      </c>
      <c r="G862">
        <v>1025.5999999999999</v>
      </c>
      <c r="H862">
        <v>80</v>
      </c>
      <c r="I862" s="101" t="s">
        <v>19</v>
      </c>
      <c r="J862" s="1">
        <f>DATEVALUE(RIGHT(jaar_zip[[#This Row],[YYYYMMDD]],2)&amp;"-"&amp;MID(jaar_zip[[#This Row],[YYYYMMDD]],5,2)&amp;"-"&amp;LEFT(jaar_zip[[#This Row],[YYYYMMDD]],4))</f>
        <v>45298</v>
      </c>
      <c r="K862" s="101" t="str">
        <f>IF(AND(VALUE(MONTH(jaar_zip[[#This Row],[Datum]]))=1,VALUE(WEEKNUM(jaar_zip[[#This Row],[Datum]],21))&gt;51),RIGHT(YEAR(jaar_zip[[#This Row],[Datum]])-1,2),RIGHT(YEAR(jaar_zip[[#This Row],[Datum]]),2))&amp;"-"&amp; TEXT(WEEKNUM(jaar_zip[[#This Row],[Datum]],21),"00")</f>
        <v>24-01</v>
      </c>
      <c r="L862" s="101">
        <f>MONTH(jaar_zip[[#This Row],[Datum]])</f>
        <v>1</v>
      </c>
      <c r="M862" s="101">
        <f>IF(ISNUMBER(jaar_zip[[#This Row],[etmaaltemperatuur]]),IF(jaar_zip[[#This Row],[etmaaltemperatuur]]&lt;stookgrens,stookgrens-jaar_zip[[#This Row],[etmaaltemperatuur]],0),"")</f>
        <v>18.2</v>
      </c>
      <c r="N862" s="101">
        <f>IF(ISNUMBER(jaar_zip[[#This Row],[graaddagen]]),IF(OR(MONTH(jaar_zip[[#This Row],[Datum]])=1,MONTH(jaar_zip[[#This Row],[Datum]])=2,MONTH(jaar_zip[[#This Row],[Datum]])=11,MONTH(jaar_zip[[#This Row],[Datum]])=12),1.1,IF(OR(MONTH(jaar_zip[[#This Row],[Datum]])=3,MONTH(jaar_zip[[#This Row],[Datum]])=10),1,0.8))*jaar_zip[[#This Row],[graaddagen]],"")</f>
        <v>20.02</v>
      </c>
      <c r="O862" s="101">
        <f>IF(ISNUMBER(jaar_zip[[#This Row],[etmaaltemperatuur]]),IF(jaar_zip[[#This Row],[etmaaltemperatuur]]&gt;stookgrens,jaar_zip[[#This Row],[etmaaltemperatuur]]-stookgrens,0),"")</f>
        <v>0</v>
      </c>
    </row>
    <row r="863" spans="1:15" x14ac:dyDescent="0.3">
      <c r="A863">
        <v>260</v>
      </c>
      <c r="B863">
        <v>20240108</v>
      </c>
      <c r="C863">
        <v>5.3</v>
      </c>
      <c r="D863">
        <v>-1.8</v>
      </c>
      <c r="E863">
        <v>253</v>
      </c>
      <c r="F863">
        <v>-0.1</v>
      </c>
      <c r="G863">
        <v>1032.8</v>
      </c>
      <c r="H863">
        <v>69</v>
      </c>
      <c r="I863" s="101" t="s">
        <v>19</v>
      </c>
      <c r="J863" s="1">
        <f>DATEVALUE(RIGHT(jaar_zip[[#This Row],[YYYYMMDD]],2)&amp;"-"&amp;MID(jaar_zip[[#This Row],[YYYYMMDD]],5,2)&amp;"-"&amp;LEFT(jaar_zip[[#This Row],[YYYYMMDD]],4))</f>
        <v>45299</v>
      </c>
      <c r="K863" s="101" t="str">
        <f>IF(AND(VALUE(MONTH(jaar_zip[[#This Row],[Datum]]))=1,VALUE(WEEKNUM(jaar_zip[[#This Row],[Datum]],21))&gt;51),RIGHT(YEAR(jaar_zip[[#This Row],[Datum]])-1,2),RIGHT(YEAR(jaar_zip[[#This Row],[Datum]]),2))&amp;"-"&amp; TEXT(WEEKNUM(jaar_zip[[#This Row],[Datum]],21),"00")</f>
        <v>24-02</v>
      </c>
      <c r="L863" s="101">
        <f>MONTH(jaar_zip[[#This Row],[Datum]])</f>
        <v>1</v>
      </c>
      <c r="M863" s="101">
        <f>IF(ISNUMBER(jaar_zip[[#This Row],[etmaaltemperatuur]]),IF(jaar_zip[[#This Row],[etmaaltemperatuur]]&lt;stookgrens,stookgrens-jaar_zip[[#This Row],[etmaaltemperatuur]],0),"")</f>
        <v>19.8</v>
      </c>
      <c r="N863" s="101">
        <f>IF(ISNUMBER(jaar_zip[[#This Row],[graaddagen]]),IF(OR(MONTH(jaar_zip[[#This Row],[Datum]])=1,MONTH(jaar_zip[[#This Row],[Datum]])=2,MONTH(jaar_zip[[#This Row],[Datum]])=11,MONTH(jaar_zip[[#This Row],[Datum]])=12),1.1,IF(OR(MONTH(jaar_zip[[#This Row],[Datum]])=3,MONTH(jaar_zip[[#This Row],[Datum]])=10),1,0.8))*jaar_zip[[#This Row],[graaddagen]],"")</f>
        <v>21.78</v>
      </c>
      <c r="O863" s="101">
        <f>IF(ISNUMBER(jaar_zip[[#This Row],[etmaaltemperatuur]]),IF(jaar_zip[[#This Row],[etmaaltemperatuur]]&gt;stookgrens,jaar_zip[[#This Row],[etmaaltemperatuur]]-stookgrens,0),"")</f>
        <v>0</v>
      </c>
    </row>
    <row r="864" spans="1:15" x14ac:dyDescent="0.3">
      <c r="A864">
        <v>260</v>
      </c>
      <c r="B864">
        <v>20240109</v>
      </c>
      <c r="C864">
        <v>4.5999999999999996</v>
      </c>
      <c r="D864">
        <v>-3.2</v>
      </c>
      <c r="E864">
        <v>479</v>
      </c>
      <c r="F864">
        <v>0</v>
      </c>
      <c r="G864">
        <v>1033.7</v>
      </c>
      <c r="H864">
        <v>57</v>
      </c>
      <c r="I864" s="101" t="s">
        <v>19</v>
      </c>
      <c r="J864" s="1">
        <f>DATEVALUE(RIGHT(jaar_zip[[#This Row],[YYYYMMDD]],2)&amp;"-"&amp;MID(jaar_zip[[#This Row],[YYYYMMDD]],5,2)&amp;"-"&amp;LEFT(jaar_zip[[#This Row],[YYYYMMDD]],4))</f>
        <v>45300</v>
      </c>
      <c r="K864" s="101" t="str">
        <f>IF(AND(VALUE(MONTH(jaar_zip[[#This Row],[Datum]]))=1,VALUE(WEEKNUM(jaar_zip[[#This Row],[Datum]],21))&gt;51),RIGHT(YEAR(jaar_zip[[#This Row],[Datum]])-1,2),RIGHT(YEAR(jaar_zip[[#This Row],[Datum]]),2))&amp;"-"&amp; TEXT(WEEKNUM(jaar_zip[[#This Row],[Datum]],21),"00")</f>
        <v>24-02</v>
      </c>
      <c r="L864" s="101">
        <f>MONTH(jaar_zip[[#This Row],[Datum]])</f>
        <v>1</v>
      </c>
      <c r="M864" s="101">
        <f>IF(ISNUMBER(jaar_zip[[#This Row],[etmaaltemperatuur]]),IF(jaar_zip[[#This Row],[etmaaltemperatuur]]&lt;stookgrens,stookgrens-jaar_zip[[#This Row],[etmaaltemperatuur]],0),"")</f>
        <v>21.2</v>
      </c>
      <c r="N864" s="101">
        <f>IF(ISNUMBER(jaar_zip[[#This Row],[graaddagen]]),IF(OR(MONTH(jaar_zip[[#This Row],[Datum]])=1,MONTH(jaar_zip[[#This Row],[Datum]])=2,MONTH(jaar_zip[[#This Row],[Datum]])=11,MONTH(jaar_zip[[#This Row],[Datum]])=12),1.1,IF(OR(MONTH(jaar_zip[[#This Row],[Datum]])=3,MONTH(jaar_zip[[#This Row],[Datum]])=10),1,0.8))*jaar_zip[[#This Row],[graaddagen]],"")</f>
        <v>23.32</v>
      </c>
      <c r="O864" s="101">
        <f>IF(ISNUMBER(jaar_zip[[#This Row],[etmaaltemperatuur]]),IF(jaar_zip[[#This Row],[etmaaltemperatuur]]&gt;stookgrens,jaar_zip[[#This Row],[etmaaltemperatuur]]-stookgrens,0),"")</f>
        <v>0</v>
      </c>
    </row>
    <row r="865" spans="1:15" x14ac:dyDescent="0.3">
      <c r="A865">
        <v>260</v>
      </c>
      <c r="B865">
        <v>20240110</v>
      </c>
      <c r="C865">
        <v>3.2</v>
      </c>
      <c r="D865">
        <v>-3.2</v>
      </c>
      <c r="E865">
        <v>459</v>
      </c>
      <c r="F865">
        <v>0</v>
      </c>
      <c r="G865">
        <v>1031</v>
      </c>
      <c r="H865">
        <v>60</v>
      </c>
      <c r="I865" s="101" t="s">
        <v>19</v>
      </c>
      <c r="J865" s="1">
        <f>DATEVALUE(RIGHT(jaar_zip[[#This Row],[YYYYMMDD]],2)&amp;"-"&amp;MID(jaar_zip[[#This Row],[YYYYMMDD]],5,2)&amp;"-"&amp;LEFT(jaar_zip[[#This Row],[YYYYMMDD]],4))</f>
        <v>45301</v>
      </c>
      <c r="K865" s="101" t="str">
        <f>IF(AND(VALUE(MONTH(jaar_zip[[#This Row],[Datum]]))=1,VALUE(WEEKNUM(jaar_zip[[#This Row],[Datum]],21))&gt;51),RIGHT(YEAR(jaar_zip[[#This Row],[Datum]])-1,2),RIGHT(YEAR(jaar_zip[[#This Row],[Datum]]),2))&amp;"-"&amp; TEXT(WEEKNUM(jaar_zip[[#This Row],[Datum]],21),"00")</f>
        <v>24-02</v>
      </c>
      <c r="L865" s="101">
        <f>MONTH(jaar_zip[[#This Row],[Datum]])</f>
        <v>1</v>
      </c>
      <c r="M865" s="101">
        <f>IF(ISNUMBER(jaar_zip[[#This Row],[etmaaltemperatuur]]),IF(jaar_zip[[#This Row],[etmaaltemperatuur]]&lt;stookgrens,stookgrens-jaar_zip[[#This Row],[etmaaltemperatuur]],0),"")</f>
        <v>21.2</v>
      </c>
      <c r="N865" s="101">
        <f>IF(ISNUMBER(jaar_zip[[#This Row],[graaddagen]]),IF(OR(MONTH(jaar_zip[[#This Row],[Datum]])=1,MONTH(jaar_zip[[#This Row],[Datum]])=2,MONTH(jaar_zip[[#This Row],[Datum]])=11,MONTH(jaar_zip[[#This Row],[Datum]])=12),1.1,IF(OR(MONTH(jaar_zip[[#This Row],[Datum]])=3,MONTH(jaar_zip[[#This Row],[Datum]])=10),1,0.8))*jaar_zip[[#This Row],[graaddagen]],"")</f>
        <v>23.32</v>
      </c>
      <c r="O865" s="101">
        <f>IF(ISNUMBER(jaar_zip[[#This Row],[etmaaltemperatuur]]),IF(jaar_zip[[#This Row],[etmaaltemperatuur]]&gt;stookgrens,jaar_zip[[#This Row],[etmaaltemperatuur]]-stookgrens,0),"")</f>
        <v>0</v>
      </c>
    </row>
    <row r="866" spans="1:15" x14ac:dyDescent="0.3">
      <c r="A866">
        <v>260</v>
      </c>
      <c r="B866">
        <v>20240111</v>
      </c>
      <c r="C866">
        <v>1.7</v>
      </c>
      <c r="D866">
        <v>-1.9</v>
      </c>
      <c r="E866">
        <v>202</v>
      </c>
      <c r="F866">
        <v>0</v>
      </c>
      <c r="G866">
        <v>1034.4000000000001</v>
      </c>
      <c r="H866">
        <v>89</v>
      </c>
      <c r="I866" s="101" t="s">
        <v>19</v>
      </c>
      <c r="J866" s="1">
        <f>DATEVALUE(RIGHT(jaar_zip[[#This Row],[YYYYMMDD]],2)&amp;"-"&amp;MID(jaar_zip[[#This Row],[YYYYMMDD]],5,2)&amp;"-"&amp;LEFT(jaar_zip[[#This Row],[YYYYMMDD]],4))</f>
        <v>45302</v>
      </c>
      <c r="K866" s="101" t="str">
        <f>IF(AND(VALUE(MONTH(jaar_zip[[#This Row],[Datum]]))=1,VALUE(WEEKNUM(jaar_zip[[#This Row],[Datum]],21))&gt;51),RIGHT(YEAR(jaar_zip[[#This Row],[Datum]])-1,2),RIGHT(YEAR(jaar_zip[[#This Row],[Datum]]),2))&amp;"-"&amp; TEXT(WEEKNUM(jaar_zip[[#This Row],[Datum]],21),"00")</f>
        <v>24-02</v>
      </c>
      <c r="L866" s="101">
        <f>MONTH(jaar_zip[[#This Row],[Datum]])</f>
        <v>1</v>
      </c>
      <c r="M866" s="101">
        <f>IF(ISNUMBER(jaar_zip[[#This Row],[etmaaltemperatuur]]),IF(jaar_zip[[#This Row],[etmaaltemperatuur]]&lt;stookgrens,stookgrens-jaar_zip[[#This Row],[etmaaltemperatuur]],0),"")</f>
        <v>19.899999999999999</v>
      </c>
      <c r="N866" s="101">
        <f>IF(ISNUMBER(jaar_zip[[#This Row],[graaddagen]]),IF(OR(MONTH(jaar_zip[[#This Row],[Datum]])=1,MONTH(jaar_zip[[#This Row],[Datum]])=2,MONTH(jaar_zip[[#This Row],[Datum]])=11,MONTH(jaar_zip[[#This Row],[Datum]])=12),1.1,IF(OR(MONTH(jaar_zip[[#This Row],[Datum]])=3,MONTH(jaar_zip[[#This Row],[Datum]])=10),1,0.8))*jaar_zip[[#This Row],[graaddagen]],"")</f>
        <v>21.89</v>
      </c>
      <c r="O866" s="101">
        <f>IF(ISNUMBER(jaar_zip[[#This Row],[etmaaltemperatuur]]),IF(jaar_zip[[#This Row],[etmaaltemperatuur]]&gt;stookgrens,jaar_zip[[#This Row],[etmaaltemperatuur]]-stookgrens,0),"")</f>
        <v>0</v>
      </c>
    </row>
    <row r="867" spans="1:15" x14ac:dyDescent="0.3">
      <c r="A867">
        <v>260</v>
      </c>
      <c r="B867">
        <v>20240112</v>
      </c>
      <c r="C867">
        <v>1.5</v>
      </c>
      <c r="D867">
        <v>3.3</v>
      </c>
      <c r="E867">
        <v>149</v>
      </c>
      <c r="F867">
        <v>-0.1</v>
      </c>
      <c r="G867">
        <v>1032.5999999999999</v>
      </c>
      <c r="H867">
        <v>91</v>
      </c>
      <c r="I867" s="101" t="s">
        <v>19</v>
      </c>
      <c r="J867" s="1">
        <f>DATEVALUE(RIGHT(jaar_zip[[#This Row],[YYYYMMDD]],2)&amp;"-"&amp;MID(jaar_zip[[#This Row],[YYYYMMDD]],5,2)&amp;"-"&amp;LEFT(jaar_zip[[#This Row],[YYYYMMDD]],4))</f>
        <v>45303</v>
      </c>
      <c r="K867" s="101" t="str">
        <f>IF(AND(VALUE(MONTH(jaar_zip[[#This Row],[Datum]]))=1,VALUE(WEEKNUM(jaar_zip[[#This Row],[Datum]],21))&gt;51),RIGHT(YEAR(jaar_zip[[#This Row],[Datum]])-1,2),RIGHT(YEAR(jaar_zip[[#This Row],[Datum]]),2))&amp;"-"&amp; TEXT(WEEKNUM(jaar_zip[[#This Row],[Datum]],21),"00")</f>
        <v>24-02</v>
      </c>
      <c r="L867" s="101">
        <f>MONTH(jaar_zip[[#This Row],[Datum]])</f>
        <v>1</v>
      </c>
      <c r="M867" s="101">
        <f>IF(ISNUMBER(jaar_zip[[#This Row],[etmaaltemperatuur]]),IF(jaar_zip[[#This Row],[etmaaltemperatuur]]&lt;stookgrens,stookgrens-jaar_zip[[#This Row],[etmaaltemperatuur]],0),"")</f>
        <v>14.7</v>
      </c>
      <c r="N867" s="101">
        <f>IF(ISNUMBER(jaar_zip[[#This Row],[graaddagen]]),IF(OR(MONTH(jaar_zip[[#This Row],[Datum]])=1,MONTH(jaar_zip[[#This Row],[Datum]])=2,MONTH(jaar_zip[[#This Row],[Datum]])=11,MONTH(jaar_zip[[#This Row],[Datum]])=12),1.1,IF(OR(MONTH(jaar_zip[[#This Row],[Datum]])=3,MONTH(jaar_zip[[#This Row],[Datum]])=10),1,0.8))*jaar_zip[[#This Row],[graaddagen]],"")</f>
        <v>16.170000000000002</v>
      </c>
      <c r="O867" s="101">
        <f>IF(ISNUMBER(jaar_zip[[#This Row],[etmaaltemperatuur]]),IF(jaar_zip[[#This Row],[etmaaltemperatuur]]&gt;stookgrens,jaar_zip[[#This Row],[etmaaltemperatuur]]-stookgrens,0),"")</f>
        <v>0</v>
      </c>
    </row>
    <row r="868" spans="1:15" x14ac:dyDescent="0.3">
      <c r="A868">
        <v>260</v>
      </c>
      <c r="B868">
        <v>20240113</v>
      </c>
      <c r="C868">
        <v>3.6</v>
      </c>
      <c r="D868">
        <v>3.5</v>
      </c>
      <c r="E868">
        <v>87</v>
      </c>
      <c r="F868">
        <v>0.6</v>
      </c>
      <c r="G868">
        <v>1021.6</v>
      </c>
      <c r="H868">
        <v>94</v>
      </c>
      <c r="I868" s="101" t="s">
        <v>19</v>
      </c>
      <c r="J868" s="1">
        <f>DATEVALUE(RIGHT(jaar_zip[[#This Row],[YYYYMMDD]],2)&amp;"-"&amp;MID(jaar_zip[[#This Row],[YYYYMMDD]],5,2)&amp;"-"&amp;LEFT(jaar_zip[[#This Row],[YYYYMMDD]],4))</f>
        <v>45304</v>
      </c>
      <c r="K868" s="101" t="str">
        <f>IF(AND(VALUE(MONTH(jaar_zip[[#This Row],[Datum]]))=1,VALUE(WEEKNUM(jaar_zip[[#This Row],[Datum]],21))&gt;51),RIGHT(YEAR(jaar_zip[[#This Row],[Datum]])-1,2),RIGHT(YEAR(jaar_zip[[#This Row],[Datum]]),2))&amp;"-"&amp; TEXT(WEEKNUM(jaar_zip[[#This Row],[Datum]],21),"00")</f>
        <v>24-02</v>
      </c>
      <c r="L868" s="101">
        <f>MONTH(jaar_zip[[#This Row],[Datum]])</f>
        <v>1</v>
      </c>
      <c r="M868" s="101">
        <f>IF(ISNUMBER(jaar_zip[[#This Row],[etmaaltemperatuur]]),IF(jaar_zip[[#This Row],[etmaaltemperatuur]]&lt;stookgrens,stookgrens-jaar_zip[[#This Row],[etmaaltemperatuur]],0),"")</f>
        <v>14.5</v>
      </c>
      <c r="N868" s="101">
        <f>IF(ISNUMBER(jaar_zip[[#This Row],[graaddagen]]),IF(OR(MONTH(jaar_zip[[#This Row],[Datum]])=1,MONTH(jaar_zip[[#This Row],[Datum]])=2,MONTH(jaar_zip[[#This Row],[Datum]])=11,MONTH(jaar_zip[[#This Row],[Datum]])=12),1.1,IF(OR(MONTH(jaar_zip[[#This Row],[Datum]])=3,MONTH(jaar_zip[[#This Row],[Datum]])=10),1,0.8))*jaar_zip[[#This Row],[graaddagen]],"")</f>
        <v>15.950000000000001</v>
      </c>
      <c r="O868" s="101">
        <f>IF(ISNUMBER(jaar_zip[[#This Row],[etmaaltemperatuur]]),IF(jaar_zip[[#This Row],[etmaaltemperatuur]]&gt;stookgrens,jaar_zip[[#This Row],[etmaaltemperatuur]]-stookgrens,0),"")</f>
        <v>0</v>
      </c>
    </row>
    <row r="869" spans="1:15" x14ac:dyDescent="0.3">
      <c r="A869">
        <v>260</v>
      </c>
      <c r="B869">
        <v>20240114</v>
      </c>
      <c r="C869">
        <v>3.9</v>
      </c>
      <c r="D869">
        <v>2.8</v>
      </c>
      <c r="E869">
        <v>136</v>
      </c>
      <c r="F869">
        <v>2.9</v>
      </c>
      <c r="G869">
        <v>1008.5</v>
      </c>
      <c r="H869">
        <v>95</v>
      </c>
      <c r="I869" s="101" t="s">
        <v>19</v>
      </c>
      <c r="J869" s="1">
        <f>DATEVALUE(RIGHT(jaar_zip[[#This Row],[YYYYMMDD]],2)&amp;"-"&amp;MID(jaar_zip[[#This Row],[YYYYMMDD]],5,2)&amp;"-"&amp;LEFT(jaar_zip[[#This Row],[YYYYMMDD]],4))</f>
        <v>45305</v>
      </c>
      <c r="K869" s="101" t="str">
        <f>IF(AND(VALUE(MONTH(jaar_zip[[#This Row],[Datum]]))=1,VALUE(WEEKNUM(jaar_zip[[#This Row],[Datum]],21))&gt;51),RIGHT(YEAR(jaar_zip[[#This Row],[Datum]])-1,2),RIGHT(YEAR(jaar_zip[[#This Row],[Datum]]),2))&amp;"-"&amp; TEXT(WEEKNUM(jaar_zip[[#This Row],[Datum]],21),"00")</f>
        <v>24-02</v>
      </c>
      <c r="L869" s="101">
        <f>MONTH(jaar_zip[[#This Row],[Datum]])</f>
        <v>1</v>
      </c>
      <c r="M869" s="101">
        <f>IF(ISNUMBER(jaar_zip[[#This Row],[etmaaltemperatuur]]),IF(jaar_zip[[#This Row],[etmaaltemperatuur]]&lt;stookgrens,stookgrens-jaar_zip[[#This Row],[etmaaltemperatuur]],0),"")</f>
        <v>15.2</v>
      </c>
      <c r="N869" s="101">
        <f>IF(ISNUMBER(jaar_zip[[#This Row],[graaddagen]]),IF(OR(MONTH(jaar_zip[[#This Row],[Datum]])=1,MONTH(jaar_zip[[#This Row],[Datum]])=2,MONTH(jaar_zip[[#This Row],[Datum]])=11,MONTH(jaar_zip[[#This Row],[Datum]])=12),1.1,IF(OR(MONTH(jaar_zip[[#This Row],[Datum]])=3,MONTH(jaar_zip[[#This Row],[Datum]])=10),1,0.8))*jaar_zip[[#This Row],[graaddagen]],"")</f>
        <v>16.72</v>
      </c>
      <c r="O869" s="101">
        <f>IF(ISNUMBER(jaar_zip[[#This Row],[etmaaltemperatuur]]),IF(jaar_zip[[#This Row],[etmaaltemperatuur]]&gt;stookgrens,jaar_zip[[#This Row],[etmaaltemperatuur]]-stookgrens,0),"")</f>
        <v>0</v>
      </c>
    </row>
    <row r="870" spans="1:15" x14ac:dyDescent="0.3">
      <c r="A870">
        <v>260</v>
      </c>
      <c r="B870">
        <v>20240115</v>
      </c>
      <c r="C870">
        <v>3.1</v>
      </c>
      <c r="D870">
        <v>1.6</v>
      </c>
      <c r="E870">
        <v>227</v>
      </c>
      <c r="F870">
        <v>4.3</v>
      </c>
      <c r="G870">
        <v>1003.7</v>
      </c>
      <c r="H870">
        <v>88</v>
      </c>
      <c r="I870" s="101" t="s">
        <v>19</v>
      </c>
      <c r="J870" s="1">
        <f>DATEVALUE(RIGHT(jaar_zip[[#This Row],[YYYYMMDD]],2)&amp;"-"&amp;MID(jaar_zip[[#This Row],[YYYYMMDD]],5,2)&amp;"-"&amp;LEFT(jaar_zip[[#This Row],[YYYYMMDD]],4))</f>
        <v>45306</v>
      </c>
      <c r="K870" s="101" t="str">
        <f>IF(AND(VALUE(MONTH(jaar_zip[[#This Row],[Datum]]))=1,VALUE(WEEKNUM(jaar_zip[[#This Row],[Datum]],21))&gt;51),RIGHT(YEAR(jaar_zip[[#This Row],[Datum]])-1,2),RIGHT(YEAR(jaar_zip[[#This Row],[Datum]]),2))&amp;"-"&amp; TEXT(WEEKNUM(jaar_zip[[#This Row],[Datum]],21),"00")</f>
        <v>24-03</v>
      </c>
      <c r="L870" s="101">
        <f>MONTH(jaar_zip[[#This Row],[Datum]])</f>
        <v>1</v>
      </c>
      <c r="M870" s="101">
        <f>IF(ISNUMBER(jaar_zip[[#This Row],[etmaaltemperatuur]]),IF(jaar_zip[[#This Row],[etmaaltemperatuur]]&lt;stookgrens,stookgrens-jaar_zip[[#This Row],[etmaaltemperatuur]],0),"")</f>
        <v>16.399999999999999</v>
      </c>
      <c r="N870" s="101">
        <f>IF(ISNUMBER(jaar_zip[[#This Row],[graaddagen]]),IF(OR(MONTH(jaar_zip[[#This Row],[Datum]])=1,MONTH(jaar_zip[[#This Row],[Datum]])=2,MONTH(jaar_zip[[#This Row],[Datum]])=11,MONTH(jaar_zip[[#This Row],[Datum]])=12),1.1,IF(OR(MONTH(jaar_zip[[#This Row],[Datum]])=3,MONTH(jaar_zip[[#This Row],[Datum]])=10),1,0.8))*jaar_zip[[#This Row],[graaddagen]],"")</f>
        <v>18.04</v>
      </c>
      <c r="O870" s="101">
        <f>IF(ISNUMBER(jaar_zip[[#This Row],[etmaaltemperatuur]]),IF(jaar_zip[[#This Row],[etmaaltemperatuur]]&gt;stookgrens,jaar_zip[[#This Row],[etmaaltemperatuur]]-stookgrens,0),"")</f>
        <v>0</v>
      </c>
    </row>
    <row r="871" spans="1:15" x14ac:dyDescent="0.3">
      <c r="A871">
        <v>260</v>
      </c>
      <c r="B871">
        <v>20240116</v>
      </c>
      <c r="C871">
        <v>3.7</v>
      </c>
      <c r="D871">
        <v>0.8</v>
      </c>
      <c r="E871">
        <v>463</v>
      </c>
      <c r="F871">
        <v>0.8</v>
      </c>
      <c r="G871">
        <v>1006.6</v>
      </c>
      <c r="H871">
        <v>82</v>
      </c>
      <c r="I871" s="101" t="s">
        <v>19</v>
      </c>
      <c r="J871" s="1">
        <f>DATEVALUE(RIGHT(jaar_zip[[#This Row],[YYYYMMDD]],2)&amp;"-"&amp;MID(jaar_zip[[#This Row],[YYYYMMDD]],5,2)&amp;"-"&amp;LEFT(jaar_zip[[#This Row],[YYYYMMDD]],4))</f>
        <v>45307</v>
      </c>
      <c r="K871" s="101" t="str">
        <f>IF(AND(VALUE(MONTH(jaar_zip[[#This Row],[Datum]]))=1,VALUE(WEEKNUM(jaar_zip[[#This Row],[Datum]],21))&gt;51),RIGHT(YEAR(jaar_zip[[#This Row],[Datum]])-1,2),RIGHT(YEAR(jaar_zip[[#This Row],[Datum]]),2))&amp;"-"&amp; TEXT(WEEKNUM(jaar_zip[[#This Row],[Datum]],21),"00")</f>
        <v>24-03</v>
      </c>
      <c r="L871" s="101">
        <f>MONTH(jaar_zip[[#This Row],[Datum]])</f>
        <v>1</v>
      </c>
      <c r="M871" s="101">
        <f>IF(ISNUMBER(jaar_zip[[#This Row],[etmaaltemperatuur]]),IF(jaar_zip[[#This Row],[etmaaltemperatuur]]&lt;stookgrens,stookgrens-jaar_zip[[#This Row],[etmaaltemperatuur]],0),"")</f>
        <v>17.2</v>
      </c>
      <c r="N871" s="101">
        <f>IF(ISNUMBER(jaar_zip[[#This Row],[graaddagen]]),IF(OR(MONTH(jaar_zip[[#This Row],[Datum]])=1,MONTH(jaar_zip[[#This Row],[Datum]])=2,MONTH(jaar_zip[[#This Row],[Datum]])=11,MONTH(jaar_zip[[#This Row],[Datum]])=12),1.1,IF(OR(MONTH(jaar_zip[[#This Row],[Datum]])=3,MONTH(jaar_zip[[#This Row],[Datum]])=10),1,0.8))*jaar_zip[[#This Row],[graaddagen]],"")</f>
        <v>18.920000000000002</v>
      </c>
      <c r="O871" s="101">
        <f>IF(ISNUMBER(jaar_zip[[#This Row],[etmaaltemperatuur]]),IF(jaar_zip[[#This Row],[etmaaltemperatuur]]&gt;stookgrens,jaar_zip[[#This Row],[etmaaltemperatuur]]-stookgrens,0),"")</f>
        <v>0</v>
      </c>
    </row>
    <row r="872" spans="1:15" x14ac:dyDescent="0.3">
      <c r="A872">
        <v>260</v>
      </c>
      <c r="B872">
        <v>20240117</v>
      </c>
      <c r="C872">
        <v>2.2000000000000002</v>
      </c>
      <c r="D872">
        <v>-1.5</v>
      </c>
      <c r="E872">
        <v>194</v>
      </c>
      <c r="F872">
        <v>0</v>
      </c>
      <c r="G872">
        <v>993</v>
      </c>
      <c r="H872">
        <v>84</v>
      </c>
      <c r="I872" s="101" t="s">
        <v>19</v>
      </c>
      <c r="J872" s="1">
        <f>DATEVALUE(RIGHT(jaar_zip[[#This Row],[YYYYMMDD]],2)&amp;"-"&amp;MID(jaar_zip[[#This Row],[YYYYMMDD]],5,2)&amp;"-"&amp;LEFT(jaar_zip[[#This Row],[YYYYMMDD]],4))</f>
        <v>45308</v>
      </c>
      <c r="K872" s="101" t="str">
        <f>IF(AND(VALUE(MONTH(jaar_zip[[#This Row],[Datum]]))=1,VALUE(WEEKNUM(jaar_zip[[#This Row],[Datum]],21))&gt;51),RIGHT(YEAR(jaar_zip[[#This Row],[Datum]])-1,2),RIGHT(YEAR(jaar_zip[[#This Row],[Datum]]),2))&amp;"-"&amp; TEXT(WEEKNUM(jaar_zip[[#This Row],[Datum]],21),"00")</f>
        <v>24-03</v>
      </c>
      <c r="L872" s="101">
        <f>MONTH(jaar_zip[[#This Row],[Datum]])</f>
        <v>1</v>
      </c>
      <c r="M872" s="101">
        <f>IF(ISNUMBER(jaar_zip[[#This Row],[etmaaltemperatuur]]),IF(jaar_zip[[#This Row],[etmaaltemperatuur]]&lt;stookgrens,stookgrens-jaar_zip[[#This Row],[etmaaltemperatuur]],0),"")</f>
        <v>19.5</v>
      </c>
      <c r="N872" s="101">
        <f>IF(ISNUMBER(jaar_zip[[#This Row],[graaddagen]]),IF(OR(MONTH(jaar_zip[[#This Row],[Datum]])=1,MONTH(jaar_zip[[#This Row],[Datum]])=2,MONTH(jaar_zip[[#This Row],[Datum]])=11,MONTH(jaar_zip[[#This Row],[Datum]])=12),1.1,IF(OR(MONTH(jaar_zip[[#This Row],[Datum]])=3,MONTH(jaar_zip[[#This Row],[Datum]])=10),1,0.8))*jaar_zip[[#This Row],[graaddagen]],"")</f>
        <v>21.450000000000003</v>
      </c>
      <c r="O872" s="101">
        <f>IF(ISNUMBER(jaar_zip[[#This Row],[etmaaltemperatuur]]),IF(jaar_zip[[#This Row],[etmaaltemperatuur]]&gt;stookgrens,jaar_zip[[#This Row],[etmaaltemperatuur]]-stookgrens,0),"")</f>
        <v>0</v>
      </c>
    </row>
    <row r="873" spans="1:15" x14ac:dyDescent="0.3">
      <c r="A873">
        <v>260</v>
      </c>
      <c r="B873">
        <v>20240118</v>
      </c>
      <c r="C873">
        <v>1.9</v>
      </c>
      <c r="D873">
        <v>-1.7</v>
      </c>
      <c r="E873">
        <v>524</v>
      </c>
      <c r="F873">
        <v>-0.1</v>
      </c>
      <c r="G873">
        <v>1003</v>
      </c>
      <c r="H873">
        <v>90</v>
      </c>
      <c r="I873" s="101" t="s">
        <v>19</v>
      </c>
      <c r="J873" s="1">
        <f>DATEVALUE(RIGHT(jaar_zip[[#This Row],[YYYYMMDD]],2)&amp;"-"&amp;MID(jaar_zip[[#This Row],[YYYYMMDD]],5,2)&amp;"-"&amp;LEFT(jaar_zip[[#This Row],[YYYYMMDD]],4))</f>
        <v>45309</v>
      </c>
      <c r="K873" s="101" t="str">
        <f>IF(AND(VALUE(MONTH(jaar_zip[[#This Row],[Datum]]))=1,VALUE(WEEKNUM(jaar_zip[[#This Row],[Datum]],21))&gt;51),RIGHT(YEAR(jaar_zip[[#This Row],[Datum]])-1,2),RIGHT(YEAR(jaar_zip[[#This Row],[Datum]]),2))&amp;"-"&amp; TEXT(WEEKNUM(jaar_zip[[#This Row],[Datum]],21),"00")</f>
        <v>24-03</v>
      </c>
      <c r="L873" s="101">
        <f>MONTH(jaar_zip[[#This Row],[Datum]])</f>
        <v>1</v>
      </c>
      <c r="M873" s="101">
        <f>IF(ISNUMBER(jaar_zip[[#This Row],[etmaaltemperatuur]]),IF(jaar_zip[[#This Row],[etmaaltemperatuur]]&lt;stookgrens,stookgrens-jaar_zip[[#This Row],[etmaaltemperatuur]],0),"")</f>
        <v>19.7</v>
      </c>
      <c r="N873" s="101">
        <f>IF(ISNUMBER(jaar_zip[[#This Row],[graaddagen]]),IF(OR(MONTH(jaar_zip[[#This Row],[Datum]])=1,MONTH(jaar_zip[[#This Row],[Datum]])=2,MONTH(jaar_zip[[#This Row],[Datum]])=11,MONTH(jaar_zip[[#This Row],[Datum]])=12),1.1,IF(OR(MONTH(jaar_zip[[#This Row],[Datum]])=3,MONTH(jaar_zip[[#This Row],[Datum]])=10),1,0.8))*jaar_zip[[#This Row],[graaddagen]],"")</f>
        <v>21.67</v>
      </c>
      <c r="O873" s="101">
        <f>IF(ISNUMBER(jaar_zip[[#This Row],[etmaaltemperatuur]]),IF(jaar_zip[[#This Row],[etmaaltemperatuur]]&gt;stookgrens,jaar_zip[[#This Row],[etmaaltemperatuur]]-stookgrens,0),"")</f>
        <v>0</v>
      </c>
    </row>
    <row r="874" spans="1:15" x14ac:dyDescent="0.3">
      <c r="A874">
        <v>260</v>
      </c>
      <c r="B874">
        <v>20240119</v>
      </c>
      <c r="C874">
        <v>3.6</v>
      </c>
      <c r="D874">
        <v>1.5</v>
      </c>
      <c r="E874">
        <v>484</v>
      </c>
      <c r="F874">
        <v>1.3</v>
      </c>
      <c r="G874">
        <v>1019.9</v>
      </c>
      <c r="H874">
        <v>85</v>
      </c>
      <c r="I874" s="101" t="s">
        <v>19</v>
      </c>
      <c r="J874" s="1">
        <f>DATEVALUE(RIGHT(jaar_zip[[#This Row],[YYYYMMDD]],2)&amp;"-"&amp;MID(jaar_zip[[#This Row],[YYYYMMDD]],5,2)&amp;"-"&amp;LEFT(jaar_zip[[#This Row],[YYYYMMDD]],4))</f>
        <v>45310</v>
      </c>
      <c r="K874" s="101" t="str">
        <f>IF(AND(VALUE(MONTH(jaar_zip[[#This Row],[Datum]]))=1,VALUE(WEEKNUM(jaar_zip[[#This Row],[Datum]],21))&gt;51),RIGHT(YEAR(jaar_zip[[#This Row],[Datum]])-1,2),RIGHT(YEAR(jaar_zip[[#This Row],[Datum]]),2))&amp;"-"&amp; TEXT(WEEKNUM(jaar_zip[[#This Row],[Datum]],21),"00")</f>
        <v>24-03</v>
      </c>
      <c r="L874" s="101">
        <f>MONTH(jaar_zip[[#This Row],[Datum]])</f>
        <v>1</v>
      </c>
      <c r="M874" s="101">
        <f>IF(ISNUMBER(jaar_zip[[#This Row],[etmaaltemperatuur]]),IF(jaar_zip[[#This Row],[etmaaltemperatuur]]&lt;stookgrens,stookgrens-jaar_zip[[#This Row],[etmaaltemperatuur]],0),"")</f>
        <v>16.5</v>
      </c>
      <c r="N874" s="101">
        <f>IF(ISNUMBER(jaar_zip[[#This Row],[graaddagen]]),IF(OR(MONTH(jaar_zip[[#This Row],[Datum]])=1,MONTH(jaar_zip[[#This Row],[Datum]])=2,MONTH(jaar_zip[[#This Row],[Datum]])=11,MONTH(jaar_zip[[#This Row],[Datum]])=12),1.1,IF(OR(MONTH(jaar_zip[[#This Row],[Datum]])=3,MONTH(jaar_zip[[#This Row],[Datum]])=10),1,0.8))*jaar_zip[[#This Row],[graaddagen]],"")</f>
        <v>18.150000000000002</v>
      </c>
      <c r="O874" s="101">
        <f>IF(ISNUMBER(jaar_zip[[#This Row],[etmaaltemperatuur]]),IF(jaar_zip[[#This Row],[etmaaltemperatuur]]&gt;stookgrens,jaar_zip[[#This Row],[etmaaltemperatuur]]-stookgrens,0),"")</f>
        <v>0</v>
      </c>
    </row>
    <row r="875" spans="1:15" x14ac:dyDescent="0.3">
      <c r="A875">
        <v>260</v>
      </c>
      <c r="B875">
        <v>20240120</v>
      </c>
      <c r="C875">
        <v>4.5999999999999996</v>
      </c>
      <c r="D875">
        <v>-0.4</v>
      </c>
      <c r="E875">
        <v>426</v>
      </c>
      <c r="F875">
        <v>0</v>
      </c>
      <c r="G875">
        <v>1026.5</v>
      </c>
      <c r="H875">
        <v>82</v>
      </c>
      <c r="I875" s="101" t="s">
        <v>19</v>
      </c>
      <c r="J875" s="1">
        <f>DATEVALUE(RIGHT(jaar_zip[[#This Row],[YYYYMMDD]],2)&amp;"-"&amp;MID(jaar_zip[[#This Row],[YYYYMMDD]],5,2)&amp;"-"&amp;LEFT(jaar_zip[[#This Row],[YYYYMMDD]],4))</f>
        <v>45311</v>
      </c>
      <c r="K875" s="101" t="str">
        <f>IF(AND(VALUE(MONTH(jaar_zip[[#This Row],[Datum]]))=1,VALUE(WEEKNUM(jaar_zip[[#This Row],[Datum]],21))&gt;51),RIGHT(YEAR(jaar_zip[[#This Row],[Datum]])-1,2),RIGHT(YEAR(jaar_zip[[#This Row],[Datum]]),2))&amp;"-"&amp; TEXT(WEEKNUM(jaar_zip[[#This Row],[Datum]],21),"00")</f>
        <v>24-03</v>
      </c>
      <c r="L875" s="101">
        <f>MONTH(jaar_zip[[#This Row],[Datum]])</f>
        <v>1</v>
      </c>
      <c r="M875" s="101">
        <f>IF(ISNUMBER(jaar_zip[[#This Row],[etmaaltemperatuur]]),IF(jaar_zip[[#This Row],[etmaaltemperatuur]]&lt;stookgrens,stookgrens-jaar_zip[[#This Row],[etmaaltemperatuur]],0),"")</f>
        <v>18.399999999999999</v>
      </c>
      <c r="N875" s="101">
        <f>IF(ISNUMBER(jaar_zip[[#This Row],[graaddagen]]),IF(OR(MONTH(jaar_zip[[#This Row],[Datum]])=1,MONTH(jaar_zip[[#This Row],[Datum]])=2,MONTH(jaar_zip[[#This Row],[Datum]])=11,MONTH(jaar_zip[[#This Row],[Datum]])=12),1.1,IF(OR(MONTH(jaar_zip[[#This Row],[Datum]])=3,MONTH(jaar_zip[[#This Row],[Datum]])=10),1,0.8))*jaar_zip[[#This Row],[graaddagen]],"")</f>
        <v>20.239999999999998</v>
      </c>
      <c r="O875" s="101">
        <f>IF(ISNUMBER(jaar_zip[[#This Row],[etmaaltemperatuur]]),IF(jaar_zip[[#This Row],[etmaaltemperatuur]]&gt;stookgrens,jaar_zip[[#This Row],[etmaaltemperatuur]]-stookgrens,0),"")</f>
        <v>0</v>
      </c>
    </row>
    <row r="876" spans="1:15" x14ac:dyDescent="0.3">
      <c r="A876">
        <v>260</v>
      </c>
      <c r="B876">
        <v>20240121</v>
      </c>
      <c r="C876">
        <v>6.5</v>
      </c>
      <c r="D876">
        <v>3.7</v>
      </c>
      <c r="E876">
        <v>108</v>
      </c>
      <c r="F876">
        <v>0.2</v>
      </c>
      <c r="G876">
        <v>1016</v>
      </c>
      <c r="H876">
        <v>75</v>
      </c>
      <c r="I876" s="101" t="s">
        <v>19</v>
      </c>
      <c r="J876" s="1">
        <f>DATEVALUE(RIGHT(jaar_zip[[#This Row],[YYYYMMDD]],2)&amp;"-"&amp;MID(jaar_zip[[#This Row],[YYYYMMDD]],5,2)&amp;"-"&amp;LEFT(jaar_zip[[#This Row],[YYYYMMDD]],4))</f>
        <v>45312</v>
      </c>
      <c r="K876" s="101" t="str">
        <f>IF(AND(VALUE(MONTH(jaar_zip[[#This Row],[Datum]]))=1,VALUE(WEEKNUM(jaar_zip[[#This Row],[Datum]],21))&gt;51),RIGHT(YEAR(jaar_zip[[#This Row],[Datum]])-1,2),RIGHT(YEAR(jaar_zip[[#This Row],[Datum]]),2))&amp;"-"&amp; TEXT(WEEKNUM(jaar_zip[[#This Row],[Datum]],21),"00")</f>
        <v>24-03</v>
      </c>
      <c r="L876" s="101">
        <f>MONTH(jaar_zip[[#This Row],[Datum]])</f>
        <v>1</v>
      </c>
      <c r="M876" s="101">
        <f>IF(ISNUMBER(jaar_zip[[#This Row],[etmaaltemperatuur]]),IF(jaar_zip[[#This Row],[etmaaltemperatuur]]&lt;stookgrens,stookgrens-jaar_zip[[#This Row],[etmaaltemperatuur]],0),"")</f>
        <v>14.3</v>
      </c>
      <c r="N876" s="101">
        <f>IF(ISNUMBER(jaar_zip[[#This Row],[graaddagen]]),IF(OR(MONTH(jaar_zip[[#This Row],[Datum]])=1,MONTH(jaar_zip[[#This Row],[Datum]])=2,MONTH(jaar_zip[[#This Row],[Datum]])=11,MONTH(jaar_zip[[#This Row],[Datum]])=12),1.1,IF(OR(MONTH(jaar_zip[[#This Row],[Datum]])=3,MONTH(jaar_zip[[#This Row],[Datum]])=10),1,0.8))*jaar_zip[[#This Row],[graaddagen]],"")</f>
        <v>15.730000000000002</v>
      </c>
      <c r="O876" s="101">
        <f>IF(ISNUMBER(jaar_zip[[#This Row],[etmaaltemperatuur]]),IF(jaar_zip[[#This Row],[etmaaltemperatuur]]&gt;stookgrens,jaar_zip[[#This Row],[etmaaltemperatuur]]-stookgrens,0),"")</f>
        <v>0</v>
      </c>
    </row>
    <row r="877" spans="1:15" x14ac:dyDescent="0.3">
      <c r="A877">
        <v>260</v>
      </c>
      <c r="B877">
        <v>20240122</v>
      </c>
      <c r="C877">
        <v>7.6</v>
      </c>
      <c r="D877">
        <v>9.6</v>
      </c>
      <c r="E877">
        <v>382</v>
      </c>
      <c r="F877">
        <v>5</v>
      </c>
      <c r="G877">
        <v>1007.4</v>
      </c>
      <c r="H877">
        <v>80</v>
      </c>
      <c r="I877" s="101" t="s">
        <v>19</v>
      </c>
      <c r="J877" s="1">
        <f>DATEVALUE(RIGHT(jaar_zip[[#This Row],[YYYYMMDD]],2)&amp;"-"&amp;MID(jaar_zip[[#This Row],[YYYYMMDD]],5,2)&amp;"-"&amp;LEFT(jaar_zip[[#This Row],[YYYYMMDD]],4))</f>
        <v>45313</v>
      </c>
      <c r="K877" s="101" t="str">
        <f>IF(AND(VALUE(MONTH(jaar_zip[[#This Row],[Datum]]))=1,VALUE(WEEKNUM(jaar_zip[[#This Row],[Datum]],21))&gt;51),RIGHT(YEAR(jaar_zip[[#This Row],[Datum]])-1,2),RIGHT(YEAR(jaar_zip[[#This Row],[Datum]]),2))&amp;"-"&amp; TEXT(WEEKNUM(jaar_zip[[#This Row],[Datum]],21),"00")</f>
        <v>24-04</v>
      </c>
      <c r="L877" s="101">
        <f>MONTH(jaar_zip[[#This Row],[Datum]])</f>
        <v>1</v>
      </c>
      <c r="M877" s="101">
        <f>IF(ISNUMBER(jaar_zip[[#This Row],[etmaaltemperatuur]]),IF(jaar_zip[[#This Row],[etmaaltemperatuur]]&lt;stookgrens,stookgrens-jaar_zip[[#This Row],[etmaaltemperatuur]],0),"")</f>
        <v>8.4</v>
      </c>
      <c r="N877" s="101">
        <f>IF(ISNUMBER(jaar_zip[[#This Row],[graaddagen]]),IF(OR(MONTH(jaar_zip[[#This Row],[Datum]])=1,MONTH(jaar_zip[[#This Row],[Datum]])=2,MONTH(jaar_zip[[#This Row],[Datum]])=11,MONTH(jaar_zip[[#This Row],[Datum]])=12),1.1,IF(OR(MONTH(jaar_zip[[#This Row],[Datum]])=3,MONTH(jaar_zip[[#This Row],[Datum]])=10),1,0.8))*jaar_zip[[#This Row],[graaddagen]],"")</f>
        <v>9.240000000000002</v>
      </c>
      <c r="O877" s="101">
        <f>IF(ISNUMBER(jaar_zip[[#This Row],[etmaaltemperatuur]]),IF(jaar_zip[[#This Row],[etmaaltemperatuur]]&gt;stookgrens,jaar_zip[[#This Row],[etmaaltemperatuur]]-stookgrens,0),"")</f>
        <v>0</v>
      </c>
    </row>
    <row r="878" spans="1:15" x14ac:dyDescent="0.3">
      <c r="A878">
        <v>260</v>
      </c>
      <c r="B878">
        <v>20240123</v>
      </c>
      <c r="C878">
        <v>6.4</v>
      </c>
      <c r="D878">
        <v>8.4</v>
      </c>
      <c r="E878">
        <v>339</v>
      </c>
      <c r="F878">
        <v>4.9000000000000004</v>
      </c>
      <c r="G878">
        <v>1019</v>
      </c>
      <c r="H878">
        <v>83</v>
      </c>
      <c r="I878" s="101" t="s">
        <v>19</v>
      </c>
      <c r="J878" s="1">
        <f>DATEVALUE(RIGHT(jaar_zip[[#This Row],[YYYYMMDD]],2)&amp;"-"&amp;MID(jaar_zip[[#This Row],[YYYYMMDD]],5,2)&amp;"-"&amp;LEFT(jaar_zip[[#This Row],[YYYYMMDD]],4))</f>
        <v>45314</v>
      </c>
      <c r="K878" s="101" t="str">
        <f>IF(AND(VALUE(MONTH(jaar_zip[[#This Row],[Datum]]))=1,VALUE(WEEKNUM(jaar_zip[[#This Row],[Datum]],21))&gt;51),RIGHT(YEAR(jaar_zip[[#This Row],[Datum]])-1,2),RIGHT(YEAR(jaar_zip[[#This Row],[Datum]]),2))&amp;"-"&amp; TEXT(WEEKNUM(jaar_zip[[#This Row],[Datum]],21),"00")</f>
        <v>24-04</v>
      </c>
      <c r="L878" s="101">
        <f>MONTH(jaar_zip[[#This Row],[Datum]])</f>
        <v>1</v>
      </c>
      <c r="M878" s="101">
        <f>IF(ISNUMBER(jaar_zip[[#This Row],[etmaaltemperatuur]]),IF(jaar_zip[[#This Row],[etmaaltemperatuur]]&lt;stookgrens,stookgrens-jaar_zip[[#This Row],[etmaaltemperatuur]],0),"")</f>
        <v>9.6</v>
      </c>
      <c r="N878" s="101">
        <f>IF(ISNUMBER(jaar_zip[[#This Row],[graaddagen]]),IF(OR(MONTH(jaar_zip[[#This Row],[Datum]])=1,MONTH(jaar_zip[[#This Row],[Datum]])=2,MONTH(jaar_zip[[#This Row],[Datum]])=11,MONTH(jaar_zip[[#This Row],[Datum]])=12),1.1,IF(OR(MONTH(jaar_zip[[#This Row],[Datum]])=3,MONTH(jaar_zip[[#This Row],[Datum]])=10),1,0.8))*jaar_zip[[#This Row],[graaddagen]],"")</f>
        <v>10.56</v>
      </c>
      <c r="O878" s="101">
        <f>IF(ISNUMBER(jaar_zip[[#This Row],[etmaaltemperatuur]]),IF(jaar_zip[[#This Row],[etmaaltemperatuur]]&gt;stookgrens,jaar_zip[[#This Row],[etmaaltemperatuur]]-stookgrens,0),"")</f>
        <v>0</v>
      </c>
    </row>
    <row r="879" spans="1:15" x14ac:dyDescent="0.3">
      <c r="A879">
        <v>260</v>
      </c>
      <c r="B879">
        <v>20240124</v>
      </c>
      <c r="C879">
        <v>7</v>
      </c>
      <c r="D879">
        <v>10.4</v>
      </c>
      <c r="E879">
        <v>329</v>
      </c>
      <c r="F879">
        <v>1.1000000000000001</v>
      </c>
      <c r="G879">
        <v>1020.2</v>
      </c>
      <c r="H879">
        <v>73</v>
      </c>
      <c r="I879" s="101" t="s">
        <v>19</v>
      </c>
      <c r="J879" s="1">
        <f>DATEVALUE(RIGHT(jaar_zip[[#This Row],[YYYYMMDD]],2)&amp;"-"&amp;MID(jaar_zip[[#This Row],[YYYYMMDD]],5,2)&amp;"-"&amp;LEFT(jaar_zip[[#This Row],[YYYYMMDD]],4))</f>
        <v>45315</v>
      </c>
      <c r="K879" s="101" t="str">
        <f>IF(AND(VALUE(MONTH(jaar_zip[[#This Row],[Datum]]))=1,VALUE(WEEKNUM(jaar_zip[[#This Row],[Datum]],21))&gt;51),RIGHT(YEAR(jaar_zip[[#This Row],[Datum]])-1,2),RIGHT(YEAR(jaar_zip[[#This Row],[Datum]]),2))&amp;"-"&amp; TEXT(WEEKNUM(jaar_zip[[#This Row],[Datum]],21),"00")</f>
        <v>24-04</v>
      </c>
      <c r="L879" s="101">
        <f>MONTH(jaar_zip[[#This Row],[Datum]])</f>
        <v>1</v>
      </c>
      <c r="M879" s="101">
        <f>IF(ISNUMBER(jaar_zip[[#This Row],[etmaaltemperatuur]]),IF(jaar_zip[[#This Row],[etmaaltemperatuur]]&lt;stookgrens,stookgrens-jaar_zip[[#This Row],[etmaaltemperatuur]],0),"")</f>
        <v>7.6</v>
      </c>
      <c r="N879" s="101">
        <f>IF(ISNUMBER(jaar_zip[[#This Row],[graaddagen]]),IF(OR(MONTH(jaar_zip[[#This Row],[Datum]])=1,MONTH(jaar_zip[[#This Row],[Datum]])=2,MONTH(jaar_zip[[#This Row],[Datum]])=11,MONTH(jaar_zip[[#This Row],[Datum]])=12),1.1,IF(OR(MONTH(jaar_zip[[#This Row],[Datum]])=3,MONTH(jaar_zip[[#This Row],[Datum]])=10),1,0.8))*jaar_zip[[#This Row],[graaddagen]],"")</f>
        <v>8.36</v>
      </c>
      <c r="O879" s="101">
        <f>IF(ISNUMBER(jaar_zip[[#This Row],[etmaaltemperatuur]]),IF(jaar_zip[[#This Row],[etmaaltemperatuur]]&gt;stookgrens,jaar_zip[[#This Row],[etmaaltemperatuur]]-stookgrens,0),"")</f>
        <v>0</v>
      </c>
    </row>
    <row r="880" spans="1:15" x14ac:dyDescent="0.3">
      <c r="A880">
        <v>260</v>
      </c>
      <c r="B880">
        <v>20240125</v>
      </c>
      <c r="C880">
        <v>2.8</v>
      </c>
      <c r="D880">
        <v>7</v>
      </c>
      <c r="E880">
        <v>222</v>
      </c>
      <c r="F880">
        <v>1.5</v>
      </c>
      <c r="G880">
        <v>1026.5999999999999</v>
      </c>
      <c r="H880">
        <v>93</v>
      </c>
      <c r="I880" s="101" t="s">
        <v>19</v>
      </c>
      <c r="J880" s="1">
        <f>DATEVALUE(RIGHT(jaar_zip[[#This Row],[YYYYMMDD]],2)&amp;"-"&amp;MID(jaar_zip[[#This Row],[YYYYMMDD]],5,2)&amp;"-"&amp;LEFT(jaar_zip[[#This Row],[YYYYMMDD]],4))</f>
        <v>45316</v>
      </c>
      <c r="K880" s="101" t="str">
        <f>IF(AND(VALUE(MONTH(jaar_zip[[#This Row],[Datum]]))=1,VALUE(WEEKNUM(jaar_zip[[#This Row],[Datum]],21))&gt;51),RIGHT(YEAR(jaar_zip[[#This Row],[Datum]])-1,2),RIGHT(YEAR(jaar_zip[[#This Row],[Datum]]),2))&amp;"-"&amp; TEXT(WEEKNUM(jaar_zip[[#This Row],[Datum]],21),"00")</f>
        <v>24-04</v>
      </c>
      <c r="L880" s="101">
        <f>MONTH(jaar_zip[[#This Row],[Datum]])</f>
        <v>1</v>
      </c>
      <c r="M880" s="101">
        <f>IF(ISNUMBER(jaar_zip[[#This Row],[etmaaltemperatuur]]),IF(jaar_zip[[#This Row],[etmaaltemperatuur]]&lt;stookgrens,stookgrens-jaar_zip[[#This Row],[etmaaltemperatuur]],0),"")</f>
        <v>11</v>
      </c>
      <c r="N880" s="101">
        <f>IF(ISNUMBER(jaar_zip[[#This Row],[graaddagen]]),IF(OR(MONTH(jaar_zip[[#This Row],[Datum]])=1,MONTH(jaar_zip[[#This Row],[Datum]])=2,MONTH(jaar_zip[[#This Row],[Datum]])=11,MONTH(jaar_zip[[#This Row],[Datum]])=12),1.1,IF(OR(MONTH(jaar_zip[[#This Row],[Datum]])=3,MONTH(jaar_zip[[#This Row],[Datum]])=10),1,0.8))*jaar_zip[[#This Row],[graaddagen]],"")</f>
        <v>12.100000000000001</v>
      </c>
      <c r="O880" s="101">
        <f>IF(ISNUMBER(jaar_zip[[#This Row],[etmaaltemperatuur]]),IF(jaar_zip[[#This Row],[etmaaltemperatuur]]&gt;stookgrens,jaar_zip[[#This Row],[etmaaltemperatuur]]-stookgrens,0),"")</f>
        <v>0</v>
      </c>
    </row>
    <row r="881" spans="1:15" x14ac:dyDescent="0.3">
      <c r="A881">
        <v>260</v>
      </c>
      <c r="B881">
        <v>20240126</v>
      </c>
      <c r="C881">
        <v>5.3</v>
      </c>
      <c r="D881">
        <v>8.1</v>
      </c>
      <c r="E881">
        <v>364</v>
      </c>
      <c r="F881">
        <v>5.5</v>
      </c>
      <c r="G881">
        <v>1025.4000000000001</v>
      </c>
      <c r="H881">
        <v>82</v>
      </c>
      <c r="I881" s="101" t="s">
        <v>19</v>
      </c>
      <c r="J881" s="1">
        <f>DATEVALUE(RIGHT(jaar_zip[[#This Row],[YYYYMMDD]],2)&amp;"-"&amp;MID(jaar_zip[[#This Row],[YYYYMMDD]],5,2)&amp;"-"&amp;LEFT(jaar_zip[[#This Row],[YYYYMMDD]],4))</f>
        <v>45317</v>
      </c>
      <c r="K881" s="101" t="str">
        <f>IF(AND(VALUE(MONTH(jaar_zip[[#This Row],[Datum]]))=1,VALUE(WEEKNUM(jaar_zip[[#This Row],[Datum]],21))&gt;51),RIGHT(YEAR(jaar_zip[[#This Row],[Datum]])-1,2),RIGHT(YEAR(jaar_zip[[#This Row],[Datum]]),2))&amp;"-"&amp; TEXT(WEEKNUM(jaar_zip[[#This Row],[Datum]],21),"00")</f>
        <v>24-04</v>
      </c>
      <c r="L881" s="101">
        <f>MONTH(jaar_zip[[#This Row],[Datum]])</f>
        <v>1</v>
      </c>
      <c r="M881" s="101">
        <f>IF(ISNUMBER(jaar_zip[[#This Row],[etmaaltemperatuur]]),IF(jaar_zip[[#This Row],[etmaaltemperatuur]]&lt;stookgrens,stookgrens-jaar_zip[[#This Row],[etmaaltemperatuur]],0),"")</f>
        <v>9.9</v>
      </c>
      <c r="N881" s="101">
        <f>IF(ISNUMBER(jaar_zip[[#This Row],[graaddagen]]),IF(OR(MONTH(jaar_zip[[#This Row],[Datum]])=1,MONTH(jaar_zip[[#This Row],[Datum]])=2,MONTH(jaar_zip[[#This Row],[Datum]])=11,MONTH(jaar_zip[[#This Row],[Datum]])=12),1.1,IF(OR(MONTH(jaar_zip[[#This Row],[Datum]])=3,MONTH(jaar_zip[[#This Row],[Datum]])=10),1,0.8))*jaar_zip[[#This Row],[graaddagen]],"")</f>
        <v>10.89</v>
      </c>
      <c r="O881" s="101">
        <f>IF(ISNUMBER(jaar_zip[[#This Row],[etmaaltemperatuur]]),IF(jaar_zip[[#This Row],[etmaaltemperatuur]]&gt;stookgrens,jaar_zip[[#This Row],[etmaaltemperatuur]]-stookgrens,0),"")</f>
        <v>0</v>
      </c>
    </row>
    <row r="882" spans="1:15" x14ac:dyDescent="0.3">
      <c r="A882">
        <v>260</v>
      </c>
      <c r="B882">
        <v>20240127</v>
      </c>
      <c r="C882">
        <v>2.8</v>
      </c>
      <c r="D882">
        <v>3.8</v>
      </c>
      <c r="E882">
        <v>562</v>
      </c>
      <c r="F882">
        <v>0</v>
      </c>
      <c r="G882">
        <v>1034.7</v>
      </c>
      <c r="H882">
        <v>86</v>
      </c>
      <c r="I882" s="101" t="s">
        <v>19</v>
      </c>
      <c r="J882" s="1">
        <f>DATEVALUE(RIGHT(jaar_zip[[#This Row],[YYYYMMDD]],2)&amp;"-"&amp;MID(jaar_zip[[#This Row],[YYYYMMDD]],5,2)&amp;"-"&amp;LEFT(jaar_zip[[#This Row],[YYYYMMDD]],4))</f>
        <v>45318</v>
      </c>
      <c r="K882" s="101" t="str">
        <f>IF(AND(VALUE(MONTH(jaar_zip[[#This Row],[Datum]]))=1,VALUE(WEEKNUM(jaar_zip[[#This Row],[Datum]],21))&gt;51),RIGHT(YEAR(jaar_zip[[#This Row],[Datum]])-1,2),RIGHT(YEAR(jaar_zip[[#This Row],[Datum]]),2))&amp;"-"&amp; TEXT(WEEKNUM(jaar_zip[[#This Row],[Datum]],21),"00")</f>
        <v>24-04</v>
      </c>
      <c r="L882" s="101">
        <f>MONTH(jaar_zip[[#This Row],[Datum]])</f>
        <v>1</v>
      </c>
      <c r="M882" s="101">
        <f>IF(ISNUMBER(jaar_zip[[#This Row],[etmaaltemperatuur]]),IF(jaar_zip[[#This Row],[etmaaltemperatuur]]&lt;stookgrens,stookgrens-jaar_zip[[#This Row],[etmaaltemperatuur]],0),"")</f>
        <v>14.2</v>
      </c>
      <c r="N882" s="101">
        <f>IF(ISNUMBER(jaar_zip[[#This Row],[graaddagen]]),IF(OR(MONTH(jaar_zip[[#This Row],[Datum]])=1,MONTH(jaar_zip[[#This Row],[Datum]])=2,MONTH(jaar_zip[[#This Row],[Datum]])=11,MONTH(jaar_zip[[#This Row],[Datum]])=12),1.1,IF(OR(MONTH(jaar_zip[[#This Row],[Datum]])=3,MONTH(jaar_zip[[#This Row],[Datum]])=10),1,0.8))*jaar_zip[[#This Row],[graaddagen]],"")</f>
        <v>15.620000000000001</v>
      </c>
      <c r="O882" s="101">
        <f>IF(ISNUMBER(jaar_zip[[#This Row],[etmaaltemperatuur]]),IF(jaar_zip[[#This Row],[etmaaltemperatuur]]&gt;stookgrens,jaar_zip[[#This Row],[etmaaltemperatuur]]-stookgrens,0),"")</f>
        <v>0</v>
      </c>
    </row>
    <row r="883" spans="1:15" x14ac:dyDescent="0.3">
      <c r="A883">
        <v>260</v>
      </c>
      <c r="B883">
        <v>20240128</v>
      </c>
      <c r="C883">
        <v>3.5</v>
      </c>
      <c r="D883">
        <v>3.9</v>
      </c>
      <c r="E883">
        <v>611</v>
      </c>
      <c r="F883">
        <v>0</v>
      </c>
      <c r="G883">
        <v>1027.3</v>
      </c>
      <c r="H883">
        <v>76</v>
      </c>
      <c r="I883" s="101" t="s">
        <v>19</v>
      </c>
      <c r="J883" s="1">
        <f>DATEVALUE(RIGHT(jaar_zip[[#This Row],[YYYYMMDD]],2)&amp;"-"&amp;MID(jaar_zip[[#This Row],[YYYYMMDD]],5,2)&amp;"-"&amp;LEFT(jaar_zip[[#This Row],[YYYYMMDD]],4))</f>
        <v>45319</v>
      </c>
      <c r="K883" s="101" t="str">
        <f>IF(AND(VALUE(MONTH(jaar_zip[[#This Row],[Datum]]))=1,VALUE(WEEKNUM(jaar_zip[[#This Row],[Datum]],21))&gt;51),RIGHT(YEAR(jaar_zip[[#This Row],[Datum]])-1,2),RIGHT(YEAR(jaar_zip[[#This Row],[Datum]]),2))&amp;"-"&amp; TEXT(WEEKNUM(jaar_zip[[#This Row],[Datum]],21),"00")</f>
        <v>24-04</v>
      </c>
      <c r="L883" s="101">
        <f>MONTH(jaar_zip[[#This Row],[Datum]])</f>
        <v>1</v>
      </c>
      <c r="M883" s="101">
        <f>IF(ISNUMBER(jaar_zip[[#This Row],[etmaaltemperatuur]]),IF(jaar_zip[[#This Row],[etmaaltemperatuur]]&lt;stookgrens,stookgrens-jaar_zip[[#This Row],[etmaaltemperatuur]],0),"")</f>
        <v>14.1</v>
      </c>
      <c r="N883" s="101">
        <f>IF(ISNUMBER(jaar_zip[[#This Row],[graaddagen]]),IF(OR(MONTH(jaar_zip[[#This Row],[Datum]])=1,MONTH(jaar_zip[[#This Row],[Datum]])=2,MONTH(jaar_zip[[#This Row],[Datum]])=11,MONTH(jaar_zip[[#This Row],[Datum]])=12),1.1,IF(OR(MONTH(jaar_zip[[#This Row],[Datum]])=3,MONTH(jaar_zip[[#This Row],[Datum]])=10),1,0.8))*jaar_zip[[#This Row],[graaddagen]],"")</f>
        <v>15.510000000000002</v>
      </c>
      <c r="O883" s="101">
        <f>IF(ISNUMBER(jaar_zip[[#This Row],[etmaaltemperatuur]]),IF(jaar_zip[[#This Row],[etmaaltemperatuur]]&gt;stookgrens,jaar_zip[[#This Row],[etmaaltemperatuur]]-stookgrens,0),"")</f>
        <v>0</v>
      </c>
    </row>
    <row r="884" spans="1:15" x14ac:dyDescent="0.3">
      <c r="A884">
        <v>260</v>
      </c>
      <c r="B884">
        <v>20240129</v>
      </c>
      <c r="C884">
        <v>2.6</v>
      </c>
      <c r="D884">
        <v>6.5</v>
      </c>
      <c r="E884">
        <v>475</v>
      </c>
      <c r="F884">
        <v>0</v>
      </c>
      <c r="G884">
        <v>1025.5999999999999</v>
      </c>
      <c r="H884">
        <v>84</v>
      </c>
      <c r="I884" s="101" t="s">
        <v>19</v>
      </c>
      <c r="J884" s="1">
        <f>DATEVALUE(RIGHT(jaar_zip[[#This Row],[YYYYMMDD]],2)&amp;"-"&amp;MID(jaar_zip[[#This Row],[YYYYMMDD]],5,2)&amp;"-"&amp;LEFT(jaar_zip[[#This Row],[YYYYMMDD]],4))</f>
        <v>45320</v>
      </c>
      <c r="K884" s="101" t="str">
        <f>IF(AND(VALUE(MONTH(jaar_zip[[#This Row],[Datum]]))=1,VALUE(WEEKNUM(jaar_zip[[#This Row],[Datum]],21))&gt;51),RIGHT(YEAR(jaar_zip[[#This Row],[Datum]])-1,2),RIGHT(YEAR(jaar_zip[[#This Row],[Datum]]),2))&amp;"-"&amp; TEXT(WEEKNUM(jaar_zip[[#This Row],[Datum]],21),"00")</f>
        <v>24-05</v>
      </c>
      <c r="L884" s="101">
        <f>MONTH(jaar_zip[[#This Row],[Datum]])</f>
        <v>1</v>
      </c>
      <c r="M884" s="101">
        <f>IF(ISNUMBER(jaar_zip[[#This Row],[etmaaltemperatuur]]),IF(jaar_zip[[#This Row],[etmaaltemperatuur]]&lt;stookgrens,stookgrens-jaar_zip[[#This Row],[etmaaltemperatuur]],0),"")</f>
        <v>11.5</v>
      </c>
      <c r="N884" s="101">
        <f>IF(ISNUMBER(jaar_zip[[#This Row],[graaddagen]]),IF(OR(MONTH(jaar_zip[[#This Row],[Datum]])=1,MONTH(jaar_zip[[#This Row],[Datum]])=2,MONTH(jaar_zip[[#This Row],[Datum]])=11,MONTH(jaar_zip[[#This Row],[Datum]])=12),1.1,IF(OR(MONTH(jaar_zip[[#This Row],[Datum]])=3,MONTH(jaar_zip[[#This Row],[Datum]])=10),1,0.8))*jaar_zip[[#This Row],[graaddagen]],"")</f>
        <v>12.65</v>
      </c>
      <c r="O884" s="101">
        <f>IF(ISNUMBER(jaar_zip[[#This Row],[etmaaltemperatuur]]),IF(jaar_zip[[#This Row],[etmaaltemperatuur]]&gt;stookgrens,jaar_zip[[#This Row],[etmaaltemperatuur]]-stookgrens,0),"")</f>
        <v>0</v>
      </c>
    </row>
    <row r="885" spans="1:15" x14ac:dyDescent="0.3">
      <c r="A885">
        <v>260</v>
      </c>
      <c r="B885">
        <v>20240130</v>
      </c>
      <c r="C885">
        <v>3.8</v>
      </c>
      <c r="D885">
        <v>7.9</v>
      </c>
      <c r="E885">
        <v>185</v>
      </c>
      <c r="F885">
        <v>0.6</v>
      </c>
      <c r="G885">
        <v>1027.7</v>
      </c>
      <c r="H885">
        <v>90</v>
      </c>
      <c r="I885" s="101" t="s">
        <v>19</v>
      </c>
      <c r="J885" s="1">
        <f>DATEVALUE(RIGHT(jaar_zip[[#This Row],[YYYYMMDD]],2)&amp;"-"&amp;MID(jaar_zip[[#This Row],[YYYYMMDD]],5,2)&amp;"-"&amp;LEFT(jaar_zip[[#This Row],[YYYYMMDD]],4))</f>
        <v>45321</v>
      </c>
      <c r="K885" s="101" t="str">
        <f>IF(AND(VALUE(MONTH(jaar_zip[[#This Row],[Datum]]))=1,VALUE(WEEKNUM(jaar_zip[[#This Row],[Datum]],21))&gt;51),RIGHT(YEAR(jaar_zip[[#This Row],[Datum]])-1,2),RIGHT(YEAR(jaar_zip[[#This Row],[Datum]]),2))&amp;"-"&amp; TEXT(WEEKNUM(jaar_zip[[#This Row],[Datum]],21),"00")</f>
        <v>24-05</v>
      </c>
      <c r="L885" s="101">
        <f>MONTH(jaar_zip[[#This Row],[Datum]])</f>
        <v>1</v>
      </c>
      <c r="M885" s="101">
        <f>IF(ISNUMBER(jaar_zip[[#This Row],[etmaaltemperatuur]]),IF(jaar_zip[[#This Row],[etmaaltemperatuur]]&lt;stookgrens,stookgrens-jaar_zip[[#This Row],[etmaaltemperatuur]],0),"")</f>
        <v>10.1</v>
      </c>
      <c r="N885" s="101">
        <f>IF(ISNUMBER(jaar_zip[[#This Row],[graaddagen]]),IF(OR(MONTH(jaar_zip[[#This Row],[Datum]])=1,MONTH(jaar_zip[[#This Row],[Datum]])=2,MONTH(jaar_zip[[#This Row],[Datum]])=11,MONTH(jaar_zip[[#This Row],[Datum]])=12),1.1,IF(OR(MONTH(jaar_zip[[#This Row],[Datum]])=3,MONTH(jaar_zip[[#This Row],[Datum]])=10),1,0.8))*jaar_zip[[#This Row],[graaddagen]],"")</f>
        <v>11.110000000000001</v>
      </c>
      <c r="O885" s="101">
        <f>IF(ISNUMBER(jaar_zip[[#This Row],[etmaaltemperatuur]]),IF(jaar_zip[[#This Row],[etmaaltemperatuur]]&gt;stookgrens,jaar_zip[[#This Row],[etmaaltemperatuur]]-stookgrens,0),"")</f>
        <v>0</v>
      </c>
    </row>
    <row r="886" spans="1:15" x14ac:dyDescent="0.3">
      <c r="A886">
        <v>260</v>
      </c>
      <c r="B886">
        <v>20240131</v>
      </c>
      <c r="C886">
        <v>4.0999999999999996</v>
      </c>
      <c r="D886">
        <v>6.6</v>
      </c>
      <c r="E886">
        <v>158</v>
      </c>
      <c r="F886">
        <v>3.5</v>
      </c>
      <c r="G886">
        <v>1029.9000000000001</v>
      </c>
      <c r="H886">
        <v>81</v>
      </c>
      <c r="I886" s="101" t="s">
        <v>19</v>
      </c>
      <c r="J886" s="1">
        <f>DATEVALUE(RIGHT(jaar_zip[[#This Row],[YYYYMMDD]],2)&amp;"-"&amp;MID(jaar_zip[[#This Row],[YYYYMMDD]],5,2)&amp;"-"&amp;LEFT(jaar_zip[[#This Row],[YYYYMMDD]],4))</f>
        <v>45322</v>
      </c>
      <c r="K886" s="101" t="str">
        <f>IF(AND(VALUE(MONTH(jaar_zip[[#This Row],[Datum]]))=1,VALUE(WEEKNUM(jaar_zip[[#This Row],[Datum]],21))&gt;51),RIGHT(YEAR(jaar_zip[[#This Row],[Datum]])-1,2),RIGHT(YEAR(jaar_zip[[#This Row],[Datum]]),2))&amp;"-"&amp; TEXT(WEEKNUM(jaar_zip[[#This Row],[Datum]],21),"00")</f>
        <v>24-05</v>
      </c>
      <c r="L886" s="101">
        <f>MONTH(jaar_zip[[#This Row],[Datum]])</f>
        <v>1</v>
      </c>
      <c r="M886" s="101">
        <f>IF(ISNUMBER(jaar_zip[[#This Row],[etmaaltemperatuur]]),IF(jaar_zip[[#This Row],[etmaaltemperatuur]]&lt;stookgrens,stookgrens-jaar_zip[[#This Row],[etmaaltemperatuur]],0),"")</f>
        <v>11.4</v>
      </c>
      <c r="N886" s="101">
        <f>IF(ISNUMBER(jaar_zip[[#This Row],[graaddagen]]),IF(OR(MONTH(jaar_zip[[#This Row],[Datum]])=1,MONTH(jaar_zip[[#This Row],[Datum]])=2,MONTH(jaar_zip[[#This Row],[Datum]])=11,MONTH(jaar_zip[[#This Row],[Datum]])=12),1.1,IF(OR(MONTH(jaar_zip[[#This Row],[Datum]])=3,MONTH(jaar_zip[[#This Row],[Datum]])=10),1,0.8))*jaar_zip[[#This Row],[graaddagen]],"")</f>
        <v>12.540000000000001</v>
      </c>
      <c r="O886" s="101">
        <f>IF(ISNUMBER(jaar_zip[[#This Row],[etmaaltemperatuur]]),IF(jaar_zip[[#This Row],[etmaaltemperatuur]]&gt;stookgrens,jaar_zip[[#This Row],[etmaaltemperatuur]]-stookgrens,0),"")</f>
        <v>0</v>
      </c>
    </row>
    <row r="887" spans="1:15" x14ac:dyDescent="0.3">
      <c r="A887">
        <v>260</v>
      </c>
      <c r="B887">
        <v>20240201</v>
      </c>
      <c r="C887">
        <v>3.2</v>
      </c>
      <c r="D887">
        <v>6.5</v>
      </c>
      <c r="E887">
        <v>495</v>
      </c>
      <c r="F887">
        <v>2</v>
      </c>
      <c r="G887">
        <v>1029.9000000000001</v>
      </c>
      <c r="H887">
        <v>85</v>
      </c>
      <c r="I887" s="101" t="s">
        <v>19</v>
      </c>
      <c r="J887" s="1">
        <f>DATEVALUE(RIGHT(jaar_zip[[#This Row],[YYYYMMDD]],2)&amp;"-"&amp;MID(jaar_zip[[#This Row],[YYYYMMDD]],5,2)&amp;"-"&amp;LEFT(jaar_zip[[#This Row],[YYYYMMDD]],4))</f>
        <v>45323</v>
      </c>
      <c r="K887" s="101" t="str">
        <f>IF(AND(VALUE(MONTH(jaar_zip[[#This Row],[Datum]]))=1,VALUE(WEEKNUM(jaar_zip[[#This Row],[Datum]],21))&gt;51),RIGHT(YEAR(jaar_zip[[#This Row],[Datum]])-1,2),RIGHT(YEAR(jaar_zip[[#This Row],[Datum]]),2))&amp;"-"&amp; TEXT(WEEKNUM(jaar_zip[[#This Row],[Datum]],21),"00")</f>
        <v>24-05</v>
      </c>
      <c r="L887" s="101">
        <f>MONTH(jaar_zip[[#This Row],[Datum]])</f>
        <v>2</v>
      </c>
      <c r="M887" s="101">
        <f>IF(ISNUMBER(jaar_zip[[#This Row],[etmaaltemperatuur]]),IF(jaar_zip[[#This Row],[etmaaltemperatuur]]&lt;stookgrens,stookgrens-jaar_zip[[#This Row],[etmaaltemperatuur]],0),"")</f>
        <v>11.5</v>
      </c>
      <c r="N887" s="101">
        <f>IF(ISNUMBER(jaar_zip[[#This Row],[graaddagen]]),IF(OR(MONTH(jaar_zip[[#This Row],[Datum]])=1,MONTH(jaar_zip[[#This Row],[Datum]])=2,MONTH(jaar_zip[[#This Row],[Datum]])=11,MONTH(jaar_zip[[#This Row],[Datum]])=12),1.1,IF(OR(MONTH(jaar_zip[[#This Row],[Datum]])=3,MONTH(jaar_zip[[#This Row],[Datum]])=10),1,0.8))*jaar_zip[[#This Row],[graaddagen]],"")</f>
        <v>12.65</v>
      </c>
      <c r="O887" s="101">
        <f>IF(ISNUMBER(jaar_zip[[#This Row],[etmaaltemperatuur]]),IF(jaar_zip[[#This Row],[etmaaltemperatuur]]&gt;stookgrens,jaar_zip[[#This Row],[etmaaltemperatuur]]-stookgrens,0),"")</f>
        <v>0</v>
      </c>
    </row>
    <row r="888" spans="1:15" x14ac:dyDescent="0.3">
      <c r="A888">
        <v>260</v>
      </c>
      <c r="B888">
        <v>20240202</v>
      </c>
      <c r="C888">
        <v>5.0999999999999996</v>
      </c>
      <c r="D888">
        <v>7.6</v>
      </c>
      <c r="E888">
        <v>214</v>
      </c>
      <c r="F888">
        <v>0</v>
      </c>
      <c r="G888">
        <v>1026.9000000000001</v>
      </c>
      <c r="H888">
        <v>91</v>
      </c>
      <c r="I888" s="101" t="s">
        <v>19</v>
      </c>
      <c r="J888" s="1">
        <f>DATEVALUE(RIGHT(jaar_zip[[#This Row],[YYYYMMDD]],2)&amp;"-"&amp;MID(jaar_zip[[#This Row],[YYYYMMDD]],5,2)&amp;"-"&amp;LEFT(jaar_zip[[#This Row],[YYYYMMDD]],4))</f>
        <v>45324</v>
      </c>
      <c r="K888" s="101" t="str">
        <f>IF(AND(VALUE(MONTH(jaar_zip[[#This Row],[Datum]]))=1,VALUE(WEEKNUM(jaar_zip[[#This Row],[Datum]],21))&gt;51),RIGHT(YEAR(jaar_zip[[#This Row],[Datum]])-1,2),RIGHT(YEAR(jaar_zip[[#This Row],[Datum]]),2))&amp;"-"&amp; TEXT(WEEKNUM(jaar_zip[[#This Row],[Datum]],21),"00")</f>
        <v>24-05</v>
      </c>
      <c r="L888" s="101">
        <f>MONTH(jaar_zip[[#This Row],[Datum]])</f>
        <v>2</v>
      </c>
      <c r="M888" s="101">
        <f>IF(ISNUMBER(jaar_zip[[#This Row],[etmaaltemperatuur]]),IF(jaar_zip[[#This Row],[etmaaltemperatuur]]&lt;stookgrens,stookgrens-jaar_zip[[#This Row],[etmaaltemperatuur]],0),"")</f>
        <v>10.4</v>
      </c>
      <c r="N888" s="101">
        <f>IF(ISNUMBER(jaar_zip[[#This Row],[graaddagen]]),IF(OR(MONTH(jaar_zip[[#This Row],[Datum]])=1,MONTH(jaar_zip[[#This Row],[Datum]])=2,MONTH(jaar_zip[[#This Row],[Datum]])=11,MONTH(jaar_zip[[#This Row],[Datum]])=12),1.1,IF(OR(MONTH(jaar_zip[[#This Row],[Datum]])=3,MONTH(jaar_zip[[#This Row],[Datum]])=10),1,0.8))*jaar_zip[[#This Row],[graaddagen]],"")</f>
        <v>11.440000000000001</v>
      </c>
      <c r="O888" s="101">
        <f>IF(ISNUMBER(jaar_zip[[#This Row],[etmaaltemperatuur]]),IF(jaar_zip[[#This Row],[etmaaltemperatuur]]&gt;stookgrens,jaar_zip[[#This Row],[etmaaltemperatuur]]-stookgrens,0),"")</f>
        <v>0</v>
      </c>
    </row>
    <row r="889" spans="1:15" x14ac:dyDescent="0.3">
      <c r="A889">
        <v>260</v>
      </c>
      <c r="B889">
        <v>20240203</v>
      </c>
      <c r="C889">
        <v>4.5</v>
      </c>
      <c r="D889">
        <v>10.1</v>
      </c>
      <c r="E889">
        <v>178</v>
      </c>
      <c r="F889">
        <v>1.3</v>
      </c>
      <c r="G889">
        <v>1024.5</v>
      </c>
      <c r="H889">
        <v>91</v>
      </c>
      <c r="I889" s="101" t="s">
        <v>19</v>
      </c>
      <c r="J889" s="1">
        <f>DATEVALUE(RIGHT(jaar_zip[[#This Row],[YYYYMMDD]],2)&amp;"-"&amp;MID(jaar_zip[[#This Row],[YYYYMMDD]],5,2)&amp;"-"&amp;LEFT(jaar_zip[[#This Row],[YYYYMMDD]],4))</f>
        <v>45325</v>
      </c>
      <c r="K889" s="101" t="str">
        <f>IF(AND(VALUE(MONTH(jaar_zip[[#This Row],[Datum]]))=1,VALUE(WEEKNUM(jaar_zip[[#This Row],[Datum]],21))&gt;51),RIGHT(YEAR(jaar_zip[[#This Row],[Datum]])-1,2),RIGHT(YEAR(jaar_zip[[#This Row],[Datum]]),2))&amp;"-"&amp; TEXT(WEEKNUM(jaar_zip[[#This Row],[Datum]],21),"00")</f>
        <v>24-05</v>
      </c>
      <c r="L889" s="101">
        <f>MONTH(jaar_zip[[#This Row],[Datum]])</f>
        <v>2</v>
      </c>
      <c r="M889" s="101">
        <f>IF(ISNUMBER(jaar_zip[[#This Row],[etmaaltemperatuur]]),IF(jaar_zip[[#This Row],[etmaaltemperatuur]]&lt;stookgrens,stookgrens-jaar_zip[[#This Row],[etmaaltemperatuur]],0),"")</f>
        <v>7.9</v>
      </c>
      <c r="N889" s="101">
        <f>IF(ISNUMBER(jaar_zip[[#This Row],[graaddagen]]),IF(OR(MONTH(jaar_zip[[#This Row],[Datum]])=1,MONTH(jaar_zip[[#This Row],[Datum]])=2,MONTH(jaar_zip[[#This Row],[Datum]])=11,MONTH(jaar_zip[[#This Row],[Datum]])=12),1.1,IF(OR(MONTH(jaar_zip[[#This Row],[Datum]])=3,MONTH(jaar_zip[[#This Row],[Datum]])=10),1,0.8))*jaar_zip[[#This Row],[graaddagen]],"")</f>
        <v>8.6900000000000013</v>
      </c>
      <c r="O889" s="101">
        <f>IF(ISNUMBER(jaar_zip[[#This Row],[etmaaltemperatuur]]),IF(jaar_zip[[#This Row],[etmaaltemperatuur]]&gt;stookgrens,jaar_zip[[#This Row],[etmaaltemperatuur]]-stookgrens,0),"")</f>
        <v>0</v>
      </c>
    </row>
    <row r="890" spans="1:15" x14ac:dyDescent="0.3">
      <c r="A890">
        <v>260</v>
      </c>
      <c r="B890">
        <v>20240204</v>
      </c>
      <c r="C890">
        <v>5.4</v>
      </c>
      <c r="D890">
        <v>10.6</v>
      </c>
      <c r="E890">
        <v>120</v>
      </c>
      <c r="F890">
        <v>0.1</v>
      </c>
      <c r="G890">
        <v>1020.7</v>
      </c>
      <c r="H890">
        <v>88</v>
      </c>
      <c r="I890" s="101" t="s">
        <v>19</v>
      </c>
      <c r="J890" s="1">
        <f>DATEVALUE(RIGHT(jaar_zip[[#This Row],[YYYYMMDD]],2)&amp;"-"&amp;MID(jaar_zip[[#This Row],[YYYYMMDD]],5,2)&amp;"-"&amp;LEFT(jaar_zip[[#This Row],[YYYYMMDD]],4))</f>
        <v>45326</v>
      </c>
      <c r="K890" s="101" t="str">
        <f>IF(AND(VALUE(MONTH(jaar_zip[[#This Row],[Datum]]))=1,VALUE(WEEKNUM(jaar_zip[[#This Row],[Datum]],21))&gt;51),RIGHT(YEAR(jaar_zip[[#This Row],[Datum]])-1,2),RIGHT(YEAR(jaar_zip[[#This Row],[Datum]]),2))&amp;"-"&amp; TEXT(WEEKNUM(jaar_zip[[#This Row],[Datum]],21),"00")</f>
        <v>24-05</v>
      </c>
      <c r="L890" s="101">
        <f>MONTH(jaar_zip[[#This Row],[Datum]])</f>
        <v>2</v>
      </c>
      <c r="M890" s="101">
        <f>IF(ISNUMBER(jaar_zip[[#This Row],[etmaaltemperatuur]]),IF(jaar_zip[[#This Row],[etmaaltemperatuur]]&lt;stookgrens,stookgrens-jaar_zip[[#This Row],[etmaaltemperatuur]],0),"")</f>
        <v>7.4</v>
      </c>
      <c r="N890" s="101">
        <f>IF(ISNUMBER(jaar_zip[[#This Row],[graaddagen]]),IF(OR(MONTH(jaar_zip[[#This Row],[Datum]])=1,MONTH(jaar_zip[[#This Row],[Datum]])=2,MONTH(jaar_zip[[#This Row],[Datum]])=11,MONTH(jaar_zip[[#This Row],[Datum]])=12),1.1,IF(OR(MONTH(jaar_zip[[#This Row],[Datum]])=3,MONTH(jaar_zip[[#This Row],[Datum]])=10),1,0.8))*jaar_zip[[#This Row],[graaddagen]],"")</f>
        <v>8.14</v>
      </c>
      <c r="O890" s="101">
        <f>IF(ISNUMBER(jaar_zip[[#This Row],[etmaaltemperatuur]]),IF(jaar_zip[[#This Row],[etmaaltemperatuur]]&gt;stookgrens,jaar_zip[[#This Row],[etmaaltemperatuur]]-stookgrens,0),"")</f>
        <v>0</v>
      </c>
    </row>
    <row r="891" spans="1:15" x14ac:dyDescent="0.3">
      <c r="A891">
        <v>260</v>
      </c>
      <c r="B891">
        <v>20240205</v>
      </c>
      <c r="C891">
        <v>7</v>
      </c>
      <c r="D891">
        <v>9.6</v>
      </c>
      <c r="E891">
        <v>263</v>
      </c>
      <c r="F891">
        <v>0.2</v>
      </c>
      <c r="G891">
        <v>1017.4</v>
      </c>
      <c r="H891">
        <v>84</v>
      </c>
      <c r="I891" s="101" t="s">
        <v>19</v>
      </c>
      <c r="J891" s="1">
        <f>DATEVALUE(RIGHT(jaar_zip[[#This Row],[YYYYMMDD]],2)&amp;"-"&amp;MID(jaar_zip[[#This Row],[YYYYMMDD]],5,2)&amp;"-"&amp;LEFT(jaar_zip[[#This Row],[YYYYMMDD]],4))</f>
        <v>45327</v>
      </c>
      <c r="K891" s="101" t="str">
        <f>IF(AND(VALUE(MONTH(jaar_zip[[#This Row],[Datum]]))=1,VALUE(WEEKNUM(jaar_zip[[#This Row],[Datum]],21))&gt;51),RIGHT(YEAR(jaar_zip[[#This Row],[Datum]])-1,2),RIGHT(YEAR(jaar_zip[[#This Row],[Datum]]),2))&amp;"-"&amp; TEXT(WEEKNUM(jaar_zip[[#This Row],[Datum]],21),"00")</f>
        <v>24-06</v>
      </c>
      <c r="L891" s="101">
        <f>MONTH(jaar_zip[[#This Row],[Datum]])</f>
        <v>2</v>
      </c>
      <c r="M891" s="101">
        <f>IF(ISNUMBER(jaar_zip[[#This Row],[etmaaltemperatuur]]),IF(jaar_zip[[#This Row],[etmaaltemperatuur]]&lt;stookgrens,stookgrens-jaar_zip[[#This Row],[etmaaltemperatuur]],0),"")</f>
        <v>8.4</v>
      </c>
      <c r="N891" s="101">
        <f>IF(ISNUMBER(jaar_zip[[#This Row],[graaddagen]]),IF(OR(MONTH(jaar_zip[[#This Row],[Datum]])=1,MONTH(jaar_zip[[#This Row],[Datum]])=2,MONTH(jaar_zip[[#This Row],[Datum]])=11,MONTH(jaar_zip[[#This Row],[Datum]])=12),1.1,IF(OR(MONTH(jaar_zip[[#This Row],[Datum]])=3,MONTH(jaar_zip[[#This Row],[Datum]])=10),1,0.8))*jaar_zip[[#This Row],[graaddagen]],"")</f>
        <v>9.240000000000002</v>
      </c>
      <c r="O891" s="101">
        <f>IF(ISNUMBER(jaar_zip[[#This Row],[etmaaltemperatuur]]),IF(jaar_zip[[#This Row],[etmaaltemperatuur]]&gt;stookgrens,jaar_zip[[#This Row],[etmaaltemperatuur]]-stookgrens,0),"")</f>
        <v>0</v>
      </c>
    </row>
    <row r="892" spans="1:15" x14ac:dyDescent="0.3">
      <c r="A892">
        <v>260</v>
      </c>
      <c r="B892">
        <v>20240206</v>
      </c>
      <c r="C892">
        <v>7.9</v>
      </c>
      <c r="D892">
        <v>10.6</v>
      </c>
      <c r="E892">
        <v>211</v>
      </c>
      <c r="F892">
        <v>14.8</v>
      </c>
      <c r="G892">
        <v>1007.5</v>
      </c>
      <c r="H892">
        <v>84</v>
      </c>
      <c r="I892" s="101" t="s">
        <v>19</v>
      </c>
      <c r="J892" s="1">
        <f>DATEVALUE(RIGHT(jaar_zip[[#This Row],[YYYYMMDD]],2)&amp;"-"&amp;MID(jaar_zip[[#This Row],[YYYYMMDD]],5,2)&amp;"-"&amp;LEFT(jaar_zip[[#This Row],[YYYYMMDD]],4))</f>
        <v>45328</v>
      </c>
      <c r="K892" s="101" t="str">
        <f>IF(AND(VALUE(MONTH(jaar_zip[[#This Row],[Datum]]))=1,VALUE(WEEKNUM(jaar_zip[[#This Row],[Datum]],21))&gt;51),RIGHT(YEAR(jaar_zip[[#This Row],[Datum]])-1,2),RIGHT(YEAR(jaar_zip[[#This Row],[Datum]]),2))&amp;"-"&amp; TEXT(WEEKNUM(jaar_zip[[#This Row],[Datum]],21),"00")</f>
        <v>24-06</v>
      </c>
      <c r="L892" s="101">
        <f>MONTH(jaar_zip[[#This Row],[Datum]])</f>
        <v>2</v>
      </c>
      <c r="M892" s="101">
        <f>IF(ISNUMBER(jaar_zip[[#This Row],[etmaaltemperatuur]]),IF(jaar_zip[[#This Row],[etmaaltemperatuur]]&lt;stookgrens,stookgrens-jaar_zip[[#This Row],[etmaaltemperatuur]],0),"")</f>
        <v>7.4</v>
      </c>
      <c r="N892" s="101">
        <f>IF(ISNUMBER(jaar_zip[[#This Row],[graaddagen]]),IF(OR(MONTH(jaar_zip[[#This Row],[Datum]])=1,MONTH(jaar_zip[[#This Row],[Datum]])=2,MONTH(jaar_zip[[#This Row],[Datum]])=11,MONTH(jaar_zip[[#This Row],[Datum]])=12),1.1,IF(OR(MONTH(jaar_zip[[#This Row],[Datum]])=3,MONTH(jaar_zip[[#This Row],[Datum]])=10),1,0.8))*jaar_zip[[#This Row],[graaddagen]],"")</f>
        <v>8.14</v>
      </c>
      <c r="O892" s="101">
        <f>IF(ISNUMBER(jaar_zip[[#This Row],[etmaaltemperatuur]]),IF(jaar_zip[[#This Row],[etmaaltemperatuur]]&gt;stookgrens,jaar_zip[[#This Row],[etmaaltemperatuur]]-stookgrens,0),"")</f>
        <v>0</v>
      </c>
    </row>
    <row r="893" spans="1:15" x14ac:dyDescent="0.3">
      <c r="A893">
        <v>260</v>
      </c>
      <c r="B893">
        <v>20240207</v>
      </c>
      <c r="C893">
        <v>1.5</v>
      </c>
      <c r="D893">
        <v>4.0999999999999996</v>
      </c>
      <c r="E893">
        <v>444</v>
      </c>
      <c r="F893">
        <v>2.6</v>
      </c>
      <c r="G893">
        <v>1005.2</v>
      </c>
      <c r="H893">
        <v>88</v>
      </c>
      <c r="I893" s="101" t="s">
        <v>19</v>
      </c>
      <c r="J893" s="1">
        <f>DATEVALUE(RIGHT(jaar_zip[[#This Row],[YYYYMMDD]],2)&amp;"-"&amp;MID(jaar_zip[[#This Row],[YYYYMMDD]],5,2)&amp;"-"&amp;LEFT(jaar_zip[[#This Row],[YYYYMMDD]],4))</f>
        <v>45329</v>
      </c>
      <c r="K893" s="101" t="str">
        <f>IF(AND(VALUE(MONTH(jaar_zip[[#This Row],[Datum]]))=1,VALUE(WEEKNUM(jaar_zip[[#This Row],[Datum]],21))&gt;51),RIGHT(YEAR(jaar_zip[[#This Row],[Datum]])-1,2),RIGHT(YEAR(jaar_zip[[#This Row],[Datum]]),2))&amp;"-"&amp; TEXT(WEEKNUM(jaar_zip[[#This Row],[Datum]],21),"00")</f>
        <v>24-06</v>
      </c>
      <c r="L893" s="101">
        <f>MONTH(jaar_zip[[#This Row],[Datum]])</f>
        <v>2</v>
      </c>
      <c r="M893" s="101">
        <f>IF(ISNUMBER(jaar_zip[[#This Row],[etmaaltemperatuur]]),IF(jaar_zip[[#This Row],[etmaaltemperatuur]]&lt;stookgrens,stookgrens-jaar_zip[[#This Row],[etmaaltemperatuur]],0),"")</f>
        <v>13.9</v>
      </c>
      <c r="N893" s="101">
        <f>IF(ISNUMBER(jaar_zip[[#This Row],[graaddagen]]),IF(OR(MONTH(jaar_zip[[#This Row],[Datum]])=1,MONTH(jaar_zip[[#This Row],[Datum]])=2,MONTH(jaar_zip[[#This Row],[Datum]])=11,MONTH(jaar_zip[[#This Row],[Datum]])=12),1.1,IF(OR(MONTH(jaar_zip[[#This Row],[Datum]])=3,MONTH(jaar_zip[[#This Row],[Datum]])=10),1,0.8))*jaar_zip[[#This Row],[graaddagen]],"")</f>
        <v>15.290000000000001</v>
      </c>
      <c r="O893" s="101">
        <f>IF(ISNUMBER(jaar_zip[[#This Row],[etmaaltemperatuur]]),IF(jaar_zip[[#This Row],[etmaaltemperatuur]]&gt;stookgrens,jaar_zip[[#This Row],[etmaaltemperatuur]]-stookgrens,0),"")</f>
        <v>0</v>
      </c>
    </row>
    <row r="894" spans="1:15" x14ac:dyDescent="0.3">
      <c r="A894">
        <v>260</v>
      </c>
      <c r="B894">
        <v>20240208</v>
      </c>
      <c r="C894">
        <v>2.9</v>
      </c>
      <c r="D894">
        <v>2.8</v>
      </c>
      <c r="E894">
        <v>145</v>
      </c>
      <c r="F894">
        <v>12.2</v>
      </c>
      <c r="G894">
        <v>996.4</v>
      </c>
      <c r="H894">
        <v>95</v>
      </c>
      <c r="I894" s="101" t="s">
        <v>19</v>
      </c>
      <c r="J894" s="1">
        <f>DATEVALUE(RIGHT(jaar_zip[[#This Row],[YYYYMMDD]],2)&amp;"-"&amp;MID(jaar_zip[[#This Row],[YYYYMMDD]],5,2)&amp;"-"&amp;LEFT(jaar_zip[[#This Row],[YYYYMMDD]],4))</f>
        <v>45330</v>
      </c>
      <c r="K894" s="101" t="str">
        <f>IF(AND(VALUE(MONTH(jaar_zip[[#This Row],[Datum]]))=1,VALUE(WEEKNUM(jaar_zip[[#This Row],[Datum]],21))&gt;51),RIGHT(YEAR(jaar_zip[[#This Row],[Datum]])-1,2),RIGHT(YEAR(jaar_zip[[#This Row],[Datum]]),2))&amp;"-"&amp; TEXT(WEEKNUM(jaar_zip[[#This Row],[Datum]],21),"00")</f>
        <v>24-06</v>
      </c>
      <c r="L894" s="101">
        <f>MONTH(jaar_zip[[#This Row],[Datum]])</f>
        <v>2</v>
      </c>
      <c r="M894" s="101">
        <f>IF(ISNUMBER(jaar_zip[[#This Row],[etmaaltemperatuur]]),IF(jaar_zip[[#This Row],[etmaaltemperatuur]]&lt;stookgrens,stookgrens-jaar_zip[[#This Row],[etmaaltemperatuur]],0),"")</f>
        <v>15.2</v>
      </c>
      <c r="N894" s="101">
        <f>IF(ISNUMBER(jaar_zip[[#This Row],[graaddagen]]),IF(OR(MONTH(jaar_zip[[#This Row],[Datum]])=1,MONTH(jaar_zip[[#This Row],[Datum]])=2,MONTH(jaar_zip[[#This Row],[Datum]])=11,MONTH(jaar_zip[[#This Row],[Datum]])=12),1.1,IF(OR(MONTH(jaar_zip[[#This Row],[Datum]])=3,MONTH(jaar_zip[[#This Row],[Datum]])=10),1,0.8))*jaar_zip[[#This Row],[graaddagen]],"")</f>
        <v>16.72</v>
      </c>
      <c r="O894" s="101">
        <f>IF(ISNUMBER(jaar_zip[[#This Row],[etmaaltemperatuur]]),IF(jaar_zip[[#This Row],[etmaaltemperatuur]]&gt;stookgrens,jaar_zip[[#This Row],[etmaaltemperatuur]]-stookgrens,0),"")</f>
        <v>0</v>
      </c>
    </row>
    <row r="895" spans="1:15" x14ac:dyDescent="0.3">
      <c r="A895">
        <v>260</v>
      </c>
      <c r="B895">
        <v>20240209</v>
      </c>
      <c r="C895">
        <v>4</v>
      </c>
      <c r="D895">
        <v>10.8</v>
      </c>
      <c r="E895">
        <v>261</v>
      </c>
      <c r="F895">
        <v>6.1</v>
      </c>
      <c r="G895">
        <v>983.7</v>
      </c>
      <c r="H895">
        <v>89</v>
      </c>
      <c r="I895" s="101" t="s">
        <v>19</v>
      </c>
      <c r="J895" s="1">
        <f>DATEVALUE(RIGHT(jaar_zip[[#This Row],[YYYYMMDD]],2)&amp;"-"&amp;MID(jaar_zip[[#This Row],[YYYYMMDD]],5,2)&amp;"-"&amp;LEFT(jaar_zip[[#This Row],[YYYYMMDD]],4))</f>
        <v>45331</v>
      </c>
      <c r="K895" s="101" t="str">
        <f>IF(AND(VALUE(MONTH(jaar_zip[[#This Row],[Datum]]))=1,VALUE(WEEKNUM(jaar_zip[[#This Row],[Datum]],21))&gt;51),RIGHT(YEAR(jaar_zip[[#This Row],[Datum]])-1,2),RIGHT(YEAR(jaar_zip[[#This Row],[Datum]]),2))&amp;"-"&amp; TEXT(WEEKNUM(jaar_zip[[#This Row],[Datum]],21),"00")</f>
        <v>24-06</v>
      </c>
      <c r="L895" s="101">
        <f>MONTH(jaar_zip[[#This Row],[Datum]])</f>
        <v>2</v>
      </c>
      <c r="M895" s="101">
        <f>IF(ISNUMBER(jaar_zip[[#This Row],[etmaaltemperatuur]]),IF(jaar_zip[[#This Row],[etmaaltemperatuur]]&lt;stookgrens,stookgrens-jaar_zip[[#This Row],[etmaaltemperatuur]],0),"")</f>
        <v>7.1999999999999993</v>
      </c>
      <c r="N895" s="101">
        <f>IF(ISNUMBER(jaar_zip[[#This Row],[graaddagen]]),IF(OR(MONTH(jaar_zip[[#This Row],[Datum]])=1,MONTH(jaar_zip[[#This Row],[Datum]])=2,MONTH(jaar_zip[[#This Row],[Datum]])=11,MONTH(jaar_zip[[#This Row],[Datum]])=12),1.1,IF(OR(MONTH(jaar_zip[[#This Row],[Datum]])=3,MONTH(jaar_zip[[#This Row],[Datum]])=10),1,0.8))*jaar_zip[[#This Row],[graaddagen]],"")</f>
        <v>7.92</v>
      </c>
      <c r="O895" s="101">
        <f>IF(ISNUMBER(jaar_zip[[#This Row],[etmaaltemperatuur]]),IF(jaar_zip[[#This Row],[etmaaltemperatuur]]&gt;stookgrens,jaar_zip[[#This Row],[etmaaltemperatuur]]-stookgrens,0),"")</f>
        <v>0</v>
      </c>
    </row>
    <row r="896" spans="1:15" x14ac:dyDescent="0.3">
      <c r="A896">
        <v>260</v>
      </c>
      <c r="B896">
        <v>20240210</v>
      </c>
      <c r="C896">
        <v>2.4</v>
      </c>
      <c r="D896">
        <v>10.3</v>
      </c>
      <c r="E896">
        <v>384</v>
      </c>
      <c r="F896">
        <v>0.5</v>
      </c>
      <c r="G896">
        <v>986.3</v>
      </c>
      <c r="H896">
        <v>91</v>
      </c>
      <c r="I896" s="101" t="s">
        <v>19</v>
      </c>
      <c r="J896" s="1">
        <f>DATEVALUE(RIGHT(jaar_zip[[#This Row],[YYYYMMDD]],2)&amp;"-"&amp;MID(jaar_zip[[#This Row],[YYYYMMDD]],5,2)&amp;"-"&amp;LEFT(jaar_zip[[#This Row],[YYYYMMDD]],4))</f>
        <v>45332</v>
      </c>
      <c r="K896" s="101" t="str">
        <f>IF(AND(VALUE(MONTH(jaar_zip[[#This Row],[Datum]]))=1,VALUE(WEEKNUM(jaar_zip[[#This Row],[Datum]],21))&gt;51),RIGHT(YEAR(jaar_zip[[#This Row],[Datum]])-1,2),RIGHT(YEAR(jaar_zip[[#This Row],[Datum]]),2))&amp;"-"&amp; TEXT(WEEKNUM(jaar_zip[[#This Row],[Datum]],21),"00")</f>
        <v>24-06</v>
      </c>
      <c r="L896" s="101">
        <f>MONTH(jaar_zip[[#This Row],[Datum]])</f>
        <v>2</v>
      </c>
      <c r="M896" s="101">
        <f>IF(ISNUMBER(jaar_zip[[#This Row],[etmaaltemperatuur]]),IF(jaar_zip[[#This Row],[etmaaltemperatuur]]&lt;stookgrens,stookgrens-jaar_zip[[#This Row],[etmaaltemperatuur]],0),"")</f>
        <v>7.6999999999999993</v>
      </c>
      <c r="N896" s="101">
        <f>IF(ISNUMBER(jaar_zip[[#This Row],[graaddagen]]),IF(OR(MONTH(jaar_zip[[#This Row],[Datum]])=1,MONTH(jaar_zip[[#This Row],[Datum]])=2,MONTH(jaar_zip[[#This Row],[Datum]])=11,MONTH(jaar_zip[[#This Row],[Datum]])=12),1.1,IF(OR(MONTH(jaar_zip[[#This Row],[Datum]])=3,MONTH(jaar_zip[[#This Row],[Datum]])=10),1,0.8))*jaar_zip[[#This Row],[graaddagen]],"")</f>
        <v>8.4700000000000006</v>
      </c>
      <c r="O896" s="101">
        <f>IF(ISNUMBER(jaar_zip[[#This Row],[etmaaltemperatuur]]),IF(jaar_zip[[#This Row],[etmaaltemperatuur]]&gt;stookgrens,jaar_zip[[#This Row],[etmaaltemperatuur]]-stookgrens,0),"")</f>
        <v>0</v>
      </c>
    </row>
    <row r="897" spans="1:15" x14ac:dyDescent="0.3">
      <c r="A897">
        <v>260</v>
      </c>
      <c r="B897">
        <v>20240211</v>
      </c>
      <c r="C897">
        <v>2.5</v>
      </c>
      <c r="D897">
        <v>8.6999999999999993</v>
      </c>
      <c r="E897">
        <v>233</v>
      </c>
      <c r="F897">
        <v>2.9</v>
      </c>
      <c r="G897">
        <v>990.7</v>
      </c>
      <c r="H897">
        <v>94</v>
      </c>
      <c r="I897" s="101" t="s">
        <v>19</v>
      </c>
      <c r="J897" s="1">
        <f>DATEVALUE(RIGHT(jaar_zip[[#This Row],[YYYYMMDD]],2)&amp;"-"&amp;MID(jaar_zip[[#This Row],[YYYYMMDD]],5,2)&amp;"-"&amp;LEFT(jaar_zip[[#This Row],[YYYYMMDD]],4))</f>
        <v>45333</v>
      </c>
      <c r="K897" s="101" t="str">
        <f>IF(AND(VALUE(MONTH(jaar_zip[[#This Row],[Datum]]))=1,VALUE(WEEKNUM(jaar_zip[[#This Row],[Datum]],21))&gt;51),RIGHT(YEAR(jaar_zip[[#This Row],[Datum]])-1,2),RIGHT(YEAR(jaar_zip[[#This Row],[Datum]]),2))&amp;"-"&amp; TEXT(WEEKNUM(jaar_zip[[#This Row],[Datum]],21),"00")</f>
        <v>24-06</v>
      </c>
      <c r="L897" s="101">
        <f>MONTH(jaar_zip[[#This Row],[Datum]])</f>
        <v>2</v>
      </c>
      <c r="M897" s="101">
        <f>IF(ISNUMBER(jaar_zip[[#This Row],[etmaaltemperatuur]]),IF(jaar_zip[[#This Row],[etmaaltemperatuur]]&lt;stookgrens,stookgrens-jaar_zip[[#This Row],[etmaaltemperatuur]],0),"")</f>
        <v>9.3000000000000007</v>
      </c>
      <c r="N897" s="101">
        <f>IF(ISNUMBER(jaar_zip[[#This Row],[graaddagen]]),IF(OR(MONTH(jaar_zip[[#This Row],[Datum]])=1,MONTH(jaar_zip[[#This Row],[Datum]])=2,MONTH(jaar_zip[[#This Row],[Datum]])=11,MONTH(jaar_zip[[#This Row],[Datum]])=12),1.1,IF(OR(MONTH(jaar_zip[[#This Row],[Datum]])=3,MONTH(jaar_zip[[#This Row],[Datum]])=10),1,0.8))*jaar_zip[[#This Row],[graaddagen]],"")</f>
        <v>10.230000000000002</v>
      </c>
      <c r="O897" s="101">
        <f>IF(ISNUMBER(jaar_zip[[#This Row],[etmaaltemperatuur]]),IF(jaar_zip[[#This Row],[etmaaltemperatuur]]&gt;stookgrens,jaar_zip[[#This Row],[etmaaltemperatuur]]-stookgrens,0),"")</f>
        <v>0</v>
      </c>
    </row>
    <row r="898" spans="1:15" x14ac:dyDescent="0.3">
      <c r="A898">
        <v>260</v>
      </c>
      <c r="B898">
        <v>20240212</v>
      </c>
      <c r="C898">
        <v>3.1</v>
      </c>
      <c r="D898">
        <v>6.8</v>
      </c>
      <c r="E898">
        <v>454</v>
      </c>
      <c r="F898">
        <v>0.1</v>
      </c>
      <c r="G898">
        <v>1004.9</v>
      </c>
      <c r="H898">
        <v>87</v>
      </c>
      <c r="I898" s="101" t="s">
        <v>19</v>
      </c>
      <c r="J898" s="1">
        <f>DATEVALUE(RIGHT(jaar_zip[[#This Row],[YYYYMMDD]],2)&amp;"-"&amp;MID(jaar_zip[[#This Row],[YYYYMMDD]],5,2)&amp;"-"&amp;LEFT(jaar_zip[[#This Row],[YYYYMMDD]],4))</f>
        <v>45334</v>
      </c>
      <c r="K898" s="101" t="str">
        <f>IF(AND(VALUE(MONTH(jaar_zip[[#This Row],[Datum]]))=1,VALUE(WEEKNUM(jaar_zip[[#This Row],[Datum]],21))&gt;51),RIGHT(YEAR(jaar_zip[[#This Row],[Datum]])-1,2),RIGHT(YEAR(jaar_zip[[#This Row],[Datum]]),2))&amp;"-"&amp; TEXT(WEEKNUM(jaar_zip[[#This Row],[Datum]],21),"00")</f>
        <v>24-07</v>
      </c>
      <c r="L898" s="101">
        <f>MONTH(jaar_zip[[#This Row],[Datum]])</f>
        <v>2</v>
      </c>
      <c r="M898" s="101">
        <f>IF(ISNUMBER(jaar_zip[[#This Row],[etmaaltemperatuur]]),IF(jaar_zip[[#This Row],[etmaaltemperatuur]]&lt;stookgrens,stookgrens-jaar_zip[[#This Row],[etmaaltemperatuur]],0),"")</f>
        <v>11.2</v>
      </c>
      <c r="N898" s="101">
        <f>IF(ISNUMBER(jaar_zip[[#This Row],[graaddagen]]),IF(OR(MONTH(jaar_zip[[#This Row],[Datum]])=1,MONTH(jaar_zip[[#This Row],[Datum]])=2,MONTH(jaar_zip[[#This Row],[Datum]])=11,MONTH(jaar_zip[[#This Row],[Datum]])=12),1.1,IF(OR(MONTH(jaar_zip[[#This Row],[Datum]])=3,MONTH(jaar_zip[[#This Row],[Datum]])=10),1,0.8))*jaar_zip[[#This Row],[graaddagen]],"")</f>
        <v>12.32</v>
      </c>
      <c r="O898" s="101">
        <f>IF(ISNUMBER(jaar_zip[[#This Row],[etmaaltemperatuur]]),IF(jaar_zip[[#This Row],[etmaaltemperatuur]]&gt;stookgrens,jaar_zip[[#This Row],[etmaaltemperatuur]]-stookgrens,0),"")</f>
        <v>0</v>
      </c>
    </row>
    <row r="899" spans="1:15" x14ac:dyDescent="0.3">
      <c r="A899">
        <v>260</v>
      </c>
      <c r="B899">
        <v>20240213</v>
      </c>
      <c r="C899">
        <v>4.3</v>
      </c>
      <c r="D899">
        <v>6.7</v>
      </c>
      <c r="E899">
        <v>462</v>
      </c>
      <c r="F899">
        <v>1.8</v>
      </c>
      <c r="G899">
        <v>1014.8</v>
      </c>
      <c r="H899">
        <v>85</v>
      </c>
      <c r="I899" s="101" t="s">
        <v>19</v>
      </c>
      <c r="J899" s="1">
        <f>DATEVALUE(RIGHT(jaar_zip[[#This Row],[YYYYMMDD]],2)&amp;"-"&amp;MID(jaar_zip[[#This Row],[YYYYMMDD]],5,2)&amp;"-"&amp;LEFT(jaar_zip[[#This Row],[YYYYMMDD]],4))</f>
        <v>45335</v>
      </c>
      <c r="K899" s="101" t="str">
        <f>IF(AND(VALUE(MONTH(jaar_zip[[#This Row],[Datum]]))=1,VALUE(WEEKNUM(jaar_zip[[#This Row],[Datum]],21))&gt;51),RIGHT(YEAR(jaar_zip[[#This Row],[Datum]])-1,2),RIGHT(YEAR(jaar_zip[[#This Row],[Datum]]),2))&amp;"-"&amp; TEXT(WEEKNUM(jaar_zip[[#This Row],[Datum]],21),"00")</f>
        <v>24-07</v>
      </c>
      <c r="L899" s="101">
        <f>MONTH(jaar_zip[[#This Row],[Datum]])</f>
        <v>2</v>
      </c>
      <c r="M899" s="101">
        <f>IF(ISNUMBER(jaar_zip[[#This Row],[etmaaltemperatuur]]),IF(jaar_zip[[#This Row],[etmaaltemperatuur]]&lt;stookgrens,stookgrens-jaar_zip[[#This Row],[etmaaltemperatuur]],0),"")</f>
        <v>11.3</v>
      </c>
      <c r="N899" s="101">
        <f>IF(ISNUMBER(jaar_zip[[#This Row],[graaddagen]]),IF(OR(MONTH(jaar_zip[[#This Row],[Datum]])=1,MONTH(jaar_zip[[#This Row],[Datum]])=2,MONTH(jaar_zip[[#This Row],[Datum]])=11,MONTH(jaar_zip[[#This Row],[Datum]])=12),1.1,IF(OR(MONTH(jaar_zip[[#This Row],[Datum]])=3,MONTH(jaar_zip[[#This Row],[Datum]])=10),1,0.8))*jaar_zip[[#This Row],[graaddagen]],"")</f>
        <v>12.430000000000001</v>
      </c>
      <c r="O899" s="101">
        <f>IF(ISNUMBER(jaar_zip[[#This Row],[etmaaltemperatuur]]),IF(jaar_zip[[#This Row],[etmaaltemperatuur]]&gt;stookgrens,jaar_zip[[#This Row],[etmaaltemperatuur]]-stookgrens,0),"")</f>
        <v>0</v>
      </c>
    </row>
    <row r="900" spans="1:15" x14ac:dyDescent="0.3">
      <c r="A900">
        <v>260</v>
      </c>
      <c r="B900">
        <v>20240214</v>
      </c>
      <c r="C900">
        <v>5.0999999999999996</v>
      </c>
      <c r="D900">
        <v>11.2</v>
      </c>
      <c r="E900">
        <v>109</v>
      </c>
      <c r="F900">
        <v>8.1</v>
      </c>
      <c r="G900">
        <v>1014.3</v>
      </c>
      <c r="H900">
        <v>96</v>
      </c>
      <c r="I900" s="101" t="s">
        <v>19</v>
      </c>
      <c r="J900" s="1">
        <f>DATEVALUE(RIGHT(jaar_zip[[#This Row],[YYYYMMDD]],2)&amp;"-"&amp;MID(jaar_zip[[#This Row],[YYYYMMDD]],5,2)&amp;"-"&amp;LEFT(jaar_zip[[#This Row],[YYYYMMDD]],4))</f>
        <v>45336</v>
      </c>
      <c r="K900" s="101" t="str">
        <f>IF(AND(VALUE(MONTH(jaar_zip[[#This Row],[Datum]]))=1,VALUE(WEEKNUM(jaar_zip[[#This Row],[Datum]],21))&gt;51),RIGHT(YEAR(jaar_zip[[#This Row],[Datum]])-1,2),RIGHT(YEAR(jaar_zip[[#This Row],[Datum]]),2))&amp;"-"&amp; TEXT(WEEKNUM(jaar_zip[[#This Row],[Datum]],21),"00")</f>
        <v>24-07</v>
      </c>
      <c r="L900" s="101">
        <f>MONTH(jaar_zip[[#This Row],[Datum]])</f>
        <v>2</v>
      </c>
      <c r="M900" s="101">
        <f>IF(ISNUMBER(jaar_zip[[#This Row],[etmaaltemperatuur]]),IF(jaar_zip[[#This Row],[etmaaltemperatuur]]&lt;stookgrens,stookgrens-jaar_zip[[#This Row],[etmaaltemperatuur]],0),"")</f>
        <v>6.8000000000000007</v>
      </c>
      <c r="N900" s="101">
        <f>IF(ISNUMBER(jaar_zip[[#This Row],[graaddagen]]),IF(OR(MONTH(jaar_zip[[#This Row],[Datum]])=1,MONTH(jaar_zip[[#This Row],[Datum]])=2,MONTH(jaar_zip[[#This Row],[Datum]])=11,MONTH(jaar_zip[[#This Row],[Datum]])=12),1.1,IF(OR(MONTH(jaar_zip[[#This Row],[Datum]])=3,MONTH(jaar_zip[[#This Row],[Datum]])=10),1,0.8))*jaar_zip[[#This Row],[graaddagen]],"")</f>
        <v>7.4800000000000013</v>
      </c>
      <c r="O900" s="101">
        <f>IF(ISNUMBER(jaar_zip[[#This Row],[etmaaltemperatuur]]),IF(jaar_zip[[#This Row],[etmaaltemperatuur]]&gt;stookgrens,jaar_zip[[#This Row],[etmaaltemperatuur]]-stookgrens,0),"")</f>
        <v>0</v>
      </c>
    </row>
    <row r="901" spans="1:15" x14ac:dyDescent="0.3">
      <c r="A901">
        <v>260</v>
      </c>
      <c r="B901">
        <v>20240215</v>
      </c>
      <c r="C901">
        <v>3.5</v>
      </c>
      <c r="D901">
        <v>12.8</v>
      </c>
      <c r="E901">
        <v>395</v>
      </c>
      <c r="F901">
        <v>11</v>
      </c>
      <c r="G901">
        <v>1012.5</v>
      </c>
      <c r="H901">
        <v>89</v>
      </c>
      <c r="I901" s="101" t="s">
        <v>19</v>
      </c>
      <c r="J901" s="1">
        <f>DATEVALUE(RIGHT(jaar_zip[[#This Row],[YYYYMMDD]],2)&amp;"-"&amp;MID(jaar_zip[[#This Row],[YYYYMMDD]],5,2)&amp;"-"&amp;LEFT(jaar_zip[[#This Row],[YYYYMMDD]],4))</f>
        <v>45337</v>
      </c>
      <c r="K901" s="101" t="str">
        <f>IF(AND(VALUE(MONTH(jaar_zip[[#This Row],[Datum]]))=1,VALUE(WEEKNUM(jaar_zip[[#This Row],[Datum]],21))&gt;51),RIGHT(YEAR(jaar_zip[[#This Row],[Datum]])-1,2),RIGHT(YEAR(jaar_zip[[#This Row],[Datum]]),2))&amp;"-"&amp; TEXT(WEEKNUM(jaar_zip[[#This Row],[Datum]],21),"00")</f>
        <v>24-07</v>
      </c>
      <c r="L901" s="101">
        <f>MONTH(jaar_zip[[#This Row],[Datum]])</f>
        <v>2</v>
      </c>
      <c r="M901" s="101">
        <f>IF(ISNUMBER(jaar_zip[[#This Row],[etmaaltemperatuur]]),IF(jaar_zip[[#This Row],[etmaaltemperatuur]]&lt;stookgrens,stookgrens-jaar_zip[[#This Row],[etmaaltemperatuur]],0),"")</f>
        <v>5.1999999999999993</v>
      </c>
      <c r="N901" s="101">
        <f>IF(ISNUMBER(jaar_zip[[#This Row],[graaddagen]]),IF(OR(MONTH(jaar_zip[[#This Row],[Datum]])=1,MONTH(jaar_zip[[#This Row],[Datum]])=2,MONTH(jaar_zip[[#This Row],[Datum]])=11,MONTH(jaar_zip[[#This Row],[Datum]])=12),1.1,IF(OR(MONTH(jaar_zip[[#This Row],[Datum]])=3,MONTH(jaar_zip[[#This Row],[Datum]])=10),1,0.8))*jaar_zip[[#This Row],[graaddagen]],"")</f>
        <v>5.72</v>
      </c>
      <c r="O901" s="101">
        <f>IF(ISNUMBER(jaar_zip[[#This Row],[etmaaltemperatuur]]),IF(jaar_zip[[#This Row],[etmaaltemperatuur]]&gt;stookgrens,jaar_zip[[#This Row],[etmaaltemperatuur]]-stookgrens,0),"")</f>
        <v>0</v>
      </c>
    </row>
    <row r="902" spans="1:15" x14ac:dyDescent="0.3">
      <c r="A902">
        <v>260</v>
      </c>
      <c r="B902">
        <v>20240216</v>
      </c>
      <c r="C902">
        <v>3.2</v>
      </c>
      <c r="D902">
        <v>10.9</v>
      </c>
      <c r="E902">
        <v>200</v>
      </c>
      <c r="F902">
        <v>3.2</v>
      </c>
      <c r="G902">
        <v>1014.4</v>
      </c>
      <c r="H902">
        <v>89</v>
      </c>
      <c r="I902" s="101" t="s">
        <v>19</v>
      </c>
      <c r="J902" s="1">
        <f>DATEVALUE(RIGHT(jaar_zip[[#This Row],[YYYYMMDD]],2)&amp;"-"&amp;MID(jaar_zip[[#This Row],[YYYYMMDD]],5,2)&amp;"-"&amp;LEFT(jaar_zip[[#This Row],[YYYYMMDD]],4))</f>
        <v>45338</v>
      </c>
      <c r="K902" s="101" t="str">
        <f>IF(AND(VALUE(MONTH(jaar_zip[[#This Row],[Datum]]))=1,VALUE(WEEKNUM(jaar_zip[[#This Row],[Datum]],21))&gt;51),RIGHT(YEAR(jaar_zip[[#This Row],[Datum]])-1,2),RIGHT(YEAR(jaar_zip[[#This Row],[Datum]]),2))&amp;"-"&amp; TEXT(WEEKNUM(jaar_zip[[#This Row],[Datum]],21),"00")</f>
        <v>24-07</v>
      </c>
      <c r="L902" s="101">
        <f>MONTH(jaar_zip[[#This Row],[Datum]])</f>
        <v>2</v>
      </c>
      <c r="M902" s="101">
        <f>IF(ISNUMBER(jaar_zip[[#This Row],[etmaaltemperatuur]]),IF(jaar_zip[[#This Row],[etmaaltemperatuur]]&lt;stookgrens,stookgrens-jaar_zip[[#This Row],[etmaaltemperatuur]],0),"")</f>
        <v>7.1</v>
      </c>
      <c r="N902" s="101">
        <f>IF(ISNUMBER(jaar_zip[[#This Row],[graaddagen]]),IF(OR(MONTH(jaar_zip[[#This Row],[Datum]])=1,MONTH(jaar_zip[[#This Row],[Datum]])=2,MONTH(jaar_zip[[#This Row],[Datum]])=11,MONTH(jaar_zip[[#This Row],[Datum]])=12),1.1,IF(OR(MONTH(jaar_zip[[#This Row],[Datum]])=3,MONTH(jaar_zip[[#This Row],[Datum]])=10),1,0.8))*jaar_zip[[#This Row],[graaddagen]],"")</f>
        <v>7.8100000000000005</v>
      </c>
      <c r="O902" s="101">
        <f>IF(ISNUMBER(jaar_zip[[#This Row],[etmaaltemperatuur]]),IF(jaar_zip[[#This Row],[etmaaltemperatuur]]&gt;stookgrens,jaar_zip[[#This Row],[etmaaltemperatuur]]-stookgrens,0),"")</f>
        <v>0</v>
      </c>
    </row>
    <row r="903" spans="1:15" x14ac:dyDescent="0.3">
      <c r="A903">
        <v>260</v>
      </c>
      <c r="B903">
        <v>20240217</v>
      </c>
      <c r="C903">
        <v>2.4</v>
      </c>
      <c r="D903">
        <v>10.6</v>
      </c>
      <c r="E903">
        <v>379</v>
      </c>
      <c r="F903">
        <v>-0.1</v>
      </c>
      <c r="G903">
        <v>1030</v>
      </c>
      <c r="H903">
        <v>87</v>
      </c>
      <c r="I903" s="101" t="s">
        <v>19</v>
      </c>
      <c r="J903" s="1">
        <f>DATEVALUE(RIGHT(jaar_zip[[#This Row],[YYYYMMDD]],2)&amp;"-"&amp;MID(jaar_zip[[#This Row],[YYYYMMDD]],5,2)&amp;"-"&amp;LEFT(jaar_zip[[#This Row],[YYYYMMDD]],4))</f>
        <v>45339</v>
      </c>
      <c r="K903" s="101" t="str">
        <f>IF(AND(VALUE(MONTH(jaar_zip[[#This Row],[Datum]]))=1,VALUE(WEEKNUM(jaar_zip[[#This Row],[Datum]],21))&gt;51),RIGHT(YEAR(jaar_zip[[#This Row],[Datum]])-1,2),RIGHT(YEAR(jaar_zip[[#This Row],[Datum]]),2))&amp;"-"&amp; TEXT(WEEKNUM(jaar_zip[[#This Row],[Datum]],21),"00")</f>
        <v>24-07</v>
      </c>
      <c r="L903" s="101">
        <f>MONTH(jaar_zip[[#This Row],[Datum]])</f>
        <v>2</v>
      </c>
      <c r="M903" s="101">
        <f>IF(ISNUMBER(jaar_zip[[#This Row],[etmaaltemperatuur]]),IF(jaar_zip[[#This Row],[etmaaltemperatuur]]&lt;stookgrens,stookgrens-jaar_zip[[#This Row],[etmaaltemperatuur]],0),"")</f>
        <v>7.4</v>
      </c>
      <c r="N903" s="101">
        <f>IF(ISNUMBER(jaar_zip[[#This Row],[graaddagen]]),IF(OR(MONTH(jaar_zip[[#This Row],[Datum]])=1,MONTH(jaar_zip[[#This Row],[Datum]])=2,MONTH(jaar_zip[[#This Row],[Datum]])=11,MONTH(jaar_zip[[#This Row],[Datum]])=12),1.1,IF(OR(MONTH(jaar_zip[[#This Row],[Datum]])=3,MONTH(jaar_zip[[#This Row],[Datum]])=10),1,0.8))*jaar_zip[[#This Row],[graaddagen]],"")</f>
        <v>8.14</v>
      </c>
      <c r="O903" s="101">
        <f>IF(ISNUMBER(jaar_zip[[#This Row],[etmaaltemperatuur]]),IF(jaar_zip[[#This Row],[etmaaltemperatuur]]&gt;stookgrens,jaar_zip[[#This Row],[etmaaltemperatuur]]-stookgrens,0),"")</f>
        <v>0</v>
      </c>
    </row>
    <row r="904" spans="1:15" x14ac:dyDescent="0.3">
      <c r="A904">
        <v>260</v>
      </c>
      <c r="B904">
        <v>20240218</v>
      </c>
      <c r="C904">
        <v>5.3</v>
      </c>
      <c r="D904">
        <v>9.4</v>
      </c>
      <c r="E904">
        <v>125</v>
      </c>
      <c r="F904">
        <v>14.2</v>
      </c>
      <c r="G904">
        <v>1023.8</v>
      </c>
      <c r="H904">
        <v>92</v>
      </c>
      <c r="I904" s="101" t="s">
        <v>19</v>
      </c>
      <c r="J904" s="1">
        <f>DATEVALUE(RIGHT(jaar_zip[[#This Row],[YYYYMMDD]],2)&amp;"-"&amp;MID(jaar_zip[[#This Row],[YYYYMMDD]],5,2)&amp;"-"&amp;LEFT(jaar_zip[[#This Row],[YYYYMMDD]],4))</f>
        <v>45340</v>
      </c>
      <c r="K904" s="101" t="str">
        <f>IF(AND(VALUE(MONTH(jaar_zip[[#This Row],[Datum]]))=1,VALUE(WEEKNUM(jaar_zip[[#This Row],[Datum]],21))&gt;51),RIGHT(YEAR(jaar_zip[[#This Row],[Datum]])-1,2),RIGHT(YEAR(jaar_zip[[#This Row],[Datum]]),2))&amp;"-"&amp; TEXT(WEEKNUM(jaar_zip[[#This Row],[Datum]],21),"00")</f>
        <v>24-07</v>
      </c>
      <c r="L904" s="101">
        <f>MONTH(jaar_zip[[#This Row],[Datum]])</f>
        <v>2</v>
      </c>
      <c r="M904" s="101">
        <f>IF(ISNUMBER(jaar_zip[[#This Row],[etmaaltemperatuur]]),IF(jaar_zip[[#This Row],[etmaaltemperatuur]]&lt;stookgrens,stookgrens-jaar_zip[[#This Row],[etmaaltemperatuur]],0),"")</f>
        <v>8.6</v>
      </c>
      <c r="N904" s="101">
        <f>IF(ISNUMBER(jaar_zip[[#This Row],[graaddagen]]),IF(OR(MONTH(jaar_zip[[#This Row],[Datum]])=1,MONTH(jaar_zip[[#This Row],[Datum]])=2,MONTH(jaar_zip[[#This Row],[Datum]])=11,MONTH(jaar_zip[[#This Row],[Datum]])=12),1.1,IF(OR(MONTH(jaar_zip[[#This Row],[Datum]])=3,MONTH(jaar_zip[[#This Row],[Datum]])=10),1,0.8))*jaar_zip[[#This Row],[graaddagen]],"")</f>
        <v>9.4600000000000009</v>
      </c>
      <c r="O904" s="101">
        <f>IF(ISNUMBER(jaar_zip[[#This Row],[etmaaltemperatuur]]),IF(jaar_zip[[#This Row],[etmaaltemperatuur]]&gt;stookgrens,jaar_zip[[#This Row],[etmaaltemperatuur]]-stookgrens,0),"")</f>
        <v>0</v>
      </c>
    </row>
    <row r="905" spans="1:15" x14ac:dyDescent="0.3">
      <c r="A905">
        <v>260</v>
      </c>
      <c r="B905">
        <v>20240219</v>
      </c>
      <c r="C905">
        <v>3.3</v>
      </c>
      <c r="D905">
        <v>8.6999999999999993</v>
      </c>
      <c r="E905">
        <v>241</v>
      </c>
      <c r="F905">
        <v>1.7</v>
      </c>
      <c r="G905">
        <v>1026.2</v>
      </c>
      <c r="H905">
        <v>91</v>
      </c>
      <c r="I905" s="101" t="s">
        <v>19</v>
      </c>
      <c r="J905" s="1">
        <f>DATEVALUE(RIGHT(jaar_zip[[#This Row],[YYYYMMDD]],2)&amp;"-"&amp;MID(jaar_zip[[#This Row],[YYYYMMDD]],5,2)&amp;"-"&amp;LEFT(jaar_zip[[#This Row],[YYYYMMDD]],4))</f>
        <v>45341</v>
      </c>
      <c r="K905" s="101" t="str">
        <f>IF(AND(VALUE(MONTH(jaar_zip[[#This Row],[Datum]]))=1,VALUE(WEEKNUM(jaar_zip[[#This Row],[Datum]],21))&gt;51),RIGHT(YEAR(jaar_zip[[#This Row],[Datum]])-1,2),RIGHT(YEAR(jaar_zip[[#This Row],[Datum]]),2))&amp;"-"&amp; TEXT(WEEKNUM(jaar_zip[[#This Row],[Datum]],21),"00")</f>
        <v>24-08</v>
      </c>
      <c r="L905" s="101">
        <f>MONTH(jaar_zip[[#This Row],[Datum]])</f>
        <v>2</v>
      </c>
      <c r="M905" s="101">
        <f>IF(ISNUMBER(jaar_zip[[#This Row],[etmaaltemperatuur]]),IF(jaar_zip[[#This Row],[etmaaltemperatuur]]&lt;stookgrens,stookgrens-jaar_zip[[#This Row],[etmaaltemperatuur]],0),"")</f>
        <v>9.3000000000000007</v>
      </c>
      <c r="N905" s="101">
        <f>IF(ISNUMBER(jaar_zip[[#This Row],[graaddagen]]),IF(OR(MONTH(jaar_zip[[#This Row],[Datum]])=1,MONTH(jaar_zip[[#This Row],[Datum]])=2,MONTH(jaar_zip[[#This Row],[Datum]])=11,MONTH(jaar_zip[[#This Row],[Datum]])=12),1.1,IF(OR(MONTH(jaar_zip[[#This Row],[Datum]])=3,MONTH(jaar_zip[[#This Row],[Datum]])=10),1,0.8))*jaar_zip[[#This Row],[graaddagen]],"")</f>
        <v>10.230000000000002</v>
      </c>
      <c r="O905" s="101">
        <f>IF(ISNUMBER(jaar_zip[[#This Row],[etmaaltemperatuur]]),IF(jaar_zip[[#This Row],[etmaaltemperatuur]]&gt;stookgrens,jaar_zip[[#This Row],[etmaaltemperatuur]]-stookgrens,0),"")</f>
        <v>0</v>
      </c>
    </row>
    <row r="906" spans="1:15" x14ac:dyDescent="0.3">
      <c r="A906">
        <v>260</v>
      </c>
      <c r="B906">
        <v>20240220</v>
      </c>
      <c r="C906">
        <v>4.2</v>
      </c>
      <c r="D906">
        <v>8.6999999999999993</v>
      </c>
      <c r="E906">
        <v>485</v>
      </c>
      <c r="F906">
        <v>-0.1</v>
      </c>
      <c r="G906">
        <v>1025.4000000000001</v>
      </c>
      <c r="H906">
        <v>86</v>
      </c>
      <c r="I906" s="101" t="s">
        <v>19</v>
      </c>
      <c r="J906" s="1">
        <f>DATEVALUE(RIGHT(jaar_zip[[#This Row],[YYYYMMDD]],2)&amp;"-"&amp;MID(jaar_zip[[#This Row],[YYYYMMDD]],5,2)&amp;"-"&amp;LEFT(jaar_zip[[#This Row],[YYYYMMDD]],4))</f>
        <v>45342</v>
      </c>
      <c r="K906" s="101" t="str">
        <f>IF(AND(VALUE(MONTH(jaar_zip[[#This Row],[Datum]]))=1,VALUE(WEEKNUM(jaar_zip[[#This Row],[Datum]],21))&gt;51),RIGHT(YEAR(jaar_zip[[#This Row],[Datum]])-1,2),RIGHT(YEAR(jaar_zip[[#This Row],[Datum]]),2))&amp;"-"&amp; TEXT(WEEKNUM(jaar_zip[[#This Row],[Datum]],21),"00")</f>
        <v>24-08</v>
      </c>
      <c r="L906" s="101">
        <f>MONTH(jaar_zip[[#This Row],[Datum]])</f>
        <v>2</v>
      </c>
      <c r="M906" s="101">
        <f>IF(ISNUMBER(jaar_zip[[#This Row],[etmaaltemperatuur]]),IF(jaar_zip[[#This Row],[etmaaltemperatuur]]&lt;stookgrens,stookgrens-jaar_zip[[#This Row],[etmaaltemperatuur]],0),"")</f>
        <v>9.3000000000000007</v>
      </c>
      <c r="N906" s="101">
        <f>IF(ISNUMBER(jaar_zip[[#This Row],[graaddagen]]),IF(OR(MONTH(jaar_zip[[#This Row],[Datum]])=1,MONTH(jaar_zip[[#This Row],[Datum]])=2,MONTH(jaar_zip[[#This Row],[Datum]])=11,MONTH(jaar_zip[[#This Row],[Datum]])=12),1.1,IF(OR(MONTH(jaar_zip[[#This Row],[Datum]])=3,MONTH(jaar_zip[[#This Row],[Datum]])=10),1,0.8))*jaar_zip[[#This Row],[graaddagen]],"")</f>
        <v>10.230000000000002</v>
      </c>
      <c r="O906" s="101">
        <f>IF(ISNUMBER(jaar_zip[[#This Row],[etmaaltemperatuur]]),IF(jaar_zip[[#This Row],[etmaaltemperatuur]]&gt;stookgrens,jaar_zip[[#This Row],[etmaaltemperatuur]]-stookgrens,0),"")</f>
        <v>0</v>
      </c>
    </row>
    <row r="907" spans="1:15" x14ac:dyDescent="0.3">
      <c r="A907">
        <v>260</v>
      </c>
      <c r="B907">
        <v>20240221</v>
      </c>
      <c r="C907">
        <v>5.5</v>
      </c>
      <c r="D907">
        <v>9.3000000000000007</v>
      </c>
      <c r="E907">
        <v>293</v>
      </c>
      <c r="F907">
        <v>6.1</v>
      </c>
      <c r="G907">
        <v>1010</v>
      </c>
      <c r="H907">
        <v>89</v>
      </c>
      <c r="I907" s="101" t="s">
        <v>19</v>
      </c>
      <c r="J907" s="1">
        <f>DATEVALUE(RIGHT(jaar_zip[[#This Row],[YYYYMMDD]],2)&amp;"-"&amp;MID(jaar_zip[[#This Row],[YYYYMMDD]],5,2)&amp;"-"&amp;LEFT(jaar_zip[[#This Row],[YYYYMMDD]],4))</f>
        <v>45343</v>
      </c>
      <c r="K907" s="101" t="str">
        <f>IF(AND(VALUE(MONTH(jaar_zip[[#This Row],[Datum]]))=1,VALUE(WEEKNUM(jaar_zip[[#This Row],[Datum]],21))&gt;51),RIGHT(YEAR(jaar_zip[[#This Row],[Datum]])-1,2),RIGHT(YEAR(jaar_zip[[#This Row],[Datum]]),2))&amp;"-"&amp; TEXT(WEEKNUM(jaar_zip[[#This Row],[Datum]],21),"00")</f>
        <v>24-08</v>
      </c>
      <c r="L907" s="101">
        <f>MONTH(jaar_zip[[#This Row],[Datum]])</f>
        <v>2</v>
      </c>
      <c r="M907" s="101">
        <f>IF(ISNUMBER(jaar_zip[[#This Row],[etmaaltemperatuur]]),IF(jaar_zip[[#This Row],[etmaaltemperatuur]]&lt;stookgrens,stookgrens-jaar_zip[[#This Row],[etmaaltemperatuur]],0),"")</f>
        <v>8.6999999999999993</v>
      </c>
      <c r="N907" s="101">
        <f>IF(ISNUMBER(jaar_zip[[#This Row],[graaddagen]]),IF(OR(MONTH(jaar_zip[[#This Row],[Datum]])=1,MONTH(jaar_zip[[#This Row],[Datum]])=2,MONTH(jaar_zip[[#This Row],[Datum]])=11,MONTH(jaar_zip[[#This Row],[Datum]])=12),1.1,IF(OR(MONTH(jaar_zip[[#This Row],[Datum]])=3,MONTH(jaar_zip[[#This Row],[Datum]])=10),1,0.8))*jaar_zip[[#This Row],[graaddagen]],"")</f>
        <v>9.57</v>
      </c>
      <c r="O907" s="101">
        <f>IF(ISNUMBER(jaar_zip[[#This Row],[etmaaltemperatuur]]),IF(jaar_zip[[#This Row],[etmaaltemperatuur]]&gt;stookgrens,jaar_zip[[#This Row],[etmaaltemperatuur]]-stookgrens,0),"")</f>
        <v>0</v>
      </c>
    </row>
    <row r="908" spans="1:15" x14ac:dyDescent="0.3">
      <c r="A908">
        <v>260</v>
      </c>
      <c r="B908">
        <v>20240222</v>
      </c>
      <c r="C908">
        <v>5.7</v>
      </c>
      <c r="D908">
        <v>9.6999999999999993</v>
      </c>
      <c r="E908">
        <v>308</v>
      </c>
      <c r="F908">
        <v>8.5</v>
      </c>
      <c r="G908">
        <v>986</v>
      </c>
      <c r="H908">
        <v>91</v>
      </c>
      <c r="I908" s="101" t="s">
        <v>19</v>
      </c>
      <c r="J908" s="1">
        <f>DATEVALUE(RIGHT(jaar_zip[[#This Row],[YYYYMMDD]],2)&amp;"-"&amp;MID(jaar_zip[[#This Row],[YYYYMMDD]],5,2)&amp;"-"&amp;LEFT(jaar_zip[[#This Row],[YYYYMMDD]],4))</f>
        <v>45344</v>
      </c>
      <c r="K908" s="101" t="str">
        <f>IF(AND(VALUE(MONTH(jaar_zip[[#This Row],[Datum]]))=1,VALUE(WEEKNUM(jaar_zip[[#This Row],[Datum]],21))&gt;51),RIGHT(YEAR(jaar_zip[[#This Row],[Datum]])-1,2),RIGHT(YEAR(jaar_zip[[#This Row],[Datum]]),2))&amp;"-"&amp; TEXT(WEEKNUM(jaar_zip[[#This Row],[Datum]],21),"00")</f>
        <v>24-08</v>
      </c>
      <c r="L908" s="101">
        <f>MONTH(jaar_zip[[#This Row],[Datum]])</f>
        <v>2</v>
      </c>
      <c r="M908" s="101">
        <f>IF(ISNUMBER(jaar_zip[[#This Row],[etmaaltemperatuur]]),IF(jaar_zip[[#This Row],[etmaaltemperatuur]]&lt;stookgrens,stookgrens-jaar_zip[[#This Row],[etmaaltemperatuur]],0),"")</f>
        <v>8.3000000000000007</v>
      </c>
      <c r="N908" s="101">
        <f>IF(ISNUMBER(jaar_zip[[#This Row],[graaddagen]]),IF(OR(MONTH(jaar_zip[[#This Row],[Datum]])=1,MONTH(jaar_zip[[#This Row],[Datum]])=2,MONTH(jaar_zip[[#This Row],[Datum]])=11,MONTH(jaar_zip[[#This Row],[Datum]])=12),1.1,IF(OR(MONTH(jaar_zip[[#This Row],[Datum]])=3,MONTH(jaar_zip[[#This Row],[Datum]])=10),1,0.8))*jaar_zip[[#This Row],[graaddagen]],"")</f>
        <v>9.1300000000000008</v>
      </c>
      <c r="O908" s="101">
        <f>IF(ISNUMBER(jaar_zip[[#This Row],[etmaaltemperatuur]]),IF(jaar_zip[[#This Row],[etmaaltemperatuur]]&gt;stookgrens,jaar_zip[[#This Row],[etmaaltemperatuur]]-stookgrens,0),"")</f>
        <v>0</v>
      </c>
    </row>
    <row r="909" spans="1:15" x14ac:dyDescent="0.3">
      <c r="A909">
        <v>260</v>
      </c>
      <c r="B909">
        <v>20240223</v>
      </c>
      <c r="C909">
        <v>5.5</v>
      </c>
      <c r="D909">
        <v>6.1</v>
      </c>
      <c r="E909">
        <v>336</v>
      </c>
      <c r="F909">
        <v>7.8</v>
      </c>
      <c r="G909">
        <v>990.2</v>
      </c>
      <c r="H909">
        <v>82</v>
      </c>
      <c r="I909" s="101" t="s">
        <v>19</v>
      </c>
      <c r="J909" s="1">
        <f>DATEVALUE(RIGHT(jaar_zip[[#This Row],[YYYYMMDD]],2)&amp;"-"&amp;MID(jaar_zip[[#This Row],[YYYYMMDD]],5,2)&amp;"-"&amp;LEFT(jaar_zip[[#This Row],[YYYYMMDD]],4))</f>
        <v>45345</v>
      </c>
      <c r="K909" s="101" t="str">
        <f>IF(AND(VALUE(MONTH(jaar_zip[[#This Row],[Datum]]))=1,VALUE(WEEKNUM(jaar_zip[[#This Row],[Datum]],21))&gt;51),RIGHT(YEAR(jaar_zip[[#This Row],[Datum]])-1,2),RIGHT(YEAR(jaar_zip[[#This Row],[Datum]]),2))&amp;"-"&amp; TEXT(WEEKNUM(jaar_zip[[#This Row],[Datum]],21),"00")</f>
        <v>24-08</v>
      </c>
      <c r="L909" s="101">
        <f>MONTH(jaar_zip[[#This Row],[Datum]])</f>
        <v>2</v>
      </c>
      <c r="M909" s="101">
        <f>IF(ISNUMBER(jaar_zip[[#This Row],[etmaaltemperatuur]]),IF(jaar_zip[[#This Row],[etmaaltemperatuur]]&lt;stookgrens,stookgrens-jaar_zip[[#This Row],[etmaaltemperatuur]],0),"")</f>
        <v>11.9</v>
      </c>
      <c r="N909" s="101">
        <f>IF(ISNUMBER(jaar_zip[[#This Row],[graaddagen]]),IF(OR(MONTH(jaar_zip[[#This Row],[Datum]])=1,MONTH(jaar_zip[[#This Row],[Datum]])=2,MONTH(jaar_zip[[#This Row],[Datum]])=11,MONTH(jaar_zip[[#This Row],[Datum]])=12),1.1,IF(OR(MONTH(jaar_zip[[#This Row],[Datum]])=3,MONTH(jaar_zip[[#This Row],[Datum]])=10),1,0.8))*jaar_zip[[#This Row],[graaddagen]],"")</f>
        <v>13.090000000000002</v>
      </c>
      <c r="O909" s="101">
        <f>IF(ISNUMBER(jaar_zip[[#This Row],[etmaaltemperatuur]]),IF(jaar_zip[[#This Row],[etmaaltemperatuur]]&gt;stookgrens,jaar_zip[[#This Row],[etmaaltemperatuur]]-stookgrens,0),"")</f>
        <v>0</v>
      </c>
    </row>
    <row r="910" spans="1:15" x14ac:dyDescent="0.3">
      <c r="A910">
        <v>260</v>
      </c>
      <c r="B910">
        <v>20240224</v>
      </c>
      <c r="C910">
        <v>3.8</v>
      </c>
      <c r="D910">
        <v>5</v>
      </c>
      <c r="E910">
        <v>318</v>
      </c>
      <c r="F910">
        <v>1</v>
      </c>
      <c r="G910">
        <v>997.7</v>
      </c>
      <c r="H910">
        <v>87</v>
      </c>
      <c r="I910" s="101" t="s">
        <v>19</v>
      </c>
      <c r="J910" s="1">
        <f>DATEVALUE(RIGHT(jaar_zip[[#This Row],[YYYYMMDD]],2)&amp;"-"&amp;MID(jaar_zip[[#This Row],[YYYYMMDD]],5,2)&amp;"-"&amp;LEFT(jaar_zip[[#This Row],[YYYYMMDD]],4))</f>
        <v>45346</v>
      </c>
      <c r="K910" s="101" t="str">
        <f>IF(AND(VALUE(MONTH(jaar_zip[[#This Row],[Datum]]))=1,VALUE(WEEKNUM(jaar_zip[[#This Row],[Datum]],21))&gt;51),RIGHT(YEAR(jaar_zip[[#This Row],[Datum]])-1,2),RIGHT(YEAR(jaar_zip[[#This Row],[Datum]]),2))&amp;"-"&amp; TEXT(WEEKNUM(jaar_zip[[#This Row],[Datum]],21),"00")</f>
        <v>24-08</v>
      </c>
      <c r="L910" s="101">
        <f>MONTH(jaar_zip[[#This Row],[Datum]])</f>
        <v>2</v>
      </c>
      <c r="M910" s="101">
        <f>IF(ISNUMBER(jaar_zip[[#This Row],[etmaaltemperatuur]]),IF(jaar_zip[[#This Row],[etmaaltemperatuur]]&lt;stookgrens,stookgrens-jaar_zip[[#This Row],[etmaaltemperatuur]],0),"")</f>
        <v>13</v>
      </c>
      <c r="N910" s="101">
        <f>IF(ISNUMBER(jaar_zip[[#This Row],[graaddagen]]),IF(OR(MONTH(jaar_zip[[#This Row],[Datum]])=1,MONTH(jaar_zip[[#This Row],[Datum]])=2,MONTH(jaar_zip[[#This Row],[Datum]])=11,MONTH(jaar_zip[[#This Row],[Datum]])=12),1.1,IF(OR(MONTH(jaar_zip[[#This Row],[Datum]])=3,MONTH(jaar_zip[[#This Row],[Datum]])=10),1,0.8))*jaar_zip[[#This Row],[graaddagen]],"")</f>
        <v>14.3</v>
      </c>
      <c r="O910" s="101">
        <f>IF(ISNUMBER(jaar_zip[[#This Row],[etmaaltemperatuur]]),IF(jaar_zip[[#This Row],[etmaaltemperatuur]]&gt;stookgrens,jaar_zip[[#This Row],[etmaaltemperatuur]]-stookgrens,0),"")</f>
        <v>0</v>
      </c>
    </row>
    <row r="911" spans="1:15" x14ac:dyDescent="0.3">
      <c r="A911">
        <v>260</v>
      </c>
      <c r="B911">
        <v>20240225</v>
      </c>
      <c r="C911">
        <v>3.3</v>
      </c>
      <c r="D911">
        <v>6.4</v>
      </c>
      <c r="E911">
        <v>546</v>
      </c>
      <c r="F911">
        <v>0.9</v>
      </c>
      <c r="G911">
        <v>999.7</v>
      </c>
      <c r="H911">
        <v>85</v>
      </c>
      <c r="I911" s="101" t="s">
        <v>19</v>
      </c>
      <c r="J911" s="1">
        <f>DATEVALUE(RIGHT(jaar_zip[[#This Row],[YYYYMMDD]],2)&amp;"-"&amp;MID(jaar_zip[[#This Row],[YYYYMMDD]],5,2)&amp;"-"&amp;LEFT(jaar_zip[[#This Row],[YYYYMMDD]],4))</f>
        <v>45347</v>
      </c>
      <c r="K911" s="101" t="str">
        <f>IF(AND(VALUE(MONTH(jaar_zip[[#This Row],[Datum]]))=1,VALUE(WEEKNUM(jaar_zip[[#This Row],[Datum]],21))&gt;51),RIGHT(YEAR(jaar_zip[[#This Row],[Datum]])-1,2),RIGHT(YEAR(jaar_zip[[#This Row],[Datum]]),2))&amp;"-"&amp; TEXT(WEEKNUM(jaar_zip[[#This Row],[Datum]],21),"00")</f>
        <v>24-08</v>
      </c>
      <c r="L911" s="101">
        <f>MONTH(jaar_zip[[#This Row],[Datum]])</f>
        <v>2</v>
      </c>
      <c r="M911" s="101">
        <f>IF(ISNUMBER(jaar_zip[[#This Row],[etmaaltemperatuur]]),IF(jaar_zip[[#This Row],[etmaaltemperatuur]]&lt;stookgrens,stookgrens-jaar_zip[[#This Row],[etmaaltemperatuur]],0),"")</f>
        <v>11.6</v>
      </c>
      <c r="N911" s="101">
        <f>IF(ISNUMBER(jaar_zip[[#This Row],[graaddagen]]),IF(OR(MONTH(jaar_zip[[#This Row],[Datum]])=1,MONTH(jaar_zip[[#This Row],[Datum]])=2,MONTH(jaar_zip[[#This Row],[Datum]])=11,MONTH(jaar_zip[[#This Row],[Datum]])=12),1.1,IF(OR(MONTH(jaar_zip[[#This Row],[Datum]])=3,MONTH(jaar_zip[[#This Row],[Datum]])=10),1,0.8))*jaar_zip[[#This Row],[graaddagen]],"")</f>
        <v>12.76</v>
      </c>
      <c r="O911" s="101">
        <f>IF(ISNUMBER(jaar_zip[[#This Row],[etmaaltemperatuur]]),IF(jaar_zip[[#This Row],[etmaaltemperatuur]]&gt;stookgrens,jaar_zip[[#This Row],[etmaaltemperatuur]]-stookgrens,0),"")</f>
        <v>0</v>
      </c>
    </row>
    <row r="912" spans="1:15" x14ac:dyDescent="0.3">
      <c r="A912">
        <v>260</v>
      </c>
      <c r="B912">
        <v>20240226</v>
      </c>
      <c r="C912">
        <v>5.9</v>
      </c>
      <c r="D912">
        <v>5</v>
      </c>
      <c r="E912">
        <v>285</v>
      </c>
      <c r="F912">
        <v>1.6</v>
      </c>
      <c r="G912">
        <v>1007.2</v>
      </c>
      <c r="H912">
        <v>85</v>
      </c>
      <c r="I912" s="101" t="s">
        <v>19</v>
      </c>
      <c r="J912" s="1">
        <f>DATEVALUE(RIGHT(jaar_zip[[#This Row],[YYYYMMDD]],2)&amp;"-"&amp;MID(jaar_zip[[#This Row],[YYYYMMDD]],5,2)&amp;"-"&amp;LEFT(jaar_zip[[#This Row],[YYYYMMDD]],4))</f>
        <v>45348</v>
      </c>
      <c r="K912" s="101" t="str">
        <f>IF(AND(VALUE(MONTH(jaar_zip[[#This Row],[Datum]]))=1,VALUE(WEEKNUM(jaar_zip[[#This Row],[Datum]],21))&gt;51),RIGHT(YEAR(jaar_zip[[#This Row],[Datum]])-1,2),RIGHT(YEAR(jaar_zip[[#This Row],[Datum]]),2))&amp;"-"&amp; TEXT(WEEKNUM(jaar_zip[[#This Row],[Datum]],21),"00")</f>
        <v>24-09</v>
      </c>
      <c r="L912" s="101">
        <f>MONTH(jaar_zip[[#This Row],[Datum]])</f>
        <v>2</v>
      </c>
      <c r="M912" s="101">
        <f>IF(ISNUMBER(jaar_zip[[#This Row],[etmaaltemperatuur]]),IF(jaar_zip[[#This Row],[etmaaltemperatuur]]&lt;stookgrens,stookgrens-jaar_zip[[#This Row],[etmaaltemperatuur]],0),"")</f>
        <v>13</v>
      </c>
      <c r="N912" s="101">
        <f>IF(ISNUMBER(jaar_zip[[#This Row],[graaddagen]]),IF(OR(MONTH(jaar_zip[[#This Row],[Datum]])=1,MONTH(jaar_zip[[#This Row],[Datum]])=2,MONTH(jaar_zip[[#This Row],[Datum]])=11,MONTH(jaar_zip[[#This Row],[Datum]])=12),1.1,IF(OR(MONTH(jaar_zip[[#This Row],[Datum]])=3,MONTH(jaar_zip[[#This Row],[Datum]])=10),1,0.8))*jaar_zip[[#This Row],[graaddagen]],"")</f>
        <v>14.3</v>
      </c>
      <c r="O912" s="101">
        <f>IF(ISNUMBER(jaar_zip[[#This Row],[etmaaltemperatuur]]),IF(jaar_zip[[#This Row],[etmaaltemperatuur]]&gt;stookgrens,jaar_zip[[#This Row],[etmaaltemperatuur]]-stookgrens,0),"")</f>
        <v>0</v>
      </c>
    </row>
    <row r="913" spans="1:15" x14ac:dyDescent="0.3">
      <c r="A913">
        <v>260</v>
      </c>
      <c r="B913">
        <v>20240227</v>
      </c>
      <c r="C913">
        <v>2.6</v>
      </c>
      <c r="D913">
        <v>4.3</v>
      </c>
      <c r="E913">
        <v>1074</v>
      </c>
      <c r="F913">
        <v>0</v>
      </c>
      <c r="G913">
        <v>1018.7</v>
      </c>
      <c r="H913">
        <v>85</v>
      </c>
      <c r="I913" s="101" t="s">
        <v>19</v>
      </c>
      <c r="J913" s="1">
        <f>DATEVALUE(RIGHT(jaar_zip[[#This Row],[YYYYMMDD]],2)&amp;"-"&amp;MID(jaar_zip[[#This Row],[YYYYMMDD]],5,2)&amp;"-"&amp;LEFT(jaar_zip[[#This Row],[YYYYMMDD]],4))</f>
        <v>45349</v>
      </c>
      <c r="K913" s="101" t="str">
        <f>IF(AND(VALUE(MONTH(jaar_zip[[#This Row],[Datum]]))=1,VALUE(WEEKNUM(jaar_zip[[#This Row],[Datum]],21))&gt;51),RIGHT(YEAR(jaar_zip[[#This Row],[Datum]])-1,2),RIGHT(YEAR(jaar_zip[[#This Row],[Datum]]),2))&amp;"-"&amp; TEXT(WEEKNUM(jaar_zip[[#This Row],[Datum]],21),"00")</f>
        <v>24-09</v>
      </c>
      <c r="L913" s="101">
        <f>MONTH(jaar_zip[[#This Row],[Datum]])</f>
        <v>2</v>
      </c>
      <c r="M913" s="101">
        <f>IF(ISNUMBER(jaar_zip[[#This Row],[etmaaltemperatuur]]),IF(jaar_zip[[#This Row],[etmaaltemperatuur]]&lt;stookgrens,stookgrens-jaar_zip[[#This Row],[etmaaltemperatuur]],0),"")</f>
        <v>13.7</v>
      </c>
      <c r="N913" s="101">
        <f>IF(ISNUMBER(jaar_zip[[#This Row],[graaddagen]]),IF(OR(MONTH(jaar_zip[[#This Row],[Datum]])=1,MONTH(jaar_zip[[#This Row],[Datum]])=2,MONTH(jaar_zip[[#This Row],[Datum]])=11,MONTH(jaar_zip[[#This Row],[Datum]])=12),1.1,IF(OR(MONTH(jaar_zip[[#This Row],[Datum]])=3,MONTH(jaar_zip[[#This Row],[Datum]])=10),1,0.8))*jaar_zip[[#This Row],[graaddagen]],"")</f>
        <v>15.07</v>
      </c>
      <c r="O913" s="101">
        <f>IF(ISNUMBER(jaar_zip[[#This Row],[etmaaltemperatuur]]),IF(jaar_zip[[#This Row],[etmaaltemperatuur]]&gt;stookgrens,jaar_zip[[#This Row],[etmaaltemperatuur]]-stookgrens,0),"")</f>
        <v>0</v>
      </c>
    </row>
    <row r="914" spans="1:15" x14ac:dyDescent="0.3">
      <c r="A914">
        <v>260</v>
      </c>
      <c r="B914">
        <v>20240228</v>
      </c>
      <c r="C914">
        <v>3.2</v>
      </c>
      <c r="D914">
        <v>5.9</v>
      </c>
      <c r="E914">
        <v>496</v>
      </c>
      <c r="F914">
        <v>-0.1</v>
      </c>
      <c r="G914">
        <v>1019.2</v>
      </c>
      <c r="H914">
        <v>91</v>
      </c>
      <c r="I914" s="101" t="s">
        <v>19</v>
      </c>
      <c r="J914" s="1">
        <f>DATEVALUE(RIGHT(jaar_zip[[#This Row],[YYYYMMDD]],2)&amp;"-"&amp;MID(jaar_zip[[#This Row],[YYYYMMDD]],5,2)&amp;"-"&amp;LEFT(jaar_zip[[#This Row],[YYYYMMDD]],4))</f>
        <v>45350</v>
      </c>
      <c r="K914" s="101" t="str">
        <f>IF(AND(VALUE(MONTH(jaar_zip[[#This Row],[Datum]]))=1,VALUE(WEEKNUM(jaar_zip[[#This Row],[Datum]],21))&gt;51),RIGHT(YEAR(jaar_zip[[#This Row],[Datum]])-1,2),RIGHT(YEAR(jaar_zip[[#This Row],[Datum]]),2))&amp;"-"&amp; TEXT(WEEKNUM(jaar_zip[[#This Row],[Datum]],21),"00")</f>
        <v>24-09</v>
      </c>
      <c r="L914" s="101">
        <f>MONTH(jaar_zip[[#This Row],[Datum]])</f>
        <v>2</v>
      </c>
      <c r="M914" s="101">
        <f>IF(ISNUMBER(jaar_zip[[#This Row],[etmaaltemperatuur]]),IF(jaar_zip[[#This Row],[etmaaltemperatuur]]&lt;stookgrens,stookgrens-jaar_zip[[#This Row],[etmaaltemperatuur]],0),"")</f>
        <v>12.1</v>
      </c>
      <c r="N914" s="101">
        <f>IF(ISNUMBER(jaar_zip[[#This Row],[graaddagen]]),IF(OR(MONTH(jaar_zip[[#This Row],[Datum]])=1,MONTH(jaar_zip[[#This Row],[Datum]])=2,MONTH(jaar_zip[[#This Row],[Datum]])=11,MONTH(jaar_zip[[#This Row],[Datum]])=12),1.1,IF(OR(MONTH(jaar_zip[[#This Row],[Datum]])=3,MONTH(jaar_zip[[#This Row],[Datum]])=10),1,0.8))*jaar_zip[[#This Row],[graaddagen]],"")</f>
        <v>13.31</v>
      </c>
      <c r="O914" s="101">
        <f>IF(ISNUMBER(jaar_zip[[#This Row],[etmaaltemperatuur]]),IF(jaar_zip[[#This Row],[etmaaltemperatuur]]&gt;stookgrens,jaar_zip[[#This Row],[etmaaltemperatuur]]-stookgrens,0),"")</f>
        <v>0</v>
      </c>
    </row>
    <row r="915" spans="1:15" x14ac:dyDescent="0.3">
      <c r="A915">
        <v>260</v>
      </c>
      <c r="B915">
        <v>20240229</v>
      </c>
      <c r="C915">
        <v>4.7</v>
      </c>
      <c r="D915">
        <v>8.1</v>
      </c>
      <c r="E915">
        <v>168</v>
      </c>
      <c r="F915">
        <v>13.9</v>
      </c>
      <c r="G915">
        <v>1007.5</v>
      </c>
      <c r="H915">
        <v>95</v>
      </c>
      <c r="I915" s="101" t="s">
        <v>19</v>
      </c>
      <c r="J915" s="1">
        <f>DATEVALUE(RIGHT(jaar_zip[[#This Row],[YYYYMMDD]],2)&amp;"-"&amp;MID(jaar_zip[[#This Row],[YYYYMMDD]],5,2)&amp;"-"&amp;LEFT(jaar_zip[[#This Row],[YYYYMMDD]],4))</f>
        <v>45351</v>
      </c>
      <c r="K915" s="101" t="str">
        <f>IF(AND(VALUE(MONTH(jaar_zip[[#This Row],[Datum]]))=1,VALUE(WEEKNUM(jaar_zip[[#This Row],[Datum]],21))&gt;51),RIGHT(YEAR(jaar_zip[[#This Row],[Datum]])-1,2),RIGHT(YEAR(jaar_zip[[#This Row],[Datum]]),2))&amp;"-"&amp; TEXT(WEEKNUM(jaar_zip[[#This Row],[Datum]],21),"00")</f>
        <v>24-09</v>
      </c>
      <c r="L915" s="101">
        <f>MONTH(jaar_zip[[#This Row],[Datum]])</f>
        <v>2</v>
      </c>
      <c r="M915" s="101">
        <f>IF(ISNUMBER(jaar_zip[[#This Row],[etmaaltemperatuur]]),IF(jaar_zip[[#This Row],[etmaaltemperatuur]]&lt;stookgrens,stookgrens-jaar_zip[[#This Row],[etmaaltemperatuur]],0),"")</f>
        <v>9.9</v>
      </c>
      <c r="N915" s="101">
        <f>IF(ISNUMBER(jaar_zip[[#This Row],[graaddagen]]),IF(OR(MONTH(jaar_zip[[#This Row],[Datum]])=1,MONTH(jaar_zip[[#This Row],[Datum]])=2,MONTH(jaar_zip[[#This Row],[Datum]])=11,MONTH(jaar_zip[[#This Row],[Datum]])=12),1.1,IF(OR(MONTH(jaar_zip[[#This Row],[Datum]])=3,MONTH(jaar_zip[[#This Row],[Datum]])=10),1,0.8))*jaar_zip[[#This Row],[graaddagen]],"")</f>
        <v>10.89</v>
      </c>
      <c r="O915" s="101">
        <f>IF(ISNUMBER(jaar_zip[[#This Row],[etmaaltemperatuur]]),IF(jaar_zip[[#This Row],[etmaaltemperatuur]]&gt;stookgrens,jaar_zip[[#This Row],[etmaaltemperatuur]]-stookgrens,0),"")</f>
        <v>0</v>
      </c>
    </row>
    <row r="916" spans="1:15" x14ac:dyDescent="0.3">
      <c r="A916">
        <v>260</v>
      </c>
      <c r="B916">
        <v>20240301</v>
      </c>
      <c r="C916">
        <v>5.2</v>
      </c>
      <c r="D916">
        <v>8.1999999999999993</v>
      </c>
      <c r="E916">
        <v>675</v>
      </c>
      <c r="F916">
        <v>0.7</v>
      </c>
      <c r="G916">
        <v>1000.1</v>
      </c>
      <c r="H916">
        <v>78</v>
      </c>
      <c r="I916" s="101" t="s">
        <v>19</v>
      </c>
      <c r="J916" s="1">
        <f>DATEVALUE(RIGHT(jaar_zip[[#This Row],[YYYYMMDD]],2)&amp;"-"&amp;MID(jaar_zip[[#This Row],[YYYYMMDD]],5,2)&amp;"-"&amp;LEFT(jaar_zip[[#This Row],[YYYYMMDD]],4))</f>
        <v>45352</v>
      </c>
      <c r="K916" s="101" t="str">
        <f>IF(AND(VALUE(MONTH(jaar_zip[[#This Row],[Datum]]))=1,VALUE(WEEKNUM(jaar_zip[[#This Row],[Datum]],21))&gt;51),RIGHT(YEAR(jaar_zip[[#This Row],[Datum]])-1,2),RIGHT(YEAR(jaar_zip[[#This Row],[Datum]]),2))&amp;"-"&amp; TEXT(WEEKNUM(jaar_zip[[#This Row],[Datum]],21),"00")</f>
        <v>24-09</v>
      </c>
      <c r="L916" s="101">
        <f>MONTH(jaar_zip[[#This Row],[Datum]])</f>
        <v>3</v>
      </c>
      <c r="M916" s="101">
        <f>IF(ISNUMBER(jaar_zip[[#This Row],[etmaaltemperatuur]]),IF(jaar_zip[[#This Row],[etmaaltemperatuur]]&lt;stookgrens,stookgrens-jaar_zip[[#This Row],[etmaaltemperatuur]],0),"")</f>
        <v>9.8000000000000007</v>
      </c>
      <c r="N916" s="101">
        <f>IF(ISNUMBER(jaar_zip[[#This Row],[graaddagen]]),IF(OR(MONTH(jaar_zip[[#This Row],[Datum]])=1,MONTH(jaar_zip[[#This Row],[Datum]])=2,MONTH(jaar_zip[[#This Row],[Datum]])=11,MONTH(jaar_zip[[#This Row],[Datum]])=12),1.1,IF(OR(MONTH(jaar_zip[[#This Row],[Datum]])=3,MONTH(jaar_zip[[#This Row],[Datum]])=10),1,0.8))*jaar_zip[[#This Row],[graaddagen]],"")</f>
        <v>9.8000000000000007</v>
      </c>
      <c r="O916" s="101">
        <f>IF(ISNUMBER(jaar_zip[[#This Row],[etmaaltemperatuur]]),IF(jaar_zip[[#This Row],[etmaaltemperatuur]]&gt;stookgrens,jaar_zip[[#This Row],[etmaaltemperatuur]]-stookgrens,0),"")</f>
        <v>0</v>
      </c>
    </row>
    <row r="917" spans="1:15" x14ac:dyDescent="0.3">
      <c r="A917">
        <v>260</v>
      </c>
      <c r="B917">
        <v>20240302</v>
      </c>
      <c r="C917">
        <v>5.2</v>
      </c>
      <c r="D917">
        <v>9.6</v>
      </c>
      <c r="E917">
        <v>1023</v>
      </c>
      <c r="F917">
        <v>0.2</v>
      </c>
      <c r="G917">
        <v>999.1</v>
      </c>
      <c r="H917">
        <v>69</v>
      </c>
      <c r="I917" s="101" t="s">
        <v>19</v>
      </c>
      <c r="J917" s="1">
        <f>DATEVALUE(RIGHT(jaar_zip[[#This Row],[YYYYMMDD]],2)&amp;"-"&amp;MID(jaar_zip[[#This Row],[YYYYMMDD]],5,2)&amp;"-"&amp;LEFT(jaar_zip[[#This Row],[YYYYMMDD]],4))</f>
        <v>45353</v>
      </c>
      <c r="K917" s="101" t="str">
        <f>IF(AND(VALUE(MONTH(jaar_zip[[#This Row],[Datum]]))=1,VALUE(WEEKNUM(jaar_zip[[#This Row],[Datum]],21))&gt;51),RIGHT(YEAR(jaar_zip[[#This Row],[Datum]])-1,2),RIGHT(YEAR(jaar_zip[[#This Row],[Datum]]),2))&amp;"-"&amp; TEXT(WEEKNUM(jaar_zip[[#This Row],[Datum]],21),"00")</f>
        <v>24-09</v>
      </c>
      <c r="L917" s="101">
        <f>MONTH(jaar_zip[[#This Row],[Datum]])</f>
        <v>3</v>
      </c>
      <c r="M917" s="101">
        <f>IF(ISNUMBER(jaar_zip[[#This Row],[etmaaltemperatuur]]),IF(jaar_zip[[#This Row],[etmaaltemperatuur]]&lt;stookgrens,stookgrens-jaar_zip[[#This Row],[etmaaltemperatuur]],0),"")</f>
        <v>8.4</v>
      </c>
      <c r="N917" s="101">
        <f>IF(ISNUMBER(jaar_zip[[#This Row],[graaddagen]]),IF(OR(MONTH(jaar_zip[[#This Row],[Datum]])=1,MONTH(jaar_zip[[#This Row],[Datum]])=2,MONTH(jaar_zip[[#This Row],[Datum]])=11,MONTH(jaar_zip[[#This Row],[Datum]])=12),1.1,IF(OR(MONTH(jaar_zip[[#This Row],[Datum]])=3,MONTH(jaar_zip[[#This Row],[Datum]])=10),1,0.8))*jaar_zip[[#This Row],[graaddagen]],"")</f>
        <v>8.4</v>
      </c>
      <c r="O917" s="101">
        <f>IF(ISNUMBER(jaar_zip[[#This Row],[etmaaltemperatuur]]),IF(jaar_zip[[#This Row],[etmaaltemperatuur]]&gt;stookgrens,jaar_zip[[#This Row],[etmaaltemperatuur]]-stookgrens,0),"")</f>
        <v>0</v>
      </c>
    </row>
    <row r="918" spans="1:15" x14ac:dyDescent="0.3">
      <c r="A918">
        <v>260</v>
      </c>
      <c r="B918">
        <v>20240303</v>
      </c>
      <c r="C918">
        <v>3</v>
      </c>
      <c r="D918">
        <v>11.1</v>
      </c>
      <c r="E918">
        <v>903</v>
      </c>
      <c r="F918">
        <v>0</v>
      </c>
      <c r="G918">
        <v>1001.8</v>
      </c>
      <c r="H918">
        <v>73</v>
      </c>
      <c r="I918" s="101" t="s">
        <v>19</v>
      </c>
      <c r="J918" s="1">
        <f>DATEVALUE(RIGHT(jaar_zip[[#This Row],[YYYYMMDD]],2)&amp;"-"&amp;MID(jaar_zip[[#This Row],[YYYYMMDD]],5,2)&amp;"-"&amp;LEFT(jaar_zip[[#This Row],[YYYYMMDD]],4))</f>
        <v>45354</v>
      </c>
      <c r="K918" s="101" t="str">
        <f>IF(AND(VALUE(MONTH(jaar_zip[[#This Row],[Datum]]))=1,VALUE(WEEKNUM(jaar_zip[[#This Row],[Datum]],21))&gt;51),RIGHT(YEAR(jaar_zip[[#This Row],[Datum]])-1,2),RIGHT(YEAR(jaar_zip[[#This Row],[Datum]]),2))&amp;"-"&amp; TEXT(WEEKNUM(jaar_zip[[#This Row],[Datum]],21),"00")</f>
        <v>24-09</v>
      </c>
      <c r="L918" s="101">
        <f>MONTH(jaar_zip[[#This Row],[Datum]])</f>
        <v>3</v>
      </c>
      <c r="M918" s="101">
        <f>IF(ISNUMBER(jaar_zip[[#This Row],[etmaaltemperatuur]]),IF(jaar_zip[[#This Row],[etmaaltemperatuur]]&lt;stookgrens,stookgrens-jaar_zip[[#This Row],[etmaaltemperatuur]],0),"")</f>
        <v>6.9</v>
      </c>
      <c r="N918" s="101">
        <f>IF(ISNUMBER(jaar_zip[[#This Row],[graaddagen]]),IF(OR(MONTH(jaar_zip[[#This Row],[Datum]])=1,MONTH(jaar_zip[[#This Row],[Datum]])=2,MONTH(jaar_zip[[#This Row],[Datum]])=11,MONTH(jaar_zip[[#This Row],[Datum]])=12),1.1,IF(OR(MONTH(jaar_zip[[#This Row],[Datum]])=3,MONTH(jaar_zip[[#This Row],[Datum]])=10),1,0.8))*jaar_zip[[#This Row],[graaddagen]],"")</f>
        <v>6.9</v>
      </c>
      <c r="O918" s="101">
        <f>IF(ISNUMBER(jaar_zip[[#This Row],[etmaaltemperatuur]]),IF(jaar_zip[[#This Row],[etmaaltemperatuur]]&gt;stookgrens,jaar_zip[[#This Row],[etmaaltemperatuur]]-stookgrens,0),"")</f>
        <v>0</v>
      </c>
    </row>
    <row r="919" spans="1:15" x14ac:dyDescent="0.3">
      <c r="A919">
        <v>260</v>
      </c>
      <c r="B919">
        <v>20240304</v>
      </c>
      <c r="C919">
        <v>2.2999999999999998</v>
      </c>
      <c r="D919">
        <v>7.5</v>
      </c>
      <c r="E919">
        <v>1137</v>
      </c>
      <c r="F919">
        <v>0</v>
      </c>
      <c r="G919">
        <v>1011.5</v>
      </c>
      <c r="H919">
        <v>80</v>
      </c>
      <c r="I919" s="101" t="s">
        <v>19</v>
      </c>
      <c r="J919" s="1">
        <f>DATEVALUE(RIGHT(jaar_zip[[#This Row],[YYYYMMDD]],2)&amp;"-"&amp;MID(jaar_zip[[#This Row],[YYYYMMDD]],5,2)&amp;"-"&amp;LEFT(jaar_zip[[#This Row],[YYYYMMDD]],4))</f>
        <v>45355</v>
      </c>
      <c r="K919" s="101" t="str">
        <f>IF(AND(VALUE(MONTH(jaar_zip[[#This Row],[Datum]]))=1,VALUE(WEEKNUM(jaar_zip[[#This Row],[Datum]],21))&gt;51),RIGHT(YEAR(jaar_zip[[#This Row],[Datum]])-1,2),RIGHT(YEAR(jaar_zip[[#This Row],[Datum]]),2))&amp;"-"&amp; TEXT(WEEKNUM(jaar_zip[[#This Row],[Datum]],21),"00")</f>
        <v>24-10</v>
      </c>
      <c r="L919" s="101">
        <f>MONTH(jaar_zip[[#This Row],[Datum]])</f>
        <v>3</v>
      </c>
      <c r="M919" s="101">
        <f>IF(ISNUMBER(jaar_zip[[#This Row],[etmaaltemperatuur]]),IF(jaar_zip[[#This Row],[etmaaltemperatuur]]&lt;stookgrens,stookgrens-jaar_zip[[#This Row],[etmaaltemperatuur]],0),"")</f>
        <v>10.5</v>
      </c>
      <c r="N919" s="101">
        <f>IF(ISNUMBER(jaar_zip[[#This Row],[graaddagen]]),IF(OR(MONTH(jaar_zip[[#This Row],[Datum]])=1,MONTH(jaar_zip[[#This Row],[Datum]])=2,MONTH(jaar_zip[[#This Row],[Datum]])=11,MONTH(jaar_zip[[#This Row],[Datum]])=12),1.1,IF(OR(MONTH(jaar_zip[[#This Row],[Datum]])=3,MONTH(jaar_zip[[#This Row],[Datum]])=10),1,0.8))*jaar_zip[[#This Row],[graaddagen]],"")</f>
        <v>10.5</v>
      </c>
      <c r="O919" s="101">
        <f>IF(ISNUMBER(jaar_zip[[#This Row],[etmaaltemperatuur]]),IF(jaar_zip[[#This Row],[etmaaltemperatuur]]&gt;stookgrens,jaar_zip[[#This Row],[etmaaltemperatuur]]-stookgrens,0),"")</f>
        <v>0</v>
      </c>
    </row>
    <row r="920" spans="1:15" x14ac:dyDescent="0.3">
      <c r="A920">
        <v>260</v>
      </c>
      <c r="B920">
        <v>20240305</v>
      </c>
      <c r="C920">
        <v>1.4</v>
      </c>
      <c r="D920">
        <v>5.7</v>
      </c>
      <c r="E920">
        <v>227</v>
      </c>
      <c r="F920">
        <v>1.5</v>
      </c>
      <c r="G920">
        <v>1014.6</v>
      </c>
      <c r="H920">
        <v>94</v>
      </c>
      <c r="I920" s="101" t="s">
        <v>19</v>
      </c>
      <c r="J920" s="1">
        <f>DATEVALUE(RIGHT(jaar_zip[[#This Row],[YYYYMMDD]],2)&amp;"-"&amp;MID(jaar_zip[[#This Row],[YYYYMMDD]],5,2)&amp;"-"&amp;LEFT(jaar_zip[[#This Row],[YYYYMMDD]],4))</f>
        <v>45356</v>
      </c>
      <c r="K920" s="101" t="str">
        <f>IF(AND(VALUE(MONTH(jaar_zip[[#This Row],[Datum]]))=1,VALUE(WEEKNUM(jaar_zip[[#This Row],[Datum]],21))&gt;51),RIGHT(YEAR(jaar_zip[[#This Row],[Datum]])-1,2),RIGHT(YEAR(jaar_zip[[#This Row],[Datum]]),2))&amp;"-"&amp; TEXT(WEEKNUM(jaar_zip[[#This Row],[Datum]],21),"00")</f>
        <v>24-10</v>
      </c>
      <c r="L920" s="101">
        <f>MONTH(jaar_zip[[#This Row],[Datum]])</f>
        <v>3</v>
      </c>
      <c r="M920" s="101">
        <f>IF(ISNUMBER(jaar_zip[[#This Row],[etmaaltemperatuur]]),IF(jaar_zip[[#This Row],[etmaaltemperatuur]]&lt;stookgrens,stookgrens-jaar_zip[[#This Row],[etmaaltemperatuur]],0),"")</f>
        <v>12.3</v>
      </c>
      <c r="N920" s="101">
        <f>IF(ISNUMBER(jaar_zip[[#This Row],[graaddagen]]),IF(OR(MONTH(jaar_zip[[#This Row],[Datum]])=1,MONTH(jaar_zip[[#This Row],[Datum]])=2,MONTH(jaar_zip[[#This Row],[Datum]])=11,MONTH(jaar_zip[[#This Row],[Datum]])=12),1.1,IF(OR(MONTH(jaar_zip[[#This Row],[Datum]])=3,MONTH(jaar_zip[[#This Row],[Datum]])=10),1,0.8))*jaar_zip[[#This Row],[graaddagen]],"")</f>
        <v>12.3</v>
      </c>
      <c r="O920" s="101">
        <f>IF(ISNUMBER(jaar_zip[[#This Row],[etmaaltemperatuur]]),IF(jaar_zip[[#This Row],[etmaaltemperatuur]]&gt;stookgrens,jaar_zip[[#This Row],[etmaaltemperatuur]]-stookgrens,0),"")</f>
        <v>0</v>
      </c>
    </row>
    <row r="921" spans="1:15" x14ac:dyDescent="0.3">
      <c r="A921">
        <v>260</v>
      </c>
      <c r="B921">
        <v>20240306</v>
      </c>
      <c r="C921">
        <v>2</v>
      </c>
      <c r="D921">
        <v>6.7</v>
      </c>
      <c r="E921">
        <v>1172</v>
      </c>
      <c r="F921">
        <v>0</v>
      </c>
      <c r="G921">
        <v>1022.8</v>
      </c>
      <c r="H921">
        <v>88</v>
      </c>
      <c r="I921" s="101" t="s">
        <v>19</v>
      </c>
      <c r="J921" s="1">
        <f>DATEVALUE(RIGHT(jaar_zip[[#This Row],[YYYYMMDD]],2)&amp;"-"&amp;MID(jaar_zip[[#This Row],[YYYYMMDD]],5,2)&amp;"-"&amp;LEFT(jaar_zip[[#This Row],[YYYYMMDD]],4))</f>
        <v>45357</v>
      </c>
      <c r="K921" s="101" t="str">
        <f>IF(AND(VALUE(MONTH(jaar_zip[[#This Row],[Datum]]))=1,VALUE(WEEKNUM(jaar_zip[[#This Row],[Datum]],21))&gt;51),RIGHT(YEAR(jaar_zip[[#This Row],[Datum]])-1,2),RIGHT(YEAR(jaar_zip[[#This Row],[Datum]]),2))&amp;"-"&amp; TEXT(WEEKNUM(jaar_zip[[#This Row],[Datum]],21),"00")</f>
        <v>24-10</v>
      </c>
      <c r="L921" s="101">
        <f>MONTH(jaar_zip[[#This Row],[Datum]])</f>
        <v>3</v>
      </c>
      <c r="M921" s="101">
        <f>IF(ISNUMBER(jaar_zip[[#This Row],[etmaaltemperatuur]]),IF(jaar_zip[[#This Row],[etmaaltemperatuur]]&lt;stookgrens,stookgrens-jaar_zip[[#This Row],[etmaaltemperatuur]],0),"")</f>
        <v>11.3</v>
      </c>
      <c r="N921" s="101">
        <f>IF(ISNUMBER(jaar_zip[[#This Row],[graaddagen]]),IF(OR(MONTH(jaar_zip[[#This Row],[Datum]])=1,MONTH(jaar_zip[[#This Row],[Datum]])=2,MONTH(jaar_zip[[#This Row],[Datum]])=11,MONTH(jaar_zip[[#This Row],[Datum]])=12),1.1,IF(OR(MONTH(jaar_zip[[#This Row],[Datum]])=3,MONTH(jaar_zip[[#This Row],[Datum]])=10),1,0.8))*jaar_zip[[#This Row],[graaddagen]],"")</f>
        <v>11.3</v>
      </c>
      <c r="O921" s="101">
        <f>IF(ISNUMBER(jaar_zip[[#This Row],[etmaaltemperatuur]]),IF(jaar_zip[[#This Row],[etmaaltemperatuur]]&gt;stookgrens,jaar_zip[[#This Row],[etmaaltemperatuur]]-stookgrens,0),"")</f>
        <v>0</v>
      </c>
    </row>
    <row r="922" spans="1:15" x14ac:dyDescent="0.3">
      <c r="A922">
        <v>260</v>
      </c>
      <c r="B922">
        <v>20240307</v>
      </c>
      <c r="C922">
        <v>4.5</v>
      </c>
      <c r="D922">
        <v>5.0999999999999996</v>
      </c>
      <c r="E922">
        <v>1181</v>
      </c>
      <c r="F922">
        <v>0</v>
      </c>
      <c r="G922">
        <v>1022.9</v>
      </c>
      <c r="H922">
        <v>82</v>
      </c>
      <c r="I922" s="101" t="s">
        <v>19</v>
      </c>
      <c r="J922" s="1">
        <f>DATEVALUE(RIGHT(jaar_zip[[#This Row],[YYYYMMDD]],2)&amp;"-"&amp;MID(jaar_zip[[#This Row],[YYYYMMDD]],5,2)&amp;"-"&amp;LEFT(jaar_zip[[#This Row],[YYYYMMDD]],4))</f>
        <v>45358</v>
      </c>
      <c r="K922" s="101" t="str">
        <f>IF(AND(VALUE(MONTH(jaar_zip[[#This Row],[Datum]]))=1,VALUE(WEEKNUM(jaar_zip[[#This Row],[Datum]],21))&gt;51),RIGHT(YEAR(jaar_zip[[#This Row],[Datum]])-1,2),RIGHT(YEAR(jaar_zip[[#This Row],[Datum]]),2))&amp;"-"&amp; TEXT(WEEKNUM(jaar_zip[[#This Row],[Datum]],21),"00")</f>
        <v>24-10</v>
      </c>
      <c r="L922" s="101">
        <f>MONTH(jaar_zip[[#This Row],[Datum]])</f>
        <v>3</v>
      </c>
      <c r="M922" s="101">
        <f>IF(ISNUMBER(jaar_zip[[#This Row],[etmaaltemperatuur]]),IF(jaar_zip[[#This Row],[etmaaltemperatuur]]&lt;stookgrens,stookgrens-jaar_zip[[#This Row],[etmaaltemperatuur]],0),"")</f>
        <v>12.9</v>
      </c>
      <c r="N922" s="101">
        <f>IF(ISNUMBER(jaar_zip[[#This Row],[graaddagen]]),IF(OR(MONTH(jaar_zip[[#This Row],[Datum]])=1,MONTH(jaar_zip[[#This Row],[Datum]])=2,MONTH(jaar_zip[[#This Row],[Datum]])=11,MONTH(jaar_zip[[#This Row],[Datum]])=12),1.1,IF(OR(MONTH(jaar_zip[[#This Row],[Datum]])=3,MONTH(jaar_zip[[#This Row],[Datum]])=10),1,0.8))*jaar_zip[[#This Row],[graaddagen]],"")</f>
        <v>12.9</v>
      </c>
      <c r="O922" s="101">
        <f>IF(ISNUMBER(jaar_zip[[#This Row],[etmaaltemperatuur]]),IF(jaar_zip[[#This Row],[etmaaltemperatuur]]&gt;stookgrens,jaar_zip[[#This Row],[etmaaltemperatuur]]-stookgrens,0),"")</f>
        <v>0</v>
      </c>
    </row>
    <row r="923" spans="1:15" x14ac:dyDescent="0.3">
      <c r="A923">
        <v>260</v>
      </c>
      <c r="B923">
        <v>20240308</v>
      </c>
      <c r="C923">
        <v>5.7</v>
      </c>
      <c r="D923">
        <v>5.4</v>
      </c>
      <c r="E923">
        <v>1322</v>
      </c>
      <c r="F923">
        <v>0</v>
      </c>
      <c r="G923">
        <v>1011.4</v>
      </c>
      <c r="H923">
        <v>68</v>
      </c>
      <c r="I923" s="101" t="s">
        <v>19</v>
      </c>
      <c r="J923" s="1">
        <f>DATEVALUE(RIGHT(jaar_zip[[#This Row],[YYYYMMDD]],2)&amp;"-"&amp;MID(jaar_zip[[#This Row],[YYYYMMDD]],5,2)&amp;"-"&amp;LEFT(jaar_zip[[#This Row],[YYYYMMDD]],4))</f>
        <v>45359</v>
      </c>
      <c r="K923" s="101" t="str">
        <f>IF(AND(VALUE(MONTH(jaar_zip[[#This Row],[Datum]]))=1,VALUE(WEEKNUM(jaar_zip[[#This Row],[Datum]],21))&gt;51),RIGHT(YEAR(jaar_zip[[#This Row],[Datum]])-1,2),RIGHT(YEAR(jaar_zip[[#This Row],[Datum]]),2))&amp;"-"&amp; TEXT(WEEKNUM(jaar_zip[[#This Row],[Datum]],21),"00")</f>
        <v>24-10</v>
      </c>
      <c r="L923" s="101">
        <f>MONTH(jaar_zip[[#This Row],[Datum]])</f>
        <v>3</v>
      </c>
      <c r="M923" s="101">
        <f>IF(ISNUMBER(jaar_zip[[#This Row],[etmaaltemperatuur]]),IF(jaar_zip[[#This Row],[etmaaltemperatuur]]&lt;stookgrens,stookgrens-jaar_zip[[#This Row],[etmaaltemperatuur]],0),"")</f>
        <v>12.6</v>
      </c>
      <c r="N923" s="101">
        <f>IF(ISNUMBER(jaar_zip[[#This Row],[graaddagen]]),IF(OR(MONTH(jaar_zip[[#This Row],[Datum]])=1,MONTH(jaar_zip[[#This Row],[Datum]])=2,MONTH(jaar_zip[[#This Row],[Datum]])=11,MONTH(jaar_zip[[#This Row],[Datum]])=12),1.1,IF(OR(MONTH(jaar_zip[[#This Row],[Datum]])=3,MONTH(jaar_zip[[#This Row],[Datum]])=10),1,0.8))*jaar_zip[[#This Row],[graaddagen]],"")</f>
        <v>12.6</v>
      </c>
      <c r="O923" s="101">
        <f>IF(ISNUMBER(jaar_zip[[#This Row],[etmaaltemperatuur]]),IF(jaar_zip[[#This Row],[etmaaltemperatuur]]&gt;stookgrens,jaar_zip[[#This Row],[etmaaltemperatuur]]-stookgrens,0),"")</f>
        <v>0</v>
      </c>
    </row>
    <row r="924" spans="1:15" x14ac:dyDescent="0.3">
      <c r="A924">
        <v>260</v>
      </c>
      <c r="B924">
        <v>20240309</v>
      </c>
      <c r="C924">
        <v>4.5999999999999996</v>
      </c>
      <c r="D924">
        <v>8.1999999999999993</v>
      </c>
      <c r="E924">
        <v>908</v>
      </c>
      <c r="F924">
        <v>0</v>
      </c>
      <c r="G924">
        <v>1000.9</v>
      </c>
      <c r="H924">
        <v>69</v>
      </c>
      <c r="I924" s="101" t="s">
        <v>19</v>
      </c>
      <c r="J924" s="1">
        <f>DATEVALUE(RIGHT(jaar_zip[[#This Row],[YYYYMMDD]],2)&amp;"-"&amp;MID(jaar_zip[[#This Row],[YYYYMMDD]],5,2)&amp;"-"&amp;LEFT(jaar_zip[[#This Row],[YYYYMMDD]],4))</f>
        <v>45360</v>
      </c>
      <c r="K924" s="101" t="str">
        <f>IF(AND(VALUE(MONTH(jaar_zip[[#This Row],[Datum]]))=1,VALUE(WEEKNUM(jaar_zip[[#This Row],[Datum]],21))&gt;51),RIGHT(YEAR(jaar_zip[[#This Row],[Datum]])-1,2),RIGHT(YEAR(jaar_zip[[#This Row],[Datum]]),2))&amp;"-"&amp; TEXT(WEEKNUM(jaar_zip[[#This Row],[Datum]],21),"00")</f>
        <v>24-10</v>
      </c>
      <c r="L924" s="101">
        <f>MONTH(jaar_zip[[#This Row],[Datum]])</f>
        <v>3</v>
      </c>
      <c r="M924" s="101">
        <f>IF(ISNUMBER(jaar_zip[[#This Row],[etmaaltemperatuur]]),IF(jaar_zip[[#This Row],[etmaaltemperatuur]]&lt;stookgrens,stookgrens-jaar_zip[[#This Row],[etmaaltemperatuur]],0),"")</f>
        <v>9.8000000000000007</v>
      </c>
      <c r="N924" s="101">
        <f>IF(ISNUMBER(jaar_zip[[#This Row],[graaddagen]]),IF(OR(MONTH(jaar_zip[[#This Row],[Datum]])=1,MONTH(jaar_zip[[#This Row],[Datum]])=2,MONTH(jaar_zip[[#This Row],[Datum]])=11,MONTH(jaar_zip[[#This Row],[Datum]])=12),1.1,IF(OR(MONTH(jaar_zip[[#This Row],[Datum]])=3,MONTH(jaar_zip[[#This Row],[Datum]])=10),1,0.8))*jaar_zip[[#This Row],[graaddagen]],"")</f>
        <v>9.8000000000000007</v>
      </c>
      <c r="O924" s="101">
        <f>IF(ISNUMBER(jaar_zip[[#This Row],[etmaaltemperatuur]]),IF(jaar_zip[[#This Row],[etmaaltemperatuur]]&gt;stookgrens,jaar_zip[[#This Row],[etmaaltemperatuur]]-stookgrens,0),"")</f>
        <v>0</v>
      </c>
    </row>
    <row r="925" spans="1:15" x14ac:dyDescent="0.3">
      <c r="A925">
        <v>260</v>
      </c>
      <c r="B925">
        <v>20240310</v>
      </c>
      <c r="C925">
        <v>4.4000000000000004</v>
      </c>
      <c r="D925">
        <v>9.3000000000000007</v>
      </c>
      <c r="E925">
        <v>705</v>
      </c>
      <c r="F925">
        <v>0</v>
      </c>
      <c r="G925">
        <v>996.9</v>
      </c>
      <c r="H925">
        <v>69</v>
      </c>
      <c r="I925" s="101" t="s">
        <v>19</v>
      </c>
      <c r="J925" s="1">
        <f>DATEVALUE(RIGHT(jaar_zip[[#This Row],[YYYYMMDD]],2)&amp;"-"&amp;MID(jaar_zip[[#This Row],[YYYYMMDD]],5,2)&amp;"-"&amp;LEFT(jaar_zip[[#This Row],[YYYYMMDD]],4))</f>
        <v>45361</v>
      </c>
      <c r="K925" s="101" t="str">
        <f>IF(AND(VALUE(MONTH(jaar_zip[[#This Row],[Datum]]))=1,VALUE(WEEKNUM(jaar_zip[[#This Row],[Datum]],21))&gt;51),RIGHT(YEAR(jaar_zip[[#This Row],[Datum]])-1,2),RIGHT(YEAR(jaar_zip[[#This Row],[Datum]]),2))&amp;"-"&amp; TEXT(WEEKNUM(jaar_zip[[#This Row],[Datum]],21),"00")</f>
        <v>24-10</v>
      </c>
      <c r="L925" s="101">
        <f>MONTH(jaar_zip[[#This Row],[Datum]])</f>
        <v>3</v>
      </c>
      <c r="M925" s="101">
        <f>IF(ISNUMBER(jaar_zip[[#This Row],[etmaaltemperatuur]]),IF(jaar_zip[[#This Row],[etmaaltemperatuur]]&lt;stookgrens,stookgrens-jaar_zip[[#This Row],[etmaaltemperatuur]],0),"")</f>
        <v>8.6999999999999993</v>
      </c>
      <c r="N925" s="101">
        <f>IF(ISNUMBER(jaar_zip[[#This Row],[graaddagen]]),IF(OR(MONTH(jaar_zip[[#This Row],[Datum]])=1,MONTH(jaar_zip[[#This Row],[Datum]])=2,MONTH(jaar_zip[[#This Row],[Datum]])=11,MONTH(jaar_zip[[#This Row],[Datum]])=12),1.1,IF(OR(MONTH(jaar_zip[[#This Row],[Datum]])=3,MONTH(jaar_zip[[#This Row],[Datum]])=10),1,0.8))*jaar_zip[[#This Row],[graaddagen]],"")</f>
        <v>8.6999999999999993</v>
      </c>
      <c r="O925" s="101">
        <f>IF(ISNUMBER(jaar_zip[[#This Row],[etmaaltemperatuur]]),IF(jaar_zip[[#This Row],[etmaaltemperatuur]]&gt;stookgrens,jaar_zip[[#This Row],[etmaaltemperatuur]]-stookgrens,0),"")</f>
        <v>0</v>
      </c>
    </row>
    <row r="926" spans="1:15" x14ac:dyDescent="0.3">
      <c r="A926">
        <v>260</v>
      </c>
      <c r="B926">
        <v>20240311</v>
      </c>
      <c r="C926">
        <v>1.6</v>
      </c>
      <c r="D926">
        <v>6.9</v>
      </c>
      <c r="E926">
        <v>119</v>
      </c>
      <c r="F926">
        <v>10.5</v>
      </c>
      <c r="G926">
        <v>1002.8</v>
      </c>
      <c r="H926">
        <v>95</v>
      </c>
      <c r="I926" s="101" t="s">
        <v>19</v>
      </c>
      <c r="J926" s="1">
        <f>DATEVALUE(RIGHT(jaar_zip[[#This Row],[YYYYMMDD]],2)&amp;"-"&amp;MID(jaar_zip[[#This Row],[YYYYMMDD]],5,2)&amp;"-"&amp;LEFT(jaar_zip[[#This Row],[YYYYMMDD]],4))</f>
        <v>45362</v>
      </c>
      <c r="K926" s="101" t="str">
        <f>IF(AND(VALUE(MONTH(jaar_zip[[#This Row],[Datum]]))=1,VALUE(WEEKNUM(jaar_zip[[#This Row],[Datum]],21))&gt;51),RIGHT(YEAR(jaar_zip[[#This Row],[Datum]])-1,2),RIGHT(YEAR(jaar_zip[[#This Row],[Datum]]),2))&amp;"-"&amp; TEXT(WEEKNUM(jaar_zip[[#This Row],[Datum]],21),"00")</f>
        <v>24-11</v>
      </c>
      <c r="L926" s="101">
        <f>MONTH(jaar_zip[[#This Row],[Datum]])</f>
        <v>3</v>
      </c>
      <c r="M926" s="101">
        <f>IF(ISNUMBER(jaar_zip[[#This Row],[etmaaltemperatuur]]),IF(jaar_zip[[#This Row],[etmaaltemperatuur]]&lt;stookgrens,stookgrens-jaar_zip[[#This Row],[etmaaltemperatuur]],0),"")</f>
        <v>11.1</v>
      </c>
      <c r="N926" s="101">
        <f>IF(ISNUMBER(jaar_zip[[#This Row],[graaddagen]]),IF(OR(MONTH(jaar_zip[[#This Row],[Datum]])=1,MONTH(jaar_zip[[#This Row],[Datum]])=2,MONTH(jaar_zip[[#This Row],[Datum]])=11,MONTH(jaar_zip[[#This Row],[Datum]])=12),1.1,IF(OR(MONTH(jaar_zip[[#This Row],[Datum]])=3,MONTH(jaar_zip[[#This Row],[Datum]])=10),1,0.8))*jaar_zip[[#This Row],[graaddagen]],"")</f>
        <v>11.1</v>
      </c>
      <c r="O926" s="101">
        <f>IF(ISNUMBER(jaar_zip[[#This Row],[etmaaltemperatuur]]),IF(jaar_zip[[#This Row],[etmaaltemperatuur]]&gt;stookgrens,jaar_zip[[#This Row],[etmaaltemperatuur]]-stookgrens,0),"")</f>
        <v>0</v>
      </c>
    </row>
    <row r="927" spans="1:15" x14ac:dyDescent="0.3">
      <c r="A927">
        <v>260</v>
      </c>
      <c r="B927">
        <v>20240312</v>
      </c>
      <c r="C927">
        <v>3.3</v>
      </c>
      <c r="D927">
        <v>8.4</v>
      </c>
      <c r="E927">
        <v>534</v>
      </c>
      <c r="F927">
        <v>1.8</v>
      </c>
      <c r="G927">
        <v>1012.5</v>
      </c>
      <c r="H927">
        <v>91</v>
      </c>
      <c r="I927" s="101" t="s">
        <v>19</v>
      </c>
      <c r="J927" s="1">
        <f>DATEVALUE(RIGHT(jaar_zip[[#This Row],[YYYYMMDD]],2)&amp;"-"&amp;MID(jaar_zip[[#This Row],[YYYYMMDD]],5,2)&amp;"-"&amp;LEFT(jaar_zip[[#This Row],[YYYYMMDD]],4))</f>
        <v>45363</v>
      </c>
      <c r="K927" s="101" t="str">
        <f>IF(AND(VALUE(MONTH(jaar_zip[[#This Row],[Datum]]))=1,VALUE(WEEKNUM(jaar_zip[[#This Row],[Datum]],21))&gt;51),RIGHT(YEAR(jaar_zip[[#This Row],[Datum]])-1,2),RIGHT(YEAR(jaar_zip[[#This Row],[Datum]]),2))&amp;"-"&amp; TEXT(WEEKNUM(jaar_zip[[#This Row],[Datum]],21),"00")</f>
        <v>24-11</v>
      </c>
      <c r="L927" s="101">
        <f>MONTH(jaar_zip[[#This Row],[Datum]])</f>
        <v>3</v>
      </c>
      <c r="M927" s="101">
        <f>IF(ISNUMBER(jaar_zip[[#This Row],[etmaaltemperatuur]]),IF(jaar_zip[[#This Row],[etmaaltemperatuur]]&lt;stookgrens,stookgrens-jaar_zip[[#This Row],[etmaaltemperatuur]],0),"")</f>
        <v>9.6</v>
      </c>
      <c r="N927" s="101">
        <f>IF(ISNUMBER(jaar_zip[[#This Row],[graaddagen]]),IF(OR(MONTH(jaar_zip[[#This Row],[Datum]])=1,MONTH(jaar_zip[[#This Row],[Datum]])=2,MONTH(jaar_zip[[#This Row],[Datum]])=11,MONTH(jaar_zip[[#This Row],[Datum]])=12),1.1,IF(OR(MONTH(jaar_zip[[#This Row],[Datum]])=3,MONTH(jaar_zip[[#This Row],[Datum]])=10),1,0.8))*jaar_zip[[#This Row],[graaddagen]],"")</f>
        <v>9.6</v>
      </c>
      <c r="O927" s="101">
        <f>IF(ISNUMBER(jaar_zip[[#This Row],[etmaaltemperatuur]]),IF(jaar_zip[[#This Row],[etmaaltemperatuur]]&gt;stookgrens,jaar_zip[[#This Row],[etmaaltemperatuur]]-stookgrens,0),"")</f>
        <v>0</v>
      </c>
    </row>
    <row r="928" spans="1:15" x14ac:dyDescent="0.3">
      <c r="A928">
        <v>260</v>
      </c>
      <c r="B928">
        <v>20240313</v>
      </c>
      <c r="C928">
        <v>3.6</v>
      </c>
      <c r="D928">
        <v>11</v>
      </c>
      <c r="E928">
        <v>301</v>
      </c>
      <c r="F928">
        <v>1.4</v>
      </c>
      <c r="G928">
        <v>1013.9</v>
      </c>
      <c r="H928">
        <v>90</v>
      </c>
      <c r="I928" s="101" t="s">
        <v>19</v>
      </c>
      <c r="J928" s="1">
        <f>DATEVALUE(RIGHT(jaar_zip[[#This Row],[YYYYMMDD]],2)&amp;"-"&amp;MID(jaar_zip[[#This Row],[YYYYMMDD]],5,2)&amp;"-"&amp;LEFT(jaar_zip[[#This Row],[YYYYMMDD]],4))</f>
        <v>45364</v>
      </c>
      <c r="K928" s="101" t="str">
        <f>IF(AND(VALUE(MONTH(jaar_zip[[#This Row],[Datum]]))=1,VALUE(WEEKNUM(jaar_zip[[#This Row],[Datum]],21))&gt;51),RIGHT(YEAR(jaar_zip[[#This Row],[Datum]])-1,2),RIGHT(YEAR(jaar_zip[[#This Row],[Datum]]),2))&amp;"-"&amp; TEXT(WEEKNUM(jaar_zip[[#This Row],[Datum]],21),"00")</f>
        <v>24-11</v>
      </c>
      <c r="L928" s="101">
        <f>MONTH(jaar_zip[[#This Row],[Datum]])</f>
        <v>3</v>
      </c>
      <c r="M928" s="101">
        <f>IF(ISNUMBER(jaar_zip[[#This Row],[etmaaltemperatuur]]),IF(jaar_zip[[#This Row],[etmaaltemperatuur]]&lt;stookgrens,stookgrens-jaar_zip[[#This Row],[etmaaltemperatuur]],0),"")</f>
        <v>7</v>
      </c>
      <c r="N928" s="101">
        <f>IF(ISNUMBER(jaar_zip[[#This Row],[graaddagen]]),IF(OR(MONTH(jaar_zip[[#This Row],[Datum]])=1,MONTH(jaar_zip[[#This Row],[Datum]])=2,MONTH(jaar_zip[[#This Row],[Datum]])=11,MONTH(jaar_zip[[#This Row],[Datum]])=12),1.1,IF(OR(MONTH(jaar_zip[[#This Row],[Datum]])=3,MONTH(jaar_zip[[#This Row],[Datum]])=10),1,0.8))*jaar_zip[[#This Row],[graaddagen]],"")</f>
        <v>7</v>
      </c>
      <c r="O928" s="101">
        <f>IF(ISNUMBER(jaar_zip[[#This Row],[etmaaltemperatuur]]),IF(jaar_zip[[#This Row],[etmaaltemperatuur]]&gt;stookgrens,jaar_zip[[#This Row],[etmaaltemperatuur]]-stookgrens,0),"")</f>
        <v>0</v>
      </c>
    </row>
    <row r="929" spans="1:15" x14ac:dyDescent="0.3">
      <c r="A929">
        <v>260</v>
      </c>
      <c r="B929">
        <v>20240314</v>
      </c>
      <c r="C929">
        <v>3.8</v>
      </c>
      <c r="D929">
        <v>13</v>
      </c>
      <c r="E929">
        <v>1432</v>
      </c>
      <c r="F929">
        <v>0</v>
      </c>
      <c r="G929">
        <v>1010.2</v>
      </c>
      <c r="H929">
        <v>76</v>
      </c>
      <c r="I929" s="101" t="s">
        <v>19</v>
      </c>
      <c r="J929" s="1">
        <f>DATEVALUE(RIGHT(jaar_zip[[#This Row],[YYYYMMDD]],2)&amp;"-"&amp;MID(jaar_zip[[#This Row],[YYYYMMDD]],5,2)&amp;"-"&amp;LEFT(jaar_zip[[#This Row],[YYYYMMDD]],4))</f>
        <v>45365</v>
      </c>
      <c r="K929" s="101" t="str">
        <f>IF(AND(VALUE(MONTH(jaar_zip[[#This Row],[Datum]]))=1,VALUE(WEEKNUM(jaar_zip[[#This Row],[Datum]],21))&gt;51),RIGHT(YEAR(jaar_zip[[#This Row],[Datum]])-1,2),RIGHT(YEAR(jaar_zip[[#This Row],[Datum]]),2))&amp;"-"&amp; TEXT(WEEKNUM(jaar_zip[[#This Row],[Datum]],21),"00")</f>
        <v>24-11</v>
      </c>
      <c r="L929" s="101">
        <f>MONTH(jaar_zip[[#This Row],[Datum]])</f>
        <v>3</v>
      </c>
      <c r="M929" s="101">
        <f>IF(ISNUMBER(jaar_zip[[#This Row],[etmaaltemperatuur]]),IF(jaar_zip[[#This Row],[etmaaltemperatuur]]&lt;stookgrens,stookgrens-jaar_zip[[#This Row],[etmaaltemperatuur]],0),"")</f>
        <v>5</v>
      </c>
      <c r="N929" s="101">
        <f>IF(ISNUMBER(jaar_zip[[#This Row],[graaddagen]]),IF(OR(MONTH(jaar_zip[[#This Row],[Datum]])=1,MONTH(jaar_zip[[#This Row],[Datum]])=2,MONTH(jaar_zip[[#This Row],[Datum]])=11,MONTH(jaar_zip[[#This Row],[Datum]])=12),1.1,IF(OR(MONTH(jaar_zip[[#This Row],[Datum]])=3,MONTH(jaar_zip[[#This Row],[Datum]])=10),1,0.8))*jaar_zip[[#This Row],[graaddagen]],"")</f>
        <v>5</v>
      </c>
      <c r="O929" s="101">
        <f>IF(ISNUMBER(jaar_zip[[#This Row],[etmaaltemperatuur]]),IF(jaar_zip[[#This Row],[etmaaltemperatuur]]&gt;stookgrens,jaar_zip[[#This Row],[etmaaltemperatuur]]-stookgrens,0),"")</f>
        <v>0</v>
      </c>
    </row>
    <row r="930" spans="1:15" x14ac:dyDescent="0.3">
      <c r="A930">
        <v>260</v>
      </c>
      <c r="B930">
        <v>20240315</v>
      </c>
      <c r="C930">
        <v>5.5</v>
      </c>
      <c r="D930">
        <v>13</v>
      </c>
      <c r="E930">
        <v>693</v>
      </c>
      <c r="F930">
        <v>1</v>
      </c>
      <c r="G930">
        <v>1007</v>
      </c>
      <c r="H930">
        <v>80</v>
      </c>
      <c r="I930" s="101" t="s">
        <v>19</v>
      </c>
      <c r="J930" s="1">
        <f>DATEVALUE(RIGHT(jaar_zip[[#This Row],[YYYYMMDD]],2)&amp;"-"&amp;MID(jaar_zip[[#This Row],[YYYYMMDD]],5,2)&amp;"-"&amp;LEFT(jaar_zip[[#This Row],[YYYYMMDD]],4))</f>
        <v>45366</v>
      </c>
      <c r="K930" s="101" t="str">
        <f>IF(AND(VALUE(MONTH(jaar_zip[[#This Row],[Datum]]))=1,VALUE(WEEKNUM(jaar_zip[[#This Row],[Datum]],21))&gt;51),RIGHT(YEAR(jaar_zip[[#This Row],[Datum]])-1,2),RIGHT(YEAR(jaar_zip[[#This Row],[Datum]]),2))&amp;"-"&amp; TEXT(WEEKNUM(jaar_zip[[#This Row],[Datum]],21),"00")</f>
        <v>24-11</v>
      </c>
      <c r="L930" s="101">
        <f>MONTH(jaar_zip[[#This Row],[Datum]])</f>
        <v>3</v>
      </c>
      <c r="M930" s="101">
        <f>IF(ISNUMBER(jaar_zip[[#This Row],[etmaaltemperatuur]]),IF(jaar_zip[[#This Row],[etmaaltemperatuur]]&lt;stookgrens,stookgrens-jaar_zip[[#This Row],[etmaaltemperatuur]],0),"")</f>
        <v>5</v>
      </c>
      <c r="N930" s="101">
        <f>IF(ISNUMBER(jaar_zip[[#This Row],[graaddagen]]),IF(OR(MONTH(jaar_zip[[#This Row],[Datum]])=1,MONTH(jaar_zip[[#This Row],[Datum]])=2,MONTH(jaar_zip[[#This Row],[Datum]])=11,MONTH(jaar_zip[[#This Row],[Datum]])=12),1.1,IF(OR(MONTH(jaar_zip[[#This Row],[Datum]])=3,MONTH(jaar_zip[[#This Row],[Datum]])=10),1,0.8))*jaar_zip[[#This Row],[graaddagen]],"")</f>
        <v>5</v>
      </c>
      <c r="O930" s="101">
        <f>IF(ISNUMBER(jaar_zip[[#This Row],[etmaaltemperatuur]]),IF(jaar_zip[[#This Row],[etmaaltemperatuur]]&gt;stookgrens,jaar_zip[[#This Row],[etmaaltemperatuur]]-stookgrens,0),"")</f>
        <v>0</v>
      </c>
    </row>
    <row r="931" spans="1:15" x14ac:dyDescent="0.3">
      <c r="A931">
        <v>260</v>
      </c>
      <c r="B931">
        <v>20240316</v>
      </c>
      <c r="C931">
        <v>2.8</v>
      </c>
      <c r="D931">
        <v>7.5</v>
      </c>
      <c r="E931">
        <v>741</v>
      </c>
      <c r="F931">
        <v>1.2</v>
      </c>
      <c r="G931">
        <v>1019.5</v>
      </c>
      <c r="H931">
        <v>80</v>
      </c>
      <c r="I931" s="101" t="s">
        <v>19</v>
      </c>
      <c r="J931" s="1">
        <f>DATEVALUE(RIGHT(jaar_zip[[#This Row],[YYYYMMDD]],2)&amp;"-"&amp;MID(jaar_zip[[#This Row],[YYYYMMDD]],5,2)&amp;"-"&amp;LEFT(jaar_zip[[#This Row],[YYYYMMDD]],4))</f>
        <v>45367</v>
      </c>
      <c r="K931" s="101" t="str">
        <f>IF(AND(VALUE(MONTH(jaar_zip[[#This Row],[Datum]]))=1,VALUE(WEEKNUM(jaar_zip[[#This Row],[Datum]],21))&gt;51),RIGHT(YEAR(jaar_zip[[#This Row],[Datum]])-1,2),RIGHT(YEAR(jaar_zip[[#This Row],[Datum]]),2))&amp;"-"&amp; TEXT(WEEKNUM(jaar_zip[[#This Row],[Datum]],21),"00")</f>
        <v>24-11</v>
      </c>
      <c r="L931" s="101">
        <f>MONTH(jaar_zip[[#This Row],[Datum]])</f>
        <v>3</v>
      </c>
      <c r="M931" s="101">
        <f>IF(ISNUMBER(jaar_zip[[#This Row],[etmaaltemperatuur]]),IF(jaar_zip[[#This Row],[etmaaltemperatuur]]&lt;stookgrens,stookgrens-jaar_zip[[#This Row],[etmaaltemperatuur]],0),"")</f>
        <v>10.5</v>
      </c>
      <c r="N931" s="101">
        <f>IF(ISNUMBER(jaar_zip[[#This Row],[graaddagen]]),IF(OR(MONTH(jaar_zip[[#This Row],[Datum]])=1,MONTH(jaar_zip[[#This Row],[Datum]])=2,MONTH(jaar_zip[[#This Row],[Datum]])=11,MONTH(jaar_zip[[#This Row],[Datum]])=12),1.1,IF(OR(MONTH(jaar_zip[[#This Row],[Datum]])=3,MONTH(jaar_zip[[#This Row],[Datum]])=10),1,0.8))*jaar_zip[[#This Row],[graaddagen]],"")</f>
        <v>10.5</v>
      </c>
      <c r="O931" s="101">
        <f>IF(ISNUMBER(jaar_zip[[#This Row],[etmaaltemperatuur]]),IF(jaar_zip[[#This Row],[etmaaltemperatuur]]&gt;stookgrens,jaar_zip[[#This Row],[etmaaltemperatuur]]-stookgrens,0),"")</f>
        <v>0</v>
      </c>
    </row>
    <row r="932" spans="1:15" x14ac:dyDescent="0.3">
      <c r="A932">
        <v>260</v>
      </c>
      <c r="B932">
        <v>20240317</v>
      </c>
      <c r="C932">
        <v>3.5</v>
      </c>
      <c r="D932">
        <v>9.4</v>
      </c>
      <c r="E932">
        <v>689</v>
      </c>
      <c r="F932">
        <v>5.5</v>
      </c>
      <c r="G932">
        <v>1019</v>
      </c>
      <c r="H932">
        <v>85</v>
      </c>
      <c r="I932" s="101" t="s">
        <v>19</v>
      </c>
      <c r="J932" s="1">
        <f>DATEVALUE(RIGHT(jaar_zip[[#This Row],[YYYYMMDD]],2)&amp;"-"&amp;MID(jaar_zip[[#This Row],[YYYYMMDD]],5,2)&amp;"-"&amp;LEFT(jaar_zip[[#This Row],[YYYYMMDD]],4))</f>
        <v>45368</v>
      </c>
      <c r="K932" s="101" t="str">
        <f>IF(AND(VALUE(MONTH(jaar_zip[[#This Row],[Datum]]))=1,VALUE(WEEKNUM(jaar_zip[[#This Row],[Datum]],21))&gt;51),RIGHT(YEAR(jaar_zip[[#This Row],[Datum]])-1,2),RIGHT(YEAR(jaar_zip[[#This Row],[Datum]]),2))&amp;"-"&amp; TEXT(WEEKNUM(jaar_zip[[#This Row],[Datum]],21),"00")</f>
        <v>24-11</v>
      </c>
      <c r="L932" s="101">
        <f>MONTH(jaar_zip[[#This Row],[Datum]])</f>
        <v>3</v>
      </c>
      <c r="M932" s="101">
        <f>IF(ISNUMBER(jaar_zip[[#This Row],[etmaaltemperatuur]]),IF(jaar_zip[[#This Row],[etmaaltemperatuur]]&lt;stookgrens,stookgrens-jaar_zip[[#This Row],[etmaaltemperatuur]],0),"")</f>
        <v>8.6</v>
      </c>
      <c r="N932" s="101">
        <f>IF(ISNUMBER(jaar_zip[[#This Row],[graaddagen]]),IF(OR(MONTH(jaar_zip[[#This Row],[Datum]])=1,MONTH(jaar_zip[[#This Row],[Datum]])=2,MONTH(jaar_zip[[#This Row],[Datum]])=11,MONTH(jaar_zip[[#This Row],[Datum]])=12),1.1,IF(OR(MONTH(jaar_zip[[#This Row],[Datum]])=3,MONTH(jaar_zip[[#This Row],[Datum]])=10),1,0.8))*jaar_zip[[#This Row],[graaddagen]],"")</f>
        <v>8.6</v>
      </c>
      <c r="O932" s="101">
        <f>IF(ISNUMBER(jaar_zip[[#This Row],[etmaaltemperatuur]]),IF(jaar_zip[[#This Row],[etmaaltemperatuur]]&gt;stookgrens,jaar_zip[[#This Row],[etmaaltemperatuur]]-stookgrens,0),"")</f>
        <v>0</v>
      </c>
    </row>
    <row r="933" spans="1:15" x14ac:dyDescent="0.3">
      <c r="A933">
        <v>260</v>
      </c>
      <c r="B933">
        <v>20240318</v>
      </c>
      <c r="C933">
        <v>2.5</v>
      </c>
      <c r="D933">
        <v>11.1</v>
      </c>
      <c r="E933">
        <v>1075</v>
      </c>
      <c r="F933">
        <v>0</v>
      </c>
      <c r="G933">
        <v>1015.9</v>
      </c>
      <c r="H933">
        <v>82</v>
      </c>
      <c r="I933" s="101" t="s">
        <v>19</v>
      </c>
      <c r="J933" s="1">
        <f>DATEVALUE(RIGHT(jaar_zip[[#This Row],[YYYYMMDD]],2)&amp;"-"&amp;MID(jaar_zip[[#This Row],[YYYYMMDD]],5,2)&amp;"-"&amp;LEFT(jaar_zip[[#This Row],[YYYYMMDD]],4))</f>
        <v>45369</v>
      </c>
      <c r="K933" s="101" t="str">
        <f>IF(AND(VALUE(MONTH(jaar_zip[[#This Row],[Datum]]))=1,VALUE(WEEKNUM(jaar_zip[[#This Row],[Datum]],21))&gt;51),RIGHT(YEAR(jaar_zip[[#This Row],[Datum]])-1,2),RIGHT(YEAR(jaar_zip[[#This Row],[Datum]]),2))&amp;"-"&amp; TEXT(WEEKNUM(jaar_zip[[#This Row],[Datum]],21),"00")</f>
        <v>24-12</v>
      </c>
      <c r="L933" s="101">
        <f>MONTH(jaar_zip[[#This Row],[Datum]])</f>
        <v>3</v>
      </c>
      <c r="M933" s="101">
        <f>IF(ISNUMBER(jaar_zip[[#This Row],[etmaaltemperatuur]]),IF(jaar_zip[[#This Row],[etmaaltemperatuur]]&lt;stookgrens,stookgrens-jaar_zip[[#This Row],[etmaaltemperatuur]],0),"")</f>
        <v>6.9</v>
      </c>
      <c r="N933" s="101">
        <f>IF(ISNUMBER(jaar_zip[[#This Row],[graaddagen]]),IF(OR(MONTH(jaar_zip[[#This Row],[Datum]])=1,MONTH(jaar_zip[[#This Row],[Datum]])=2,MONTH(jaar_zip[[#This Row],[Datum]])=11,MONTH(jaar_zip[[#This Row],[Datum]])=12),1.1,IF(OR(MONTH(jaar_zip[[#This Row],[Datum]])=3,MONTH(jaar_zip[[#This Row],[Datum]])=10),1,0.8))*jaar_zip[[#This Row],[graaddagen]],"")</f>
        <v>6.9</v>
      </c>
      <c r="O933" s="101">
        <f>IF(ISNUMBER(jaar_zip[[#This Row],[etmaaltemperatuur]]),IF(jaar_zip[[#This Row],[etmaaltemperatuur]]&gt;stookgrens,jaar_zip[[#This Row],[etmaaltemperatuur]]-stookgrens,0),"")</f>
        <v>0</v>
      </c>
    </row>
    <row r="934" spans="1:15" x14ac:dyDescent="0.3">
      <c r="A934">
        <v>260</v>
      </c>
      <c r="B934">
        <v>20240319</v>
      </c>
      <c r="C934">
        <v>2.6</v>
      </c>
      <c r="D934">
        <v>11.5</v>
      </c>
      <c r="E934">
        <v>975</v>
      </c>
      <c r="F934">
        <v>-0.1</v>
      </c>
      <c r="G934">
        <v>1017.9</v>
      </c>
      <c r="H934">
        <v>80</v>
      </c>
      <c r="I934" s="101" t="s">
        <v>19</v>
      </c>
      <c r="J934" s="1">
        <f>DATEVALUE(RIGHT(jaar_zip[[#This Row],[YYYYMMDD]],2)&amp;"-"&amp;MID(jaar_zip[[#This Row],[YYYYMMDD]],5,2)&amp;"-"&amp;LEFT(jaar_zip[[#This Row],[YYYYMMDD]],4))</f>
        <v>45370</v>
      </c>
      <c r="K934" s="101" t="str">
        <f>IF(AND(VALUE(MONTH(jaar_zip[[#This Row],[Datum]]))=1,VALUE(WEEKNUM(jaar_zip[[#This Row],[Datum]],21))&gt;51),RIGHT(YEAR(jaar_zip[[#This Row],[Datum]])-1,2),RIGHT(YEAR(jaar_zip[[#This Row],[Datum]]),2))&amp;"-"&amp; TEXT(WEEKNUM(jaar_zip[[#This Row],[Datum]],21),"00")</f>
        <v>24-12</v>
      </c>
      <c r="L934" s="101">
        <f>MONTH(jaar_zip[[#This Row],[Datum]])</f>
        <v>3</v>
      </c>
      <c r="M934" s="101">
        <f>IF(ISNUMBER(jaar_zip[[#This Row],[etmaaltemperatuur]]),IF(jaar_zip[[#This Row],[etmaaltemperatuur]]&lt;stookgrens,stookgrens-jaar_zip[[#This Row],[etmaaltemperatuur]],0),"")</f>
        <v>6.5</v>
      </c>
      <c r="N934" s="101">
        <f>IF(ISNUMBER(jaar_zip[[#This Row],[graaddagen]]),IF(OR(MONTH(jaar_zip[[#This Row],[Datum]])=1,MONTH(jaar_zip[[#This Row],[Datum]])=2,MONTH(jaar_zip[[#This Row],[Datum]])=11,MONTH(jaar_zip[[#This Row],[Datum]])=12),1.1,IF(OR(MONTH(jaar_zip[[#This Row],[Datum]])=3,MONTH(jaar_zip[[#This Row],[Datum]])=10),1,0.8))*jaar_zip[[#This Row],[graaddagen]],"")</f>
        <v>6.5</v>
      </c>
      <c r="O934" s="101">
        <f>IF(ISNUMBER(jaar_zip[[#This Row],[etmaaltemperatuur]]),IF(jaar_zip[[#This Row],[etmaaltemperatuur]]&gt;stookgrens,jaar_zip[[#This Row],[etmaaltemperatuur]]-stookgrens,0),"")</f>
        <v>0</v>
      </c>
    </row>
    <row r="935" spans="1:15" x14ac:dyDescent="0.3">
      <c r="A935">
        <v>260</v>
      </c>
      <c r="B935">
        <v>20240320</v>
      </c>
      <c r="C935">
        <v>1.3</v>
      </c>
      <c r="D935">
        <v>12</v>
      </c>
      <c r="E935">
        <v>1194</v>
      </c>
      <c r="F935">
        <v>0</v>
      </c>
      <c r="G935">
        <v>1019.1</v>
      </c>
      <c r="H935">
        <v>82</v>
      </c>
      <c r="I935" s="101" t="s">
        <v>19</v>
      </c>
      <c r="J935" s="1">
        <f>DATEVALUE(RIGHT(jaar_zip[[#This Row],[YYYYMMDD]],2)&amp;"-"&amp;MID(jaar_zip[[#This Row],[YYYYMMDD]],5,2)&amp;"-"&amp;LEFT(jaar_zip[[#This Row],[YYYYMMDD]],4))</f>
        <v>45371</v>
      </c>
      <c r="K935" s="101" t="str">
        <f>IF(AND(VALUE(MONTH(jaar_zip[[#This Row],[Datum]]))=1,VALUE(WEEKNUM(jaar_zip[[#This Row],[Datum]],21))&gt;51),RIGHT(YEAR(jaar_zip[[#This Row],[Datum]])-1,2),RIGHT(YEAR(jaar_zip[[#This Row],[Datum]]),2))&amp;"-"&amp; TEXT(WEEKNUM(jaar_zip[[#This Row],[Datum]],21),"00")</f>
        <v>24-12</v>
      </c>
      <c r="L935" s="101">
        <f>MONTH(jaar_zip[[#This Row],[Datum]])</f>
        <v>3</v>
      </c>
      <c r="M935" s="101">
        <f>IF(ISNUMBER(jaar_zip[[#This Row],[etmaaltemperatuur]]),IF(jaar_zip[[#This Row],[etmaaltemperatuur]]&lt;stookgrens,stookgrens-jaar_zip[[#This Row],[etmaaltemperatuur]],0),"")</f>
        <v>6</v>
      </c>
      <c r="N935" s="101">
        <f>IF(ISNUMBER(jaar_zip[[#This Row],[graaddagen]]),IF(OR(MONTH(jaar_zip[[#This Row],[Datum]])=1,MONTH(jaar_zip[[#This Row],[Datum]])=2,MONTH(jaar_zip[[#This Row],[Datum]])=11,MONTH(jaar_zip[[#This Row],[Datum]])=12),1.1,IF(OR(MONTH(jaar_zip[[#This Row],[Datum]])=3,MONTH(jaar_zip[[#This Row],[Datum]])=10),1,0.8))*jaar_zip[[#This Row],[graaddagen]],"")</f>
        <v>6</v>
      </c>
      <c r="O935" s="101">
        <f>IF(ISNUMBER(jaar_zip[[#This Row],[etmaaltemperatuur]]),IF(jaar_zip[[#This Row],[etmaaltemperatuur]]&gt;stookgrens,jaar_zip[[#This Row],[etmaaltemperatuur]]-stookgrens,0),"")</f>
        <v>0</v>
      </c>
    </row>
    <row r="936" spans="1:15" x14ac:dyDescent="0.3">
      <c r="A936">
        <v>260</v>
      </c>
      <c r="B936">
        <v>20240321</v>
      </c>
      <c r="C936">
        <v>2.9</v>
      </c>
      <c r="D936">
        <v>9.5</v>
      </c>
      <c r="E936">
        <v>670</v>
      </c>
      <c r="F936">
        <v>-0.1</v>
      </c>
      <c r="G936">
        <v>1023.4</v>
      </c>
      <c r="H936">
        <v>85</v>
      </c>
      <c r="I936" s="101" t="s">
        <v>19</v>
      </c>
      <c r="J936" s="1">
        <f>DATEVALUE(RIGHT(jaar_zip[[#This Row],[YYYYMMDD]],2)&amp;"-"&amp;MID(jaar_zip[[#This Row],[YYYYMMDD]],5,2)&amp;"-"&amp;LEFT(jaar_zip[[#This Row],[YYYYMMDD]],4))</f>
        <v>45372</v>
      </c>
      <c r="K936" s="101" t="str">
        <f>IF(AND(VALUE(MONTH(jaar_zip[[#This Row],[Datum]]))=1,VALUE(WEEKNUM(jaar_zip[[#This Row],[Datum]],21))&gt;51),RIGHT(YEAR(jaar_zip[[#This Row],[Datum]])-1,2),RIGHT(YEAR(jaar_zip[[#This Row],[Datum]]),2))&amp;"-"&amp; TEXT(WEEKNUM(jaar_zip[[#This Row],[Datum]],21),"00")</f>
        <v>24-12</v>
      </c>
      <c r="L936" s="101">
        <f>MONTH(jaar_zip[[#This Row],[Datum]])</f>
        <v>3</v>
      </c>
      <c r="M936" s="101">
        <f>IF(ISNUMBER(jaar_zip[[#This Row],[etmaaltemperatuur]]),IF(jaar_zip[[#This Row],[etmaaltemperatuur]]&lt;stookgrens,stookgrens-jaar_zip[[#This Row],[etmaaltemperatuur]],0),"")</f>
        <v>8.5</v>
      </c>
      <c r="N936" s="101">
        <f>IF(ISNUMBER(jaar_zip[[#This Row],[graaddagen]]),IF(OR(MONTH(jaar_zip[[#This Row],[Datum]])=1,MONTH(jaar_zip[[#This Row],[Datum]])=2,MONTH(jaar_zip[[#This Row],[Datum]])=11,MONTH(jaar_zip[[#This Row],[Datum]])=12),1.1,IF(OR(MONTH(jaar_zip[[#This Row],[Datum]])=3,MONTH(jaar_zip[[#This Row],[Datum]])=10),1,0.8))*jaar_zip[[#This Row],[graaddagen]],"")</f>
        <v>8.5</v>
      </c>
      <c r="O936" s="101">
        <f>IF(ISNUMBER(jaar_zip[[#This Row],[etmaaltemperatuur]]),IF(jaar_zip[[#This Row],[etmaaltemperatuur]]&gt;stookgrens,jaar_zip[[#This Row],[etmaaltemperatuur]]-stookgrens,0),"")</f>
        <v>0</v>
      </c>
    </row>
    <row r="937" spans="1:15" x14ac:dyDescent="0.3">
      <c r="A937">
        <v>260</v>
      </c>
      <c r="B937">
        <v>20240322</v>
      </c>
      <c r="C937">
        <v>3.2</v>
      </c>
      <c r="D937">
        <v>9.4</v>
      </c>
      <c r="E937">
        <v>313</v>
      </c>
      <c r="F937">
        <v>2.1</v>
      </c>
      <c r="G937">
        <v>1015.6</v>
      </c>
      <c r="H937">
        <v>91</v>
      </c>
      <c r="I937" s="101" t="s">
        <v>19</v>
      </c>
      <c r="J937" s="1">
        <f>DATEVALUE(RIGHT(jaar_zip[[#This Row],[YYYYMMDD]],2)&amp;"-"&amp;MID(jaar_zip[[#This Row],[YYYYMMDD]],5,2)&amp;"-"&amp;LEFT(jaar_zip[[#This Row],[YYYYMMDD]],4))</f>
        <v>45373</v>
      </c>
      <c r="K937" s="101" t="str">
        <f>IF(AND(VALUE(MONTH(jaar_zip[[#This Row],[Datum]]))=1,VALUE(WEEKNUM(jaar_zip[[#This Row],[Datum]],21))&gt;51),RIGHT(YEAR(jaar_zip[[#This Row],[Datum]])-1,2),RIGHT(YEAR(jaar_zip[[#This Row],[Datum]]),2))&amp;"-"&amp; TEXT(WEEKNUM(jaar_zip[[#This Row],[Datum]],21),"00")</f>
        <v>24-12</v>
      </c>
      <c r="L937" s="101">
        <f>MONTH(jaar_zip[[#This Row],[Datum]])</f>
        <v>3</v>
      </c>
      <c r="M937" s="101">
        <f>IF(ISNUMBER(jaar_zip[[#This Row],[etmaaltemperatuur]]),IF(jaar_zip[[#This Row],[etmaaltemperatuur]]&lt;stookgrens,stookgrens-jaar_zip[[#This Row],[etmaaltemperatuur]],0),"")</f>
        <v>8.6</v>
      </c>
      <c r="N937" s="101">
        <f>IF(ISNUMBER(jaar_zip[[#This Row],[graaddagen]]),IF(OR(MONTH(jaar_zip[[#This Row],[Datum]])=1,MONTH(jaar_zip[[#This Row],[Datum]])=2,MONTH(jaar_zip[[#This Row],[Datum]])=11,MONTH(jaar_zip[[#This Row],[Datum]])=12),1.1,IF(OR(MONTH(jaar_zip[[#This Row],[Datum]])=3,MONTH(jaar_zip[[#This Row],[Datum]])=10),1,0.8))*jaar_zip[[#This Row],[graaddagen]],"")</f>
        <v>8.6</v>
      </c>
      <c r="O937" s="101">
        <f>IF(ISNUMBER(jaar_zip[[#This Row],[etmaaltemperatuur]]),IF(jaar_zip[[#This Row],[etmaaltemperatuur]]&gt;stookgrens,jaar_zip[[#This Row],[etmaaltemperatuur]]-stookgrens,0),"")</f>
        <v>0</v>
      </c>
    </row>
    <row r="938" spans="1:15" x14ac:dyDescent="0.3">
      <c r="A938">
        <v>260</v>
      </c>
      <c r="B938">
        <v>20240323</v>
      </c>
      <c r="C938">
        <v>4.5</v>
      </c>
      <c r="D938">
        <v>6.9</v>
      </c>
      <c r="E938">
        <v>1228</v>
      </c>
      <c r="F938">
        <v>2</v>
      </c>
      <c r="G938">
        <v>1007.8</v>
      </c>
      <c r="H938">
        <v>77</v>
      </c>
      <c r="I938" s="101" t="s">
        <v>19</v>
      </c>
      <c r="J938" s="1">
        <f>DATEVALUE(RIGHT(jaar_zip[[#This Row],[YYYYMMDD]],2)&amp;"-"&amp;MID(jaar_zip[[#This Row],[YYYYMMDD]],5,2)&amp;"-"&amp;LEFT(jaar_zip[[#This Row],[YYYYMMDD]],4))</f>
        <v>45374</v>
      </c>
      <c r="K938" s="101" t="str">
        <f>IF(AND(VALUE(MONTH(jaar_zip[[#This Row],[Datum]]))=1,VALUE(WEEKNUM(jaar_zip[[#This Row],[Datum]],21))&gt;51),RIGHT(YEAR(jaar_zip[[#This Row],[Datum]])-1,2),RIGHT(YEAR(jaar_zip[[#This Row],[Datum]]),2))&amp;"-"&amp; TEXT(WEEKNUM(jaar_zip[[#This Row],[Datum]],21),"00")</f>
        <v>24-12</v>
      </c>
      <c r="L938" s="101">
        <f>MONTH(jaar_zip[[#This Row],[Datum]])</f>
        <v>3</v>
      </c>
      <c r="M938" s="101">
        <f>IF(ISNUMBER(jaar_zip[[#This Row],[etmaaltemperatuur]]),IF(jaar_zip[[#This Row],[etmaaltemperatuur]]&lt;stookgrens,stookgrens-jaar_zip[[#This Row],[etmaaltemperatuur]],0),"")</f>
        <v>11.1</v>
      </c>
      <c r="N938" s="101">
        <f>IF(ISNUMBER(jaar_zip[[#This Row],[graaddagen]]),IF(OR(MONTH(jaar_zip[[#This Row],[Datum]])=1,MONTH(jaar_zip[[#This Row],[Datum]])=2,MONTH(jaar_zip[[#This Row],[Datum]])=11,MONTH(jaar_zip[[#This Row],[Datum]])=12),1.1,IF(OR(MONTH(jaar_zip[[#This Row],[Datum]])=3,MONTH(jaar_zip[[#This Row],[Datum]])=10),1,0.8))*jaar_zip[[#This Row],[graaddagen]],"")</f>
        <v>11.1</v>
      </c>
      <c r="O938" s="101">
        <f>IF(ISNUMBER(jaar_zip[[#This Row],[etmaaltemperatuur]]),IF(jaar_zip[[#This Row],[etmaaltemperatuur]]&gt;stookgrens,jaar_zip[[#This Row],[etmaaltemperatuur]]-stookgrens,0),"")</f>
        <v>0</v>
      </c>
    </row>
    <row r="939" spans="1:15" x14ac:dyDescent="0.3">
      <c r="A939">
        <v>260</v>
      </c>
      <c r="B939">
        <v>20240324</v>
      </c>
      <c r="C939">
        <v>4.9000000000000004</v>
      </c>
      <c r="D939">
        <v>6.4</v>
      </c>
      <c r="E939">
        <v>673</v>
      </c>
      <c r="F939">
        <v>15.4</v>
      </c>
      <c r="G939">
        <v>1004.5</v>
      </c>
      <c r="H939">
        <v>87</v>
      </c>
      <c r="I939" s="101" t="s">
        <v>19</v>
      </c>
      <c r="J939" s="1">
        <f>DATEVALUE(RIGHT(jaar_zip[[#This Row],[YYYYMMDD]],2)&amp;"-"&amp;MID(jaar_zip[[#This Row],[YYYYMMDD]],5,2)&amp;"-"&amp;LEFT(jaar_zip[[#This Row],[YYYYMMDD]],4))</f>
        <v>45375</v>
      </c>
      <c r="K939" s="101" t="str">
        <f>IF(AND(VALUE(MONTH(jaar_zip[[#This Row],[Datum]]))=1,VALUE(WEEKNUM(jaar_zip[[#This Row],[Datum]],21))&gt;51),RIGHT(YEAR(jaar_zip[[#This Row],[Datum]])-1,2),RIGHT(YEAR(jaar_zip[[#This Row],[Datum]]),2))&amp;"-"&amp; TEXT(WEEKNUM(jaar_zip[[#This Row],[Datum]],21),"00")</f>
        <v>24-12</v>
      </c>
      <c r="L939" s="101">
        <f>MONTH(jaar_zip[[#This Row],[Datum]])</f>
        <v>3</v>
      </c>
      <c r="M939" s="101">
        <f>IF(ISNUMBER(jaar_zip[[#This Row],[etmaaltemperatuur]]),IF(jaar_zip[[#This Row],[etmaaltemperatuur]]&lt;stookgrens,stookgrens-jaar_zip[[#This Row],[etmaaltemperatuur]],0),"")</f>
        <v>11.6</v>
      </c>
      <c r="N939" s="101">
        <f>IF(ISNUMBER(jaar_zip[[#This Row],[graaddagen]]),IF(OR(MONTH(jaar_zip[[#This Row],[Datum]])=1,MONTH(jaar_zip[[#This Row],[Datum]])=2,MONTH(jaar_zip[[#This Row],[Datum]])=11,MONTH(jaar_zip[[#This Row],[Datum]])=12),1.1,IF(OR(MONTH(jaar_zip[[#This Row],[Datum]])=3,MONTH(jaar_zip[[#This Row],[Datum]])=10),1,0.8))*jaar_zip[[#This Row],[graaddagen]],"")</f>
        <v>11.6</v>
      </c>
      <c r="O939" s="101">
        <f>IF(ISNUMBER(jaar_zip[[#This Row],[etmaaltemperatuur]]),IF(jaar_zip[[#This Row],[etmaaltemperatuur]]&gt;stookgrens,jaar_zip[[#This Row],[etmaaltemperatuur]]-stookgrens,0),"")</f>
        <v>0</v>
      </c>
    </row>
    <row r="940" spans="1:15" x14ac:dyDescent="0.3">
      <c r="A940">
        <v>260</v>
      </c>
      <c r="B940">
        <v>20240325</v>
      </c>
      <c r="C940">
        <v>2.9</v>
      </c>
      <c r="D940">
        <v>7.3</v>
      </c>
      <c r="E940">
        <v>1620</v>
      </c>
      <c r="F940">
        <v>0</v>
      </c>
      <c r="G940">
        <v>1004.2</v>
      </c>
      <c r="H940">
        <v>72</v>
      </c>
      <c r="I940" s="101" t="s">
        <v>19</v>
      </c>
      <c r="J940" s="1">
        <f>DATEVALUE(RIGHT(jaar_zip[[#This Row],[YYYYMMDD]],2)&amp;"-"&amp;MID(jaar_zip[[#This Row],[YYYYMMDD]],5,2)&amp;"-"&amp;LEFT(jaar_zip[[#This Row],[YYYYMMDD]],4))</f>
        <v>45376</v>
      </c>
      <c r="K940" s="101" t="str">
        <f>IF(AND(VALUE(MONTH(jaar_zip[[#This Row],[Datum]]))=1,VALUE(WEEKNUM(jaar_zip[[#This Row],[Datum]],21))&gt;51),RIGHT(YEAR(jaar_zip[[#This Row],[Datum]])-1,2),RIGHT(YEAR(jaar_zip[[#This Row],[Datum]]),2))&amp;"-"&amp; TEXT(WEEKNUM(jaar_zip[[#This Row],[Datum]],21),"00")</f>
        <v>24-13</v>
      </c>
      <c r="L940" s="101">
        <f>MONTH(jaar_zip[[#This Row],[Datum]])</f>
        <v>3</v>
      </c>
      <c r="M940" s="101">
        <f>IF(ISNUMBER(jaar_zip[[#This Row],[etmaaltemperatuur]]),IF(jaar_zip[[#This Row],[etmaaltemperatuur]]&lt;stookgrens,stookgrens-jaar_zip[[#This Row],[etmaaltemperatuur]],0),"")</f>
        <v>10.7</v>
      </c>
      <c r="N940" s="101">
        <f>IF(ISNUMBER(jaar_zip[[#This Row],[graaddagen]]),IF(OR(MONTH(jaar_zip[[#This Row],[Datum]])=1,MONTH(jaar_zip[[#This Row],[Datum]])=2,MONTH(jaar_zip[[#This Row],[Datum]])=11,MONTH(jaar_zip[[#This Row],[Datum]])=12),1.1,IF(OR(MONTH(jaar_zip[[#This Row],[Datum]])=3,MONTH(jaar_zip[[#This Row],[Datum]])=10),1,0.8))*jaar_zip[[#This Row],[graaddagen]],"")</f>
        <v>10.7</v>
      </c>
      <c r="O940" s="101">
        <f>IF(ISNUMBER(jaar_zip[[#This Row],[etmaaltemperatuur]]),IF(jaar_zip[[#This Row],[etmaaltemperatuur]]&gt;stookgrens,jaar_zip[[#This Row],[etmaaltemperatuur]]-stookgrens,0),"")</f>
        <v>0</v>
      </c>
    </row>
    <row r="941" spans="1:15" x14ac:dyDescent="0.3">
      <c r="A941">
        <v>260</v>
      </c>
      <c r="B941">
        <v>20240326</v>
      </c>
      <c r="C941">
        <v>3.8</v>
      </c>
      <c r="D941">
        <v>8.6999999999999993</v>
      </c>
      <c r="E941">
        <v>909</v>
      </c>
      <c r="F941">
        <v>-0.1</v>
      </c>
      <c r="G941">
        <v>990.8</v>
      </c>
      <c r="H941">
        <v>71</v>
      </c>
      <c r="I941" s="101" t="s">
        <v>19</v>
      </c>
      <c r="J941" s="1">
        <f>DATEVALUE(RIGHT(jaar_zip[[#This Row],[YYYYMMDD]],2)&amp;"-"&amp;MID(jaar_zip[[#This Row],[YYYYMMDD]],5,2)&amp;"-"&amp;LEFT(jaar_zip[[#This Row],[YYYYMMDD]],4))</f>
        <v>45377</v>
      </c>
      <c r="K941" s="101" t="str">
        <f>IF(AND(VALUE(MONTH(jaar_zip[[#This Row],[Datum]]))=1,VALUE(WEEKNUM(jaar_zip[[#This Row],[Datum]],21))&gt;51),RIGHT(YEAR(jaar_zip[[#This Row],[Datum]])-1,2),RIGHT(YEAR(jaar_zip[[#This Row],[Datum]]),2))&amp;"-"&amp; TEXT(WEEKNUM(jaar_zip[[#This Row],[Datum]],21),"00")</f>
        <v>24-13</v>
      </c>
      <c r="L941" s="101">
        <f>MONTH(jaar_zip[[#This Row],[Datum]])</f>
        <v>3</v>
      </c>
      <c r="M941" s="101">
        <f>IF(ISNUMBER(jaar_zip[[#This Row],[etmaaltemperatuur]]),IF(jaar_zip[[#This Row],[etmaaltemperatuur]]&lt;stookgrens,stookgrens-jaar_zip[[#This Row],[etmaaltemperatuur]],0),"")</f>
        <v>9.3000000000000007</v>
      </c>
      <c r="N941" s="101">
        <f>IF(ISNUMBER(jaar_zip[[#This Row],[graaddagen]]),IF(OR(MONTH(jaar_zip[[#This Row],[Datum]])=1,MONTH(jaar_zip[[#This Row],[Datum]])=2,MONTH(jaar_zip[[#This Row],[Datum]])=11,MONTH(jaar_zip[[#This Row],[Datum]])=12),1.1,IF(OR(MONTH(jaar_zip[[#This Row],[Datum]])=3,MONTH(jaar_zip[[#This Row],[Datum]])=10),1,0.8))*jaar_zip[[#This Row],[graaddagen]],"")</f>
        <v>9.3000000000000007</v>
      </c>
      <c r="O941" s="101">
        <f>IF(ISNUMBER(jaar_zip[[#This Row],[etmaaltemperatuur]]),IF(jaar_zip[[#This Row],[etmaaltemperatuur]]&gt;stookgrens,jaar_zip[[#This Row],[etmaaltemperatuur]]-stookgrens,0),"")</f>
        <v>0</v>
      </c>
    </row>
    <row r="942" spans="1:15" x14ac:dyDescent="0.3">
      <c r="A942">
        <v>260</v>
      </c>
      <c r="B942">
        <v>20240327</v>
      </c>
      <c r="C942">
        <v>3.6</v>
      </c>
      <c r="D942">
        <v>9.6</v>
      </c>
      <c r="E942">
        <v>927</v>
      </c>
      <c r="F942">
        <v>0.2</v>
      </c>
      <c r="G942">
        <v>986.1</v>
      </c>
      <c r="H942">
        <v>77</v>
      </c>
      <c r="I942" s="101" t="s">
        <v>19</v>
      </c>
      <c r="J942" s="1">
        <f>DATEVALUE(RIGHT(jaar_zip[[#This Row],[YYYYMMDD]],2)&amp;"-"&amp;MID(jaar_zip[[#This Row],[YYYYMMDD]],5,2)&amp;"-"&amp;LEFT(jaar_zip[[#This Row],[YYYYMMDD]],4))</f>
        <v>45378</v>
      </c>
      <c r="K942" s="101" t="str">
        <f>IF(AND(VALUE(MONTH(jaar_zip[[#This Row],[Datum]]))=1,VALUE(WEEKNUM(jaar_zip[[#This Row],[Datum]],21))&gt;51),RIGHT(YEAR(jaar_zip[[#This Row],[Datum]])-1,2),RIGHT(YEAR(jaar_zip[[#This Row],[Datum]]),2))&amp;"-"&amp; TEXT(WEEKNUM(jaar_zip[[#This Row],[Datum]],21),"00")</f>
        <v>24-13</v>
      </c>
      <c r="L942" s="101">
        <f>MONTH(jaar_zip[[#This Row],[Datum]])</f>
        <v>3</v>
      </c>
      <c r="M942" s="101">
        <f>IF(ISNUMBER(jaar_zip[[#This Row],[etmaaltemperatuur]]),IF(jaar_zip[[#This Row],[etmaaltemperatuur]]&lt;stookgrens,stookgrens-jaar_zip[[#This Row],[etmaaltemperatuur]],0),"")</f>
        <v>8.4</v>
      </c>
      <c r="N942" s="101">
        <f>IF(ISNUMBER(jaar_zip[[#This Row],[graaddagen]]),IF(OR(MONTH(jaar_zip[[#This Row],[Datum]])=1,MONTH(jaar_zip[[#This Row],[Datum]])=2,MONTH(jaar_zip[[#This Row],[Datum]])=11,MONTH(jaar_zip[[#This Row],[Datum]])=12),1.1,IF(OR(MONTH(jaar_zip[[#This Row],[Datum]])=3,MONTH(jaar_zip[[#This Row],[Datum]])=10),1,0.8))*jaar_zip[[#This Row],[graaddagen]],"")</f>
        <v>8.4</v>
      </c>
      <c r="O942" s="101">
        <f>IF(ISNUMBER(jaar_zip[[#This Row],[etmaaltemperatuur]]),IF(jaar_zip[[#This Row],[etmaaltemperatuur]]&gt;stookgrens,jaar_zip[[#This Row],[etmaaltemperatuur]]-stookgrens,0),"")</f>
        <v>0</v>
      </c>
    </row>
    <row r="943" spans="1:15" x14ac:dyDescent="0.3">
      <c r="A943">
        <v>260</v>
      </c>
      <c r="B943">
        <v>20240328</v>
      </c>
      <c r="C943">
        <v>5</v>
      </c>
      <c r="D943">
        <v>9.1</v>
      </c>
      <c r="E943">
        <v>832</v>
      </c>
      <c r="F943">
        <v>3.5</v>
      </c>
      <c r="G943">
        <v>985.9</v>
      </c>
      <c r="H943">
        <v>71</v>
      </c>
      <c r="I943" s="101" t="s">
        <v>19</v>
      </c>
      <c r="J943" s="1">
        <f>DATEVALUE(RIGHT(jaar_zip[[#This Row],[YYYYMMDD]],2)&amp;"-"&amp;MID(jaar_zip[[#This Row],[YYYYMMDD]],5,2)&amp;"-"&amp;LEFT(jaar_zip[[#This Row],[YYYYMMDD]],4))</f>
        <v>45379</v>
      </c>
      <c r="K943" s="101" t="str">
        <f>IF(AND(VALUE(MONTH(jaar_zip[[#This Row],[Datum]]))=1,VALUE(WEEKNUM(jaar_zip[[#This Row],[Datum]],21))&gt;51),RIGHT(YEAR(jaar_zip[[#This Row],[Datum]])-1,2),RIGHT(YEAR(jaar_zip[[#This Row],[Datum]]),2))&amp;"-"&amp; TEXT(WEEKNUM(jaar_zip[[#This Row],[Datum]],21),"00")</f>
        <v>24-13</v>
      </c>
      <c r="L943" s="101">
        <f>MONTH(jaar_zip[[#This Row],[Datum]])</f>
        <v>3</v>
      </c>
      <c r="M943" s="101">
        <f>IF(ISNUMBER(jaar_zip[[#This Row],[etmaaltemperatuur]]),IF(jaar_zip[[#This Row],[etmaaltemperatuur]]&lt;stookgrens,stookgrens-jaar_zip[[#This Row],[etmaaltemperatuur]],0),"")</f>
        <v>8.9</v>
      </c>
      <c r="N943" s="101">
        <f>IF(ISNUMBER(jaar_zip[[#This Row],[graaddagen]]),IF(OR(MONTH(jaar_zip[[#This Row],[Datum]])=1,MONTH(jaar_zip[[#This Row],[Datum]])=2,MONTH(jaar_zip[[#This Row],[Datum]])=11,MONTH(jaar_zip[[#This Row],[Datum]])=12),1.1,IF(OR(MONTH(jaar_zip[[#This Row],[Datum]])=3,MONTH(jaar_zip[[#This Row],[Datum]])=10),1,0.8))*jaar_zip[[#This Row],[graaddagen]],"")</f>
        <v>8.9</v>
      </c>
      <c r="O943" s="101">
        <f>IF(ISNUMBER(jaar_zip[[#This Row],[etmaaltemperatuur]]),IF(jaar_zip[[#This Row],[etmaaltemperatuur]]&gt;stookgrens,jaar_zip[[#This Row],[etmaaltemperatuur]]-stookgrens,0),"")</f>
        <v>0</v>
      </c>
    </row>
    <row r="944" spans="1:15" x14ac:dyDescent="0.3">
      <c r="A944">
        <v>260</v>
      </c>
      <c r="B944">
        <v>20240329</v>
      </c>
      <c r="C944">
        <v>4.3</v>
      </c>
      <c r="D944">
        <v>10.9</v>
      </c>
      <c r="E944">
        <v>1166</v>
      </c>
      <c r="F944">
        <v>0.4</v>
      </c>
      <c r="G944">
        <v>993.1</v>
      </c>
      <c r="H944">
        <v>71</v>
      </c>
      <c r="I944" s="101" t="s">
        <v>19</v>
      </c>
      <c r="J944" s="1">
        <f>DATEVALUE(RIGHT(jaar_zip[[#This Row],[YYYYMMDD]],2)&amp;"-"&amp;MID(jaar_zip[[#This Row],[YYYYMMDD]],5,2)&amp;"-"&amp;LEFT(jaar_zip[[#This Row],[YYYYMMDD]],4))</f>
        <v>45380</v>
      </c>
      <c r="K944" s="101" t="str">
        <f>IF(AND(VALUE(MONTH(jaar_zip[[#This Row],[Datum]]))=1,VALUE(WEEKNUM(jaar_zip[[#This Row],[Datum]],21))&gt;51),RIGHT(YEAR(jaar_zip[[#This Row],[Datum]])-1,2),RIGHT(YEAR(jaar_zip[[#This Row],[Datum]]),2))&amp;"-"&amp; TEXT(WEEKNUM(jaar_zip[[#This Row],[Datum]],21),"00")</f>
        <v>24-13</v>
      </c>
      <c r="L944" s="101">
        <f>MONTH(jaar_zip[[#This Row],[Datum]])</f>
        <v>3</v>
      </c>
      <c r="M944" s="101">
        <f>IF(ISNUMBER(jaar_zip[[#This Row],[etmaaltemperatuur]]),IF(jaar_zip[[#This Row],[etmaaltemperatuur]]&lt;stookgrens,stookgrens-jaar_zip[[#This Row],[etmaaltemperatuur]],0),"")</f>
        <v>7.1</v>
      </c>
      <c r="N944" s="101">
        <f>IF(ISNUMBER(jaar_zip[[#This Row],[graaddagen]]),IF(OR(MONTH(jaar_zip[[#This Row],[Datum]])=1,MONTH(jaar_zip[[#This Row],[Datum]])=2,MONTH(jaar_zip[[#This Row],[Datum]])=11,MONTH(jaar_zip[[#This Row],[Datum]])=12),1.1,IF(OR(MONTH(jaar_zip[[#This Row],[Datum]])=3,MONTH(jaar_zip[[#This Row],[Datum]])=10),1,0.8))*jaar_zip[[#This Row],[graaddagen]],"")</f>
        <v>7.1</v>
      </c>
      <c r="O944" s="101">
        <f>IF(ISNUMBER(jaar_zip[[#This Row],[etmaaltemperatuur]]),IF(jaar_zip[[#This Row],[etmaaltemperatuur]]&gt;stookgrens,jaar_zip[[#This Row],[etmaaltemperatuur]]-stookgrens,0),"")</f>
        <v>0</v>
      </c>
    </row>
    <row r="945" spans="1:15" x14ac:dyDescent="0.3">
      <c r="A945">
        <v>260</v>
      </c>
      <c r="B945">
        <v>20240330</v>
      </c>
      <c r="C945">
        <v>1.8</v>
      </c>
      <c r="D945">
        <v>8.6</v>
      </c>
      <c r="E945">
        <v>347</v>
      </c>
      <c r="F945">
        <v>0.9</v>
      </c>
      <c r="G945">
        <v>997.1</v>
      </c>
      <c r="H945">
        <v>94</v>
      </c>
      <c r="I945" s="101" t="s">
        <v>19</v>
      </c>
      <c r="J945" s="1">
        <f>DATEVALUE(RIGHT(jaar_zip[[#This Row],[YYYYMMDD]],2)&amp;"-"&amp;MID(jaar_zip[[#This Row],[YYYYMMDD]],5,2)&amp;"-"&amp;LEFT(jaar_zip[[#This Row],[YYYYMMDD]],4))</f>
        <v>45381</v>
      </c>
      <c r="K945" s="101" t="str">
        <f>IF(AND(VALUE(MONTH(jaar_zip[[#This Row],[Datum]]))=1,VALUE(WEEKNUM(jaar_zip[[#This Row],[Datum]],21))&gt;51),RIGHT(YEAR(jaar_zip[[#This Row],[Datum]])-1,2),RIGHT(YEAR(jaar_zip[[#This Row],[Datum]]),2))&amp;"-"&amp; TEXT(WEEKNUM(jaar_zip[[#This Row],[Datum]],21),"00")</f>
        <v>24-13</v>
      </c>
      <c r="L945" s="101">
        <f>MONTH(jaar_zip[[#This Row],[Datum]])</f>
        <v>3</v>
      </c>
      <c r="M945" s="101">
        <f>IF(ISNUMBER(jaar_zip[[#This Row],[etmaaltemperatuur]]),IF(jaar_zip[[#This Row],[etmaaltemperatuur]]&lt;stookgrens,stookgrens-jaar_zip[[#This Row],[etmaaltemperatuur]],0),"")</f>
        <v>9.4</v>
      </c>
      <c r="N945" s="101">
        <f>IF(ISNUMBER(jaar_zip[[#This Row],[graaddagen]]),IF(OR(MONTH(jaar_zip[[#This Row],[Datum]])=1,MONTH(jaar_zip[[#This Row],[Datum]])=2,MONTH(jaar_zip[[#This Row],[Datum]])=11,MONTH(jaar_zip[[#This Row],[Datum]])=12),1.1,IF(OR(MONTH(jaar_zip[[#This Row],[Datum]])=3,MONTH(jaar_zip[[#This Row],[Datum]])=10),1,0.8))*jaar_zip[[#This Row],[graaddagen]],"")</f>
        <v>9.4</v>
      </c>
      <c r="O945" s="101">
        <f>IF(ISNUMBER(jaar_zip[[#This Row],[etmaaltemperatuur]]),IF(jaar_zip[[#This Row],[etmaaltemperatuur]]&gt;stookgrens,jaar_zip[[#This Row],[etmaaltemperatuur]]-stookgrens,0),"")</f>
        <v>0</v>
      </c>
    </row>
    <row r="946" spans="1:15" x14ac:dyDescent="0.3">
      <c r="A946">
        <v>260</v>
      </c>
      <c r="B946">
        <v>20240331</v>
      </c>
      <c r="C946">
        <v>3</v>
      </c>
      <c r="D946">
        <v>10.5</v>
      </c>
      <c r="E946">
        <v>1050</v>
      </c>
      <c r="F946">
        <v>9.6999999999999993</v>
      </c>
      <c r="G946">
        <v>996.3</v>
      </c>
      <c r="H946">
        <v>90</v>
      </c>
      <c r="I946" s="101" t="s">
        <v>19</v>
      </c>
      <c r="J946" s="1">
        <f>DATEVALUE(RIGHT(jaar_zip[[#This Row],[YYYYMMDD]],2)&amp;"-"&amp;MID(jaar_zip[[#This Row],[YYYYMMDD]],5,2)&amp;"-"&amp;LEFT(jaar_zip[[#This Row],[YYYYMMDD]],4))</f>
        <v>45382</v>
      </c>
      <c r="K946" s="101" t="str">
        <f>IF(AND(VALUE(MONTH(jaar_zip[[#This Row],[Datum]]))=1,VALUE(WEEKNUM(jaar_zip[[#This Row],[Datum]],21))&gt;51),RIGHT(YEAR(jaar_zip[[#This Row],[Datum]])-1,2),RIGHT(YEAR(jaar_zip[[#This Row],[Datum]]),2))&amp;"-"&amp; TEXT(WEEKNUM(jaar_zip[[#This Row],[Datum]],21),"00")</f>
        <v>24-13</v>
      </c>
      <c r="L946" s="101">
        <f>MONTH(jaar_zip[[#This Row],[Datum]])</f>
        <v>3</v>
      </c>
      <c r="M946" s="101">
        <f>IF(ISNUMBER(jaar_zip[[#This Row],[etmaaltemperatuur]]),IF(jaar_zip[[#This Row],[etmaaltemperatuur]]&lt;stookgrens,stookgrens-jaar_zip[[#This Row],[etmaaltemperatuur]],0),"")</f>
        <v>7.5</v>
      </c>
      <c r="N946" s="101">
        <f>IF(ISNUMBER(jaar_zip[[#This Row],[graaddagen]]),IF(OR(MONTH(jaar_zip[[#This Row],[Datum]])=1,MONTH(jaar_zip[[#This Row],[Datum]])=2,MONTH(jaar_zip[[#This Row],[Datum]])=11,MONTH(jaar_zip[[#This Row],[Datum]])=12),1.1,IF(OR(MONTH(jaar_zip[[#This Row],[Datum]])=3,MONTH(jaar_zip[[#This Row],[Datum]])=10),1,0.8))*jaar_zip[[#This Row],[graaddagen]],"")</f>
        <v>7.5</v>
      </c>
      <c r="O946" s="101">
        <f>IF(ISNUMBER(jaar_zip[[#This Row],[etmaaltemperatuur]]),IF(jaar_zip[[#This Row],[etmaaltemperatuur]]&gt;stookgrens,jaar_zip[[#This Row],[etmaaltemperatuur]]-stookgrens,0),"")</f>
        <v>0</v>
      </c>
    </row>
    <row r="947" spans="1:15" x14ac:dyDescent="0.3">
      <c r="A947">
        <v>260</v>
      </c>
      <c r="B947">
        <v>20240401</v>
      </c>
      <c r="C947">
        <v>3.3</v>
      </c>
      <c r="D947">
        <v>10</v>
      </c>
      <c r="E947">
        <v>731</v>
      </c>
      <c r="F947">
        <v>0</v>
      </c>
      <c r="G947">
        <v>996.6</v>
      </c>
      <c r="H947">
        <v>83</v>
      </c>
      <c r="I947" s="101" t="s">
        <v>19</v>
      </c>
      <c r="J947" s="1">
        <f>DATEVALUE(RIGHT(jaar_zip[[#This Row],[YYYYMMDD]],2)&amp;"-"&amp;MID(jaar_zip[[#This Row],[YYYYMMDD]],5,2)&amp;"-"&amp;LEFT(jaar_zip[[#This Row],[YYYYMMDD]],4))</f>
        <v>45383</v>
      </c>
      <c r="K947" s="101" t="str">
        <f>IF(AND(VALUE(MONTH(jaar_zip[[#This Row],[Datum]]))=1,VALUE(WEEKNUM(jaar_zip[[#This Row],[Datum]],21))&gt;51),RIGHT(YEAR(jaar_zip[[#This Row],[Datum]])-1,2),RIGHT(YEAR(jaar_zip[[#This Row],[Datum]]),2))&amp;"-"&amp; TEXT(WEEKNUM(jaar_zip[[#This Row],[Datum]],21),"00")</f>
        <v>24-14</v>
      </c>
      <c r="L947" s="101">
        <f>MONTH(jaar_zip[[#This Row],[Datum]])</f>
        <v>4</v>
      </c>
      <c r="M947" s="101">
        <f>IF(ISNUMBER(jaar_zip[[#This Row],[etmaaltemperatuur]]),IF(jaar_zip[[#This Row],[etmaaltemperatuur]]&lt;stookgrens,stookgrens-jaar_zip[[#This Row],[etmaaltemperatuur]],0),"")</f>
        <v>8</v>
      </c>
      <c r="N947" s="101">
        <f>IF(ISNUMBER(jaar_zip[[#This Row],[graaddagen]]),IF(OR(MONTH(jaar_zip[[#This Row],[Datum]])=1,MONTH(jaar_zip[[#This Row],[Datum]])=2,MONTH(jaar_zip[[#This Row],[Datum]])=11,MONTH(jaar_zip[[#This Row],[Datum]])=12),1.1,IF(OR(MONTH(jaar_zip[[#This Row],[Datum]])=3,MONTH(jaar_zip[[#This Row],[Datum]])=10),1,0.8))*jaar_zip[[#This Row],[graaddagen]],"")</f>
        <v>6.4</v>
      </c>
      <c r="O947" s="101">
        <f>IF(ISNUMBER(jaar_zip[[#This Row],[etmaaltemperatuur]]),IF(jaar_zip[[#This Row],[etmaaltemperatuur]]&gt;stookgrens,jaar_zip[[#This Row],[etmaaltemperatuur]]-stookgrens,0),"")</f>
        <v>0</v>
      </c>
    </row>
    <row r="948" spans="1:15" x14ac:dyDescent="0.3">
      <c r="A948">
        <v>260</v>
      </c>
      <c r="B948">
        <v>20240402</v>
      </c>
      <c r="C948">
        <v>4.0999999999999996</v>
      </c>
      <c r="D948">
        <v>9.6999999999999993</v>
      </c>
      <c r="E948">
        <v>682</v>
      </c>
      <c r="F948">
        <v>1.4</v>
      </c>
      <c r="G948">
        <v>1005.1</v>
      </c>
      <c r="H948">
        <v>85</v>
      </c>
      <c r="I948" s="101" t="s">
        <v>19</v>
      </c>
      <c r="J948" s="1">
        <f>DATEVALUE(RIGHT(jaar_zip[[#This Row],[YYYYMMDD]],2)&amp;"-"&amp;MID(jaar_zip[[#This Row],[YYYYMMDD]],5,2)&amp;"-"&amp;LEFT(jaar_zip[[#This Row],[YYYYMMDD]],4))</f>
        <v>45384</v>
      </c>
      <c r="K948" s="101" t="str">
        <f>IF(AND(VALUE(MONTH(jaar_zip[[#This Row],[Datum]]))=1,VALUE(WEEKNUM(jaar_zip[[#This Row],[Datum]],21))&gt;51),RIGHT(YEAR(jaar_zip[[#This Row],[Datum]])-1,2),RIGHT(YEAR(jaar_zip[[#This Row],[Datum]]),2))&amp;"-"&amp; TEXT(WEEKNUM(jaar_zip[[#This Row],[Datum]],21),"00")</f>
        <v>24-14</v>
      </c>
      <c r="L948" s="101">
        <f>MONTH(jaar_zip[[#This Row],[Datum]])</f>
        <v>4</v>
      </c>
      <c r="M948" s="101">
        <f>IF(ISNUMBER(jaar_zip[[#This Row],[etmaaltemperatuur]]),IF(jaar_zip[[#This Row],[etmaaltemperatuur]]&lt;stookgrens,stookgrens-jaar_zip[[#This Row],[etmaaltemperatuur]],0),"")</f>
        <v>8.3000000000000007</v>
      </c>
      <c r="N948" s="101">
        <f>IF(ISNUMBER(jaar_zip[[#This Row],[graaddagen]]),IF(OR(MONTH(jaar_zip[[#This Row],[Datum]])=1,MONTH(jaar_zip[[#This Row],[Datum]])=2,MONTH(jaar_zip[[#This Row],[Datum]])=11,MONTH(jaar_zip[[#This Row],[Datum]])=12),1.1,IF(OR(MONTH(jaar_zip[[#This Row],[Datum]])=3,MONTH(jaar_zip[[#This Row],[Datum]])=10),1,0.8))*jaar_zip[[#This Row],[graaddagen]],"")</f>
        <v>6.6400000000000006</v>
      </c>
      <c r="O948" s="101">
        <f>IF(ISNUMBER(jaar_zip[[#This Row],[etmaaltemperatuur]]),IF(jaar_zip[[#This Row],[etmaaltemperatuur]]&gt;stookgrens,jaar_zip[[#This Row],[etmaaltemperatuur]]-stookgrens,0),"")</f>
        <v>0</v>
      </c>
    </row>
    <row r="949" spans="1:15" x14ac:dyDescent="0.3">
      <c r="A949">
        <v>260</v>
      </c>
      <c r="B949">
        <v>20240403</v>
      </c>
      <c r="C949">
        <v>4.3</v>
      </c>
      <c r="D949">
        <v>11</v>
      </c>
      <c r="E949">
        <v>592</v>
      </c>
      <c r="F949">
        <v>7</v>
      </c>
      <c r="G949">
        <v>1003.8</v>
      </c>
      <c r="H949">
        <v>89</v>
      </c>
      <c r="I949" s="101" t="s">
        <v>19</v>
      </c>
      <c r="J949" s="1">
        <f>DATEVALUE(RIGHT(jaar_zip[[#This Row],[YYYYMMDD]],2)&amp;"-"&amp;MID(jaar_zip[[#This Row],[YYYYMMDD]],5,2)&amp;"-"&amp;LEFT(jaar_zip[[#This Row],[YYYYMMDD]],4))</f>
        <v>45385</v>
      </c>
      <c r="K949" s="101" t="str">
        <f>IF(AND(VALUE(MONTH(jaar_zip[[#This Row],[Datum]]))=1,VALUE(WEEKNUM(jaar_zip[[#This Row],[Datum]],21))&gt;51),RIGHT(YEAR(jaar_zip[[#This Row],[Datum]])-1,2),RIGHT(YEAR(jaar_zip[[#This Row],[Datum]]),2))&amp;"-"&amp; TEXT(WEEKNUM(jaar_zip[[#This Row],[Datum]],21),"00")</f>
        <v>24-14</v>
      </c>
      <c r="L949" s="101">
        <f>MONTH(jaar_zip[[#This Row],[Datum]])</f>
        <v>4</v>
      </c>
      <c r="M949" s="101">
        <f>IF(ISNUMBER(jaar_zip[[#This Row],[etmaaltemperatuur]]),IF(jaar_zip[[#This Row],[etmaaltemperatuur]]&lt;stookgrens,stookgrens-jaar_zip[[#This Row],[etmaaltemperatuur]],0),"")</f>
        <v>7</v>
      </c>
      <c r="N949" s="101">
        <f>IF(ISNUMBER(jaar_zip[[#This Row],[graaddagen]]),IF(OR(MONTH(jaar_zip[[#This Row],[Datum]])=1,MONTH(jaar_zip[[#This Row],[Datum]])=2,MONTH(jaar_zip[[#This Row],[Datum]])=11,MONTH(jaar_zip[[#This Row],[Datum]])=12),1.1,IF(OR(MONTH(jaar_zip[[#This Row],[Datum]])=3,MONTH(jaar_zip[[#This Row],[Datum]])=10),1,0.8))*jaar_zip[[#This Row],[graaddagen]],"")</f>
        <v>5.6000000000000005</v>
      </c>
      <c r="O949" s="101">
        <f>IF(ISNUMBER(jaar_zip[[#This Row],[etmaaltemperatuur]]),IF(jaar_zip[[#This Row],[etmaaltemperatuur]]&gt;stookgrens,jaar_zip[[#This Row],[etmaaltemperatuur]]-stookgrens,0),"")</f>
        <v>0</v>
      </c>
    </row>
    <row r="950" spans="1:15" x14ac:dyDescent="0.3">
      <c r="A950">
        <v>260</v>
      </c>
      <c r="B950">
        <v>20240404</v>
      </c>
      <c r="C950">
        <v>5.2</v>
      </c>
      <c r="D950">
        <v>12</v>
      </c>
      <c r="E950">
        <v>1064</v>
      </c>
      <c r="F950">
        <v>12</v>
      </c>
      <c r="G950">
        <v>1005</v>
      </c>
      <c r="H950">
        <v>82</v>
      </c>
      <c r="I950" s="101" t="s">
        <v>19</v>
      </c>
      <c r="J950" s="1">
        <f>DATEVALUE(RIGHT(jaar_zip[[#This Row],[YYYYMMDD]],2)&amp;"-"&amp;MID(jaar_zip[[#This Row],[YYYYMMDD]],5,2)&amp;"-"&amp;LEFT(jaar_zip[[#This Row],[YYYYMMDD]],4))</f>
        <v>45386</v>
      </c>
      <c r="K950" s="101" t="str">
        <f>IF(AND(VALUE(MONTH(jaar_zip[[#This Row],[Datum]]))=1,VALUE(WEEKNUM(jaar_zip[[#This Row],[Datum]],21))&gt;51),RIGHT(YEAR(jaar_zip[[#This Row],[Datum]])-1,2),RIGHT(YEAR(jaar_zip[[#This Row],[Datum]]),2))&amp;"-"&amp; TEXT(WEEKNUM(jaar_zip[[#This Row],[Datum]],21),"00")</f>
        <v>24-14</v>
      </c>
      <c r="L950" s="101">
        <f>MONTH(jaar_zip[[#This Row],[Datum]])</f>
        <v>4</v>
      </c>
      <c r="M950" s="101">
        <f>IF(ISNUMBER(jaar_zip[[#This Row],[etmaaltemperatuur]]),IF(jaar_zip[[#This Row],[etmaaltemperatuur]]&lt;stookgrens,stookgrens-jaar_zip[[#This Row],[etmaaltemperatuur]],0),"")</f>
        <v>6</v>
      </c>
      <c r="N950" s="101">
        <f>IF(ISNUMBER(jaar_zip[[#This Row],[graaddagen]]),IF(OR(MONTH(jaar_zip[[#This Row],[Datum]])=1,MONTH(jaar_zip[[#This Row],[Datum]])=2,MONTH(jaar_zip[[#This Row],[Datum]])=11,MONTH(jaar_zip[[#This Row],[Datum]])=12),1.1,IF(OR(MONTH(jaar_zip[[#This Row],[Datum]])=3,MONTH(jaar_zip[[#This Row],[Datum]])=10),1,0.8))*jaar_zip[[#This Row],[graaddagen]],"")</f>
        <v>4.8000000000000007</v>
      </c>
      <c r="O950" s="101">
        <f>IF(ISNUMBER(jaar_zip[[#This Row],[etmaaltemperatuur]]),IF(jaar_zip[[#This Row],[etmaaltemperatuur]]&gt;stookgrens,jaar_zip[[#This Row],[etmaaltemperatuur]]-stookgrens,0),"")</f>
        <v>0</v>
      </c>
    </row>
    <row r="951" spans="1:15" x14ac:dyDescent="0.3">
      <c r="A951">
        <v>260</v>
      </c>
      <c r="B951">
        <v>20240405</v>
      </c>
      <c r="C951">
        <v>4.3</v>
      </c>
      <c r="D951">
        <v>13.4</v>
      </c>
      <c r="E951">
        <v>996</v>
      </c>
      <c r="F951">
        <v>3</v>
      </c>
      <c r="G951">
        <v>1008.2</v>
      </c>
      <c r="H951">
        <v>85</v>
      </c>
      <c r="I951" s="101" t="s">
        <v>19</v>
      </c>
      <c r="J951" s="1">
        <f>DATEVALUE(RIGHT(jaar_zip[[#This Row],[YYYYMMDD]],2)&amp;"-"&amp;MID(jaar_zip[[#This Row],[YYYYMMDD]],5,2)&amp;"-"&amp;LEFT(jaar_zip[[#This Row],[YYYYMMDD]],4))</f>
        <v>45387</v>
      </c>
      <c r="K951" s="101" t="str">
        <f>IF(AND(VALUE(MONTH(jaar_zip[[#This Row],[Datum]]))=1,VALUE(WEEKNUM(jaar_zip[[#This Row],[Datum]],21))&gt;51),RIGHT(YEAR(jaar_zip[[#This Row],[Datum]])-1,2),RIGHT(YEAR(jaar_zip[[#This Row],[Datum]]),2))&amp;"-"&amp; TEXT(WEEKNUM(jaar_zip[[#This Row],[Datum]],21),"00")</f>
        <v>24-14</v>
      </c>
      <c r="L951" s="101">
        <f>MONTH(jaar_zip[[#This Row],[Datum]])</f>
        <v>4</v>
      </c>
      <c r="M951" s="101">
        <f>IF(ISNUMBER(jaar_zip[[#This Row],[etmaaltemperatuur]]),IF(jaar_zip[[#This Row],[etmaaltemperatuur]]&lt;stookgrens,stookgrens-jaar_zip[[#This Row],[etmaaltemperatuur]],0),"")</f>
        <v>4.5999999999999996</v>
      </c>
      <c r="N951" s="101">
        <f>IF(ISNUMBER(jaar_zip[[#This Row],[graaddagen]]),IF(OR(MONTH(jaar_zip[[#This Row],[Datum]])=1,MONTH(jaar_zip[[#This Row],[Datum]])=2,MONTH(jaar_zip[[#This Row],[Datum]])=11,MONTH(jaar_zip[[#This Row],[Datum]])=12),1.1,IF(OR(MONTH(jaar_zip[[#This Row],[Datum]])=3,MONTH(jaar_zip[[#This Row],[Datum]])=10),1,0.8))*jaar_zip[[#This Row],[graaddagen]],"")</f>
        <v>3.6799999999999997</v>
      </c>
      <c r="O951" s="101">
        <f>IF(ISNUMBER(jaar_zip[[#This Row],[etmaaltemperatuur]]),IF(jaar_zip[[#This Row],[etmaaltemperatuur]]&gt;stookgrens,jaar_zip[[#This Row],[etmaaltemperatuur]]-stookgrens,0),"")</f>
        <v>0</v>
      </c>
    </row>
    <row r="952" spans="1:15" x14ac:dyDescent="0.3">
      <c r="A952">
        <v>260</v>
      </c>
      <c r="B952">
        <v>20240406</v>
      </c>
      <c r="C952">
        <v>4</v>
      </c>
      <c r="D952">
        <v>18</v>
      </c>
      <c r="E952">
        <v>1557</v>
      </c>
      <c r="F952">
        <v>0</v>
      </c>
      <c r="G952">
        <v>1008.5</v>
      </c>
      <c r="H952">
        <v>66</v>
      </c>
      <c r="I952" s="101" t="s">
        <v>19</v>
      </c>
      <c r="J952" s="1">
        <f>DATEVALUE(RIGHT(jaar_zip[[#This Row],[YYYYMMDD]],2)&amp;"-"&amp;MID(jaar_zip[[#This Row],[YYYYMMDD]],5,2)&amp;"-"&amp;LEFT(jaar_zip[[#This Row],[YYYYMMDD]],4))</f>
        <v>45388</v>
      </c>
      <c r="K952" s="101" t="str">
        <f>IF(AND(VALUE(MONTH(jaar_zip[[#This Row],[Datum]]))=1,VALUE(WEEKNUM(jaar_zip[[#This Row],[Datum]],21))&gt;51),RIGHT(YEAR(jaar_zip[[#This Row],[Datum]])-1,2),RIGHT(YEAR(jaar_zip[[#This Row],[Datum]]),2))&amp;"-"&amp; TEXT(WEEKNUM(jaar_zip[[#This Row],[Datum]],21),"00")</f>
        <v>24-14</v>
      </c>
      <c r="L952" s="101">
        <f>MONTH(jaar_zip[[#This Row],[Datum]])</f>
        <v>4</v>
      </c>
      <c r="M952" s="101">
        <f>IF(ISNUMBER(jaar_zip[[#This Row],[etmaaltemperatuur]]),IF(jaar_zip[[#This Row],[etmaaltemperatuur]]&lt;stookgrens,stookgrens-jaar_zip[[#This Row],[etmaaltemperatuur]],0),"")</f>
        <v>0</v>
      </c>
      <c r="N952" s="101">
        <f>IF(ISNUMBER(jaar_zip[[#This Row],[graaddagen]]),IF(OR(MONTH(jaar_zip[[#This Row],[Datum]])=1,MONTH(jaar_zip[[#This Row],[Datum]])=2,MONTH(jaar_zip[[#This Row],[Datum]])=11,MONTH(jaar_zip[[#This Row],[Datum]])=12),1.1,IF(OR(MONTH(jaar_zip[[#This Row],[Datum]])=3,MONTH(jaar_zip[[#This Row],[Datum]])=10),1,0.8))*jaar_zip[[#This Row],[graaddagen]],"")</f>
        <v>0</v>
      </c>
      <c r="O952" s="101">
        <f>IF(ISNUMBER(jaar_zip[[#This Row],[etmaaltemperatuur]]),IF(jaar_zip[[#This Row],[etmaaltemperatuur]]&gt;stookgrens,jaar_zip[[#This Row],[etmaaltemperatuur]]-stookgrens,0),"")</f>
        <v>0</v>
      </c>
    </row>
    <row r="953" spans="1:15" x14ac:dyDescent="0.3">
      <c r="A953">
        <v>260</v>
      </c>
      <c r="B953">
        <v>20240407</v>
      </c>
      <c r="C953">
        <v>5</v>
      </c>
      <c r="D953">
        <v>16.8</v>
      </c>
      <c r="E953">
        <v>1897</v>
      </c>
      <c r="F953">
        <v>0.7</v>
      </c>
      <c r="G953">
        <v>1011.9</v>
      </c>
      <c r="H953">
        <v>62</v>
      </c>
      <c r="I953" s="101" t="s">
        <v>19</v>
      </c>
      <c r="J953" s="1">
        <f>DATEVALUE(RIGHT(jaar_zip[[#This Row],[YYYYMMDD]],2)&amp;"-"&amp;MID(jaar_zip[[#This Row],[YYYYMMDD]],5,2)&amp;"-"&amp;LEFT(jaar_zip[[#This Row],[YYYYMMDD]],4))</f>
        <v>45389</v>
      </c>
      <c r="K953" s="101" t="str">
        <f>IF(AND(VALUE(MONTH(jaar_zip[[#This Row],[Datum]]))=1,VALUE(WEEKNUM(jaar_zip[[#This Row],[Datum]],21))&gt;51),RIGHT(YEAR(jaar_zip[[#This Row],[Datum]])-1,2),RIGHT(YEAR(jaar_zip[[#This Row],[Datum]]),2))&amp;"-"&amp; TEXT(WEEKNUM(jaar_zip[[#This Row],[Datum]],21),"00")</f>
        <v>24-14</v>
      </c>
      <c r="L953" s="101">
        <f>MONTH(jaar_zip[[#This Row],[Datum]])</f>
        <v>4</v>
      </c>
      <c r="M953" s="101">
        <f>IF(ISNUMBER(jaar_zip[[#This Row],[etmaaltemperatuur]]),IF(jaar_zip[[#This Row],[etmaaltemperatuur]]&lt;stookgrens,stookgrens-jaar_zip[[#This Row],[etmaaltemperatuur]],0),"")</f>
        <v>1.1999999999999993</v>
      </c>
      <c r="N953" s="101">
        <f>IF(ISNUMBER(jaar_zip[[#This Row],[graaddagen]]),IF(OR(MONTH(jaar_zip[[#This Row],[Datum]])=1,MONTH(jaar_zip[[#This Row],[Datum]])=2,MONTH(jaar_zip[[#This Row],[Datum]])=11,MONTH(jaar_zip[[#This Row],[Datum]])=12),1.1,IF(OR(MONTH(jaar_zip[[#This Row],[Datum]])=3,MONTH(jaar_zip[[#This Row],[Datum]])=10),1,0.8))*jaar_zip[[#This Row],[graaddagen]],"")</f>
        <v>0.95999999999999952</v>
      </c>
      <c r="O953" s="101">
        <f>IF(ISNUMBER(jaar_zip[[#This Row],[etmaaltemperatuur]]),IF(jaar_zip[[#This Row],[etmaaltemperatuur]]&gt;stookgrens,jaar_zip[[#This Row],[etmaaltemperatuur]]-stookgrens,0),"")</f>
        <v>0</v>
      </c>
    </row>
    <row r="954" spans="1:15" x14ac:dyDescent="0.3">
      <c r="A954">
        <v>260</v>
      </c>
      <c r="B954">
        <v>20240408</v>
      </c>
      <c r="C954">
        <v>2.7</v>
      </c>
      <c r="D954">
        <v>15.3</v>
      </c>
      <c r="E954">
        <v>1183</v>
      </c>
      <c r="F954">
        <v>1</v>
      </c>
      <c r="G954">
        <v>1007.3</v>
      </c>
      <c r="H954">
        <v>83</v>
      </c>
      <c r="I954" s="101" t="s">
        <v>19</v>
      </c>
      <c r="J954" s="1">
        <f>DATEVALUE(RIGHT(jaar_zip[[#This Row],[YYYYMMDD]],2)&amp;"-"&amp;MID(jaar_zip[[#This Row],[YYYYMMDD]],5,2)&amp;"-"&amp;LEFT(jaar_zip[[#This Row],[YYYYMMDD]],4))</f>
        <v>45390</v>
      </c>
      <c r="K954" s="101" t="str">
        <f>IF(AND(VALUE(MONTH(jaar_zip[[#This Row],[Datum]]))=1,VALUE(WEEKNUM(jaar_zip[[#This Row],[Datum]],21))&gt;51),RIGHT(YEAR(jaar_zip[[#This Row],[Datum]])-1,2),RIGHT(YEAR(jaar_zip[[#This Row],[Datum]]),2))&amp;"-"&amp; TEXT(WEEKNUM(jaar_zip[[#This Row],[Datum]],21),"00")</f>
        <v>24-15</v>
      </c>
      <c r="L954" s="101">
        <f>MONTH(jaar_zip[[#This Row],[Datum]])</f>
        <v>4</v>
      </c>
      <c r="M954" s="101">
        <f>IF(ISNUMBER(jaar_zip[[#This Row],[etmaaltemperatuur]]),IF(jaar_zip[[#This Row],[etmaaltemperatuur]]&lt;stookgrens,stookgrens-jaar_zip[[#This Row],[etmaaltemperatuur]],0),"")</f>
        <v>2.6999999999999993</v>
      </c>
      <c r="N954" s="101">
        <f>IF(ISNUMBER(jaar_zip[[#This Row],[graaddagen]]),IF(OR(MONTH(jaar_zip[[#This Row],[Datum]])=1,MONTH(jaar_zip[[#This Row],[Datum]])=2,MONTH(jaar_zip[[#This Row],[Datum]])=11,MONTH(jaar_zip[[#This Row],[Datum]])=12),1.1,IF(OR(MONTH(jaar_zip[[#This Row],[Datum]])=3,MONTH(jaar_zip[[#This Row],[Datum]])=10),1,0.8))*jaar_zip[[#This Row],[graaddagen]],"")</f>
        <v>2.1599999999999997</v>
      </c>
      <c r="O954" s="101">
        <f>IF(ISNUMBER(jaar_zip[[#This Row],[etmaaltemperatuur]]),IF(jaar_zip[[#This Row],[etmaaltemperatuur]]&gt;stookgrens,jaar_zip[[#This Row],[etmaaltemperatuur]]-stookgrens,0),"")</f>
        <v>0</v>
      </c>
    </row>
    <row r="955" spans="1:15" x14ac:dyDescent="0.3">
      <c r="A955">
        <v>260</v>
      </c>
      <c r="B955">
        <v>20240409</v>
      </c>
      <c r="C955">
        <v>6</v>
      </c>
      <c r="D955">
        <v>11.4</v>
      </c>
      <c r="E955">
        <v>827</v>
      </c>
      <c r="F955">
        <v>3.9</v>
      </c>
      <c r="G955">
        <v>1009.9</v>
      </c>
      <c r="H955">
        <v>75</v>
      </c>
      <c r="I955" s="101" t="s">
        <v>19</v>
      </c>
      <c r="J955" s="1">
        <f>DATEVALUE(RIGHT(jaar_zip[[#This Row],[YYYYMMDD]],2)&amp;"-"&amp;MID(jaar_zip[[#This Row],[YYYYMMDD]],5,2)&amp;"-"&amp;LEFT(jaar_zip[[#This Row],[YYYYMMDD]],4))</f>
        <v>45391</v>
      </c>
      <c r="K955" s="101" t="str">
        <f>IF(AND(VALUE(MONTH(jaar_zip[[#This Row],[Datum]]))=1,VALUE(WEEKNUM(jaar_zip[[#This Row],[Datum]],21))&gt;51),RIGHT(YEAR(jaar_zip[[#This Row],[Datum]])-1,2),RIGHT(YEAR(jaar_zip[[#This Row],[Datum]]),2))&amp;"-"&amp; TEXT(WEEKNUM(jaar_zip[[#This Row],[Datum]],21),"00")</f>
        <v>24-15</v>
      </c>
      <c r="L955" s="101">
        <f>MONTH(jaar_zip[[#This Row],[Datum]])</f>
        <v>4</v>
      </c>
      <c r="M955" s="101">
        <f>IF(ISNUMBER(jaar_zip[[#This Row],[etmaaltemperatuur]]),IF(jaar_zip[[#This Row],[etmaaltemperatuur]]&lt;stookgrens,stookgrens-jaar_zip[[#This Row],[etmaaltemperatuur]],0),"")</f>
        <v>6.6</v>
      </c>
      <c r="N955" s="101">
        <f>IF(ISNUMBER(jaar_zip[[#This Row],[graaddagen]]),IF(OR(MONTH(jaar_zip[[#This Row],[Datum]])=1,MONTH(jaar_zip[[#This Row],[Datum]])=2,MONTH(jaar_zip[[#This Row],[Datum]])=11,MONTH(jaar_zip[[#This Row],[Datum]])=12),1.1,IF(OR(MONTH(jaar_zip[[#This Row],[Datum]])=3,MONTH(jaar_zip[[#This Row],[Datum]])=10),1,0.8))*jaar_zip[[#This Row],[graaddagen]],"")</f>
        <v>5.28</v>
      </c>
      <c r="O955" s="101">
        <f>IF(ISNUMBER(jaar_zip[[#This Row],[etmaaltemperatuur]]),IF(jaar_zip[[#This Row],[etmaaltemperatuur]]&gt;stookgrens,jaar_zip[[#This Row],[etmaaltemperatuur]]-stookgrens,0),"")</f>
        <v>0</v>
      </c>
    </row>
    <row r="956" spans="1:15" x14ac:dyDescent="0.3">
      <c r="A956">
        <v>260</v>
      </c>
      <c r="B956">
        <v>20240410</v>
      </c>
      <c r="C956">
        <v>3.9</v>
      </c>
      <c r="D956">
        <v>11.7</v>
      </c>
      <c r="E956">
        <v>2126</v>
      </c>
      <c r="F956">
        <v>0.6</v>
      </c>
      <c r="G956">
        <v>1026.7</v>
      </c>
      <c r="H956">
        <v>63</v>
      </c>
      <c r="I956" s="101" t="s">
        <v>19</v>
      </c>
      <c r="J956" s="1">
        <f>DATEVALUE(RIGHT(jaar_zip[[#This Row],[YYYYMMDD]],2)&amp;"-"&amp;MID(jaar_zip[[#This Row],[YYYYMMDD]],5,2)&amp;"-"&amp;LEFT(jaar_zip[[#This Row],[YYYYMMDD]],4))</f>
        <v>45392</v>
      </c>
      <c r="K956" s="101" t="str">
        <f>IF(AND(VALUE(MONTH(jaar_zip[[#This Row],[Datum]]))=1,VALUE(WEEKNUM(jaar_zip[[#This Row],[Datum]],21))&gt;51),RIGHT(YEAR(jaar_zip[[#This Row],[Datum]])-1,2),RIGHT(YEAR(jaar_zip[[#This Row],[Datum]]),2))&amp;"-"&amp; TEXT(WEEKNUM(jaar_zip[[#This Row],[Datum]],21),"00")</f>
        <v>24-15</v>
      </c>
      <c r="L956" s="101">
        <f>MONTH(jaar_zip[[#This Row],[Datum]])</f>
        <v>4</v>
      </c>
      <c r="M956" s="101">
        <f>IF(ISNUMBER(jaar_zip[[#This Row],[etmaaltemperatuur]]),IF(jaar_zip[[#This Row],[etmaaltemperatuur]]&lt;stookgrens,stookgrens-jaar_zip[[#This Row],[etmaaltemperatuur]],0),"")</f>
        <v>6.3000000000000007</v>
      </c>
      <c r="N956" s="101">
        <f>IF(ISNUMBER(jaar_zip[[#This Row],[graaddagen]]),IF(OR(MONTH(jaar_zip[[#This Row],[Datum]])=1,MONTH(jaar_zip[[#This Row],[Datum]])=2,MONTH(jaar_zip[[#This Row],[Datum]])=11,MONTH(jaar_zip[[#This Row],[Datum]])=12),1.1,IF(OR(MONTH(jaar_zip[[#This Row],[Datum]])=3,MONTH(jaar_zip[[#This Row],[Datum]])=10),1,0.8))*jaar_zip[[#This Row],[graaddagen]],"")</f>
        <v>5.0400000000000009</v>
      </c>
      <c r="O956" s="101">
        <f>IF(ISNUMBER(jaar_zip[[#This Row],[etmaaltemperatuur]]),IF(jaar_zip[[#This Row],[etmaaltemperatuur]]&gt;stookgrens,jaar_zip[[#This Row],[etmaaltemperatuur]]-stookgrens,0),"")</f>
        <v>0</v>
      </c>
    </row>
    <row r="957" spans="1:15" x14ac:dyDescent="0.3">
      <c r="A957">
        <v>260</v>
      </c>
      <c r="B957">
        <v>20240411</v>
      </c>
      <c r="C957">
        <v>3.9</v>
      </c>
      <c r="D957">
        <v>13.2</v>
      </c>
      <c r="E957">
        <v>377</v>
      </c>
      <c r="F957">
        <v>0.4</v>
      </c>
      <c r="G957">
        <v>1030.0999999999999</v>
      </c>
      <c r="H957">
        <v>86</v>
      </c>
      <c r="I957" s="101" t="s">
        <v>19</v>
      </c>
      <c r="J957" s="1">
        <f>DATEVALUE(RIGHT(jaar_zip[[#This Row],[YYYYMMDD]],2)&amp;"-"&amp;MID(jaar_zip[[#This Row],[YYYYMMDD]],5,2)&amp;"-"&amp;LEFT(jaar_zip[[#This Row],[YYYYMMDD]],4))</f>
        <v>45393</v>
      </c>
      <c r="K957" s="101" t="str">
        <f>IF(AND(VALUE(MONTH(jaar_zip[[#This Row],[Datum]]))=1,VALUE(WEEKNUM(jaar_zip[[#This Row],[Datum]],21))&gt;51),RIGHT(YEAR(jaar_zip[[#This Row],[Datum]])-1,2),RIGHT(YEAR(jaar_zip[[#This Row],[Datum]]),2))&amp;"-"&amp; TEXT(WEEKNUM(jaar_zip[[#This Row],[Datum]],21),"00")</f>
        <v>24-15</v>
      </c>
      <c r="L957" s="101">
        <f>MONTH(jaar_zip[[#This Row],[Datum]])</f>
        <v>4</v>
      </c>
      <c r="M957" s="101">
        <f>IF(ISNUMBER(jaar_zip[[#This Row],[etmaaltemperatuur]]),IF(jaar_zip[[#This Row],[etmaaltemperatuur]]&lt;stookgrens,stookgrens-jaar_zip[[#This Row],[etmaaltemperatuur]],0),"")</f>
        <v>4.8000000000000007</v>
      </c>
      <c r="N957" s="101">
        <f>IF(ISNUMBER(jaar_zip[[#This Row],[graaddagen]]),IF(OR(MONTH(jaar_zip[[#This Row],[Datum]])=1,MONTH(jaar_zip[[#This Row],[Datum]])=2,MONTH(jaar_zip[[#This Row],[Datum]])=11,MONTH(jaar_zip[[#This Row],[Datum]])=12),1.1,IF(OR(MONTH(jaar_zip[[#This Row],[Datum]])=3,MONTH(jaar_zip[[#This Row],[Datum]])=10),1,0.8))*jaar_zip[[#This Row],[graaddagen]],"")</f>
        <v>3.8400000000000007</v>
      </c>
      <c r="O957" s="101">
        <f>IF(ISNUMBER(jaar_zip[[#This Row],[etmaaltemperatuur]]),IF(jaar_zip[[#This Row],[etmaaltemperatuur]]&gt;stookgrens,jaar_zip[[#This Row],[etmaaltemperatuur]]-stookgrens,0),"")</f>
        <v>0</v>
      </c>
    </row>
    <row r="958" spans="1:15" x14ac:dyDescent="0.3">
      <c r="A958">
        <v>260</v>
      </c>
      <c r="B958">
        <v>20240412</v>
      </c>
      <c r="C958">
        <v>4.8</v>
      </c>
      <c r="D958">
        <v>16.100000000000001</v>
      </c>
      <c r="E958">
        <v>1747</v>
      </c>
      <c r="F958">
        <v>0</v>
      </c>
      <c r="G958">
        <v>1028.8</v>
      </c>
      <c r="H958">
        <v>75</v>
      </c>
      <c r="I958" s="101" t="s">
        <v>19</v>
      </c>
      <c r="J958" s="1">
        <f>DATEVALUE(RIGHT(jaar_zip[[#This Row],[YYYYMMDD]],2)&amp;"-"&amp;MID(jaar_zip[[#This Row],[YYYYMMDD]],5,2)&amp;"-"&amp;LEFT(jaar_zip[[#This Row],[YYYYMMDD]],4))</f>
        <v>45394</v>
      </c>
      <c r="K958" s="101" t="str">
        <f>IF(AND(VALUE(MONTH(jaar_zip[[#This Row],[Datum]]))=1,VALUE(WEEKNUM(jaar_zip[[#This Row],[Datum]],21))&gt;51),RIGHT(YEAR(jaar_zip[[#This Row],[Datum]])-1,2),RIGHT(YEAR(jaar_zip[[#This Row],[Datum]]),2))&amp;"-"&amp; TEXT(WEEKNUM(jaar_zip[[#This Row],[Datum]],21),"00")</f>
        <v>24-15</v>
      </c>
      <c r="L958" s="101">
        <f>MONTH(jaar_zip[[#This Row],[Datum]])</f>
        <v>4</v>
      </c>
      <c r="M958" s="101">
        <f>IF(ISNUMBER(jaar_zip[[#This Row],[etmaaltemperatuur]]),IF(jaar_zip[[#This Row],[etmaaltemperatuur]]&lt;stookgrens,stookgrens-jaar_zip[[#This Row],[etmaaltemperatuur]],0),"")</f>
        <v>1.8999999999999986</v>
      </c>
      <c r="N958" s="101">
        <f>IF(ISNUMBER(jaar_zip[[#This Row],[graaddagen]]),IF(OR(MONTH(jaar_zip[[#This Row],[Datum]])=1,MONTH(jaar_zip[[#This Row],[Datum]])=2,MONTH(jaar_zip[[#This Row],[Datum]])=11,MONTH(jaar_zip[[#This Row],[Datum]])=12),1.1,IF(OR(MONTH(jaar_zip[[#This Row],[Datum]])=3,MONTH(jaar_zip[[#This Row],[Datum]])=10),1,0.8))*jaar_zip[[#This Row],[graaddagen]],"")</f>
        <v>1.5199999999999989</v>
      </c>
      <c r="O958" s="101">
        <f>IF(ISNUMBER(jaar_zip[[#This Row],[etmaaltemperatuur]]),IF(jaar_zip[[#This Row],[etmaaltemperatuur]]&gt;stookgrens,jaar_zip[[#This Row],[etmaaltemperatuur]]-stookgrens,0),"")</f>
        <v>0</v>
      </c>
    </row>
    <row r="959" spans="1:15" x14ac:dyDescent="0.3">
      <c r="A959">
        <v>260</v>
      </c>
      <c r="B959">
        <v>20240413</v>
      </c>
      <c r="C959">
        <v>4.4000000000000004</v>
      </c>
      <c r="D959">
        <v>17.100000000000001</v>
      </c>
      <c r="E959">
        <v>1771</v>
      </c>
      <c r="F959">
        <v>0</v>
      </c>
      <c r="G959">
        <v>1022.1</v>
      </c>
      <c r="H959">
        <v>68</v>
      </c>
      <c r="I959" s="101" t="s">
        <v>19</v>
      </c>
      <c r="J959" s="1">
        <f>DATEVALUE(RIGHT(jaar_zip[[#This Row],[YYYYMMDD]],2)&amp;"-"&amp;MID(jaar_zip[[#This Row],[YYYYMMDD]],5,2)&amp;"-"&amp;LEFT(jaar_zip[[#This Row],[YYYYMMDD]],4))</f>
        <v>45395</v>
      </c>
      <c r="K959" s="101" t="str">
        <f>IF(AND(VALUE(MONTH(jaar_zip[[#This Row],[Datum]]))=1,VALUE(WEEKNUM(jaar_zip[[#This Row],[Datum]],21))&gt;51),RIGHT(YEAR(jaar_zip[[#This Row],[Datum]])-1,2),RIGHT(YEAR(jaar_zip[[#This Row],[Datum]]),2))&amp;"-"&amp; TEXT(WEEKNUM(jaar_zip[[#This Row],[Datum]],21),"00")</f>
        <v>24-15</v>
      </c>
      <c r="L959" s="101">
        <f>MONTH(jaar_zip[[#This Row],[Datum]])</f>
        <v>4</v>
      </c>
      <c r="M959" s="101">
        <f>IF(ISNUMBER(jaar_zip[[#This Row],[etmaaltemperatuur]]),IF(jaar_zip[[#This Row],[etmaaltemperatuur]]&lt;stookgrens,stookgrens-jaar_zip[[#This Row],[etmaaltemperatuur]],0),"")</f>
        <v>0.89999999999999858</v>
      </c>
      <c r="N959" s="101">
        <f>IF(ISNUMBER(jaar_zip[[#This Row],[graaddagen]]),IF(OR(MONTH(jaar_zip[[#This Row],[Datum]])=1,MONTH(jaar_zip[[#This Row],[Datum]])=2,MONTH(jaar_zip[[#This Row],[Datum]])=11,MONTH(jaar_zip[[#This Row],[Datum]])=12),1.1,IF(OR(MONTH(jaar_zip[[#This Row],[Datum]])=3,MONTH(jaar_zip[[#This Row],[Datum]])=10),1,0.8))*jaar_zip[[#This Row],[graaddagen]],"")</f>
        <v>0.71999999999999886</v>
      </c>
      <c r="O959" s="101">
        <f>IF(ISNUMBER(jaar_zip[[#This Row],[etmaaltemperatuur]]),IF(jaar_zip[[#This Row],[etmaaltemperatuur]]&gt;stookgrens,jaar_zip[[#This Row],[etmaaltemperatuur]]-stookgrens,0),"")</f>
        <v>0</v>
      </c>
    </row>
    <row r="960" spans="1:15" x14ac:dyDescent="0.3">
      <c r="A960">
        <v>260</v>
      </c>
      <c r="B960">
        <v>20240414</v>
      </c>
      <c r="C960">
        <v>2.9</v>
      </c>
      <c r="D960">
        <v>11.6</v>
      </c>
      <c r="E960">
        <v>1743</v>
      </c>
      <c r="F960">
        <v>0</v>
      </c>
      <c r="G960">
        <v>1020.8</v>
      </c>
      <c r="H960">
        <v>63</v>
      </c>
      <c r="I960" s="101" t="s">
        <v>19</v>
      </c>
      <c r="J960" s="1">
        <f>DATEVALUE(RIGHT(jaar_zip[[#This Row],[YYYYMMDD]],2)&amp;"-"&amp;MID(jaar_zip[[#This Row],[YYYYMMDD]],5,2)&amp;"-"&amp;LEFT(jaar_zip[[#This Row],[YYYYMMDD]],4))</f>
        <v>45396</v>
      </c>
      <c r="K960" s="101" t="str">
        <f>IF(AND(VALUE(MONTH(jaar_zip[[#This Row],[Datum]]))=1,VALUE(WEEKNUM(jaar_zip[[#This Row],[Datum]],21))&gt;51),RIGHT(YEAR(jaar_zip[[#This Row],[Datum]])-1,2),RIGHT(YEAR(jaar_zip[[#This Row],[Datum]]),2))&amp;"-"&amp; TEXT(WEEKNUM(jaar_zip[[#This Row],[Datum]],21),"00")</f>
        <v>24-15</v>
      </c>
      <c r="L960" s="101">
        <f>MONTH(jaar_zip[[#This Row],[Datum]])</f>
        <v>4</v>
      </c>
      <c r="M960" s="101">
        <f>IF(ISNUMBER(jaar_zip[[#This Row],[etmaaltemperatuur]]),IF(jaar_zip[[#This Row],[etmaaltemperatuur]]&lt;stookgrens,stookgrens-jaar_zip[[#This Row],[etmaaltemperatuur]],0),"")</f>
        <v>6.4</v>
      </c>
      <c r="N960" s="101">
        <f>IF(ISNUMBER(jaar_zip[[#This Row],[graaddagen]]),IF(OR(MONTH(jaar_zip[[#This Row],[Datum]])=1,MONTH(jaar_zip[[#This Row],[Datum]])=2,MONTH(jaar_zip[[#This Row],[Datum]])=11,MONTH(jaar_zip[[#This Row],[Datum]])=12),1.1,IF(OR(MONTH(jaar_zip[[#This Row],[Datum]])=3,MONTH(jaar_zip[[#This Row],[Datum]])=10),1,0.8))*jaar_zip[[#This Row],[graaddagen]],"")</f>
        <v>5.120000000000001</v>
      </c>
      <c r="O960" s="101">
        <f>IF(ISNUMBER(jaar_zip[[#This Row],[etmaaltemperatuur]]),IF(jaar_zip[[#This Row],[etmaaltemperatuur]]&gt;stookgrens,jaar_zip[[#This Row],[etmaaltemperatuur]]-stookgrens,0),"")</f>
        <v>0</v>
      </c>
    </row>
    <row r="961" spans="1:15" x14ac:dyDescent="0.3">
      <c r="A961">
        <v>260</v>
      </c>
      <c r="B961">
        <v>20240415</v>
      </c>
      <c r="C961">
        <v>5</v>
      </c>
      <c r="D961">
        <v>8</v>
      </c>
      <c r="E961">
        <v>778</v>
      </c>
      <c r="F961">
        <v>13.3</v>
      </c>
      <c r="G961">
        <v>1004.9</v>
      </c>
      <c r="H961">
        <v>81</v>
      </c>
      <c r="I961" s="101" t="s">
        <v>19</v>
      </c>
      <c r="J961" s="1">
        <f>DATEVALUE(RIGHT(jaar_zip[[#This Row],[YYYYMMDD]],2)&amp;"-"&amp;MID(jaar_zip[[#This Row],[YYYYMMDD]],5,2)&amp;"-"&amp;LEFT(jaar_zip[[#This Row],[YYYYMMDD]],4))</f>
        <v>45397</v>
      </c>
      <c r="K961" s="101" t="str">
        <f>IF(AND(VALUE(MONTH(jaar_zip[[#This Row],[Datum]]))=1,VALUE(WEEKNUM(jaar_zip[[#This Row],[Datum]],21))&gt;51),RIGHT(YEAR(jaar_zip[[#This Row],[Datum]])-1,2),RIGHT(YEAR(jaar_zip[[#This Row],[Datum]]),2))&amp;"-"&amp; TEXT(WEEKNUM(jaar_zip[[#This Row],[Datum]],21),"00")</f>
        <v>24-16</v>
      </c>
      <c r="L961" s="101">
        <f>MONTH(jaar_zip[[#This Row],[Datum]])</f>
        <v>4</v>
      </c>
      <c r="M961" s="101">
        <f>IF(ISNUMBER(jaar_zip[[#This Row],[etmaaltemperatuur]]),IF(jaar_zip[[#This Row],[etmaaltemperatuur]]&lt;stookgrens,stookgrens-jaar_zip[[#This Row],[etmaaltemperatuur]],0),"")</f>
        <v>10</v>
      </c>
      <c r="N961" s="101">
        <f>IF(ISNUMBER(jaar_zip[[#This Row],[graaddagen]]),IF(OR(MONTH(jaar_zip[[#This Row],[Datum]])=1,MONTH(jaar_zip[[#This Row],[Datum]])=2,MONTH(jaar_zip[[#This Row],[Datum]])=11,MONTH(jaar_zip[[#This Row],[Datum]])=12),1.1,IF(OR(MONTH(jaar_zip[[#This Row],[Datum]])=3,MONTH(jaar_zip[[#This Row],[Datum]])=10),1,0.8))*jaar_zip[[#This Row],[graaddagen]],"")</f>
        <v>8</v>
      </c>
      <c r="O961" s="101">
        <f>IF(ISNUMBER(jaar_zip[[#This Row],[etmaaltemperatuur]]),IF(jaar_zip[[#This Row],[etmaaltemperatuur]]&gt;stookgrens,jaar_zip[[#This Row],[etmaaltemperatuur]]-stookgrens,0),"")</f>
        <v>0</v>
      </c>
    </row>
    <row r="962" spans="1:15" x14ac:dyDescent="0.3">
      <c r="A962">
        <v>260</v>
      </c>
      <c r="B962">
        <v>20240416</v>
      </c>
      <c r="C962">
        <v>5.2</v>
      </c>
      <c r="D962">
        <v>8.1999999999999993</v>
      </c>
      <c r="E962">
        <v>1130</v>
      </c>
      <c r="F962">
        <v>9.4</v>
      </c>
      <c r="G962">
        <v>1004.5</v>
      </c>
      <c r="H962">
        <v>80</v>
      </c>
      <c r="I962" s="101" t="s">
        <v>19</v>
      </c>
      <c r="J962" s="1">
        <f>DATEVALUE(RIGHT(jaar_zip[[#This Row],[YYYYMMDD]],2)&amp;"-"&amp;MID(jaar_zip[[#This Row],[YYYYMMDD]],5,2)&amp;"-"&amp;LEFT(jaar_zip[[#This Row],[YYYYMMDD]],4))</f>
        <v>45398</v>
      </c>
      <c r="K962" s="101" t="str">
        <f>IF(AND(VALUE(MONTH(jaar_zip[[#This Row],[Datum]]))=1,VALUE(WEEKNUM(jaar_zip[[#This Row],[Datum]],21))&gt;51),RIGHT(YEAR(jaar_zip[[#This Row],[Datum]])-1,2),RIGHT(YEAR(jaar_zip[[#This Row],[Datum]]),2))&amp;"-"&amp; TEXT(WEEKNUM(jaar_zip[[#This Row],[Datum]],21),"00")</f>
        <v>24-16</v>
      </c>
      <c r="L962" s="101">
        <f>MONTH(jaar_zip[[#This Row],[Datum]])</f>
        <v>4</v>
      </c>
      <c r="M962" s="101">
        <f>IF(ISNUMBER(jaar_zip[[#This Row],[etmaaltemperatuur]]),IF(jaar_zip[[#This Row],[etmaaltemperatuur]]&lt;stookgrens,stookgrens-jaar_zip[[#This Row],[etmaaltemperatuur]],0),"")</f>
        <v>9.8000000000000007</v>
      </c>
      <c r="N962" s="101">
        <f>IF(ISNUMBER(jaar_zip[[#This Row],[graaddagen]]),IF(OR(MONTH(jaar_zip[[#This Row],[Datum]])=1,MONTH(jaar_zip[[#This Row],[Datum]])=2,MONTH(jaar_zip[[#This Row],[Datum]])=11,MONTH(jaar_zip[[#This Row],[Datum]])=12),1.1,IF(OR(MONTH(jaar_zip[[#This Row],[Datum]])=3,MONTH(jaar_zip[[#This Row],[Datum]])=10),1,0.8))*jaar_zip[[#This Row],[graaddagen]],"")</f>
        <v>7.8400000000000007</v>
      </c>
      <c r="O962" s="101">
        <f>IF(ISNUMBER(jaar_zip[[#This Row],[etmaaltemperatuur]]),IF(jaar_zip[[#This Row],[etmaaltemperatuur]]&gt;stookgrens,jaar_zip[[#This Row],[etmaaltemperatuur]]-stookgrens,0),"")</f>
        <v>0</v>
      </c>
    </row>
    <row r="963" spans="1:15" x14ac:dyDescent="0.3">
      <c r="A963">
        <v>260</v>
      </c>
      <c r="B963">
        <v>20240417</v>
      </c>
      <c r="C963">
        <v>2.1</v>
      </c>
      <c r="D963">
        <v>5.8</v>
      </c>
      <c r="E963">
        <v>1333</v>
      </c>
      <c r="F963">
        <v>9.4</v>
      </c>
      <c r="G963">
        <v>1012.2</v>
      </c>
      <c r="H963">
        <v>87</v>
      </c>
      <c r="I963" s="101" t="s">
        <v>19</v>
      </c>
      <c r="J963" s="1">
        <f>DATEVALUE(RIGHT(jaar_zip[[#This Row],[YYYYMMDD]],2)&amp;"-"&amp;MID(jaar_zip[[#This Row],[YYYYMMDD]],5,2)&amp;"-"&amp;LEFT(jaar_zip[[#This Row],[YYYYMMDD]],4))</f>
        <v>45399</v>
      </c>
      <c r="K963" s="101" t="str">
        <f>IF(AND(VALUE(MONTH(jaar_zip[[#This Row],[Datum]]))=1,VALUE(WEEKNUM(jaar_zip[[#This Row],[Datum]],21))&gt;51),RIGHT(YEAR(jaar_zip[[#This Row],[Datum]])-1,2),RIGHT(YEAR(jaar_zip[[#This Row],[Datum]]),2))&amp;"-"&amp; TEXT(WEEKNUM(jaar_zip[[#This Row],[Datum]],21),"00")</f>
        <v>24-16</v>
      </c>
      <c r="L963" s="101">
        <f>MONTH(jaar_zip[[#This Row],[Datum]])</f>
        <v>4</v>
      </c>
      <c r="M963" s="101">
        <f>IF(ISNUMBER(jaar_zip[[#This Row],[etmaaltemperatuur]]),IF(jaar_zip[[#This Row],[etmaaltemperatuur]]&lt;stookgrens,stookgrens-jaar_zip[[#This Row],[etmaaltemperatuur]],0),"")</f>
        <v>12.2</v>
      </c>
      <c r="N963" s="101">
        <f>IF(ISNUMBER(jaar_zip[[#This Row],[graaddagen]]),IF(OR(MONTH(jaar_zip[[#This Row],[Datum]])=1,MONTH(jaar_zip[[#This Row],[Datum]])=2,MONTH(jaar_zip[[#This Row],[Datum]])=11,MONTH(jaar_zip[[#This Row],[Datum]])=12),1.1,IF(OR(MONTH(jaar_zip[[#This Row],[Datum]])=3,MONTH(jaar_zip[[#This Row],[Datum]])=10),1,0.8))*jaar_zip[[#This Row],[graaddagen]],"")</f>
        <v>9.76</v>
      </c>
      <c r="O963" s="101">
        <f>IF(ISNUMBER(jaar_zip[[#This Row],[etmaaltemperatuur]]),IF(jaar_zip[[#This Row],[etmaaltemperatuur]]&gt;stookgrens,jaar_zip[[#This Row],[etmaaltemperatuur]]-stookgrens,0),"")</f>
        <v>0</v>
      </c>
    </row>
    <row r="964" spans="1:15" x14ac:dyDescent="0.3">
      <c r="A964">
        <v>260</v>
      </c>
      <c r="B964">
        <v>20240418</v>
      </c>
      <c r="C964">
        <v>3.1</v>
      </c>
      <c r="D964">
        <v>7.5</v>
      </c>
      <c r="E964">
        <v>1702</v>
      </c>
      <c r="F964">
        <v>2.5</v>
      </c>
      <c r="G964">
        <v>1018.4</v>
      </c>
      <c r="H964">
        <v>75</v>
      </c>
      <c r="I964" s="101" t="s">
        <v>19</v>
      </c>
      <c r="J964" s="1">
        <f>DATEVALUE(RIGHT(jaar_zip[[#This Row],[YYYYMMDD]],2)&amp;"-"&amp;MID(jaar_zip[[#This Row],[YYYYMMDD]],5,2)&amp;"-"&amp;LEFT(jaar_zip[[#This Row],[YYYYMMDD]],4))</f>
        <v>45400</v>
      </c>
      <c r="K964" s="101" t="str">
        <f>IF(AND(VALUE(MONTH(jaar_zip[[#This Row],[Datum]]))=1,VALUE(WEEKNUM(jaar_zip[[#This Row],[Datum]],21))&gt;51),RIGHT(YEAR(jaar_zip[[#This Row],[Datum]])-1,2),RIGHT(YEAR(jaar_zip[[#This Row],[Datum]]),2))&amp;"-"&amp; TEXT(WEEKNUM(jaar_zip[[#This Row],[Datum]],21),"00")</f>
        <v>24-16</v>
      </c>
      <c r="L964" s="101">
        <f>MONTH(jaar_zip[[#This Row],[Datum]])</f>
        <v>4</v>
      </c>
      <c r="M964" s="101">
        <f>IF(ISNUMBER(jaar_zip[[#This Row],[etmaaltemperatuur]]),IF(jaar_zip[[#This Row],[etmaaltemperatuur]]&lt;stookgrens,stookgrens-jaar_zip[[#This Row],[etmaaltemperatuur]],0),"")</f>
        <v>10.5</v>
      </c>
      <c r="N964" s="101">
        <f>IF(ISNUMBER(jaar_zip[[#This Row],[graaddagen]]),IF(OR(MONTH(jaar_zip[[#This Row],[Datum]])=1,MONTH(jaar_zip[[#This Row],[Datum]])=2,MONTH(jaar_zip[[#This Row],[Datum]])=11,MONTH(jaar_zip[[#This Row],[Datum]])=12),1.1,IF(OR(MONTH(jaar_zip[[#This Row],[Datum]])=3,MONTH(jaar_zip[[#This Row],[Datum]])=10),1,0.8))*jaar_zip[[#This Row],[graaddagen]],"")</f>
        <v>8.4</v>
      </c>
      <c r="O964" s="101">
        <f>IF(ISNUMBER(jaar_zip[[#This Row],[etmaaltemperatuur]]),IF(jaar_zip[[#This Row],[etmaaltemperatuur]]&gt;stookgrens,jaar_zip[[#This Row],[etmaaltemperatuur]]-stookgrens,0),"")</f>
        <v>0</v>
      </c>
    </row>
    <row r="965" spans="1:15" x14ac:dyDescent="0.3">
      <c r="A965">
        <v>260</v>
      </c>
      <c r="B965">
        <v>20240419</v>
      </c>
      <c r="C965">
        <v>5</v>
      </c>
      <c r="D965">
        <v>8.1999999999999993</v>
      </c>
      <c r="E965">
        <v>1258</v>
      </c>
      <c r="F965">
        <v>16.600000000000001</v>
      </c>
      <c r="G965">
        <v>1010.9</v>
      </c>
      <c r="H965">
        <v>87</v>
      </c>
      <c r="I965" s="101" t="s">
        <v>19</v>
      </c>
      <c r="J965" s="1">
        <f>DATEVALUE(RIGHT(jaar_zip[[#This Row],[YYYYMMDD]],2)&amp;"-"&amp;MID(jaar_zip[[#This Row],[YYYYMMDD]],5,2)&amp;"-"&amp;LEFT(jaar_zip[[#This Row],[YYYYMMDD]],4))</f>
        <v>45401</v>
      </c>
      <c r="K965" s="101" t="str">
        <f>IF(AND(VALUE(MONTH(jaar_zip[[#This Row],[Datum]]))=1,VALUE(WEEKNUM(jaar_zip[[#This Row],[Datum]],21))&gt;51),RIGHT(YEAR(jaar_zip[[#This Row],[Datum]])-1,2),RIGHT(YEAR(jaar_zip[[#This Row],[Datum]]),2))&amp;"-"&amp; TEXT(WEEKNUM(jaar_zip[[#This Row],[Datum]],21),"00")</f>
        <v>24-16</v>
      </c>
      <c r="L965" s="101">
        <f>MONTH(jaar_zip[[#This Row],[Datum]])</f>
        <v>4</v>
      </c>
      <c r="M965" s="101">
        <f>IF(ISNUMBER(jaar_zip[[#This Row],[etmaaltemperatuur]]),IF(jaar_zip[[#This Row],[etmaaltemperatuur]]&lt;stookgrens,stookgrens-jaar_zip[[#This Row],[etmaaltemperatuur]],0),"")</f>
        <v>9.8000000000000007</v>
      </c>
      <c r="N965" s="101">
        <f>IF(ISNUMBER(jaar_zip[[#This Row],[graaddagen]]),IF(OR(MONTH(jaar_zip[[#This Row],[Datum]])=1,MONTH(jaar_zip[[#This Row],[Datum]])=2,MONTH(jaar_zip[[#This Row],[Datum]])=11,MONTH(jaar_zip[[#This Row],[Datum]])=12),1.1,IF(OR(MONTH(jaar_zip[[#This Row],[Datum]])=3,MONTH(jaar_zip[[#This Row],[Datum]])=10),1,0.8))*jaar_zip[[#This Row],[graaddagen]],"")</f>
        <v>7.8400000000000007</v>
      </c>
      <c r="O965" s="101">
        <f>IF(ISNUMBER(jaar_zip[[#This Row],[etmaaltemperatuur]]),IF(jaar_zip[[#This Row],[etmaaltemperatuur]]&gt;stookgrens,jaar_zip[[#This Row],[etmaaltemperatuur]]-stookgrens,0),"")</f>
        <v>0</v>
      </c>
    </row>
    <row r="966" spans="1:15" x14ac:dyDescent="0.3">
      <c r="A966">
        <v>260</v>
      </c>
      <c r="B966">
        <v>20240420</v>
      </c>
      <c r="C966">
        <v>4.4000000000000004</v>
      </c>
      <c r="D966">
        <v>7.3</v>
      </c>
      <c r="E966">
        <v>1548</v>
      </c>
      <c r="F966">
        <v>2.1</v>
      </c>
      <c r="G966">
        <v>1021.6</v>
      </c>
      <c r="H966">
        <v>75</v>
      </c>
      <c r="I966" s="101" t="s">
        <v>19</v>
      </c>
      <c r="J966" s="1">
        <f>DATEVALUE(RIGHT(jaar_zip[[#This Row],[YYYYMMDD]],2)&amp;"-"&amp;MID(jaar_zip[[#This Row],[YYYYMMDD]],5,2)&amp;"-"&amp;LEFT(jaar_zip[[#This Row],[YYYYMMDD]],4))</f>
        <v>45402</v>
      </c>
      <c r="K966" s="101" t="str">
        <f>IF(AND(VALUE(MONTH(jaar_zip[[#This Row],[Datum]]))=1,VALUE(WEEKNUM(jaar_zip[[#This Row],[Datum]],21))&gt;51),RIGHT(YEAR(jaar_zip[[#This Row],[Datum]])-1,2),RIGHT(YEAR(jaar_zip[[#This Row],[Datum]]),2))&amp;"-"&amp; TEXT(WEEKNUM(jaar_zip[[#This Row],[Datum]],21),"00")</f>
        <v>24-16</v>
      </c>
      <c r="L966" s="101">
        <f>MONTH(jaar_zip[[#This Row],[Datum]])</f>
        <v>4</v>
      </c>
      <c r="M966" s="101">
        <f>IF(ISNUMBER(jaar_zip[[#This Row],[etmaaltemperatuur]]),IF(jaar_zip[[#This Row],[etmaaltemperatuur]]&lt;stookgrens,stookgrens-jaar_zip[[#This Row],[etmaaltemperatuur]],0),"")</f>
        <v>10.7</v>
      </c>
      <c r="N966" s="101">
        <f>IF(ISNUMBER(jaar_zip[[#This Row],[graaddagen]]),IF(OR(MONTH(jaar_zip[[#This Row],[Datum]])=1,MONTH(jaar_zip[[#This Row],[Datum]])=2,MONTH(jaar_zip[[#This Row],[Datum]])=11,MONTH(jaar_zip[[#This Row],[Datum]])=12),1.1,IF(OR(MONTH(jaar_zip[[#This Row],[Datum]])=3,MONTH(jaar_zip[[#This Row],[Datum]])=10),1,0.8))*jaar_zip[[#This Row],[graaddagen]],"")</f>
        <v>8.56</v>
      </c>
      <c r="O966" s="101">
        <f>IF(ISNUMBER(jaar_zip[[#This Row],[etmaaltemperatuur]]),IF(jaar_zip[[#This Row],[etmaaltemperatuur]]&gt;stookgrens,jaar_zip[[#This Row],[etmaaltemperatuur]]-stookgrens,0),"")</f>
        <v>0</v>
      </c>
    </row>
    <row r="967" spans="1:15" x14ac:dyDescent="0.3">
      <c r="A967">
        <v>260</v>
      </c>
      <c r="B967">
        <v>20240421</v>
      </c>
      <c r="C967">
        <v>4</v>
      </c>
      <c r="D967">
        <v>6.2</v>
      </c>
      <c r="E967">
        <v>2058</v>
      </c>
      <c r="F967">
        <v>0.7</v>
      </c>
      <c r="G967">
        <v>1025.2</v>
      </c>
      <c r="H967">
        <v>75</v>
      </c>
      <c r="I967" s="101" t="s">
        <v>19</v>
      </c>
      <c r="J967" s="1">
        <f>DATEVALUE(RIGHT(jaar_zip[[#This Row],[YYYYMMDD]],2)&amp;"-"&amp;MID(jaar_zip[[#This Row],[YYYYMMDD]],5,2)&amp;"-"&amp;LEFT(jaar_zip[[#This Row],[YYYYMMDD]],4))</f>
        <v>45403</v>
      </c>
      <c r="K967" s="101" t="str">
        <f>IF(AND(VALUE(MONTH(jaar_zip[[#This Row],[Datum]]))=1,VALUE(WEEKNUM(jaar_zip[[#This Row],[Datum]],21))&gt;51),RIGHT(YEAR(jaar_zip[[#This Row],[Datum]])-1,2),RIGHT(YEAR(jaar_zip[[#This Row],[Datum]]),2))&amp;"-"&amp; TEXT(WEEKNUM(jaar_zip[[#This Row],[Datum]],21),"00")</f>
        <v>24-16</v>
      </c>
      <c r="L967" s="101">
        <f>MONTH(jaar_zip[[#This Row],[Datum]])</f>
        <v>4</v>
      </c>
      <c r="M967" s="101">
        <f>IF(ISNUMBER(jaar_zip[[#This Row],[etmaaltemperatuur]]),IF(jaar_zip[[#This Row],[etmaaltemperatuur]]&lt;stookgrens,stookgrens-jaar_zip[[#This Row],[etmaaltemperatuur]],0),"")</f>
        <v>11.8</v>
      </c>
      <c r="N967" s="101">
        <f>IF(ISNUMBER(jaar_zip[[#This Row],[graaddagen]]),IF(OR(MONTH(jaar_zip[[#This Row],[Datum]])=1,MONTH(jaar_zip[[#This Row],[Datum]])=2,MONTH(jaar_zip[[#This Row],[Datum]])=11,MONTH(jaar_zip[[#This Row],[Datum]])=12),1.1,IF(OR(MONTH(jaar_zip[[#This Row],[Datum]])=3,MONTH(jaar_zip[[#This Row],[Datum]])=10),1,0.8))*jaar_zip[[#This Row],[graaddagen]],"")</f>
        <v>9.4400000000000013</v>
      </c>
      <c r="O967" s="101">
        <f>IF(ISNUMBER(jaar_zip[[#This Row],[etmaaltemperatuur]]),IF(jaar_zip[[#This Row],[etmaaltemperatuur]]&gt;stookgrens,jaar_zip[[#This Row],[etmaaltemperatuur]]-stookgrens,0),"")</f>
        <v>0</v>
      </c>
    </row>
    <row r="968" spans="1:15" x14ac:dyDescent="0.3">
      <c r="A968">
        <v>260</v>
      </c>
      <c r="B968">
        <v>20240422</v>
      </c>
      <c r="C968">
        <v>3.1</v>
      </c>
      <c r="D968">
        <v>5.5</v>
      </c>
      <c r="E968">
        <v>1524</v>
      </c>
      <c r="F968">
        <v>0.5</v>
      </c>
      <c r="G968">
        <v>1025.0999999999999</v>
      </c>
      <c r="H968">
        <v>67</v>
      </c>
      <c r="I968" s="101" t="s">
        <v>19</v>
      </c>
      <c r="J968" s="1">
        <f>DATEVALUE(RIGHT(jaar_zip[[#This Row],[YYYYMMDD]],2)&amp;"-"&amp;MID(jaar_zip[[#This Row],[YYYYMMDD]],5,2)&amp;"-"&amp;LEFT(jaar_zip[[#This Row],[YYYYMMDD]],4))</f>
        <v>45404</v>
      </c>
      <c r="K968" s="101" t="str">
        <f>IF(AND(VALUE(MONTH(jaar_zip[[#This Row],[Datum]]))=1,VALUE(WEEKNUM(jaar_zip[[#This Row],[Datum]],21))&gt;51),RIGHT(YEAR(jaar_zip[[#This Row],[Datum]])-1,2),RIGHT(YEAR(jaar_zip[[#This Row],[Datum]]),2))&amp;"-"&amp; TEXT(WEEKNUM(jaar_zip[[#This Row],[Datum]],21),"00")</f>
        <v>24-17</v>
      </c>
      <c r="L968" s="101">
        <f>MONTH(jaar_zip[[#This Row],[Datum]])</f>
        <v>4</v>
      </c>
      <c r="M968" s="101">
        <f>IF(ISNUMBER(jaar_zip[[#This Row],[etmaaltemperatuur]]),IF(jaar_zip[[#This Row],[etmaaltemperatuur]]&lt;stookgrens,stookgrens-jaar_zip[[#This Row],[etmaaltemperatuur]],0),"")</f>
        <v>12.5</v>
      </c>
      <c r="N968" s="101">
        <f>IF(ISNUMBER(jaar_zip[[#This Row],[graaddagen]]),IF(OR(MONTH(jaar_zip[[#This Row],[Datum]])=1,MONTH(jaar_zip[[#This Row],[Datum]])=2,MONTH(jaar_zip[[#This Row],[Datum]])=11,MONTH(jaar_zip[[#This Row],[Datum]])=12),1.1,IF(OR(MONTH(jaar_zip[[#This Row],[Datum]])=3,MONTH(jaar_zip[[#This Row],[Datum]])=10),1,0.8))*jaar_zip[[#This Row],[graaddagen]],"")</f>
        <v>10</v>
      </c>
      <c r="O968" s="101">
        <f>IF(ISNUMBER(jaar_zip[[#This Row],[etmaaltemperatuur]]),IF(jaar_zip[[#This Row],[etmaaltemperatuur]]&gt;stookgrens,jaar_zip[[#This Row],[etmaaltemperatuur]]-stookgrens,0),"")</f>
        <v>0</v>
      </c>
    </row>
    <row r="969" spans="1:15" x14ac:dyDescent="0.3">
      <c r="A969">
        <v>260</v>
      </c>
      <c r="B969">
        <v>20240423</v>
      </c>
      <c r="C969">
        <v>2.2999999999999998</v>
      </c>
      <c r="D969">
        <v>5.5</v>
      </c>
      <c r="E969">
        <v>2124</v>
      </c>
      <c r="F969">
        <v>2.2999999999999998</v>
      </c>
      <c r="G969">
        <v>1019.1</v>
      </c>
      <c r="H969">
        <v>73</v>
      </c>
      <c r="I969" s="101" t="s">
        <v>19</v>
      </c>
      <c r="J969" s="1">
        <f>DATEVALUE(RIGHT(jaar_zip[[#This Row],[YYYYMMDD]],2)&amp;"-"&amp;MID(jaar_zip[[#This Row],[YYYYMMDD]],5,2)&amp;"-"&amp;LEFT(jaar_zip[[#This Row],[YYYYMMDD]],4))</f>
        <v>45405</v>
      </c>
      <c r="K969" s="101" t="str">
        <f>IF(AND(VALUE(MONTH(jaar_zip[[#This Row],[Datum]]))=1,VALUE(WEEKNUM(jaar_zip[[#This Row],[Datum]],21))&gt;51),RIGHT(YEAR(jaar_zip[[#This Row],[Datum]])-1,2),RIGHT(YEAR(jaar_zip[[#This Row],[Datum]]),2))&amp;"-"&amp; TEXT(WEEKNUM(jaar_zip[[#This Row],[Datum]],21),"00")</f>
        <v>24-17</v>
      </c>
      <c r="L969" s="101">
        <f>MONTH(jaar_zip[[#This Row],[Datum]])</f>
        <v>4</v>
      </c>
      <c r="M969" s="101">
        <f>IF(ISNUMBER(jaar_zip[[#This Row],[etmaaltemperatuur]]),IF(jaar_zip[[#This Row],[etmaaltemperatuur]]&lt;stookgrens,stookgrens-jaar_zip[[#This Row],[etmaaltemperatuur]],0),"")</f>
        <v>12.5</v>
      </c>
      <c r="N969" s="101">
        <f>IF(ISNUMBER(jaar_zip[[#This Row],[graaddagen]]),IF(OR(MONTH(jaar_zip[[#This Row],[Datum]])=1,MONTH(jaar_zip[[#This Row],[Datum]])=2,MONTH(jaar_zip[[#This Row],[Datum]])=11,MONTH(jaar_zip[[#This Row],[Datum]])=12),1.1,IF(OR(MONTH(jaar_zip[[#This Row],[Datum]])=3,MONTH(jaar_zip[[#This Row],[Datum]])=10),1,0.8))*jaar_zip[[#This Row],[graaddagen]],"")</f>
        <v>10</v>
      </c>
      <c r="O969" s="101">
        <f>IF(ISNUMBER(jaar_zip[[#This Row],[etmaaltemperatuur]]),IF(jaar_zip[[#This Row],[etmaaltemperatuur]]&gt;stookgrens,jaar_zip[[#This Row],[etmaaltemperatuur]]-stookgrens,0),"")</f>
        <v>0</v>
      </c>
    </row>
    <row r="970" spans="1:15" x14ac:dyDescent="0.3">
      <c r="A970">
        <v>260</v>
      </c>
      <c r="B970">
        <v>20240424</v>
      </c>
      <c r="C970">
        <v>3.5</v>
      </c>
      <c r="D970">
        <v>5.7</v>
      </c>
      <c r="E970">
        <v>1472</v>
      </c>
      <c r="F970">
        <v>3.7</v>
      </c>
      <c r="G970">
        <v>1009.7</v>
      </c>
      <c r="H970">
        <v>84</v>
      </c>
      <c r="I970" s="101" t="s">
        <v>19</v>
      </c>
      <c r="J970" s="1">
        <f>DATEVALUE(RIGHT(jaar_zip[[#This Row],[YYYYMMDD]],2)&amp;"-"&amp;MID(jaar_zip[[#This Row],[YYYYMMDD]],5,2)&amp;"-"&amp;LEFT(jaar_zip[[#This Row],[YYYYMMDD]],4))</f>
        <v>45406</v>
      </c>
      <c r="K970" s="101" t="str">
        <f>IF(AND(VALUE(MONTH(jaar_zip[[#This Row],[Datum]]))=1,VALUE(WEEKNUM(jaar_zip[[#This Row],[Datum]],21))&gt;51),RIGHT(YEAR(jaar_zip[[#This Row],[Datum]])-1,2),RIGHT(YEAR(jaar_zip[[#This Row],[Datum]]),2))&amp;"-"&amp; TEXT(WEEKNUM(jaar_zip[[#This Row],[Datum]],21),"00")</f>
        <v>24-17</v>
      </c>
      <c r="L970" s="101">
        <f>MONTH(jaar_zip[[#This Row],[Datum]])</f>
        <v>4</v>
      </c>
      <c r="M970" s="101">
        <f>IF(ISNUMBER(jaar_zip[[#This Row],[etmaaltemperatuur]]),IF(jaar_zip[[#This Row],[etmaaltemperatuur]]&lt;stookgrens,stookgrens-jaar_zip[[#This Row],[etmaaltemperatuur]],0),"")</f>
        <v>12.3</v>
      </c>
      <c r="N970" s="101">
        <f>IF(ISNUMBER(jaar_zip[[#This Row],[graaddagen]]),IF(OR(MONTH(jaar_zip[[#This Row],[Datum]])=1,MONTH(jaar_zip[[#This Row],[Datum]])=2,MONTH(jaar_zip[[#This Row],[Datum]])=11,MONTH(jaar_zip[[#This Row],[Datum]])=12),1.1,IF(OR(MONTH(jaar_zip[[#This Row],[Datum]])=3,MONTH(jaar_zip[[#This Row],[Datum]])=10),1,0.8))*jaar_zip[[#This Row],[graaddagen]],"")</f>
        <v>9.8400000000000016</v>
      </c>
      <c r="O970" s="101">
        <f>IF(ISNUMBER(jaar_zip[[#This Row],[etmaaltemperatuur]]),IF(jaar_zip[[#This Row],[etmaaltemperatuur]]&gt;stookgrens,jaar_zip[[#This Row],[etmaaltemperatuur]]-stookgrens,0),"")</f>
        <v>0</v>
      </c>
    </row>
    <row r="971" spans="1:15" x14ac:dyDescent="0.3">
      <c r="A971">
        <v>260</v>
      </c>
      <c r="B971">
        <v>20240425</v>
      </c>
      <c r="C971">
        <v>3</v>
      </c>
      <c r="D971">
        <v>6.1</v>
      </c>
      <c r="E971">
        <v>939</v>
      </c>
      <c r="F971">
        <v>5.9</v>
      </c>
      <c r="G971">
        <v>1004.2</v>
      </c>
      <c r="H971">
        <v>84</v>
      </c>
      <c r="I971" s="101" t="s">
        <v>19</v>
      </c>
      <c r="J971" s="1">
        <f>DATEVALUE(RIGHT(jaar_zip[[#This Row],[YYYYMMDD]],2)&amp;"-"&amp;MID(jaar_zip[[#This Row],[YYYYMMDD]],5,2)&amp;"-"&amp;LEFT(jaar_zip[[#This Row],[YYYYMMDD]],4))</f>
        <v>45407</v>
      </c>
      <c r="K971" s="101" t="str">
        <f>IF(AND(VALUE(MONTH(jaar_zip[[#This Row],[Datum]]))=1,VALUE(WEEKNUM(jaar_zip[[#This Row],[Datum]],21))&gt;51),RIGHT(YEAR(jaar_zip[[#This Row],[Datum]])-1,2),RIGHT(YEAR(jaar_zip[[#This Row],[Datum]]),2))&amp;"-"&amp; TEXT(WEEKNUM(jaar_zip[[#This Row],[Datum]],21),"00")</f>
        <v>24-17</v>
      </c>
      <c r="L971" s="101">
        <f>MONTH(jaar_zip[[#This Row],[Datum]])</f>
        <v>4</v>
      </c>
      <c r="M971" s="101">
        <f>IF(ISNUMBER(jaar_zip[[#This Row],[etmaaltemperatuur]]),IF(jaar_zip[[#This Row],[etmaaltemperatuur]]&lt;stookgrens,stookgrens-jaar_zip[[#This Row],[etmaaltemperatuur]],0),"")</f>
        <v>11.9</v>
      </c>
      <c r="N971" s="101">
        <f>IF(ISNUMBER(jaar_zip[[#This Row],[graaddagen]]),IF(OR(MONTH(jaar_zip[[#This Row],[Datum]])=1,MONTH(jaar_zip[[#This Row],[Datum]])=2,MONTH(jaar_zip[[#This Row],[Datum]])=11,MONTH(jaar_zip[[#This Row],[Datum]])=12),1.1,IF(OR(MONTH(jaar_zip[[#This Row],[Datum]])=3,MONTH(jaar_zip[[#This Row],[Datum]])=10),1,0.8))*jaar_zip[[#This Row],[graaddagen]],"")</f>
        <v>9.5200000000000014</v>
      </c>
      <c r="O971" s="101">
        <f>IF(ISNUMBER(jaar_zip[[#This Row],[etmaaltemperatuur]]),IF(jaar_zip[[#This Row],[etmaaltemperatuur]]&gt;stookgrens,jaar_zip[[#This Row],[etmaaltemperatuur]]-stookgrens,0),"")</f>
        <v>0</v>
      </c>
    </row>
    <row r="972" spans="1:15" x14ac:dyDescent="0.3">
      <c r="A972">
        <v>260</v>
      </c>
      <c r="B972">
        <v>20240426</v>
      </c>
      <c r="C972">
        <v>2.2999999999999998</v>
      </c>
      <c r="D972">
        <v>8.8000000000000007</v>
      </c>
      <c r="E972">
        <v>1653</v>
      </c>
      <c r="F972">
        <v>1.4</v>
      </c>
      <c r="G972">
        <v>1003.8</v>
      </c>
      <c r="H972">
        <v>76</v>
      </c>
      <c r="I972" s="101" t="s">
        <v>19</v>
      </c>
      <c r="J972" s="1">
        <f>DATEVALUE(RIGHT(jaar_zip[[#This Row],[YYYYMMDD]],2)&amp;"-"&amp;MID(jaar_zip[[#This Row],[YYYYMMDD]],5,2)&amp;"-"&amp;LEFT(jaar_zip[[#This Row],[YYYYMMDD]],4))</f>
        <v>45408</v>
      </c>
      <c r="K972" s="101" t="str">
        <f>IF(AND(VALUE(MONTH(jaar_zip[[#This Row],[Datum]]))=1,VALUE(WEEKNUM(jaar_zip[[#This Row],[Datum]],21))&gt;51),RIGHT(YEAR(jaar_zip[[#This Row],[Datum]])-1,2),RIGHT(YEAR(jaar_zip[[#This Row],[Datum]]),2))&amp;"-"&amp; TEXT(WEEKNUM(jaar_zip[[#This Row],[Datum]],21),"00")</f>
        <v>24-17</v>
      </c>
      <c r="L972" s="101">
        <f>MONTH(jaar_zip[[#This Row],[Datum]])</f>
        <v>4</v>
      </c>
      <c r="M972" s="101">
        <f>IF(ISNUMBER(jaar_zip[[#This Row],[etmaaltemperatuur]]),IF(jaar_zip[[#This Row],[etmaaltemperatuur]]&lt;stookgrens,stookgrens-jaar_zip[[#This Row],[etmaaltemperatuur]],0),"")</f>
        <v>9.1999999999999993</v>
      </c>
      <c r="N972" s="101">
        <f>IF(ISNUMBER(jaar_zip[[#This Row],[graaddagen]]),IF(OR(MONTH(jaar_zip[[#This Row],[Datum]])=1,MONTH(jaar_zip[[#This Row],[Datum]])=2,MONTH(jaar_zip[[#This Row],[Datum]])=11,MONTH(jaar_zip[[#This Row],[Datum]])=12),1.1,IF(OR(MONTH(jaar_zip[[#This Row],[Datum]])=3,MONTH(jaar_zip[[#This Row],[Datum]])=10),1,0.8))*jaar_zip[[#This Row],[graaddagen]],"")</f>
        <v>7.3599999999999994</v>
      </c>
      <c r="O972" s="101">
        <f>IF(ISNUMBER(jaar_zip[[#This Row],[etmaaltemperatuur]]),IF(jaar_zip[[#This Row],[etmaaltemperatuur]]&gt;stookgrens,jaar_zip[[#This Row],[etmaaltemperatuur]]-stookgrens,0),"")</f>
        <v>0</v>
      </c>
    </row>
    <row r="973" spans="1:15" x14ac:dyDescent="0.3">
      <c r="A973">
        <v>260</v>
      </c>
      <c r="B973">
        <v>20240427</v>
      </c>
      <c r="C973">
        <v>2.9</v>
      </c>
      <c r="D973">
        <v>11.8</v>
      </c>
      <c r="E973">
        <v>1243</v>
      </c>
      <c r="F973">
        <v>0.1</v>
      </c>
      <c r="G973">
        <v>1004.8</v>
      </c>
      <c r="H973">
        <v>80</v>
      </c>
      <c r="I973" s="101" t="s">
        <v>19</v>
      </c>
      <c r="J973" s="1">
        <f>DATEVALUE(RIGHT(jaar_zip[[#This Row],[YYYYMMDD]],2)&amp;"-"&amp;MID(jaar_zip[[#This Row],[YYYYMMDD]],5,2)&amp;"-"&amp;LEFT(jaar_zip[[#This Row],[YYYYMMDD]],4))</f>
        <v>45409</v>
      </c>
      <c r="K973" s="101" t="str">
        <f>IF(AND(VALUE(MONTH(jaar_zip[[#This Row],[Datum]]))=1,VALUE(WEEKNUM(jaar_zip[[#This Row],[Datum]],21))&gt;51),RIGHT(YEAR(jaar_zip[[#This Row],[Datum]])-1,2),RIGHT(YEAR(jaar_zip[[#This Row],[Datum]]),2))&amp;"-"&amp; TEXT(WEEKNUM(jaar_zip[[#This Row],[Datum]],21),"00")</f>
        <v>24-17</v>
      </c>
      <c r="L973" s="101">
        <f>MONTH(jaar_zip[[#This Row],[Datum]])</f>
        <v>4</v>
      </c>
      <c r="M973" s="101">
        <f>IF(ISNUMBER(jaar_zip[[#This Row],[etmaaltemperatuur]]),IF(jaar_zip[[#This Row],[etmaaltemperatuur]]&lt;stookgrens,stookgrens-jaar_zip[[#This Row],[etmaaltemperatuur]],0),"")</f>
        <v>6.1999999999999993</v>
      </c>
      <c r="N973" s="101">
        <f>IF(ISNUMBER(jaar_zip[[#This Row],[graaddagen]]),IF(OR(MONTH(jaar_zip[[#This Row],[Datum]])=1,MONTH(jaar_zip[[#This Row],[Datum]])=2,MONTH(jaar_zip[[#This Row],[Datum]])=11,MONTH(jaar_zip[[#This Row],[Datum]])=12),1.1,IF(OR(MONTH(jaar_zip[[#This Row],[Datum]])=3,MONTH(jaar_zip[[#This Row],[Datum]])=10),1,0.8))*jaar_zip[[#This Row],[graaddagen]],"")</f>
        <v>4.96</v>
      </c>
      <c r="O973" s="101">
        <f>IF(ISNUMBER(jaar_zip[[#This Row],[etmaaltemperatuur]]),IF(jaar_zip[[#This Row],[etmaaltemperatuur]]&gt;stookgrens,jaar_zip[[#This Row],[etmaaltemperatuur]]-stookgrens,0),"")</f>
        <v>0</v>
      </c>
    </row>
    <row r="974" spans="1:15" x14ac:dyDescent="0.3">
      <c r="A974">
        <v>260</v>
      </c>
      <c r="B974">
        <v>20240428</v>
      </c>
      <c r="C974">
        <v>5.0999999999999996</v>
      </c>
      <c r="D974">
        <v>12.3</v>
      </c>
      <c r="E974">
        <v>952</v>
      </c>
      <c r="F974">
        <v>0.2</v>
      </c>
      <c r="G974">
        <v>1008.3</v>
      </c>
      <c r="H974">
        <v>72</v>
      </c>
      <c r="I974" s="101" t="s">
        <v>19</v>
      </c>
      <c r="J974" s="1">
        <f>DATEVALUE(RIGHT(jaar_zip[[#This Row],[YYYYMMDD]],2)&amp;"-"&amp;MID(jaar_zip[[#This Row],[YYYYMMDD]],5,2)&amp;"-"&amp;LEFT(jaar_zip[[#This Row],[YYYYMMDD]],4))</f>
        <v>45410</v>
      </c>
      <c r="K974" s="101" t="str">
        <f>IF(AND(VALUE(MONTH(jaar_zip[[#This Row],[Datum]]))=1,VALUE(WEEKNUM(jaar_zip[[#This Row],[Datum]],21))&gt;51),RIGHT(YEAR(jaar_zip[[#This Row],[Datum]])-1,2),RIGHT(YEAR(jaar_zip[[#This Row],[Datum]]),2))&amp;"-"&amp; TEXT(WEEKNUM(jaar_zip[[#This Row],[Datum]],21),"00")</f>
        <v>24-17</v>
      </c>
      <c r="L974" s="101">
        <f>MONTH(jaar_zip[[#This Row],[Datum]])</f>
        <v>4</v>
      </c>
      <c r="M974" s="101">
        <f>IF(ISNUMBER(jaar_zip[[#This Row],[etmaaltemperatuur]]),IF(jaar_zip[[#This Row],[etmaaltemperatuur]]&lt;stookgrens,stookgrens-jaar_zip[[#This Row],[etmaaltemperatuur]],0),"")</f>
        <v>5.6999999999999993</v>
      </c>
      <c r="N974" s="101">
        <f>IF(ISNUMBER(jaar_zip[[#This Row],[graaddagen]]),IF(OR(MONTH(jaar_zip[[#This Row],[Datum]])=1,MONTH(jaar_zip[[#This Row],[Datum]])=2,MONTH(jaar_zip[[#This Row],[Datum]])=11,MONTH(jaar_zip[[#This Row],[Datum]])=12),1.1,IF(OR(MONTH(jaar_zip[[#This Row],[Datum]])=3,MONTH(jaar_zip[[#This Row],[Datum]])=10),1,0.8))*jaar_zip[[#This Row],[graaddagen]],"")</f>
        <v>4.5599999999999996</v>
      </c>
      <c r="O974" s="101">
        <f>IF(ISNUMBER(jaar_zip[[#This Row],[etmaaltemperatuur]]),IF(jaar_zip[[#This Row],[etmaaltemperatuur]]&gt;stookgrens,jaar_zip[[#This Row],[etmaaltemperatuur]]-stookgrens,0),"")</f>
        <v>0</v>
      </c>
    </row>
    <row r="975" spans="1:15" x14ac:dyDescent="0.3">
      <c r="A975">
        <v>260</v>
      </c>
      <c r="B975">
        <v>20240429</v>
      </c>
      <c r="C975">
        <v>2.6</v>
      </c>
      <c r="D975">
        <v>12.5</v>
      </c>
      <c r="E975">
        <v>2304</v>
      </c>
      <c r="F975">
        <v>0</v>
      </c>
      <c r="G975">
        <v>1018.6</v>
      </c>
      <c r="H975">
        <v>75</v>
      </c>
      <c r="I975" s="101" t="s">
        <v>19</v>
      </c>
      <c r="J975" s="1">
        <f>DATEVALUE(RIGHT(jaar_zip[[#This Row],[YYYYMMDD]],2)&amp;"-"&amp;MID(jaar_zip[[#This Row],[YYYYMMDD]],5,2)&amp;"-"&amp;LEFT(jaar_zip[[#This Row],[YYYYMMDD]],4))</f>
        <v>45411</v>
      </c>
      <c r="K975" s="101" t="str">
        <f>IF(AND(VALUE(MONTH(jaar_zip[[#This Row],[Datum]]))=1,VALUE(WEEKNUM(jaar_zip[[#This Row],[Datum]],21))&gt;51),RIGHT(YEAR(jaar_zip[[#This Row],[Datum]])-1,2),RIGHT(YEAR(jaar_zip[[#This Row],[Datum]]),2))&amp;"-"&amp; TEXT(WEEKNUM(jaar_zip[[#This Row],[Datum]],21),"00")</f>
        <v>24-18</v>
      </c>
      <c r="L975" s="101">
        <f>MONTH(jaar_zip[[#This Row],[Datum]])</f>
        <v>4</v>
      </c>
      <c r="M975" s="101">
        <f>IF(ISNUMBER(jaar_zip[[#This Row],[etmaaltemperatuur]]),IF(jaar_zip[[#This Row],[etmaaltemperatuur]]&lt;stookgrens,stookgrens-jaar_zip[[#This Row],[etmaaltemperatuur]],0),"")</f>
        <v>5.5</v>
      </c>
      <c r="N975" s="101">
        <f>IF(ISNUMBER(jaar_zip[[#This Row],[graaddagen]]),IF(OR(MONTH(jaar_zip[[#This Row],[Datum]])=1,MONTH(jaar_zip[[#This Row],[Datum]])=2,MONTH(jaar_zip[[#This Row],[Datum]])=11,MONTH(jaar_zip[[#This Row],[Datum]])=12),1.1,IF(OR(MONTH(jaar_zip[[#This Row],[Datum]])=3,MONTH(jaar_zip[[#This Row],[Datum]])=10),1,0.8))*jaar_zip[[#This Row],[graaddagen]],"")</f>
        <v>4.4000000000000004</v>
      </c>
      <c r="O975" s="101">
        <f>IF(ISNUMBER(jaar_zip[[#This Row],[etmaaltemperatuur]]),IF(jaar_zip[[#This Row],[etmaaltemperatuur]]&gt;stookgrens,jaar_zip[[#This Row],[etmaaltemperatuur]]-stookgrens,0),"")</f>
        <v>0</v>
      </c>
    </row>
    <row r="976" spans="1:15" x14ac:dyDescent="0.3">
      <c r="A976">
        <v>260</v>
      </c>
      <c r="B976">
        <v>20240430</v>
      </c>
      <c r="C976">
        <v>2.5</v>
      </c>
      <c r="D976">
        <v>16.2</v>
      </c>
      <c r="E976">
        <v>1920</v>
      </c>
      <c r="F976">
        <v>-0.1</v>
      </c>
      <c r="G976">
        <v>1014.8</v>
      </c>
      <c r="H976">
        <v>77</v>
      </c>
      <c r="I976" s="101" t="s">
        <v>19</v>
      </c>
      <c r="J976" s="1">
        <f>DATEVALUE(RIGHT(jaar_zip[[#This Row],[YYYYMMDD]],2)&amp;"-"&amp;MID(jaar_zip[[#This Row],[YYYYMMDD]],5,2)&amp;"-"&amp;LEFT(jaar_zip[[#This Row],[YYYYMMDD]],4))</f>
        <v>45412</v>
      </c>
      <c r="K976" s="101" t="str">
        <f>IF(AND(VALUE(MONTH(jaar_zip[[#This Row],[Datum]]))=1,VALUE(WEEKNUM(jaar_zip[[#This Row],[Datum]],21))&gt;51),RIGHT(YEAR(jaar_zip[[#This Row],[Datum]])-1,2),RIGHT(YEAR(jaar_zip[[#This Row],[Datum]]),2))&amp;"-"&amp; TEXT(WEEKNUM(jaar_zip[[#This Row],[Datum]],21),"00")</f>
        <v>24-18</v>
      </c>
      <c r="L976" s="101">
        <f>MONTH(jaar_zip[[#This Row],[Datum]])</f>
        <v>4</v>
      </c>
      <c r="M976" s="101">
        <f>IF(ISNUMBER(jaar_zip[[#This Row],[etmaaltemperatuur]]),IF(jaar_zip[[#This Row],[etmaaltemperatuur]]&lt;stookgrens,stookgrens-jaar_zip[[#This Row],[etmaaltemperatuur]],0),"")</f>
        <v>1.8000000000000007</v>
      </c>
      <c r="N976" s="101">
        <f>IF(ISNUMBER(jaar_zip[[#This Row],[graaddagen]]),IF(OR(MONTH(jaar_zip[[#This Row],[Datum]])=1,MONTH(jaar_zip[[#This Row],[Datum]])=2,MONTH(jaar_zip[[#This Row],[Datum]])=11,MONTH(jaar_zip[[#This Row],[Datum]])=12),1.1,IF(OR(MONTH(jaar_zip[[#This Row],[Datum]])=3,MONTH(jaar_zip[[#This Row],[Datum]])=10),1,0.8))*jaar_zip[[#This Row],[graaddagen]],"")</f>
        <v>1.4400000000000006</v>
      </c>
      <c r="O976" s="101">
        <f>IF(ISNUMBER(jaar_zip[[#This Row],[etmaaltemperatuur]]),IF(jaar_zip[[#This Row],[etmaaltemperatuur]]&gt;stookgrens,jaar_zip[[#This Row],[etmaaltemperatuur]]-stookgrens,0),"")</f>
        <v>0</v>
      </c>
    </row>
    <row r="977" spans="1:15" x14ac:dyDescent="0.3">
      <c r="A977">
        <v>260</v>
      </c>
      <c r="B977">
        <v>20240501</v>
      </c>
      <c r="C977">
        <v>2.6</v>
      </c>
      <c r="D977">
        <v>19</v>
      </c>
      <c r="E977">
        <v>2366</v>
      </c>
      <c r="F977">
        <v>20.2</v>
      </c>
      <c r="G977">
        <v>1006</v>
      </c>
      <c r="H977">
        <v>77</v>
      </c>
      <c r="I977" s="101" t="s">
        <v>19</v>
      </c>
      <c r="J977" s="1">
        <f>DATEVALUE(RIGHT(jaar_zip[[#This Row],[YYYYMMDD]],2)&amp;"-"&amp;MID(jaar_zip[[#This Row],[YYYYMMDD]],5,2)&amp;"-"&amp;LEFT(jaar_zip[[#This Row],[YYYYMMDD]],4))</f>
        <v>45413</v>
      </c>
      <c r="K977" s="101" t="str">
        <f>IF(AND(VALUE(MONTH(jaar_zip[[#This Row],[Datum]]))=1,VALUE(WEEKNUM(jaar_zip[[#This Row],[Datum]],21))&gt;51),RIGHT(YEAR(jaar_zip[[#This Row],[Datum]])-1,2),RIGHT(YEAR(jaar_zip[[#This Row],[Datum]]),2))&amp;"-"&amp; TEXT(WEEKNUM(jaar_zip[[#This Row],[Datum]],21),"00")</f>
        <v>24-18</v>
      </c>
      <c r="L977" s="101">
        <f>MONTH(jaar_zip[[#This Row],[Datum]])</f>
        <v>5</v>
      </c>
      <c r="M977" s="101">
        <f>IF(ISNUMBER(jaar_zip[[#This Row],[etmaaltemperatuur]]),IF(jaar_zip[[#This Row],[etmaaltemperatuur]]&lt;stookgrens,stookgrens-jaar_zip[[#This Row],[etmaaltemperatuur]],0),"")</f>
        <v>0</v>
      </c>
      <c r="N977" s="101">
        <f>IF(ISNUMBER(jaar_zip[[#This Row],[graaddagen]]),IF(OR(MONTH(jaar_zip[[#This Row],[Datum]])=1,MONTH(jaar_zip[[#This Row],[Datum]])=2,MONTH(jaar_zip[[#This Row],[Datum]])=11,MONTH(jaar_zip[[#This Row],[Datum]])=12),1.1,IF(OR(MONTH(jaar_zip[[#This Row],[Datum]])=3,MONTH(jaar_zip[[#This Row],[Datum]])=10),1,0.8))*jaar_zip[[#This Row],[graaddagen]],"")</f>
        <v>0</v>
      </c>
      <c r="O977" s="101">
        <f>IF(ISNUMBER(jaar_zip[[#This Row],[etmaaltemperatuur]]),IF(jaar_zip[[#This Row],[etmaaltemperatuur]]&gt;stookgrens,jaar_zip[[#This Row],[etmaaltemperatuur]]-stookgrens,0),"")</f>
        <v>1</v>
      </c>
    </row>
    <row r="978" spans="1:15" x14ac:dyDescent="0.3">
      <c r="A978">
        <v>267</v>
      </c>
      <c r="B978">
        <v>20240101</v>
      </c>
      <c r="C978">
        <v>8.5</v>
      </c>
      <c r="D978">
        <v>7.3</v>
      </c>
      <c r="E978">
        <v>155</v>
      </c>
      <c r="F978">
        <v>8.3000000000000007</v>
      </c>
      <c r="H978">
        <v>87</v>
      </c>
      <c r="I978" s="101" t="s">
        <v>20</v>
      </c>
      <c r="J978" s="1">
        <f>DATEVALUE(RIGHT(jaar_zip[[#This Row],[YYYYMMDD]],2)&amp;"-"&amp;MID(jaar_zip[[#This Row],[YYYYMMDD]],5,2)&amp;"-"&amp;LEFT(jaar_zip[[#This Row],[YYYYMMDD]],4))</f>
        <v>45292</v>
      </c>
      <c r="K978" s="101" t="str">
        <f>IF(AND(VALUE(MONTH(jaar_zip[[#This Row],[Datum]]))=1,VALUE(WEEKNUM(jaar_zip[[#This Row],[Datum]],21))&gt;51),RIGHT(YEAR(jaar_zip[[#This Row],[Datum]])-1,2),RIGHT(YEAR(jaar_zip[[#This Row],[Datum]]),2))&amp;"-"&amp; TEXT(WEEKNUM(jaar_zip[[#This Row],[Datum]],21),"00")</f>
        <v>24-01</v>
      </c>
      <c r="L978" s="101">
        <f>MONTH(jaar_zip[[#This Row],[Datum]])</f>
        <v>1</v>
      </c>
      <c r="M978" s="101">
        <f>IF(ISNUMBER(jaar_zip[[#This Row],[etmaaltemperatuur]]),IF(jaar_zip[[#This Row],[etmaaltemperatuur]]&lt;stookgrens,stookgrens-jaar_zip[[#This Row],[etmaaltemperatuur]],0),"")</f>
        <v>10.7</v>
      </c>
      <c r="N978" s="101">
        <f>IF(ISNUMBER(jaar_zip[[#This Row],[graaddagen]]),IF(OR(MONTH(jaar_zip[[#This Row],[Datum]])=1,MONTH(jaar_zip[[#This Row],[Datum]])=2,MONTH(jaar_zip[[#This Row],[Datum]])=11,MONTH(jaar_zip[[#This Row],[Datum]])=12),1.1,IF(OR(MONTH(jaar_zip[[#This Row],[Datum]])=3,MONTH(jaar_zip[[#This Row],[Datum]])=10),1,0.8))*jaar_zip[[#This Row],[graaddagen]],"")</f>
        <v>11.77</v>
      </c>
      <c r="O978" s="101">
        <f>IF(ISNUMBER(jaar_zip[[#This Row],[etmaaltemperatuur]]),IF(jaar_zip[[#This Row],[etmaaltemperatuur]]&gt;stookgrens,jaar_zip[[#This Row],[etmaaltemperatuur]]-stookgrens,0),"")</f>
        <v>0</v>
      </c>
    </row>
    <row r="979" spans="1:15" x14ac:dyDescent="0.3">
      <c r="A979">
        <v>267</v>
      </c>
      <c r="B979">
        <v>20240102</v>
      </c>
      <c r="C979">
        <v>9.9</v>
      </c>
      <c r="D979">
        <v>8.8000000000000007</v>
      </c>
      <c r="E979">
        <v>108</v>
      </c>
      <c r="F979">
        <v>27.8</v>
      </c>
      <c r="H979">
        <v>94</v>
      </c>
      <c r="I979" s="101" t="s">
        <v>20</v>
      </c>
      <c r="J979" s="1">
        <f>DATEVALUE(RIGHT(jaar_zip[[#This Row],[YYYYMMDD]],2)&amp;"-"&amp;MID(jaar_zip[[#This Row],[YYYYMMDD]],5,2)&amp;"-"&amp;LEFT(jaar_zip[[#This Row],[YYYYMMDD]],4))</f>
        <v>45293</v>
      </c>
      <c r="K979" s="101" t="str">
        <f>IF(AND(VALUE(MONTH(jaar_zip[[#This Row],[Datum]]))=1,VALUE(WEEKNUM(jaar_zip[[#This Row],[Datum]],21))&gt;51),RIGHT(YEAR(jaar_zip[[#This Row],[Datum]])-1,2),RIGHT(YEAR(jaar_zip[[#This Row],[Datum]]),2))&amp;"-"&amp; TEXT(WEEKNUM(jaar_zip[[#This Row],[Datum]],21),"00")</f>
        <v>24-01</v>
      </c>
      <c r="L979" s="101">
        <f>MONTH(jaar_zip[[#This Row],[Datum]])</f>
        <v>1</v>
      </c>
      <c r="M979" s="101">
        <f>IF(ISNUMBER(jaar_zip[[#This Row],[etmaaltemperatuur]]),IF(jaar_zip[[#This Row],[etmaaltemperatuur]]&lt;stookgrens,stookgrens-jaar_zip[[#This Row],[etmaaltemperatuur]],0),"")</f>
        <v>9.1999999999999993</v>
      </c>
      <c r="N979" s="101">
        <f>IF(ISNUMBER(jaar_zip[[#This Row],[graaddagen]]),IF(OR(MONTH(jaar_zip[[#This Row],[Datum]])=1,MONTH(jaar_zip[[#This Row],[Datum]])=2,MONTH(jaar_zip[[#This Row],[Datum]])=11,MONTH(jaar_zip[[#This Row],[Datum]])=12),1.1,IF(OR(MONTH(jaar_zip[[#This Row],[Datum]])=3,MONTH(jaar_zip[[#This Row],[Datum]])=10),1,0.8))*jaar_zip[[#This Row],[graaddagen]],"")</f>
        <v>10.119999999999999</v>
      </c>
      <c r="O979" s="101">
        <f>IF(ISNUMBER(jaar_zip[[#This Row],[etmaaltemperatuur]]),IF(jaar_zip[[#This Row],[etmaaltemperatuur]]&gt;stookgrens,jaar_zip[[#This Row],[etmaaltemperatuur]]-stookgrens,0),"")</f>
        <v>0</v>
      </c>
    </row>
    <row r="980" spans="1:15" x14ac:dyDescent="0.3">
      <c r="A980">
        <v>267</v>
      </c>
      <c r="B980">
        <v>20240103</v>
      </c>
      <c r="C980">
        <v>8.9</v>
      </c>
      <c r="D980">
        <v>8.1999999999999993</v>
      </c>
      <c r="E980">
        <v>174</v>
      </c>
      <c r="F980">
        <v>1</v>
      </c>
      <c r="H980">
        <v>90</v>
      </c>
      <c r="I980" s="101" t="s">
        <v>20</v>
      </c>
      <c r="J980" s="1">
        <f>DATEVALUE(RIGHT(jaar_zip[[#This Row],[YYYYMMDD]],2)&amp;"-"&amp;MID(jaar_zip[[#This Row],[YYYYMMDD]],5,2)&amp;"-"&amp;LEFT(jaar_zip[[#This Row],[YYYYMMDD]],4))</f>
        <v>45294</v>
      </c>
      <c r="K980" s="101" t="str">
        <f>IF(AND(VALUE(MONTH(jaar_zip[[#This Row],[Datum]]))=1,VALUE(WEEKNUM(jaar_zip[[#This Row],[Datum]],21))&gt;51),RIGHT(YEAR(jaar_zip[[#This Row],[Datum]])-1,2),RIGHT(YEAR(jaar_zip[[#This Row],[Datum]]),2))&amp;"-"&amp; TEXT(WEEKNUM(jaar_zip[[#This Row],[Datum]],21),"00")</f>
        <v>24-01</v>
      </c>
      <c r="L980" s="101">
        <f>MONTH(jaar_zip[[#This Row],[Datum]])</f>
        <v>1</v>
      </c>
      <c r="M980" s="101">
        <f>IF(ISNUMBER(jaar_zip[[#This Row],[etmaaltemperatuur]]),IF(jaar_zip[[#This Row],[etmaaltemperatuur]]&lt;stookgrens,stookgrens-jaar_zip[[#This Row],[etmaaltemperatuur]],0),"")</f>
        <v>9.8000000000000007</v>
      </c>
      <c r="N980" s="101">
        <f>IF(ISNUMBER(jaar_zip[[#This Row],[graaddagen]]),IF(OR(MONTH(jaar_zip[[#This Row],[Datum]])=1,MONTH(jaar_zip[[#This Row],[Datum]])=2,MONTH(jaar_zip[[#This Row],[Datum]])=11,MONTH(jaar_zip[[#This Row],[Datum]])=12),1.1,IF(OR(MONTH(jaar_zip[[#This Row],[Datum]])=3,MONTH(jaar_zip[[#This Row],[Datum]])=10),1,0.8))*jaar_zip[[#This Row],[graaddagen]],"")</f>
        <v>10.780000000000001</v>
      </c>
      <c r="O980" s="101">
        <f>IF(ISNUMBER(jaar_zip[[#This Row],[etmaaltemperatuur]]),IF(jaar_zip[[#This Row],[etmaaltemperatuur]]&gt;stookgrens,jaar_zip[[#This Row],[etmaaltemperatuur]]-stookgrens,0),"")</f>
        <v>0</v>
      </c>
    </row>
    <row r="981" spans="1:15" x14ac:dyDescent="0.3">
      <c r="A981">
        <v>267</v>
      </c>
      <c r="B981">
        <v>20240104</v>
      </c>
      <c r="C981">
        <v>4.8</v>
      </c>
      <c r="D981">
        <v>5.2</v>
      </c>
      <c r="E981">
        <v>144</v>
      </c>
      <c r="F981">
        <v>2.4</v>
      </c>
      <c r="H981">
        <v>88</v>
      </c>
      <c r="I981" s="101" t="s">
        <v>20</v>
      </c>
      <c r="J981" s="1">
        <f>DATEVALUE(RIGHT(jaar_zip[[#This Row],[YYYYMMDD]],2)&amp;"-"&amp;MID(jaar_zip[[#This Row],[YYYYMMDD]],5,2)&amp;"-"&amp;LEFT(jaar_zip[[#This Row],[YYYYMMDD]],4))</f>
        <v>45295</v>
      </c>
      <c r="K981" s="101" t="str">
        <f>IF(AND(VALUE(MONTH(jaar_zip[[#This Row],[Datum]]))=1,VALUE(WEEKNUM(jaar_zip[[#This Row],[Datum]],21))&gt;51),RIGHT(YEAR(jaar_zip[[#This Row],[Datum]])-1,2),RIGHT(YEAR(jaar_zip[[#This Row],[Datum]]),2))&amp;"-"&amp; TEXT(WEEKNUM(jaar_zip[[#This Row],[Datum]],21),"00")</f>
        <v>24-01</v>
      </c>
      <c r="L981" s="101">
        <f>MONTH(jaar_zip[[#This Row],[Datum]])</f>
        <v>1</v>
      </c>
      <c r="M981" s="101">
        <f>IF(ISNUMBER(jaar_zip[[#This Row],[etmaaltemperatuur]]),IF(jaar_zip[[#This Row],[etmaaltemperatuur]]&lt;stookgrens,stookgrens-jaar_zip[[#This Row],[etmaaltemperatuur]],0),"")</f>
        <v>12.8</v>
      </c>
      <c r="N981" s="101">
        <f>IF(ISNUMBER(jaar_zip[[#This Row],[graaddagen]]),IF(OR(MONTH(jaar_zip[[#This Row],[Datum]])=1,MONTH(jaar_zip[[#This Row],[Datum]])=2,MONTH(jaar_zip[[#This Row],[Datum]])=11,MONTH(jaar_zip[[#This Row],[Datum]])=12),1.1,IF(OR(MONTH(jaar_zip[[#This Row],[Datum]])=3,MONTH(jaar_zip[[#This Row],[Datum]])=10),1,0.8))*jaar_zip[[#This Row],[graaddagen]],"")</f>
        <v>14.080000000000002</v>
      </c>
      <c r="O981" s="101">
        <f>IF(ISNUMBER(jaar_zip[[#This Row],[etmaaltemperatuur]]),IF(jaar_zip[[#This Row],[etmaaltemperatuur]]&gt;stookgrens,jaar_zip[[#This Row],[etmaaltemperatuur]]-stookgrens,0),"")</f>
        <v>0</v>
      </c>
    </row>
    <row r="982" spans="1:15" x14ac:dyDescent="0.3">
      <c r="A982">
        <v>267</v>
      </c>
      <c r="B982">
        <v>20240105</v>
      </c>
      <c r="C982">
        <v>5.5</v>
      </c>
      <c r="D982">
        <v>5.0999999999999996</v>
      </c>
      <c r="E982">
        <v>160</v>
      </c>
      <c r="F982">
        <v>6.4</v>
      </c>
      <c r="H982">
        <v>94</v>
      </c>
      <c r="I982" s="101" t="s">
        <v>20</v>
      </c>
      <c r="J982" s="1">
        <f>DATEVALUE(RIGHT(jaar_zip[[#This Row],[YYYYMMDD]],2)&amp;"-"&amp;MID(jaar_zip[[#This Row],[YYYYMMDD]],5,2)&amp;"-"&amp;LEFT(jaar_zip[[#This Row],[YYYYMMDD]],4))</f>
        <v>45296</v>
      </c>
      <c r="K982" s="101" t="str">
        <f>IF(AND(VALUE(MONTH(jaar_zip[[#This Row],[Datum]]))=1,VALUE(WEEKNUM(jaar_zip[[#This Row],[Datum]],21))&gt;51),RIGHT(YEAR(jaar_zip[[#This Row],[Datum]])-1,2),RIGHT(YEAR(jaar_zip[[#This Row],[Datum]]),2))&amp;"-"&amp; TEXT(WEEKNUM(jaar_zip[[#This Row],[Datum]],21),"00")</f>
        <v>24-01</v>
      </c>
      <c r="L982" s="101">
        <f>MONTH(jaar_zip[[#This Row],[Datum]])</f>
        <v>1</v>
      </c>
      <c r="M982" s="101">
        <f>IF(ISNUMBER(jaar_zip[[#This Row],[etmaaltemperatuur]]),IF(jaar_zip[[#This Row],[etmaaltemperatuur]]&lt;stookgrens,stookgrens-jaar_zip[[#This Row],[etmaaltemperatuur]],0),"")</f>
        <v>12.9</v>
      </c>
      <c r="N982" s="101">
        <f>IF(ISNUMBER(jaar_zip[[#This Row],[graaddagen]]),IF(OR(MONTH(jaar_zip[[#This Row],[Datum]])=1,MONTH(jaar_zip[[#This Row],[Datum]])=2,MONTH(jaar_zip[[#This Row],[Datum]])=11,MONTH(jaar_zip[[#This Row],[Datum]])=12),1.1,IF(OR(MONTH(jaar_zip[[#This Row],[Datum]])=3,MONTH(jaar_zip[[#This Row],[Datum]])=10),1,0.8))*jaar_zip[[#This Row],[graaddagen]],"")</f>
        <v>14.190000000000001</v>
      </c>
      <c r="O982" s="101">
        <f>IF(ISNUMBER(jaar_zip[[#This Row],[etmaaltemperatuur]]),IF(jaar_zip[[#This Row],[etmaaltemperatuur]]&gt;stookgrens,jaar_zip[[#This Row],[etmaaltemperatuur]]-stookgrens,0),"")</f>
        <v>0</v>
      </c>
    </row>
    <row r="983" spans="1:15" x14ac:dyDescent="0.3">
      <c r="A983">
        <v>267</v>
      </c>
      <c r="B983">
        <v>20240106</v>
      </c>
      <c r="C983">
        <v>5.8</v>
      </c>
      <c r="D983">
        <v>2</v>
      </c>
      <c r="E983">
        <v>79</v>
      </c>
      <c r="F983">
        <v>0.1</v>
      </c>
      <c r="H983">
        <v>91</v>
      </c>
      <c r="I983" s="101" t="s">
        <v>20</v>
      </c>
      <c r="J983" s="1">
        <f>DATEVALUE(RIGHT(jaar_zip[[#This Row],[YYYYMMDD]],2)&amp;"-"&amp;MID(jaar_zip[[#This Row],[YYYYMMDD]],5,2)&amp;"-"&amp;LEFT(jaar_zip[[#This Row],[YYYYMMDD]],4))</f>
        <v>45297</v>
      </c>
      <c r="K983" s="101" t="str">
        <f>IF(AND(VALUE(MONTH(jaar_zip[[#This Row],[Datum]]))=1,VALUE(WEEKNUM(jaar_zip[[#This Row],[Datum]],21))&gt;51),RIGHT(YEAR(jaar_zip[[#This Row],[Datum]])-1,2),RIGHT(YEAR(jaar_zip[[#This Row],[Datum]]),2))&amp;"-"&amp; TEXT(WEEKNUM(jaar_zip[[#This Row],[Datum]],21),"00")</f>
        <v>24-01</v>
      </c>
      <c r="L983" s="101">
        <f>MONTH(jaar_zip[[#This Row],[Datum]])</f>
        <v>1</v>
      </c>
      <c r="M983" s="101">
        <f>IF(ISNUMBER(jaar_zip[[#This Row],[etmaaltemperatuur]]),IF(jaar_zip[[#This Row],[etmaaltemperatuur]]&lt;stookgrens,stookgrens-jaar_zip[[#This Row],[etmaaltemperatuur]],0),"")</f>
        <v>16</v>
      </c>
      <c r="N983" s="101">
        <f>IF(ISNUMBER(jaar_zip[[#This Row],[graaddagen]]),IF(OR(MONTH(jaar_zip[[#This Row],[Datum]])=1,MONTH(jaar_zip[[#This Row],[Datum]])=2,MONTH(jaar_zip[[#This Row],[Datum]])=11,MONTH(jaar_zip[[#This Row],[Datum]])=12),1.1,IF(OR(MONTH(jaar_zip[[#This Row],[Datum]])=3,MONTH(jaar_zip[[#This Row],[Datum]])=10),1,0.8))*jaar_zip[[#This Row],[graaddagen]],"")</f>
        <v>17.600000000000001</v>
      </c>
      <c r="O983" s="101">
        <f>IF(ISNUMBER(jaar_zip[[#This Row],[etmaaltemperatuur]]),IF(jaar_zip[[#This Row],[etmaaltemperatuur]]&gt;stookgrens,jaar_zip[[#This Row],[etmaaltemperatuur]]-stookgrens,0),"")</f>
        <v>0</v>
      </c>
    </row>
    <row r="984" spans="1:15" x14ac:dyDescent="0.3">
      <c r="A984">
        <v>267</v>
      </c>
      <c r="B984">
        <v>20240107</v>
      </c>
      <c r="C984">
        <v>5.8</v>
      </c>
      <c r="D984">
        <v>-0.6</v>
      </c>
      <c r="E984">
        <v>340</v>
      </c>
      <c r="F984">
        <v>-0.1</v>
      </c>
      <c r="H984">
        <v>81</v>
      </c>
      <c r="I984" s="101" t="s">
        <v>20</v>
      </c>
      <c r="J984" s="1">
        <f>DATEVALUE(RIGHT(jaar_zip[[#This Row],[YYYYMMDD]],2)&amp;"-"&amp;MID(jaar_zip[[#This Row],[YYYYMMDD]],5,2)&amp;"-"&amp;LEFT(jaar_zip[[#This Row],[YYYYMMDD]],4))</f>
        <v>45298</v>
      </c>
      <c r="K984" s="101" t="str">
        <f>IF(AND(VALUE(MONTH(jaar_zip[[#This Row],[Datum]]))=1,VALUE(WEEKNUM(jaar_zip[[#This Row],[Datum]],21))&gt;51),RIGHT(YEAR(jaar_zip[[#This Row],[Datum]])-1,2),RIGHT(YEAR(jaar_zip[[#This Row],[Datum]]),2))&amp;"-"&amp; TEXT(WEEKNUM(jaar_zip[[#This Row],[Datum]],21),"00")</f>
        <v>24-01</v>
      </c>
      <c r="L984" s="101">
        <f>MONTH(jaar_zip[[#This Row],[Datum]])</f>
        <v>1</v>
      </c>
      <c r="M984" s="101">
        <f>IF(ISNUMBER(jaar_zip[[#This Row],[etmaaltemperatuur]]),IF(jaar_zip[[#This Row],[etmaaltemperatuur]]&lt;stookgrens,stookgrens-jaar_zip[[#This Row],[etmaaltemperatuur]],0),"")</f>
        <v>18.600000000000001</v>
      </c>
      <c r="N984" s="101">
        <f>IF(ISNUMBER(jaar_zip[[#This Row],[graaddagen]]),IF(OR(MONTH(jaar_zip[[#This Row],[Datum]])=1,MONTH(jaar_zip[[#This Row],[Datum]])=2,MONTH(jaar_zip[[#This Row],[Datum]])=11,MONTH(jaar_zip[[#This Row],[Datum]])=12),1.1,IF(OR(MONTH(jaar_zip[[#This Row],[Datum]])=3,MONTH(jaar_zip[[#This Row],[Datum]])=10),1,0.8))*jaar_zip[[#This Row],[graaddagen]],"")</f>
        <v>20.460000000000004</v>
      </c>
      <c r="O984" s="101">
        <f>IF(ISNUMBER(jaar_zip[[#This Row],[etmaaltemperatuur]]),IF(jaar_zip[[#This Row],[etmaaltemperatuur]]&gt;stookgrens,jaar_zip[[#This Row],[etmaaltemperatuur]]-stookgrens,0),"")</f>
        <v>0</v>
      </c>
    </row>
    <row r="985" spans="1:15" x14ac:dyDescent="0.3">
      <c r="A985">
        <v>267</v>
      </c>
      <c r="B985">
        <v>20240108</v>
      </c>
      <c r="C985">
        <v>6.4</v>
      </c>
      <c r="D985">
        <v>-1.2</v>
      </c>
      <c r="E985">
        <v>226</v>
      </c>
      <c r="F985">
        <v>0</v>
      </c>
      <c r="H985">
        <v>76</v>
      </c>
      <c r="I985" s="101" t="s">
        <v>20</v>
      </c>
      <c r="J985" s="1">
        <f>DATEVALUE(RIGHT(jaar_zip[[#This Row],[YYYYMMDD]],2)&amp;"-"&amp;MID(jaar_zip[[#This Row],[YYYYMMDD]],5,2)&amp;"-"&amp;LEFT(jaar_zip[[#This Row],[YYYYMMDD]],4))</f>
        <v>45299</v>
      </c>
      <c r="K985" s="101" t="str">
        <f>IF(AND(VALUE(MONTH(jaar_zip[[#This Row],[Datum]]))=1,VALUE(WEEKNUM(jaar_zip[[#This Row],[Datum]],21))&gt;51),RIGHT(YEAR(jaar_zip[[#This Row],[Datum]])-1,2),RIGHT(YEAR(jaar_zip[[#This Row],[Datum]]),2))&amp;"-"&amp; TEXT(WEEKNUM(jaar_zip[[#This Row],[Datum]],21),"00")</f>
        <v>24-02</v>
      </c>
      <c r="L985" s="101">
        <f>MONTH(jaar_zip[[#This Row],[Datum]])</f>
        <v>1</v>
      </c>
      <c r="M985" s="101">
        <f>IF(ISNUMBER(jaar_zip[[#This Row],[etmaaltemperatuur]]),IF(jaar_zip[[#This Row],[etmaaltemperatuur]]&lt;stookgrens,stookgrens-jaar_zip[[#This Row],[etmaaltemperatuur]],0),"")</f>
        <v>19.2</v>
      </c>
      <c r="N985" s="101">
        <f>IF(ISNUMBER(jaar_zip[[#This Row],[graaddagen]]),IF(OR(MONTH(jaar_zip[[#This Row],[Datum]])=1,MONTH(jaar_zip[[#This Row],[Datum]])=2,MONTH(jaar_zip[[#This Row],[Datum]])=11,MONTH(jaar_zip[[#This Row],[Datum]])=12),1.1,IF(OR(MONTH(jaar_zip[[#This Row],[Datum]])=3,MONTH(jaar_zip[[#This Row],[Datum]])=10),1,0.8))*jaar_zip[[#This Row],[graaddagen]],"")</f>
        <v>21.12</v>
      </c>
      <c r="O985" s="101">
        <f>IF(ISNUMBER(jaar_zip[[#This Row],[etmaaltemperatuur]]),IF(jaar_zip[[#This Row],[etmaaltemperatuur]]&gt;stookgrens,jaar_zip[[#This Row],[etmaaltemperatuur]]-stookgrens,0),"")</f>
        <v>0</v>
      </c>
    </row>
    <row r="986" spans="1:15" x14ac:dyDescent="0.3">
      <c r="A986">
        <v>267</v>
      </c>
      <c r="B986">
        <v>20240109</v>
      </c>
      <c r="C986">
        <v>6.2</v>
      </c>
      <c r="D986">
        <v>-2.8</v>
      </c>
      <c r="E986">
        <v>429</v>
      </c>
      <c r="F986">
        <v>0</v>
      </c>
      <c r="H986">
        <v>72</v>
      </c>
      <c r="I986" s="101" t="s">
        <v>20</v>
      </c>
      <c r="J986" s="1">
        <f>DATEVALUE(RIGHT(jaar_zip[[#This Row],[YYYYMMDD]],2)&amp;"-"&amp;MID(jaar_zip[[#This Row],[YYYYMMDD]],5,2)&amp;"-"&amp;LEFT(jaar_zip[[#This Row],[YYYYMMDD]],4))</f>
        <v>45300</v>
      </c>
      <c r="K986" s="101" t="str">
        <f>IF(AND(VALUE(MONTH(jaar_zip[[#This Row],[Datum]]))=1,VALUE(WEEKNUM(jaar_zip[[#This Row],[Datum]],21))&gt;51),RIGHT(YEAR(jaar_zip[[#This Row],[Datum]])-1,2),RIGHT(YEAR(jaar_zip[[#This Row],[Datum]]),2))&amp;"-"&amp; TEXT(WEEKNUM(jaar_zip[[#This Row],[Datum]],21),"00")</f>
        <v>24-02</v>
      </c>
      <c r="L986" s="101">
        <f>MONTH(jaar_zip[[#This Row],[Datum]])</f>
        <v>1</v>
      </c>
      <c r="M986" s="101">
        <f>IF(ISNUMBER(jaar_zip[[#This Row],[etmaaltemperatuur]]),IF(jaar_zip[[#This Row],[etmaaltemperatuur]]&lt;stookgrens,stookgrens-jaar_zip[[#This Row],[etmaaltemperatuur]],0),"")</f>
        <v>20.8</v>
      </c>
      <c r="N986" s="101">
        <f>IF(ISNUMBER(jaar_zip[[#This Row],[graaddagen]]),IF(OR(MONTH(jaar_zip[[#This Row],[Datum]])=1,MONTH(jaar_zip[[#This Row],[Datum]])=2,MONTH(jaar_zip[[#This Row],[Datum]])=11,MONTH(jaar_zip[[#This Row],[Datum]])=12),1.1,IF(OR(MONTH(jaar_zip[[#This Row],[Datum]])=3,MONTH(jaar_zip[[#This Row],[Datum]])=10),1,0.8))*jaar_zip[[#This Row],[graaddagen]],"")</f>
        <v>22.880000000000003</v>
      </c>
      <c r="O986" s="101">
        <f>IF(ISNUMBER(jaar_zip[[#This Row],[etmaaltemperatuur]]),IF(jaar_zip[[#This Row],[etmaaltemperatuur]]&gt;stookgrens,jaar_zip[[#This Row],[etmaaltemperatuur]]-stookgrens,0),"")</f>
        <v>0</v>
      </c>
    </row>
    <row r="987" spans="1:15" x14ac:dyDescent="0.3">
      <c r="A987">
        <v>267</v>
      </c>
      <c r="B987">
        <v>20240110</v>
      </c>
      <c r="C987">
        <v>4.8</v>
      </c>
      <c r="D987">
        <v>-3.1</v>
      </c>
      <c r="E987">
        <v>428</v>
      </c>
      <c r="F987">
        <v>0</v>
      </c>
      <c r="H987">
        <v>74</v>
      </c>
      <c r="I987" s="101" t="s">
        <v>20</v>
      </c>
      <c r="J987" s="1">
        <f>DATEVALUE(RIGHT(jaar_zip[[#This Row],[YYYYMMDD]],2)&amp;"-"&amp;MID(jaar_zip[[#This Row],[YYYYMMDD]],5,2)&amp;"-"&amp;LEFT(jaar_zip[[#This Row],[YYYYMMDD]],4))</f>
        <v>45301</v>
      </c>
      <c r="K987" s="101" t="str">
        <f>IF(AND(VALUE(MONTH(jaar_zip[[#This Row],[Datum]]))=1,VALUE(WEEKNUM(jaar_zip[[#This Row],[Datum]],21))&gt;51),RIGHT(YEAR(jaar_zip[[#This Row],[Datum]])-1,2),RIGHT(YEAR(jaar_zip[[#This Row],[Datum]]),2))&amp;"-"&amp; TEXT(WEEKNUM(jaar_zip[[#This Row],[Datum]],21),"00")</f>
        <v>24-02</v>
      </c>
      <c r="L987" s="101">
        <f>MONTH(jaar_zip[[#This Row],[Datum]])</f>
        <v>1</v>
      </c>
      <c r="M987" s="101">
        <f>IF(ISNUMBER(jaar_zip[[#This Row],[etmaaltemperatuur]]),IF(jaar_zip[[#This Row],[etmaaltemperatuur]]&lt;stookgrens,stookgrens-jaar_zip[[#This Row],[etmaaltemperatuur]],0),"")</f>
        <v>21.1</v>
      </c>
      <c r="N987" s="101">
        <f>IF(ISNUMBER(jaar_zip[[#This Row],[graaddagen]]),IF(OR(MONTH(jaar_zip[[#This Row],[Datum]])=1,MONTH(jaar_zip[[#This Row],[Datum]])=2,MONTH(jaar_zip[[#This Row],[Datum]])=11,MONTH(jaar_zip[[#This Row],[Datum]])=12),1.1,IF(OR(MONTH(jaar_zip[[#This Row],[Datum]])=3,MONTH(jaar_zip[[#This Row],[Datum]])=10),1,0.8))*jaar_zip[[#This Row],[graaddagen]],"")</f>
        <v>23.210000000000004</v>
      </c>
      <c r="O987" s="101">
        <f>IF(ISNUMBER(jaar_zip[[#This Row],[etmaaltemperatuur]]),IF(jaar_zip[[#This Row],[etmaaltemperatuur]]&gt;stookgrens,jaar_zip[[#This Row],[etmaaltemperatuur]]-stookgrens,0),"")</f>
        <v>0</v>
      </c>
    </row>
    <row r="988" spans="1:15" x14ac:dyDescent="0.3">
      <c r="A988">
        <v>267</v>
      </c>
      <c r="B988">
        <v>20240111</v>
      </c>
      <c r="C988">
        <v>2.9</v>
      </c>
      <c r="D988">
        <v>-0.1</v>
      </c>
      <c r="E988">
        <v>123</v>
      </c>
      <c r="F988">
        <v>0</v>
      </c>
      <c r="H988">
        <v>91</v>
      </c>
      <c r="I988" s="101" t="s">
        <v>20</v>
      </c>
      <c r="J988" s="1">
        <f>DATEVALUE(RIGHT(jaar_zip[[#This Row],[YYYYMMDD]],2)&amp;"-"&amp;MID(jaar_zip[[#This Row],[YYYYMMDD]],5,2)&amp;"-"&amp;LEFT(jaar_zip[[#This Row],[YYYYMMDD]],4))</f>
        <v>45302</v>
      </c>
      <c r="K988" s="101" t="str">
        <f>IF(AND(VALUE(MONTH(jaar_zip[[#This Row],[Datum]]))=1,VALUE(WEEKNUM(jaar_zip[[#This Row],[Datum]],21))&gt;51),RIGHT(YEAR(jaar_zip[[#This Row],[Datum]])-1,2),RIGHT(YEAR(jaar_zip[[#This Row],[Datum]]),2))&amp;"-"&amp; TEXT(WEEKNUM(jaar_zip[[#This Row],[Datum]],21),"00")</f>
        <v>24-02</v>
      </c>
      <c r="L988" s="101">
        <f>MONTH(jaar_zip[[#This Row],[Datum]])</f>
        <v>1</v>
      </c>
      <c r="M988" s="101">
        <f>IF(ISNUMBER(jaar_zip[[#This Row],[etmaaltemperatuur]]),IF(jaar_zip[[#This Row],[etmaaltemperatuur]]&lt;stookgrens,stookgrens-jaar_zip[[#This Row],[etmaaltemperatuur]],0),"")</f>
        <v>18.100000000000001</v>
      </c>
      <c r="N988" s="101">
        <f>IF(ISNUMBER(jaar_zip[[#This Row],[graaddagen]]),IF(OR(MONTH(jaar_zip[[#This Row],[Datum]])=1,MONTH(jaar_zip[[#This Row],[Datum]])=2,MONTH(jaar_zip[[#This Row],[Datum]])=11,MONTH(jaar_zip[[#This Row],[Datum]])=12),1.1,IF(OR(MONTH(jaar_zip[[#This Row],[Datum]])=3,MONTH(jaar_zip[[#This Row],[Datum]])=10),1,0.8))*jaar_zip[[#This Row],[graaddagen]],"")</f>
        <v>19.910000000000004</v>
      </c>
      <c r="O988" s="101">
        <f>IF(ISNUMBER(jaar_zip[[#This Row],[etmaaltemperatuur]]),IF(jaar_zip[[#This Row],[etmaaltemperatuur]]&gt;stookgrens,jaar_zip[[#This Row],[etmaaltemperatuur]]-stookgrens,0),"")</f>
        <v>0</v>
      </c>
    </row>
    <row r="989" spans="1:15" x14ac:dyDescent="0.3">
      <c r="A989">
        <v>267</v>
      </c>
      <c r="B989">
        <v>20240112</v>
      </c>
      <c r="C989">
        <v>3.2</v>
      </c>
      <c r="D989">
        <v>3.2</v>
      </c>
      <c r="E989">
        <v>198</v>
      </c>
      <c r="F989">
        <v>0.6</v>
      </c>
      <c r="H989">
        <v>95</v>
      </c>
      <c r="I989" s="101" t="s">
        <v>20</v>
      </c>
      <c r="J989" s="1">
        <f>DATEVALUE(RIGHT(jaar_zip[[#This Row],[YYYYMMDD]],2)&amp;"-"&amp;MID(jaar_zip[[#This Row],[YYYYMMDD]],5,2)&amp;"-"&amp;LEFT(jaar_zip[[#This Row],[YYYYMMDD]],4))</f>
        <v>45303</v>
      </c>
      <c r="K989" s="101" t="str">
        <f>IF(AND(VALUE(MONTH(jaar_zip[[#This Row],[Datum]]))=1,VALUE(WEEKNUM(jaar_zip[[#This Row],[Datum]],21))&gt;51),RIGHT(YEAR(jaar_zip[[#This Row],[Datum]])-1,2),RIGHT(YEAR(jaar_zip[[#This Row],[Datum]]),2))&amp;"-"&amp; TEXT(WEEKNUM(jaar_zip[[#This Row],[Datum]],21),"00")</f>
        <v>24-02</v>
      </c>
      <c r="L989" s="101">
        <f>MONTH(jaar_zip[[#This Row],[Datum]])</f>
        <v>1</v>
      </c>
      <c r="M989" s="101">
        <f>IF(ISNUMBER(jaar_zip[[#This Row],[etmaaltemperatuur]]),IF(jaar_zip[[#This Row],[etmaaltemperatuur]]&lt;stookgrens,stookgrens-jaar_zip[[#This Row],[etmaaltemperatuur]],0),"")</f>
        <v>14.8</v>
      </c>
      <c r="N989" s="101">
        <f>IF(ISNUMBER(jaar_zip[[#This Row],[graaddagen]]),IF(OR(MONTH(jaar_zip[[#This Row],[Datum]])=1,MONTH(jaar_zip[[#This Row],[Datum]])=2,MONTH(jaar_zip[[#This Row],[Datum]])=11,MONTH(jaar_zip[[#This Row],[Datum]])=12),1.1,IF(OR(MONTH(jaar_zip[[#This Row],[Datum]])=3,MONTH(jaar_zip[[#This Row],[Datum]])=10),1,0.8))*jaar_zip[[#This Row],[graaddagen]],"")</f>
        <v>16.28</v>
      </c>
      <c r="O989" s="101">
        <f>IF(ISNUMBER(jaar_zip[[#This Row],[etmaaltemperatuur]]),IF(jaar_zip[[#This Row],[etmaaltemperatuur]]&gt;stookgrens,jaar_zip[[#This Row],[etmaaltemperatuur]]-stookgrens,0),"")</f>
        <v>0</v>
      </c>
    </row>
    <row r="990" spans="1:15" x14ac:dyDescent="0.3">
      <c r="A990">
        <v>267</v>
      </c>
      <c r="B990">
        <v>20240113</v>
      </c>
      <c r="C990">
        <v>5.7</v>
      </c>
      <c r="D990">
        <v>3.9</v>
      </c>
      <c r="E990">
        <v>152</v>
      </c>
      <c r="F990">
        <v>1.9</v>
      </c>
      <c r="H990">
        <v>92</v>
      </c>
      <c r="I990" s="101" t="s">
        <v>20</v>
      </c>
      <c r="J990" s="1">
        <f>DATEVALUE(RIGHT(jaar_zip[[#This Row],[YYYYMMDD]],2)&amp;"-"&amp;MID(jaar_zip[[#This Row],[YYYYMMDD]],5,2)&amp;"-"&amp;LEFT(jaar_zip[[#This Row],[YYYYMMDD]],4))</f>
        <v>45304</v>
      </c>
      <c r="K990" s="101" t="str">
        <f>IF(AND(VALUE(MONTH(jaar_zip[[#This Row],[Datum]]))=1,VALUE(WEEKNUM(jaar_zip[[#This Row],[Datum]],21))&gt;51),RIGHT(YEAR(jaar_zip[[#This Row],[Datum]])-1,2),RIGHT(YEAR(jaar_zip[[#This Row],[Datum]]),2))&amp;"-"&amp; TEXT(WEEKNUM(jaar_zip[[#This Row],[Datum]],21),"00")</f>
        <v>24-02</v>
      </c>
      <c r="L990" s="101">
        <f>MONTH(jaar_zip[[#This Row],[Datum]])</f>
        <v>1</v>
      </c>
      <c r="M990" s="101">
        <f>IF(ISNUMBER(jaar_zip[[#This Row],[etmaaltemperatuur]]),IF(jaar_zip[[#This Row],[etmaaltemperatuur]]&lt;stookgrens,stookgrens-jaar_zip[[#This Row],[etmaaltemperatuur]],0),"")</f>
        <v>14.1</v>
      </c>
      <c r="N990" s="101">
        <f>IF(ISNUMBER(jaar_zip[[#This Row],[graaddagen]]),IF(OR(MONTH(jaar_zip[[#This Row],[Datum]])=1,MONTH(jaar_zip[[#This Row],[Datum]])=2,MONTH(jaar_zip[[#This Row],[Datum]])=11,MONTH(jaar_zip[[#This Row],[Datum]])=12),1.1,IF(OR(MONTH(jaar_zip[[#This Row],[Datum]])=3,MONTH(jaar_zip[[#This Row],[Datum]])=10),1,0.8))*jaar_zip[[#This Row],[graaddagen]],"")</f>
        <v>15.510000000000002</v>
      </c>
      <c r="O990" s="101">
        <f>IF(ISNUMBER(jaar_zip[[#This Row],[etmaaltemperatuur]]),IF(jaar_zip[[#This Row],[etmaaltemperatuur]]&gt;stookgrens,jaar_zip[[#This Row],[etmaaltemperatuur]]-stookgrens,0),"")</f>
        <v>0</v>
      </c>
    </row>
    <row r="991" spans="1:15" x14ac:dyDescent="0.3">
      <c r="A991">
        <v>267</v>
      </c>
      <c r="B991">
        <v>20240114</v>
      </c>
      <c r="C991">
        <v>6.3</v>
      </c>
      <c r="D991">
        <v>3.5</v>
      </c>
      <c r="E991">
        <v>208</v>
      </c>
      <c r="F991">
        <v>1</v>
      </c>
      <c r="H991">
        <v>89</v>
      </c>
      <c r="I991" s="101" t="s">
        <v>20</v>
      </c>
      <c r="J991" s="1">
        <f>DATEVALUE(RIGHT(jaar_zip[[#This Row],[YYYYMMDD]],2)&amp;"-"&amp;MID(jaar_zip[[#This Row],[YYYYMMDD]],5,2)&amp;"-"&amp;LEFT(jaar_zip[[#This Row],[YYYYMMDD]],4))</f>
        <v>45305</v>
      </c>
      <c r="K991" s="101" t="str">
        <f>IF(AND(VALUE(MONTH(jaar_zip[[#This Row],[Datum]]))=1,VALUE(WEEKNUM(jaar_zip[[#This Row],[Datum]],21))&gt;51),RIGHT(YEAR(jaar_zip[[#This Row],[Datum]])-1,2),RIGHT(YEAR(jaar_zip[[#This Row],[Datum]]),2))&amp;"-"&amp; TEXT(WEEKNUM(jaar_zip[[#This Row],[Datum]],21),"00")</f>
        <v>24-02</v>
      </c>
      <c r="L991" s="101">
        <f>MONTH(jaar_zip[[#This Row],[Datum]])</f>
        <v>1</v>
      </c>
      <c r="M991" s="101">
        <f>IF(ISNUMBER(jaar_zip[[#This Row],[etmaaltemperatuur]]),IF(jaar_zip[[#This Row],[etmaaltemperatuur]]&lt;stookgrens,stookgrens-jaar_zip[[#This Row],[etmaaltemperatuur]],0),"")</f>
        <v>14.5</v>
      </c>
      <c r="N991" s="101">
        <f>IF(ISNUMBER(jaar_zip[[#This Row],[graaddagen]]),IF(OR(MONTH(jaar_zip[[#This Row],[Datum]])=1,MONTH(jaar_zip[[#This Row],[Datum]])=2,MONTH(jaar_zip[[#This Row],[Datum]])=11,MONTH(jaar_zip[[#This Row],[Datum]])=12),1.1,IF(OR(MONTH(jaar_zip[[#This Row],[Datum]])=3,MONTH(jaar_zip[[#This Row],[Datum]])=10),1,0.8))*jaar_zip[[#This Row],[graaddagen]],"")</f>
        <v>15.950000000000001</v>
      </c>
      <c r="O991" s="101">
        <f>IF(ISNUMBER(jaar_zip[[#This Row],[etmaaltemperatuur]]),IF(jaar_zip[[#This Row],[etmaaltemperatuur]]&gt;stookgrens,jaar_zip[[#This Row],[etmaaltemperatuur]]-stookgrens,0),"")</f>
        <v>0</v>
      </c>
    </row>
    <row r="992" spans="1:15" x14ac:dyDescent="0.3">
      <c r="A992">
        <v>267</v>
      </c>
      <c r="B992">
        <v>20240115</v>
      </c>
      <c r="C992">
        <v>8.8000000000000007</v>
      </c>
      <c r="D992">
        <v>2.2999999999999998</v>
      </c>
      <c r="E992">
        <v>291</v>
      </c>
      <c r="F992">
        <v>2.5</v>
      </c>
      <c r="H992">
        <v>84</v>
      </c>
      <c r="I992" s="101" t="s">
        <v>20</v>
      </c>
      <c r="J992" s="1">
        <f>DATEVALUE(RIGHT(jaar_zip[[#This Row],[YYYYMMDD]],2)&amp;"-"&amp;MID(jaar_zip[[#This Row],[YYYYMMDD]],5,2)&amp;"-"&amp;LEFT(jaar_zip[[#This Row],[YYYYMMDD]],4))</f>
        <v>45306</v>
      </c>
      <c r="K992" s="101" t="str">
        <f>IF(AND(VALUE(MONTH(jaar_zip[[#This Row],[Datum]]))=1,VALUE(WEEKNUM(jaar_zip[[#This Row],[Datum]],21))&gt;51),RIGHT(YEAR(jaar_zip[[#This Row],[Datum]])-1,2),RIGHT(YEAR(jaar_zip[[#This Row],[Datum]]),2))&amp;"-"&amp; TEXT(WEEKNUM(jaar_zip[[#This Row],[Datum]],21),"00")</f>
        <v>24-03</v>
      </c>
      <c r="L992" s="101">
        <f>MONTH(jaar_zip[[#This Row],[Datum]])</f>
        <v>1</v>
      </c>
      <c r="M992" s="101">
        <f>IF(ISNUMBER(jaar_zip[[#This Row],[etmaaltemperatuur]]),IF(jaar_zip[[#This Row],[etmaaltemperatuur]]&lt;stookgrens,stookgrens-jaar_zip[[#This Row],[etmaaltemperatuur]],0),"")</f>
        <v>15.7</v>
      </c>
      <c r="N992" s="101">
        <f>IF(ISNUMBER(jaar_zip[[#This Row],[graaddagen]]),IF(OR(MONTH(jaar_zip[[#This Row],[Datum]])=1,MONTH(jaar_zip[[#This Row],[Datum]])=2,MONTH(jaar_zip[[#This Row],[Datum]])=11,MONTH(jaar_zip[[#This Row],[Datum]])=12),1.1,IF(OR(MONTH(jaar_zip[[#This Row],[Datum]])=3,MONTH(jaar_zip[[#This Row],[Datum]])=10),1,0.8))*jaar_zip[[#This Row],[graaddagen]],"")</f>
        <v>17.27</v>
      </c>
      <c r="O992" s="101">
        <f>IF(ISNUMBER(jaar_zip[[#This Row],[etmaaltemperatuur]]),IF(jaar_zip[[#This Row],[etmaaltemperatuur]]&gt;stookgrens,jaar_zip[[#This Row],[etmaaltemperatuur]]-stookgrens,0),"")</f>
        <v>0</v>
      </c>
    </row>
    <row r="993" spans="1:15" x14ac:dyDescent="0.3">
      <c r="A993">
        <v>267</v>
      </c>
      <c r="B993">
        <v>20240116</v>
      </c>
      <c r="C993">
        <v>6.3</v>
      </c>
      <c r="D993">
        <v>1.3</v>
      </c>
      <c r="E993">
        <v>208</v>
      </c>
      <c r="F993">
        <v>0.3</v>
      </c>
      <c r="H993">
        <v>84</v>
      </c>
      <c r="I993" s="101" t="s">
        <v>20</v>
      </c>
      <c r="J993" s="1">
        <f>DATEVALUE(RIGHT(jaar_zip[[#This Row],[YYYYMMDD]],2)&amp;"-"&amp;MID(jaar_zip[[#This Row],[YYYYMMDD]],5,2)&amp;"-"&amp;LEFT(jaar_zip[[#This Row],[YYYYMMDD]],4))</f>
        <v>45307</v>
      </c>
      <c r="K993" s="101" t="str">
        <f>IF(AND(VALUE(MONTH(jaar_zip[[#This Row],[Datum]]))=1,VALUE(WEEKNUM(jaar_zip[[#This Row],[Datum]],21))&gt;51),RIGHT(YEAR(jaar_zip[[#This Row],[Datum]])-1,2),RIGHT(YEAR(jaar_zip[[#This Row],[Datum]]),2))&amp;"-"&amp; TEXT(WEEKNUM(jaar_zip[[#This Row],[Datum]],21),"00")</f>
        <v>24-03</v>
      </c>
      <c r="L993" s="101">
        <f>MONTH(jaar_zip[[#This Row],[Datum]])</f>
        <v>1</v>
      </c>
      <c r="M993" s="101">
        <f>IF(ISNUMBER(jaar_zip[[#This Row],[etmaaltemperatuur]]),IF(jaar_zip[[#This Row],[etmaaltemperatuur]]&lt;stookgrens,stookgrens-jaar_zip[[#This Row],[etmaaltemperatuur]],0),"")</f>
        <v>16.7</v>
      </c>
      <c r="N993" s="101">
        <f>IF(ISNUMBER(jaar_zip[[#This Row],[graaddagen]]),IF(OR(MONTH(jaar_zip[[#This Row],[Datum]])=1,MONTH(jaar_zip[[#This Row],[Datum]])=2,MONTH(jaar_zip[[#This Row],[Datum]])=11,MONTH(jaar_zip[[#This Row],[Datum]])=12),1.1,IF(OR(MONTH(jaar_zip[[#This Row],[Datum]])=3,MONTH(jaar_zip[[#This Row],[Datum]])=10),1,0.8))*jaar_zip[[#This Row],[graaddagen]],"")</f>
        <v>18.37</v>
      </c>
      <c r="O993" s="101">
        <f>IF(ISNUMBER(jaar_zip[[#This Row],[etmaaltemperatuur]]),IF(jaar_zip[[#This Row],[etmaaltemperatuur]]&gt;stookgrens,jaar_zip[[#This Row],[etmaaltemperatuur]]-stookgrens,0),"")</f>
        <v>0</v>
      </c>
    </row>
    <row r="994" spans="1:15" x14ac:dyDescent="0.3">
      <c r="A994">
        <v>267</v>
      </c>
      <c r="B994">
        <v>20240117</v>
      </c>
      <c r="C994">
        <v>4.5999999999999996</v>
      </c>
      <c r="D994">
        <v>0.2</v>
      </c>
      <c r="E994">
        <v>103</v>
      </c>
      <c r="F994">
        <v>-0.1</v>
      </c>
      <c r="H994">
        <v>85</v>
      </c>
      <c r="I994" s="101" t="s">
        <v>20</v>
      </c>
      <c r="J994" s="1">
        <f>DATEVALUE(RIGHT(jaar_zip[[#This Row],[YYYYMMDD]],2)&amp;"-"&amp;MID(jaar_zip[[#This Row],[YYYYMMDD]],5,2)&amp;"-"&amp;LEFT(jaar_zip[[#This Row],[YYYYMMDD]],4))</f>
        <v>45308</v>
      </c>
      <c r="K994" s="101" t="str">
        <f>IF(AND(VALUE(MONTH(jaar_zip[[#This Row],[Datum]]))=1,VALUE(WEEKNUM(jaar_zip[[#This Row],[Datum]],21))&gt;51),RIGHT(YEAR(jaar_zip[[#This Row],[Datum]])-1,2),RIGHT(YEAR(jaar_zip[[#This Row],[Datum]]),2))&amp;"-"&amp; TEXT(WEEKNUM(jaar_zip[[#This Row],[Datum]],21),"00")</f>
        <v>24-03</v>
      </c>
      <c r="L994" s="101">
        <f>MONTH(jaar_zip[[#This Row],[Datum]])</f>
        <v>1</v>
      </c>
      <c r="M994" s="101">
        <f>IF(ISNUMBER(jaar_zip[[#This Row],[etmaaltemperatuur]]),IF(jaar_zip[[#This Row],[etmaaltemperatuur]]&lt;stookgrens,stookgrens-jaar_zip[[#This Row],[etmaaltemperatuur]],0),"")</f>
        <v>17.8</v>
      </c>
      <c r="N994" s="101">
        <f>IF(ISNUMBER(jaar_zip[[#This Row],[graaddagen]]),IF(OR(MONTH(jaar_zip[[#This Row],[Datum]])=1,MONTH(jaar_zip[[#This Row],[Datum]])=2,MONTH(jaar_zip[[#This Row],[Datum]])=11,MONTH(jaar_zip[[#This Row],[Datum]])=12),1.1,IF(OR(MONTH(jaar_zip[[#This Row],[Datum]])=3,MONTH(jaar_zip[[#This Row],[Datum]])=10),1,0.8))*jaar_zip[[#This Row],[graaddagen]],"")</f>
        <v>19.580000000000002</v>
      </c>
      <c r="O994" s="101">
        <f>IF(ISNUMBER(jaar_zip[[#This Row],[etmaaltemperatuur]]),IF(jaar_zip[[#This Row],[etmaaltemperatuur]]&gt;stookgrens,jaar_zip[[#This Row],[etmaaltemperatuur]]-stookgrens,0),"")</f>
        <v>0</v>
      </c>
    </row>
    <row r="995" spans="1:15" x14ac:dyDescent="0.3">
      <c r="A995">
        <v>267</v>
      </c>
      <c r="B995">
        <v>20240118</v>
      </c>
      <c r="C995">
        <v>3.2</v>
      </c>
      <c r="D995">
        <v>0.4</v>
      </c>
      <c r="E995">
        <v>496</v>
      </c>
      <c r="F995">
        <v>0.3</v>
      </c>
      <c r="H995">
        <v>88</v>
      </c>
      <c r="I995" s="101" t="s">
        <v>20</v>
      </c>
      <c r="J995" s="1">
        <f>DATEVALUE(RIGHT(jaar_zip[[#This Row],[YYYYMMDD]],2)&amp;"-"&amp;MID(jaar_zip[[#This Row],[YYYYMMDD]],5,2)&amp;"-"&amp;LEFT(jaar_zip[[#This Row],[YYYYMMDD]],4))</f>
        <v>45309</v>
      </c>
      <c r="K995" s="101" t="str">
        <f>IF(AND(VALUE(MONTH(jaar_zip[[#This Row],[Datum]]))=1,VALUE(WEEKNUM(jaar_zip[[#This Row],[Datum]],21))&gt;51),RIGHT(YEAR(jaar_zip[[#This Row],[Datum]])-1,2),RIGHT(YEAR(jaar_zip[[#This Row],[Datum]]),2))&amp;"-"&amp; TEXT(WEEKNUM(jaar_zip[[#This Row],[Datum]],21),"00")</f>
        <v>24-03</v>
      </c>
      <c r="L995" s="101">
        <f>MONTH(jaar_zip[[#This Row],[Datum]])</f>
        <v>1</v>
      </c>
      <c r="M995" s="101">
        <f>IF(ISNUMBER(jaar_zip[[#This Row],[etmaaltemperatuur]]),IF(jaar_zip[[#This Row],[etmaaltemperatuur]]&lt;stookgrens,stookgrens-jaar_zip[[#This Row],[etmaaltemperatuur]],0),"")</f>
        <v>17.600000000000001</v>
      </c>
      <c r="N995" s="101">
        <f>IF(ISNUMBER(jaar_zip[[#This Row],[graaddagen]]),IF(OR(MONTH(jaar_zip[[#This Row],[Datum]])=1,MONTH(jaar_zip[[#This Row],[Datum]])=2,MONTH(jaar_zip[[#This Row],[Datum]])=11,MONTH(jaar_zip[[#This Row],[Datum]])=12),1.1,IF(OR(MONTH(jaar_zip[[#This Row],[Datum]])=3,MONTH(jaar_zip[[#This Row],[Datum]])=10),1,0.8))*jaar_zip[[#This Row],[graaddagen]],"")</f>
        <v>19.360000000000003</v>
      </c>
      <c r="O995" s="101">
        <f>IF(ISNUMBER(jaar_zip[[#This Row],[etmaaltemperatuur]]),IF(jaar_zip[[#This Row],[etmaaltemperatuur]]&gt;stookgrens,jaar_zip[[#This Row],[etmaaltemperatuur]]-stookgrens,0),"")</f>
        <v>0</v>
      </c>
    </row>
    <row r="996" spans="1:15" x14ac:dyDescent="0.3">
      <c r="A996">
        <v>267</v>
      </c>
      <c r="B996">
        <v>20240119</v>
      </c>
      <c r="C996">
        <v>5.9</v>
      </c>
      <c r="D996">
        <v>1.9</v>
      </c>
      <c r="E996">
        <v>469</v>
      </c>
      <c r="F996">
        <v>1.4</v>
      </c>
      <c r="H996">
        <v>85</v>
      </c>
      <c r="I996" s="101" t="s">
        <v>20</v>
      </c>
      <c r="J996" s="1">
        <f>DATEVALUE(RIGHT(jaar_zip[[#This Row],[YYYYMMDD]],2)&amp;"-"&amp;MID(jaar_zip[[#This Row],[YYYYMMDD]],5,2)&amp;"-"&amp;LEFT(jaar_zip[[#This Row],[YYYYMMDD]],4))</f>
        <v>45310</v>
      </c>
      <c r="K996" s="101" t="str">
        <f>IF(AND(VALUE(MONTH(jaar_zip[[#This Row],[Datum]]))=1,VALUE(WEEKNUM(jaar_zip[[#This Row],[Datum]],21))&gt;51),RIGHT(YEAR(jaar_zip[[#This Row],[Datum]])-1,2),RIGHT(YEAR(jaar_zip[[#This Row],[Datum]]),2))&amp;"-"&amp; TEXT(WEEKNUM(jaar_zip[[#This Row],[Datum]],21),"00")</f>
        <v>24-03</v>
      </c>
      <c r="L996" s="101">
        <f>MONTH(jaar_zip[[#This Row],[Datum]])</f>
        <v>1</v>
      </c>
      <c r="M996" s="101">
        <f>IF(ISNUMBER(jaar_zip[[#This Row],[etmaaltemperatuur]]),IF(jaar_zip[[#This Row],[etmaaltemperatuur]]&lt;stookgrens,stookgrens-jaar_zip[[#This Row],[etmaaltemperatuur]],0),"")</f>
        <v>16.100000000000001</v>
      </c>
      <c r="N996" s="101">
        <f>IF(ISNUMBER(jaar_zip[[#This Row],[graaddagen]]),IF(OR(MONTH(jaar_zip[[#This Row],[Datum]])=1,MONTH(jaar_zip[[#This Row],[Datum]])=2,MONTH(jaar_zip[[#This Row],[Datum]])=11,MONTH(jaar_zip[[#This Row],[Datum]])=12),1.1,IF(OR(MONTH(jaar_zip[[#This Row],[Datum]])=3,MONTH(jaar_zip[[#This Row],[Datum]])=10),1,0.8))*jaar_zip[[#This Row],[graaddagen]],"")</f>
        <v>17.710000000000004</v>
      </c>
      <c r="O996" s="101">
        <f>IF(ISNUMBER(jaar_zip[[#This Row],[etmaaltemperatuur]]),IF(jaar_zip[[#This Row],[etmaaltemperatuur]]&gt;stookgrens,jaar_zip[[#This Row],[etmaaltemperatuur]]-stookgrens,0),"")</f>
        <v>0</v>
      </c>
    </row>
    <row r="997" spans="1:15" x14ac:dyDescent="0.3">
      <c r="A997">
        <v>267</v>
      </c>
      <c r="B997">
        <v>20240120</v>
      </c>
      <c r="C997">
        <v>7.6</v>
      </c>
      <c r="D997">
        <v>1.2</v>
      </c>
      <c r="E997">
        <v>218</v>
      </c>
      <c r="F997">
        <v>0</v>
      </c>
      <c r="H997">
        <v>82</v>
      </c>
      <c r="I997" s="101" t="s">
        <v>20</v>
      </c>
      <c r="J997" s="1">
        <f>DATEVALUE(RIGHT(jaar_zip[[#This Row],[YYYYMMDD]],2)&amp;"-"&amp;MID(jaar_zip[[#This Row],[YYYYMMDD]],5,2)&amp;"-"&amp;LEFT(jaar_zip[[#This Row],[YYYYMMDD]],4))</f>
        <v>45311</v>
      </c>
      <c r="K997" s="101" t="str">
        <f>IF(AND(VALUE(MONTH(jaar_zip[[#This Row],[Datum]]))=1,VALUE(WEEKNUM(jaar_zip[[#This Row],[Datum]],21))&gt;51),RIGHT(YEAR(jaar_zip[[#This Row],[Datum]])-1,2),RIGHT(YEAR(jaar_zip[[#This Row],[Datum]]),2))&amp;"-"&amp; TEXT(WEEKNUM(jaar_zip[[#This Row],[Datum]],21),"00")</f>
        <v>24-03</v>
      </c>
      <c r="L997" s="101">
        <f>MONTH(jaar_zip[[#This Row],[Datum]])</f>
        <v>1</v>
      </c>
      <c r="M997" s="101">
        <f>IF(ISNUMBER(jaar_zip[[#This Row],[etmaaltemperatuur]]),IF(jaar_zip[[#This Row],[etmaaltemperatuur]]&lt;stookgrens,stookgrens-jaar_zip[[#This Row],[etmaaltemperatuur]],0),"")</f>
        <v>16.8</v>
      </c>
      <c r="N997" s="101">
        <f>IF(ISNUMBER(jaar_zip[[#This Row],[graaddagen]]),IF(OR(MONTH(jaar_zip[[#This Row],[Datum]])=1,MONTH(jaar_zip[[#This Row],[Datum]])=2,MONTH(jaar_zip[[#This Row],[Datum]])=11,MONTH(jaar_zip[[#This Row],[Datum]])=12),1.1,IF(OR(MONTH(jaar_zip[[#This Row],[Datum]])=3,MONTH(jaar_zip[[#This Row],[Datum]])=10),1,0.8))*jaar_zip[[#This Row],[graaddagen]],"")</f>
        <v>18.480000000000004</v>
      </c>
      <c r="O997" s="101">
        <f>IF(ISNUMBER(jaar_zip[[#This Row],[etmaaltemperatuur]]),IF(jaar_zip[[#This Row],[etmaaltemperatuur]]&gt;stookgrens,jaar_zip[[#This Row],[etmaaltemperatuur]]-stookgrens,0),"")</f>
        <v>0</v>
      </c>
    </row>
    <row r="998" spans="1:15" x14ac:dyDescent="0.3">
      <c r="A998">
        <v>267</v>
      </c>
      <c r="B998">
        <v>20240121</v>
      </c>
      <c r="C998">
        <v>11</v>
      </c>
      <c r="D998">
        <v>2.9</v>
      </c>
      <c r="E998">
        <v>107</v>
      </c>
      <c r="F998">
        <v>0.8</v>
      </c>
      <c r="H998">
        <v>80</v>
      </c>
      <c r="I998" s="101" t="s">
        <v>20</v>
      </c>
      <c r="J998" s="1">
        <f>DATEVALUE(RIGHT(jaar_zip[[#This Row],[YYYYMMDD]],2)&amp;"-"&amp;MID(jaar_zip[[#This Row],[YYYYMMDD]],5,2)&amp;"-"&amp;LEFT(jaar_zip[[#This Row],[YYYYMMDD]],4))</f>
        <v>45312</v>
      </c>
      <c r="K998" s="101" t="str">
        <f>IF(AND(VALUE(MONTH(jaar_zip[[#This Row],[Datum]]))=1,VALUE(WEEKNUM(jaar_zip[[#This Row],[Datum]],21))&gt;51),RIGHT(YEAR(jaar_zip[[#This Row],[Datum]])-1,2),RIGHT(YEAR(jaar_zip[[#This Row],[Datum]]),2))&amp;"-"&amp; TEXT(WEEKNUM(jaar_zip[[#This Row],[Datum]],21),"00")</f>
        <v>24-03</v>
      </c>
      <c r="L998" s="101">
        <f>MONTH(jaar_zip[[#This Row],[Datum]])</f>
        <v>1</v>
      </c>
      <c r="M998" s="101">
        <f>IF(ISNUMBER(jaar_zip[[#This Row],[etmaaltemperatuur]]),IF(jaar_zip[[#This Row],[etmaaltemperatuur]]&lt;stookgrens,stookgrens-jaar_zip[[#This Row],[etmaaltemperatuur]],0),"")</f>
        <v>15.1</v>
      </c>
      <c r="N998" s="101">
        <f>IF(ISNUMBER(jaar_zip[[#This Row],[graaddagen]]),IF(OR(MONTH(jaar_zip[[#This Row],[Datum]])=1,MONTH(jaar_zip[[#This Row],[Datum]])=2,MONTH(jaar_zip[[#This Row],[Datum]])=11,MONTH(jaar_zip[[#This Row],[Datum]])=12),1.1,IF(OR(MONTH(jaar_zip[[#This Row],[Datum]])=3,MONTH(jaar_zip[[#This Row],[Datum]])=10),1,0.8))*jaar_zip[[#This Row],[graaddagen]],"")</f>
        <v>16.61</v>
      </c>
      <c r="O998" s="101">
        <f>IF(ISNUMBER(jaar_zip[[#This Row],[etmaaltemperatuur]]),IF(jaar_zip[[#This Row],[etmaaltemperatuur]]&gt;stookgrens,jaar_zip[[#This Row],[etmaaltemperatuur]]-stookgrens,0),"")</f>
        <v>0</v>
      </c>
    </row>
    <row r="999" spans="1:15" x14ac:dyDescent="0.3">
      <c r="A999">
        <v>267</v>
      </c>
      <c r="B999">
        <v>20240122</v>
      </c>
      <c r="C999">
        <v>11.7</v>
      </c>
      <c r="D999">
        <v>7.4</v>
      </c>
      <c r="E999">
        <v>429</v>
      </c>
      <c r="F999">
        <v>3.5</v>
      </c>
      <c r="H999">
        <v>86</v>
      </c>
      <c r="I999" s="101" t="s">
        <v>20</v>
      </c>
      <c r="J999" s="1">
        <f>DATEVALUE(RIGHT(jaar_zip[[#This Row],[YYYYMMDD]],2)&amp;"-"&amp;MID(jaar_zip[[#This Row],[YYYYMMDD]],5,2)&amp;"-"&amp;LEFT(jaar_zip[[#This Row],[YYYYMMDD]],4))</f>
        <v>45313</v>
      </c>
      <c r="K999" s="101" t="str">
        <f>IF(AND(VALUE(MONTH(jaar_zip[[#This Row],[Datum]]))=1,VALUE(WEEKNUM(jaar_zip[[#This Row],[Datum]],21))&gt;51),RIGHT(YEAR(jaar_zip[[#This Row],[Datum]])-1,2),RIGHT(YEAR(jaar_zip[[#This Row],[Datum]]),2))&amp;"-"&amp; TEXT(WEEKNUM(jaar_zip[[#This Row],[Datum]],21),"00")</f>
        <v>24-04</v>
      </c>
      <c r="L999" s="101">
        <f>MONTH(jaar_zip[[#This Row],[Datum]])</f>
        <v>1</v>
      </c>
      <c r="M999" s="101">
        <f>IF(ISNUMBER(jaar_zip[[#This Row],[etmaaltemperatuur]]),IF(jaar_zip[[#This Row],[etmaaltemperatuur]]&lt;stookgrens,stookgrens-jaar_zip[[#This Row],[etmaaltemperatuur]],0),"")</f>
        <v>10.6</v>
      </c>
      <c r="N999" s="101">
        <f>IF(ISNUMBER(jaar_zip[[#This Row],[graaddagen]]),IF(OR(MONTH(jaar_zip[[#This Row],[Datum]])=1,MONTH(jaar_zip[[#This Row],[Datum]])=2,MONTH(jaar_zip[[#This Row],[Datum]])=11,MONTH(jaar_zip[[#This Row],[Datum]])=12),1.1,IF(OR(MONTH(jaar_zip[[#This Row],[Datum]])=3,MONTH(jaar_zip[[#This Row],[Datum]])=10),1,0.8))*jaar_zip[[#This Row],[graaddagen]],"")</f>
        <v>11.66</v>
      </c>
      <c r="O999" s="101">
        <f>IF(ISNUMBER(jaar_zip[[#This Row],[etmaaltemperatuur]]),IF(jaar_zip[[#This Row],[etmaaltemperatuur]]&gt;stookgrens,jaar_zip[[#This Row],[etmaaltemperatuur]]-stookgrens,0),"")</f>
        <v>0</v>
      </c>
    </row>
    <row r="1000" spans="1:15" x14ac:dyDescent="0.3">
      <c r="A1000">
        <v>267</v>
      </c>
      <c r="B1000">
        <v>20240123</v>
      </c>
      <c r="C1000">
        <v>9.9</v>
      </c>
      <c r="D1000">
        <v>6.5</v>
      </c>
      <c r="E1000">
        <v>332</v>
      </c>
      <c r="F1000">
        <v>6.1</v>
      </c>
      <c r="H1000">
        <v>88</v>
      </c>
      <c r="I1000" s="101" t="s">
        <v>20</v>
      </c>
      <c r="J1000" s="1">
        <f>DATEVALUE(RIGHT(jaar_zip[[#This Row],[YYYYMMDD]],2)&amp;"-"&amp;MID(jaar_zip[[#This Row],[YYYYMMDD]],5,2)&amp;"-"&amp;LEFT(jaar_zip[[#This Row],[YYYYMMDD]],4))</f>
        <v>45314</v>
      </c>
      <c r="K1000" s="101" t="str">
        <f>IF(AND(VALUE(MONTH(jaar_zip[[#This Row],[Datum]]))=1,VALUE(WEEKNUM(jaar_zip[[#This Row],[Datum]],21))&gt;51),RIGHT(YEAR(jaar_zip[[#This Row],[Datum]])-1,2),RIGHT(YEAR(jaar_zip[[#This Row],[Datum]]),2))&amp;"-"&amp; TEXT(WEEKNUM(jaar_zip[[#This Row],[Datum]],21),"00")</f>
        <v>24-04</v>
      </c>
      <c r="L1000" s="101">
        <f>MONTH(jaar_zip[[#This Row],[Datum]])</f>
        <v>1</v>
      </c>
      <c r="M1000" s="101">
        <f>IF(ISNUMBER(jaar_zip[[#This Row],[etmaaltemperatuur]]),IF(jaar_zip[[#This Row],[etmaaltemperatuur]]&lt;stookgrens,stookgrens-jaar_zip[[#This Row],[etmaaltemperatuur]],0),"")</f>
        <v>11.5</v>
      </c>
      <c r="N1000" s="101">
        <f>IF(ISNUMBER(jaar_zip[[#This Row],[graaddagen]]),IF(OR(MONTH(jaar_zip[[#This Row],[Datum]])=1,MONTH(jaar_zip[[#This Row],[Datum]])=2,MONTH(jaar_zip[[#This Row],[Datum]])=11,MONTH(jaar_zip[[#This Row],[Datum]])=12),1.1,IF(OR(MONTH(jaar_zip[[#This Row],[Datum]])=3,MONTH(jaar_zip[[#This Row],[Datum]])=10),1,0.8))*jaar_zip[[#This Row],[graaddagen]],"")</f>
        <v>12.65</v>
      </c>
      <c r="O1000" s="101">
        <f>IF(ISNUMBER(jaar_zip[[#This Row],[etmaaltemperatuur]]),IF(jaar_zip[[#This Row],[etmaaltemperatuur]]&gt;stookgrens,jaar_zip[[#This Row],[etmaaltemperatuur]]-stookgrens,0),"")</f>
        <v>0</v>
      </c>
    </row>
    <row r="1001" spans="1:15" x14ac:dyDescent="0.3">
      <c r="A1001">
        <v>267</v>
      </c>
      <c r="B1001">
        <v>20240124</v>
      </c>
      <c r="C1001">
        <v>12.1</v>
      </c>
      <c r="D1001">
        <v>8.1</v>
      </c>
      <c r="E1001">
        <v>404</v>
      </c>
      <c r="F1001">
        <v>0</v>
      </c>
      <c r="H1001">
        <v>81</v>
      </c>
      <c r="I1001" s="101" t="s">
        <v>20</v>
      </c>
      <c r="J1001" s="1">
        <f>DATEVALUE(RIGHT(jaar_zip[[#This Row],[YYYYMMDD]],2)&amp;"-"&amp;MID(jaar_zip[[#This Row],[YYYYMMDD]],5,2)&amp;"-"&amp;LEFT(jaar_zip[[#This Row],[YYYYMMDD]],4))</f>
        <v>45315</v>
      </c>
      <c r="K1001" s="101" t="str">
        <f>IF(AND(VALUE(MONTH(jaar_zip[[#This Row],[Datum]]))=1,VALUE(WEEKNUM(jaar_zip[[#This Row],[Datum]],21))&gt;51),RIGHT(YEAR(jaar_zip[[#This Row],[Datum]])-1,2),RIGHT(YEAR(jaar_zip[[#This Row],[Datum]]),2))&amp;"-"&amp; TEXT(WEEKNUM(jaar_zip[[#This Row],[Datum]],21),"00")</f>
        <v>24-04</v>
      </c>
      <c r="L1001" s="101">
        <f>MONTH(jaar_zip[[#This Row],[Datum]])</f>
        <v>1</v>
      </c>
      <c r="M1001" s="101">
        <f>IF(ISNUMBER(jaar_zip[[#This Row],[etmaaltemperatuur]]),IF(jaar_zip[[#This Row],[etmaaltemperatuur]]&lt;stookgrens,stookgrens-jaar_zip[[#This Row],[etmaaltemperatuur]],0),"")</f>
        <v>9.9</v>
      </c>
      <c r="N1001" s="101">
        <f>IF(ISNUMBER(jaar_zip[[#This Row],[graaddagen]]),IF(OR(MONTH(jaar_zip[[#This Row],[Datum]])=1,MONTH(jaar_zip[[#This Row],[Datum]])=2,MONTH(jaar_zip[[#This Row],[Datum]])=11,MONTH(jaar_zip[[#This Row],[Datum]])=12),1.1,IF(OR(MONTH(jaar_zip[[#This Row],[Datum]])=3,MONTH(jaar_zip[[#This Row],[Datum]])=10),1,0.8))*jaar_zip[[#This Row],[graaddagen]],"")</f>
        <v>10.89</v>
      </c>
      <c r="O1001" s="101">
        <f>IF(ISNUMBER(jaar_zip[[#This Row],[etmaaltemperatuur]]),IF(jaar_zip[[#This Row],[etmaaltemperatuur]]&gt;stookgrens,jaar_zip[[#This Row],[etmaaltemperatuur]]-stookgrens,0),"")</f>
        <v>0</v>
      </c>
    </row>
    <row r="1002" spans="1:15" x14ac:dyDescent="0.3">
      <c r="A1002">
        <v>267</v>
      </c>
      <c r="B1002">
        <v>20240125</v>
      </c>
      <c r="C1002">
        <v>5.4</v>
      </c>
      <c r="D1002">
        <v>5.7</v>
      </c>
      <c r="E1002">
        <v>291</v>
      </c>
      <c r="F1002">
        <v>0.5</v>
      </c>
      <c r="H1002">
        <v>95</v>
      </c>
      <c r="I1002" s="101" t="s">
        <v>20</v>
      </c>
      <c r="J1002" s="1">
        <f>DATEVALUE(RIGHT(jaar_zip[[#This Row],[YYYYMMDD]],2)&amp;"-"&amp;MID(jaar_zip[[#This Row],[YYYYMMDD]],5,2)&amp;"-"&amp;LEFT(jaar_zip[[#This Row],[YYYYMMDD]],4))</f>
        <v>45316</v>
      </c>
      <c r="K1002" s="101" t="str">
        <f>IF(AND(VALUE(MONTH(jaar_zip[[#This Row],[Datum]]))=1,VALUE(WEEKNUM(jaar_zip[[#This Row],[Datum]],21))&gt;51),RIGHT(YEAR(jaar_zip[[#This Row],[Datum]])-1,2),RIGHT(YEAR(jaar_zip[[#This Row],[Datum]]),2))&amp;"-"&amp; TEXT(WEEKNUM(jaar_zip[[#This Row],[Datum]],21),"00")</f>
        <v>24-04</v>
      </c>
      <c r="L1002" s="101">
        <f>MONTH(jaar_zip[[#This Row],[Datum]])</f>
        <v>1</v>
      </c>
      <c r="M1002" s="101">
        <f>IF(ISNUMBER(jaar_zip[[#This Row],[etmaaltemperatuur]]),IF(jaar_zip[[#This Row],[etmaaltemperatuur]]&lt;stookgrens,stookgrens-jaar_zip[[#This Row],[etmaaltemperatuur]],0),"")</f>
        <v>12.3</v>
      </c>
      <c r="N1002" s="101">
        <f>IF(ISNUMBER(jaar_zip[[#This Row],[graaddagen]]),IF(OR(MONTH(jaar_zip[[#This Row],[Datum]])=1,MONTH(jaar_zip[[#This Row],[Datum]])=2,MONTH(jaar_zip[[#This Row],[Datum]])=11,MONTH(jaar_zip[[#This Row],[Datum]])=12),1.1,IF(OR(MONTH(jaar_zip[[#This Row],[Datum]])=3,MONTH(jaar_zip[[#This Row],[Datum]])=10),1,0.8))*jaar_zip[[#This Row],[graaddagen]],"")</f>
        <v>13.530000000000001</v>
      </c>
      <c r="O1002" s="101">
        <f>IF(ISNUMBER(jaar_zip[[#This Row],[etmaaltemperatuur]]),IF(jaar_zip[[#This Row],[etmaaltemperatuur]]&gt;stookgrens,jaar_zip[[#This Row],[etmaaltemperatuur]]-stookgrens,0),"")</f>
        <v>0</v>
      </c>
    </row>
    <row r="1003" spans="1:15" x14ac:dyDescent="0.3">
      <c r="A1003">
        <v>267</v>
      </c>
      <c r="B1003">
        <v>20240126</v>
      </c>
      <c r="C1003">
        <v>8.9</v>
      </c>
      <c r="D1003">
        <v>6.7</v>
      </c>
      <c r="E1003">
        <v>350</v>
      </c>
      <c r="F1003">
        <v>5.6</v>
      </c>
      <c r="H1003">
        <v>88</v>
      </c>
      <c r="I1003" s="101" t="s">
        <v>20</v>
      </c>
      <c r="J1003" s="1">
        <f>DATEVALUE(RIGHT(jaar_zip[[#This Row],[YYYYMMDD]],2)&amp;"-"&amp;MID(jaar_zip[[#This Row],[YYYYMMDD]],5,2)&amp;"-"&amp;LEFT(jaar_zip[[#This Row],[YYYYMMDD]],4))</f>
        <v>45317</v>
      </c>
      <c r="K1003" s="101" t="str">
        <f>IF(AND(VALUE(MONTH(jaar_zip[[#This Row],[Datum]]))=1,VALUE(WEEKNUM(jaar_zip[[#This Row],[Datum]],21))&gt;51),RIGHT(YEAR(jaar_zip[[#This Row],[Datum]])-1,2),RIGHT(YEAR(jaar_zip[[#This Row],[Datum]]),2))&amp;"-"&amp; TEXT(WEEKNUM(jaar_zip[[#This Row],[Datum]],21),"00")</f>
        <v>24-04</v>
      </c>
      <c r="L1003" s="101">
        <f>MONTH(jaar_zip[[#This Row],[Datum]])</f>
        <v>1</v>
      </c>
      <c r="M1003" s="101">
        <f>IF(ISNUMBER(jaar_zip[[#This Row],[etmaaltemperatuur]]),IF(jaar_zip[[#This Row],[etmaaltemperatuur]]&lt;stookgrens,stookgrens-jaar_zip[[#This Row],[etmaaltemperatuur]],0),"")</f>
        <v>11.3</v>
      </c>
      <c r="N1003" s="101">
        <f>IF(ISNUMBER(jaar_zip[[#This Row],[graaddagen]]),IF(OR(MONTH(jaar_zip[[#This Row],[Datum]])=1,MONTH(jaar_zip[[#This Row],[Datum]])=2,MONTH(jaar_zip[[#This Row],[Datum]])=11,MONTH(jaar_zip[[#This Row],[Datum]])=12),1.1,IF(OR(MONTH(jaar_zip[[#This Row],[Datum]])=3,MONTH(jaar_zip[[#This Row],[Datum]])=10),1,0.8))*jaar_zip[[#This Row],[graaddagen]],"")</f>
        <v>12.430000000000001</v>
      </c>
      <c r="O1003" s="101">
        <f>IF(ISNUMBER(jaar_zip[[#This Row],[etmaaltemperatuur]]),IF(jaar_zip[[#This Row],[etmaaltemperatuur]]&gt;stookgrens,jaar_zip[[#This Row],[etmaaltemperatuur]]-stookgrens,0),"")</f>
        <v>0</v>
      </c>
    </row>
    <row r="1004" spans="1:15" x14ac:dyDescent="0.3">
      <c r="A1004">
        <v>267</v>
      </c>
      <c r="B1004">
        <v>20240127</v>
      </c>
      <c r="C1004">
        <v>5</v>
      </c>
      <c r="D1004">
        <v>4.4000000000000004</v>
      </c>
      <c r="E1004">
        <v>498</v>
      </c>
      <c r="F1004">
        <v>0</v>
      </c>
      <c r="H1004">
        <v>91</v>
      </c>
      <c r="I1004" s="101" t="s">
        <v>20</v>
      </c>
      <c r="J1004" s="1">
        <f>DATEVALUE(RIGHT(jaar_zip[[#This Row],[YYYYMMDD]],2)&amp;"-"&amp;MID(jaar_zip[[#This Row],[YYYYMMDD]],5,2)&amp;"-"&amp;LEFT(jaar_zip[[#This Row],[YYYYMMDD]],4))</f>
        <v>45318</v>
      </c>
      <c r="K1004" s="101" t="str">
        <f>IF(AND(VALUE(MONTH(jaar_zip[[#This Row],[Datum]]))=1,VALUE(WEEKNUM(jaar_zip[[#This Row],[Datum]],21))&gt;51),RIGHT(YEAR(jaar_zip[[#This Row],[Datum]])-1,2),RIGHT(YEAR(jaar_zip[[#This Row],[Datum]]),2))&amp;"-"&amp; TEXT(WEEKNUM(jaar_zip[[#This Row],[Datum]],21),"00")</f>
        <v>24-04</v>
      </c>
      <c r="L1004" s="101">
        <f>MONTH(jaar_zip[[#This Row],[Datum]])</f>
        <v>1</v>
      </c>
      <c r="M1004" s="101">
        <f>IF(ISNUMBER(jaar_zip[[#This Row],[etmaaltemperatuur]]),IF(jaar_zip[[#This Row],[etmaaltemperatuur]]&lt;stookgrens,stookgrens-jaar_zip[[#This Row],[etmaaltemperatuur]],0),"")</f>
        <v>13.6</v>
      </c>
      <c r="N1004" s="101">
        <f>IF(ISNUMBER(jaar_zip[[#This Row],[graaddagen]]),IF(OR(MONTH(jaar_zip[[#This Row],[Datum]])=1,MONTH(jaar_zip[[#This Row],[Datum]])=2,MONTH(jaar_zip[[#This Row],[Datum]])=11,MONTH(jaar_zip[[#This Row],[Datum]])=12),1.1,IF(OR(MONTH(jaar_zip[[#This Row],[Datum]])=3,MONTH(jaar_zip[[#This Row],[Datum]])=10),1,0.8))*jaar_zip[[#This Row],[graaddagen]],"")</f>
        <v>14.96</v>
      </c>
      <c r="O1004" s="101">
        <f>IF(ISNUMBER(jaar_zip[[#This Row],[etmaaltemperatuur]]),IF(jaar_zip[[#This Row],[etmaaltemperatuur]]&gt;stookgrens,jaar_zip[[#This Row],[etmaaltemperatuur]]-stookgrens,0),"")</f>
        <v>0</v>
      </c>
    </row>
    <row r="1005" spans="1:15" x14ac:dyDescent="0.3">
      <c r="A1005">
        <v>267</v>
      </c>
      <c r="B1005">
        <v>20240128</v>
      </c>
      <c r="C1005">
        <v>5.5</v>
      </c>
      <c r="D1005">
        <v>3.8</v>
      </c>
      <c r="E1005">
        <v>564</v>
      </c>
      <c r="F1005">
        <v>0</v>
      </c>
      <c r="H1005">
        <v>82</v>
      </c>
      <c r="I1005" s="101" t="s">
        <v>20</v>
      </c>
      <c r="J1005" s="1">
        <f>DATEVALUE(RIGHT(jaar_zip[[#This Row],[YYYYMMDD]],2)&amp;"-"&amp;MID(jaar_zip[[#This Row],[YYYYMMDD]],5,2)&amp;"-"&amp;LEFT(jaar_zip[[#This Row],[YYYYMMDD]],4))</f>
        <v>45319</v>
      </c>
      <c r="K1005" s="101" t="str">
        <f>IF(AND(VALUE(MONTH(jaar_zip[[#This Row],[Datum]]))=1,VALUE(WEEKNUM(jaar_zip[[#This Row],[Datum]],21))&gt;51),RIGHT(YEAR(jaar_zip[[#This Row],[Datum]])-1,2),RIGHT(YEAR(jaar_zip[[#This Row],[Datum]]),2))&amp;"-"&amp; TEXT(WEEKNUM(jaar_zip[[#This Row],[Datum]],21),"00")</f>
        <v>24-04</v>
      </c>
      <c r="L1005" s="101">
        <f>MONTH(jaar_zip[[#This Row],[Datum]])</f>
        <v>1</v>
      </c>
      <c r="M1005" s="101">
        <f>IF(ISNUMBER(jaar_zip[[#This Row],[etmaaltemperatuur]]),IF(jaar_zip[[#This Row],[etmaaltemperatuur]]&lt;stookgrens,stookgrens-jaar_zip[[#This Row],[etmaaltemperatuur]],0),"")</f>
        <v>14.2</v>
      </c>
      <c r="N1005" s="101">
        <f>IF(ISNUMBER(jaar_zip[[#This Row],[graaddagen]]),IF(OR(MONTH(jaar_zip[[#This Row],[Datum]])=1,MONTH(jaar_zip[[#This Row],[Datum]])=2,MONTH(jaar_zip[[#This Row],[Datum]])=11,MONTH(jaar_zip[[#This Row],[Datum]])=12),1.1,IF(OR(MONTH(jaar_zip[[#This Row],[Datum]])=3,MONTH(jaar_zip[[#This Row],[Datum]])=10),1,0.8))*jaar_zip[[#This Row],[graaddagen]],"")</f>
        <v>15.620000000000001</v>
      </c>
      <c r="O1005" s="101">
        <f>IF(ISNUMBER(jaar_zip[[#This Row],[etmaaltemperatuur]]),IF(jaar_zip[[#This Row],[etmaaltemperatuur]]&gt;stookgrens,jaar_zip[[#This Row],[etmaaltemperatuur]]-stookgrens,0),"")</f>
        <v>0</v>
      </c>
    </row>
    <row r="1006" spans="1:15" x14ac:dyDescent="0.3">
      <c r="A1006">
        <v>267</v>
      </c>
      <c r="B1006">
        <v>20240129</v>
      </c>
      <c r="C1006">
        <v>4.5</v>
      </c>
      <c r="D1006">
        <v>5.0999999999999996</v>
      </c>
      <c r="E1006">
        <v>367</v>
      </c>
      <c r="F1006">
        <v>0</v>
      </c>
      <c r="H1006">
        <v>91</v>
      </c>
      <c r="I1006" s="101" t="s">
        <v>20</v>
      </c>
      <c r="J1006" s="1">
        <f>DATEVALUE(RIGHT(jaar_zip[[#This Row],[YYYYMMDD]],2)&amp;"-"&amp;MID(jaar_zip[[#This Row],[YYYYMMDD]],5,2)&amp;"-"&amp;LEFT(jaar_zip[[#This Row],[YYYYMMDD]],4))</f>
        <v>45320</v>
      </c>
      <c r="K1006" s="101" t="str">
        <f>IF(AND(VALUE(MONTH(jaar_zip[[#This Row],[Datum]]))=1,VALUE(WEEKNUM(jaar_zip[[#This Row],[Datum]],21))&gt;51),RIGHT(YEAR(jaar_zip[[#This Row],[Datum]])-1,2),RIGHT(YEAR(jaar_zip[[#This Row],[Datum]]),2))&amp;"-"&amp; TEXT(WEEKNUM(jaar_zip[[#This Row],[Datum]],21),"00")</f>
        <v>24-05</v>
      </c>
      <c r="L1006" s="101">
        <f>MONTH(jaar_zip[[#This Row],[Datum]])</f>
        <v>1</v>
      </c>
      <c r="M1006" s="101">
        <f>IF(ISNUMBER(jaar_zip[[#This Row],[etmaaltemperatuur]]),IF(jaar_zip[[#This Row],[etmaaltemperatuur]]&lt;stookgrens,stookgrens-jaar_zip[[#This Row],[etmaaltemperatuur]],0),"")</f>
        <v>12.9</v>
      </c>
      <c r="N1006" s="101">
        <f>IF(ISNUMBER(jaar_zip[[#This Row],[graaddagen]]),IF(OR(MONTH(jaar_zip[[#This Row],[Datum]])=1,MONTH(jaar_zip[[#This Row],[Datum]])=2,MONTH(jaar_zip[[#This Row],[Datum]])=11,MONTH(jaar_zip[[#This Row],[Datum]])=12),1.1,IF(OR(MONTH(jaar_zip[[#This Row],[Datum]])=3,MONTH(jaar_zip[[#This Row],[Datum]])=10),1,0.8))*jaar_zip[[#This Row],[graaddagen]],"")</f>
        <v>14.190000000000001</v>
      </c>
      <c r="O1006" s="101">
        <f>IF(ISNUMBER(jaar_zip[[#This Row],[etmaaltemperatuur]]),IF(jaar_zip[[#This Row],[etmaaltemperatuur]]&gt;stookgrens,jaar_zip[[#This Row],[etmaaltemperatuur]]-stookgrens,0),"")</f>
        <v>0</v>
      </c>
    </row>
    <row r="1007" spans="1:15" x14ac:dyDescent="0.3">
      <c r="A1007">
        <v>267</v>
      </c>
      <c r="B1007">
        <v>20240130</v>
      </c>
      <c r="C1007">
        <v>6.4</v>
      </c>
      <c r="D1007">
        <v>6.1</v>
      </c>
      <c r="E1007">
        <v>166</v>
      </c>
      <c r="F1007">
        <v>0.3</v>
      </c>
      <c r="H1007">
        <v>95</v>
      </c>
      <c r="I1007" s="101" t="s">
        <v>20</v>
      </c>
      <c r="J1007" s="1">
        <f>DATEVALUE(RIGHT(jaar_zip[[#This Row],[YYYYMMDD]],2)&amp;"-"&amp;MID(jaar_zip[[#This Row],[YYYYMMDD]],5,2)&amp;"-"&amp;LEFT(jaar_zip[[#This Row],[YYYYMMDD]],4))</f>
        <v>45321</v>
      </c>
      <c r="K1007" s="101" t="str">
        <f>IF(AND(VALUE(MONTH(jaar_zip[[#This Row],[Datum]]))=1,VALUE(WEEKNUM(jaar_zip[[#This Row],[Datum]],21))&gt;51),RIGHT(YEAR(jaar_zip[[#This Row],[Datum]])-1,2),RIGHT(YEAR(jaar_zip[[#This Row],[Datum]]),2))&amp;"-"&amp; TEXT(WEEKNUM(jaar_zip[[#This Row],[Datum]],21),"00")</f>
        <v>24-05</v>
      </c>
      <c r="L1007" s="101">
        <f>MONTH(jaar_zip[[#This Row],[Datum]])</f>
        <v>1</v>
      </c>
      <c r="M1007" s="101">
        <f>IF(ISNUMBER(jaar_zip[[#This Row],[etmaaltemperatuur]]),IF(jaar_zip[[#This Row],[etmaaltemperatuur]]&lt;stookgrens,stookgrens-jaar_zip[[#This Row],[etmaaltemperatuur]],0),"")</f>
        <v>11.9</v>
      </c>
      <c r="N1007" s="101">
        <f>IF(ISNUMBER(jaar_zip[[#This Row],[graaddagen]]),IF(OR(MONTH(jaar_zip[[#This Row],[Datum]])=1,MONTH(jaar_zip[[#This Row],[Datum]])=2,MONTH(jaar_zip[[#This Row],[Datum]])=11,MONTH(jaar_zip[[#This Row],[Datum]])=12),1.1,IF(OR(MONTH(jaar_zip[[#This Row],[Datum]])=3,MONTH(jaar_zip[[#This Row],[Datum]])=10),1,0.8))*jaar_zip[[#This Row],[graaddagen]],"")</f>
        <v>13.090000000000002</v>
      </c>
      <c r="O1007" s="101">
        <f>IF(ISNUMBER(jaar_zip[[#This Row],[etmaaltemperatuur]]),IF(jaar_zip[[#This Row],[etmaaltemperatuur]]&gt;stookgrens,jaar_zip[[#This Row],[etmaaltemperatuur]]-stookgrens,0),"")</f>
        <v>0</v>
      </c>
    </row>
    <row r="1008" spans="1:15" x14ac:dyDescent="0.3">
      <c r="A1008">
        <v>267</v>
      </c>
      <c r="B1008">
        <v>20240131</v>
      </c>
      <c r="C1008">
        <v>6.7</v>
      </c>
      <c r="D1008">
        <v>5.6</v>
      </c>
      <c r="E1008">
        <v>144</v>
      </c>
      <c r="F1008">
        <v>3</v>
      </c>
      <c r="H1008">
        <v>85</v>
      </c>
      <c r="I1008" s="101" t="s">
        <v>20</v>
      </c>
      <c r="J1008" s="1">
        <f>DATEVALUE(RIGHT(jaar_zip[[#This Row],[YYYYMMDD]],2)&amp;"-"&amp;MID(jaar_zip[[#This Row],[YYYYMMDD]],5,2)&amp;"-"&amp;LEFT(jaar_zip[[#This Row],[YYYYMMDD]],4))</f>
        <v>45322</v>
      </c>
      <c r="K1008" s="101" t="str">
        <f>IF(AND(VALUE(MONTH(jaar_zip[[#This Row],[Datum]]))=1,VALUE(WEEKNUM(jaar_zip[[#This Row],[Datum]],21))&gt;51),RIGHT(YEAR(jaar_zip[[#This Row],[Datum]])-1,2),RIGHT(YEAR(jaar_zip[[#This Row],[Datum]]),2))&amp;"-"&amp; TEXT(WEEKNUM(jaar_zip[[#This Row],[Datum]],21),"00")</f>
        <v>24-05</v>
      </c>
      <c r="L1008" s="101">
        <f>MONTH(jaar_zip[[#This Row],[Datum]])</f>
        <v>1</v>
      </c>
      <c r="M1008" s="101">
        <f>IF(ISNUMBER(jaar_zip[[#This Row],[etmaaltemperatuur]]),IF(jaar_zip[[#This Row],[etmaaltemperatuur]]&lt;stookgrens,stookgrens-jaar_zip[[#This Row],[etmaaltemperatuur]],0),"")</f>
        <v>12.4</v>
      </c>
      <c r="N1008" s="101">
        <f>IF(ISNUMBER(jaar_zip[[#This Row],[graaddagen]]),IF(OR(MONTH(jaar_zip[[#This Row],[Datum]])=1,MONTH(jaar_zip[[#This Row],[Datum]])=2,MONTH(jaar_zip[[#This Row],[Datum]])=11,MONTH(jaar_zip[[#This Row],[Datum]])=12),1.1,IF(OR(MONTH(jaar_zip[[#This Row],[Datum]])=3,MONTH(jaar_zip[[#This Row],[Datum]])=10),1,0.8))*jaar_zip[[#This Row],[graaddagen]],"")</f>
        <v>13.640000000000002</v>
      </c>
      <c r="O1008" s="101">
        <f>IF(ISNUMBER(jaar_zip[[#This Row],[etmaaltemperatuur]]),IF(jaar_zip[[#This Row],[etmaaltemperatuur]]&gt;stookgrens,jaar_zip[[#This Row],[etmaaltemperatuur]]-stookgrens,0),"")</f>
        <v>0</v>
      </c>
    </row>
    <row r="1009" spans="1:15" x14ac:dyDescent="0.3">
      <c r="A1009">
        <v>267</v>
      </c>
      <c r="B1009">
        <v>20240201</v>
      </c>
      <c r="C1009">
        <v>5.7</v>
      </c>
      <c r="D1009">
        <v>5.4</v>
      </c>
      <c r="E1009">
        <v>596</v>
      </c>
      <c r="F1009">
        <v>0.1</v>
      </c>
      <c r="H1009">
        <v>90</v>
      </c>
      <c r="I1009" s="101" t="s">
        <v>20</v>
      </c>
      <c r="J1009" s="1">
        <f>DATEVALUE(RIGHT(jaar_zip[[#This Row],[YYYYMMDD]],2)&amp;"-"&amp;MID(jaar_zip[[#This Row],[YYYYMMDD]],5,2)&amp;"-"&amp;LEFT(jaar_zip[[#This Row],[YYYYMMDD]],4))</f>
        <v>45323</v>
      </c>
      <c r="K1009" s="101" t="str">
        <f>IF(AND(VALUE(MONTH(jaar_zip[[#This Row],[Datum]]))=1,VALUE(WEEKNUM(jaar_zip[[#This Row],[Datum]],21))&gt;51),RIGHT(YEAR(jaar_zip[[#This Row],[Datum]])-1,2),RIGHT(YEAR(jaar_zip[[#This Row],[Datum]]),2))&amp;"-"&amp; TEXT(WEEKNUM(jaar_zip[[#This Row],[Datum]],21),"00")</f>
        <v>24-05</v>
      </c>
      <c r="L1009" s="101">
        <f>MONTH(jaar_zip[[#This Row],[Datum]])</f>
        <v>2</v>
      </c>
      <c r="M1009" s="101">
        <f>IF(ISNUMBER(jaar_zip[[#This Row],[etmaaltemperatuur]]),IF(jaar_zip[[#This Row],[etmaaltemperatuur]]&lt;stookgrens,stookgrens-jaar_zip[[#This Row],[etmaaltemperatuur]],0),"")</f>
        <v>12.6</v>
      </c>
      <c r="N1009" s="101">
        <f>IF(ISNUMBER(jaar_zip[[#This Row],[graaddagen]]),IF(OR(MONTH(jaar_zip[[#This Row],[Datum]])=1,MONTH(jaar_zip[[#This Row],[Datum]])=2,MONTH(jaar_zip[[#This Row],[Datum]])=11,MONTH(jaar_zip[[#This Row],[Datum]])=12),1.1,IF(OR(MONTH(jaar_zip[[#This Row],[Datum]])=3,MONTH(jaar_zip[[#This Row],[Datum]])=10),1,0.8))*jaar_zip[[#This Row],[graaddagen]],"")</f>
        <v>13.860000000000001</v>
      </c>
      <c r="O1009" s="101">
        <f>IF(ISNUMBER(jaar_zip[[#This Row],[etmaaltemperatuur]]),IF(jaar_zip[[#This Row],[etmaaltemperatuur]]&gt;stookgrens,jaar_zip[[#This Row],[etmaaltemperatuur]]-stookgrens,0),"")</f>
        <v>0</v>
      </c>
    </row>
    <row r="1010" spans="1:15" x14ac:dyDescent="0.3">
      <c r="A1010">
        <v>267</v>
      </c>
      <c r="B1010">
        <v>20240202</v>
      </c>
      <c r="C1010">
        <v>7.8</v>
      </c>
      <c r="D1010">
        <v>6.9</v>
      </c>
      <c r="E1010">
        <v>258</v>
      </c>
      <c r="F1010">
        <v>-0.1</v>
      </c>
      <c r="H1010">
        <v>92</v>
      </c>
      <c r="I1010" s="101" t="s">
        <v>20</v>
      </c>
      <c r="J1010" s="1">
        <f>DATEVALUE(RIGHT(jaar_zip[[#This Row],[YYYYMMDD]],2)&amp;"-"&amp;MID(jaar_zip[[#This Row],[YYYYMMDD]],5,2)&amp;"-"&amp;LEFT(jaar_zip[[#This Row],[YYYYMMDD]],4))</f>
        <v>45324</v>
      </c>
      <c r="K1010" s="101" t="str">
        <f>IF(AND(VALUE(MONTH(jaar_zip[[#This Row],[Datum]]))=1,VALUE(WEEKNUM(jaar_zip[[#This Row],[Datum]],21))&gt;51),RIGHT(YEAR(jaar_zip[[#This Row],[Datum]])-1,2),RIGHT(YEAR(jaar_zip[[#This Row],[Datum]]),2))&amp;"-"&amp; TEXT(WEEKNUM(jaar_zip[[#This Row],[Datum]],21),"00")</f>
        <v>24-05</v>
      </c>
      <c r="L1010" s="101">
        <f>MONTH(jaar_zip[[#This Row],[Datum]])</f>
        <v>2</v>
      </c>
      <c r="M1010" s="101">
        <f>IF(ISNUMBER(jaar_zip[[#This Row],[etmaaltemperatuur]]),IF(jaar_zip[[#This Row],[etmaaltemperatuur]]&lt;stookgrens,stookgrens-jaar_zip[[#This Row],[etmaaltemperatuur]],0),"")</f>
        <v>11.1</v>
      </c>
      <c r="N1010" s="101">
        <f>IF(ISNUMBER(jaar_zip[[#This Row],[graaddagen]]),IF(OR(MONTH(jaar_zip[[#This Row],[Datum]])=1,MONTH(jaar_zip[[#This Row],[Datum]])=2,MONTH(jaar_zip[[#This Row],[Datum]])=11,MONTH(jaar_zip[[#This Row],[Datum]])=12),1.1,IF(OR(MONTH(jaar_zip[[#This Row],[Datum]])=3,MONTH(jaar_zip[[#This Row],[Datum]])=10),1,0.8))*jaar_zip[[#This Row],[graaddagen]],"")</f>
        <v>12.21</v>
      </c>
      <c r="O1010" s="101">
        <f>IF(ISNUMBER(jaar_zip[[#This Row],[etmaaltemperatuur]]),IF(jaar_zip[[#This Row],[etmaaltemperatuur]]&gt;stookgrens,jaar_zip[[#This Row],[etmaaltemperatuur]]-stookgrens,0),"")</f>
        <v>0</v>
      </c>
    </row>
    <row r="1011" spans="1:15" x14ac:dyDescent="0.3">
      <c r="A1011">
        <v>267</v>
      </c>
      <c r="B1011">
        <v>20240203</v>
      </c>
      <c r="C1011">
        <v>7.3</v>
      </c>
      <c r="D1011">
        <v>8.1999999999999993</v>
      </c>
      <c r="E1011">
        <v>480</v>
      </c>
      <c r="F1011">
        <v>0</v>
      </c>
      <c r="H1011">
        <v>92</v>
      </c>
      <c r="I1011" s="101" t="s">
        <v>20</v>
      </c>
      <c r="J1011" s="1">
        <f>DATEVALUE(RIGHT(jaar_zip[[#This Row],[YYYYMMDD]],2)&amp;"-"&amp;MID(jaar_zip[[#This Row],[YYYYMMDD]],5,2)&amp;"-"&amp;LEFT(jaar_zip[[#This Row],[YYYYMMDD]],4))</f>
        <v>45325</v>
      </c>
      <c r="K1011" s="101" t="str">
        <f>IF(AND(VALUE(MONTH(jaar_zip[[#This Row],[Datum]]))=1,VALUE(WEEKNUM(jaar_zip[[#This Row],[Datum]],21))&gt;51),RIGHT(YEAR(jaar_zip[[#This Row],[Datum]])-1,2),RIGHT(YEAR(jaar_zip[[#This Row],[Datum]]),2))&amp;"-"&amp; TEXT(WEEKNUM(jaar_zip[[#This Row],[Datum]],21),"00")</f>
        <v>24-05</v>
      </c>
      <c r="L1011" s="101">
        <f>MONTH(jaar_zip[[#This Row],[Datum]])</f>
        <v>2</v>
      </c>
      <c r="M1011" s="101">
        <f>IF(ISNUMBER(jaar_zip[[#This Row],[etmaaltemperatuur]]),IF(jaar_zip[[#This Row],[etmaaltemperatuur]]&lt;stookgrens,stookgrens-jaar_zip[[#This Row],[etmaaltemperatuur]],0),"")</f>
        <v>9.8000000000000007</v>
      </c>
      <c r="N1011" s="101">
        <f>IF(ISNUMBER(jaar_zip[[#This Row],[graaddagen]]),IF(OR(MONTH(jaar_zip[[#This Row],[Datum]])=1,MONTH(jaar_zip[[#This Row],[Datum]])=2,MONTH(jaar_zip[[#This Row],[Datum]])=11,MONTH(jaar_zip[[#This Row],[Datum]])=12),1.1,IF(OR(MONTH(jaar_zip[[#This Row],[Datum]])=3,MONTH(jaar_zip[[#This Row],[Datum]])=10),1,0.8))*jaar_zip[[#This Row],[graaddagen]],"")</f>
        <v>10.780000000000001</v>
      </c>
      <c r="O1011" s="101">
        <f>IF(ISNUMBER(jaar_zip[[#This Row],[etmaaltemperatuur]]),IF(jaar_zip[[#This Row],[etmaaltemperatuur]]&gt;stookgrens,jaar_zip[[#This Row],[etmaaltemperatuur]]-stookgrens,0),"")</f>
        <v>0</v>
      </c>
    </row>
    <row r="1012" spans="1:15" x14ac:dyDescent="0.3">
      <c r="A1012">
        <v>267</v>
      </c>
      <c r="B1012">
        <v>20240204</v>
      </c>
      <c r="C1012">
        <v>8.5</v>
      </c>
      <c r="D1012">
        <v>8</v>
      </c>
      <c r="E1012">
        <v>179</v>
      </c>
      <c r="F1012">
        <v>0.7</v>
      </c>
      <c r="H1012">
        <v>89</v>
      </c>
      <c r="I1012" s="101" t="s">
        <v>20</v>
      </c>
      <c r="J1012" s="1">
        <f>DATEVALUE(RIGHT(jaar_zip[[#This Row],[YYYYMMDD]],2)&amp;"-"&amp;MID(jaar_zip[[#This Row],[YYYYMMDD]],5,2)&amp;"-"&amp;LEFT(jaar_zip[[#This Row],[YYYYMMDD]],4))</f>
        <v>45326</v>
      </c>
      <c r="K1012" s="101" t="str">
        <f>IF(AND(VALUE(MONTH(jaar_zip[[#This Row],[Datum]]))=1,VALUE(WEEKNUM(jaar_zip[[#This Row],[Datum]],21))&gt;51),RIGHT(YEAR(jaar_zip[[#This Row],[Datum]])-1,2),RIGHT(YEAR(jaar_zip[[#This Row],[Datum]]),2))&amp;"-"&amp; TEXT(WEEKNUM(jaar_zip[[#This Row],[Datum]],21),"00")</f>
        <v>24-05</v>
      </c>
      <c r="L1012" s="101">
        <f>MONTH(jaar_zip[[#This Row],[Datum]])</f>
        <v>2</v>
      </c>
      <c r="M1012" s="101">
        <f>IF(ISNUMBER(jaar_zip[[#This Row],[etmaaltemperatuur]]),IF(jaar_zip[[#This Row],[etmaaltemperatuur]]&lt;stookgrens,stookgrens-jaar_zip[[#This Row],[etmaaltemperatuur]],0),"")</f>
        <v>10</v>
      </c>
      <c r="N1012" s="101">
        <f>IF(ISNUMBER(jaar_zip[[#This Row],[graaddagen]]),IF(OR(MONTH(jaar_zip[[#This Row],[Datum]])=1,MONTH(jaar_zip[[#This Row],[Datum]])=2,MONTH(jaar_zip[[#This Row],[Datum]])=11,MONTH(jaar_zip[[#This Row],[Datum]])=12),1.1,IF(OR(MONTH(jaar_zip[[#This Row],[Datum]])=3,MONTH(jaar_zip[[#This Row],[Datum]])=10),1,0.8))*jaar_zip[[#This Row],[graaddagen]],"")</f>
        <v>11</v>
      </c>
      <c r="O1012" s="101">
        <f>IF(ISNUMBER(jaar_zip[[#This Row],[etmaaltemperatuur]]),IF(jaar_zip[[#This Row],[etmaaltemperatuur]]&gt;stookgrens,jaar_zip[[#This Row],[etmaaltemperatuur]]-stookgrens,0),"")</f>
        <v>0</v>
      </c>
    </row>
    <row r="1013" spans="1:15" x14ac:dyDescent="0.3">
      <c r="A1013">
        <v>267</v>
      </c>
      <c r="B1013">
        <v>20240205</v>
      </c>
      <c r="C1013">
        <v>11.4</v>
      </c>
      <c r="D1013">
        <v>8.4</v>
      </c>
      <c r="E1013">
        <v>262</v>
      </c>
      <c r="F1013">
        <v>0</v>
      </c>
      <c r="H1013">
        <v>87</v>
      </c>
      <c r="I1013" s="101" t="s">
        <v>20</v>
      </c>
      <c r="J1013" s="1">
        <f>DATEVALUE(RIGHT(jaar_zip[[#This Row],[YYYYMMDD]],2)&amp;"-"&amp;MID(jaar_zip[[#This Row],[YYYYMMDD]],5,2)&amp;"-"&amp;LEFT(jaar_zip[[#This Row],[YYYYMMDD]],4))</f>
        <v>45327</v>
      </c>
      <c r="K1013" s="101" t="str">
        <f>IF(AND(VALUE(MONTH(jaar_zip[[#This Row],[Datum]]))=1,VALUE(WEEKNUM(jaar_zip[[#This Row],[Datum]],21))&gt;51),RIGHT(YEAR(jaar_zip[[#This Row],[Datum]])-1,2),RIGHT(YEAR(jaar_zip[[#This Row],[Datum]]),2))&amp;"-"&amp; TEXT(WEEKNUM(jaar_zip[[#This Row],[Datum]],21),"00")</f>
        <v>24-06</v>
      </c>
      <c r="L1013" s="101">
        <f>MONTH(jaar_zip[[#This Row],[Datum]])</f>
        <v>2</v>
      </c>
      <c r="M1013" s="101">
        <f>IF(ISNUMBER(jaar_zip[[#This Row],[etmaaltemperatuur]]),IF(jaar_zip[[#This Row],[etmaaltemperatuur]]&lt;stookgrens,stookgrens-jaar_zip[[#This Row],[etmaaltemperatuur]],0),"")</f>
        <v>9.6</v>
      </c>
      <c r="N1013" s="101">
        <f>IF(ISNUMBER(jaar_zip[[#This Row],[graaddagen]]),IF(OR(MONTH(jaar_zip[[#This Row],[Datum]])=1,MONTH(jaar_zip[[#This Row],[Datum]])=2,MONTH(jaar_zip[[#This Row],[Datum]])=11,MONTH(jaar_zip[[#This Row],[Datum]])=12),1.1,IF(OR(MONTH(jaar_zip[[#This Row],[Datum]])=3,MONTH(jaar_zip[[#This Row],[Datum]])=10),1,0.8))*jaar_zip[[#This Row],[graaddagen]],"")</f>
        <v>10.56</v>
      </c>
      <c r="O1013" s="101">
        <f>IF(ISNUMBER(jaar_zip[[#This Row],[etmaaltemperatuur]]),IF(jaar_zip[[#This Row],[etmaaltemperatuur]]&gt;stookgrens,jaar_zip[[#This Row],[etmaaltemperatuur]]-stookgrens,0),"")</f>
        <v>0</v>
      </c>
    </row>
    <row r="1014" spans="1:15" x14ac:dyDescent="0.3">
      <c r="A1014">
        <v>267</v>
      </c>
      <c r="B1014">
        <v>20240206</v>
      </c>
      <c r="C1014">
        <v>12</v>
      </c>
      <c r="D1014">
        <v>8.6</v>
      </c>
      <c r="E1014">
        <v>261</v>
      </c>
      <c r="F1014">
        <v>7.7</v>
      </c>
      <c r="H1014">
        <v>86</v>
      </c>
      <c r="I1014" s="101" t="s">
        <v>20</v>
      </c>
      <c r="J1014" s="1">
        <f>DATEVALUE(RIGHT(jaar_zip[[#This Row],[YYYYMMDD]],2)&amp;"-"&amp;MID(jaar_zip[[#This Row],[YYYYMMDD]],5,2)&amp;"-"&amp;LEFT(jaar_zip[[#This Row],[YYYYMMDD]],4))</f>
        <v>45328</v>
      </c>
      <c r="K1014" s="101" t="str">
        <f>IF(AND(VALUE(MONTH(jaar_zip[[#This Row],[Datum]]))=1,VALUE(WEEKNUM(jaar_zip[[#This Row],[Datum]],21))&gt;51),RIGHT(YEAR(jaar_zip[[#This Row],[Datum]])-1,2),RIGHT(YEAR(jaar_zip[[#This Row],[Datum]]),2))&amp;"-"&amp; TEXT(WEEKNUM(jaar_zip[[#This Row],[Datum]],21),"00")</f>
        <v>24-06</v>
      </c>
      <c r="L1014" s="101">
        <f>MONTH(jaar_zip[[#This Row],[Datum]])</f>
        <v>2</v>
      </c>
      <c r="M1014" s="101">
        <f>IF(ISNUMBER(jaar_zip[[#This Row],[etmaaltemperatuur]]),IF(jaar_zip[[#This Row],[etmaaltemperatuur]]&lt;stookgrens,stookgrens-jaar_zip[[#This Row],[etmaaltemperatuur]],0),"")</f>
        <v>9.4</v>
      </c>
      <c r="N1014" s="101">
        <f>IF(ISNUMBER(jaar_zip[[#This Row],[graaddagen]]),IF(OR(MONTH(jaar_zip[[#This Row],[Datum]])=1,MONTH(jaar_zip[[#This Row],[Datum]])=2,MONTH(jaar_zip[[#This Row],[Datum]])=11,MONTH(jaar_zip[[#This Row],[Datum]])=12),1.1,IF(OR(MONTH(jaar_zip[[#This Row],[Datum]])=3,MONTH(jaar_zip[[#This Row],[Datum]])=10),1,0.8))*jaar_zip[[#This Row],[graaddagen]],"")</f>
        <v>10.340000000000002</v>
      </c>
      <c r="O1014" s="101">
        <f>IF(ISNUMBER(jaar_zip[[#This Row],[etmaaltemperatuur]]),IF(jaar_zip[[#This Row],[etmaaltemperatuur]]&gt;stookgrens,jaar_zip[[#This Row],[etmaaltemperatuur]]-stookgrens,0),"")</f>
        <v>0</v>
      </c>
    </row>
    <row r="1015" spans="1:15" x14ac:dyDescent="0.3">
      <c r="A1015">
        <v>267</v>
      </c>
      <c r="B1015">
        <v>20240207</v>
      </c>
      <c r="C1015">
        <v>3.4</v>
      </c>
      <c r="D1015">
        <v>3.9</v>
      </c>
      <c r="E1015">
        <v>493</v>
      </c>
      <c r="F1015">
        <v>0.1</v>
      </c>
      <c r="H1015">
        <v>80</v>
      </c>
      <c r="I1015" s="101" t="s">
        <v>20</v>
      </c>
      <c r="J1015" s="1">
        <f>DATEVALUE(RIGHT(jaar_zip[[#This Row],[YYYYMMDD]],2)&amp;"-"&amp;MID(jaar_zip[[#This Row],[YYYYMMDD]],5,2)&amp;"-"&amp;LEFT(jaar_zip[[#This Row],[YYYYMMDD]],4))</f>
        <v>45329</v>
      </c>
      <c r="K1015" s="101" t="str">
        <f>IF(AND(VALUE(MONTH(jaar_zip[[#This Row],[Datum]]))=1,VALUE(WEEKNUM(jaar_zip[[#This Row],[Datum]],21))&gt;51),RIGHT(YEAR(jaar_zip[[#This Row],[Datum]])-1,2),RIGHT(YEAR(jaar_zip[[#This Row],[Datum]]),2))&amp;"-"&amp; TEXT(WEEKNUM(jaar_zip[[#This Row],[Datum]],21),"00")</f>
        <v>24-06</v>
      </c>
      <c r="L1015" s="101">
        <f>MONTH(jaar_zip[[#This Row],[Datum]])</f>
        <v>2</v>
      </c>
      <c r="M1015" s="101">
        <f>IF(ISNUMBER(jaar_zip[[#This Row],[etmaaltemperatuur]]),IF(jaar_zip[[#This Row],[etmaaltemperatuur]]&lt;stookgrens,stookgrens-jaar_zip[[#This Row],[etmaaltemperatuur]],0),"")</f>
        <v>14.1</v>
      </c>
      <c r="N1015" s="101">
        <f>IF(ISNUMBER(jaar_zip[[#This Row],[graaddagen]]),IF(OR(MONTH(jaar_zip[[#This Row],[Datum]])=1,MONTH(jaar_zip[[#This Row],[Datum]])=2,MONTH(jaar_zip[[#This Row],[Datum]])=11,MONTH(jaar_zip[[#This Row],[Datum]])=12),1.1,IF(OR(MONTH(jaar_zip[[#This Row],[Datum]])=3,MONTH(jaar_zip[[#This Row],[Datum]])=10),1,0.8))*jaar_zip[[#This Row],[graaddagen]],"")</f>
        <v>15.510000000000002</v>
      </c>
      <c r="O1015" s="101">
        <f>IF(ISNUMBER(jaar_zip[[#This Row],[etmaaltemperatuur]]),IF(jaar_zip[[#This Row],[etmaaltemperatuur]]&gt;stookgrens,jaar_zip[[#This Row],[etmaaltemperatuur]]-stookgrens,0),"")</f>
        <v>0</v>
      </c>
    </row>
    <row r="1016" spans="1:15" x14ac:dyDescent="0.3">
      <c r="A1016">
        <v>267</v>
      </c>
      <c r="B1016">
        <v>20240208</v>
      </c>
      <c r="C1016">
        <v>4.8</v>
      </c>
      <c r="D1016">
        <v>1.4</v>
      </c>
      <c r="E1016">
        <v>139</v>
      </c>
      <c r="F1016">
        <v>8.1</v>
      </c>
      <c r="H1016">
        <v>93</v>
      </c>
      <c r="I1016" s="101" t="s">
        <v>20</v>
      </c>
      <c r="J1016" s="1">
        <f>DATEVALUE(RIGHT(jaar_zip[[#This Row],[YYYYMMDD]],2)&amp;"-"&amp;MID(jaar_zip[[#This Row],[YYYYMMDD]],5,2)&amp;"-"&amp;LEFT(jaar_zip[[#This Row],[YYYYMMDD]],4))</f>
        <v>45330</v>
      </c>
      <c r="K1016" s="101" t="str">
        <f>IF(AND(VALUE(MONTH(jaar_zip[[#This Row],[Datum]]))=1,VALUE(WEEKNUM(jaar_zip[[#This Row],[Datum]],21))&gt;51),RIGHT(YEAR(jaar_zip[[#This Row],[Datum]])-1,2),RIGHT(YEAR(jaar_zip[[#This Row],[Datum]]),2))&amp;"-"&amp; TEXT(WEEKNUM(jaar_zip[[#This Row],[Datum]],21),"00")</f>
        <v>24-06</v>
      </c>
      <c r="L1016" s="101">
        <f>MONTH(jaar_zip[[#This Row],[Datum]])</f>
        <v>2</v>
      </c>
      <c r="M1016" s="101">
        <f>IF(ISNUMBER(jaar_zip[[#This Row],[etmaaltemperatuur]]),IF(jaar_zip[[#This Row],[etmaaltemperatuur]]&lt;stookgrens,stookgrens-jaar_zip[[#This Row],[etmaaltemperatuur]],0),"")</f>
        <v>16.600000000000001</v>
      </c>
      <c r="N1016" s="101">
        <f>IF(ISNUMBER(jaar_zip[[#This Row],[graaddagen]]),IF(OR(MONTH(jaar_zip[[#This Row],[Datum]])=1,MONTH(jaar_zip[[#This Row],[Datum]])=2,MONTH(jaar_zip[[#This Row],[Datum]])=11,MONTH(jaar_zip[[#This Row],[Datum]])=12),1.1,IF(OR(MONTH(jaar_zip[[#This Row],[Datum]])=3,MONTH(jaar_zip[[#This Row],[Datum]])=10),1,0.8))*jaar_zip[[#This Row],[graaddagen]],"")</f>
        <v>18.260000000000002</v>
      </c>
      <c r="O1016" s="101">
        <f>IF(ISNUMBER(jaar_zip[[#This Row],[etmaaltemperatuur]]),IF(jaar_zip[[#This Row],[etmaaltemperatuur]]&gt;stookgrens,jaar_zip[[#This Row],[etmaaltemperatuur]]-stookgrens,0),"")</f>
        <v>0</v>
      </c>
    </row>
    <row r="1017" spans="1:15" x14ac:dyDescent="0.3">
      <c r="A1017">
        <v>267</v>
      </c>
      <c r="B1017">
        <v>20240209</v>
      </c>
      <c r="C1017">
        <v>6.4</v>
      </c>
      <c r="D1017">
        <v>7.6</v>
      </c>
      <c r="E1017">
        <v>233</v>
      </c>
      <c r="F1017">
        <v>6.8</v>
      </c>
      <c r="H1017">
        <v>94</v>
      </c>
      <c r="I1017" s="101" t="s">
        <v>20</v>
      </c>
      <c r="J1017" s="1">
        <f>DATEVALUE(RIGHT(jaar_zip[[#This Row],[YYYYMMDD]],2)&amp;"-"&amp;MID(jaar_zip[[#This Row],[YYYYMMDD]],5,2)&amp;"-"&amp;LEFT(jaar_zip[[#This Row],[YYYYMMDD]],4))</f>
        <v>45331</v>
      </c>
      <c r="K1017" s="101" t="str">
        <f>IF(AND(VALUE(MONTH(jaar_zip[[#This Row],[Datum]]))=1,VALUE(WEEKNUM(jaar_zip[[#This Row],[Datum]],21))&gt;51),RIGHT(YEAR(jaar_zip[[#This Row],[Datum]])-1,2),RIGHT(YEAR(jaar_zip[[#This Row],[Datum]]),2))&amp;"-"&amp; TEXT(WEEKNUM(jaar_zip[[#This Row],[Datum]],21),"00")</f>
        <v>24-06</v>
      </c>
      <c r="L1017" s="101">
        <f>MONTH(jaar_zip[[#This Row],[Datum]])</f>
        <v>2</v>
      </c>
      <c r="M1017" s="101">
        <f>IF(ISNUMBER(jaar_zip[[#This Row],[etmaaltemperatuur]]),IF(jaar_zip[[#This Row],[etmaaltemperatuur]]&lt;stookgrens,stookgrens-jaar_zip[[#This Row],[etmaaltemperatuur]],0),"")</f>
        <v>10.4</v>
      </c>
      <c r="N1017" s="101">
        <f>IF(ISNUMBER(jaar_zip[[#This Row],[graaddagen]]),IF(OR(MONTH(jaar_zip[[#This Row],[Datum]])=1,MONTH(jaar_zip[[#This Row],[Datum]])=2,MONTH(jaar_zip[[#This Row],[Datum]])=11,MONTH(jaar_zip[[#This Row],[Datum]])=12),1.1,IF(OR(MONTH(jaar_zip[[#This Row],[Datum]])=3,MONTH(jaar_zip[[#This Row],[Datum]])=10),1,0.8))*jaar_zip[[#This Row],[graaddagen]],"")</f>
        <v>11.440000000000001</v>
      </c>
      <c r="O1017" s="101">
        <f>IF(ISNUMBER(jaar_zip[[#This Row],[etmaaltemperatuur]]),IF(jaar_zip[[#This Row],[etmaaltemperatuur]]&gt;stookgrens,jaar_zip[[#This Row],[etmaaltemperatuur]]-stookgrens,0),"")</f>
        <v>0</v>
      </c>
    </row>
    <row r="1018" spans="1:15" x14ac:dyDescent="0.3">
      <c r="A1018">
        <v>267</v>
      </c>
      <c r="B1018">
        <v>20240210</v>
      </c>
      <c r="C1018">
        <v>4.3</v>
      </c>
      <c r="D1018">
        <v>9.6</v>
      </c>
      <c r="E1018">
        <v>353</v>
      </c>
      <c r="F1018">
        <v>0.1</v>
      </c>
      <c r="H1018">
        <v>93</v>
      </c>
      <c r="I1018" s="101" t="s">
        <v>20</v>
      </c>
      <c r="J1018" s="1">
        <f>DATEVALUE(RIGHT(jaar_zip[[#This Row],[YYYYMMDD]],2)&amp;"-"&amp;MID(jaar_zip[[#This Row],[YYYYMMDD]],5,2)&amp;"-"&amp;LEFT(jaar_zip[[#This Row],[YYYYMMDD]],4))</f>
        <v>45332</v>
      </c>
      <c r="K1018" s="101" t="str">
        <f>IF(AND(VALUE(MONTH(jaar_zip[[#This Row],[Datum]]))=1,VALUE(WEEKNUM(jaar_zip[[#This Row],[Datum]],21))&gt;51),RIGHT(YEAR(jaar_zip[[#This Row],[Datum]])-1,2),RIGHT(YEAR(jaar_zip[[#This Row],[Datum]]),2))&amp;"-"&amp; TEXT(WEEKNUM(jaar_zip[[#This Row],[Datum]],21),"00")</f>
        <v>24-06</v>
      </c>
      <c r="L1018" s="101">
        <f>MONTH(jaar_zip[[#This Row],[Datum]])</f>
        <v>2</v>
      </c>
      <c r="M1018" s="101">
        <f>IF(ISNUMBER(jaar_zip[[#This Row],[etmaaltemperatuur]]),IF(jaar_zip[[#This Row],[etmaaltemperatuur]]&lt;stookgrens,stookgrens-jaar_zip[[#This Row],[etmaaltemperatuur]],0),"")</f>
        <v>8.4</v>
      </c>
      <c r="N1018" s="101">
        <f>IF(ISNUMBER(jaar_zip[[#This Row],[graaddagen]]),IF(OR(MONTH(jaar_zip[[#This Row],[Datum]])=1,MONTH(jaar_zip[[#This Row],[Datum]])=2,MONTH(jaar_zip[[#This Row],[Datum]])=11,MONTH(jaar_zip[[#This Row],[Datum]])=12),1.1,IF(OR(MONTH(jaar_zip[[#This Row],[Datum]])=3,MONTH(jaar_zip[[#This Row],[Datum]])=10),1,0.8))*jaar_zip[[#This Row],[graaddagen]],"")</f>
        <v>9.240000000000002</v>
      </c>
      <c r="O1018" s="101">
        <f>IF(ISNUMBER(jaar_zip[[#This Row],[etmaaltemperatuur]]),IF(jaar_zip[[#This Row],[etmaaltemperatuur]]&gt;stookgrens,jaar_zip[[#This Row],[etmaaltemperatuur]]-stookgrens,0),"")</f>
        <v>0</v>
      </c>
    </row>
    <row r="1019" spans="1:15" x14ac:dyDescent="0.3">
      <c r="A1019">
        <v>267</v>
      </c>
      <c r="B1019">
        <v>20240211</v>
      </c>
      <c r="C1019">
        <v>4.0999999999999996</v>
      </c>
      <c r="D1019">
        <v>8.1</v>
      </c>
      <c r="E1019">
        <v>302</v>
      </c>
      <c r="F1019">
        <v>2</v>
      </c>
      <c r="H1019">
        <v>95</v>
      </c>
      <c r="I1019" s="101" t="s">
        <v>20</v>
      </c>
      <c r="J1019" s="1">
        <f>DATEVALUE(RIGHT(jaar_zip[[#This Row],[YYYYMMDD]],2)&amp;"-"&amp;MID(jaar_zip[[#This Row],[YYYYMMDD]],5,2)&amp;"-"&amp;LEFT(jaar_zip[[#This Row],[YYYYMMDD]],4))</f>
        <v>45333</v>
      </c>
      <c r="K1019" s="101" t="str">
        <f>IF(AND(VALUE(MONTH(jaar_zip[[#This Row],[Datum]]))=1,VALUE(WEEKNUM(jaar_zip[[#This Row],[Datum]],21))&gt;51),RIGHT(YEAR(jaar_zip[[#This Row],[Datum]])-1,2),RIGHT(YEAR(jaar_zip[[#This Row],[Datum]]),2))&amp;"-"&amp; TEXT(WEEKNUM(jaar_zip[[#This Row],[Datum]],21),"00")</f>
        <v>24-06</v>
      </c>
      <c r="L1019" s="101">
        <f>MONTH(jaar_zip[[#This Row],[Datum]])</f>
        <v>2</v>
      </c>
      <c r="M1019" s="101">
        <f>IF(ISNUMBER(jaar_zip[[#This Row],[etmaaltemperatuur]]),IF(jaar_zip[[#This Row],[etmaaltemperatuur]]&lt;stookgrens,stookgrens-jaar_zip[[#This Row],[etmaaltemperatuur]],0),"")</f>
        <v>9.9</v>
      </c>
      <c r="N1019" s="101">
        <f>IF(ISNUMBER(jaar_zip[[#This Row],[graaddagen]]),IF(OR(MONTH(jaar_zip[[#This Row],[Datum]])=1,MONTH(jaar_zip[[#This Row],[Datum]])=2,MONTH(jaar_zip[[#This Row],[Datum]])=11,MONTH(jaar_zip[[#This Row],[Datum]])=12),1.1,IF(OR(MONTH(jaar_zip[[#This Row],[Datum]])=3,MONTH(jaar_zip[[#This Row],[Datum]])=10),1,0.8))*jaar_zip[[#This Row],[graaddagen]],"")</f>
        <v>10.89</v>
      </c>
      <c r="O1019" s="101">
        <f>IF(ISNUMBER(jaar_zip[[#This Row],[etmaaltemperatuur]]),IF(jaar_zip[[#This Row],[etmaaltemperatuur]]&gt;stookgrens,jaar_zip[[#This Row],[etmaaltemperatuur]]-stookgrens,0),"")</f>
        <v>0</v>
      </c>
    </row>
    <row r="1020" spans="1:15" x14ac:dyDescent="0.3">
      <c r="A1020">
        <v>267</v>
      </c>
      <c r="B1020">
        <v>20240212</v>
      </c>
      <c r="C1020">
        <v>4.5</v>
      </c>
      <c r="D1020">
        <v>6.5</v>
      </c>
      <c r="E1020">
        <v>505</v>
      </c>
      <c r="F1020">
        <v>0.4</v>
      </c>
      <c r="H1020">
        <v>92</v>
      </c>
      <c r="I1020" s="101" t="s">
        <v>20</v>
      </c>
      <c r="J1020" s="1">
        <f>DATEVALUE(RIGHT(jaar_zip[[#This Row],[YYYYMMDD]],2)&amp;"-"&amp;MID(jaar_zip[[#This Row],[YYYYMMDD]],5,2)&amp;"-"&amp;LEFT(jaar_zip[[#This Row],[YYYYMMDD]],4))</f>
        <v>45334</v>
      </c>
      <c r="K1020" s="101" t="str">
        <f>IF(AND(VALUE(MONTH(jaar_zip[[#This Row],[Datum]]))=1,VALUE(WEEKNUM(jaar_zip[[#This Row],[Datum]],21))&gt;51),RIGHT(YEAR(jaar_zip[[#This Row],[Datum]])-1,2),RIGHT(YEAR(jaar_zip[[#This Row],[Datum]]),2))&amp;"-"&amp; TEXT(WEEKNUM(jaar_zip[[#This Row],[Datum]],21),"00")</f>
        <v>24-07</v>
      </c>
      <c r="L1020" s="101">
        <f>MONTH(jaar_zip[[#This Row],[Datum]])</f>
        <v>2</v>
      </c>
      <c r="M1020" s="101">
        <f>IF(ISNUMBER(jaar_zip[[#This Row],[etmaaltemperatuur]]),IF(jaar_zip[[#This Row],[etmaaltemperatuur]]&lt;stookgrens,stookgrens-jaar_zip[[#This Row],[etmaaltemperatuur]],0),"")</f>
        <v>11.5</v>
      </c>
      <c r="N1020" s="101">
        <f>IF(ISNUMBER(jaar_zip[[#This Row],[graaddagen]]),IF(OR(MONTH(jaar_zip[[#This Row],[Datum]])=1,MONTH(jaar_zip[[#This Row],[Datum]])=2,MONTH(jaar_zip[[#This Row],[Datum]])=11,MONTH(jaar_zip[[#This Row],[Datum]])=12),1.1,IF(OR(MONTH(jaar_zip[[#This Row],[Datum]])=3,MONTH(jaar_zip[[#This Row],[Datum]])=10),1,0.8))*jaar_zip[[#This Row],[graaddagen]],"")</f>
        <v>12.65</v>
      </c>
      <c r="O1020" s="101">
        <f>IF(ISNUMBER(jaar_zip[[#This Row],[etmaaltemperatuur]]),IF(jaar_zip[[#This Row],[etmaaltemperatuur]]&gt;stookgrens,jaar_zip[[#This Row],[etmaaltemperatuur]]-stookgrens,0),"")</f>
        <v>0</v>
      </c>
    </row>
    <row r="1021" spans="1:15" x14ac:dyDescent="0.3">
      <c r="A1021">
        <v>267</v>
      </c>
      <c r="B1021">
        <v>20240213</v>
      </c>
      <c r="C1021">
        <v>6.5</v>
      </c>
      <c r="D1021">
        <v>6.7</v>
      </c>
      <c r="E1021">
        <v>438</v>
      </c>
      <c r="F1021">
        <v>3.1</v>
      </c>
      <c r="H1021">
        <v>89</v>
      </c>
      <c r="I1021" s="101" t="s">
        <v>20</v>
      </c>
      <c r="J1021" s="1">
        <f>DATEVALUE(RIGHT(jaar_zip[[#This Row],[YYYYMMDD]],2)&amp;"-"&amp;MID(jaar_zip[[#This Row],[YYYYMMDD]],5,2)&amp;"-"&amp;LEFT(jaar_zip[[#This Row],[YYYYMMDD]],4))</f>
        <v>45335</v>
      </c>
      <c r="K1021" s="101" t="str">
        <f>IF(AND(VALUE(MONTH(jaar_zip[[#This Row],[Datum]]))=1,VALUE(WEEKNUM(jaar_zip[[#This Row],[Datum]],21))&gt;51),RIGHT(YEAR(jaar_zip[[#This Row],[Datum]])-1,2),RIGHT(YEAR(jaar_zip[[#This Row],[Datum]]),2))&amp;"-"&amp; TEXT(WEEKNUM(jaar_zip[[#This Row],[Datum]],21),"00")</f>
        <v>24-07</v>
      </c>
      <c r="L1021" s="101">
        <f>MONTH(jaar_zip[[#This Row],[Datum]])</f>
        <v>2</v>
      </c>
      <c r="M1021" s="101">
        <f>IF(ISNUMBER(jaar_zip[[#This Row],[etmaaltemperatuur]]),IF(jaar_zip[[#This Row],[etmaaltemperatuur]]&lt;stookgrens,stookgrens-jaar_zip[[#This Row],[etmaaltemperatuur]],0),"")</f>
        <v>11.3</v>
      </c>
      <c r="N1021" s="101">
        <f>IF(ISNUMBER(jaar_zip[[#This Row],[graaddagen]]),IF(OR(MONTH(jaar_zip[[#This Row],[Datum]])=1,MONTH(jaar_zip[[#This Row],[Datum]])=2,MONTH(jaar_zip[[#This Row],[Datum]])=11,MONTH(jaar_zip[[#This Row],[Datum]])=12),1.1,IF(OR(MONTH(jaar_zip[[#This Row],[Datum]])=3,MONTH(jaar_zip[[#This Row],[Datum]])=10),1,0.8))*jaar_zip[[#This Row],[graaddagen]],"")</f>
        <v>12.430000000000001</v>
      </c>
      <c r="O1021" s="101">
        <f>IF(ISNUMBER(jaar_zip[[#This Row],[etmaaltemperatuur]]),IF(jaar_zip[[#This Row],[etmaaltemperatuur]]&gt;stookgrens,jaar_zip[[#This Row],[etmaaltemperatuur]]-stookgrens,0),"")</f>
        <v>0</v>
      </c>
    </row>
    <row r="1022" spans="1:15" x14ac:dyDescent="0.3">
      <c r="A1022">
        <v>267</v>
      </c>
      <c r="B1022">
        <v>20240214</v>
      </c>
      <c r="C1022">
        <v>7.5</v>
      </c>
      <c r="D1022">
        <v>9.4</v>
      </c>
      <c r="E1022">
        <v>174</v>
      </c>
      <c r="F1022">
        <v>5.4</v>
      </c>
      <c r="H1022">
        <v>97</v>
      </c>
      <c r="I1022" s="101" t="s">
        <v>20</v>
      </c>
      <c r="J1022" s="1">
        <f>DATEVALUE(RIGHT(jaar_zip[[#This Row],[YYYYMMDD]],2)&amp;"-"&amp;MID(jaar_zip[[#This Row],[YYYYMMDD]],5,2)&amp;"-"&amp;LEFT(jaar_zip[[#This Row],[YYYYMMDD]],4))</f>
        <v>45336</v>
      </c>
      <c r="K1022" s="101" t="str">
        <f>IF(AND(VALUE(MONTH(jaar_zip[[#This Row],[Datum]]))=1,VALUE(WEEKNUM(jaar_zip[[#This Row],[Datum]],21))&gt;51),RIGHT(YEAR(jaar_zip[[#This Row],[Datum]])-1,2),RIGHT(YEAR(jaar_zip[[#This Row],[Datum]]),2))&amp;"-"&amp; TEXT(WEEKNUM(jaar_zip[[#This Row],[Datum]],21),"00")</f>
        <v>24-07</v>
      </c>
      <c r="L1022" s="101">
        <f>MONTH(jaar_zip[[#This Row],[Datum]])</f>
        <v>2</v>
      </c>
      <c r="M1022" s="101">
        <f>IF(ISNUMBER(jaar_zip[[#This Row],[etmaaltemperatuur]]),IF(jaar_zip[[#This Row],[etmaaltemperatuur]]&lt;stookgrens,stookgrens-jaar_zip[[#This Row],[etmaaltemperatuur]],0),"")</f>
        <v>8.6</v>
      </c>
      <c r="N1022" s="101">
        <f>IF(ISNUMBER(jaar_zip[[#This Row],[graaddagen]]),IF(OR(MONTH(jaar_zip[[#This Row],[Datum]])=1,MONTH(jaar_zip[[#This Row],[Datum]])=2,MONTH(jaar_zip[[#This Row],[Datum]])=11,MONTH(jaar_zip[[#This Row],[Datum]])=12),1.1,IF(OR(MONTH(jaar_zip[[#This Row],[Datum]])=3,MONTH(jaar_zip[[#This Row],[Datum]])=10),1,0.8))*jaar_zip[[#This Row],[graaddagen]],"")</f>
        <v>9.4600000000000009</v>
      </c>
      <c r="O1022" s="101">
        <f>IF(ISNUMBER(jaar_zip[[#This Row],[etmaaltemperatuur]]),IF(jaar_zip[[#This Row],[etmaaltemperatuur]]&gt;stookgrens,jaar_zip[[#This Row],[etmaaltemperatuur]]-stookgrens,0),"")</f>
        <v>0</v>
      </c>
    </row>
    <row r="1023" spans="1:15" x14ac:dyDescent="0.3">
      <c r="A1023">
        <v>267</v>
      </c>
      <c r="B1023">
        <v>20240215</v>
      </c>
      <c r="C1023">
        <v>5.9</v>
      </c>
      <c r="D1023">
        <v>10.5</v>
      </c>
      <c r="E1023">
        <v>247</v>
      </c>
      <c r="F1023">
        <v>0.6</v>
      </c>
      <c r="H1023">
        <v>94</v>
      </c>
      <c r="I1023" s="101" t="s">
        <v>20</v>
      </c>
      <c r="J1023" s="1">
        <f>DATEVALUE(RIGHT(jaar_zip[[#This Row],[YYYYMMDD]],2)&amp;"-"&amp;MID(jaar_zip[[#This Row],[YYYYMMDD]],5,2)&amp;"-"&amp;LEFT(jaar_zip[[#This Row],[YYYYMMDD]],4))</f>
        <v>45337</v>
      </c>
      <c r="K1023" s="101" t="str">
        <f>IF(AND(VALUE(MONTH(jaar_zip[[#This Row],[Datum]]))=1,VALUE(WEEKNUM(jaar_zip[[#This Row],[Datum]],21))&gt;51),RIGHT(YEAR(jaar_zip[[#This Row],[Datum]])-1,2),RIGHT(YEAR(jaar_zip[[#This Row],[Datum]]),2))&amp;"-"&amp; TEXT(WEEKNUM(jaar_zip[[#This Row],[Datum]],21),"00")</f>
        <v>24-07</v>
      </c>
      <c r="L1023" s="101">
        <f>MONTH(jaar_zip[[#This Row],[Datum]])</f>
        <v>2</v>
      </c>
      <c r="M1023" s="101">
        <f>IF(ISNUMBER(jaar_zip[[#This Row],[etmaaltemperatuur]]),IF(jaar_zip[[#This Row],[etmaaltemperatuur]]&lt;stookgrens,stookgrens-jaar_zip[[#This Row],[etmaaltemperatuur]],0),"")</f>
        <v>7.5</v>
      </c>
      <c r="N1023" s="101">
        <f>IF(ISNUMBER(jaar_zip[[#This Row],[graaddagen]]),IF(OR(MONTH(jaar_zip[[#This Row],[Datum]])=1,MONTH(jaar_zip[[#This Row],[Datum]])=2,MONTH(jaar_zip[[#This Row],[Datum]])=11,MONTH(jaar_zip[[#This Row],[Datum]])=12),1.1,IF(OR(MONTH(jaar_zip[[#This Row],[Datum]])=3,MONTH(jaar_zip[[#This Row],[Datum]])=10),1,0.8))*jaar_zip[[#This Row],[graaddagen]],"")</f>
        <v>8.25</v>
      </c>
      <c r="O1023" s="101">
        <f>IF(ISNUMBER(jaar_zip[[#This Row],[etmaaltemperatuur]]),IF(jaar_zip[[#This Row],[etmaaltemperatuur]]&gt;stookgrens,jaar_zip[[#This Row],[etmaaltemperatuur]]-stookgrens,0),"")</f>
        <v>0</v>
      </c>
    </row>
    <row r="1024" spans="1:15" x14ac:dyDescent="0.3">
      <c r="A1024">
        <v>267</v>
      </c>
      <c r="B1024">
        <v>20240216</v>
      </c>
      <c r="C1024">
        <v>5</v>
      </c>
      <c r="D1024">
        <v>8.6999999999999993</v>
      </c>
      <c r="E1024">
        <v>198</v>
      </c>
      <c r="F1024">
        <v>0.9</v>
      </c>
      <c r="H1024">
        <v>94</v>
      </c>
      <c r="I1024" s="101" t="s">
        <v>20</v>
      </c>
      <c r="J1024" s="1">
        <f>DATEVALUE(RIGHT(jaar_zip[[#This Row],[YYYYMMDD]],2)&amp;"-"&amp;MID(jaar_zip[[#This Row],[YYYYMMDD]],5,2)&amp;"-"&amp;LEFT(jaar_zip[[#This Row],[YYYYMMDD]],4))</f>
        <v>45338</v>
      </c>
      <c r="K1024" s="101" t="str">
        <f>IF(AND(VALUE(MONTH(jaar_zip[[#This Row],[Datum]]))=1,VALUE(WEEKNUM(jaar_zip[[#This Row],[Datum]],21))&gt;51),RIGHT(YEAR(jaar_zip[[#This Row],[Datum]])-1,2),RIGHT(YEAR(jaar_zip[[#This Row],[Datum]]),2))&amp;"-"&amp; TEXT(WEEKNUM(jaar_zip[[#This Row],[Datum]],21),"00")</f>
        <v>24-07</v>
      </c>
      <c r="L1024" s="101">
        <f>MONTH(jaar_zip[[#This Row],[Datum]])</f>
        <v>2</v>
      </c>
      <c r="M1024" s="101">
        <f>IF(ISNUMBER(jaar_zip[[#This Row],[etmaaltemperatuur]]),IF(jaar_zip[[#This Row],[etmaaltemperatuur]]&lt;stookgrens,stookgrens-jaar_zip[[#This Row],[etmaaltemperatuur]],0),"")</f>
        <v>9.3000000000000007</v>
      </c>
      <c r="N1024" s="101">
        <f>IF(ISNUMBER(jaar_zip[[#This Row],[graaddagen]]),IF(OR(MONTH(jaar_zip[[#This Row],[Datum]])=1,MONTH(jaar_zip[[#This Row],[Datum]])=2,MONTH(jaar_zip[[#This Row],[Datum]])=11,MONTH(jaar_zip[[#This Row],[Datum]])=12),1.1,IF(OR(MONTH(jaar_zip[[#This Row],[Datum]])=3,MONTH(jaar_zip[[#This Row],[Datum]])=10),1,0.8))*jaar_zip[[#This Row],[graaddagen]],"")</f>
        <v>10.230000000000002</v>
      </c>
      <c r="O1024" s="101">
        <f>IF(ISNUMBER(jaar_zip[[#This Row],[etmaaltemperatuur]]),IF(jaar_zip[[#This Row],[etmaaltemperatuur]]&gt;stookgrens,jaar_zip[[#This Row],[etmaaltemperatuur]]-stookgrens,0),"")</f>
        <v>0</v>
      </c>
    </row>
    <row r="1025" spans="1:15" x14ac:dyDescent="0.3">
      <c r="A1025">
        <v>267</v>
      </c>
      <c r="B1025">
        <v>20240217</v>
      </c>
      <c r="C1025">
        <v>3.4</v>
      </c>
      <c r="D1025">
        <v>7.8</v>
      </c>
      <c r="E1025">
        <v>304</v>
      </c>
      <c r="F1025">
        <v>0</v>
      </c>
      <c r="H1025">
        <v>96</v>
      </c>
      <c r="I1025" s="101" t="s">
        <v>20</v>
      </c>
      <c r="J1025" s="1">
        <f>DATEVALUE(RIGHT(jaar_zip[[#This Row],[YYYYMMDD]],2)&amp;"-"&amp;MID(jaar_zip[[#This Row],[YYYYMMDD]],5,2)&amp;"-"&amp;LEFT(jaar_zip[[#This Row],[YYYYMMDD]],4))</f>
        <v>45339</v>
      </c>
      <c r="K1025" s="101" t="str">
        <f>IF(AND(VALUE(MONTH(jaar_zip[[#This Row],[Datum]]))=1,VALUE(WEEKNUM(jaar_zip[[#This Row],[Datum]],21))&gt;51),RIGHT(YEAR(jaar_zip[[#This Row],[Datum]])-1,2),RIGHT(YEAR(jaar_zip[[#This Row],[Datum]]),2))&amp;"-"&amp; TEXT(WEEKNUM(jaar_zip[[#This Row],[Datum]],21),"00")</f>
        <v>24-07</v>
      </c>
      <c r="L1025" s="101">
        <f>MONTH(jaar_zip[[#This Row],[Datum]])</f>
        <v>2</v>
      </c>
      <c r="M1025" s="101">
        <f>IF(ISNUMBER(jaar_zip[[#This Row],[etmaaltemperatuur]]),IF(jaar_zip[[#This Row],[etmaaltemperatuur]]&lt;stookgrens,stookgrens-jaar_zip[[#This Row],[etmaaltemperatuur]],0),"")</f>
        <v>10.199999999999999</v>
      </c>
      <c r="N1025" s="101">
        <f>IF(ISNUMBER(jaar_zip[[#This Row],[graaddagen]]),IF(OR(MONTH(jaar_zip[[#This Row],[Datum]])=1,MONTH(jaar_zip[[#This Row],[Datum]])=2,MONTH(jaar_zip[[#This Row],[Datum]])=11,MONTH(jaar_zip[[#This Row],[Datum]])=12),1.1,IF(OR(MONTH(jaar_zip[[#This Row],[Datum]])=3,MONTH(jaar_zip[[#This Row],[Datum]])=10),1,0.8))*jaar_zip[[#This Row],[graaddagen]],"")</f>
        <v>11.22</v>
      </c>
      <c r="O1025" s="101">
        <f>IF(ISNUMBER(jaar_zip[[#This Row],[etmaaltemperatuur]]),IF(jaar_zip[[#This Row],[etmaaltemperatuur]]&gt;stookgrens,jaar_zip[[#This Row],[etmaaltemperatuur]]-stookgrens,0),"")</f>
        <v>0</v>
      </c>
    </row>
    <row r="1026" spans="1:15" x14ac:dyDescent="0.3">
      <c r="A1026">
        <v>267</v>
      </c>
      <c r="B1026">
        <v>20240218</v>
      </c>
      <c r="C1026">
        <v>8.4</v>
      </c>
      <c r="D1026">
        <v>8.1999999999999993</v>
      </c>
      <c r="E1026">
        <v>111</v>
      </c>
      <c r="F1026">
        <v>22.3</v>
      </c>
      <c r="H1026">
        <v>96</v>
      </c>
      <c r="I1026" s="101" t="s">
        <v>20</v>
      </c>
      <c r="J1026" s="1">
        <f>DATEVALUE(RIGHT(jaar_zip[[#This Row],[YYYYMMDD]],2)&amp;"-"&amp;MID(jaar_zip[[#This Row],[YYYYMMDD]],5,2)&amp;"-"&amp;LEFT(jaar_zip[[#This Row],[YYYYMMDD]],4))</f>
        <v>45340</v>
      </c>
      <c r="K1026" s="101" t="str">
        <f>IF(AND(VALUE(MONTH(jaar_zip[[#This Row],[Datum]]))=1,VALUE(WEEKNUM(jaar_zip[[#This Row],[Datum]],21))&gt;51),RIGHT(YEAR(jaar_zip[[#This Row],[Datum]])-1,2),RIGHT(YEAR(jaar_zip[[#This Row],[Datum]]),2))&amp;"-"&amp; TEXT(WEEKNUM(jaar_zip[[#This Row],[Datum]],21),"00")</f>
        <v>24-07</v>
      </c>
      <c r="L1026" s="101">
        <f>MONTH(jaar_zip[[#This Row],[Datum]])</f>
        <v>2</v>
      </c>
      <c r="M1026" s="101">
        <f>IF(ISNUMBER(jaar_zip[[#This Row],[etmaaltemperatuur]]),IF(jaar_zip[[#This Row],[etmaaltemperatuur]]&lt;stookgrens,stookgrens-jaar_zip[[#This Row],[etmaaltemperatuur]],0),"")</f>
        <v>9.8000000000000007</v>
      </c>
      <c r="N1026" s="101">
        <f>IF(ISNUMBER(jaar_zip[[#This Row],[graaddagen]]),IF(OR(MONTH(jaar_zip[[#This Row],[Datum]])=1,MONTH(jaar_zip[[#This Row],[Datum]])=2,MONTH(jaar_zip[[#This Row],[Datum]])=11,MONTH(jaar_zip[[#This Row],[Datum]])=12),1.1,IF(OR(MONTH(jaar_zip[[#This Row],[Datum]])=3,MONTH(jaar_zip[[#This Row],[Datum]])=10),1,0.8))*jaar_zip[[#This Row],[graaddagen]],"")</f>
        <v>10.780000000000001</v>
      </c>
      <c r="O1026" s="101">
        <f>IF(ISNUMBER(jaar_zip[[#This Row],[etmaaltemperatuur]]),IF(jaar_zip[[#This Row],[etmaaltemperatuur]]&gt;stookgrens,jaar_zip[[#This Row],[etmaaltemperatuur]]-stookgrens,0),"")</f>
        <v>0</v>
      </c>
    </row>
    <row r="1027" spans="1:15" x14ac:dyDescent="0.3">
      <c r="A1027">
        <v>267</v>
      </c>
      <c r="B1027">
        <v>20240219</v>
      </c>
      <c r="C1027">
        <v>5.8</v>
      </c>
      <c r="D1027">
        <v>7.9</v>
      </c>
      <c r="E1027">
        <v>236</v>
      </c>
      <c r="F1027">
        <v>0.1</v>
      </c>
      <c r="H1027">
        <v>93</v>
      </c>
      <c r="I1027" s="101" t="s">
        <v>20</v>
      </c>
      <c r="J1027" s="1">
        <f>DATEVALUE(RIGHT(jaar_zip[[#This Row],[YYYYMMDD]],2)&amp;"-"&amp;MID(jaar_zip[[#This Row],[YYYYMMDD]],5,2)&amp;"-"&amp;LEFT(jaar_zip[[#This Row],[YYYYMMDD]],4))</f>
        <v>45341</v>
      </c>
      <c r="K1027" s="101" t="str">
        <f>IF(AND(VALUE(MONTH(jaar_zip[[#This Row],[Datum]]))=1,VALUE(WEEKNUM(jaar_zip[[#This Row],[Datum]],21))&gt;51),RIGHT(YEAR(jaar_zip[[#This Row],[Datum]])-1,2),RIGHT(YEAR(jaar_zip[[#This Row],[Datum]]),2))&amp;"-"&amp; TEXT(WEEKNUM(jaar_zip[[#This Row],[Datum]],21),"00")</f>
        <v>24-08</v>
      </c>
      <c r="L1027" s="101">
        <f>MONTH(jaar_zip[[#This Row],[Datum]])</f>
        <v>2</v>
      </c>
      <c r="M1027" s="101">
        <f>IF(ISNUMBER(jaar_zip[[#This Row],[etmaaltemperatuur]]),IF(jaar_zip[[#This Row],[etmaaltemperatuur]]&lt;stookgrens,stookgrens-jaar_zip[[#This Row],[etmaaltemperatuur]],0),"")</f>
        <v>10.1</v>
      </c>
      <c r="N1027" s="101">
        <f>IF(ISNUMBER(jaar_zip[[#This Row],[graaddagen]]),IF(OR(MONTH(jaar_zip[[#This Row],[Datum]])=1,MONTH(jaar_zip[[#This Row],[Datum]])=2,MONTH(jaar_zip[[#This Row],[Datum]])=11,MONTH(jaar_zip[[#This Row],[Datum]])=12),1.1,IF(OR(MONTH(jaar_zip[[#This Row],[Datum]])=3,MONTH(jaar_zip[[#This Row],[Datum]])=10),1,0.8))*jaar_zip[[#This Row],[graaddagen]],"")</f>
        <v>11.110000000000001</v>
      </c>
      <c r="O1027" s="101">
        <f>IF(ISNUMBER(jaar_zip[[#This Row],[etmaaltemperatuur]]),IF(jaar_zip[[#This Row],[etmaaltemperatuur]]&gt;stookgrens,jaar_zip[[#This Row],[etmaaltemperatuur]]-stookgrens,0),"")</f>
        <v>0</v>
      </c>
    </row>
    <row r="1028" spans="1:15" x14ac:dyDescent="0.3">
      <c r="A1028">
        <v>267</v>
      </c>
      <c r="B1028">
        <v>20240220</v>
      </c>
      <c r="C1028">
        <v>6.8</v>
      </c>
      <c r="D1028">
        <v>8.1</v>
      </c>
      <c r="E1028">
        <v>399</v>
      </c>
      <c r="F1028">
        <v>0.1</v>
      </c>
      <c r="H1028">
        <v>91</v>
      </c>
      <c r="I1028" s="101" t="s">
        <v>20</v>
      </c>
      <c r="J1028" s="1">
        <f>DATEVALUE(RIGHT(jaar_zip[[#This Row],[YYYYMMDD]],2)&amp;"-"&amp;MID(jaar_zip[[#This Row],[YYYYMMDD]],5,2)&amp;"-"&amp;LEFT(jaar_zip[[#This Row],[YYYYMMDD]],4))</f>
        <v>45342</v>
      </c>
      <c r="K1028" s="101" t="str">
        <f>IF(AND(VALUE(MONTH(jaar_zip[[#This Row],[Datum]]))=1,VALUE(WEEKNUM(jaar_zip[[#This Row],[Datum]],21))&gt;51),RIGHT(YEAR(jaar_zip[[#This Row],[Datum]])-1,2),RIGHT(YEAR(jaar_zip[[#This Row],[Datum]]),2))&amp;"-"&amp; TEXT(WEEKNUM(jaar_zip[[#This Row],[Datum]],21),"00")</f>
        <v>24-08</v>
      </c>
      <c r="L1028" s="101">
        <f>MONTH(jaar_zip[[#This Row],[Datum]])</f>
        <v>2</v>
      </c>
      <c r="M1028" s="101">
        <f>IF(ISNUMBER(jaar_zip[[#This Row],[etmaaltemperatuur]]),IF(jaar_zip[[#This Row],[etmaaltemperatuur]]&lt;stookgrens,stookgrens-jaar_zip[[#This Row],[etmaaltemperatuur]],0),"")</f>
        <v>9.9</v>
      </c>
      <c r="N1028" s="101">
        <f>IF(ISNUMBER(jaar_zip[[#This Row],[graaddagen]]),IF(OR(MONTH(jaar_zip[[#This Row],[Datum]])=1,MONTH(jaar_zip[[#This Row],[Datum]])=2,MONTH(jaar_zip[[#This Row],[Datum]])=11,MONTH(jaar_zip[[#This Row],[Datum]])=12),1.1,IF(OR(MONTH(jaar_zip[[#This Row],[Datum]])=3,MONTH(jaar_zip[[#This Row],[Datum]])=10),1,0.8))*jaar_zip[[#This Row],[graaddagen]],"")</f>
        <v>10.89</v>
      </c>
      <c r="O1028" s="101">
        <f>IF(ISNUMBER(jaar_zip[[#This Row],[etmaaltemperatuur]]),IF(jaar_zip[[#This Row],[etmaaltemperatuur]]&gt;stookgrens,jaar_zip[[#This Row],[etmaaltemperatuur]]-stookgrens,0),"")</f>
        <v>0</v>
      </c>
    </row>
    <row r="1029" spans="1:15" x14ac:dyDescent="0.3">
      <c r="A1029">
        <v>267</v>
      </c>
      <c r="B1029">
        <v>20240221</v>
      </c>
      <c r="C1029">
        <v>8.1</v>
      </c>
      <c r="D1029">
        <v>8.5</v>
      </c>
      <c r="E1029">
        <v>221</v>
      </c>
      <c r="F1029">
        <v>6.6</v>
      </c>
      <c r="H1029">
        <v>94</v>
      </c>
      <c r="I1029" s="101" t="s">
        <v>20</v>
      </c>
      <c r="J1029" s="1">
        <f>DATEVALUE(RIGHT(jaar_zip[[#This Row],[YYYYMMDD]],2)&amp;"-"&amp;MID(jaar_zip[[#This Row],[YYYYMMDD]],5,2)&amp;"-"&amp;LEFT(jaar_zip[[#This Row],[YYYYMMDD]],4))</f>
        <v>45343</v>
      </c>
      <c r="K1029" s="101" t="str">
        <f>IF(AND(VALUE(MONTH(jaar_zip[[#This Row],[Datum]]))=1,VALUE(WEEKNUM(jaar_zip[[#This Row],[Datum]],21))&gt;51),RIGHT(YEAR(jaar_zip[[#This Row],[Datum]])-1,2),RIGHT(YEAR(jaar_zip[[#This Row],[Datum]]),2))&amp;"-"&amp; TEXT(WEEKNUM(jaar_zip[[#This Row],[Datum]],21),"00")</f>
        <v>24-08</v>
      </c>
      <c r="L1029" s="101">
        <f>MONTH(jaar_zip[[#This Row],[Datum]])</f>
        <v>2</v>
      </c>
      <c r="M1029" s="101">
        <f>IF(ISNUMBER(jaar_zip[[#This Row],[etmaaltemperatuur]]),IF(jaar_zip[[#This Row],[etmaaltemperatuur]]&lt;stookgrens,stookgrens-jaar_zip[[#This Row],[etmaaltemperatuur]],0),"")</f>
        <v>9.5</v>
      </c>
      <c r="N1029" s="101">
        <f>IF(ISNUMBER(jaar_zip[[#This Row],[graaddagen]]),IF(OR(MONTH(jaar_zip[[#This Row],[Datum]])=1,MONTH(jaar_zip[[#This Row],[Datum]])=2,MONTH(jaar_zip[[#This Row],[Datum]])=11,MONTH(jaar_zip[[#This Row],[Datum]])=12),1.1,IF(OR(MONTH(jaar_zip[[#This Row],[Datum]])=3,MONTH(jaar_zip[[#This Row],[Datum]])=10),1,0.8))*jaar_zip[[#This Row],[graaddagen]],"")</f>
        <v>10.450000000000001</v>
      </c>
      <c r="O1029" s="101">
        <f>IF(ISNUMBER(jaar_zip[[#This Row],[etmaaltemperatuur]]),IF(jaar_zip[[#This Row],[etmaaltemperatuur]]&gt;stookgrens,jaar_zip[[#This Row],[etmaaltemperatuur]]-stookgrens,0),"")</f>
        <v>0</v>
      </c>
    </row>
    <row r="1030" spans="1:15" x14ac:dyDescent="0.3">
      <c r="A1030">
        <v>267</v>
      </c>
      <c r="B1030">
        <v>20240222</v>
      </c>
      <c r="C1030">
        <v>8.6999999999999993</v>
      </c>
      <c r="D1030">
        <v>8.9</v>
      </c>
      <c r="E1030">
        <v>412</v>
      </c>
      <c r="F1030">
        <v>7.3</v>
      </c>
      <c r="H1030">
        <v>93</v>
      </c>
      <c r="I1030" s="101" t="s">
        <v>20</v>
      </c>
      <c r="J1030" s="1">
        <f>DATEVALUE(RIGHT(jaar_zip[[#This Row],[YYYYMMDD]],2)&amp;"-"&amp;MID(jaar_zip[[#This Row],[YYYYMMDD]],5,2)&amp;"-"&amp;LEFT(jaar_zip[[#This Row],[YYYYMMDD]],4))</f>
        <v>45344</v>
      </c>
      <c r="K1030" s="101" t="str">
        <f>IF(AND(VALUE(MONTH(jaar_zip[[#This Row],[Datum]]))=1,VALUE(WEEKNUM(jaar_zip[[#This Row],[Datum]],21))&gt;51),RIGHT(YEAR(jaar_zip[[#This Row],[Datum]])-1,2),RIGHT(YEAR(jaar_zip[[#This Row],[Datum]]),2))&amp;"-"&amp; TEXT(WEEKNUM(jaar_zip[[#This Row],[Datum]],21),"00")</f>
        <v>24-08</v>
      </c>
      <c r="L1030" s="101">
        <f>MONTH(jaar_zip[[#This Row],[Datum]])</f>
        <v>2</v>
      </c>
      <c r="M1030" s="101">
        <f>IF(ISNUMBER(jaar_zip[[#This Row],[etmaaltemperatuur]]),IF(jaar_zip[[#This Row],[etmaaltemperatuur]]&lt;stookgrens,stookgrens-jaar_zip[[#This Row],[etmaaltemperatuur]],0),"")</f>
        <v>9.1</v>
      </c>
      <c r="N1030" s="101">
        <f>IF(ISNUMBER(jaar_zip[[#This Row],[graaddagen]]),IF(OR(MONTH(jaar_zip[[#This Row],[Datum]])=1,MONTH(jaar_zip[[#This Row],[Datum]])=2,MONTH(jaar_zip[[#This Row],[Datum]])=11,MONTH(jaar_zip[[#This Row],[Datum]])=12),1.1,IF(OR(MONTH(jaar_zip[[#This Row],[Datum]])=3,MONTH(jaar_zip[[#This Row],[Datum]])=10),1,0.8))*jaar_zip[[#This Row],[graaddagen]],"")</f>
        <v>10.01</v>
      </c>
      <c r="O1030" s="101">
        <f>IF(ISNUMBER(jaar_zip[[#This Row],[etmaaltemperatuur]]),IF(jaar_zip[[#This Row],[etmaaltemperatuur]]&gt;stookgrens,jaar_zip[[#This Row],[etmaaltemperatuur]]-stookgrens,0),"")</f>
        <v>0</v>
      </c>
    </row>
    <row r="1031" spans="1:15" x14ac:dyDescent="0.3">
      <c r="A1031">
        <v>267</v>
      </c>
      <c r="B1031">
        <v>20240223</v>
      </c>
      <c r="C1031">
        <v>9.5</v>
      </c>
      <c r="D1031">
        <v>6.2</v>
      </c>
      <c r="E1031">
        <v>411</v>
      </c>
      <c r="F1031">
        <v>2.7</v>
      </c>
      <c r="H1031">
        <v>83</v>
      </c>
      <c r="I1031" s="101" t="s">
        <v>20</v>
      </c>
      <c r="J1031" s="1">
        <f>DATEVALUE(RIGHT(jaar_zip[[#This Row],[YYYYMMDD]],2)&amp;"-"&amp;MID(jaar_zip[[#This Row],[YYYYMMDD]],5,2)&amp;"-"&amp;LEFT(jaar_zip[[#This Row],[YYYYMMDD]],4))</f>
        <v>45345</v>
      </c>
      <c r="K1031" s="101" t="str">
        <f>IF(AND(VALUE(MONTH(jaar_zip[[#This Row],[Datum]]))=1,VALUE(WEEKNUM(jaar_zip[[#This Row],[Datum]],21))&gt;51),RIGHT(YEAR(jaar_zip[[#This Row],[Datum]])-1,2),RIGHT(YEAR(jaar_zip[[#This Row],[Datum]]),2))&amp;"-"&amp; TEXT(WEEKNUM(jaar_zip[[#This Row],[Datum]],21),"00")</f>
        <v>24-08</v>
      </c>
      <c r="L1031" s="101">
        <f>MONTH(jaar_zip[[#This Row],[Datum]])</f>
        <v>2</v>
      </c>
      <c r="M1031" s="101">
        <f>IF(ISNUMBER(jaar_zip[[#This Row],[etmaaltemperatuur]]),IF(jaar_zip[[#This Row],[etmaaltemperatuur]]&lt;stookgrens,stookgrens-jaar_zip[[#This Row],[etmaaltemperatuur]],0),"")</f>
        <v>11.8</v>
      </c>
      <c r="N1031" s="101">
        <f>IF(ISNUMBER(jaar_zip[[#This Row],[graaddagen]]),IF(OR(MONTH(jaar_zip[[#This Row],[Datum]])=1,MONTH(jaar_zip[[#This Row],[Datum]])=2,MONTH(jaar_zip[[#This Row],[Datum]])=11,MONTH(jaar_zip[[#This Row],[Datum]])=12),1.1,IF(OR(MONTH(jaar_zip[[#This Row],[Datum]])=3,MONTH(jaar_zip[[#This Row],[Datum]])=10),1,0.8))*jaar_zip[[#This Row],[graaddagen]],"")</f>
        <v>12.980000000000002</v>
      </c>
      <c r="O1031" s="101">
        <f>IF(ISNUMBER(jaar_zip[[#This Row],[etmaaltemperatuur]]),IF(jaar_zip[[#This Row],[etmaaltemperatuur]]&gt;stookgrens,jaar_zip[[#This Row],[etmaaltemperatuur]]-stookgrens,0),"")</f>
        <v>0</v>
      </c>
    </row>
    <row r="1032" spans="1:15" x14ac:dyDescent="0.3">
      <c r="A1032">
        <v>267</v>
      </c>
      <c r="B1032">
        <v>20240224</v>
      </c>
      <c r="C1032">
        <v>6.8</v>
      </c>
      <c r="D1032">
        <v>5.3</v>
      </c>
      <c r="E1032">
        <v>382</v>
      </c>
      <c r="F1032">
        <v>7.2</v>
      </c>
      <c r="H1032">
        <v>87</v>
      </c>
      <c r="I1032" s="101" t="s">
        <v>20</v>
      </c>
      <c r="J1032" s="1">
        <f>DATEVALUE(RIGHT(jaar_zip[[#This Row],[YYYYMMDD]],2)&amp;"-"&amp;MID(jaar_zip[[#This Row],[YYYYMMDD]],5,2)&amp;"-"&amp;LEFT(jaar_zip[[#This Row],[YYYYMMDD]],4))</f>
        <v>45346</v>
      </c>
      <c r="K1032" s="101" t="str">
        <f>IF(AND(VALUE(MONTH(jaar_zip[[#This Row],[Datum]]))=1,VALUE(WEEKNUM(jaar_zip[[#This Row],[Datum]],21))&gt;51),RIGHT(YEAR(jaar_zip[[#This Row],[Datum]])-1,2),RIGHT(YEAR(jaar_zip[[#This Row],[Datum]]),2))&amp;"-"&amp; TEXT(WEEKNUM(jaar_zip[[#This Row],[Datum]],21),"00")</f>
        <v>24-08</v>
      </c>
      <c r="L1032" s="101">
        <f>MONTH(jaar_zip[[#This Row],[Datum]])</f>
        <v>2</v>
      </c>
      <c r="M1032" s="101">
        <f>IF(ISNUMBER(jaar_zip[[#This Row],[etmaaltemperatuur]]),IF(jaar_zip[[#This Row],[etmaaltemperatuur]]&lt;stookgrens,stookgrens-jaar_zip[[#This Row],[etmaaltemperatuur]],0),"")</f>
        <v>12.7</v>
      </c>
      <c r="N1032" s="101">
        <f>IF(ISNUMBER(jaar_zip[[#This Row],[graaddagen]]),IF(OR(MONTH(jaar_zip[[#This Row],[Datum]])=1,MONTH(jaar_zip[[#This Row],[Datum]])=2,MONTH(jaar_zip[[#This Row],[Datum]])=11,MONTH(jaar_zip[[#This Row],[Datum]])=12),1.1,IF(OR(MONTH(jaar_zip[[#This Row],[Datum]])=3,MONTH(jaar_zip[[#This Row],[Datum]])=10),1,0.8))*jaar_zip[[#This Row],[graaddagen]],"")</f>
        <v>13.97</v>
      </c>
      <c r="O1032" s="101">
        <f>IF(ISNUMBER(jaar_zip[[#This Row],[etmaaltemperatuur]]),IF(jaar_zip[[#This Row],[etmaaltemperatuur]]&gt;stookgrens,jaar_zip[[#This Row],[etmaaltemperatuur]]-stookgrens,0),"")</f>
        <v>0</v>
      </c>
    </row>
    <row r="1033" spans="1:15" x14ac:dyDescent="0.3">
      <c r="A1033">
        <v>267</v>
      </c>
      <c r="B1033">
        <v>20240225</v>
      </c>
      <c r="C1033">
        <v>4</v>
      </c>
      <c r="D1033">
        <v>5.7</v>
      </c>
      <c r="E1033">
        <v>550</v>
      </c>
      <c r="F1033">
        <v>2.2000000000000002</v>
      </c>
      <c r="H1033">
        <v>89</v>
      </c>
      <c r="I1033" s="101" t="s">
        <v>20</v>
      </c>
      <c r="J1033" s="1">
        <f>DATEVALUE(RIGHT(jaar_zip[[#This Row],[YYYYMMDD]],2)&amp;"-"&amp;MID(jaar_zip[[#This Row],[YYYYMMDD]],5,2)&amp;"-"&amp;LEFT(jaar_zip[[#This Row],[YYYYMMDD]],4))</f>
        <v>45347</v>
      </c>
      <c r="K1033" s="101" t="str">
        <f>IF(AND(VALUE(MONTH(jaar_zip[[#This Row],[Datum]]))=1,VALUE(WEEKNUM(jaar_zip[[#This Row],[Datum]],21))&gt;51),RIGHT(YEAR(jaar_zip[[#This Row],[Datum]])-1,2),RIGHT(YEAR(jaar_zip[[#This Row],[Datum]]),2))&amp;"-"&amp; TEXT(WEEKNUM(jaar_zip[[#This Row],[Datum]],21),"00")</f>
        <v>24-08</v>
      </c>
      <c r="L1033" s="101">
        <f>MONTH(jaar_zip[[#This Row],[Datum]])</f>
        <v>2</v>
      </c>
      <c r="M1033" s="101">
        <f>IF(ISNUMBER(jaar_zip[[#This Row],[etmaaltemperatuur]]),IF(jaar_zip[[#This Row],[etmaaltemperatuur]]&lt;stookgrens,stookgrens-jaar_zip[[#This Row],[etmaaltemperatuur]],0),"")</f>
        <v>12.3</v>
      </c>
      <c r="N1033" s="101">
        <f>IF(ISNUMBER(jaar_zip[[#This Row],[graaddagen]]),IF(OR(MONTH(jaar_zip[[#This Row],[Datum]])=1,MONTH(jaar_zip[[#This Row],[Datum]])=2,MONTH(jaar_zip[[#This Row],[Datum]])=11,MONTH(jaar_zip[[#This Row],[Datum]])=12),1.1,IF(OR(MONTH(jaar_zip[[#This Row],[Datum]])=3,MONTH(jaar_zip[[#This Row],[Datum]])=10),1,0.8))*jaar_zip[[#This Row],[graaddagen]],"")</f>
        <v>13.530000000000001</v>
      </c>
      <c r="O1033" s="101">
        <f>IF(ISNUMBER(jaar_zip[[#This Row],[etmaaltemperatuur]]),IF(jaar_zip[[#This Row],[etmaaltemperatuur]]&gt;stookgrens,jaar_zip[[#This Row],[etmaaltemperatuur]]-stookgrens,0),"")</f>
        <v>0</v>
      </c>
    </row>
    <row r="1034" spans="1:15" x14ac:dyDescent="0.3">
      <c r="A1034">
        <v>267</v>
      </c>
      <c r="B1034">
        <v>20240226</v>
      </c>
      <c r="C1034">
        <v>7.8</v>
      </c>
      <c r="D1034">
        <v>4.3</v>
      </c>
      <c r="E1034">
        <v>432</v>
      </c>
      <c r="F1034">
        <v>0</v>
      </c>
      <c r="H1034">
        <v>87</v>
      </c>
      <c r="I1034" s="101" t="s">
        <v>20</v>
      </c>
      <c r="J1034" s="1">
        <f>DATEVALUE(RIGHT(jaar_zip[[#This Row],[YYYYMMDD]],2)&amp;"-"&amp;MID(jaar_zip[[#This Row],[YYYYMMDD]],5,2)&amp;"-"&amp;LEFT(jaar_zip[[#This Row],[YYYYMMDD]],4))</f>
        <v>45348</v>
      </c>
      <c r="K1034" s="101" t="str">
        <f>IF(AND(VALUE(MONTH(jaar_zip[[#This Row],[Datum]]))=1,VALUE(WEEKNUM(jaar_zip[[#This Row],[Datum]],21))&gt;51),RIGHT(YEAR(jaar_zip[[#This Row],[Datum]])-1,2),RIGHT(YEAR(jaar_zip[[#This Row],[Datum]]),2))&amp;"-"&amp; TEXT(WEEKNUM(jaar_zip[[#This Row],[Datum]],21),"00")</f>
        <v>24-09</v>
      </c>
      <c r="L1034" s="101">
        <f>MONTH(jaar_zip[[#This Row],[Datum]])</f>
        <v>2</v>
      </c>
      <c r="M1034" s="101">
        <f>IF(ISNUMBER(jaar_zip[[#This Row],[etmaaltemperatuur]]),IF(jaar_zip[[#This Row],[etmaaltemperatuur]]&lt;stookgrens,stookgrens-jaar_zip[[#This Row],[etmaaltemperatuur]],0),"")</f>
        <v>13.7</v>
      </c>
      <c r="N1034" s="101">
        <f>IF(ISNUMBER(jaar_zip[[#This Row],[graaddagen]]),IF(OR(MONTH(jaar_zip[[#This Row],[Datum]])=1,MONTH(jaar_zip[[#This Row],[Datum]])=2,MONTH(jaar_zip[[#This Row],[Datum]])=11,MONTH(jaar_zip[[#This Row],[Datum]])=12),1.1,IF(OR(MONTH(jaar_zip[[#This Row],[Datum]])=3,MONTH(jaar_zip[[#This Row],[Datum]])=10),1,0.8))*jaar_zip[[#This Row],[graaddagen]],"")</f>
        <v>15.07</v>
      </c>
      <c r="O1034" s="101">
        <f>IF(ISNUMBER(jaar_zip[[#This Row],[etmaaltemperatuur]]),IF(jaar_zip[[#This Row],[etmaaltemperatuur]]&gt;stookgrens,jaar_zip[[#This Row],[etmaaltemperatuur]]-stookgrens,0),"")</f>
        <v>0</v>
      </c>
    </row>
    <row r="1035" spans="1:15" x14ac:dyDescent="0.3">
      <c r="A1035">
        <v>267</v>
      </c>
      <c r="B1035">
        <v>20240227</v>
      </c>
      <c r="C1035">
        <v>3</v>
      </c>
      <c r="D1035">
        <v>4.4000000000000004</v>
      </c>
      <c r="E1035">
        <v>944</v>
      </c>
      <c r="F1035">
        <v>0</v>
      </c>
      <c r="H1035">
        <v>84</v>
      </c>
      <c r="I1035" s="101" t="s">
        <v>20</v>
      </c>
      <c r="J1035" s="1">
        <f>DATEVALUE(RIGHT(jaar_zip[[#This Row],[YYYYMMDD]],2)&amp;"-"&amp;MID(jaar_zip[[#This Row],[YYYYMMDD]],5,2)&amp;"-"&amp;LEFT(jaar_zip[[#This Row],[YYYYMMDD]],4))</f>
        <v>45349</v>
      </c>
      <c r="K1035" s="101" t="str">
        <f>IF(AND(VALUE(MONTH(jaar_zip[[#This Row],[Datum]]))=1,VALUE(WEEKNUM(jaar_zip[[#This Row],[Datum]],21))&gt;51),RIGHT(YEAR(jaar_zip[[#This Row],[Datum]])-1,2),RIGHT(YEAR(jaar_zip[[#This Row],[Datum]]),2))&amp;"-"&amp; TEXT(WEEKNUM(jaar_zip[[#This Row],[Datum]],21),"00")</f>
        <v>24-09</v>
      </c>
      <c r="L1035" s="101">
        <f>MONTH(jaar_zip[[#This Row],[Datum]])</f>
        <v>2</v>
      </c>
      <c r="M1035" s="101">
        <f>IF(ISNUMBER(jaar_zip[[#This Row],[etmaaltemperatuur]]),IF(jaar_zip[[#This Row],[etmaaltemperatuur]]&lt;stookgrens,stookgrens-jaar_zip[[#This Row],[etmaaltemperatuur]],0),"")</f>
        <v>13.6</v>
      </c>
      <c r="N1035" s="101">
        <f>IF(ISNUMBER(jaar_zip[[#This Row],[graaddagen]]),IF(OR(MONTH(jaar_zip[[#This Row],[Datum]])=1,MONTH(jaar_zip[[#This Row],[Datum]])=2,MONTH(jaar_zip[[#This Row],[Datum]])=11,MONTH(jaar_zip[[#This Row],[Datum]])=12),1.1,IF(OR(MONTH(jaar_zip[[#This Row],[Datum]])=3,MONTH(jaar_zip[[#This Row],[Datum]])=10),1,0.8))*jaar_zip[[#This Row],[graaddagen]],"")</f>
        <v>14.96</v>
      </c>
      <c r="O1035" s="101">
        <f>IF(ISNUMBER(jaar_zip[[#This Row],[etmaaltemperatuur]]),IF(jaar_zip[[#This Row],[etmaaltemperatuur]]&gt;stookgrens,jaar_zip[[#This Row],[etmaaltemperatuur]]-stookgrens,0),"")</f>
        <v>0</v>
      </c>
    </row>
    <row r="1036" spans="1:15" x14ac:dyDescent="0.3">
      <c r="A1036">
        <v>267</v>
      </c>
      <c r="B1036">
        <v>20240228</v>
      </c>
      <c r="C1036">
        <v>6</v>
      </c>
      <c r="D1036">
        <v>6.7</v>
      </c>
      <c r="E1036">
        <v>518</v>
      </c>
      <c r="F1036">
        <v>0</v>
      </c>
      <c r="H1036">
        <v>92</v>
      </c>
      <c r="I1036" s="101" t="s">
        <v>20</v>
      </c>
      <c r="J1036" s="1">
        <f>DATEVALUE(RIGHT(jaar_zip[[#This Row],[YYYYMMDD]],2)&amp;"-"&amp;MID(jaar_zip[[#This Row],[YYYYMMDD]],5,2)&amp;"-"&amp;LEFT(jaar_zip[[#This Row],[YYYYMMDD]],4))</f>
        <v>45350</v>
      </c>
      <c r="K1036" s="101" t="str">
        <f>IF(AND(VALUE(MONTH(jaar_zip[[#This Row],[Datum]]))=1,VALUE(WEEKNUM(jaar_zip[[#This Row],[Datum]],21))&gt;51),RIGHT(YEAR(jaar_zip[[#This Row],[Datum]])-1,2),RIGHT(YEAR(jaar_zip[[#This Row],[Datum]]),2))&amp;"-"&amp; TEXT(WEEKNUM(jaar_zip[[#This Row],[Datum]],21),"00")</f>
        <v>24-09</v>
      </c>
      <c r="L1036" s="101">
        <f>MONTH(jaar_zip[[#This Row],[Datum]])</f>
        <v>2</v>
      </c>
      <c r="M1036" s="101">
        <f>IF(ISNUMBER(jaar_zip[[#This Row],[etmaaltemperatuur]]),IF(jaar_zip[[#This Row],[etmaaltemperatuur]]&lt;stookgrens,stookgrens-jaar_zip[[#This Row],[etmaaltemperatuur]],0),"")</f>
        <v>11.3</v>
      </c>
      <c r="N1036" s="101">
        <f>IF(ISNUMBER(jaar_zip[[#This Row],[graaddagen]]),IF(OR(MONTH(jaar_zip[[#This Row],[Datum]])=1,MONTH(jaar_zip[[#This Row],[Datum]])=2,MONTH(jaar_zip[[#This Row],[Datum]])=11,MONTH(jaar_zip[[#This Row],[Datum]])=12),1.1,IF(OR(MONTH(jaar_zip[[#This Row],[Datum]])=3,MONTH(jaar_zip[[#This Row],[Datum]])=10),1,0.8))*jaar_zip[[#This Row],[graaddagen]],"")</f>
        <v>12.430000000000001</v>
      </c>
      <c r="O1036" s="101">
        <f>IF(ISNUMBER(jaar_zip[[#This Row],[etmaaltemperatuur]]),IF(jaar_zip[[#This Row],[etmaaltemperatuur]]&gt;stookgrens,jaar_zip[[#This Row],[etmaaltemperatuur]]-stookgrens,0),"")</f>
        <v>0</v>
      </c>
    </row>
    <row r="1037" spans="1:15" x14ac:dyDescent="0.3">
      <c r="A1037">
        <v>267</v>
      </c>
      <c r="B1037">
        <v>20240229</v>
      </c>
      <c r="C1037">
        <v>8.1</v>
      </c>
      <c r="D1037">
        <v>7.5</v>
      </c>
      <c r="E1037">
        <v>205</v>
      </c>
      <c r="F1037">
        <v>5.8</v>
      </c>
      <c r="H1037">
        <v>96</v>
      </c>
      <c r="I1037" s="101" t="s">
        <v>20</v>
      </c>
      <c r="J1037" s="1">
        <f>DATEVALUE(RIGHT(jaar_zip[[#This Row],[YYYYMMDD]],2)&amp;"-"&amp;MID(jaar_zip[[#This Row],[YYYYMMDD]],5,2)&amp;"-"&amp;LEFT(jaar_zip[[#This Row],[YYYYMMDD]],4))</f>
        <v>45351</v>
      </c>
      <c r="K1037" s="101" t="str">
        <f>IF(AND(VALUE(MONTH(jaar_zip[[#This Row],[Datum]]))=1,VALUE(WEEKNUM(jaar_zip[[#This Row],[Datum]],21))&gt;51),RIGHT(YEAR(jaar_zip[[#This Row],[Datum]])-1,2),RIGHT(YEAR(jaar_zip[[#This Row],[Datum]]),2))&amp;"-"&amp; TEXT(WEEKNUM(jaar_zip[[#This Row],[Datum]],21),"00")</f>
        <v>24-09</v>
      </c>
      <c r="L1037" s="101">
        <f>MONTH(jaar_zip[[#This Row],[Datum]])</f>
        <v>2</v>
      </c>
      <c r="M1037" s="101">
        <f>IF(ISNUMBER(jaar_zip[[#This Row],[etmaaltemperatuur]]),IF(jaar_zip[[#This Row],[etmaaltemperatuur]]&lt;stookgrens,stookgrens-jaar_zip[[#This Row],[etmaaltemperatuur]],0),"")</f>
        <v>10.5</v>
      </c>
      <c r="N1037" s="101">
        <f>IF(ISNUMBER(jaar_zip[[#This Row],[graaddagen]]),IF(OR(MONTH(jaar_zip[[#This Row],[Datum]])=1,MONTH(jaar_zip[[#This Row],[Datum]])=2,MONTH(jaar_zip[[#This Row],[Datum]])=11,MONTH(jaar_zip[[#This Row],[Datum]])=12),1.1,IF(OR(MONTH(jaar_zip[[#This Row],[Datum]])=3,MONTH(jaar_zip[[#This Row],[Datum]])=10),1,0.8))*jaar_zip[[#This Row],[graaddagen]],"")</f>
        <v>11.55</v>
      </c>
      <c r="O1037" s="101">
        <f>IF(ISNUMBER(jaar_zip[[#This Row],[etmaaltemperatuur]]),IF(jaar_zip[[#This Row],[etmaaltemperatuur]]&gt;stookgrens,jaar_zip[[#This Row],[etmaaltemperatuur]]-stookgrens,0),"")</f>
        <v>0</v>
      </c>
    </row>
    <row r="1038" spans="1:15" x14ac:dyDescent="0.3">
      <c r="A1038">
        <v>267</v>
      </c>
      <c r="B1038">
        <v>20240301</v>
      </c>
      <c r="C1038">
        <v>7.3</v>
      </c>
      <c r="D1038">
        <v>7.5</v>
      </c>
      <c r="E1038">
        <v>853</v>
      </c>
      <c r="F1038">
        <v>0.1</v>
      </c>
      <c r="H1038">
        <v>85</v>
      </c>
      <c r="I1038" s="101" t="s">
        <v>20</v>
      </c>
      <c r="J1038" s="1">
        <f>DATEVALUE(RIGHT(jaar_zip[[#This Row],[YYYYMMDD]],2)&amp;"-"&amp;MID(jaar_zip[[#This Row],[YYYYMMDD]],5,2)&amp;"-"&amp;LEFT(jaar_zip[[#This Row],[YYYYMMDD]],4))</f>
        <v>45352</v>
      </c>
      <c r="K1038" s="101" t="str">
        <f>IF(AND(VALUE(MONTH(jaar_zip[[#This Row],[Datum]]))=1,VALUE(WEEKNUM(jaar_zip[[#This Row],[Datum]],21))&gt;51),RIGHT(YEAR(jaar_zip[[#This Row],[Datum]])-1,2),RIGHT(YEAR(jaar_zip[[#This Row],[Datum]]),2))&amp;"-"&amp; TEXT(WEEKNUM(jaar_zip[[#This Row],[Datum]],21),"00")</f>
        <v>24-09</v>
      </c>
      <c r="L1038" s="101">
        <f>MONTH(jaar_zip[[#This Row],[Datum]])</f>
        <v>3</v>
      </c>
      <c r="M1038" s="101">
        <f>IF(ISNUMBER(jaar_zip[[#This Row],[etmaaltemperatuur]]),IF(jaar_zip[[#This Row],[etmaaltemperatuur]]&lt;stookgrens,stookgrens-jaar_zip[[#This Row],[etmaaltemperatuur]],0),"")</f>
        <v>10.5</v>
      </c>
      <c r="N1038" s="101">
        <f>IF(ISNUMBER(jaar_zip[[#This Row],[graaddagen]]),IF(OR(MONTH(jaar_zip[[#This Row],[Datum]])=1,MONTH(jaar_zip[[#This Row],[Datum]])=2,MONTH(jaar_zip[[#This Row],[Datum]])=11,MONTH(jaar_zip[[#This Row],[Datum]])=12),1.1,IF(OR(MONTH(jaar_zip[[#This Row],[Datum]])=3,MONTH(jaar_zip[[#This Row],[Datum]])=10),1,0.8))*jaar_zip[[#This Row],[graaddagen]],"")</f>
        <v>10.5</v>
      </c>
      <c r="O1038" s="101">
        <f>IF(ISNUMBER(jaar_zip[[#This Row],[etmaaltemperatuur]]),IF(jaar_zip[[#This Row],[etmaaltemperatuur]]&gt;stookgrens,jaar_zip[[#This Row],[etmaaltemperatuur]]-stookgrens,0),"")</f>
        <v>0</v>
      </c>
    </row>
    <row r="1039" spans="1:15" x14ac:dyDescent="0.3">
      <c r="A1039">
        <v>267</v>
      </c>
      <c r="B1039">
        <v>20240302</v>
      </c>
      <c r="C1039">
        <v>7.3</v>
      </c>
      <c r="D1039">
        <v>8.5</v>
      </c>
      <c r="E1039">
        <v>1118</v>
      </c>
      <c r="F1039">
        <v>-0.1</v>
      </c>
      <c r="H1039">
        <v>76</v>
      </c>
      <c r="I1039" s="101" t="s">
        <v>20</v>
      </c>
      <c r="J1039" s="1">
        <f>DATEVALUE(RIGHT(jaar_zip[[#This Row],[YYYYMMDD]],2)&amp;"-"&amp;MID(jaar_zip[[#This Row],[YYYYMMDD]],5,2)&amp;"-"&amp;LEFT(jaar_zip[[#This Row],[YYYYMMDD]],4))</f>
        <v>45353</v>
      </c>
      <c r="K1039" s="101" t="str">
        <f>IF(AND(VALUE(MONTH(jaar_zip[[#This Row],[Datum]]))=1,VALUE(WEEKNUM(jaar_zip[[#This Row],[Datum]],21))&gt;51),RIGHT(YEAR(jaar_zip[[#This Row],[Datum]])-1,2),RIGHT(YEAR(jaar_zip[[#This Row],[Datum]]),2))&amp;"-"&amp; TEXT(WEEKNUM(jaar_zip[[#This Row],[Datum]],21),"00")</f>
        <v>24-09</v>
      </c>
      <c r="L1039" s="101">
        <f>MONTH(jaar_zip[[#This Row],[Datum]])</f>
        <v>3</v>
      </c>
      <c r="M1039" s="101">
        <f>IF(ISNUMBER(jaar_zip[[#This Row],[etmaaltemperatuur]]),IF(jaar_zip[[#This Row],[etmaaltemperatuur]]&lt;stookgrens,stookgrens-jaar_zip[[#This Row],[etmaaltemperatuur]],0),"")</f>
        <v>9.5</v>
      </c>
      <c r="N1039" s="101">
        <f>IF(ISNUMBER(jaar_zip[[#This Row],[graaddagen]]),IF(OR(MONTH(jaar_zip[[#This Row],[Datum]])=1,MONTH(jaar_zip[[#This Row],[Datum]])=2,MONTH(jaar_zip[[#This Row],[Datum]])=11,MONTH(jaar_zip[[#This Row],[Datum]])=12),1.1,IF(OR(MONTH(jaar_zip[[#This Row],[Datum]])=3,MONTH(jaar_zip[[#This Row],[Datum]])=10),1,0.8))*jaar_zip[[#This Row],[graaddagen]],"")</f>
        <v>9.5</v>
      </c>
      <c r="O1039" s="101">
        <f>IF(ISNUMBER(jaar_zip[[#This Row],[etmaaltemperatuur]]),IF(jaar_zip[[#This Row],[etmaaltemperatuur]]&gt;stookgrens,jaar_zip[[#This Row],[etmaaltemperatuur]]-stookgrens,0),"")</f>
        <v>0</v>
      </c>
    </row>
    <row r="1040" spans="1:15" x14ac:dyDescent="0.3">
      <c r="A1040">
        <v>267</v>
      </c>
      <c r="B1040">
        <v>20240303</v>
      </c>
      <c r="C1040">
        <v>3.6</v>
      </c>
      <c r="D1040">
        <v>9</v>
      </c>
      <c r="E1040">
        <v>652</v>
      </c>
      <c r="F1040">
        <v>-0.1</v>
      </c>
      <c r="H1040">
        <v>85</v>
      </c>
      <c r="I1040" s="101" t="s">
        <v>20</v>
      </c>
      <c r="J1040" s="1">
        <f>DATEVALUE(RIGHT(jaar_zip[[#This Row],[YYYYMMDD]],2)&amp;"-"&amp;MID(jaar_zip[[#This Row],[YYYYMMDD]],5,2)&amp;"-"&amp;LEFT(jaar_zip[[#This Row],[YYYYMMDD]],4))</f>
        <v>45354</v>
      </c>
      <c r="K1040" s="101" t="str">
        <f>IF(AND(VALUE(MONTH(jaar_zip[[#This Row],[Datum]]))=1,VALUE(WEEKNUM(jaar_zip[[#This Row],[Datum]],21))&gt;51),RIGHT(YEAR(jaar_zip[[#This Row],[Datum]])-1,2),RIGHT(YEAR(jaar_zip[[#This Row],[Datum]]),2))&amp;"-"&amp; TEXT(WEEKNUM(jaar_zip[[#This Row],[Datum]],21),"00")</f>
        <v>24-09</v>
      </c>
      <c r="L1040" s="101">
        <f>MONTH(jaar_zip[[#This Row],[Datum]])</f>
        <v>3</v>
      </c>
      <c r="M1040" s="101">
        <f>IF(ISNUMBER(jaar_zip[[#This Row],[etmaaltemperatuur]]),IF(jaar_zip[[#This Row],[etmaaltemperatuur]]&lt;stookgrens,stookgrens-jaar_zip[[#This Row],[etmaaltemperatuur]],0),"")</f>
        <v>9</v>
      </c>
      <c r="N1040" s="101">
        <f>IF(ISNUMBER(jaar_zip[[#This Row],[graaddagen]]),IF(OR(MONTH(jaar_zip[[#This Row],[Datum]])=1,MONTH(jaar_zip[[#This Row],[Datum]])=2,MONTH(jaar_zip[[#This Row],[Datum]])=11,MONTH(jaar_zip[[#This Row],[Datum]])=12),1.1,IF(OR(MONTH(jaar_zip[[#This Row],[Datum]])=3,MONTH(jaar_zip[[#This Row],[Datum]])=10),1,0.8))*jaar_zip[[#This Row],[graaddagen]],"")</f>
        <v>9</v>
      </c>
      <c r="O1040" s="101">
        <f>IF(ISNUMBER(jaar_zip[[#This Row],[etmaaltemperatuur]]),IF(jaar_zip[[#This Row],[etmaaltemperatuur]]&gt;stookgrens,jaar_zip[[#This Row],[etmaaltemperatuur]]-stookgrens,0),"")</f>
        <v>0</v>
      </c>
    </row>
    <row r="1041" spans="1:15" x14ac:dyDescent="0.3">
      <c r="A1041">
        <v>267</v>
      </c>
      <c r="B1041">
        <v>20240304</v>
      </c>
      <c r="C1041">
        <v>3.7</v>
      </c>
      <c r="D1041">
        <v>6.9</v>
      </c>
      <c r="E1041">
        <v>716</v>
      </c>
      <c r="F1041">
        <v>0</v>
      </c>
      <c r="H1041">
        <v>92</v>
      </c>
      <c r="I1041" s="101" t="s">
        <v>20</v>
      </c>
      <c r="J1041" s="1">
        <f>DATEVALUE(RIGHT(jaar_zip[[#This Row],[YYYYMMDD]],2)&amp;"-"&amp;MID(jaar_zip[[#This Row],[YYYYMMDD]],5,2)&amp;"-"&amp;LEFT(jaar_zip[[#This Row],[YYYYMMDD]],4))</f>
        <v>45355</v>
      </c>
      <c r="K1041" s="101" t="str">
        <f>IF(AND(VALUE(MONTH(jaar_zip[[#This Row],[Datum]]))=1,VALUE(WEEKNUM(jaar_zip[[#This Row],[Datum]],21))&gt;51),RIGHT(YEAR(jaar_zip[[#This Row],[Datum]])-1,2),RIGHT(YEAR(jaar_zip[[#This Row],[Datum]]),2))&amp;"-"&amp; TEXT(WEEKNUM(jaar_zip[[#This Row],[Datum]],21),"00")</f>
        <v>24-10</v>
      </c>
      <c r="L1041" s="101">
        <f>MONTH(jaar_zip[[#This Row],[Datum]])</f>
        <v>3</v>
      </c>
      <c r="M1041" s="101">
        <f>IF(ISNUMBER(jaar_zip[[#This Row],[etmaaltemperatuur]]),IF(jaar_zip[[#This Row],[etmaaltemperatuur]]&lt;stookgrens,stookgrens-jaar_zip[[#This Row],[etmaaltemperatuur]],0),"")</f>
        <v>11.1</v>
      </c>
      <c r="N1041" s="101">
        <f>IF(ISNUMBER(jaar_zip[[#This Row],[graaddagen]]),IF(OR(MONTH(jaar_zip[[#This Row],[Datum]])=1,MONTH(jaar_zip[[#This Row],[Datum]])=2,MONTH(jaar_zip[[#This Row],[Datum]])=11,MONTH(jaar_zip[[#This Row],[Datum]])=12),1.1,IF(OR(MONTH(jaar_zip[[#This Row],[Datum]])=3,MONTH(jaar_zip[[#This Row],[Datum]])=10),1,0.8))*jaar_zip[[#This Row],[graaddagen]],"")</f>
        <v>11.1</v>
      </c>
      <c r="O1041" s="101">
        <f>IF(ISNUMBER(jaar_zip[[#This Row],[etmaaltemperatuur]]),IF(jaar_zip[[#This Row],[etmaaltemperatuur]]&gt;stookgrens,jaar_zip[[#This Row],[etmaaltemperatuur]]-stookgrens,0),"")</f>
        <v>0</v>
      </c>
    </row>
    <row r="1042" spans="1:15" x14ac:dyDescent="0.3">
      <c r="A1042">
        <v>267</v>
      </c>
      <c r="B1042">
        <v>20240305</v>
      </c>
      <c r="C1042">
        <v>2.8</v>
      </c>
      <c r="D1042">
        <v>7.2</v>
      </c>
      <c r="E1042">
        <v>321</v>
      </c>
      <c r="F1042">
        <v>0.2</v>
      </c>
      <c r="H1042">
        <v>95</v>
      </c>
      <c r="I1042" s="101" t="s">
        <v>20</v>
      </c>
      <c r="J1042" s="1">
        <f>DATEVALUE(RIGHT(jaar_zip[[#This Row],[YYYYMMDD]],2)&amp;"-"&amp;MID(jaar_zip[[#This Row],[YYYYMMDD]],5,2)&amp;"-"&amp;LEFT(jaar_zip[[#This Row],[YYYYMMDD]],4))</f>
        <v>45356</v>
      </c>
      <c r="K1042" s="101" t="str">
        <f>IF(AND(VALUE(MONTH(jaar_zip[[#This Row],[Datum]]))=1,VALUE(WEEKNUM(jaar_zip[[#This Row],[Datum]],21))&gt;51),RIGHT(YEAR(jaar_zip[[#This Row],[Datum]])-1,2),RIGHT(YEAR(jaar_zip[[#This Row],[Datum]]),2))&amp;"-"&amp; TEXT(WEEKNUM(jaar_zip[[#This Row],[Datum]],21),"00")</f>
        <v>24-10</v>
      </c>
      <c r="L1042" s="101">
        <f>MONTH(jaar_zip[[#This Row],[Datum]])</f>
        <v>3</v>
      </c>
      <c r="M1042" s="101">
        <f>IF(ISNUMBER(jaar_zip[[#This Row],[etmaaltemperatuur]]),IF(jaar_zip[[#This Row],[etmaaltemperatuur]]&lt;stookgrens,stookgrens-jaar_zip[[#This Row],[etmaaltemperatuur]],0),"")</f>
        <v>10.8</v>
      </c>
      <c r="N1042" s="101">
        <f>IF(ISNUMBER(jaar_zip[[#This Row],[graaddagen]]),IF(OR(MONTH(jaar_zip[[#This Row],[Datum]])=1,MONTH(jaar_zip[[#This Row],[Datum]])=2,MONTH(jaar_zip[[#This Row],[Datum]])=11,MONTH(jaar_zip[[#This Row],[Datum]])=12),1.1,IF(OR(MONTH(jaar_zip[[#This Row],[Datum]])=3,MONTH(jaar_zip[[#This Row],[Datum]])=10),1,0.8))*jaar_zip[[#This Row],[graaddagen]],"")</f>
        <v>10.8</v>
      </c>
      <c r="O1042" s="101">
        <f>IF(ISNUMBER(jaar_zip[[#This Row],[etmaaltemperatuur]]),IF(jaar_zip[[#This Row],[etmaaltemperatuur]]&gt;stookgrens,jaar_zip[[#This Row],[etmaaltemperatuur]]-stookgrens,0),"")</f>
        <v>0</v>
      </c>
    </row>
    <row r="1043" spans="1:15" x14ac:dyDescent="0.3">
      <c r="A1043">
        <v>267</v>
      </c>
      <c r="B1043">
        <v>20240306</v>
      </c>
      <c r="C1043">
        <v>3.7</v>
      </c>
      <c r="D1043">
        <v>6.2</v>
      </c>
      <c r="E1043">
        <v>889</v>
      </c>
      <c r="F1043">
        <v>-0.1</v>
      </c>
      <c r="H1043">
        <v>90</v>
      </c>
      <c r="I1043" s="101" t="s">
        <v>20</v>
      </c>
      <c r="J1043" s="1">
        <f>DATEVALUE(RIGHT(jaar_zip[[#This Row],[YYYYMMDD]],2)&amp;"-"&amp;MID(jaar_zip[[#This Row],[YYYYMMDD]],5,2)&amp;"-"&amp;LEFT(jaar_zip[[#This Row],[YYYYMMDD]],4))</f>
        <v>45357</v>
      </c>
      <c r="K1043" s="101" t="str">
        <f>IF(AND(VALUE(MONTH(jaar_zip[[#This Row],[Datum]]))=1,VALUE(WEEKNUM(jaar_zip[[#This Row],[Datum]],21))&gt;51),RIGHT(YEAR(jaar_zip[[#This Row],[Datum]])-1,2),RIGHT(YEAR(jaar_zip[[#This Row],[Datum]]),2))&amp;"-"&amp; TEXT(WEEKNUM(jaar_zip[[#This Row],[Datum]],21),"00")</f>
        <v>24-10</v>
      </c>
      <c r="L1043" s="101">
        <f>MONTH(jaar_zip[[#This Row],[Datum]])</f>
        <v>3</v>
      </c>
      <c r="M1043" s="101">
        <f>IF(ISNUMBER(jaar_zip[[#This Row],[etmaaltemperatuur]]),IF(jaar_zip[[#This Row],[etmaaltemperatuur]]&lt;stookgrens,stookgrens-jaar_zip[[#This Row],[etmaaltemperatuur]],0),"")</f>
        <v>11.8</v>
      </c>
      <c r="N1043" s="101">
        <f>IF(ISNUMBER(jaar_zip[[#This Row],[graaddagen]]),IF(OR(MONTH(jaar_zip[[#This Row],[Datum]])=1,MONTH(jaar_zip[[#This Row],[Datum]])=2,MONTH(jaar_zip[[#This Row],[Datum]])=11,MONTH(jaar_zip[[#This Row],[Datum]])=12),1.1,IF(OR(MONTH(jaar_zip[[#This Row],[Datum]])=3,MONTH(jaar_zip[[#This Row],[Datum]])=10),1,0.8))*jaar_zip[[#This Row],[graaddagen]],"")</f>
        <v>11.8</v>
      </c>
      <c r="O1043" s="101">
        <f>IF(ISNUMBER(jaar_zip[[#This Row],[etmaaltemperatuur]]),IF(jaar_zip[[#This Row],[etmaaltemperatuur]]&gt;stookgrens,jaar_zip[[#This Row],[etmaaltemperatuur]]-stookgrens,0),"")</f>
        <v>0</v>
      </c>
    </row>
    <row r="1044" spans="1:15" x14ac:dyDescent="0.3">
      <c r="A1044">
        <v>267</v>
      </c>
      <c r="B1044">
        <v>20240307</v>
      </c>
      <c r="C1044">
        <v>4.9000000000000004</v>
      </c>
      <c r="D1044">
        <v>4</v>
      </c>
      <c r="E1044">
        <v>1010</v>
      </c>
      <c r="F1044">
        <v>0</v>
      </c>
      <c r="H1044">
        <v>88</v>
      </c>
      <c r="I1044" s="101" t="s">
        <v>20</v>
      </c>
      <c r="J1044" s="1">
        <f>DATEVALUE(RIGHT(jaar_zip[[#This Row],[YYYYMMDD]],2)&amp;"-"&amp;MID(jaar_zip[[#This Row],[YYYYMMDD]],5,2)&amp;"-"&amp;LEFT(jaar_zip[[#This Row],[YYYYMMDD]],4))</f>
        <v>45358</v>
      </c>
      <c r="K1044" s="101" t="str">
        <f>IF(AND(VALUE(MONTH(jaar_zip[[#This Row],[Datum]]))=1,VALUE(WEEKNUM(jaar_zip[[#This Row],[Datum]],21))&gt;51),RIGHT(YEAR(jaar_zip[[#This Row],[Datum]])-1,2),RIGHT(YEAR(jaar_zip[[#This Row],[Datum]]),2))&amp;"-"&amp; TEXT(WEEKNUM(jaar_zip[[#This Row],[Datum]],21),"00")</f>
        <v>24-10</v>
      </c>
      <c r="L1044" s="101">
        <f>MONTH(jaar_zip[[#This Row],[Datum]])</f>
        <v>3</v>
      </c>
      <c r="M1044" s="101">
        <f>IF(ISNUMBER(jaar_zip[[#This Row],[etmaaltemperatuur]]),IF(jaar_zip[[#This Row],[etmaaltemperatuur]]&lt;stookgrens,stookgrens-jaar_zip[[#This Row],[etmaaltemperatuur]],0),"")</f>
        <v>14</v>
      </c>
      <c r="N1044" s="101">
        <f>IF(ISNUMBER(jaar_zip[[#This Row],[graaddagen]]),IF(OR(MONTH(jaar_zip[[#This Row],[Datum]])=1,MONTH(jaar_zip[[#This Row],[Datum]])=2,MONTH(jaar_zip[[#This Row],[Datum]])=11,MONTH(jaar_zip[[#This Row],[Datum]])=12),1.1,IF(OR(MONTH(jaar_zip[[#This Row],[Datum]])=3,MONTH(jaar_zip[[#This Row],[Datum]])=10),1,0.8))*jaar_zip[[#This Row],[graaddagen]],"")</f>
        <v>14</v>
      </c>
      <c r="O1044" s="101">
        <f>IF(ISNUMBER(jaar_zip[[#This Row],[etmaaltemperatuur]]),IF(jaar_zip[[#This Row],[etmaaltemperatuur]]&gt;stookgrens,jaar_zip[[#This Row],[etmaaltemperatuur]]-stookgrens,0),"")</f>
        <v>0</v>
      </c>
    </row>
    <row r="1045" spans="1:15" x14ac:dyDescent="0.3">
      <c r="A1045">
        <v>267</v>
      </c>
      <c r="B1045">
        <v>20240308</v>
      </c>
      <c r="C1045">
        <v>6.7</v>
      </c>
      <c r="D1045">
        <v>4.2</v>
      </c>
      <c r="E1045">
        <v>1282</v>
      </c>
      <c r="F1045">
        <v>0</v>
      </c>
      <c r="H1045">
        <v>77</v>
      </c>
      <c r="I1045" s="101" t="s">
        <v>20</v>
      </c>
      <c r="J1045" s="1">
        <f>DATEVALUE(RIGHT(jaar_zip[[#This Row],[YYYYMMDD]],2)&amp;"-"&amp;MID(jaar_zip[[#This Row],[YYYYMMDD]],5,2)&amp;"-"&amp;LEFT(jaar_zip[[#This Row],[YYYYMMDD]],4))</f>
        <v>45359</v>
      </c>
      <c r="K1045" s="101" t="str">
        <f>IF(AND(VALUE(MONTH(jaar_zip[[#This Row],[Datum]]))=1,VALUE(WEEKNUM(jaar_zip[[#This Row],[Datum]],21))&gt;51),RIGHT(YEAR(jaar_zip[[#This Row],[Datum]])-1,2),RIGHT(YEAR(jaar_zip[[#This Row],[Datum]]),2))&amp;"-"&amp; TEXT(WEEKNUM(jaar_zip[[#This Row],[Datum]],21),"00")</f>
        <v>24-10</v>
      </c>
      <c r="L1045" s="101">
        <f>MONTH(jaar_zip[[#This Row],[Datum]])</f>
        <v>3</v>
      </c>
      <c r="M1045" s="101">
        <f>IF(ISNUMBER(jaar_zip[[#This Row],[etmaaltemperatuur]]),IF(jaar_zip[[#This Row],[etmaaltemperatuur]]&lt;stookgrens,stookgrens-jaar_zip[[#This Row],[etmaaltemperatuur]],0),"")</f>
        <v>13.8</v>
      </c>
      <c r="N1045" s="101">
        <f>IF(ISNUMBER(jaar_zip[[#This Row],[graaddagen]]),IF(OR(MONTH(jaar_zip[[#This Row],[Datum]])=1,MONTH(jaar_zip[[#This Row],[Datum]])=2,MONTH(jaar_zip[[#This Row],[Datum]])=11,MONTH(jaar_zip[[#This Row],[Datum]])=12),1.1,IF(OR(MONTH(jaar_zip[[#This Row],[Datum]])=3,MONTH(jaar_zip[[#This Row],[Datum]])=10),1,0.8))*jaar_zip[[#This Row],[graaddagen]],"")</f>
        <v>13.8</v>
      </c>
      <c r="O1045" s="101">
        <f>IF(ISNUMBER(jaar_zip[[#This Row],[etmaaltemperatuur]]),IF(jaar_zip[[#This Row],[etmaaltemperatuur]]&gt;stookgrens,jaar_zip[[#This Row],[etmaaltemperatuur]]-stookgrens,0),"")</f>
        <v>0</v>
      </c>
    </row>
    <row r="1046" spans="1:15" x14ac:dyDescent="0.3">
      <c r="A1046">
        <v>267</v>
      </c>
      <c r="B1046">
        <v>20240309</v>
      </c>
      <c r="C1046">
        <v>6.3</v>
      </c>
      <c r="D1046">
        <v>6</v>
      </c>
      <c r="E1046">
        <v>1159</v>
      </c>
      <c r="F1046">
        <v>0</v>
      </c>
      <c r="H1046">
        <v>78</v>
      </c>
      <c r="I1046" s="101" t="s">
        <v>20</v>
      </c>
      <c r="J1046" s="1">
        <f>DATEVALUE(RIGHT(jaar_zip[[#This Row],[YYYYMMDD]],2)&amp;"-"&amp;MID(jaar_zip[[#This Row],[YYYYMMDD]],5,2)&amp;"-"&amp;LEFT(jaar_zip[[#This Row],[YYYYMMDD]],4))</f>
        <v>45360</v>
      </c>
      <c r="K1046" s="101" t="str">
        <f>IF(AND(VALUE(MONTH(jaar_zip[[#This Row],[Datum]]))=1,VALUE(WEEKNUM(jaar_zip[[#This Row],[Datum]],21))&gt;51),RIGHT(YEAR(jaar_zip[[#This Row],[Datum]])-1,2),RIGHT(YEAR(jaar_zip[[#This Row],[Datum]]),2))&amp;"-"&amp; TEXT(WEEKNUM(jaar_zip[[#This Row],[Datum]],21),"00")</f>
        <v>24-10</v>
      </c>
      <c r="L1046" s="101">
        <f>MONTH(jaar_zip[[#This Row],[Datum]])</f>
        <v>3</v>
      </c>
      <c r="M1046" s="101">
        <f>IF(ISNUMBER(jaar_zip[[#This Row],[etmaaltemperatuur]]),IF(jaar_zip[[#This Row],[etmaaltemperatuur]]&lt;stookgrens,stookgrens-jaar_zip[[#This Row],[etmaaltemperatuur]],0),"")</f>
        <v>12</v>
      </c>
      <c r="N1046" s="101">
        <f>IF(ISNUMBER(jaar_zip[[#This Row],[graaddagen]]),IF(OR(MONTH(jaar_zip[[#This Row],[Datum]])=1,MONTH(jaar_zip[[#This Row],[Datum]])=2,MONTH(jaar_zip[[#This Row],[Datum]])=11,MONTH(jaar_zip[[#This Row],[Datum]])=12),1.1,IF(OR(MONTH(jaar_zip[[#This Row],[Datum]])=3,MONTH(jaar_zip[[#This Row],[Datum]])=10),1,0.8))*jaar_zip[[#This Row],[graaddagen]],"")</f>
        <v>12</v>
      </c>
      <c r="O1046" s="101">
        <f>IF(ISNUMBER(jaar_zip[[#This Row],[etmaaltemperatuur]]),IF(jaar_zip[[#This Row],[etmaaltemperatuur]]&gt;stookgrens,jaar_zip[[#This Row],[etmaaltemperatuur]]-stookgrens,0),"")</f>
        <v>0</v>
      </c>
    </row>
    <row r="1047" spans="1:15" x14ac:dyDescent="0.3">
      <c r="A1047">
        <v>267</v>
      </c>
      <c r="B1047">
        <v>20240310</v>
      </c>
      <c r="C1047">
        <v>6.6</v>
      </c>
      <c r="D1047">
        <v>7.2</v>
      </c>
      <c r="E1047">
        <v>874</v>
      </c>
      <c r="F1047">
        <v>0</v>
      </c>
      <c r="H1047">
        <v>81</v>
      </c>
      <c r="I1047" s="101" t="s">
        <v>20</v>
      </c>
      <c r="J1047" s="1">
        <f>DATEVALUE(RIGHT(jaar_zip[[#This Row],[YYYYMMDD]],2)&amp;"-"&amp;MID(jaar_zip[[#This Row],[YYYYMMDD]],5,2)&amp;"-"&amp;LEFT(jaar_zip[[#This Row],[YYYYMMDD]],4))</f>
        <v>45361</v>
      </c>
      <c r="K1047" s="101" t="str">
        <f>IF(AND(VALUE(MONTH(jaar_zip[[#This Row],[Datum]]))=1,VALUE(WEEKNUM(jaar_zip[[#This Row],[Datum]],21))&gt;51),RIGHT(YEAR(jaar_zip[[#This Row],[Datum]])-1,2),RIGHT(YEAR(jaar_zip[[#This Row],[Datum]]),2))&amp;"-"&amp; TEXT(WEEKNUM(jaar_zip[[#This Row],[Datum]],21),"00")</f>
        <v>24-10</v>
      </c>
      <c r="L1047" s="101">
        <f>MONTH(jaar_zip[[#This Row],[Datum]])</f>
        <v>3</v>
      </c>
      <c r="M1047" s="101">
        <f>IF(ISNUMBER(jaar_zip[[#This Row],[etmaaltemperatuur]]),IF(jaar_zip[[#This Row],[etmaaltemperatuur]]&lt;stookgrens,stookgrens-jaar_zip[[#This Row],[etmaaltemperatuur]],0),"")</f>
        <v>10.8</v>
      </c>
      <c r="N1047" s="101">
        <f>IF(ISNUMBER(jaar_zip[[#This Row],[graaddagen]]),IF(OR(MONTH(jaar_zip[[#This Row],[Datum]])=1,MONTH(jaar_zip[[#This Row],[Datum]])=2,MONTH(jaar_zip[[#This Row],[Datum]])=11,MONTH(jaar_zip[[#This Row],[Datum]])=12),1.1,IF(OR(MONTH(jaar_zip[[#This Row],[Datum]])=3,MONTH(jaar_zip[[#This Row],[Datum]])=10),1,0.8))*jaar_zip[[#This Row],[graaddagen]],"")</f>
        <v>10.8</v>
      </c>
      <c r="O1047" s="101">
        <f>IF(ISNUMBER(jaar_zip[[#This Row],[etmaaltemperatuur]]),IF(jaar_zip[[#This Row],[etmaaltemperatuur]]&gt;stookgrens,jaar_zip[[#This Row],[etmaaltemperatuur]]-stookgrens,0),"")</f>
        <v>0</v>
      </c>
    </row>
    <row r="1048" spans="1:15" x14ac:dyDescent="0.3">
      <c r="A1048">
        <v>267</v>
      </c>
      <c r="B1048">
        <v>20240311</v>
      </c>
      <c r="C1048">
        <v>3.5</v>
      </c>
      <c r="D1048">
        <v>6.7</v>
      </c>
      <c r="E1048">
        <v>285</v>
      </c>
      <c r="F1048">
        <v>1</v>
      </c>
      <c r="H1048">
        <v>93</v>
      </c>
      <c r="I1048" s="101" t="s">
        <v>20</v>
      </c>
      <c r="J1048" s="1">
        <f>DATEVALUE(RIGHT(jaar_zip[[#This Row],[YYYYMMDD]],2)&amp;"-"&amp;MID(jaar_zip[[#This Row],[YYYYMMDD]],5,2)&amp;"-"&amp;LEFT(jaar_zip[[#This Row],[YYYYMMDD]],4))</f>
        <v>45362</v>
      </c>
      <c r="K1048" s="101" t="str">
        <f>IF(AND(VALUE(MONTH(jaar_zip[[#This Row],[Datum]]))=1,VALUE(WEEKNUM(jaar_zip[[#This Row],[Datum]],21))&gt;51),RIGHT(YEAR(jaar_zip[[#This Row],[Datum]])-1,2),RIGHT(YEAR(jaar_zip[[#This Row],[Datum]]),2))&amp;"-"&amp; TEXT(WEEKNUM(jaar_zip[[#This Row],[Datum]],21),"00")</f>
        <v>24-11</v>
      </c>
      <c r="L1048" s="101">
        <f>MONTH(jaar_zip[[#This Row],[Datum]])</f>
        <v>3</v>
      </c>
      <c r="M1048" s="101">
        <f>IF(ISNUMBER(jaar_zip[[#This Row],[etmaaltemperatuur]]),IF(jaar_zip[[#This Row],[etmaaltemperatuur]]&lt;stookgrens,stookgrens-jaar_zip[[#This Row],[etmaaltemperatuur]],0),"")</f>
        <v>11.3</v>
      </c>
      <c r="N1048" s="101">
        <f>IF(ISNUMBER(jaar_zip[[#This Row],[graaddagen]]),IF(OR(MONTH(jaar_zip[[#This Row],[Datum]])=1,MONTH(jaar_zip[[#This Row],[Datum]])=2,MONTH(jaar_zip[[#This Row],[Datum]])=11,MONTH(jaar_zip[[#This Row],[Datum]])=12),1.1,IF(OR(MONTH(jaar_zip[[#This Row],[Datum]])=3,MONTH(jaar_zip[[#This Row],[Datum]])=10),1,0.8))*jaar_zip[[#This Row],[graaddagen]],"")</f>
        <v>11.3</v>
      </c>
      <c r="O1048" s="101">
        <f>IF(ISNUMBER(jaar_zip[[#This Row],[etmaaltemperatuur]]),IF(jaar_zip[[#This Row],[etmaaltemperatuur]]&gt;stookgrens,jaar_zip[[#This Row],[etmaaltemperatuur]]-stookgrens,0),"")</f>
        <v>0</v>
      </c>
    </row>
    <row r="1049" spans="1:15" x14ac:dyDescent="0.3">
      <c r="A1049">
        <v>267</v>
      </c>
      <c r="B1049">
        <v>20240312</v>
      </c>
      <c r="C1049">
        <v>4.4000000000000004</v>
      </c>
      <c r="D1049">
        <v>7.5</v>
      </c>
      <c r="E1049">
        <v>310</v>
      </c>
      <c r="F1049">
        <v>0.8</v>
      </c>
      <c r="H1049">
        <v>93</v>
      </c>
      <c r="I1049" s="101" t="s">
        <v>20</v>
      </c>
      <c r="J1049" s="1">
        <f>DATEVALUE(RIGHT(jaar_zip[[#This Row],[YYYYMMDD]],2)&amp;"-"&amp;MID(jaar_zip[[#This Row],[YYYYMMDD]],5,2)&amp;"-"&amp;LEFT(jaar_zip[[#This Row],[YYYYMMDD]],4))</f>
        <v>45363</v>
      </c>
      <c r="K1049" s="101" t="str">
        <f>IF(AND(VALUE(MONTH(jaar_zip[[#This Row],[Datum]]))=1,VALUE(WEEKNUM(jaar_zip[[#This Row],[Datum]],21))&gt;51),RIGHT(YEAR(jaar_zip[[#This Row],[Datum]])-1,2),RIGHT(YEAR(jaar_zip[[#This Row],[Datum]]),2))&amp;"-"&amp; TEXT(WEEKNUM(jaar_zip[[#This Row],[Datum]],21),"00")</f>
        <v>24-11</v>
      </c>
      <c r="L1049" s="101">
        <f>MONTH(jaar_zip[[#This Row],[Datum]])</f>
        <v>3</v>
      </c>
      <c r="M1049" s="101">
        <f>IF(ISNUMBER(jaar_zip[[#This Row],[etmaaltemperatuur]]),IF(jaar_zip[[#This Row],[etmaaltemperatuur]]&lt;stookgrens,stookgrens-jaar_zip[[#This Row],[etmaaltemperatuur]],0),"")</f>
        <v>10.5</v>
      </c>
      <c r="N1049" s="101">
        <f>IF(ISNUMBER(jaar_zip[[#This Row],[graaddagen]]),IF(OR(MONTH(jaar_zip[[#This Row],[Datum]])=1,MONTH(jaar_zip[[#This Row],[Datum]])=2,MONTH(jaar_zip[[#This Row],[Datum]])=11,MONTH(jaar_zip[[#This Row],[Datum]])=12),1.1,IF(OR(MONTH(jaar_zip[[#This Row],[Datum]])=3,MONTH(jaar_zip[[#This Row],[Datum]])=10),1,0.8))*jaar_zip[[#This Row],[graaddagen]],"")</f>
        <v>10.5</v>
      </c>
      <c r="O1049" s="101">
        <f>IF(ISNUMBER(jaar_zip[[#This Row],[etmaaltemperatuur]]),IF(jaar_zip[[#This Row],[etmaaltemperatuur]]&gt;stookgrens,jaar_zip[[#This Row],[etmaaltemperatuur]]-stookgrens,0),"")</f>
        <v>0</v>
      </c>
    </row>
    <row r="1050" spans="1:15" x14ac:dyDescent="0.3">
      <c r="A1050">
        <v>267</v>
      </c>
      <c r="B1050">
        <v>20240313</v>
      </c>
      <c r="C1050">
        <v>6.4</v>
      </c>
      <c r="D1050">
        <v>9.8000000000000007</v>
      </c>
      <c r="E1050">
        <v>436</v>
      </c>
      <c r="F1050">
        <v>0.2</v>
      </c>
      <c r="H1050">
        <v>92</v>
      </c>
      <c r="I1050" s="101" t="s">
        <v>20</v>
      </c>
      <c r="J1050" s="1">
        <f>DATEVALUE(RIGHT(jaar_zip[[#This Row],[YYYYMMDD]],2)&amp;"-"&amp;MID(jaar_zip[[#This Row],[YYYYMMDD]],5,2)&amp;"-"&amp;LEFT(jaar_zip[[#This Row],[YYYYMMDD]],4))</f>
        <v>45364</v>
      </c>
      <c r="K1050" s="101" t="str">
        <f>IF(AND(VALUE(MONTH(jaar_zip[[#This Row],[Datum]]))=1,VALUE(WEEKNUM(jaar_zip[[#This Row],[Datum]],21))&gt;51),RIGHT(YEAR(jaar_zip[[#This Row],[Datum]])-1,2),RIGHT(YEAR(jaar_zip[[#This Row],[Datum]]),2))&amp;"-"&amp; TEXT(WEEKNUM(jaar_zip[[#This Row],[Datum]],21),"00")</f>
        <v>24-11</v>
      </c>
      <c r="L1050" s="101">
        <f>MONTH(jaar_zip[[#This Row],[Datum]])</f>
        <v>3</v>
      </c>
      <c r="M1050" s="101">
        <f>IF(ISNUMBER(jaar_zip[[#This Row],[etmaaltemperatuur]]),IF(jaar_zip[[#This Row],[etmaaltemperatuur]]&lt;stookgrens,stookgrens-jaar_zip[[#This Row],[etmaaltemperatuur]],0),"")</f>
        <v>8.1999999999999993</v>
      </c>
      <c r="N1050" s="101">
        <f>IF(ISNUMBER(jaar_zip[[#This Row],[graaddagen]]),IF(OR(MONTH(jaar_zip[[#This Row],[Datum]])=1,MONTH(jaar_zip[[#This Row],[Datum]])=2,MONTH(jaar_zip[[#This Row],[Datum]])=11,MONTH(jaar_zip[[#This Row],[Datum]])=12),1.1,IF(OR(MONTH(jaar_zip[[#This Row],[Datum]])=3,MONTH(jaar_zip[[#This Row],[Datum]])=10),1,0.8))*jaar_zip[[#This Row],[graaddagen]],"")</f>
        <v>8.1999999999999993</v>
      </c>
      <c r="O1050" s="101">
        <f>IF(ISNUMBER(jaar_zip[[#This Row],[etmaaltemperatuur]]),IF(jaar_zip[[#This Row],[etmaaltemperatuur]]&gt;stookgrens,jaar_zip[[#This Row],[etmaaltemperatuur]]-stookgrens,0),"")</f>
        <v>0</v>
      </c>
    </row>
    <row r="1051" spans="1:15" x14ac:dyDescent="0.3">
      <c r="A1051">
        <v>267</v>
      </c>
      <c r="B1051">
        <v>20240314</v>
      </c>
      <c r="C1051">
        <v>5.8</v>
      </c>
      <c r="D1051">
        <v>10.9</v>
      </c>
      <c r="E1051">
        <v>1260</v>
      </c>
      <c r="F1051">
        <v>0</v>
      </c>
      <c r="H1051">
        <v>86</v>
      </c>
      <c r="I1051" s="101" t="s">
        <v>20</v>
      </c>
      <c r="J1051" s="1">
        <f>DATEVALUE(RIGHT(jaar_zip[[#This Row],[YYYYMMDD]],2)&amp;"-"&amp;MID(jaar_zip[[#This Row],[YYYYMMDD]],5,2)&amp;"-"&amp;LEFT(jaar_zip[[#This Row],[YYYYMMDD]],4))</f>
        <v>45365</v>
      </c>
      <c r="K1051" s="101" t="str">
        <f>IF(AND(VALUE(MONTH(jaar_zip[[#This Row],[Datum]]))=1,VALUE(WEEKNUM(jaar_zip[[#This Row],[Datum]],21))&gt;51),RIGHT(YEAR(jaar_zip[[#This Row],[Datum]])-1,2),RIGHT(YEAR(jaar_zip[[#This Row],[Datum]]),2))&amp;"-"&amp; TEXT(WEEKNUM(jaar_zip[[#This Row],[Datum]],21),"00")</f>
        <v>24-11</v>
      </c>
      <c r="L1051" s="101">
        <f>MONTH(jaar_zip[[#This Row],[Datum]])</f>
        <v>3</v>
      </c>
      <c r="M1051" s="101">
        <f>IF(ISNUMBER(jaar_zip[[#This Row],[etmaaltemperatuur]]),IF(jaar_zip[[#This Row],[etmaaltemperatuur]]&lt;stookgrens,stookgrens-jaar_zip[[#This Row],[etmaaltemperatuur]],0),"")</f>
        <v>7.1</v>
      </c>
      <c r="N1051" s="101">
        <f>IF(ISNUMBER(jaar_zip[[#This Row],[graaddagen]]),IF(OR(MONTH(jaar_zip[[#This Row],[Datum]])=1,MONTH(jaar_zip[[#This Row],[Datum]])=2,MONTH(jaar_zip[[#This Row],[Datum]])=11,MONTH(jaar_zip[[#This Row],[Datum]])=12),1.1,IF(OR(MONTH(jaar_zip[[#This Row],[Datum]])=3,MONTH(jaar_zip[[#This Row],[Datum]])=10),1,0.8))*jaar_zip[[#This Row],[graaddagen]],"")</f>
        <v>7.1</v>
      </c>
      <c r="O1051" s="101">
        <f>IF(ISNUMBER(jaar_zip[[#This Row],[etmaaltemperatuur]]),IF(jaar_zip[[#This Row],[etmaaltemperatuur]]&gt;stookgrens,jaar_zip[[#This Row],[etmaaltemperatuur]]-stookgrens,0),"")</f>
        <v>0</v>
      </c>
    </row>
    <row r="1052" spans="1:15" x14ac:dyDescent="0.3">
      <c r="A1052">
        <v>267</v>
      </c>
      <c r="B1052">
        <v>20240315</v>
      </c>
      <c r="C1052">
        <v>7.7</v>
      </c>
      <c r="D1052">
        <v>11.2</v>
      </c>
      <c r="E1052">
        <v>949</v>
      </c>
      <c r="F1052">
        <v>-0.1</v>
      </c>
      <c r="H1052">
        <v>89</v>
      </c>
      <c r="I1052" s="101" t="s">
        <v>20</v>
      </c>
      <c r="J1052" s="1">
        <f>DATEVALUE(RIGHT(jaar_zip[[#This Row],[YYYYMMDD]],2)&amp;"-"&amp;MID(jaar_zip[[#This Row],[YYYYMMDD]],5,2)&amp;"-"&amp;LEFT(jaar_zip[[#This Row],[YYYYMMDD]],4))</f>
        <v>45366</v>
      </c>
      <c r="K1052" s="101" t="str">
        <f>IF(AND(VALUE(MONTH(jaar_zip[[#This Row],[Datum]]))=1,VALUE(WEEKNUM(jaar_zip[[#This Row],[Datum]],21))&gt;51),RIGHT(YEAR(jaar_zip[[#This Row],[Datum]])-1,2),RIGHT(YEAR(jaar_zip[[#This Row],[Datum]]),2))&amp;"-"&amp; TEXT(WEEKNUM(jaar_zip[[#This Row],[Datum]],21),"00")</f>
        <v>24-11</v>
      </c>
      <c r="L1052" s="101">
        <f>MONTH(jaar_zip[[#This Row],[Datum]])</f>
        <v>3</v>
      </c>
      <c r="M1052" s="101">
        <f>IF(ISNUMBER(jaar_zip[[#This Row],[etmaaltemperatuur]]),IF(jaar_zip[[#This Row],[etmaaltemperatuur]]&lt;stookgrens,stookgrens-jaar_zip[[#This Row],[etmaaltemperatuur]],0),"")</f>
        <v>6.8000000000000007</v>
      </c>
      <c r="N1052" s="101">
        <f>IF(ISNUMBER(jaar_zip[[#This Row],[graaddagen]]),IF(OR(MONTH(jaar_zip[[#This Row],[Datum]])=1,MONTH(jaar_zip[[#This Row],[Datum]])=2,MONTH(jaar_zip[[#This Row],[Datum]])=11,MONTH(jaar_zip[[#This Row],[Datum]])=12),1.1,IF(OR(MONTH(jaar_zip[[#This Row],[Datum]])=3,MONTH(jaar_zip[[#This Row],[Datum]])=10),1,0.8))*jaar_zip[[#This Row],[graaddagen]],"")</f>
        <v>6.8000000000000007</v>
      </c>
      <c r="O1052" s="101">
        <f>IF(ISNUMBER(jaar_zip[[#This Row],[etmaaltemperatuur]]),IF(jaar_zip[[#This Row],[etmaaltemperatuur]]&gt;stookgrens,jaar_zip[[#This Row],[etmaaltemperatuur]]-stookgrens,0),"")</f>
        <v>0</v>
      </c>
    </row>
    <row r="1053" spans="1:15" x14ac:dyDescent="0.3">
      <c r="A1053">
        <v>267</v>
      </c>
      <c r="B1053">
        <v>20240316</v>
      </c>
      <c r="C1053">
        <v>5.5</v>
      </c>
      <c r="D1053">
        <v>6.8</v>
      </c>
      <c r="E1053">
        <v>884</v>
      </c>
      <c r="F1053">
        <v>0.3</v>
      </c>
      <c r="H1053">
        <v>82</v>
      </c>
      <c r="I1053" s="101" t="s">
        <v>20</v>
      </c>
      <c r="J1053" s="1">
        <f>DATEVALUE(RIGHT(jaar_zip[[#This Row],[YYYYMMDD]],2)&amp;"-"&amp;MID(jaar_zip[[#This Row],[YYYYMMDD]],5,2)&amp;"-"&amp;LEFT(jaar_zip[[#This Row],[YYYYMMDD]],4))</f>
        <v>45367</v>
      </c>
      <c r="K1053" s="101" t="str">
        <f>IF(AND(VALUE(MONTH(jaar_zip[[#This Row],[Datum]]))=1,VALUE(WEEKNUM(jaar_zip[[#This Row],[Datum]],21))&gt;51),RIGHT(YEAR(jaar_zip[[#This Row],[Datum]])-1,2),RIGHT(YEAR(jaar_zip[[#This Row],[Datum]]),2))&amp;"-"&amp; TEXT(WEEKNUM(jaar_zip[[#This Row],[Datum]],21),"00")</f>
        <v>24-11</v>
      </c>
      <c r="L1053" s="101">
        <f>MONTH(jaar_zip[[#This Row],[Datum]])</f>
        <v>3</v>
      </c>
      <c r="M1053" s="101">
        <f>IF(ISNUMBER(jaar_zip[[#This Row],[etmaaltemperatuur]]),IF(jaar_zip[[#This Row],[etmaaltemperatuur]]&lt;stookgrens,stookgrens-jaar_zip[[#This Row],[etmaaltemperatuur]],0),"")</f>
        <v>11.2</v>
      </c>
      <c r="N1053" s="101">
        <f>IF(ISNUMBER(jaar_zip[[#This Row],[graaddagen]]),IF(OR(MONTH(jaar_zip[[#This Row],[Datum]])=1,MONTH(jaar_zip[[#This Row],[Datum]])=2,MONTH(jaar_zip[[#This Row],[Datum]])=11,MONTH(jaar_zip[[#This Row],[Datum]])=12),1.1,IF(OR(MONTH(jaar_zip[[#This Row],[Datum]])=3,MONTH(jaar_zip[[#This Row],[Datum]])=10),1,0.8))*jaar_zip[[#This Row],[graaddagen]],"")</f>
        <v>11.2</v>
      </c>
      <c r="O1053" s="101">
        <f>IF(ISNUMBER(jaar_zip[[#This Row],[etmaaltemperatuur]]),IF(jaar_zip[[#This Row],[etmaaltemperatuur]]&gt;stookgrens,jaar_zip[[#This Row],[etmaaltemperatuur]]-stookgrens,0),"")</f>
        <v>0</v>
      </c>
    </row>
    <row r="1054" spans="1:15" x14ac:dyDescent="0.3">
      <c r="A1054">
        <v>267</v>
      </c>
      <c r="B1054">
        <v>20240317</v>
      </c>
      <c r="C1054">
        <v>5.8</v>
      </c>
      <c r="D1054">
        <v>8.1999999999999993</v>
      </c>
      <c r="E1054">
        <v>629</v>
      </c>
      <c r="F1054">
        <v>3.5</v>
      </c>
      <c r="H1054">
        <v>85</v>
      </c>
      <c r="I1054" s="101" t="s">
        <v>20</v>
      </c>
      <c r="J1054" s="1">
        <f>DATEVALUE(RIGHT(jaar_zip[[#This Row],[YYYYMMDD]],2)&amp;"-"&amp;MID(jaar_zip[[#This Row],[YYYYMMDD]],5,2)&amp;"-"&amp;LEFT(jaar_zip[[#This Row],[YYYYMMDD]],4))</f>
        <v>45368</v>
      </c>
      <c r="K1054" s="101" t="str">
        <f>IF(AND(VALUE(MONTH(jaar_zip[[#This Row],[Datum]]))=1,VALUE(WEEKNUM(jaar_zip[[#This Row],[Datum]],21))&gt;51),RIGHT(YEAR(jaar_zip[[#This Row],[Datum]])-1,2),RIGHT(YEAR(jaar_zip[[#This Row],[Datum]]),2))&amp;"-"&amp; TEXT(WEEKNUM(jaar_zip[[#This Row],[Datum]],21),"00")</f>
        <v>24-11</v>
      </c>
      <c r="L1054" s="101">
        <f>MONTH(jaar_zip[[#This Row],[Datum]])</f>
        <v>3</v>
      </c>
      <c r="M1054" s="101">
        <f>IF(ISNUMBER(jaar_zip[[#This Row],[etmaaltemperatuur]]),IF(jaar_zip[[#This Row],[etmaaltemperatuur]]&lt;stookgrens,stookgrens-jaar_zip[[#This Row],[etmaaltemperatuur]],0),"")</f>
        <v>9.8000000000000007</v>
      </c>
      <c r="N1054" s="101">
        <f>IF(ISNUMBER(jaar_zip[[#This Row],[graaddagen]]),IF(OR(MONTH(jaar_zip[[#This Row],[Datum]])=1,MONTH(jaar_zip[[#This Row],[Datum]])=2,MONTH(jaar_zip[[#This Row],[Datum]])=11,MONTH(jaar_zip[[#This Row],[Datum]])=12),1.1,IF(OR(MONTH(jaar_zip[[#This Row],[Datum]])=3,MONTH(jaar_zip[[#This Row],[Datum]])=10),1,0.8))*jaar_zip[[#This Row],[graaddagen]],"")</f>
        <v>9.8000000000000007</v>
      </c>
      <c r="O1054" s="101">
        <f>IF(ISNUMBER(jaar_zip[[#This Row],[etmaaltemperatuur]]),IF(jaar_zip[[#This Row],[etmaaltemperatuur]]&gt;stookgrens,jaar_zip[[#This Row],[etmaaltemperatuur]]-stookgrens,0),"")</f>
        <v>0</v>
      </c>
    </row>
    <row r="1055" spans="1:15" x14ac:dyDescent="0.3">
      <c r="A1055">
        <v>267</v>
      </c>
      <c r="B1055">
        <v>20240318</v>
      </c>
      <c r="C1055">
        <v>2.6</v>
      </c>
      <c r="D1055">
        <v>9.4</v>
      </c>
      <c r="E1055">
        <v>1162</v>
      </c>
      <c r="F1055">
        <v>0.1</v>
      </c>
      <c r="H1055">
        <v>92</v>
      </c>
      <c r="I1055" s="101" t="s">
        <v>20</v>
      </c>
      <c r="J1055" s="1">
        <f>DATEVALUE(RIGHT(jaar_zip[[#This Row],[YYYYMMDD]],2)&amp;"-"&amp;MID(jaar_zip[[#This Row],[YYYYMMDD]],5,2)&amp;"-"&amp;LEFT(jaar_zip[[#This Row],[YYYYMMDD]],4))</f>
        <v>45369</v>
      </c>
      <c r="K1055" s="101" t="str">
        <f>IF(AND(VALUE(MONTH(jaar_zip[[#This Row],[Datum]]))=1,VALUE(WEEKNUM(jaar_zip[[#This Row],[Datum]],21))&gt;51),RIGHT(YEAR(jaar_zip[[#This Row],[Datum]])-1,2),RIGHT(YEAR(jaar_zip[[#This Row],[Datum]]),2))&amp;"-"&amp; TEXT(WEEKNUM(jaar_zip[[#This Row],[Datum]],21),"00")</f>
        <v>24-12</v>
      </c>
      <c r="L1055" s="101">
        <f>MONTH(jaar_zip[[#This Row],[Datum]])</f>
        <v>3</v>
      </c>
      <c r="M1055" s="101">
        <f>IF(ISNUMBER(jaar_zip[[#This Row],[etmaaltemperatuur]]),IF(jaar_zip[[#This Row],[etmaaltemperatuur]]&lt;stookgrens,stookgrens-jaar_zip[[#This Row],[etmaaltemperatuur]],0),"")</f>
        <v>8.6</v>
      </c>
      <c r="N1055" s="101">
        <f>IF(ISNUMBER(jaar_zip[[#This Row],[graaddagen]]),IF(OR(MONTH(jaar_zip[[#This Row],[Datum]])=1,MONTH(jaar_zip[[#This Row],[Datum]])=2,MONTH(jaar_zip[[#This Row],[Datum]])=11,MONTH(jaar_zip[[#This Row],[Datum]])=12),1.1,IF(OR(MONTH(jaar_zip[[#This Row],[Datum]])=3,MONTH(jaar_zip[[#This Row],[Datum]])=10),1,0.8))*jaar_zip[[#This Row],[graaddagen]],"")</f>
        <v>8.6</v>
      </c>
      <c r="O1055" s="101">
        <f>IF(ISNUMBER(jaar_zip[[#This Row],[etmaaltemperatuur]]),IF(jaar_zip[[#This Row],[etmaaltemperatuur]]&gt;stookgrens,jaar_zip[[#This Row],[etmaaltemperatuur]]-stookgrens,0),"")</f>
        <v>0</v>
      </c>
    </row>
    <row r="1056" spans="1:15" x14ac:dyDescent="0.3">
      <c r="A1056">
        <v>267</v>
      </c>
      <c r="B1056">
        <v>20240319</v>
      </c>
      <c r="C1056">
        <v>4.5999999999999996</v>
      </c>
      <c r="D1056">
        <v>10.3</v>
      </c>
      <c r="E1056">
        <v>917</v>
      </c>
      <c r="F1056">
        <v>-0.1</v>
      </c>
      <c r="H1056">
        <v>89</v>
      </c>
      <c r="I1056" s="101" t="s">
        <v>20</v>
      </c>
      <c r="J1056" s="1">
        <f>DATEVALUE(RIGHT(jaar_zip[[#This Row],[YYYYMMDD]],2)&amp;"-"&amp;MID(jaar_zip[[#This Row],[YYYYMMDD]],5,2)&amp;"-"&amp;LEFT(jaar_zip[[#This Row],[YYYYMMDD]],4))</f>
        <v>45370</v>
      </c>
      <c r="K1056" s="101" t="str">
        <f>IF(AND(VALUE(MONTH(jaar_zip[[#This Row],[Datum]]))=1,VALUE(WEEKNUM(jaar_zip[[#This Row],[Datum]],21))&gt;51),RIGHT(YEAR(jaar_zip[[#This Row],[Datum]])-1,2),RIGHT(YEAR(jaar_zip[[#This Row],[Datum]]),2))&amp;"-"&amp; TEXT(WEEKNUM(jaar_zip[[#This Row],[Datum]],21),"00")</f>
        <v>24-12</v>
      </c>
      <c r="L1056" s="101">
        <f>MONTH(jaar_zip[[#This Row],[Datum]])</f>
        <v>3</v>
      </c>
      <c r="M1056" s="101">
        <f>IF(ISNUMBER(jaar_zip[[#This Row],[etmaaltemperatuur]]),IF(jaar_zip[[#This Row],[etmaaltemperatuur]]&lt;stookgrens,stookgrens-jaar_zip[[#This Row],[etmaaltemperatuur]],0),"")</f>
        <v>7.6999999999999993</v>
      </c>
      <c r="N1056" s="101">
        <f>IF(ISNUMBER(jaar_zip[[#This Row],[graaddagen]]),IF(OR(MONTH(jaar_zip[[#This Row],[Datum]])=1,MONTH(jaar_zip[[#This Row],[Datum]])=2,MONTH(jaar_zip[[#This Row],[Datum]])=11,MONTH(jaar_zip[[#This Row],[Datum]])=12),1.1,IF(OR(MONTH(jaar_zip[[#This Row],[Datum]])=3,MONTH(jaar_zip[[#This Row],[Datum]])=10),1,0.8))*jaar_zip[[#This Row],[graaddagen]],"")</f>
        <v>7.6999999999999993</v>
      </c>
      <c r="O1056" s="101">
        <f>IF(ISNUMBER(jaar_zip[[#This Row],[etmaaltemperatuur]]),IF(jaar_zip[[#This Row],[etmaaltemperatuur]]&gt;stookgrens,jaar_zip[[#This Row],[etmaaltemperatuur]]-stookgrens,0),"")</f>
        <v>0</v>
      </c>
    </row>
    <row r="1057" spans="1:15" x14ac:dyDescent="0.3">
      <c r="A1057">
        <v>267</v>
      </c>
      <c r="B1057">
        <v>20240320</v>
      </c>
      <c r="C1057">
        <v>2.5</v>
      </c>
      <c r="D1057">
        <v>10.199999999999999</v>
      </c>
      <c r="E1057">
        <v>699</v>
      </c>
      <c r="F1057">
        <v>0.8</v>
      </c>
      <c r="H1057">
        <v>95</v>
      </c>
      <c r="I1057" s="101" t="s">
        <v>20</v>
      </c>
      <c r="J1057" s="1">
        <f>DATEVALUE(RIGHT(jaar_zip[[#This Row],[YYYYMMDD]],2)&amp;"-"&amp;MID(jaar_zip[[#This Row],[YYYYMMDD]],5,2)&amp;"-"&amp;LEFT(jaar_zip[[#This Row],[YYYYMMDD]],4))</f>
        <v>45371</v>
      </c>
      <c r="K1057" s="101" t="str">
        <f>IF(AND(VALUE(MONTH(jaar_zip[[#This Row],[Datum]]))=1,VALUE(WEEKNUM(jaar_zip[[#This Row],[Datum]],21))&gt;51),RIGHT(YEAR(jaar_zip[[#This Row],[Datum]])-1,2),RIGHT(YEAR(jaar_zip[[#This Row],[Datum]]),2))&amp;"-"&amp; TEXT(WEEKNUM(jaar_zip[[#This Row],[Datum]],21),"00")</f>
        <v>24-12</v>
      </c>
      <c r="L1057" s="101">
        <f>MONTH(jaar_zip[[#This Row],[Datum]])</f>
        <v>3</v>
      </c>
      <c r="M1057" s="101">
        <f>IF(ISNUMBER(jaar_zip[[#This Row],[etmaaltemperatuur]]),IF(jaar_zip[[#This Row],[etmaaltemperatuur]]&lt;stookgrens,stookgrens-jaar_zip[[#This Row],[etmaaltemperatuur]],0),"")</f>
        <v>7.8000000000000007</v>
      </c>
      <c r="N1057" s="101">
        <f>IF(ISNUMBER(jaar_zip[[#This Row],[graaddagen]]),IF(OR(MONTH(jaar_zip[[#This Row],[Datum]])=1,MONTH(jaar_zip[[#This Row],[Datum]])=2,MONTH(jaar_zip[[#This Row],[Datum]])=11,MONTH(jaar_zip[[#This Row],[Datum]])=12),1.1,IF(OR(MONTH(jaar_zip[[#This Row],[Datum]])=3,MONTH(jaar_zip[[#This Row],[Datum]])=10),1,0.8))*jaar_zip[[#This Row],[graaddagen]],"")</f>
        <v>7.8000000000000007</v>
      </c>
      <c r="O1057" s="101">
        <f>IF(ISNUMBER(jaar_zip[[#This Row],[etmaaltemperatuur]]),IF(jaar_zip[[#This Row],[etmaaltemperatuur]]&gt;stookgrens,jaar_zip[[#This Row],[etmaaltemperatuur]]-stookgrens,0),"")</f>
        <v>0</v>
      </c>
    </row>
    <row r="1058" spans="1:15" x14ac:dyDescent="0.3">
      <c r="A1058">
        <v>267</v>
      </c>
      <c r="B1058">
        <v>20240321</v>
      </c>
      <c r="C1058">
        <v>5.5</v>
      </c>
      <c r="D1058">
        <v>8.1999999999999993</v>
      </c>
      <c r="E1058">
        <v>462</v>
      </c>
      <c r="F1058">
        <v>0.3</v>
      </c>
      <c r="H1058">
        <v>90</v>
      </c>
      <c r="I1058" s="101" t="s">
        <v>20</v>
      </c>
      <c r="J1058" s="1">
        <f>DATEVALUE(RIGHT(jaar_zip[[#This Row],[YYYYMMDD]],2)&amp;"-"&amp;MID(jaar_zip[[#This Row],[YYYYMMDD]],5,2)&amp;"-"&amp;LEFT(jaar_zip[[#This Row],[YYYYMMDD]],4))</f>
        <v>45372</v>
      </c>
      <c r="K1058" s="101" t="str">
        <f>IF(AND(VALUE(MONTH(jaar_zip[[#This Row],[Datum]]))=1,VALUE(WEEKNUM(jaar_zip[[#This Row],[Datum]],21))&gt;51),RIGHT(YEAR(jaar_zip[[#This Row],[Datum]])-1,2),RIGHT(YEAR(jaar_zip[[#This Row],[Datum]]),2))&amp;"-"&amp; TEXT(WEEKNUM(jaar_zip[[#This Row],[Datum]],21),"00")</f>
        <v>24-12</v>
      </c>
      <c r="L1058" s="101">
        <f>MONTH(jaar_zip[[#This Row],[Datum]])</f>
        <v>3</v>
      </c>
      <c r="M1058" s="101">
        <f>IF(ISNUMBER(jaar_zip[[#This Row],[etmaaltemperatuur]]),IF(jaar_zip[[#This Row],[etmaaltemperatuur]]&lt;stookgrens,stookgrens-jaar_zip[[#This Row],[etmaaltemperatuur]],0),"")</f>
        <v>9.8000000000000007</v>
      </c>
      <c r="N1058" s="101">
        <f>IF(ISNUMBER(jaar_zip[[#This Row],[graaddagen]]),IF(OR(MONTH(jaar_zip[[#This Row],[Datum]])=1,MONTH(jaar_zip[[#This Row],[Datum]])=2,MONTH(jaar_zip[[#This Row],[Datum]])=11,MONTH(jaar_zip[[#This Row],[Datum]])=12),1.1,IF(OR(MONTH(jaar_zip[[#This Row],[Datum]])=3,MONTH(jaar_zip[[#This Row],[Datum]])=10),1,0.8))*jaar_zip[[#This Row],[graaddagen]],"")</f>
        <v>9.8000000000000007</v>
      </c>
      <c r="O1058" s="101">
        <f>IF(ISNUMBER(jaar_zip[[#This Row],[etmaaltemperatuur]]),IF(jaar_zip[[#This Row],[etmaaltemperatuur]]&gt;stookgrens,jaar_zip[[#This Row],[etmaaltemperatuur]]-stookgrens,0),"")</f>
        <v>0</v>
      </c>
    </row>
    <row r="1059" spans="1:15" x14ac:dyDescent="0.3">
      <c r="A1059">
        <v>267</v>
      </c>
      <c r="B1059">
        <v>20240322</v>
      </c>
      <c r="C1059">
        <v>6.1</v>
      </c>
      <c r="D1059">
        <v>8.8000000000000007</v>
      </c>
      <c r="E1059">
        <v>360</v>
      </c>
      <c r="F1059">
        <v>1.6</v>
      </c>
      <c r="H1059">
        <v>91</v>
      </c>
      <c r="I1059" s="101" t="s">
        <v>20</v>
      </c>
      <c r="J1059" s="1">
        <f>DATEVALUE(RIGHT(jaar_zip[[#This Row],[YYYYMMDD]],2)&amp;"-"&amp;MID(jaar_zip[[#This Row],[YYYYMMDD]],5,2)&amp;"-"&amp;LEFT(jaar_zip[[#This Row],[YYYYMMDD]],4))</f>
        <v>45373</v>
      </c>
      <c r="K1059" s="101" t="str">
        <f>IF(AND(VALUE(MONTH(jaar_zip[[#This Row],[Datum]]))=1,VALUE(WEEKNUM(jaar_zip[[#This Row],[Datum]],21))&gt;51),RIGHT(YEAR(jaar_zip[[#This Row],[Datum]])-1,2),RIGHT(YEAR(jaar_zip[[#This Row],[Datum]]),2))&amp;"-"&amp; TEXT(WEEKNUM(jaar_zip[[#This Row],[Datum]],21),"00")</f>
        <v>24-12</v>
      </c>
      <c r="L1059" s="101">
        <f>MONTH(jaar_zip[[#This Row],[Datum]])</f>
        <v>3</v>
      </c>
      <c r="M1059" s="101">
        <f>IF(ISNUMBER(jaar_zip[[#This Row],[etmaaltemperatuur]]),IF(jaar_zip[[#This Row],[etmaaltemperatuur]]&lt;stookgrens,stookgrens-jaar_zip[[#This Row],[etmaaltemperatuur]],0),"")</f>
        <v>9.1999999999999993</v>
      </c>
      <c r="N1059" s="101">
        <f>IF(ISNUMBER(jaar_zip[[#This Row],[graaddagen]]),IF(OR(MONTH(jaar_zip[[#This Row],[Datum]])=1,MONTH(jaar_zip[[#This Row],[Datum]])=2,MONTH(jaar_zip[[#This Row],[Datum]])=11,MONTH(jaar_zip[[#This Row],[Datum]])=12),1.1,IF(OR(MONTH(jaar_zip[[#This Row],[Datum]])=3,MONTH(jaar_zip[[#This Row],[Datum]])=10),1,0.8))*jaar_zip[[#This Row],[graaddagen]],"")</f>
        <v>9.1999999999999993</v>
      </c>
      <c r="O1059" s="101">
        <f>IF(ISNUMBER(jaar_zip[[#This Row],[etmaaltemperatuur]]),IF(jaar_zip[[#This Row],[etmaaltemperatuur]]&gt;stookgrens,jaar_zip[[#This Row],[etmaaltemperatuur]]-stookgrens,0),"")</f>
        <v>0</v>
      </c>
    </row>
    <row r="1060" spans="1:15" x14ac:dyDescent="0.3">
      <c r="A1060">
        <v>267</v>
      </c>
      <c r="B1060">
        <v>20240323</v>
      </c>
      <c r="C1060">
        <v>8.3000000000000007</v>
      </c>
      <c r="D1060">
        <v>6.5</v>
      </c>
      <c r="E1060">
        <v>1118</v>
      </c>
      <c r="F1060">
        <v>6.5</v>
      </c>
      <c r="H1060">
        <v>80</v>
      </c>
      <c r="I1060" s="101" t="s">
        <v>20</v>
      </c>
      <c r="J1060" s="1">
        <f>DATEVALUE(RIGHT(jaar_zip[[#This Row],[YYYYMMDD]],2)&amp;"-"&amp;MID(jaar_zip[[#This Row],[YYYYMMDD]],5,2)&amp;"-"&amp;LEFT(jaar_zip[[#This Row],[YYYYMMDD]],4))</f>
        <v>45374</v>
      </c>
      <c r="K1060" s="101" t="str">
        <f>IF(AND(VALUE(MONTH(jaar_zip[[#This Row],[Datum]]))=1,VALUE(WEEKNUM(jaar_zip[[#This Row],[Datum]],21))&gt;51),RIGHT(YEAR(jaar_zip[[#This Row],[Datum]])-1,2),RIGHT(YEAR(jaar_zip[[#This Row],[Datum]]),2))&amp;"-"&amp; TEXT(WEEKNUM(jaar_zip[[#This Row],[Datum]],21),"00")</f>
        <v>24-12</v>
      </c>
      <c r="L1060" s="101">
        <f>MONTH(jaar_zip[[#This Row],[Datum]])</f>
        <v>3</v>
      </c>
      <c r="M1060" s="101">
        <f>IF(ISNUMBER(jaar_zip[[#This Row],[etmaaltemperatuur]]),IF(jaar_zip[[#This Row],[etmaaltemperatuur]]&lt;stookgrens,stookgrens-jaar_zip[[#This Row],[etmaaltemperatuur]],0),"")</f>
        <v>11.5</v>
      </c>
      <c r="N1060" s="101">
        <f>IF(ISNUMBER(jaar_zip[[#This Row],[graaddagen]]),IF(OR(MONTH(jaar_zip[[#This Row],[Datum]])=1,MONTH(jaar_zip[[#This Row],[Datum]])=2,MONTH(jaar_zip[[#This Row],[Datum]])=11,MONTH(jaar_zip[[#This Row],[Datum]])=12),1.1,IF(OR(MONTH(jaar_zip[[#This Row],[Datum]])=3,MONTH(jaar_zip[[#This Row],[Datum]])=10),1,0.8))*jaar_zip[[#This Row],[graaddagen]],"")</f>
        <v>11.5</v>
      </c>
      <c r="O1060" s="101">
        <f>IF(ISNUMBER(jaar_zip[[#This Row],[etmaaltemperatuur]]),IF(jaar_zip[[#This Row],[etmaaltemperatuur]]&gt;stookgrens,jaar_zip[[#This Row],[etmaaltemperatuur]]-stookgrens,0),"")</f>
        <v>0</v>
      </c>
    </row>
    <row r="1061" spans="1:15" x14ac:dyDescent="0.3">
      <c r="A1061">
        <v>267</v>
      </c>
      <c r="B1061">
        <v>20240324</v>
      </c>
      <c r="C1061">
        <v>11.4</v>
      </c>
      <c r="D1061">
        <v>7</v>
      </c>
      <c r="E1061">
        <v>734</v>
      </c>
      <c r="F1061">
        <v>6.5</v>
      </c>
      <c r="H1061">
        <v>83</v>
      </c>
      <c r="I1061" s="101" t="s">
        <v>20</v>
      </c>
      <c r="J1061" s="1">
        <f>DATEVALUE(RIGHT(jaar_zip[[#This Row],[YYYYMMDD]],2)&amp;"-"&amp;MID(jaar_zip[[#This Row],[YYYYMMDD]],5,2)&amp;"-"&amp;LEFT(jaar_zip[[#This Row],[YYYYMMDD]],4))</f>
        <v>45375</v>
      </c>
      <c r="K1061" s="101" t="str">
        <f>IF(AND(VALUE(MONTH(jaar_zip[[#This Row],[Datum]]))=1,VALUE(WEEKNUM(jaar_zip[[#This Row],[Datum]],21))&gt;51),RIGHT(YEAR(jaar_zip[[#This Row],[Datum]])-1,2),RIGHT(YEAR(jaar_zip[[#This Row],[Datum]]),2))&amp;"-"&amp; TEXT(WEEKNUM(jaar_zip[[#This Row],[Datum]],21),"00")</f>
        <v>24-12</v>
      </c>
      <c r="L1061" s="101">
        <f>MONTH(jaar_zip[[#This Row],[Datum]])</f>
        <v>3</v>
      </c>
      <c r="M1061" s="101">
        <f>IF(ISNUMBER(jaar_zip[[#This Row],[etmaaltemperatuur]]),IF(jaar_zip[[#This Row],[etmaaltemperatuur]]&lt;stookgrens,stookgrens-jaar_zip[[#This Row],[etmaaltemperatuur]],0),"")</f>
        <v>11</v>
      </c>
      <c r="N1061" s="101">
        <f>IF(ISNUMBER(jaar_zip[[#This Row],[graaddagen]]),IF(OR(MONTH(jaar_zip[[#This Row],[Datum]])=1,MONTH(jaar_zip[[#This Row],[Datum]])=2,MONTH(jaar_zip[[#This Row],[Datum]])=11,MONTH(jaar_zip[[#This Row],[Datum]])=12),1.1,IF(OR(MONTH(jaar_zip[[#This Row],[Datum]])=3,MONTH(jaar_zip[[#This Row],[Datum]])=10),1,0.8))*jaar_zip[[#This Row],[graaddagen]],"")</f>
        <v>11</v>
      </c>
      <c r="O1061" s="101">
        <f>IF(ISNUMBER(jaar_zip[[#This Row],[etmaaltemperatuur]]),IF(jaar_zip[[#This Row],[etmaaltemperatuur]]&gt;stookgrens,jaar_zip[[#This Row],[etmaaltemperatuur]]-stookgrens,0),"")</f>
        <v>0</v>
      </c>
    </row>
    <row r="1062" spans="1:15" x14ac:dyDescent="0.3">
      <c r="A1062">
        <v>267</v>
      </c>
      <c r="B1062">
        <v>20240325</v>
      </c>
      <c r="C1062">
        <v>3.9</v>
      </c>
      <c r="D1062">
        <v>7.2</v>
      </c>
      <c r="E1062">
        <v>1572</v>
      </c>
      <c r="F1062">
        <v>-0.1</v>
      </c>
      <c r="H1062">
        <v>76</v>
      </c>
      <c r="I1062" s="101" t="s">
        <v>20</v>
      </c>
      <c r="J1062" s="1">
        <f>DATEVALUE(RIGHT(jaar_zip[[#This Row],[YYYYMMDD]],2)&amp;"-"&amp;MID(jaar_zip[[#This Row],[YYYYMMDD]],5,2)&amp;"-"&amp;LEFT(jaar_zip[[#This Row],[YYYYMMDD]],4))</f>
        <v>45376</v>
      </c>
      <c r="K1062" s="101" t="str">
        <f>IF(AND(VALUE(MONTH(jaar_zip[[#This Row],[Datum]]))=1,VALUE(WEEKNUM(jaar_zip[[#This Row],[Datum]],21))&gt;51),RIGHT(YEAR(jaar_zip[[#This Row],[Datum]])-1,2),RIGHT(YEAR(jaar_zip[[#This Row],[Datum]]),2))&amp;"-"&amp; TEXT(WEEKNUM(jaar_zip[[#This Row],[Datum]],21),"00")</f>
        <v>24-13</v>
      </c>
      <c r="L1062" s="101">
        <f>MONTH(jaar_zip[[#This Row],[Datum]])</f>
        <v>3</v>
      </c>
      <c r="M1062" s="101">
        <f>IF(ISNUMBER(jaar_zip[[#This Row],[etmaaltemperatuur]]),IF(jaar_zip[[#This Row],[etmaaltemperatuur]]&lt;stookgrens,stookgrens-jaar_zip[[#This Row],[etmaaltemperatuur]],0),"")</f>
        <v>10.8</v>
      </c>
      <c r="N1062" s="101">
        <f>IF(ISNUMBER(jaar_zip[[#This Row],[graaddagen]]),IF(OR(MONTH(jaar_zip[[#This Row],[Datum]])=1,MONTH(jaar_zip[[#This Row],[Datum]])=2,MONTH(jaar_zip[[#This Row],[Datum]])=11,MONTH(jaar_zip[[#This Row],[Datum]])=12),1.1,IF(OR(MONTH(jaar_zip[[#This Row],[Datum]])=3,MONTH(jaar_zip[[#This Row],[Datum]])=10),1,0.8))*jaar_zip[[#This Row],[graaddagen]],"")</f>
        <v>10.8</v>
      </c>
      <c r="O1062" s="101">
        <f>IF(ISNUMBER(jaar_zip[[#This Row],[etmaaltemperatuur]]),IF(jaar_zip[[#This Row],[etmaaltemperatuur]]&gt;stookgrens,jaar_zip[[#This Row],[etmaaltemperatuur]]-stookgrens,0),"")</f>
        <v>0</v>
      </c>
    </row>
    <row r="1063" spans="1:15" x14ac:dyDescent="0.3">
      <c r="A1063">
        <v>267</v>
      </c>
      <c r="B1063">
        <v>20240326</v>
      </c>
      <c r="C1063">
        <v>4.8</v>
      </c>
      <c r="D1063">
        <v>7.4</v>
      </c>
      <c r="E1063">
        <v>1136</v>
      </c>
      <c r="F1063">
        <v>0</v>
      </c>
      <c r="H1063">
        <v>78</v>
      </c>
      <c r="I1063" s="101" t="s">
        <v>20</v>
      </c>
      <c r="J1063" s="1">
        <f>DATEVALUE(RIGHT(jaar_zip[[#This Row],[YYYYMMDD]],2)&amp;"-"&amp;MID(jaar_zip[[#This Row],[YYYYMMDD]],5,2)&amp;"-"&amp;LEFT(jaar_zip[[#This Row],[YYYYMMDD]],4))</f>
        <v>45377</v>
      </c>
      <c r="K1063" s="101" t="str">
        <f>IF(AND(VALUE(MONTH(jaar_zip[[#This Row],[Datum]]))=1,VALUE(WEEKNUM(jaar_zip[[#This Row],[Datum]],21))&gt;51),RIGHT(YEAR(jaar_zip[[#This Row],[Datum]])-1,2),RIGHT(YEAR(jaar_zip[[#This Row],[Datum]]),2))&amp;"-"&amp; TEXT(WEEKNUM(jaar_zip[[#This Row],[Datum]],21),"00")</f>
        <v>24-13</v>
      </c>
      <c r="L1063" s="101">
        <f>MONTH(jaar_zip[[#This Row],[Datum]])</f>
        <v>3</v>
      </c>
      <c r="M1063" s="101">
        <f>IF(ISNUMBER(jaar_zip[[#This Row],[etmaaltemperatuur]]),IF(jaar_zip[[#This Row],[etmaaltemperatuur]]&lt;stookgrens,stookgrens-jaar_zip[[#This Row],[etmaaltemperatuur]],0),"")</f>
        <v>10.6</v>
      </c>
      <c r="N1063" s="101">
        <f>IF(ISNUMBER(jaar_zip[[#This Row],[graaddagen]]),IF(OR(MONTH(jaar_zip[[#This Row],[Datum]])=1,MONTH(jaar_zip[[#This Row],[Datum]])=2,MONTH(jaar_zip[[#This Row],[Datum]])=11,MONTH(jaar_zip[[#This Row],[Datum]])=12),1.1,IF(OR(MONTH(jaar_zip[[#This Row],[Datum]])=3,MONTH(jaar_zip[[#This Row],[Datum]])=10),1,0.8))*jaar_zip[[#This Row],[graaddagen]],"")</f>
        <v>10.6</v>
      </c>
      <c r="O1063" s="101">
        <f>IF(ISNUMBER(jaar_zip[[#This Row],[etmaaltemperatuur]]),IF(jaar_zip[[#This Row],[etmaaltemperatuur]]&gt;stookgrens,jaar_zip[[#This Row],[etmaaltemperatuur]]-stookgrens,0),"")</f>
        <v>0</v>
      </c>
    </row>
    <row r="1064" spans="1:15" x14ac:dyDescent="0.3">
      <c r="A1064">
        <v>267</v>
      </c>
      <c r="B1064">
        <v>20240327</v>
      </c>
      <c r="C1064">
        <v>5.0999999999999996</v>
      </c>
      <c r="D1064">
        <v>8.6999999999999993</v>
      </c>
      <c r="E1064">
        <v>592</v>
      </c>
      <c r="F1064">
        <v>0.5</v>
      </c>
      <c r="H1064">
        <v>87</v>
      </c>
      <c r="I1064" s="101" t="s">
        <v>20</v>
      </c>
      <c r="J1064" s="1">
        <f>DATEVALUE(RIGHT(jaar_zip[[#This Row],[YYYYMMDD]],2)&amp;"-"&amp;MID(jaar_zip[[#This Row],[YYYYMMDD]],5,2)&amp;"-"&amp;LEFT(jaar_zip[[#This Row],[YYYYMMDD]],4))</f>
        <v>45378</v>
      </c>
      <c r="K1064" s="101" t="str">
        <f>IF(AND(VALUE(MONTH(jaar_zip[[#This Row],[Datum]]))=1,VALUE(WEEKNUM(jaar_zip[[#This Row],[Datum]],21))&gt;51),RIGHT(YEAR(jaar_zip[[#This Row],[Datum]])-1,2),RIGHT(YEAR(jaar_zip[[#This Row],[Datum]]),2))&amp;"-"&amp; TEXT(WEEKNUM(jaar_zip[[#This Row],[Datum]],21),"00")</f>
        <v>24-13</v>
      </c>
      <c r="L1064" s="101">
        <f>MONTH(jaar_zip[[#This Row],[Datum]])</f>
        <v>3</v>
      </c>
      <c r="M1064" s="101">
        <f>IF(ISNUMBER(jaar_zip[[#This Row],[etmaaltemperatuur]]),IF(jaar_zip[[#This Row],[etmaaltemperatuur]]&lt;stookgrens,stookgrens-jaar_zip[[#This Row],[etmaaltemperatuur]],0),"")</f>
        <v>9.3000000000000007</v>
      </c>
      <c r="N1064" s="101">
        <f>IF(ISNUMBER(jaar_zip[[#This Row],[graaddagen]]),IF(OR(MONTH(jaar_zip[[#This Row],[Datum]])=1,MONTH(jaar_zip[[#This Row],[Datum]])=2,MONTH(jaar_zip[[#This Row],[Datum]])=11,MONTH(jaar_zip[[#This Row],[Datum]])=12),1.1,IF(OR(MONTH(jaar_zip[[#This Row],[Datum]])=3,MONTH(jaar_zip[[#This Row],[Datum]])=10),1,0.8))*jaar_zip[[#This Row],[graaddagen]],"")</f>
        <v>9.3000000000000007</v>
      </c>
      <c r="O1064" s="101">
        <f>IF(ISNUMBER(jaar_zip[[#This Row],[etmaaltemperatuur]]),IF(jaar_zip[[#This Row],[etmaaltemperatuur]]&gt;stookgrens,jaar_zip[[#This Row],[etmaaltemperatuur]]-stookgrens,0),"")</f>
        <v>0</v>
      </c>
    </row>
    <row r="1065" spans="1:15" x14ac:dyDescent="0.3">
      <c r="A1065">
        <v>267</v>
      </c>
      <c r="B1065">
        <v>20240328</v>
      </c>
      <c r="C1065">
        <v>6.9</v>
      </c>
      <c r="D1065">
        <v>8.3000000000000007</v>
      </c>
      <c r="E1065">
        <v>816</v>
      </c>
      <c r="F1065">
        <v>1.4</v>
      </c>
      <c r="H1065">
        <v>81</v>
      </c>
      <c r="I1065" s="101" t="s">
        <v>20</v>
      </c>
      <c r="J1065" s="1">
        <f>DATEVALUE(RIGHT(jaar_zip[[#This Row],[YYYYMMDD]],2)&amp;"-"&amp;MID(jaar_zip[[#This Row],[YYYYMMDD]],5,2)&amp;"-"&amp;LEFT(jaar_zip[[#This Row],[YYYYMMDD]],4))</f>
        <v>45379</v>
      </c>
      <c r="K1065" s="101" t="str">
        <f>IF(AND(VALUE(MONTH(jaar_zip[[#This Row],[Datum]]))=1,VALUE(WEEKNUM(jaar_zip[[#This Row],[Datum]],21))&gt;51),RIGHT(YEAR(jaar_zip[[#This Row],[Datum]])-1,2),RIGHT(YEAR(jaar_zip[[#This Row],[Datum]]),2))&amp;"-"&amp; TEXT(WEEKNUM(jaar_zip[[#This Row],[Datum]],21),"00")</f>
        <v>24-13</v>
      </c>
      <c r="L1065" s="101">
        <f>MONTH(jaar_zip[[#This Row],[Datum]])</f>
        <v>3</v>
      </c>
      <c r="M1065" s="101">
        <f>IF(ISNUMBER(jaar_zip[[#This Row],[etmaaltemperatuur]]),IF(jaar_zip[[#This Row],[etmaaltemperatuur]]&lt;stookgrens,stookgrens-jaar_zip[[#This Row],[etmaaltemperatuur]],0),"")</f>
        <v>9.6999999999999993</v>
      </c>
      <c r="N1065" s="101">
        <f>IF(ISNUMBER(jaar_zip[[#This Row],[graaddagen]]),IF(OR(MONTH(jaar_zip[[#This Row],[Datum]])=1,MONTH(jaar_zip[[#This Row],[Datum]])=2,MONTH(jaar_zip[[#This Row],[Datum]])=11,MONTH(jaar_zip[[#This Row],[Datum]])=12),1.1,IF(OR(MONTH(jaar_zip[[#This Row],[Datum]])=3,MONTH(jaar_zip[[#This Row],[Datum]])=10),1,0.8))*jaar_zip[[#This Row],[graaddagen]],"")</f>
        <v>9.6999999999999993</v>
      </c>
      <c r="O1065" s="101">
        <f>IF(ISNUMBER(jaar_zip[[#This Row],[etmaaltemperatuur]]),IF(jaar_zip[[#This Row],[etmaaltemperatuur]]&gt;stookgrens,jaar_zip[[#This Row],[etmaaltemperatuur]]-stookgrens,0),"")</f>
        <v>0</v>
      </c>
    </row>
    <row r="1066" spans="1:15" x14ac:dyDescent="0.3">
      <c r="A1066">
        <v>267</v>
      </c>
      <c r="B1066">
        <v>20240329</v>
      </c>
      <c r="C1066">
        <v>6.9</v>
      </c>
      <c r="D1066">
        <v>9.9</v>
      </c>
      <c r="E1066">
        <v>1396</v>
      </c>
      <c r="F1066">
        <v>-0.1</v>
      </c>
      <c r="H1066">
        <v>80</v>
      </c>
      <c r="I1066" s="101" t="s">
        <v>20</v>
      </c>
      <c r="J1066" s="1">
        <f>DATEVALUE(RIGHT(jaar_zip[[#This Row],[YYYYMMDD]],2)&amp;"-"&amp;MID(jaar_zip[[#This Row],[YYYYMMDD]],5,2)&amp;"-"&amp;LEFT(jaar_zip[[#This Row],[YYYYMMDD]],4))</f>
        <v>45380</v>
      </c>
      <c r="K1066" s="101" t="str">
        <f>IF(AND(VALUE(MONTH(jaar_zip[[#This Row],[Datum]]))=1,VALUE(WEEKNUM(jaar_zip[[#This Row],[Datum]],21))&gt;51),RIGHT(YEAR(jaar_zip[[#This Row],[Datum]])-1,2),RIGHT(YEAR(jaar_zip[[#This Row],[Datum]]),2))&amp;"-"&amp; TEXT(WEEKNUM(jaar_zip[[#This Row],[Datum]],21),"00")</f>
        <v>24-13</v>
      </c>
      <c r="L1066" s="101">
        <f>MONTH(jaar_zip[[#This Row],[Datum]])</f>
        <v>3</v>
      </c>
      <c r="M1066" s="101">
        <f>IF(ISNUMBER(jaar_zip[[#This Row],[etmaaltemperatuur]]),IF(jaar_zip[[#This Row],[etmaaltemperatuur]]&lt;stookgrens,stookgrens-jaar_zip[[#This Row],[etmaaltemperatuur]],0),"")</f>
        <v>8.1</v>
      </c>
      <c r="N1066" s="101">
        <f>IF(ISNUMBER(jaar_zip[[#This Row],[graaddagen]]),IF(OR(MONTH(jaar_zip[[#This Row],[Datum]])=1,MONTH(jaar_zip[[#This Row],[Datum]])=2,MONTH(jaar_zip[[#This Row],[Datum]])=11,MONTH(jaar_zip[[#This Row],[Datum]])=12),1.1,IF(OR(MONTH(jaar_zip[[#This Row],[Datum]])=3,MONTH(jaar_zip[[#This Row],[Datum]])=10),1,0.8))*jaar_zip[[#This Row],[graaddagen]],"")</f>
        <v>8.1</v>
      </c>
      <c r="O1066" s="101">
        <f>IF(ISNUMBER(jaar_zip[[#This Row],[etmaaltemperatuur]]),IF(jaar_zip[[#This Row],[etmaaltemperatuur]]&gt;stookgrens,jaar_zip[[#This Row],[etmaaltemperatuur]]-stookgrens,0),"")</f>
        <v>0</v>
      </c>
    </row>
    <row r="1067" spans="1:15" x14ac:dyDescent="0.3">
      <c r="A1067">
        <v>267</v>
      </c>
      <c r="B1067">
        <v>20240330</v>
      </c>
      <c r="C1067">
        <v>3.5</v>
      </c>
      <c r="D1067">
        <v>8</v>
      </c>
      <c r="E1067">
        <v>304</v>
      </c>
      <c r="F1067">
        <v>2</v>
      </c>
      <c r="H1067">
        <v>95</v>
      </c>
      <c r="I1067" s="101" t="s">
        <v>20</v>
      </c>
      <c r="J1067" s="1">
        <f>DATEVALUE(RIGHT(jaar_zip[[#This Row],[YYYYMMDD]],2)&amp;"-"&amp;MID(jaar_zip[[#This Row],[YYYYMMDD]],5,2)&amp;"-"&amp;LEFT(jaar_zip[[#This Row],[YYYYMMDD]],4))</f>
        <v>45381</v>
      </c>
      <c r="K1067" s="101" t="str">
        <f>IF(AND(VALUE(MONTH(jaar_zip[[#This Row],[Datum]]))=1,VALUE(WEEKNUM(jaar_zip[[#This Row],[Datum]],21))&gt;51),RIGHT(YEAR(jaar_zip[[#This Row],[Datum]])-1,2),RIGHT(YEAR(jaar_zip[[#This Row],[Datum]]),2))&amp;"-"&amp; TEXT(WEEKNUM(jaar_zip[[#This Row],[Datum]],21),"00")</f>
        <v>24-13</v>
      </c>
      <c r="L1067" s="101">
        <f>MONTH(jaar_zip[[#This Row],[Datum]])</f>
        <v>3</v>
      </c>
      <c r="M1067" s="101">
        <f>IF(ISNUMBER(jaar_zip[[#This Row],[etmaaltemperatuur]]),IF(jaar_zip[[#This Row],[etmaaltemperatuur]]&lt;stookgrens,stookgrens-jaar_zip[[#This Row],[etmaaltemperatuur]],0),"")</f>
        <v>10</v>
      </c>
      <c r="N1067" s="101">
        <f>IF(ISNUMBER(jaar_zip[[#This Row],[graaddagen]]),IF(OR(MONTH(jaar_zip[[#This Row],[Datum]])=1,MONTH(jaar_zip[[#This Row],[Datum]])=2,MONTH(jaar_zip[[#This Row],[Datum]])=11,MONTH(jaar_zip[[#This Row],[Datum]])=12),1.1,IF(OR(MONTH(jaar_zip[[#This Row],[Datum]])=3,MONTH(jaar_zip[[#This Row],[Datum]])=10),1,0.8))*jaar_zip[[#This Row],[graaddagen]],"")</f>
        <v>10</v>
      </c>
      <c r="O1067" s="101">
        <f>IF(ISNUMBER(jaar_zip[[#This Row],[etmaaltemperatuur]]),IF(jaar_zip[[#This Row],[etmaaltemperatuur]]&gt;stookgrens,jaar_zip[[#This Row],[etmaaltemperatuur]]-stookgrens,0),"")</f>
        <v>0</v>
      </c>
    </row>
    <row r="1068" spans="1:15" x14ac:dyDescent="0.3">
      <c r="A1068">
        <v>267</v>
      </c>
      <c r="B1068">
        <v>20240331</v>
      </c>
      <c r="C1068">
        <v>4.5999999999999996</v>
      </c>
      <c r="D1068">
        <v>9.8000000000000007</v>
      </c>
      <c r="E1068">
        <v>1058</v>
      </c>
      <c r="F1068">
        <v>2.4</v>
      </c>
      <c r="H1068">
        <v>91</v>
      </c>
      <c r="I1068" s="101" t="s">
        <v>20</v>
      </c>
      <c r="J1068" s="1">
        <f>DATEVALUE(RIGHT(jaar_zip[[#This Row],[YYYYMMDD]],2)&amp;"-"&amp;MID(jaar_zip[[#This Row],[YYYYMMDD]],5,2)&amp;"-"&amp;LEFT(jaar_zip[[#This Row],[YYYYMMDD]],4))</f>
        <v>45382</v>
      </c>
      <c r="K1068" s="101" t="str">
        <f>IF(AND(VALUE(MONTH(jaar_zip[[#This Row],[Datum]]))=1,VALUE(WEEKNUM(jaar_zip[[#This Row],[Datum]],21))&gt;51),RIGHT(YEAR(jaar_zip[[#This Row],[Datum]])-1,2),RIGHT(YEAR(jaar_zip[[#This Row],[Datum]]),2))&amp;"-"&amp; TEXT(WEEKNUM(jaar_zip[[#This Row],[Datum]],21),"00")</f>
        <v>24-13</v>
      </c>
      <c r="L1068" s="101">
        <f>MONTH(jaar_zip[[#This Row],[Datum]])</f>
        <v>3</v>
      </c>
      <c r="M1068" s="101">
        <f>IF(ISNUMBER(jaar_zip[[#This Row],[etmaaltemperatuur]]),IF(jaar_zip[[#This Row],[etmaaltemperatuur]]&lt;stookgrens,stookgrens-jaar_zip[[#This Row],[etmaaltemperatuur]],0),"")</f>
        <v>8.1999999999999993</v>
      </c>
      <c r="N1068" s="101">
        <f>IF(ISNUMBER(jaar_zip[[#This Row],[graaddagen]]),IF(OR(MONTH(jaar_zip[[#This Row],[Datum]])=1,MONTH(jaar_zip[[#This Row],[Datum]])=2,MONTH(jaar_zip[[#This Row],[Datum]])=11,MONTH(jaar_zip[[#This Row],[Datum]])=12),1.1,IF(OR(MONTH(jaar_zip[[#This Row],[Datum]])=3,MONTH(jaar_zip[[#This Row],[Datum]])=10),1,0.8))*jaar_zip[[#This Row],[graaddagen]],"")</f>
        <v>8.1999999999999993</v>
      </c>
      <c r="O1068" s="101">
        <f>IF(ISNUMBER(jaar_zip[[#This Row],[etmaaltemperatuur]]),IF(jaar_zip[[#This Row],[etmaaltemperatuur]]&gt;stookgrens,jaar_zip[[#This Row],[etmaaltemperatuur]]-stookgrens,0),"")</f>
        <v>0</v>
      </c>
    </row>
    <row r="1069" spans="1:15" x14ac:dyDescent="0.3">
      <c r="A1069">
        <v>267</v>
      </c>
      <c r="B1069">
        <v>20240401</v>
      </c>
      <c r="C1069">
        <v>4.3</v>
      </c>
      <c r="D1069">
        <v>9.3000000000000007</v>
      </c>
      <c r="E1069">
        <v>583</v>
      </c>
      <c r="F1069">
        <v>0</v>
      </c>
      <c r="H1069">
        <v>91</v>
      </c>
      <c r="I1069" s="101" t="s">
        <v>20</v>
      </c>
      <c r="J1069" s="1">
        <f>DATEVALUE(RIGHT(jaar_zip[[#This Row],[YYYYMMDD]],2)&amp;"-"&amp;MID(jaar_zip[[#This Row],[YYYYMMDD]],5,2)&amp;"-"&amp;LEFT(jaar_zip[[#This Row],[YYYYMMDD]],4))</f>
        <v>45383</v>
      </c>
      <c r="K1069" s="101" t="str">
        <f>IF(AND(VALUE(MONTH(jaar_zip[[#This Row],[Datum]]))=1,VALUE(WEEKNUM(jaar_zip[[#This Row],[Datum]],21))&gt;51),RIGHT(YEAR(jaar_zip[[#This Row],[Datum]])-1,2),RIGHT(YEAR(jaar_zip[[#This Row],[Datum]]),2))&amp;"-"&amp; TEXT(WEEKNUM(jaar_zip[[#This Row],[Datum]],21),"00")</f>
        <v>24-14</v>
      </c>
      <c r="L1069" s="101">
        <f>MONTH(jaar_zip[[#This Row],[Datum]])</f>
        <v>4</v>
      </c>
      <c r="M1069" s="101">
        <f>IF(ISNUMBER(jaar_zip[[#This Row],[etmaaltemperatuur]]),IF(jaar_zip[[#This Row],[etmaaltemperatuur]]&lt;stookgrens,stookgrens-jaar_zip[[#This Row],[etmaaltemperatuur]],0),"")</f>
        <v>8.6999999999999993</v>
      </c>
      <c r="N1069" s="101">
        <f>IF(ISNUMBER(jaar_zip[[#This Row],[graaddagen]]),IF(OR(MONTH(jaar_zip[[#This Row],[Datum]])=1,MONTH(jaar_zip[[#This Row],[Datum]])=2,MONTH(jaar_zip[[#This Row],[Datum]])=11,MONTH(jaar_zip[[#This Row],[Datum]])=12),1.1,IF(OR(MONTH(jaar_zip[[#This Row],[Datum]])=3,MONTH(jaar_zip[[#This Row],[Datum]])=10),1,0.8))*jaar_zip[[#This Row],[graaddagen]],"")</f>
        <v>6.96</v>
      </c>
      <c r="O1069" s="101">
        <f>IF(ISNUMBER(jaar_zip[[#This Row],[etmaaltemperatuur]]),IF(jaar_zip[[#This Row],[etmaaltemperatuur]]&gt;stookgrens,jaar_zip[[#This Row],[etmaaltemperatuur]]-stookgrens,0),"")</f>
        <v>0</v>
      </c>
    </row>
    <row r="1070" spans="1:15" x14ac:dyDescent="0.3">
      <c r="A1070">
        <v>267</v>
      </c>
      <c r="B1070">
        <v>20240402</v>
      </c>
      <c r="C1070">
        <v>5.5</v>
      </c>
      <c r="D1070">
        <v>9.5</v>
      </c>
      <c r="E1070">
        <v>856</v>
      </c>
      <c r="F1070">
        <v>-0.1</v>
      </c>
      <c r="H1070">
        <v>90</v>
      </c>
      <c r="I1070" s="101" t="s">
        <v>20</v>
      </c>
      <c r="J1070" s="1">
        <f>DATEVALUE(RIGHT(jaar_zip[[#This Row],[YYYYMMDD]],2)&amp;"-"&amp;MID(jaar_zip[[#This Row],[YYYYMMDD]],5,2)&amp;"-"&amp;LEFT(jaar_zip[[#This Row],[YYYYMMDD]],4))</f>
        <v>45384</v>
      </c>
      <c r="K1070" s="101" t="str">
        <f>IF(AND(VALUE(MONTH(jaar_zip[[#This Row],[Datum]]))=1,VALUE(WEEKNUM(jaar_zip[[#This Row],[Datum]],21))&gt;51),RIGHT(YEAR(jaar_zip[[#This Row],[Datum]])-1,2),RIGHT(YEAR(jaar_zip[[#This Row],[Datum]]),2))&amp;"-"&amp; TEXT(WEEKNUM(jaar_zip[[#This Row],[Datum]],21),"00")</f>
        <v>24-14</v>
      </c>
      <c r="L1070" s="101">
        <f>MONTH(jaar_zip[[#This Row],[Datum]])</f>
        <v>4</v>
      </c>
      <c r="M1070" s="101">
        <f>IF(ISNUMBER(jaar_zip[[#This Row],[etmaaltemperatuur]]),IF(jaar_zip[[#This Row],[etmaaltemperatuur]]&lt;stookgrens,stookgrens-jaar_zip[[#This Row],[etmaaltemperatuur]],0),"")</f>
        <v>8.5</v>
      </c>
      <c r="N1070" s="101">
        <f>IF(ISNUMBER(jaar_zip[[#This Row],[graaddagen]]),IF(OR(MONTH(jaar_zip[[#This Row],[Datum]])=1,MONTH(jaar_zip[[#This Row],[Datum]])=2,MONTH(jaar_zip[[#This Row],[Datum]])=11,MONTH(jaar_zip[[#This Row],[Datum]])=12),1.1,IF(OR(MONTH(jaar_zip[[#This Row],[Datum]])=3,MONTH(jaar_zip[[#This Row],[Datum]])=10),1,0.8))*jaar_zip[[#This Row],[graaddagen]],"")</f>
        <v>6.8000000000000007</v>
      </c>
      <c r="O1070" s="101">
        <f>IF(ISNUMBER(jaar_zip[[#This Row],[etmaaltemperatuur]]),IF(jaar_zip[[#This Row],[etmaaltemperatuur]]&gt;stookgrens,jaar_zip[[#This Row],[etmaaltemperatuur]]-stookgrens,0),"")</f>
        <v>0</v>
      </c>
    </row>
    <row r="1071" spans="1:15" x14ac:dyDescent="0.3">
      <c r="A1071">
        <v>267</v>
      </c>
      <c r="B1071">
        <v>20240403</v>
      </c>
      <c r="C1071">
        <v>6.5</v>
      </c>
      <c r="D1071">
        <v>10.4</v>
      </c>
      <c r="E1071">
        <v>839</v>
      </c>
      <c r="F1071">
        <v>4.3</v>
      </c>
      <c r="H1071">
        <v>92</v>
      </c>
      <c r="I1071" s="101" t="s">
        <v>20</v>
      </c>
      <c r="J1071" s="1">
        <f>DATEVALUE(RIGHT(jaar_zip[[#This Row],[YYYYMMDD]],2)&amp;"-"&amp;MID(jaar_zip[[#This Row],[YYYYMMDD]],5,2)&amp;"-"&amp;LEFT(jaar_zip[[#This Row],[YYYYMMDD]],4))</f>
        <v>45385</v>
      </c>
      <c r="K1071" s="101" t="str">
        <f>IF(AND(VALUE(MONTH(jaar_zip[[#This Row],[Datum]]))=1,VALUE(WEEKNUM(jaar_zip[[#This Row],[Datum]],21))&gt;51),RIGHT(YEAR(jaar_zip[[#This Row],[Datum]])-1,2),RIGHT(YEAR(jaar_zip[[#This Row],[Datum]]),2))&amp;"-"&amp; TEXT(WEEKNUM(jaar_zip[[#This Row],[Datum]],21),"00")</f>
        <v>24-14</v>
      </c>
      <c r="L1071" s="101">
        <f>MONTH(jaar_zip[[#This Row],[Datum]])</f>
        <v>4</v>
      </c>
      <c r="M1071" s="101">
        <f>IF(ISNUMBER(jaar_zip[[#This Row],[etmaaltemperatuur]]),IF(jaar_zip[[#This Row],[etmaaltemperatuur]]&lt;stookgrens,stookgrens-jaar_zip[[#This Row],[etmaaltemperatuur]],0),"")</f>
        <v>7.6</v>
      </c>
      <c r="N1071" s="101">
        <f>IF(ISNUMBER(jaar_zip[[#This Row],[graaddagen]]),IF(OR(MONTH(jaar_zip[[#This Row],[Datum]])=1,MONTH(jaar_zip[[#This Row],[Datum]])=2,MONTH(jaar_zip[[#This Row],[Datum]])=11,MONTH(jaar_zip[[#This Row],[Datum]])=12),1.1,IF(OR(MONTH(jaar_zip[[#This Row],[Datum]])=3,MONTH(jaar_zip[[#This Row],[Datum]])=10),1,0.8))*jaar_zip[[#This Row],[graaddagen]],"")</f>
        <v>6.08</v>
      </c>
      <c r="O1071" s="101">
        <f>IF(ISNUMBER(jaar_zip[[#This Row],[etmaaltemperatuur]]),IF(jaar_zip[[#This Row],[etmaaltemperatuur]]&gt;stookgrens,jaar_zip[[#This Row],[etmaaltemperatuur]]-stookgrens,0),"")</f>
        <v>0</v>
      </c>
    </row>
    <row r="1072" spans="1:15" x14ac:dyDescent="0.3">
      <c r="A1072">
        <v>267</v>
      </c>
      <c r="B1072">
        <v>20240404</v>
      </c>
      <c r="C1072">
        <v>7.4</v>
      </c>
      <c r="D1072">
        <v>10.7</v>
      </c>
      <c r="E1072">
        <v>953</v>
      </c>
      <c r="F1072">
        <v>5</v>
      </c>
      <c r="H1072">
        <v>91</v>
      </c>
      <c r="I1072" s="101" t="s">
        <v>20</v>
      </c>
      <c r="J1072" s="1">
        <f>DATEVALUE(RIGHT(jaar_zip[[#This Row],[YYYYMMDD]],2)&amp;"-"&amp;MID(jaar_zip[[#This Row],[YYYYMMDD]],5,2)&amp;"-"&amp;LEFT(jaar_zip[[#This Row],[YYYYMMDD]],4))</f>
        <v>45386</v>
      </c>
      <c r="K1072" s="101" t="str">
        <f>IF(AND(VALUE(MONTH(jaar_zip[[#This Row],[Datum]]))=1,VALUE(WEEKNUM(jaar_zip[[#This Row],[Datum]],21))&gt;51),RIGHT(YEAR(jaar_zip[[#This Row],[Datum]])-1,2),RIGHT(YEAR(jaar_zip[[#This Row],[Datum]]),2))&amp;"-"&amp; TEXT(WEEKNUM(jaar_zip[[#This Row],[Datum]],21),"00")</f>
        <v>24-14</v>
      </c>
      <c r="L1072" s="101">
        <f>MONTH(jaar_zip[[#This Row],[Datum]])</f>
        <v>4</v>
      </c>
      <c r="M1072" s="101">
        <f>IF(ISNUMBER(jaar_zip[[#This Row],[etmaaltemperatuur]]),IF(jaar_zip[[#This Row],[etmaaltemperatuur]]&lt;stookgrens,stookgrens-jaar_zip[[#This Row],[etmaaltemperatuur]],0),"")</f>
        <v>7.3000000000000007</v>
      </c>
      <c r="N1072" s="101">
        <f>IF(ISNUMBER(jaar_zip[[#This Row],[graaddagen]]),IF(OR(MONTH(jaar_zip[[#This Row],[Datum]])=1,MONTH(jaar_zip[[#This Row],[Datum]])=2,MONTH(jaar_zip[[#This Row],[Datum]])=11,MONTH(jaar_zip[[#This Row],[Datum]])=12),1.1,IF(OR(MONTH(jaar_zip[[#This Row],[Datum]])=3,MONTH(jaar_zip[[#This Row],[Datum]])=10),1,0.8))*jaar_zip[[#This Row],[graaddagen]],"")</f>
        <v>5.8400000000000007</v>
      </c>
      <c r="O1072" s="101">
        <f>IF(ISNUMBER(jaar_zip[[#This Row],[etmaaltemperatuur]]),IF(jaar_zip[[#This Row],[etmaaltemperatuur]]&gt;stookgrens,jaar_zip[[#This Row],[etmaaltemperatuur]]-stookgrens,0),"")</f>
        <v>0</v>
      </c>
    </row>
    <row r="1073" spans="1:15" x14ac:dyDescent="0.3">
      <c r="A1073">
        <v>267</v>
      </c>
      <c r="B1073">
        <v>20240405</v>
      </c>
      <c r="C1073">
        <v>7.8</v>
      </c>
      <c r="D1073">
        <v>12.1</v>
      </c>
      <c r="E1073">
        <v>1039</v>
      </c>
      <c r="F1073">
        <v>6</v>
      </c>
      <c r="H1073">
        <v>88</v>
      </c>
      <c r="I1073" s="101" t="s">
        <v>20</v>
      </c>
      <c r="J1073" s="1">
        <f>DATEVALUE(RIGHT(jaar_zip[[#This Row],[YYYYMMDD]],2)&amp;"-"&amp;MID(jaar_zip[[#This Row],[YYYYMMDD]],5,2)&amp;"-"&amp;LEFT(jaar_zip[[#This Row],[YYYYMMDD]],4))</f>
        <v>45387</v>
      </c>
      <c r="K1073" s="101" t="str">
        <f>IF(AND(VALUE(MONTH(jaar_zip[[#This Row],[Datum]]))=1,VALUE(WEEKNUM(jaar_zip[[#This Row],[Datum]],21))&gt;51),RIGHT(YEAR(jaar_zip[[#This Row],[Datum]])-1,2),RIGHT(YEAR(jaar_zip[[#This Row],[Datum]]),2))&amp;"-"&amp; TEXT(WEEKNUM(jaar_zip[[#This Row],[Datum]],21),"00")</f>
        <v>24-14</v>
      </c>
      <c r="L1073" s="101">
        <f>MONTH(jaar_zip[[#This Row],[Datum]])</f>
        <v>4</v>
      </c>
      <c r="M1073" s="101">
        <f>IF(ISNUMBER(jaar_zip[[#This Row],[etmaaltemperatuur]]),IF(jaar_zip[[#This Row],[etmaaltemperatuur]]&lt;stookgrens,stookgrens-jaar_zip[[#This Row],[etmaaltemperatuur]],0),"")</f>
        <v>5.9</v>
      </c>
      <c r="N1073" s="101">
        <f>IF(ISNUMBER(jaar_zip[[#This Row],[graaddagen]]),IF(OR(MONTH(jaar_zip[[#This Row],[Datum]])=1,MONTH(jaar_zip[[#This Row],[Datum]])=2,MONTH(jaar_zip[[#This Row],[Datum]])=11,MONTH(jaar_zip[[#This Row],[Datum]])=12),1.1,IF(OR(MONTH(jaar_zip[[#This Row],[Datum]])=3,MONTH(jaar_zip[[#This Row],[Datum]])=10),1,0.8))*jaar_zip[[#This Row],[graaddagen]],"")</f>
        <v>4.7200000000000006</v>
      </c>
      <c r="O1073" s="101">
        <f>IF(ISNUMBER(jaar_zip[[#This Row],[etmaaltemperatuur]]),IF(jaar_zip[[#This Row],[etmaaltemperatuur]]&gt;stookgrens,jaar_zip[[#This Row],[etmaaltemperatuur]]-stookgrens,0),"")</f>
        <v>0</v>
      </c>
    </row>
    <row r="1074" spans="1:15" x14ac:dyDescent="0.3">
      <c r="A1074">
        <v>267</v>
      </c>
      <c r="B1074">
        <v>20240406</v>
      </c>
      <c r="C1074">
        <v>6.1</v>
      </c>
      <c r="D1074">
        <v>15.3</v>
      </c>
      <c r="E1074">
        <v>1516</v>
      </c>
      <c r="F1074">
        <v>0</v>
      </c>
      <c r="H1074">
        <v>79</v>
      </c>
      <c r="I1074" s="101" t="s">
        <v>20</v>
      </c>
      <c r="J1074" s="1">
        <f>DATEVALUE(RIGHT(jaar_zip[[#This Row],[YYYYMMDD]],2)&amp;"-"&amp;MID(jaar_zip[[#This Row],[YYYYMMDD]],5,2)&amp;"-"&amp;LEFT(jaar_zip[[#This Row],[YYYYMMDD]],4))</f>
        <v>45388</v>
      </c>
      <c r="K1074" s="101" t="str">
        <f>IF(AND(VALUE(MONTH(jaar_zip[[#This Row],[Datum]]))=1,VALUE(WEEKNUM(jaar_zip[[#This Row],[Datum]],21))&gt;51),RIGHT(YEAR(jaar_zip[[#This Row],[Datum]])-1,2),RIGHT(YEAR(jaar_zip[[#This Row],[Datum]]),2))&amp;"-"&amp; TEXT(WEEKNUM(jaar_zip[[#This Row],[Datum]],21),"00")</f>
        <v>24-14</v>
      </c>
      <c r="L1074" s="101">
        <f>MONTH(jaar_zip[[#This Row],[Datum]])</f>
        <v>4</v>
      </c>
      <c r="M1074" s="101">
        <f>IF(ISNUMBER(jaar_zip[[#This Row],[etmaaltemperatuur]]),IF(jaar_zip[[#This Row],[etmaaltemperatuur]]&lt;stookgrens,stookgrens-jaar_zip[[#This Row],[etmaaltemperatuur]],0),"")</f>
        <v>2.6999999999999993</v>
      </c>
      <c r="N1074" s="101">
        <f>IF(ISNUMBER(jaar_zip[[#This Row],[graaddagen]]),IF(OR(MONTH(jaar_zip[[#This Row],[Datum]])=1,MONTH(jaar_zip[[#This Row],[Datum]])=2,MONTH(jaar_zip[[#This Row],[Datum]])=11,MONTH(jaar_zip[[#This Row],[Datum]])=12),1.1,IF(OR(MONTH(jaar_zip[[#This Row],[Datum]])=3,MONTH(jaar_zip[[#This Row],[Datum]])=10),1,0.8))*jaar_zip[[#This Row],[graaddagen]],"")</f>
        <v>2.1599999999999997</v>
      </c>
      <c r="O1074" s="101">
        <f>IF(ISNUMBER(jaar_zip[[#This Row],[etmaaltemperatuur]]),IF(jaar_zip[[#This Row],[etmaaltemperatuur]]&gt;stookgrens,jaar_zip[[#This Row],[etmaaltemperatuur]]-stookgrens,0),"")</f>
        <v>0</v>
      </c>
    </row>
    <row r="1075" spans="1:15" x14ac:dyDescent="0.3">
      <c r="A1075">
        <v>267</v>
      </c>
      <c r="B1075">
        <v>20240407</v>
      </c>
      <c r="C1075">
        <v>6.4</v>
      </c>
      <c r="D1075">
        <v>13.4</v>
      </c>
      <c r="E1075">
        <v>1756</v>
      </c>
      <c r="F1075">
        <v>0.6</v>
      </c>
      <c r="H1075">
        <v>79</v>
      </c>
      <c r="I1075" s="101" t="s">
        <v>20</v>
      </c>
      <c r="J1075" s="1">
        <f>DATEVALUE(RIGHT(jaar_zip[[#This Row],[YYYYMMDD]],2)&amp;"-"&amp;MID(jaar_zip[[#This Row],[YYYYMMDD]],5,2)&amp;"-"&amp;LEFT(jaar_zip[[#This Row],[YYYYMMDD]],4))</f>
        <v>45389</v>
      </c>
      <c r="K1075" s="101" t="str">
        <f>IF(AND(VALUE(MONTH(jaar_zip[[#This Row],[Datum]]))=1,VALUE(WEEKNUM(jaar_zip[[#This Row],[Datum]],21))&gt;51),RIGHT(YEAR(jaar_zip[[#This Row],[Datum]])-1,2),RIGHT(YEAR(jaar_zip[[#This Row],[Datum]]),2))&amp;"-"&amp; TEXT(WEEKNUM(jaar_zip[[#This Row],[Datum]],21),"00")</f>
        <v>24-14</v>
      </c>
      <c r="L1075" s="101">
        <f>MONTH(jaar_zip[[#This Row],[Datum]])</f>
        <v>4</v>
      </c>
      <c r="M1075" s="101">
        <f>IF(ISNUMBER(jaar_zip[[#This Row],[etmaaltemperatuur]]),IF(jaar_zip[[#This Row],[etmaaltemperatuur]]&lt;stookgrens,stookgrens-jaar_zip[[#This Row],[etmaaltemperatuur]],0),"")</f>
        <v>4.5999999999999996</v>
      </c>
      <c r="N1075" s="101">
        <f>IF(ISNUMBER(jaar_zip[[#This Row],[graaddagen]]),IF(OR(MONTH(jaar_zip[[#This Row],[Datum]])=1,MONTH(jaar_zip[[#This Row],[Datum]])=2,MONTH(jaar_zip[[#This Row],[Datum]])=11,MONTH(jaar_zip[[#This Row],[Datum]])=12),1.1,IF(OR(MONTH(jaar_zip[[#This Row],[Datum]])=3,MONTH(jaar_zip[[#This Row],[Datum]])=10),1,0.8))*jaar_zip[[#This Row],[graaddagen]],"")</f>
        <v>3.6799999999999997</v>
      </c>
      <c r="O1075" s="101">
        <f>IF(ISNUMBER(jaar_zip[[#This Row],[etmaaltemperatuur]]),IF(jaar_zip[[#This Row],[etmaaltemperatuur]]&gt;stookgrens,jaar_zip[[#This Row],[etmaaltemperatuur]]-stookgrens,0),"")</f>
        <v>0</v>
      </c>
    </row>
    <row r="1076" spans="1:15" x14ac:dyDescent="0.3">
      <c r="A1076">
        <v>267</v>
      </c>
      <c r="B1076">
        <v>20240408</v>
      </c>
      <c r="C1076">
        <v>3.5</v>
      </c>
      <c r="D1076">
        <v>13.8</v>
      </c>
      <c r="E1076">
        <v>1270</v>
      </c>
      <c r="F1076">
        <v>1.1000000000000001</v>
      </c>
      <c r="H1076">
        <v>88</v>
      </c>
      <c r="I1076" s="101" t="s">
        <v>20</v>
      </c>
      <c r="J1076" s="1">
        <f>DATEVALUE(RIGHT(jaar_zip[[#This Row],[YYYYMMDD]],2)&amp;"-"&amp;MID(jaar_zip[[#This Row],[YYYYMMDD]],5,2)&amp;"-"&amp;LEFT(jaar_zip[[#This Row],[YYYYMMDD]],4))</f>
        <v>45390</v>
      </c>
      <c r="K1076" s="101" t="str">
        <f>IF(AND(VALUE(MONTH(jaar_zip[[#This Row],[Datum]]))=1,VALUE(WEEKNUM(jaar_zip[[#This Row],[Datum]],21))&gt;51),RIGHT(YEAR(jaar_zip[[#This Row],[Datum]])-1,2),RIGHT(YEAR(jaar_zip[[#This Row],[Datum]]),2))&amp;"-"&amp; TEXT(WEEKNUM(jaar_zip[[#This Row],[Datum]],21),"00")</f>
        <v>24-15</v>
      </c>
      <c r="L1076" s="101">
        <f>MONTH(jaar_zip[[#This Row],[Datum]])</f>
        <v>4</v>
      </c>
      <c r="M1076" s="101">
        <f>IF(ISNUMBER(jaar_zip[[#This Row],[etmaaltemperatuur]]),IF(jaar_zip[[#This Row],[etmaaltemperatuur]]&lt;stookgrens,stookgrens-jaar_zip[[#This Row],[etmaaltemperatuur]],0),"")</f>
        <v>4.1999999999999993</v>
      </c>
      <c r="N1076" s="101">
        <f>IF(ISNUMBER(jaar_zip[[#This Row],[graaddagen]]),IF(OR(MONTH(jaar_zip[[#This Row],[Datum]])=1,MONTH(jaar_zip[[#This Row],[Datum]])=2,MONTH(jaar_zip[[#This Row],[Datum]])=11,MONTH(jaar_zip[[#This Row],[Datum]])=12),1.1,IF(OR(MONTH(jaar_zip[[#This Row],[Datum]])=3,MONTH(jaar_zip[[#This Row],[Datum]])=10),1,0.8))*jaar_zip[[#This Row],[graaddagen]],"")</f>
        <v>3.3599999999999994</v>
      </c>
      <c r="O1076" s="101">
        <f>IF(ISNUMBER(jaar_zip[[#This Row],[etmaaltemperatuur]]),IF(jaar_zip[[#This Row],[etmaaltemperatuur]]&gt;stookgrens,jaar_zip[[#This Row],[etmaaltemperatuur]]-stookgrens,0),"")</f>
        <v>0</v>
      </c>
    </row>
    <row r="1077" spans="1:15" x14ac:dyDescent="0.3">
      <c r="A1077">
        <v>267</v>
      </c>
      <c r="B1077">
        <v>20240409</v>
      </c>
      <c r="C1077">
        <v>10.4</v>
      </c>
      <c r="D1077">
        <v>11.1</v>
      </c>
      <c r="E1077">
        <v>742</v>
      </c>
      <c r="F1077">
        <v>1.6</v>
      </c>
      <c r="H1077">
        <v>81</v>
      </c>
      <c r="I1077" s="101" t="s">
        <v>20</v>
      </c>
      <c r="J1077" s="1">
        <f>DATEVALUE(RIGHT(jaar_zip[[#This Row],[YYYYMMDD]],2)&amp;"-"&amp;MID(jaar_zip[[#This Row],[YYYYMMDD]],5,2)&amp;"-"&amp;LEFT(jaar_zip[[#This Row],[YYYYMMDD]],4))</f>
        <v>45391</v>
      </c>
      <c r="K1077" s="101" t="str">
        <f>IF(AND(VALUE(MONTH(jaar_zip[[#This Row],[Datum]]))=1,VALUE(WEEKNUM(jaar_zip[[#This Row],[Datum]],21))&gt;51),RIGHT(YEAR(jaar_zip[[#This Row],[Datum]])-1,2),RIGHT(YEAR(jaar_zip[[#This Row],[Datum]]),2))&amp;"-"&amp; TEXT(WEEKNUM(jaar_zip[[#This Row],[Datum]],21),"00")</f>
        <v>24-15</v>
      </c>
      <c r="L1077" s="101">
        <f>MONTH(jaar_zip[[#This Row],[Datum]])</f>
        <v>4</v>
      </c>
      <c r="M1077" s="101">
        <f>IF(ISNUMBER(jaar_zip[[#This Row],[etmaaltemperatuur]]),IF(jaar_zip[[#This Row],[etmaaltemperatuur]]&lt;stookgrens,stookgrens-jaar_zip[[#This Row],[etmaaltemperatuur]],0),"")</f>
        <v>6.9</v>
      </c>
      <c r="N1077" s="101">
        <f>IF(ISNUMBER(jaar_zip[[#This Row],[graaddagen]]),IF(OR(MONTH(jaar_zip[[#This Row],[Datum]])=1,MONTH(jaar_zip[[#This Row],[Datum]])=2,MONTH(jaar_zip[[#This Row],[Datum]])=11,MONTH(jaar_zip[[#This Row],[Datum]])=12),1.1,IF(OR(MONTH(jaar_zip[[#This Row],[Datum]])=3,MONTH(jaar_zip[[#This Row],[Datum]])=10),1,0.8))*jaar_zip[[#This Row],[graaddagen]],"")</f>
        <v>5.5200000000000005</v>
      </c>
      <c r="O1077" s="101">
        <f>IF(ISNUMBER(jaar_zip[[#This Row],[etmaaltemperatuur]]),IF(jaar_zip[[#This Row],[etmaaltemperatuur]]&gt;stookgrens,jaar_zip[[#This Row],[etmaaltemperatuur]]-stookgrens,0),"")</f>
        <v>0</v>
      </c>
    </row>
    <row r="1078" spans="1:15" x14ac:dyDescent="0.3">
      <c r="A1078">
        <v>267</v>
      </c>
      <c r="B1078">
        <v>20240410</v>
      </c>
      <c r="C1078">
        <v>6.7</v>
      </c>
      <c r="D1078">
        <v>10.8</v>
      </c>
      <c r="E1078">
        <v>1890</v>
      </c>
      <c r="F1078">
        <v>0.5</v>
      </c>
      <c r="H1078">
        <v>71</v>
      </c>
      <c r="I1078" s="101" t="s">
        <v>20</v>
      </c>
      <c r="J1078" s="1">
        <f>DATEVALUE(RIGHT(jaar_zip[[#This Row],[YYYYMMDD]],2)&amp;"-"&amp;MID(jaar_zip[[#This Row],[YYYYMMDD]],5,2)&amp;"-"&amp;LEFT(jaar_zip[[#This Row],[YYYYMMDD]],4))</f>
        <v>45392</v>
      </c>
      <c r="K1078" s="101" t="str">
        <f>IF(AND(VALUE(MONTH(jaar_zip[[#This Row],[Datum]]))=1,VALUE(WEEKNUM(jaar_zip[[#This Row],[Datum]],21))&gt;51),RIGHT(YEAR(jaar_zip[[#This Row],[Datum]])-1,2),RIGHT(YEAR(jaar_zip[[#This Row],[Datum]]),2))&amp;"-"&amp; TEXT(WEEKNUM(jaar_zip[[#This Row],[Datum]],21),"00")</f>
        <v>24-15</v>
      </c>
      <c r="L1078" s="101">
        <f>MONTH(jaar_zip[[#This Row],[Datum]])</f>
        <v>4</v>
      </c>
      <c r="M1078" s="101">
        <f>IF(ISNUMBER(jaar_zip[[#This Row],[etmaaltemperatuur]]),IF(jaar_zip[[#This Row],[etmaaltemperatuur]]&lt;stookgrens,stookgrens-jaar_zip[[#This Row],[etmaaltemperatuur]],0),"")</f>
        <v>7.1999999999999993</v>
      </c>
      <c r="N1078" s="101">
        <f>IF(ISNUMBER(jaar_zip[[#This Row],[graaddagen]]),IF(OR(MONTH(jaar_zip[[#This Row],[Datum]])=1,MONTH(jaar_zip[[#This Row],[Datum]])=2,MONTH(jaar_zip[[#This Row],[Datum]])=11,MONTH(jaar_zip[[#This Row],[Datum]])=12),1.1,IF(OR(MONTH(jaar_zip[[#This Row],[Datum]])=3,MONTH(jaar_zip[[#This Row],[Datum]])=10),1,0.8))*jaar_zip[[#This Row],[graaddagen]],"")</f>
        <v>5.76</v>
      </c>
      <c r="O1078" s="101">
        <f>IF(ISNUMBER(jaar_zip[[#This Row],[etmaaltemperatuur]]),IF(jaar_zip[[#This Row],[etmaaltemperatuur]]&gt;stookgrens,jaar_zip[[#This Row],[etmaaltemperatuur]]-stookgrens,0),"")</f>
        <v>0</v>
      </c>
    </row>
    <row r="1079" spans="1:15" x14ac:dyDescent="0.3">
      <c r="A1079">
        <v>267</v>
      </c>
      <c r="B1079">
        <v>20240411</v>
      </c>
      <c r="C1079">
        <v>6.8</v>
      </c>
      <c r="D1079">
        <v>12.8</v>
      </c>
      <c r="E1079">
        <v>748</v>
      </c>
      <c r="F1079">
        <v>1.6</v>
      </c>
      <c r="H1079">
        <v>91</v>
      </c>
      <c r="I1079" s="101" t="s">
        <v>20</v>
      </c>
      <c r="J1079" s="1">
        <f>DATEVALUE(RIGHT(jaar_zip[[#This Row],[YYYYMMDD]],2)&amp;"-"&amp;MID(jaar_zip[[#This Row],[YYYYMMDD]],5,2)&amp;"-"&amp;LEFT(jaar_zip[[#This Row],[YYYYMMDD]],4))</f>
        <v>45393</v>
      </c>
      <c r="K1079" s="101" t="str">
        <f>IF(AND(VALUE(MONTH(jaar_zip[[#This Row],[Datum]]))=1,VALUE(WEEKNUM(jaar_zip[[#This Row],[Datum]],21))&gt;51),RIGHT(YEAR(jaar_zip[[#This Row],[Datum]])-1,2),RIGHT(YEAR(jaar_zip[[#This Row],[Datum]]),2))&amp;"-"&amp; TEXT(WEEKNUM(jaar_zip[[#This Row],[Datum]],21),"00")</f>
        <v>24-15</v>
      </c>
      <c r="L1079" s="101">
        <f>MONTH(jaar_zip[[#This Row],[Datum]])</f>
        <v>4</v>
      </c>
      <c r="M1079" s="101">
        <f>IF(ISNUMBER(jaar_zip[[#This Row],[etmaaltemperatuur]]),IF(jaar_zip[[#This Row],[etmaaltemperatuur]]&lt;stookgrens,stookgrens-jaar_zip[[#This Row],[etmaaltemperatuur]],0),"")</f>
        <v>5.1999999999999993</v>
      </c>
      <c r="N1079" s="101">
        <f>IF(ISNUMBER(jaar_zip[[#This Row],[graaddagen]]),IF(OR(MONTH(jaar_zip[[#This Row],[Datum]])=1,MONTH(jaar_zip[[#This Row],[Datum]])=2,MONTH(jaar_zip[[#This Row],[Datum]])=11,MONTH(jaar_zip[[#This Row],[Datum]])=12),1.1,IF(OR(MONTH(jaar_zip[[#This Row],[Datum]])=3,MONTH(jaar_zip[[#This Row],[Datum]])=10),1,0.8))*jaar_zip[[#This Row],[graaddagen]],"")</f>
        <v>4.1599999999999993</v>
      </c>
      <c r="O1079" s="101">
        <f>IF(ISNUMBER(jaar_zip[[#This Row],[etmaaltemperatuur]]),IF(jaar_zip[[#This Row],[etmaaltemperatuur]]&gt;stookgrens,jaar_zip[[#This Row],[etmaaltemperatuur]]-stookgrens,0),"")</f>
        <v>0</v>
      </c>
    </row>
    <row r="1080" spans="1:15" x14ac:dyDescent="0.3">
      <c r="A1080">
        <v>267</v>
      </c>
      <c r="B1080">
        <v>20240412</v>
      </c>
      <c r="C1080">
        <v>7.1</v>
      </c>
      <c r="D1080">
        <v>13.3</v>
      </c>
      <c r="E1080">
        <v>1609</v>
      </c>
      <c r="F1080">
        <v>0</v>
      </c>
      <c r="H1080">
        <v>85</v>
      </c>
      <c r="I1080" s="101" t="s">
        <v>20</v>
      </c>
      <c r="J1080" s="1">
        <f>DATEVALUE(RIGHT(jaar_zip[[#This Row],[YYYYMMDD]],2)&amp;"-"&amp;MID(jaar_zip[[#This Row],[YYYYMMDD]],5,2)&amp;"-"&amp;LEFT(jaar_zip[[#This Row],[YYYYMMDD]],4))</f>
        <v>45394</v>
      </c>
      <c r="K1080" s="101" t="str">
        <f>IF(AND(VALUE(MONTH(jaar_zip[[#This Row],[Datum]]))=1,VALUE(WEEKNUM(jaar_zip[[#This Row],[Datum]],21))&gt;51),RIGHT(YEAR(jaar_zip[[#This Row],[Datum]])-1,2),RIGHT(YEAR(jaar_zip[[#This Row],[Datum]]),2))&amp;"-"&amp; TEXT(WEEKNUM(jaar_zip[[#This Row],[Datum]],21),"00")</f>
        <v>24-15</v>
      </c>
      <c r="L1080" s="101">
        <f>MONTH(jaar_zip[[#This Row],[Datum]])</f>
        <v>4</v>
      </c>
      <c r="M1080" s="101">
        <f>IF(ISNUMBER(jaar_zip[[#This Row],[etmaaltemperatuur]]),IF(jaar_zip[[#This Row],[etmaaltemperatuur]]&lt;stookgrens,stookgrens-jaar_zip[[#This Row],[etmaaltemperatuur]],0),"")</f>
        <v>4.6999999999999993</v>
      </c>
      <c r="N1080" s="101">
        <f>IF(ISNUMBER(jaar_zip[[#This Row],[graaddagen]]),IF(OR(MONTH(jaar_zip[[#This Row],[Datum]])=1,MONTH(jaar_zip[[#This Row],[Datum]])=2,MONTH(jaar_zip[[#This Row],[Datum]])=11,MONTH(jaar_zip[[#This Row],[Datum]])=12),1.1,IF(OR(MONTH(jaar_zip[[#This Row],[Datum]])=3,MONTH(jaar_zip[[#This Row],[Datum]])=10),1,0.8))*jaar_zip[[#This Row],[graaddagen]],"")</f>
        <v>3.76</v>
      </c>
      <c r="O1080" s="101">
        <f>IF(ISNUMBER(jaar_zip[[#This Row],[etmaaltemperatuur]]),IF(jaar_zip[[#This Row],[etmaaltemperatuur]]&gt;stookgrens,jaar_zip[[#This Row],[etmaaltemperatuur]]-stookgrens,0),"")</f>
        <v>0</v>
      </c>
    </row>
    <row r="1081" spans="1:15" x14ac:dyDescent="0.3">
      <c r="A1081">
        <v>267</v>
      </c>
      <c r="B1081">
        <v>20240413</v>
      </c>
      <c r="C1081">
        <v>6.9</v>
      </c>
      <c r="D1081">
        <v>14.3</v>
      </c>
      <c r="E1081">
        <v>1648</v>
      </c>
      <c r="F1081">
        <v>-0.1</v>
      </c>
      <c r="H1081">
        <v>82</v>
      </c>
      <c r="I1081" s="101" t="s">
        <v>20</v>
      </c>
      <c r="J1081" s="1">
        <f>DATEVALUE(RIGHT(jaar_zip[[#This Row],[YYYYMMDD]],2)&amp;"-"&amp;MID(jaar_zip[[#This Row],[YYYYMMDD]],5,2)&amp;"-"&amp;LEFT(jaar_zip[[#This Row],[YYYYMMDD]],4))</f>
        <v>45395</v>
      </c>
      <c r="K1081" s="101" t="str">
        <f>IF(AND(VALUE(MONTH(jaar_zip[[#This Row],[Datum]]))=1,VALUE(WEEKNUM(jaar_zip[[#This Row],[Datum]],21))&gt;51),RIGHT(YEAR(jaar_zip[[#This Row],[Datum]])-1,2),RIGHT(YEAR(jaar_zip[[#This Row],[Datum]]),2))&amp;"-"&amp; TEXT(WEEKNUM(jaar_zip[[#This Row],[Datum]],21),"00")</f>
        <v>24-15</v>
      </c>
      <c r="L1081" s="101">
        <f>MONTH(jaar_zip[[#This Row],[Datum]])</f>
        <v>4</v>
      </c>
      <c r="M1081" s="101">
        <f>IF(ISNUMBER(jaar_zip[[#This Row],[etmaaltemperatuur]]),IF(jaar_zip[[#This Row],[etmaaltemperatuur]]&lt;stookgrens,stookgrens-jaar_zip[[#This Row],[etmaaltemperatuur]],0),"")</f>
        <v>3.6999999999999993</v>
      </c>
      <c r="N1081" s="101">
        <f>IF(ISNUMBER(jaar_zip[[#This Row],[graaddagen]]),IF(OR(MONTH(jaar_zip[[#This Row],[Datum]])=1,MONTH(jaar_zip[[#This Row],[Datum]])=2,MONTH(jaar_zip[[#This Row],[Datum]])=11,MONTH(jaar_zip[[#This Row],[Datum]])=12),1.1,IF(OR(MONTH(jaar_zip[[#This Row],[Datum]])=3,MONTH(jaar_zip[[#This Row],[Datum]])=10),1,0.8))*jaar_zip[[#This Row],[graaddagen]],"")</f>
        <v>2.9599999999999995</v>
      </c>
      <c r="O1081" s="101">
        <f>IF(ISNUMBER(jaar_zip[[#This Row],[etmaaltemperatuur]]),IF(jaar_zip[[#This Row],[etmaaltemperatuur]]&gt;stookgrens,jaar_zip[[#This Row],[etmaaltemperatuur]]-stookgrens,0),"")</f>
        <v>0</v>
      </c>
    </row>
    <row r="1082" spans="1:15" x14ac:dyDescent="0.3">
      <c r="A1082">
        <v>267</v>
      </c>
      <c r="B1082">
        <v>20240414</v>
      </c>
      <c r="C1082">
        <v>5.8</v>
      </c>
      <c r="D1082">
        <v>9.6999999999999993</v>
      </c>
      <c r="E1082">
        <v>2086</v>
      </c>
      <c r="F1082">
        <v>0</v>
      </c>
      <c r="H1082">
        <v>73</v>
      </c>
      <c r="I1082" s="101" t="s">
        <v>20</v>
      </c>
      <c r="J1082" s="1">
        <f>DATEVALUE(RIGHT(jaar_zip[[#This Row],[YYYYMMDD]],2)&amp;"-"&amp;MID(jaar_zip[[#This Row],[YYYYMMDD]],5,2)&amp;"-"&amp;LEFT(jaar_zip[[#This Row],[YYYYMMDD]],4))</f>
        <v>45396</v>
      </c>
      <c r="K1082" s="101" t="str">
        <f>IF(AND(VALUE(MONTH(jaar_zip[[#This Row],[Datum]]))=1,VALUE(WEEKNUM(jaar_zip[[#This Row],[Datum]],21))&gt;51),RIGHT(YEAR(jaar_zip[[#This Row],[Datum]])-1,2),RIGHT(YEAR(jaar_zip[[#This Row],[Datum]]),2))&amp;"-"&amp; TEXT(WEEKNUM(jaar_zip[[#This Row],[Datum]],21),"00")</f>
        <v>24-15</v>
      </c>
      <c r="L1082" s="101">
        <f>MONTH(jaar_zip[[#This Row],[Datum]])</f>
        <v>4</v>
      </c>
      <c r="M1082" s="101">
        <f>IF(ISNUMBER(jaar_zip[[#This Row],[etmaaltemperatuur]]),IF(jaar_zip[[#This Row],[etmaaltemperatuur]]&lt;stookgrens,stookgrens-jaar_zip[[#This Row],[etmaaltemperatuur]],0),"")</f>
        <v>8.3000000000000007</v>
      </c>
      <c r="N1082" s="101">
        <f>IF(ISNUMBER(jaar_zip[[#This Row],[graaddagen]]),IF(OR(MONTH(jaar_zip[[#This Row],[Datum]])=1,MONTH(jaar_zip[[#This Row],[Datum]])=2,MONTH(jaar_zip[[#This Row],[Datum]])=11,MONTH(jaar_zip[[#This Row],[Datum]])=12),1.1,IF(OR(MONTH(jaar_zip[[#This Row],[Datum]])=3,MONTH(jaar_zip[[#This Row],[Datum]])=10),1,0.8))*jaar_zip[[#This Row],[graaddagen]],"")</f>
        <v>6.6400000000000006</v>
      </c>
      <c r="O1082" s="101">
        <f>IF(ISNUMBER(jaar_zip[[#This Row],[etmaaltemperatuur]]),IF(jaar_zip[[#This Row],[etmaaltemperatuur]]&gt;stookgrens,jaar_zip[[#This Row],[etmaaltemperatuur]]-stookgrens,0),"")</f>
        <v>0</v>
      </c>
    </row>
    <row r="1083" spans="1:15" x14ac:dyDescent="0.3">
      <c r="A1083">
        <v>267</v>
      </c>
      <c r="B1083">
        <v>20240415</v>
      </c>
      <c r="C1083">
        <v>10</v>
      </c>
      <c r="D1083">
        <v>8.1999999999999993</v>
      </c>
      <c r="E1083">
        <v>638</v>
      </c>
      <c r="F1083">
        <v>22.1</v>
      </c>
      <c r="H1083">
        <v>81</v>
      </c>
      <c r="I1083" s="101" t="s">
        <v>20</v>
      </c>
      <c r="J1083" s="1">
        <f>DATEVALUE(RIGHT(jaar_zip[[#This Row],[YYYYMMDD]],2)&amp;"-"&amp;MID(jaar_zip[[#This Row],[YYYYMMDD]],5,2)&amp;"-"&amp;LEFT(jaar_zip[[#This Row],[YYYYMMDD]],4))</f>
        <v>45397</v>
      </c>
      <c r="K1083" s="101" t="str">
        <f>IF(AND(VALUE(MONTH(jaar_zip[[#This Row],[Datum]]))=1,VALUE(WEEKNUM(jaar_zip[[#This Row],[Datum]],21))&gt;51),RIGHT(YEAR(jaar_zip[[#This Row],[Datum]])-1,2),RIGHT(YEAR(jaar_zip[[#This Row],[Datum]]),2))&amp;"-"&amp; TEXT(WEEKNUM(jaar_zip[[#This Row],[Datum]],21),"00")</f>
        <v>24-16</v>
      </c>
      <c r="L1083" s="101">
        <f>MONTH(jaar_zip[[#This Row],[Datum]])</f>
        <v>4</v>
      </c>
      <c r="M1083" s="101">
        <f>IF(ISNUMBER(jaar_zip[[#This Row],[etmaaltemperatuur]]),IF(jaar_zip[[#This Row],[etmaaltemperatuur]]&lt;stookgrens,stookgrens-jaar_zip[[#This Row],[etmaaltemperatuur]],0),"")</f>
        <v>9.8000000000000007</v>
      </c>
      <c r="N1083" s="101">
        <f>IF(ISNUMBER(jaar_zip[[#This Row],[graaddagen]]),IF(OR(MONTH(jaar_zip[[#This Row],[Datum]])=1,MONTH(jaar_zip[[#This Row],[Datum]])=2,MONTH(jaar_zip[[#This Row],[Datum]])=11,MONTH(jaar_zip[[#This Row],[Datum]])=12),1.1,IF(OR(MONTH(jaar_zip[[#This Row],[Datum]])=3,MONTH(jaar_zip[[#This Row],[Datum]])=10),1,0.8))*jaar_zip[[#This Row],[graaddagen]],"")</f>
        <v>7.8400000000000007</v>
      </c>
      <c r="O1083" s="101">
        <f>IF(ISNUMBER(jaar_zip[[#This Row],[etmaaltemperatuur]]),IF(jaar_zip[[#This Row],[etmaaltemperatuur]]&gt;stookgrens,jaar_zip[[#This Row],[etmaaltemperatuur]]-stookgrens,0),"")</f>
        <v>0</v>
      </c>
    </row>
    <row r="1084" spans="1:15" x14ac:dyDescent="0.3">
      <c r="A1084">
        <v>267</v>
      </c>
      <c r="B1084">
        <v>20240416</v>
      </c>
      <c r="C1084">
        <v>10.1</v>
      </c>
      <c r="D1084">
        <v>8.6</v>
      </c>
      <c r="E1084">
        <v>1529</v>
      </c>
      <c r="F1084">
        <v>4.4000000000000004</v>
      </c>
      <c r="H1084">
        <v>81</v>
      </c>
      <c r="I1084" s="101" t="s">
        <v>20</v>
      </c>
      <c r="J1084" s="1">
        <f>DATEVALUE(RIGHT(jaar_zip[[#This Row],[YYYYMMDD]],2)&amp;"-"&amp;MID(jaar_zip[[#This Row],[YYYYMMDD]],5,2)&amp;"-"&amp;LEFT(jaar_zip[[#This Row],[YYYYMMDD]],4))</f>
        <v>45398</v>
      </c>
      <c r="K1084" s="101" t="str">
        <f>IF(AND(VALUE(MONTH(jaar_zip[[#This Row],[Datum]]))=1,VALUE(WEEKNUM(jaar_zip[[#This Row],[Datum]],21))&gt;51),RIGHT(YEAR(jaar_zip[[#This Row],[Datum]])-1,2),RIGHT(YEAR(jaar_zip[[#This Row],[Datum]]),2))&amp;"-"&amp; TEXT(WEEKNUM(jaar_zip[[#This Row],[Datum]],21),"00")</f>
        <v>24-16</v>
      </c>
      <c r="L1084" s="101">
        <f>MONTH(jaar_zip[[#This Row],[Datum]])</f>
        <v>4</v>
      </c>
      <c r="M1084" s="101">
        <f>IF(ISNUMBER(jaar_zip[[#This Row],[etmaaltemperatuur]]),IF(jaar_zip[[#This Row],[etmaaltemperatuur]]&lt;stookgrens,stookgrens-jaar_zip[[#This Row],[etmaaltemperatuur]],0),"")</f>
        <v>9.4</v>
      </c>
      <c r="N1084" s="101">
        <f>IF(ISNUMBER(jaar_zip[[#This Row],[graaddagen]]),IF(OR(MONTH(jaar_zip[[#This Row],[Datum]])=1,MONTH(jaar_zip[[#This Row],[Datum]])=2,MONTH(jaar_zip[[#This Row],[Datum]])=11,MONTH(jaar_zip[[#This Row],[Datum]])=12),1.1,IF(OR(MONTH(jaar_zip[[#This Row],[Datum]])=3,MONTH(jaar_zip[[#This Row],[Datum]])=10),1,0.8))*jaar_zip[[#This Row],[graaddagen]],"")</f>
        <v>7.5200000000000005</v>
      </c>
      <c r="O1084" s="101">
        <f>IF(ISNUMBER(jaar_zip[[#This Row],[etmaaltemperatuur]]),IF(jaar_zip[[#This Row],[etmaaltemperatuur]]&gt;stookgrens,jaar_zip[[#This Row],[etmaaltemperatuur]]-stookgrens,0),"")</f>
        <v>0</v>
      </c>
    </row>
    <row r="1085" spans="1:15" x14ac:dyDescent="0.3">
      <c r="A1085">
        <v>267</v>
      </c>
      <c r="B1085">
        <v>20240417</v>
      </c>
      <c r="C1085">
        <v>4.9000000000000004</v>
      </c>
      <c r="D1085">
        <v>6.3</v>
      </c>
      <c r="E1085">
        <v>1259</v>
      </c>
      <c r="F1085">
        <v>1.9</v>
      </c>
      <c r="H1085">
        <v>82</v>
      </c>
      <c r="I1085" s="101" t="s">
        <v>20</v>
      </c>
      <c r="J1085" s="1">
        <f>DATEVALUE(RIGHT(jaar_zip[[#This Row],[YYYYMMDD]],2)&amp;"-"&amp;MID(jaar_zip[[#This Row],[YYYYMMDD]],5,2)&amp;"-"&amp;LEFT(jaar_zip[[#This Row],[YYYYMMDD]],4))</f>
        <v>45399</v>
      </c>
      <c r="K1085" s="101" t="str">
        <f>IF(AND(VALUE(MONTH(jaar_zip[[#This Row],[Datum]]))=1,VALUE(WEEKNUM(jaar_zip[[#This Row],[Datum]],21))&gt;51),RIGHT(YEAR(jaar_zip[[#This Row],[Datum]])-1,2),RIGHT(YEAR(jaar_zip[[#This Row],[Datum]]),2))&amp;"-"&amp; TEXT(WEEKNUM(jaar_zip[[#This Row],[Datum]],21),"00")</f>
        <v>24-16</v>
      </c>
      <c r="L1085" s="101">
        <f>MONTH(jaar_zip[[#This Row],[Datum]])</f>
        <v>4</v>
      </c>
      <c r="M1085" s="101">
        <f>IF(ISNUMBER(jaar_zip[[#This Row],[etmaaltemperatuur]]),IF(jaar_zip[[#This Row],[etmaaltemperatuur]]&lt;stookgrens,stookgrens-jaar_zip[[#This Row],[etmaaltemperatuur]],0),"")</f>
        <v>11.7</v>
      </c>
      <c r="N1085" s="101">
        <f>IF(ISNUMBER(jaar_zip[[#This Row],[graaddagen]]),IF(OR(MONTH(jaar_zip[[#This Row],[Datum]])=1,MONTH(jaar_zip[[#This Row],[Datum]])=2,MONTH(jaar_zip[[#This Row],[Datum]])=11,MONTH(jaar_zip[[#This Row],[Datum]])=12),1.1,IF(OR(MONTH(jaar_zip[[#This Row],[Datum]])=3,MONTH(jaar_zip[[#This Row],[Datum]])=10),1,0.8))*jaar_zip[[#This Row],[graaddagen]],"")</f>
        <v>9.36</v>
      </c>
      <c r="O1085" s="101">
        <f>IF(ISNUMBER(jaar_zip[[#This Row],[etmaaltemperatuur]]),IF(jaar_zip[[#This Row],[etmaaltemperatuur]]&gt;stookgrens,jaar_zip[[#This Row],[etmaaltemperatuur]]-stookgrens,0),"")</f>
        <v>0</v>
      </c>
    </row>
    <row r="1086" spans="1:15" x14ac:dyDescent="0.3">
      <c r="A1086">
        <v>267</v>
      </c>
      <c r="B1086">
        <v>20240418</v>
      </c>
      <c r="C1086">
        <v>5.8</v>
      </c>
      <c r="D1086">
        <v>7.5</v>
      </c>
      <c r="E1086">
        <v>1441</v>
      </c>
      <c r="F1086">
        <v>3.8</v>
      </c>
      <c r="H1086">
        <v>80</v>
      </c>
      <c r="I1086" s="101" t="s">
        <v>20</v>
      </c>
      <c r="J1086" s="1">
        <f>DATEVALUE(RIGHT(jaar_zip[[#This Row],[YYYYMMDD]],2)&amp;"-"&amp;MID(jaar_zip[[#This Row],[YYYYMMDD]],5,2)&amp;"-"&amp;LEFT(jaar_zip[[#This Row],[YYYYMMDD]],4))</f>
        <v>45400</v>
      </c>
      <c r="K1086" s="101" t="str">
        <f>IF(AND(VALUE(MONTH(jaar_zip[[#This Row],[Datum]]))=1,VALUE(WEEKNUM(jaar_zip[[#This Row],[Datum]],21))&gt;51),RIGHT(YEAR(jaar_zip[[#This Row],[Datum]])-1,2),RIGHT(YEAR(jaar_zip[[#This Row],[Datum]]),2))&amp;"-"&amp; TEXT(WEEKNUM(jaar_zip[[#This Row],[Datum]],21),"00")</f>
        <v>24-16</v>
      </c>
      <c r="L1086" s="101">
        <f>MONTH(jaar_zip[[#This Row],[Datum]])</f>
        <v>4</v>
      </c>
      <c r="M1086" s="101">
        <f>IF(ISNUMBER(jaar_zip[[#This Row],[etmaaltemperatuur]]),IF(jaar_zip[[#This Row],[etmaaltemperatuur]]&lt;stookgrens,stookgrens-jaar_zip[[#This Row],[etmaaltemperatuur]],0),"")</f>
        <v>10.5</v>
      </c>
      <c r="N1086" s="101">
        <f>IF(ISNUMBER(jaar_zip[[#This Row],[graaddagen]]),IF(OR(MONTH(jaar_zip[[#This Row],[Datum]])=1,MONTH(jaar_zip[[#This Row],[Datum]])=2,MONTH(jaar_zip[[#This Row],[Datum]])=11,MONTH(jaar_zip[[#This Row],[Datum]])=12),1.1,IF(OR(MONTH(jaar_zip[[#This Row],[Datum]])=3,MONTH(jaar_zip[[#This Row],[Datum]])=10),1,0.8))*jaar_zip[[#This Row],[graaddagen]],"")</f>
        <v>8.4</v>
      </c>
      <c r="O1086" s="101">
        <f>IF(ISNUMBER(jaar_zip[[#This Row],[etmaaltemperatuur]]),IF(jaar_zip[[#This Row],[etmaaltemperatuur]]&gt;stookgrens,jaar_zip[[#This Row],[etmaaltemperatuur]]-stookgrens,0),"")</f>
        <v>0</v>
      </c>
    </row>
    <row r="1087" spans="1:15" x14ac:dyDescent="0.3">
      <c r="A1087">
        <v>267</v>
      </c>
      <c r="B1087">
        <v>20240419</v>
      </c>
      <c r="C1087">
        <v>11.1</v>
      </c>
      <c r="D1087">
        <v>8.1999999999999993</v>
      </c>
      <c r="E1087">
        <v>1162</v>
      </c>
      <c r="F1087">
        <v>12.4</v>
      </c>
      <c r="H1087">
        <v>87</v>
      </c>
      <c r="I1087" s="101" t="s">
        <v>20</v>
      </c>
      <c r="J1087" s="1">
        <f>DATEVALUE(RIGHT(jaar_zip[[#This Row],[YYYYMMDD]],2)&amp;"-"&amp;MID(jaar_zip[[#This Row],[YYYYMMDD]],5,2)&amp;"-"&amp;LEFT(jaar_zip[[#This Row],[YYYYMMDD]],4))</f>
        <v>45401</v>
      </c>
      <c r="K1087" s="101" t="str">
        <f>IF(AND(VALUE(MONTH(jaar_zip[[#This Row],[Datum]]))=1,VALUE(WEEKNUM(jaar_zip[[#This Row],[Datum]],21))&gt;51),RIGHT(YEAR(jaar_zip[[#This Row],[Datum]])-1,2),RIGHT(YEAR(jaar_zip[[#This Row],[Datum]]),2))&amp;"-"&amp; TEXT(WEEKNUM(jaar_zip[[#This Row],[Datum]],21),"00")</f>
        <v>24-16</v>
      </c>
      <c r="L1087" s="101">
        <f>MONTH(jaar_zip[[#This Row],[Datum]])</f>
        <v>4</v>
      </c>
      <c r="M1087" s="101">
        <f>IF(ISNUMBER(jaar_zip[[#This Row],[etmaaltemperatuur]]),IF(jaar_zip[[#This Row],[etmaaltemperatuur]]&lt;stookgrens,stookgrens-jaar_zip[[#This Row],[etmaaltemperatuur]],0),"")</f>
        <v>9.8000000000000007</v>
      </c>
      <c r="N1087" s="101">
        <f>IF(ISNUMBER(jaar_zip[[#This Row],[graaddagen]]),IF(OR(MONTH(jaar_zip[[#This Row],[Datum]])=1,MONTH(jaar_zip[[#This Row],[Datum]])=2,MONTH(jaar_zip[[#This Row],[Datum]])=11,MONTH(jaar_zip[[#This Row],[Datum]])=12),1.1,IF(OR(MONTH(jaar_zip[[#This Row],[Datum]])=3,MONTH(jaar_zip[[#This Row],[Datum]])=10),1,0.8))*jaar_zip[[#This Row],[graaddagen]],"")</f>
        <v>7.8400000000000007</v>
      </c>
      <c r="O1087" s="101">
        <f>IF(ISNUMBER(jaar_zip[[#This Row],[etmaaltemperatuur]]),IF(jaar_zip[[#This Row],[etmaaltemperatuur]]&gt;stookgrens,jaar_zip[[#This Row],[etmaaltemperatuur]]-stookgrens,0),"")</f>
        <v>0</v>
      </c>
    </row>
    <row r="1088" spans="1:15" x14ac:dyDescent="0.3">
      <c r="A1088">
        <v>267</v>
      </c>
      <c r="B1088">
        <v>20240420</v>
      </c>
      <c r="C1088">
        <v>10.6</v>
      </c>
      <c r="D1088">
        <v>7.3</v>
      </c>
      <c r="E1088">
        <v>1652</v>
      </c>
      <c r="F1088">
        <v>1.6</v>
      </c>
      <c r="H1088">
        <v>79</v>
      </c>
      <c r="I1088" s="101" t="s">
        <v>20</v>
      </c>
      <c r="J1088" s="1">
        <f>DATEVALUE(RIGHT(jaar_zip[[#This Row],[YYYYMMDD]],2)&amp;"-"&amp;MID(jaar_zip[[#This Row],[YYYYMMDD]],5,2)&amp;"-"&amp;LEFT(jaar_zip[[#This Row],[YYYYMMDD]],4))</f>
        <v>45402</v>
      </c>
      <c r="K1088" s="101" t="str">
        <f>IF(AND(VALUE(MONTH(jaar_zip[[#This Row],[Datum]]))=1,VALUE(WEEKNUM(jaar_zip[[#This Row],[Datum]],21))&gt;51),RIGHT(YEAR(jaar_zip[[#This Row],[Datum]])-1,2),RIGHT(YEAR(jaar_zip[[#This Row],[Datum]]),2))&amp;"-"&amp; TEXT(WEEKNUM(jaar_zip[[#This Row],[Datum]],21),"00")</f>
        <v>24-16</v>
      </c>
      <c r="L1088" s="101">
        <f>MONTH(jaar_zip[[#This Row],[Datum]])</f>
        <v>4</v>
      </c>
      <c r="M1088" s="101">
        <f>IF(ISNUMBER(jaar_zip[[#This Row],[etmaaltemperatuur]]),IF(jaar_zip[[#This Row],[etmaaltemperatuur]]&lt;stookgrens,stookgrens-jaar_zip[[#This Row],[etmaaltemperatuur]],0),"")</f>
        <v>10.7</v>
      </c>
      <c r="N1088" s="101">
        <f>IF(ISNUMBER(jaar_zip[[#This Row],[graaddagen]]),IF(OR(MONTH(jaar_zip[[#This Row],[Datum]])=1,MONTH(jaar_zip[[#This Row],[Datum]])=2,MONTH(jaar_zip[[#This Row],[Datum]])=11,MONTH(jaar_zip[[#This Row],[Datum]])=12),1.1,IF(OR(MONTH(jaar_zip[[#This Row],[Datum]])=3,MONTH(jaar_zip[[#This Row],[Datum]])=10),1,0.8))*jaar_zip[[#This Row],[graaddagen]],"")</f>
        <v>8.56</v>
      </c>
      <c r="O1088" s="101">
        <f>IF(ISNUMBER(jaar_zip[[#This Row],[etmaaltemperatuur]]),IF(jaar_zip[[#This Row],[etmaaltemperatuur]]&gt;stookgrens,jaar_zip[[#This Row],[etmaaltemperatuur]]-stookgrens,0),"")</f>
        <v>0</v>
      </c>
    </row>
    <row r="1089" spans="1:15" x14ac:dyDescent="0.3">
      <c r="A1089">
        <v>267</v>
      </c>
      <c r="B1089">
        <v>20240421</v>
      </c>
      <c r="C1089">
        <v>6.4</v>
      </c>
      <c r="D1089">
        <v>6.7</v>
      </c>
      <c r="E1089">
        <v>1819</v>
      </c>
      <c r="F1089">
        <v>1.5</v>
      </c>
      <c r="H1089">
        <v>77</v>
      </c>
      <c r="I1089" s="101" t="s">
        <v>20</v>
      </c>
      <c r="J1089" s="1">
        <f>DATEVALUE(RIGHT(jaar_zip[[#This Row],[YYYYMMDD]],2)&amp;"-"&amp;MID(jaar_zip[[#This Row],[YYYYMMDD]],5,2)&amp;"-"&amp;LEFT(jaar_zip[[#This Row],[YYYYMMDD]],4))</f>
        <v>45403</v>
      </c>
      <c r="K1089" s="101" t="str">
        <f>IF(AND(VALUE(MONTH(jaar_zip[[#This Row],[Datum]]))=1,VALUE(WEEKNUM(jaar_zip[[#This Row],[Datum]],21))&gt;51),RIGHT(YEAR(jaar_zip[[#This Row],[Datum]])-1,2),RIGHT(YEAR(jaar_zip[[#This Row],[Datum]]),2))&amp;"-"&amp; TEXT(WEEKNUM(jaar_zip[[#This Row],[Datum]],21),"00")</f>
        <v>24-16</v>
      </c>
      <c r="L1089" s="101">
        <f>MONTH(jaar_zip[[#This Row],[Datum]])</f>
        <v>4</v>
      </c>
      <c r="M1089" s="101">
        <f>IF(ISNUMBER(jaar_zip[[#This Row],[etmaaltemperatuur]]),IF(jaar_zip[[#This Row],[etmaaltemperatuur]]&lt;stookgrens,stookgrens-jaar_zip[[#This Row],[etmaaltemperatuur]],0),"")</f>
        <v>11.3</v>
      </c>
      <c r="N1089" s="101">
        <f>IF(ISNUMBER(jaar_zip[[#This Row],[graaddagen]]),IF(OR(MONTH(jaar_zip[[#This Row],[Datum]])=1,MONTH(jaar_zip[[#This Row],[Datum]])=2,MONTH(jaar_zip[[#This Row],[Datum]])=11,MONTH(jaar_zip[[#This Row],[Datum]])=12),1.1,IF(OR(MONTH(jaar_zip[[#This Row],[Datum]])=3,MONTH(jaar_zip[[#This Row],[Datum]])=10),1,0.8))*jaar_zip[[#This Row],[graaddagen]],"")</f>
        <v>9.0400000000000009</v>
      </c>
      <c r="O1089" s="101">
        <f>IF(ISNUMBER(jaar_zip[[#This Row],[etmaaltemperatuur]]),IF(jaar_zip[[#This Row],[etmaaltemperatuur]]&gt;stookgrens,jaar_zip[[#This Row],[etmaaltemperatuur]]-stookgrens,0),"")</f>
        <v>0</v>
      </c>
    </row>
    <row r="1090" spans="1:15" x14ac:dyDescent="0.3">
      <c r="A1090">
        <v>267</v>
      </c>
      <c r="B1090">
        <v>20240422</v>
      </c>
      <c r="C1090">
        <v>4.5999999999999996</v>
      </c>
      <c r="D1090">
        <v>5.7</v>
      </c>
      <c r="E1090">
        <v>1778</v>
      </c>
      <c r="F1090">
        <v>0.1</v>
      </c>
      <c r="H1090">
        <v>69</v>
      </c>
      <c r="I1090" s="101" t="s">
        <v>20</v>
      </c>
      <c r="J1090" s="1">
        <f>DATEVALUE(RIGHT(jaar_zip[[#This Row],[YYYYMMDD]],2)&amp;"-"&amp;MID(jaar_zip[[#This Row],[YYYYMMDD]],5,2)&amp;"-"&amp;LEFT(jaar_zip[[#This Row],[YYYYMMDD]],4))</f>
        <v>45404</v>
      </c>
      <c r="K1090" s="101" t="str">
        <f>IF(AND(VALUE(MONTH(jaar_zip[[#This Row],[Datum]]))=1,VALUE(WEEKNUM(jaar_zip[[#This Row],[Datum]],21))&gt;51),RIGHT(YEAR(jaar_zip[[#This Row],[Datum]])-1,2),RIGHT(YEAR(jaar_zip[[#This Row],[Datum]]),2))&amp;"-"&amp; TEXT(WEEKNUM(jaar_zip[[#This Row],[Datum]],21),"00")</f>
        <v>24-17</v>
      </c>
      <c r="L1090" s="101">
        <f>MONTH(jaar_zip[[#This Row],[Datum]])</f>
        <v>4</v>
      </c>
      <c r="M1090" s="101">
        <f>IF(ISNUMBER(jaar_zip[[#This Row],[etmaaltemperatuur]]),IF(jaar_zip[[#This Row],[etmaaltemperatuur]]&lt;stookgrens,stookgrens-jaar_zip[[#This Row],[etmaaltemperatuur]],0),"")</f>
        <v>12.3</v>
      </c>
      <c r="N1090" s="101">
        <f>IF(ISNUMBER(jaar_zip[[#This Row],[graaddagen]]),IF(OR(MONTH(jaar_zip[[#This Row],[Datum]])=1,MONTH(jaar_zip[[#This Row],[Datum]])=2,MONTH(jaar_zip[[#This Row],[Datum]])=11,MONTH(jaar_zip[[#This Row],[Datum]])=12),1.1,IF(OR(MONTH(jaar_zip[[#This Row],[Datum]])=3,MONTH(jaar_zip[[#This Row],[Datum]])=10),1,0.8))*jaar_zip[[#This Row],[graaddagen]],"")</f>
        <v>9.8400000000000016</v>
      </c>
      <c r="O1090" s="101">
        <f>IF(ISNUMBER(jaar_zip[[#This Row],[etmaaltemperatuur]]),IF(jaar_zip[[#This Row],[etmaaltemperatuur]]&gt;stookgrens,jaar_zip[[#This Row],[etmaaltemperatuur]]-stookgrens,0),"")</f>
        <v>0</v>
      </c>
    </row>
    <row r="1091" spans="1:15" x14ac:dyDescent="0.3">
      <c r="A1091">
        <v>267</v>
      </c>
      <c r="B1091">
        <v>20240423</v>
      </c>
      <c r="C1091">
        <v>5.0999999999999996</v>
      </c>
      <c r="D1091">
        <v>5.5</v>
      </c>
      <c r="E1091">
        <v>1722</v>
      </c>
      <c r="F1091">
        <v>0.7</v>
      </c>
      <c r="H1091">
        <v>74</v>
      </c>
      <c r="I1091" s="101" t="s">
        <v>20</v>
      </c>
      <c r="J1091" s="1">
        <f>DATEVALUE(RIGHT(jaar_zip[[#This Row],[YYYYMMDD]],2)&amp;"-"&amp;MID(jaar_zip[[#This Row],[YYYYMMDD]],5,2)&amp;"-"&amp;LEFT(jaar_zip[[#This Row],[YYYYMMDD]],4))</f>
        <v>45405</v>
      </c>
      <c r="K1091" s="101" t="str">
        <f>IF(AND(VALUE(MONTH(jaar_zip[[#This Row],[Datum]]))=1,VALUE(WEEKNUM(jaar_zip[[#This Row],[Datum]],21))&gt;51),RIGHT(YEAR(jaar_zip[[#This Row],[Datum]])-1,2),RIGHT(YEAR(jaar_zip[[#This Row],[Datum]]),2))&amp;"-"&amp; TEXT(WEEKNUM(jaar_zip[[#This Row],[Datum]],21),"00")</f>
        <v>24-17</v>
      </c>
      <c r="L1091" s="101">
        <f>MONTH(jaar_zip[[#This Row],[Datum]])</f>
        <v>4</v>
      </c>
      <c r="M1091" s="101">
        <f>IF(ISNUMBER(jaar_zip[[#This Row],[etmaaltemperatuur]]),IF(jaar_zip[[#This Row],[etmaaltemperatuur]]&lt;stookgrens,stookgrens-jaar_zip[[#This Row],[etmaaltemperatuur]],0),"")</f>
        <v>12.5</v>
      </c>
      <c r="N1091" s="101">
        <f>IF(ISNUMBER(jaar_zip[[#This Row],[graaddagen]]),IF(OR(MONTH(jaar_zip[[#This Row],[Datum]])=1,MONTH(jaar_zip[[#This Row],[Datum]])=2,MONTH(jaar_zip[[#This Row],[Datum]])=11,MONTH(jaar_zip[[#This Row],[Datum]])=12),1.1,IF(OR(MONTH(jaar_zip[[#This Row],[Datum]])=3,MONTH(jaar_zip[[#This Row],[Datum]])=10),1,0.8))*jaar_zip[[#This Row],[graaddagen]],"")</f>
        <v>10</v>
      </c>
      <c r="O1091" s="101">
        <f>IF(ISNUMBER(jaar_zip[[#This Row],[etmaaltemperatuur]]),IF(jaar_zip[[#This Row],[etmaaltemperatuur]]&gt;stookgrens,jaar_zip[[#This Row],[etmaaltemperatuur]]-stookgrens,0),"")</f>
        <v>0</v>
      </c>
    </row>
    <row r="1092" spans="1:15" x14ac:dyDescent="0.3">
      <c r="A1092">
        <v>267</v>
      </c>
      <c r="B1092">
        <v>20240424</v>
      </c>
      <c r="C1092">
        <v>9.6</v>
      </c>
      <c r="D1092">
        <v>6.7</v>
      </c>
      <c r="E1092">
        <v>1556</v>
      </c>
      <c r="F1092">
        <v>9</v>
      </c>
      <c r="H1092">
        <v>81</v>
      </c>
      <c r="I1092" s="101" t="s">
        <v>20</v>
      </c>
      <c r="J1092" s="1">
        <f>DATEVALUE(RIGHT(jaar_zip[[#This Row],[YYYYMMDD]],2)&amp;"-"&amp;MID(jaar_zip[[#This Row],[YYYYMMDD]],5,2)&amp;"-"&amp;LEFT(jaar_zip[[#This Row],[YYYYMMDD]],4))</f>
        <v>45406</v>
      </c>
      <c r="K1092" s="101" t="str">
        <f>IF(AND(VALUE(MONTH(jaar_zip[[#This Row],[Datum]]))=1,VALUE(WEEKNUM(jaar_zip[[#This Row],[Datum]],21))&gt;51),RIGHT(YEAR(jaar_zip[[#This Row],[Datum]])-1,2),RIGHT(YEAR(jaar_zip[[#This Row],[Datum]]),2))&amp;"-"&amp; TEXT(WEEKNUM(jaar_zip[[#This Row],[Datum]],21),"00")</f>
        <v>24-17</v>
      </c>
      <c r="L1092" s="101">
        <f>MONTH(jaar_zip[[#This Row],[Datum]])</f>
        <v>4</v>
      </c>
      <c r="M1092" s="101">
        <f>IF(ISNUMBER(jaar_zip[[#This Row],[etmaaltemperatuur]]),IF(jaar_zip[[#This Row],[etmaaltemperatuur]]&lt;stookgrens,stookgrens-jaar_zip[[#This Row],[etmaaltemperatuur]],0),"")</f>
        <v>11.3</v>
      </c>
      <c r="N1092" s="101">
        <f>IF(ISNUMBER(jaar_zip[[#This Row],[graaddagen]]),IF(OR(MONTH(jaar_zip[[#This Row],[Datum]])=1,MONTH(jaar_zip[[#This Row],[Datum]])=2,MONTH(jaar_zip[[#This Row],[Datum]])=11,MONTH(jaar_zip[[#This Row],[Datum]])=12),1.1,IF(OR(MONTH(jaar_zip[[#This Row],[Datum]])=3,MONTH(jaar_zip[[#This Row],[Datum]])=10),1,0.8))*jaar_zip[[#This Row],[graaddagen]],"")</f>
        <v>9.0400000000000009</v>
      </c>
      <c r="O1092" s="101">
        <f>IF(ISNUMBER(jaar_zip[[#This Row],[etmaaltemperatuur]]),IF(jaar_zip[[#This Row],[etmaaltemperatuur]]&gt;stookgrens,jaar_zip[[#This Row],[etmaaltemperatuur]]-stookgrens,0),"")</f>
        <v>0</v>
      </c>
    </row>
    <row r="1093" spans="1:15" x14ac:dyDescent="0.3">
      <c r="A1093">
        <v>267</v>
      </c>
      <c r="B1093">
        <v>20240425</v>
      </c>
      <c r="C1093">
        <v>5.0999999999999996</v>
      </c>
      <c r="D1093">
        <v>6.1</v>
      </c>
      <c r="E1093">
        <v>991</v>
      </c>
      <c r="F1093">
        <v>8.5</v>
      </c>
      <c r="H1093">
        <v>81</v>
      </c>
      <c r="I1093" s="101" t="s">
        <v>20</v>
      </c>
      <c r="J1093" s="1">
        <f>DATEVALUE(RIGHT(jaar_zip[[#This Row],[YYYYMMDD]],2)&amp;"-"&amp;MID(jaar_zip[[#This Row],[YYYYMMDD]],5,2)&amp;"-"&amp;LEFT(jaar_zip[[#This Row],[YYYYMMDD]],4))</f>
        <v>45407</v>
      </c>
      <c r="K1093" s="101" t="str">
        <f>IF(AND(VALUE(MONTH(jaar_zip[[#This Row],[Datum]]))=1,VALUE(WEEKNUM(jaar_zip[[#This Row],[Datum]],21))&gt;51),RIGHT(YEAR(jaar_zip[[#This Row],[Datum]])-1,2),RIGHT(YEAR(jaar_zip[[#This Row],[Datum]]),2))&amp;"-"&amp; TEXT(WEEKNUM(jaar_zip[[#This Row],[Datum]],21),"00")</f>
        <v>24-17</v>
      </c>
      <c r="L1093" s="101">
        <f>MONTH(jaar_zip[[#This Row],[Datum]])</f>
        <v>4</v>
      </c>
      <c r="M1093" s="101">
        <f>IF(ISNUMBER(jaar_zip[[#This Row],[etmaaltemperatuur]]),IF(jaar_zip[[#This Row],[etmaaltemperatuur]]&lt;stookgrens,stookgrens-jaar_zip[[#This Row],[etmaaltemperatuur]],0),"")</f>
        <v>11.9</v>
      </c>
      <c r="N1093" s="101">
        <f>IF(ISNUMBER(jaar_zip[[#This Row],[graaddagen]]),IF(OR(MONTH(jaar_zip[[#This Row],[Datum]])=1,MONTH(jaar_zip[[#This Row],[Datum]])=2,MONTH(jaar_zip[[#This Row],[Datum]])=11,MONTH(jaar_zip[[#This Row],[Datum]])=12),1.1,IF(OR(MONTH(jaar_zip[[#This Row],[Datum]])=3,MONTH(jaar_zip[[#This Row],[Datum]])=10),1,0.8))*jaar_zip[[#This Row],[graaddagen]],"")</f>
        <v>9.5200000000000014</v>
      </c>
      <c r="O1093" s="101">
        <f>IF(ISNUMBER(jaar_zip[[#This Row],[etmaaltemperatuur]]),IF(jaar_zip[[#This Row],[etmaaltemperatuur]]&gt;stookgrens,jaar_zip[[#This Row],[etmaaltemperatuur]]-stookgrens,0),"")</f>
        <v>0</v>
      </c>
    </row>
    <row r="1094" spans="1:15" x14ac:dyDescent="0.3">
      <c r="A1094">
        <v>267</v>
      </c>
      <c r="B1094">
        <v>20240426</v>
      </c>
      <c r="C1094">
        <v>3.5</v>
      </c>
      <c r="D1094">
        <v>7.1</v>
      </c>
      <c r="E1094">
        <v>2315</v>
      </c>
      <c r="F1094">
        <v>0.2</v>
      </c>
      <c r="H1094">
        <v>78</v>
      </c>
      <c r="I1094" s="101" t="s">
        <v>20</v>
      </c>
      <c r="J1094" s="1">
        <f>DATEVALUE(RIGHT(jaar_zip[[#This Row],[YYYYMMDD]],2)&amp;"-"&amp;MID(jaar_zip[[#This Row],[YYYYMMDD]],5,2)&amp;"-"&amp;LEFT(jaar_zip[[#This Row],[YYYYMMDD]],4))</f>
        <v>45408</v>
      </c>
      <c r="K1094" s="101" t="str">
        <f>IF(AND(VALUE(MONTH(jaar_zip[[#This Row],[Datum]]))=1,VALUE(WEEKNUM(jaar_zip[[#This Row],[Datum]],21))&gt;51),RIGHT(YEAR(jaar_zip[[#This Row],[Datum]])-1,2),RIGHT(YEAR(jaar_zip[[#This Row],[Datum]]),2))&amp;"-"&amp; TEXT(WEEKNUM(jaar_zip[[#This Row],[Datum]],21),"00")</f>
        <v>24-17</v>
      </c>
      <c r="L1094" s="101">
        <f>MONTH(jaar_zip[[#This Row],[Datum]])</f>
        <v>4</v>
      </c>
      <c r="M1094" s="101">
        <f>IF(ISNUMBER(jaar_zip[[#This Row],[etmaaltemperatuur]]),IF(jaar_zip[[#This Row],[etmaaltemperatuur]]&lt;stookgrens,stookgrens-jaar_zip[[#This Row],[etmaaltemperatuur]],0),"")</f>
        <v>10.9</v>
      </c>
      <c r="N1094" s="101">
        <f>IF(ISNUMBER(jaar_zip[[#This Row],[graaddagen]]),IF(OR(MONTH(jaar_zip[[#This Row],[Datum]])=1,MONTH(jaar_zip[[#This Row],[Datum]])=2,MONTH(jaar_zip[[#This Row],[Datum]])=11,MONTH(jaar_zip[[#This Row],[Datum]])=12),1.1,IF(OR(MONTH(jaar_zip[[#This Row],[Datum]])=3,MONTH(jaar_zip[[#This Row],[Datum]])=10),1,0.8))*jaar_zip[[#This Row],[graaddagen]],"")</f>
        <v>8.7200000000000006</v>
      </c>
      <c r="O1094" s="101">
        <f>IF(ISNUMBER(jaar_zip[[#This Row],[etmaaltemperatuur]]),IF(jaar_zip[[#This Row],[etmaaltemperatuur]]&gt;stookgrens,jaar_zip[[#This Row],[etmaaltemperatuur]]-stookgrens,0),"")</f>
        <v>0</v>
      </c>
    </row>
    <row r="1095" spans="1:15" x14ac:dyDescent="0.3">
      <c r="A1095">
        <v>267</v>
      </c>
      <c r="B1095">
        <v>20240427</v>
      </c>
      <c r="C1095">
        <v>3.7</v>
      </c>
      <c r="D1095">
        <v>10.7</v>
      </c>
      <c r="E1095">
        <v>1110</v>
      </c>
      <c r="F1095">
        <v>0.8</v>
      </c>
      <c r="H1095">
        <v>85</v>
      </c>
      <c r="I1095" s="101" t="s">
        <v>20</v>
      </c>
      <c r="J1095" s="1">
        <f>DATEVALUE(RIGHT(jaar_zip[[#This Row],[YYYYMMDD]],2)&amp;"-"&amp;MID(jaar_zip[[#This Row],[YYYYMMDD]],5,2)&amp;"-"&amp;LEFT(jaar_zip[[#This Row],[YYYYMMDD]],4))</f>
        <v>45409</v>
      </c>
      <c r="K1095" s="101" t="str">
        <f>IF(AND(VALUE(MONTH(jaar_zip[[#This Row],[Datum]]))=1,VALUE(WEEKNUM(jaar_zip[[#This Row],[Datum]],21))&gt;51),RIGHT(YEAR(jaar_zip[[#This Row],[Datum]])-1,2),RIGHT(YEAR(jaar_zip[[#This Row],[Datum]]),2))&amp;"-"&amp; TEXT(WEEKNUM(jaar_zip[[#This Row],[Datum]],21),"00")</f>
        <v>24-17</v>
      </c>
      <c r="L1095" s="101">
        <f>MONTH(jaar_zip[[#This Row],[Datum]])</f>
        <v>4</v>
      </c>
      <c r="M1095" s="101">
        <f>IF(ISNUMBER(jaar_zip[[#This Row],[etmaaltemperatuur]]),IF(jaar_zip[[#This Row],[etmaaltemperatuur]]&lt;stookgrens,stookgrens-jaar_zip[[#This Row],[etmaaltemperatuur]],0),"")</f>
        <v>7.3000000000000007</v>
      </c>
      <c r="N1095" s="101">
        <f>IF(ISNUMBER(jaar_zip[[#This Row],[graaddagen]]),IF(OR(MONTH(jaar_zip[[#This Row],[Datum]])=1,MONTH(jaar_zip[[#This Row],[Datum]])=2,MONTH(jaar_zip[[#This Row],[Datum]])=11,MONTH(jaar_zip[[#This Row],[Datum]])=12),1.1,IF(OR(MONTH(jaar_zip[[#This Row],[Datum]])=3,MONTH(jaar_zip[[#This Row],[Datum]])=10),1,0.8))*jaar_zip[[#This Row],[graaddagen]],"")</f>
        <v>5.8400000000000007</v>
      </c>
      <c r="O1095" s="101">
        <f>IF(ISNUMBER(jaar_zip[[#This Row],[etmaaltemperatuur]]),IF(jaar_zip[[#This Row],[etmaaltemperatuur]]&gt;stookgrens,jaar_zip[[#This Row],[etmaaltemperatuur]]-stookgrens,0),"")</f>
        <v>0</v>
      </c>
    </row>
    <row r="1096" spans="1:15" x14ac:dyDescent="0.3">
      <c r="A1096">
        <v>267</v>
      </c>
      <c r="B1096">
        <v>20240428</v>
      </c>
      <c r="C1096">
        <v>7.7</v>
      </c>
      <c r="D1096">
        <v>11.8</v>
      </c>
      <c r="E1096">
        <v>1036</v>
      </c>
      <c r="F1096">
        <v>0.2</v>
      </c>
      <c r="H1096">
        <v>80</v>
      </c>
      <c r="I1096" s="101" t="s">
        <v>20</v>
      </c>
      <c r="J1096" s="1">
        <f>DATEVALUE(RIGHT(jaar_zip[[#This Row],[YYYYMMDD]],2)&amp;"-"&amp;MID(jaar_zip[[#This Row],[YYYYMMDD]],5,2)&amp;"-"&amp;LEFT(jaar_zip[[#This Row],[YYYYMMDD]],4))</f>
        <v>45410</v>
      </c>
      <c r="K1096" s="101" t="str">
        <f>IF(AND(VALUE(MONTH(jaar_zip[[#This Row],[Datum]]))=1,VALUE(WEEKNUM(jaar_zip[[#This Row],[Datum]],21))&gt;51),RIGHT(YEAR(jaar_zip[[#This Row],[Datum]])-1,2),RIGHT(YEAR(jaar_zip[[#This Row],[Datum]]),2))&amp;"-"&amp; TEXT(WEEKNUM(jaar_zip[[#This Row],[Datum]],21),"00")</f>
        <v>24-17</v>
      </c>
      <c r="L1096" s="101">
        <f>MONTH(jaar_zip[[#This Row],[Datum]])</f>
        <v>4</v>
      </c>
      <c r="M1096" s="101">
        <f>IF(ISNUMBER(jaar_zip[[#This Row],[etmaaltemperatuur]]),IF(jaar_zip[[#This Row],[etmaaltemperatuur]]&lt;stookgrens,stookgrens-jaar_zip[[#This Row],[etmaaltemperatuur]],0),"")</f>
        <v>6.1999999999999993</v>
      </c>
      <c r="N1096" s="101">
        <f>IF(ISNUMBER(jaar_zip[[#This Row],[graaddagen]]),IF(OR(MONTH(jaar_zip[[#This Row],[Datum]])=1,MONTH(jaar_zip[[#This Row],[Datum]])=2,MONTH(jaar_zip[[#This Row],[Datum]])=11,MONTH(jaar_zip[[#This Row],[Datum]])=12),1.1,IF(OR(MONTH(jaar_zip[[#This Row],[Datum]])=3,MONTH(jaar_zip[[#This Row],[Datum]])=10),1,0.8))*jaar_zip[[#This Row],[graaddagen]],"")</f>
        <v>4.96</v>
      </c>
      <c r="O1096" s="101">
        <f>IF(ISNUMBER(jaar_zip[[#This Row],[etmaaltemperatuur]]),IF(jaar_zip[[#This Row],[etmaaltemperatuur]]&gt;stookgrens,jaar_zip[[#This Row],[etmaaltemperatuur]]-stookgrens,0),"")</f>
        <v>0</v>
      </c>
    </row>
    <row r="1097" spans="1:15" x14ac:dyDescent="0.3">
      <c r="A1097">
        <v>267</v>
      </c>
      <c r="B1097">
        <v>20240429</v>
      </c>
      <c r="C1097">
        <v>4</v>
      </c>
      <c r="D1097">
        <v>12.5</v>
      </c>
      <c r="E1097">
        <v>2506</v>
      </c>
      <c r="F1097">
        <v>-0.1</v>
      </c>
      <c r="H1097">
        <v>77</v>
      </c>
      <c r="I1097" s="101" t="s">
        <v>20</v>
      </c>
      <c r="J1097" s="1">
        <f>DATEVALUE(RIGHT(jaar_zip[[#This Row],[YYYYMMDD]],2)&amp;"-"&amp;MID(jaar_zip[[#This Row],[YYYYMMDD]],5,2)&amp;"-"&amp;LEFT(jaar_zip[[#This Row],[YYYYMMDD]],4))</f>
        <v>45411</v>
      </c>
      <c r="K1097" s="101" t="str">
        <f>IF(AND(VALUE(MONTH(jaar_zip[[#This Row],[Datum]]))=1,VALUE(WEEKNUM(jaar_zip[[#This Row],[Datum]],21))&gt;51),RIGHT(YEAR(jaar_zip[[#This Row],[Datum]])-1,2),RIGHT(YEAR(jaar_zip[[#This Row],[Datum]]),2))&amp;"-"&amp; TEXT(WEEKNUM(jaar_zip[[#This Row],[Datum]],21),"00")</f>
        <v>24-18</v>
      </c>
      <c r="L1097" s="101">
        <f>MONTH(jaar_zip[[#This Row],[Datum]])</f>
        <v>4</v>
      </c>
      <c r="M1097" s="101">
        <f>IF(ISNUMBER(jaar_zip[[#This Row],[etmaaltemperatuur]]),IF(jaar_zip[[#This Row],[etmaaltemperatuur]]&lt;stookgrens,stookgrens-jaar_zip[[#This Row],[etmaaltemperatuur]],0),"")</f>
        <v>5.5</v>
      </c>
      <c r="N1097" s="101">
        <f>IF(ISNUMBER(jaar_zip[[#This Row],[graaddagen]]),IF(OR(MONTH(jaar_zip[[#This Row],[Datum]])=1,MONTH(jaar_zip[[#This Row],[Datum]])=2,MONTH(jaar_zip[[#This Row],[Datum]])=11,MONTH(jaar_zip[[#This Row],[Datum]])=12),1.1,IF(OR(MONTH(jaar_zip[[#This Row],[Datum]])=3,MONTH(jaar_zip[[#This Row],[Datum]])=10),1,0.8))*jaar_zip[[#This Row],[graaddagen]],"")</f>
        <v>4.4000000000000004</v>
      </c>
      <c r="O1097" s="101">
        <f>IF(ISNUMBER(jaar_zip[[#This Row],[etmaaltemperatuur]]),IF(jaar_zip[[#This Row],[etmaaltemperatuur]]&gt;stookgrens,jaar_zip[[#This Row],[etmaaltemperatuur]]-stookgrens,0),"")</f>
        <v>0</v>
      </c>
    </row>
    <row r="1098" spans="1:15" x14ac:dyDescent="0.3">
      <c r="A1098">
        <v>267</v>
      </c>
      <c r="B1098">
        <v>20240430</v>
      </c>
      <c r="C1098">
        <v>3.4</v>
      </c>
      <c r="D1098">
        <v>15.4</v>
      </c>
      <c r="E1098">
        <v>1610</v>
      </c>
      <c r="F1098">
        <v>-0.1</v>
      </c>
      <c r="H1098">
        <v>83</v>
      </c>
      <c r="I1098" s="101" t="s">
        <v>20</v>
      </c>
      <c r="J1098" s="1">
        <f>DATEVALUE(RIGHT(jaar_zip[[#This Row],[YYYYMMDD]],2)&amp;"-"&amp;MID(jaar_zip[[#This Row],[YYYYMMDD]],5,2)&amp;"-"&amp;LEFT(jaar_zip[[#This Row],[YYYYMMDD]],4))</f>
        <v>45412</v>
      </c>
      <c r="K1098" s="101" t="str">
        <f>IF(AND(VALUE(MONTH(jaar_zip[[#This Row],[Datum]]))=1,VALUE(WEEKNUM(jaar_zip[[#This Row],[Datum]],21))&gt;51),RIGHT(YEAR(jaar_zip[[#This Row],[Datum]])-1,2),RIGHT(YEAR(jaar_zip[[#This Row],[Datum]]),2))&amp;"-"&amp; TEXT(WEEKNUM(jaar_zip[[#This Row],[Datum]],21),"00")</f>
        <v>24-18</v>
      </c>
      <c r="L1098" s="101">
        <f>MONTH(jaar_zip[[#This Row],[Datum]])</f>
        <v>4</v>
      </c>
      <c r="M1098" s="101">
        <f>IF(ISNUMBER(jaar_zip[[#This Row],[etmaaltemperatuur]]),IF(jaar_zip[[#This Row],[etmaaltemperatuur]]&lt;stookgrens,stookgrens-jaar_zip[[#This Row],[etmaaltemperatuur]],0),"")</f>
        <v>2.5999999999999996</v>
      </c>
      <c r="N1098" s="101">
        <f>IF(ISNUMBER(jaar_zip[[#This Row],[graaddagen]]),IF(OR(MONTH(jaar_zip[[#This Row],[Datum]])=1,MONTH(jaar_zip[[#This Row],[Datum]])=2,MONTH(jaar_zip[[#This Row],[Datum]])=11,MONTH(jaar_zip[[#This Row],[Datum]])=12),1.1,IF(OR(MONTH(jaar_zip[[#This Row],[Datum]])=3,MONTH(jaar_zip[[#This Row],[Datum]])=10),1,0.8))*jaar_zip[[#This Row],[graaddagen]],"")</f>
        <v>2.0799999999999996</v>
      </c>
      <c r="O1098" s="101">
        <f>IF(ISNUMBER(jaar_zip[[#This Row],[etmaaltemperatuur]]),IF(jaar_zip[[#This Row],[etmaaltemperatuur]]&gt;stookgrens,jaar_zip[[#This Row],[etmaaltemperatuur]]-stookgrens,0),"")</f>
        <v>0</v>
      </c>
    </row>
    <row r="1099" spans="1:15" x14ac:dyDescent="0.3">
      <c r="A1099">
        <v>267</v>
      </c>
      <c r="B1099">
        <v>20240501</v>
      </c>
      <c r="C1099">
        <v>4.8</v>
      </c>
      <c r="D1099">
        <v>16.3</v>
      </c>
      <c r="E1099">
        <v>2282</v>
      </c>
      <c r="F1099">
        <v>1</v>
      </c>
      <c r="H1099">
        <v>88</v>
      </c>
      <c r="I1099" s="101" t="s">
        <v>20</v>
      </c>
      <c r="J1099" s="1">
        <f>DATEVALUE(RIGHT(jaar_zip[[#This Row],[YYYYMMDD]],2)&amp;"-"&amp;MID(jaar_zip[[#This Row],[YYYYMMDD]],5,2)&amp;"-"&amp;LEFT(jaar_zip[[#This Row],[YYYYMMDD]],4))</f>
        <v>45413</v>
      </c>
      <c r="K1099" s="101" t="str">
        <f>IF(AND(VALUE(MONTH(jaar_zip[[#This Row],[Datum]]))=1,VALUE(WEEKNUM(jaar_zip[[#This Row],[Datum]],21))&gt;51),RIGHT(YEAR(jaar_zip[[#This Row],[Datum]])-1,2),RIGHT(YEAR(jaar_zip[[#This Row],[Datum]]),2))&amp;"-"&amp; TEXT(WEEKNUM(jaar_zip[[#This Row],[Datum]],21),"00")</f>
        <v>24-18</v>
      </c>
      <c r="L1099" s="101">
        <f>MONTH(jaar_zip[[#This Row],[Datum]])</f>
        <v>5</v>
      </c>
      <c r="M1099" s="101">
        <f>IF(ISNUMBER(jaar_zip[[#This Row],[etmaaltemperatuur]]),IF(jaar_zip[[#This Row],[etmaaltemperatuur]]&lt;stookgrens,stookgrens-jaar_zip[[#This Row],[etmaaltemperatuur]],0),"")</f>
        <v>1.6999999999999993</v>
      </c>
      <c r="N1099" s="101">
        <f>IF(ISNUMBER(jaar_zip[[#This Row],[graaddagen]]),IF(OR(MONTH(jaar_zip[[#This Row],[Datum]])=1,MONTH(jaar_zip[[#This Row],[Datum]])=2,MONTH(jaar_zip[[#This Row],[Datum]])=11,MONTH(jaar_zip[[#This Row],[Datum]])=12),1.1,IF(OR(MONTH(jaar_zip[[#This Row],[Datum]])=3,MONTH(jaar_zip[[#This Row],[Datum]])=10),1,0.8))*jaar_zip[[#This Row],[graaddagen]],"")</f>
        <v>1.3599999999999994</v>
      </c>
      <c r="O1099" s="101">
        <f>IF(ISNUMBER(jaar_zip[[#This Row],[etmaaltemperatuur]]),IF(jaar_zip[[#This Row],[etmaaltemperatuur]]&gt;stookgrens,jaar_zip[[#This Row],[etmaaltemperatuur]]-stookgrens,0),"")</f>
        <v>0</v>
      </c>
    </row>
    <row r="1100" spans="1:15" x14ac:dyDescent="0.3">
      <c r="A1100">
        <v>269</v>
      </c>
      <c r="B1100">
        <v>20240101</v>
      </c>
      <c r="C1100">
        <v>7.3</v>
      </c>
      <c r="D1100">
        <v>7.3</v>
      </c>
      <c r="E1100">
        <v>184</v>
      </c>
      <c r="F1100">
        <v>10.7</v>
      </c>
      <c r="G1100">
        <v>1000.4</v>
      </c>
      <c r="H1100">
        <v>85</v>
      </c>
      <c r="I1100" s="101" t="s">
        <v>21</v>
      </c>
      <c r="J1100" s="1">
        <f>DATEVALUE(RIGHT(jaar_zip[[#This Row],[YYYYMMDD]],2)&amp;"-"&amp;MID(jaar_zip[[#This Row],[YYYYMMDD]],5,2)&amp;"-"&amp;LEFT(jaar_zip[[#This Row],[YYYYMMDD]],4))</f>
        <v>45292</v>
      </c>
      <c r="K1100" s="101" t="str">
        <f>IF(AND(VALUE(MONTH(jaar_zip[[#This Row],[Datum]]))=1,VALUE(WEEKNUM(jaar_zip[[#This Row],[Datum]],21))&gt;51),RIGHT(YEAR(jaar_zip[[#This Row],[Datum]])-1,2),RIGHT(YEAR(jaar_zip[[#This Row],[Datum]]),2))&amp;"-"&amp; TEXT(WEEKNUM(jaar_zip[[#This Row],[Datum]],21),"00")</f>
        <v>24-01</v>
      </c>
      <c r="L1100" s="101">
        <f>MONTH(jaar_zip[[#This Row],[Datum]])</f>
        <v>1</v>
      </c>
      <c r="M1100" s="101">
        <f>IF(ISNUMBER(jaar_zip[[#This Row],[etmaaltemperatuur]]),IF(jaar_zip[[#This Row],[etmaaltemperatuur]]&lt;stookgrens,stookgrens-jaar_zip[[#This Row],[etmaaltemperatuur]],0),"")</f>
        <v>10.7</v>
      </c>
      <c r="N1100" s="101">
        <f>IF(ISNUMBER(jaar_zip[[#This Row],[graaddagen]]),IF(OR(MONTH(jaar_zip[[#This Row],[Datum]])=1,MONTH(jaar_zip[[#This Row],[Datum]])=2,MONTH(jaar_zip[[#This Row],[Datum]])=11,MONTH(jaar_zip[[#This Row],[Datum]])=12),1.1,IF(OR(MONTH(jaar_zip[[#This Row],[Datum]])=3,MONTH(jaar_zip[[#This Row],[Datum]])=10),1,0.8))*jaar_zip[[#This Row],[graaddagen]],"")</f>
        <v>11.77</v>
      </c>
      <c r="O1100" s="101">
        <f>IF(ISNUMBER(jaar_zip[[#This Row],[etmaaltemperatuur]]),IF(jaar_zip[[#This Row],[etmaaltemperatuur]]&gt;stookgrens,jaar_zip[[#This Row],[etmaaltemperatuur]]-stookgrens,0),"")</f>
        <v>0</v>
      </c>
    </row>
    <row r="1101" spans="1:15" x14ac:dyDescent="0.3">
      <c r="A1101">
        <v>269</v>
      </c>
      <c r="B1101">
        <v>20240102</v>
      </c>
      <c r="C1101">
        <v>8.8000000000000007</v>
      </c>
      <c r="D1101">
        <v>10.1</v>
      </c>
      <c r="E1101">
        <v>85</v>
      </c>
      <c r="F1101">
        <v>18.399999999999999</v>
      </c>
      <c r="G1101">
        <v>986.7</v>
      </c>
      <c r="H1101">
        <v>89</v>
      </c>
      <c r="I1101" s="101" t="s">
        <v>21</v>
      </c>
      <c r="J1101" s="1">
        <f>DATEVALUE(RIGHT(jaar_zip[[#This Row],[YYYYMMDD]],2)&amp;"-"&amp;MID(jaar_zip[[#This Row],[YYYYMMDD]],5,2)&amp;"-"&amp;LEFT(jaar_zip[[#This Row],[YYYYMMDD]],4))</f>
        <v>45293</v>
      </c>
      <c r="K1101" s="101" t="str">
        <f>IF(AND(VALUE(MONTH(jaar_zip[[#This Row],[Datum]]))=1,VALUE(WEEKNUM(jaar_zip[[#This Row],[Datum]],21))&gt;51),RIGHT(YEAR(jaar_zip[[#This Row],[Datum]])-1,2),RIGHT(YEAR(jaar_zip[[#This Row],[Datum]]),2))&amp;"-"&amp; TEXT(WEEKNUM(jaar_zip[[#This Row],[Datum]],21),"00")</f>
        <v>24-01</v>
      </c>
      <c r="L1101" s="101">
        <f>MONTH(jaar_zip[[#This Row],[Datum]])</f>
        <v>1</v>
      </c>
      <c r="M1101" s="101">
        <f>IF(ISNUMBER(jaar_zip[[#This Row],[etmaaltemperatuur]]),IF(jaar_zip[[#This Row],[etmaaltemperatuur]]&lt;stookgrens,stookgrens-jaar_zip[[#This Row],[etmaaltemperatuur]],0),"")</f>
        <v>7.9</v>
      </c>
      <c r="N1101" s="101">
        <f>IF(ISNUMBER(jaar_zip[[#This Row],[graaddagen]]),IF(OR(MONTH(jaar_zip[[#This Row],[Datum]])=1,MONTH(jaar_zip[[#This Row],[Datum]])=2,MONTH(jaar_zip[[#This Row],[Datum]])=11,MONTH(jaar_zip[[#This Row],[Datum]])=12),1.1,IF(OR(MONTH(jaar_zip[[#This Row],[Datum]])=3,MONTH(jaar_zip[[#This Row],[Datum]])=10),1,0.8))*jaar_zip[[#This Row],[graaddagen]],"")</f>
        <v>8.6900000000000013</v>
      </c>
      <c r="O1101" s="101">
        <f>IF(ISNUMBER(jaar_zip[[#This Row],[etmaaltemperatuur]]),IF(jaar_zip[[#This Row],[etmaaltemperatuur]]&gt;stookgrens,jaar_zip[[#This Row],[etmaaltemperatuur]]-stookgrens,0),"")</f>
        <v>0</v>
      </c>
    </row>
    <row r="1102" spans="1:15" x14ac:dyDescent="0.3">
      <c r="A1102">
        <v>269</v>
      </c>
      <c r="B1102">
        <v>20240103</v>
      </c>
      <c r="C1102">
        <v>7.4</v>
      </c>
      <c r="D1102">
        <v>9.1999999999999993</v>
      </c>
      <c r="E1102">
        <v>146</v>
      </c>
      <c r="F1102">
        <v>14.5</v>
      </c>
      <c r="G1102">
        <v>988</v>
      </c>
      <c r="H1102">
        <v>88</v>
      </c>
      <c r="I1102" s="101" t="s">
        <v>21</v>
      </c>
      <c r="J1102" s="1">
        <f>DATEVALUE(RIGHT(jaar_zip[[#This Row],[YYYYMMDD]],2)&amp;"-"&amp;MID(jaar_zip[[#This Row],[YYYYMMDD]],5,2)&amp;"-"&amp;LEFT(jaar_zip[[#This Row],[YYYYMMDD]],4))</f>
        <v>45294</v>
      </c>
      <c r="K1102" s="101" t="str">
        <f>IF(AND(VALUE(MONTH(jaar_zip[[#This Row],[Datum]]))=1,VALUE(WEEKNUM(jaar_zip[[#This Row],[Datum]],21))&gt;51),RIGHT(YEAR(jaar_zip[[#This Row],[Datum]])-1,2),RIGHT(YEAR(jaar_zip[[#This Row],[Datum]]),2))&amp;"-"&amp; TEXT(WEEKNUM(jaar_zip[[#This Row],[Datum]],21),"00")</f>
        <v>24-01</v>
      </c>
      <c r="L1102" s="101">
        <f>MONTH(jaar_zip[[#This Row],[Datum]])</f>
        <v>1</v>
      </c>
      <c r="M1102" s="101">
        <f>IF(ISNUMBER(jaar_zip[[#This Row],[etmaaltemperatuur]]),IF(jaar_zip[[#This Row],[etmaaltemperatuur]]&lt;stookgrens,stookgrens-jaar_zip[[#This Row],[etmaaltemperatuur]],0),"")</f>
        <v>8.8000000000000007</v>
      </c>
      <c r="N1102" s="101">
        <f>IF(ISNUMBER(jaar_zip[[#This Row],[graaddagen]]),IF(OR(MONTH(jaar_zip[[#This Row],[Datum]])=1,MONTH(jaar_zip[[#This Row],[Datum]])=2,MONTH(jaar_zip[[#This Row],[Datum]])=11,MONTH(jaar_zip[[#This Row],[Datum]])=12),1.1,IF(OR(MONTH(jaar_zip[[#This Row],[Datum]])=3,MONTH(jaar_zip[[#This Row],[Datum]])=10),1,0.8))*jaar_zip[[#This Row],[graaddagen]],"")</f>
        <v>9.6800000000000015</v>
      </c>
      <c r="O1102" s="101">
        <f>IF(ISNUMBER(jaar_zip[[#This Row],[etmaaltemperatuur]]),IF(jaar_zip[[#This Row],[etmaaltemperatuur]]&gt;stookgrens,jaar_zip[[#This Row],[etmaaltemperatuur]]-stookgrens,0),"")</f>
        <v>0</v>
      </c>
    </row>
    <row r="1103" spans="1:15" x14ac:dyDescent="0.3">
      <c r="A1103">
        <v>269</v>
      </c>
      <c r="B1103">
        <v>20240104</v>
      </c>
      <c r="C1103">
        <v>2.2000000000000002</v>
      </c>
      <c r="D1103">
        <v>6.7</v>
      </c>
      <c r="E1103">
        <v>154</v>
      </c>
      <c r="F1103">
        <v>4.5999999999999996</v>
      </c>
      <c r="G1103">
        <v>1000.9</v>
      </c>
      <c r="H1103">
        <v>90</v>
      </c>
      <c r="I1103" s="101" t="s">
        <v>21</v>
      </c>
      <c r="J1103" s="1">
        <f>DATEVALUE(RIGHT(jaar_zip[[#This Row],[YYYYMMDD]],2)&amp;"-"&amp;MID(jaar_zip[[#This Row],[YYYYMMDD]],5,2)&amp;"-"&amp;LEFT(jaar_zip[[#This Row],[YYYYMMDD]],4))</f>
        <v>45295</v>
      </c>
      <c r="K1103" s="101" t="str">
        <f>IF(AND(VALUE(MONTH(jaar_zip[[#This Row],[Datum]]))=1,VALUE(WEEKNUM(jaar_zip[[#This Row],[Datum]],21))&gt;51),RIGHT(YEAR(jaar_zip[[#This Row],[Datum]])-1,2),RIGHT(YEAR(jaar_zip[[#This Row],[Datum]]),2))&amp;"-"&amp; TEXT(WEEKNUM(jaar_zip[[#This Row],[Datum]],21),"00")</f>
        <v>24-01</v>
      </c>
      <c r="L1103" s="101">
        <f>MONTH(jaar_zip[[#This Row],[Datum]])</f>
        <v>1</v>
      </c>
      <c r="M1103" s="101">
        <f>IF(ISNUMBER(jaar_zip[[#This Row],[etmaaltemperatuur]]),IF(jaar_zip[[#This Row],[etmaaltemperatuur]]&lt;stookgrens,stookgrens-jaar_zip[[#This Row],[etmaaltemperatuur]],0),"")</f>
        <v>11.3</v>
      </c>
      <c r="N1103" s="101">
        <f>IF(ISNUMBER(jaar_zip[[#This Row],[graaddagen]]),IF(OR(MONTH(jaar_zip[[#This Row],[Datum]])=1,MONTH(jaar_zip[[#This Row],[Datum]])=2,MONTH(jaar_zip[[#This Row],[Datum]])=11,MONTH(jaar_zip[[#This Row],[Datum]])=12),1.1,IF(OR(MONTH(jaar_zip[[#This Row],[Datum]])=3,MONTH(jaar_zip[[#This Row],[Datum]])=10),1,0.8))*jaar_zip[[#This Row],[graaddagen]],"")</f>
        <v>12.430000000000001</v>
      </c>
      <c r="O1103" s="101">
        <f>IF(ISNUMBER(jaar_zip[[#This Row],[etmaaltemperatuur]]),IF(jaar_zip[[#This Row],[etmaaltemperatuur]]&gt;stookgrens,jaar_zip[[#This Row],[etmaaltemperatuur]]-stookgrens,0),"")</f>
        <v>0</v>
      </c>
    </row>
    <row r="1104" spans="1:15" x14ac:dyDescent="0.3">
      <c r="A1104">
        <v>269</v>
      </c>
      <c r="B1104">
        <v>20240105</v>
      </c>
      <c r="C1104">
        <v>3.3</v>
      </c>
      <c r="D1104">
        <v>6.5</v>
      </c>
      <c r="E1104">
        <v>54</v>
      </c>
      <c r="F1104">
        <v>9.9</v>
      </c>
      <c r="G1104">
        <v>997.2</v>
      </c>
      <c r="H1104">
        <v>92</v>
      </c>
      <c r="I1104" s="101" t="s">
        <v>21</v>
      </c>
      <c r="J1104" s="1">
        <f>DATEVALUE(RIGHT(jaar_zip[[#This Row],[YYYYMMDD]],2)&amp;"-"&amp;MID(jaar_zip[[#This Row],[YYYYMMDD]],5,2)&amp;"-"&amp;LEFT(jaar_zip[[#This Row],[YYYYMMDD]],4))</f>
        <v>45296</v>
      </c>
      <c r="K1104" s="101" t="str">
        <f>IF(AND(VALUE(MONTH(jaar_zip[[#This Row],[Datum]]))=1,VALUE(WEEKNUM(jaar_zip[[#This Row],[Datum]],21))&gt;51),RIGHT(YEAR(jaar_zip[[#This Row],[Datum]])-1,2),RIGHT(YEAR(jaar_zip[[#This Row],[Datum]]),2))&amp;"-"&amp; TEXT(WEEKNUM(jaar_zip[[#This Row],[Datum]],21),"00")</f>
        <v>24-01</v>
      </c>
      <c r="L1104" s="101">
        <f>MONTH(jaar_zip[[#This Row],[Datum]])</f>
        <v>1</v>
      </c>
      <c r="M1104" s="101">
        <f>IF(ISNUMBER(jaar_zip[[#This Row],[etmaaltemperatuur]]),IF(jaar_zip[[#This Row],[etmaaltemperatuur]]&lt;stookgrens,stookgrens-jaar_zip[[#This Row],[etmaaltemperatuur]],0),"")</f>
        <v>11.5</v>
      </c>
      <c r="N1104" s="101">
        <f>IF(ISNUMBER(jaar_zip[[#This Row],[graaddagen]]),IF(OR(MONTH(jaar_zip[[#This Row],[Datum]])=1,MONTH(jaar_zip[[#This Row],[Datum]])=2,MONTH(jaar_zip[[#This Row],[Datum]])=11,MONTH(jaar_zip[[#This Row],[Datum]])=12),1.1,IF(OR(MONTH(jaar_zip[[#This Row],[Datum]])=3,MONTH(jaar_zip[[#This Row],[Datum]])=10),1,0.8))*jaar_zip[[#This Row],[graaddagen]],"")</f>
        <v>12.65</v>
      </c>
      <c r="O1104" s="101">
        <f>IF(ISNUMBER(jaar_zip[[#This Row],[etmaaltemperatuur]]),IF(jaar_zip[[#This Row],[etmaaltemperatuur]]&gt;stookgrens,jaar_zip[[#This Row],[etmaaltemperatuur]]-stookgrens,0),"")</f>
        <v>0</v>
      </c>
    </row>
    <row r="1105" spans="1:15" x14ac:dyDescent="0.3">
      <c r="A1105">
        <v>269</v>
      </c>
      <c r="B1105">
        <v>20240106</v>
      </c>
      <c r="C1105">
        <v>4.7</v>
      </c>
      <c r="D1105">
        <v>2.2999999999999998</v>
      </c>
      <c r="E1105">
        <v>64</v>
      </c>
      <c r="F1105">
        <v>-0.1</v>
      </c>
      <c r="G1105">
        <v>1011.9</v>
      </c>
      <c r="H1105">
        <v>86</v>
      </c>
      <c r="I1105" s="101" t="s">
        <v>21</v>
      </c>
      <c r="J1105" s="1">
        <f>DATEVALUE(RIGHT(jaar_zip[[#This Row],[YYYYMMDD]],2)&amp;"-"&amp;MID(jaar_zip[[#This Row],[YYYYMMDD]],5,2)&amp;"-"&amp;LEFT(jaar_zip[[#This Row],[YYYYMMDD]],4))</f>
        <v>45297</v>
      </c>
      <c r="K1105" s="101" t="str">
        <f>IF(AND(VALUE(MONTH(jaar_zip[[#This Row],[Datum]]))=1,VALUE(WEEKNUM(jaar_zip[[#This Row],[Datum]],21))&gt;51),RIGHT(YEAR(jaar_zip[[#This Row],[Datum]])-1,2),RIGHT(YEAR(jaar_zip[[#This Row],[Datum]]),2))&amp;"-"&amp; TEXT(WEEKNUM(jaar_zip[[#This Row],[Datum]],21),"00")</f>
        <v>24-01</v>
      </c>
      <c r="L1105" s="101">
        <f>MONTH(jaar_zip[[#This Row],[Datum]])</f>
        <v>1</v>
      </c>
      <c r="M1105" s="101">
        <f>IF(ISNUMBER(jaar_zip[[#This Row],[etmaaltemperatuur]]),IF(jaar_zip[[#This Row],[etmaaltemperatuur]]&lt;stookgrens,stookgrens-jaar_zip[[#This Row],[etmaaltemperatuur]],0),"")</f>
        <v>15.7</v>
      </c>
      <c r="N1105" s="101">
        <f>IF(ISNUMBER(jaar_zip[[#This Row],[graaddagen]]),IF(OR(MONTH(jaar_zip[[#This Row],[Datum]])=1,MONTH(jaar_zip[[#This Row],[Datum]])=2,MONTH(jaar_zip[[#This Row],[Datum]])=11,MONTH(jaar_zip[[#This Row],[Datum]])=12),1.1,IF(OR(MONTH(jaar_zip[[#This Row],[Datum]])=3,MONTH(jaar_zip[[#This Row],[Datum]])=10),1,0.8))*jaar_zip[[#This Row],[graaddagen]],"")</f>
        <v>17.27</v>
      </c>
      <c r="O1105" s="101">
        <f>IF(ISNUMBER(jaar_zip[[#This Row],[etmaaltemperatuur]]),IF(jaar_zip[[#This Row],[etmaaltemperatuur]]&gt;stookgrens,jaar_zip[[#This Row],[etmaaltemperatuur]]-stookgrens,0),"")</f>
        <v>0</v>
      </c>
    </row>
    <row r="1106" spans="1:15" x14ac:dyDescent="0.3">
      <c r="A1106">
        <v>269</v>
      </c>
      <c r="B1106">
        <v>20240107</v>
      </c>
      <c r="C1106">
        <v>6.6</v>
      </c>
      <c r="D1106">
        <v>-0.5</v>
      </c>
      <c r="E1106">
        <v>309</v>
      </c>
      <c r="F1106">
        <v>-0.1</v>
      </c>
      <c r="G1106">
        <v>1026.0999999999999</v>
      </c>
      <c r="H1106">
        <v>81</v>
      </c>
      <c r="I1106" s="101" t="s">
        <v>21</v>
      </c>
      <c r="J1106" s="1">
        <f>DATEVALUE(RIGHT(jaar_zip[[#This Row],[YYYYMMDD]],2)&amp;"-"&amp;MID(jaar_zip[[#This Row],[YYYYMMDD]],5,2)&amp;"-"&amp;LEFT(jaar_zip[[#This Row],[YYYYMMDD]],4))</f>
        <v>45298</v>
      </c>
      <c r="K1106" s="101" t="str">
        <f>IF(AND(VALUE(MONTH(jaar_zip[[#This Row],[Datum]]))=1,VALUE(WEEKNUM(jaar_zip[[#This Row],[Datum]],21))&gt;51),RIGHT(YEAR(jaar_zip[[#This Row],[Datum]])-1,2),RIGHT(YEAR(jaar_zip[[#This Row],[Datum]]),2))&amp;"-"&amp; TEXT(WEEKNUM(jaar_zip[[#This Row],[Datum]],21),"00")</f>
        <v>24-01</v>
      </c>
      <c r="L1106" s="101">
        <f>MONTH(jaar_zip[[#This Row],[Datum]])</f>
        <v>1</v>
      </c>
      <c r="M1106" s="101">
        <f>IF(ISNUMBER(jaar_zip[[#This Row],[etmaaltemperatuur]]),IF(jaar_zip[[#This Row],[etmaaltemperatuur]]&lt;stookgrens,stookgrens-jaar_zip[[#This Row],[etmaaltemperatuur]],0),"")</f>
        <v>18.5</v>
      </c>
      <c r="N1106" s="101">
        <f>IF(ISNUMBER(jaar_zip[[#This Row],[graaddagen]]),IF(OR(MONTH(jaar_zip[[#This Row],[Datum]])=1,MONTH(jaar_zip[[#This Row],[Datum]])=2,MONTH(jaar_zip[[#This Row],[Datum]])=11,MONTH(jaar_zip[[#This Row],[Datum]])=12),1.1,IF(OR(MONTH(jaar_zip[[#This Row],[Datum]])=3,MONTH(jaar_zip[[#This Row],[Datum]])=10),1,0.8))*jaar_zip[[#This Row],[graaddagen]],"")</f>
        <v>20.350000000000001</v>
      </c>
      <c r="O1106" s="101">
        <f>IF(ISNUMBER(jaar_zip[[#This Row],[etmaaltemperatuur]]),IF(jaar_zip[[#This Row],[etmaaltemperatuur]]&gt;stookgrens,jaar_zip[[#This Row],[etmaaltemperatuur]]-stookgrens,0),"")</f>
        <v>0</v>
      </c>
    </row>
    <row r="1107" spans="1:15" x14ac:dyDescent="0.3">
      <c r="A1107">
        <v>269</v>
      </c>
      <c r="B1107">
        <v>20240108</v>
      </c>
      <c r="C1107">
        <v>7.1</v>
      </c>
      <c r="D1107">
        <v>-1.7</v>
      </c>
      <c r="E1107">
        <v>242</v>
      </c>
      <c r="F1107">
        <v>-0.1</v>
      </c>
      <c r="G1107">
        <v>1033.5</v>
      </c>
      <c r="H1107">
        <v>74</v>
      </c>
      <c r="I1107" s="101" t="s">
        <v>21</v>
      </c>
      <c r="J1107" s="1">
        <f>DATEVALUE(RIGHT(jaar_zip[[#This Row],[YYYYMMDD]],2)&amp;"-"&amp;MID(jaar_zip[[#This Row],[YYYYMMDD]],5,2)&amp;"-"&amp;LEFT(jaar_zip[[#This Row],[YYYYMMDD]],4))</f>
        <v>45299</v>
      </c>
      <c r="K1107" s="101" t="str">
        <f>IF(AND(VALUE(MONTH(jaar_zip[[#This Row],[Datum]]))=1,VALUE(WEEKNUM(jaar_zip[[#This Row],[Datum]],21))&gt;51),RIGHT(YEAR(jaar_zip[[#This Row],[Datum]])-1,2),RIGHT(YEAR(jaar_zip[[#This Row],[Datum]]),2))&amp;"-"&amp; TEXT(WEEKNUM(jaar_zip[[#This Row],[Datum]],21),"00")</f>
        <v>24-02</v>
      </c>
      <c r="L1107" s="101">
        <f>MONTH(jaar_zip[[#This Row],[Datum]])</f>
        <v>1</v>
      </c>
      <c r="M1107" s="101">
        <f>IF(ISNUMBER(jaar_zip[[#This Row],[etmaaltemperatuur]]),IF(jaar_zip[[#This Row],[etmaaltemperatuur]]&lt;stookgrens,stookgrens-jaar_zip[[#This Row],[etmaaltemperatuur]],0),"")</f>
        <v>19.7</v>
      </c>
      <c r="N1107" s="101">
        <f>IF(ISNUMBER(jaar_zip[[#This Row],[graaddagen]]),IF(OR(MONTH(jaar_zip[[#This Row],[Datum]])=1,MONTH(jaar_zip[[#This Row],[Datum]])=2,MONTH(jaar_zip[[#This Row],[Datum]])=11,MONTH(jaar_zip[[#This Row],[Datum]])=12),1.1,IF(OR(MONTH(jaar_zip[[#This Row],[Datum]])=3,MONTH(jaar_zip[[#This Row],[Datum]])=10),1,0.8))*jaar_zip[[#This Row],[graaddagen]],"")</f>
        <v>21.67</v>
      </c>
      <c r="O1107" s="101">
        <f>IF(ISNUMBER(jaar_zip[[#This Row],[etmaaltemperatuur]]),IF(jaar_zip[[#This Row],[etmaaltemperatuur]]&gt;stookgrens,jaar_zip[[#This Row],[etmaaltemperatuur]]-stookgrens,0),"")</f>
        <v>0</v>
      </c>
    </row>
    <row r="1108" spans="1:15" x14ac:dyDescent="0.3">
      <c r="A1108">
        <v>269</v>
      </c>
      <c r="B1108">
        <v>20240109</v>
      </c>
      <c r="C1108">
        <v>6.6</v>
      </c>
      <c r="D1108">
        <v>-3.5</v>
      </c>
      <c r="E1108">
        <v>462</v>
      </c>
      <c r="F1108">
        <v>0</v>
      </c>
      <c r="G1108">
        <v>1034.5999999999999</v>
      </c>
      <c r="H1108">
        <v>66</v>
      </c>
      <c r="I1108" s="101" t="s">
        <v>21</v>
      </c>
      <c r="J1108" s="1">
        <f>DATEVALUE(RIGHT(jaar_zip[[#This Row],[YYYYMMDD]],2)&amp;"-"&amp;MID(jaar_zip[[#This Row],[YYYYMMDD]],5,2)&amp;"-"&amp;LEFT(jaar_zip[[#This Row],[YYYYMMDD]],4))</f>
        <v>45300</v>
      </c>
      <c r="K1108" s="101" t="str">
        <f>IF(AND(VALUE(MONTH(jaar_zip[[#This Row],[Datum]]))=1,VALUE(WEEKNUM(jaar_zip[[#This Row],[Datum]],21))&gt;51),RIGHT(YEAR(jaar_zip[[#This Row],[Datum]])-1,2),RIGHT(YEAR(jaar_zip[[#This Row],[Datum]]),2))&amp;"-"&amp; TEXT(WEEKNUM(jaar_zip[[#This Row],[Datum]],21),"00")</f>
        <v>24-02</v>
      </c>
      <c r="L1108" s="101">
        <f>MONTH(jaar_zip[[#This Row],[Datum]])</f>
        <v>1</v>
      </c>
      <c r="M1108" s="101">
        <f>IF(ISNUMBER(jaar_zip[[#This Row],[etmaaltemperatuur]]),IF(jaar_zip[[#This Row],[etmaaltemperatuur]]&lt;stookgrens,stookgrens-jaar_zip[[#This Row],[etmaaltemperatuur]],0),"")</f>
        <v>21.5</v>
      </c>
      <c r="N1108" s="101">
        <f>IF(ISNUMBER(jaar_zip[[#This Row],[graaddagen]]),IF(OR(MONTH(jaar_zip[[#This Row],[Datum]])=1,MONTH(jaar_zip[[#This Row],[Datum]])=2,MONTH(jaar_zip[[#This Row],[Datum]])=11,MONTH(jaar_zip[[#This Row],[Datum]])=12),1.1,IF(OR(MONTH(jaar_zip[[#This Row],[Datum]])=3,MONTH(jaar_zip[[#This Row],[Datum]])=10),1,0.8))*jaar_zip[[#This Row],[graaddagen]],"")</f>
        <v>23.650000000000002</v>
      </c>
      <c r="O1108" s="101">
        <f>IF(ISNUMBER(jaar_zip[[#This Row],[etmaaltemperatuur]]),IF(jaar_zip[[#This Row],[etmaaltemperatuur]]&gt;stookgrens,jaar_zip[[#This Row],[etmaaltemperatuur]]-stookgrens,0),"")</f>
        <v>0</v>
      </c>
    </row>
    <row r="1109" spans="1:15" x14ac:dyDescent="0.3">
      <c r="A1109">
        <v>269</v>
      </c>
      <c r="B1109">
        <v>20240110</v>
      </c>
      <c r="C1109">
        <v>5.2</v>
      </c>
      <c r="D1109">
        <v>-3.8</v>
      </c>
      <c r="E1109">
        <v>452</v>
      </c>
      <c r="F1109">
        <v>0</v>
      </c>
      <c r="G1109">
        <v>1031.5</v>
      </c>
      <c r="H1109">
        <v>70</v>
      </c>
      <c r="I1109" s="101" t="s">
        <v>21</v>
      </c>
      <c r="J1109" s="1">
        <f>DATEVALUE(RIGHT(jaar_zip[[#This Row],[YYYYMMDD]],2)&amp;"-"&amp;MID(jaar_zip[[#This Row],[YYYYMMDD]],5,2)&amp;"-"&amp;LEFT(jaar_zip[[#This Row],[YYYYMMDD]],4))</f>
        <v>45301</v>
      </c>
      <c r="K1109" s="101" t="str">
        <f>IF(AND(VALUE(MONTH(jaar_zip[[#This Row],[Datum]]))=1,VALUE(WEEKNUM(jaar_zip[[#This Row],[Datum]],21))&gt;51),RIGHT(YEAR(jaar_zip[[#This Row],[Datum]])-1,2),RIGHT(YEAR(jaar_zip[[#This Row],[Datum]]),2))&amp;"-"&amp; TEXT(WEEKNUM(jaar_zip[[#This Row],[Datum]],21),"00")</f>
        <v>24-02</v>
      </c>
      <c r="L1109" s="101">
        <f>MONTH(jaar_zip[[#This Row],[Datum]])</f>
        <v>1</v>
      </c>
      <c r="M1109" s="101">
        <f>IF(ISNUMBER(jaar_zip[[#This Row],[etmaaltemperatuur]]),IF(jaar_zip[[#This Row],[etmaaltemperatuur]]&lt;stookgrens,stookgrens-jaar_zip[[#This Row],[etmaaltemperatuur]],0),"")</f>
        <v>21.8</v>
      </c>
      <c r="N1109" s="101">
        <f>IF(ISNUMBER(jaar_zip[[#This Row],[graaddagen]]),IF(OR(MONTH(jaar_zip[[#This Row],[Datum]])=1,MONTH(jaar_zip[[#This Row],[Datum]])=2,MONTH(jaar_zip[[#This Row],[Datum]])=11,MONTH(jaar_zip[[#This Row],[Datum]])=12),1.1,IF(OR(MONTH(jaar_zip[[#This Row],[Datum]])=3,MONTH(jaar_zip[[#This Row],[Datum]])=10),1,0.8))*jaar_zip[[#This Row],[graaddagen]],"")</f>
        <v>23.980000000000004</v>
      </c>
      <c r="O1109" s="101">
        <f>IF(ISNUMBER(jaar_zip[[#This Row],[etmaaltemperatuur]]),IF(jaar_zip[[#This Row],[etmaaltemperatuur]]&gt;stookgrens,jaar_zip[[#This Row],[etmaaltemperatuur]]-stookgrens,0),"")</f>
        <v>0</v>
      </c>
    </row>
    <row r="1110" spans="1:15" x14ac:dyDescent="0.3">
      <c r="A1110">
        <v>269</v>
      </c>
      <c r="B1110">
        <v>20240111</v>
      </c>
      <c r="C1110">
        <v>2.2999999999999998</v>
      </c>
      <c r="D1110">
        <v>-1.4</v>
      </c>
      <c r="E1110">
        <v>123</v>
      </c>
      <c r="F1110">
        <v>0</v>
      </c>
      <c r="G1110">
        <v>1034.2</v>
      </c>
      <c r="H1110">
        <v>88</v>
      </c>
      <c r="I1110" s="101" t="s">
        <v>21</v>
      </c>
      <c r="J1110" s="1">
        <f>DATEVALUE(RIGHT(jaar_zip[[#This Row],[YYYYMMDD]],2)&amp;"-"&amp;MID(jaar_zip[[#This Row],[YYYYMMDD]],5,2)&amp;"-"&amp;LEFT(jaar_zip[[#This Row],[YYYYMMDD]],4))</f>
        <v>45302</v>
      </c>
      <c r="K1110" s="101" t="str">
        <f>IF(AND(VALUE(MONTH(jaar_zip[[#This Row],[Datum]]))=1,VALUE(WEEKNUM(jaar_zip[[#This Row],[Datum]],21))&gt;51),RIGHT(YEAR(jaar_zip[[#This Row],[Datum]])-1,2),RIGHT(YEAR(jaar_zip[[#This Row],[Datum]]),2))&amp;"-"&amp; TEXT(WEEKNUM(jaar_zip[[#This Row],[Datum]],21),"00")</f>
        <v>24-02</v>
      </c>
      <c r="L1110" s="101">
        <f>MONTH(jaar_zip[[#This Row],[Datum]])</f>
        <v>1</v>
      </c>
      <c r="M1110" s="101">
        <f>IF(ISNUMBER(jaar_zip[[#This Row],[etmaaltemperatuur]]),IF(jaar_zip[[#This Row],[etmaaltemperatuur]]&lt;stookgrens,stookgrens-jaar_zip[[#This Row],[etmaaltemperatuur]],0),"")</f>
        <v>19.399999999999999</v>
      </c>
      <c r="N1110" s="101">
        <f>IF(ISNUMBER(jaar_zip[[#This Row],[graaddagen]]),IF(OR(MONTH(jaar_zip[[#This Row],[Datum]])=1,MONTH(jaar_zip[[#This Row],[Datum]])=2,MONTH(jaar_zip[[#This Row],[Datum]])=11,MONTH(jaar_zip[[#This Row],[Datum]])=12),1.1,IF(OR(MONTH(jaar_zip[[#This Row],[Datum]])=3,MONTH(jaar_zip[[#This Row],[Datum]])=10),1,0.8))*jaar_zip[[#This Row],[graaddagen]],"")</f>
        <v>21.34</v>
      </c>
      <c r="O1110" s="101">
        <f>IF(ISNUMBER(jaar_zip[[#This Row],[etmaaltemperatuur]]),IF(jaar_zip[[#This Row],[etmaaltemperatuur]]&gt;stookgrens,jaar_zip[[#This Row],[etmaaltemperatuur]]-stookgrens,0),"")</f>
        <v>0</v>
      </c>
    </row>
    <row r="1111" spans="1:15" x14ac:dyDescent="0.3">
      <c r="A1111">
        <v>269</v>
      </c>
      <c r="B1111">
        <v>20240112</v>
      </c>
      <c r="C1111">
        <v>2</v>
      </c>
      <c r="D1111">
        <v>2.8</v>
      </c>
      <c r="E1111">
        <v>156</v>
      </c>
      <c r="F1111">
        <v>0.4</v>
      </c>
      <c r="G1111">
        <v>1032.2</v>
      </c>
      <c r="H1111">
        <v>92</v>
      </c>
      <c r="I1111" s="101" t="s">
        <v>21</v>
      </c>
      <c r="J1111" s="1">
        <f>DATEVALUE(RIGHT(jaar_zip[[#This Row],[YYYYMMDD]],2)&amp;"-"&amp;MID(jaar_zip[[#This Row],[YYYYMMDD]],5,2)&amp;"-"&amp;LEFT(jaar_zip[[#This Row],[YYYYMMDD]],4))</f>
        <v>45303</v>
      </c>
      <c r="K1111" s="101" t="str">
        <f>IF(AND(VALUE(MONTH(jaar_zip[[#This Row],[Datum]]))=1,VALUE(WEEKNUM(jaar_zip[[#This Row],[Datum]],21))&gt;51),RIGHT(YEAR(jaar_zip[[#This Row],[Datum]])-1,2),RIGHT(YEAR(jaar_zip[[#This Row],[Datum]]),2))&amp;"-"&amp; TEXT(WEEKNUM(jaar_zip[[#This Row],[Datum]],21),"00")</f>
        <v>24-02</v>
      </c>
      <c r="L1111" s="101">
        <f>MONTH(jaar_zip[[#This Row],[Datum]])</f>
        <v>1</v>
      </c>
      <c r="M1111" s="101">
        <f>IF(ISNUMBER(jaar_zip[[#This Row],[etmaaltemperatuur]]),IF(jaar_zip[[#This Row],[etmaaltemperatuur]]&lt;stookgrens,stookgrens-jaar_zip[[#This Row],[etmaaltemperatuur]],0),"")</f>
        <v>15.2</v>
      </c>
      <c r="N1111" s="101">
        <f>IF(ISNUMBER(jaar_zip[[#This Row],[graaddagen]]),IF(OR(MONTH(jaar_zip[[#This Row],[Datum]])=1,MONTH(jaar_zip[[#This Row],[Datum]])=2,MONTH(jaar_zip[[#This Row],[Datum]])=11,MONTH(jaar_zip[[#This Row],[Datum]])=12),1.1,IF(OR(MONTH(jaar_zip[[#This Row],[Datum]])=3,MONTH(jaar_zip[[#This Row],[Datum]])=10),1,0.8))*jaar_zip[[#This Row],[graaddagen]],"")</f>
        <v>16.72</v>
      </c>
      <c r="O1111" s="101">
        <f>IF(ISNUMBER(jaar_zip[[#This Row],[etmaaltemperatuur]]),IF(jaar_zip[[#This Row],[etmaaltemperatuur]]&gt;stookgrens,jaar_zip[[#This Row],[etmaaltemperatuur]]-stookgrens,0),"")</f>
        <v>0</v>
      </c>
    </row>
    <row r="1112" spans="1:15" x14ac:dyDescent="0.3">
      <c r="A1112">
        <v>269</v>
      </c>
      <c r="B1112">
        <v>20240113</v>
      </c>
      <c r="C1112">
        <v>4.4000000000000004</v>
      </c>
      <c r="D1112">
        <v>3.7</v>
      </c>
      <c r="E1112">
        <v>107</v>
      </c>
      <c r="F1112">
        <v>1.8</v>
      </c>
      <c r="G1112">
        <v>1020.6</v>
      </c>
      <c r="H1112">
        <v>93</v>
      </c>
      <c r="I1112" s="101" t="s">
        <v>21</v>
      </c>
      <c r="J1112" s="1">
        <f>DATEVALUE(RIGHT(jaar_zip[[#This Row],[YYYYMMDD]],2)&amp;"-"&amp;MID(jaar_zip[[#This Row],[YYYYMMDD]],5,2)&amp;"-"&amp;LEFT(jaar_zip[[#This Row],[YYYYMMDD]],4))</f>
        <v>45304</v>
      </c>
      <c r="K1112" s="101" t="str">
        <f>IF(AND(VALUE(MONTH(jaar_zip[[#This Row],[Datum]]))=1,VALUE(WEEKNUM(jaar_zip[[#This Row],[Datum]],21))&gt;51),RIGHT(YEAR(jaar_zip[[#This Row],[Datum]])-1,2),RIGHT(YEAR(jaar_zip[[#This Row],[Datum]]),2))&amp;"-"&amp; TEXT(WEEKNUM(jaar_zip[[#This Row],[Datum]],21),"00")</f>
        <v>24-02</v>
      </c>
      <c r="L1112" s="101">
        <f>MONTH(jaar_zip[[#This Row],[Datum]])</f>
        <v>1</v>
      </c>
      <c r="M1112" s="101">
        <f>IF(ISNUMBER(jaar_zip[[#This Row],[etmaaltemperatuur]]),IF(jaar_zip[[#This Row],[etmaaltemperatuur]]&lt;stookgrens,stookgrens-jaar_zip[[#This Row],[etmaaltemperatuur]],0),"")</f>
        <v>14.3</v>
      </c>
      <c r="N1112" s="101">
        <f>IF(ISNUMBER(jaar_zip[[#This Row],[graaddagen]]),IF(OR(MONTH(jaar_zip[[#This Row],[Datum]])=1,MONTH(jaar_zip[[#This Row],[Datum]])=2,MONTH(jaar_zip[[#This Row],[Datum]])=11,MONTH(jaar_zip[[#This Row],[Datum]])=12),1.1,IF(OR(MONTH(jaar_zip[[#This Row],[Datum]])=3,MONTH(jaar_zip[[#This Row],[Datum]])=10),1,0.8))*jaar_zip[[#This Row],[graaddagen]],"")</f>
        <v>15.730000000000002</v>
      </c>
      <c r="O1112" s="101">
        <f>IF(ISNUMBER(jaar_zip[[#This Row],[etmaaltemperatuur]]),IF(jaar_zip[[#This Row],[etmaaltemperatuur]]&gt;stookgrens,jaar_zip[[#This Row],[etmaaltemperatuur]]-stookgrens,0),"")</f>
        <v>0</v>
      </c>
    </row>
    <row r="1113" spans="1:15" x14ac:dyDescent="0.3">
      <c r="A1113">
        <v>269</v>
      </c>
      <c r="B1113">
        <v>20240114</v>
      </c>
      <c r="C1113">
        <v>4.3</v>
      </c>
      <c r="D1113">
        <v>3</v>
      </c>
      <c r="E1113">
        <v>97</v>
      </c>
      <c r="F1113">
        <v>4</v>
      </c>
      <c r="G1113">
        <v>1007.5</v>
      </c>
      <c r="H1113">
        <v>90</v>
      </c>
      <c r="I1113" s="101" t="s">
        <v>21</v>
      </c>
      <c r="J1113" s="1">
        <f>DATEVALUE(RIGHT(jaar_zip[[#This Row],[YYYYMMDD]],2)&amp;"-"&amp;MID(jaar_zip[[#This Row],[YYYYMMDD]],5,2)&amp;"-"&amp;LEFT(jaar_zip[[#This Row],[YYYYMMDD]],4))</f>
        <v>45305</v>
      </c>
      <c r="K1113" s="101" t="str">
        <f>IF(AND(VALUE(MONTH(jaar_zip[[#This Row],[Datum]]))=1,VALUE(WEEKNUM(jaar_zip[[#This Row],[Datum]],21))&gt;51),RIGHT(YEAR(jaar_zip[[#This Row],[Datum]])-1,2),RIGHT(YEAR(jaar_zip[[#This Row],[Datum]]),2))&amp;"-"&amp; TEXT(WEEKNUM(jaar_zip[[#This Row],[Datum]],21),"00")</f>
        <v>24-02</v>
      </c>
      <c r="L1113" s="101">
        <f>MONTH(jaar_zip[[#This Row],[Datum]])</f>
        <v>1</v>
      </c>
      <c r="M1113" s="101">
        <f>IF(ISNUMBER(jaar_zip[[#This Row],[etmaaltemperatuur]]),IF(jaar_zip[[#This Row],[etmaaltemperatuur]]&lt;stookgrens,stookgrens-jaar_zip[[#This Row],[etmaaltemperatuur]],0),"")</f>
        <v>15</v>
      </c>
      <c r="N1113" s="101">
        <f>IF(ISNUMBER(jaar_zip[[#This Row],[graaddagen]]),IF(OR(MONTH(jaar_zip[[#This Row],[Datum]])=1,MONTH(jaar_zip[[#This Row],[Datum]])=2,MONTH(jaar_zip[[#This Row],[Datum]])=11,MONTH(jaar_zip[[#This Row],[Datum]])=12),1.1,IF(OR(MONTH(jaar_zip[[#This Row],[Datum]])=3,MONTH(jaar_zip[[#This Row],[Datum]])=10),1,0.8))*jaar_zip[[#This Row],[graaddagen]],"")</f>
        <v>16.5</v>
      </c>
      <c r="O1113" s="101">
        <f>IF(ISNUMBER(jaar_zip[[#This Row],[etmaaltemperatuur]]),IF(jaar_zip[[#This Row],[etmaaltemperatuur]]&gt;stookgrens,jaar_zip[[#This Row],[etmaaltemperatuur]]-stookgrens,0),"")</f>
        <v>0</v>
      </c>
    </row>
    <row r="1114" spans="1:15" x14ac:dyDescent="0.3">
      <c r="A1114">
        <v>269</v>
      </c>
      <c r="B1114">
        <v>20240115</v>
      </c>
      <c r="C1114">
        <v>5.2</v>
      </c>
      <c r="D1114">
        <v>1.6</v>
      </c>
      <c r="E1114">
        <v>295</v>
      </c>
      <c r="F1114">
        <v>2.2000000000000002</v>
      </c>
      <c r="G1114">
        <v>1002.5</v>
      </c>
      <c r="H1114">
        <v>86</v>
      </c>
      <c r="I1114" s="101" t="s">
        <v>21</v>
      </c>
      <c r="J1114" s="1">
        <f>DATEVALUE(RIGHT(jaar_zip[[#This Row],[YYYYMMDD]],2)&amp;"-"&amp;MID(jaar_zip[[#This Row],[YYYYMMDD]],5,2)&amp;"-"&amp;LEFT(jaar_zip[[#This Row],[YYYYMMDD]],4))</f>
        <v>45306</v>
      </c>
      <c r="K1114" s="101" t="str">
        <f>IF(AND(VALUE(MONTH(jaar_zip[[#This Row],[Datum]]))=1,VALUE(WEEKNUM(jaar_zip[[#This Row],[Datum]],21))&gt;51),RIGHT(YEAR(jaar_zip[[#This Row],[Datum]])-1,2),RIGHT(YEAR(jaar_zip[[#This Row],[Datum]]),2))&amp;"-"&amp; TEXT(WEEKNUM(jaar_zip[[#This Row],[Datum]],21),"00")</f>
        <v>24-03</v>
      </c>
      <c r="L1114" s="101">
        <f>MONTH(jaar_zip[[#This Row],[Datum]])</f>
        <v>1</v>
      </c>
      <c r="M1114" s="101">
        <f>IF(ISNUMBER(jaar_zip[[#This Row],[etmaaltemperatuur]]),IF(jaar_zip[[#This Row],[etmaaltemperatuur]]&lt;stookgrens,stookgrens-jaar_zip[[#This Row],[etmaaltemperatuur]],0),"")</f>
        <v>16.399999999999999</v>
      </c>
      <c r="N1114" s="101">
        <f>IF(ISNUMBER(jaar_zip[[#This Row],[graaddagen]]),IF(OR(MONTH(jaar_zip[[#This Row],[Datum]])=1,MONTH(jaar_zip[[#This Row],[Datum]])=2,MONTH(jaar_zip[[#This Row],[Datum]])=11,MONTH(jaar_zip[[#This Row],[Datum]])=12),1.1,IF(OR(MONTH(jaar_zip[[#This Row],[Datum]])=3,MONTH(jaar_zip[[#This Row],[Datum]])=10),1,0.8))*jaar_zip[[#This Row],[graaddagen]],"")</f>
        <v>18.04</v>
      </c>
      <c r="O1114" s="101">
        <f>IF(ISNUMBER(jaar_zip[[#This Row],[etmaaltemperatuur]]),IF(jaar_zip[[#This Row],[etmaaltemperatuur]]&gt;stookgrens,jaar_zip[[#This Row],[etmaaltemperatuur]]-stookgrens,0),"")</f>
        <v>0</v>
      </c>
    </row>
    <row r="1115" spans="1:15" x14ac:dyDescent="0.3">
      <c r="A1115">
        <v>269</v>
      </c>
      <c r="B1115">
        <v>20240116</v>
      </c>
      <c r="C1115">
        <v>5</v>
      </c>
      <c r="D1115">
        <v>0.5</v>
      </c>
      <c r="E1115">
        <v>342</v>
      </c>
      <c r="F1115">
        <v>0.2</v>
      </c>
      <c r="G1115">
        <v>1005.7</v>
      </c>
      <c r="H1115">
        <v>83</v>
      </c>
      <c r="I1115" s="101" t="s">
        <v>21</v>
      </c>
      <c r="J1115" s="1">
        <f>DATEVALUE(RIGHT(jaar_zip[[#This Row],[YYYYMMDD]],2)&amp;"-"&amp;MID(jaar_zip[[#This Row],[YYYYMMDD]],5,2)&amp;"-"&amp;LEFT(jaar_zip[[#This Row],[YYYYMMDD]],4))</f>
        <v>45307</v>
      </c>
      <c r="K1115" s="101" t="str">
        <f>IF(AND(VALUE(MONTH(jaar_zip[[#This Row],[Datum]]))=1,VALUE(WEEKNUM(jaar_zip[[#This Row],[Datum]],21))&gt;51),RIGHT(YEAR(jaar_zip[[#This Row],[Datum]])-1,2),RIGHT(YEAR(jaar_zip[[#This Row],[Datum]]),2))&amp;"-"&amp; TEXT(WEEKNUM(jaar_zip[[#This Row],[Datum]],21),"00")</f>
        <v>24-03</v>
      </c>
      <c r="L1115" s="101">
        <f>MONTH(jaar_zip[[#This Row],[Datum]])</f>
        <v>1</v>
      </c>
      <c r="M1115" s="101">
        <f>IF(ISNUMBER(jaar_zip[[#This Row],[etmaaltemperatuur]]),IF(jaar_zip[[#This Row],[etmaaltemperatuur]]&lt;stookgrens,stookgrens-jaar_zip[[#This Row],[etmaaltemperatuur]],0),"")</f>
        <v>17.5</v>
      </c>
      <c r="N1115" s="101">
        <f>IF(ISNUMBER(jaar_zip[[#This Row],[graaddagen]]),IF(OR(MONTH(jaar_zip[[#This Row],[Datum]])=1,MONTH(jaar_zip[[#This Row],[Datum]])=2,MONTH(jaar_zip[[#This Row],[Datum]])=11,MONTH(jaar_zip[[#This Row],[Datum]])=12),1.1,IF(OR(MONTH(jaar_zip[[#This Row],[Datum]])=3,MONTH(jaar_zip[[#This Row],[Datum]])=10),1,0.8))*jaar_zip[[#This Row],[graaddagen]],"")</f>
        <v>19.25</v>
      </c>
      <c r="O1115" s="101">
        <f>IF(ISNUMBER(jaar_zip[[#This Row],[etmaaltemperatuur]]),IF(jaar_zip[[#This Row],[etmaaltemperatuur]]&gt;stookgrens,jaar_zip[[#This Row],[etmaaltemperatuur]]-stookgrens,0),"")</f>
        <v>0</v>
      </c>
    </row>
    <row r="1116" spans="1:15" x14ac:dyDescent="0.3">
      <c r="A1116">
        <v>269</v>
      </c>
      <c r="B1116">
        <v>20240117</v>
      </c>
      <c r="C1116">
        <v>2.8</v>
      </c>
      <c r="D1116">
        <v>-1.1000000000000001</v>
      </c>
      <c r="E1116">
        <v>214</v>
      </c>
      <c r="F1116">
        <v>0</v>
      </c>
      <c r="G1116">
        <v>992.8</v>
      </c>
      <c r="H1116">
        <v>82</v>
      </c>
      <c r="I1116" s="101" t="s">
        <v>21</v>
      </c>
      <c r="J1116" s="1">
        <f>DATEVALUE(RIGHT(jaar_zip[[#This Row],[YYYYMMDD]],2)&amp;"-"&amp;MID(jaar_zip[[#This Row],[YYYYMMDD]],5,2)&amp;"-"&amp;LEFT(jaar_zip[[#This Row],[YYYYMMDD]],4))</f>
        <v>45308</v>
      </c>
      <c r="K1116" s="101" t="str">
        <f>IF(AND(VALUE(MONTH(jaar_zip[[#This Row],[Datum]]))=1,VALUE(WEEKNUM(jaar_zip[[#This Row],[Datum]],21))&gt;51),RIGHT(YEAR(jaar_zip[[#This Row],[Datum]])-1,2),RIGHT(YEAR(jaar_zip[[#This Row],[Datum]]),2))&amp;"-"&amp; TEXT(WEEKNUM(jaar_zip[[#This Row],[Datum]],21),"00")</f>
        <v>24-03</v>
      </c>
      <c r="L1116" s="101">
        <f>MONTH(jaar_zip[[#This Row],[Datum]])</f>
        <v>1</v>
      </c>
      <c r="M1116" s="101">
        <f>IF(ISNUMBER(jaar_zip[[#This Row],[etmaaltemperatuur]]),IF(jaar_zip[[#This Row],[etmaaltemperatuur]]&lt;stookgrens,stookgrens-jaar_zip[[#This Row],[etmaaltemperatuur]],0),"")</f>
        <v>19.100000000000001</v>
      </c>
      <c r="N1116" s="101">
        <f>IF(ISNUMBER(jaar_zip[[#This Row],[graaddagen]]),IF(OR(MONTH(jaar_zip[[#This Row],[Datum]])=1,MONTH(jaar_zip[[#This Row],[Datum]])=2,MONTH(jaar_zip[[#This Row],[Datum]])=11,MONTH(jaar_zip[[#This Row],[Datum]])=12),1.1,IF(OR(MONTH(jaar_zip[[#This Row],[Datum]])=3,MONTH(jaar_zip[[#This Row],[Datum]])=10),1,0.8))*jaar_zip[[#This Row],[graaddagen]],"")</f>
        <v>21.01</v>
      </c>
      <c r="O1116" s="101">
        <f>IF(ISNUMBER(jaar_zip[[#This Row],[etmaaltemperatuur]]),IF(jaar_zip[[#This Row],[etmaaltemperatuur]]&gt;stookgrens,jaar_zip[[#This Row],[etmaaltemperatuur]]-stookgrens,0),"")</f>
        <v>0</v>
      </c>
    </row>
    <row r="1117" spans="1:15" x14ac:dyDescent="0.3">
      <c r="A1117">
        <v>269</v>
      </c>
      <c r="B1117">
        <v>20240118</v>
      </c>
      <c r="C1117">
        <v>2.2999999999999998</v>
      </c>
      <c r="D1117">
        <v>-1.6</v>
      </c>
      <c r="E1117">
        <v>557</v>
      </c>
      <c r="F1117">
        <v>-0.1</v>
      </c>
      <c r="G1117">
        <v>1002.5</v>
      </c>
      <c r="H1117">
        <v>87</v>
      </c>
      <c r="I1117" s="101" t="s">
        <v>21</v>
      </c>
      <c r="J1117" s="1">
        <f>DATEVALUE(RIGHT(jaar_zip[[#This Row],[YYYYMMDD]],2)&amp;"-"&amp;MID(jaar_zip[[#This Row],[YYYYMMDD]],5,2)&amp;"-"&amp;LEFT(jaar_zip[[#This Row],[YYYYMMDD]],4))</f>
        <v>45309</v>
      </c>
      <c r="K1117" s="101" t="str">
        <f>IF(AND(VALUE(MONTH(jaar_zip[[#This Row],[Datum]]))=1,VALUE(WEEKNUM(jaar_zip[[#This Row],[Datum]],21))&gt;51),RIGHT(YEAR(jaar_zip[[#This Row],[Datum]])-1,2),RIGHT(YEAR(jaar_zip[[#This Row],[Datum]]),2))&amp;"-"&amp; TEXT(WEEKNUM(jaar_zip[[#This Row],[Datum]],21),"00")</f>
        <v>24-03</v>
      </c>
      <c r="L1117" s="101">
        <f>MONTH(jaar_zip[[#This Row],[Datum]])</f>
        <v>1</v>
      </c>
      <c r="M1117" s="101">
        <f>IF(ISNUMBER(jaar_zip[[#This Row],[etmaaltemperatuur]]),IF(jaar_zip[[#This Row],[etmaaltemperatuur]]&lt;stookgrens,stookgrens-jaar_zip[[#This Row],[etmaaltemperatuur]],0),"")</f>
        <v>19.600000000000001</v>
      </c>
      <c r="N1117" s="101">
        <f>IF(ISNUMBER(jaar_zip[[#This Row],[graaddagen]]),IF(OR(MONTH(jaar_zip[[#This Row],[Datum]])=1,MONTH(jaar_zip[[#This Row],[Datum]])=2,MONTH(jaar_zip[[#This Row],[Datum]])=11,MONTH(jaar_zip[[#This Row],[Datum]])=12),1.1,IF(OR(MONTH(jaar_zip[[#This Row],[Datum]])=3,MONTH(jaar_zip[[#This Row],[Datum]])=10),1,0.8))*jaar_zip[[#This Row],[graaddagen]],"")</f>
        <v>21.560000000000002</v>
      </c>
      <c r="O1117" s="101">
        <f>IF(ISNUMBER(jaar_zip[[#This Row],[etmaaltemperatuur]]),IF(jaar_zip[[#This Row],[etmaaltemperatuur]]&gt;stookgrens,jaar_zip[[#This Row],[etmaaltemperatuur]]-stookgrens,0),"")</f>
        <v>0</v>
      </c>
    </row>
    <row r="1118" spans="1:15" x14ac:dyDescent="0.3">
      <c r="A1118">
        <v>269</v>
      </c>
      <c r="B1118">
        <v>20240119</v>
      </c>
      <c r="C1118">
        <v>4.5</v>
      </c>
      <c r="D1118">
        <v>0.5</v>
      </c>
      <c r="E1118">
        <v>503</v>
      </c>
      <c r="F1118">
        <v>0.2</v>
      </c>
      <c r="G1118">
        <v>1018.8</v>
      </c>
      <c r="H1118">
        <v>84</v>
      </c>
      <c r="I1118" s="101" t="s">
        <v>21</v>
      </c>
      <c r="J1118" s="1">
        <f>DATEVALUE(RIGHT(jaar_zip[[#This Row],[YYYYMMDD]],2)&amp;"-"&amp;MID(jaar_zip[[#This Row],[YYYYMMDD]],5,2)&amp;"-"&amp;LEFT(jaar_zip[[#This Row],[YYYYMMDD]],4))</f>
        <v>45310</v>
      </c>
      <c r="K1118" s="101" t="str">
        <f>IF(AND(VALUE(MONTH(jaar_zip[[#This Row],[Datum]]))=1,VALUE(WEEKNUM(jaar_zip[[#This Row],[Datum]],21))&gt;51),RIGHT(YEAR(jaar_zip[[#This Row],[Datum]])-1,2),RIGHT(YEAR(jaar_zip[[#This Row],[Datum]]),2))&amp;"-"&amp; TEXT(WEEKNUM(jaar_zip[[#This Row],[Datum]],21),"00")</f>
        <v>24-03</v>
      </c>
      <c r="L1118" s="101">
        <f>MONTH(jaar_zip[[#This Row],[Datum]])</f>
        <v>1</v>
      </c>
      <c r="M1118" s="101">
        <f>IF(ISNUMBER(jaar_zip[[#This Row],[etmaaltemperatuur]]),IF(jaar_zip[[#This Row],[etmaaltemperatuur]]&lt;stookgrens,stookgrens-jaar_zip[[#This Row],[etmaaltemperatuur]],0),"")</f>
        <v>17.5</v>
      </c>
      <c r="N1118" s="101">
        <f>IF(ISNUMBER(jaar_zip[[#This Row],[graaddagen]]),IF(OR(MONTH(jaar_zip[[#This Row],[Datum]])=1,MONTH(jaar_zip[[#This Row],[Datum]])=2,MONTH(jaar_zip[[#This Row],[Datum]])=11,MONTH(jaar_zip[[#This Row],[Datum]])=12),1.1,IF(OR(MONTH(jaar_zip[[#This Row],[Datum]])=3,MONTH(jaar_zip[[#This Row],[Datum]])=10),1,0.8))*jaar_zip[[#This Row],[graaddagen]],"")</f>
        <v>19.25</v>
      </c>
      <c r="O1118" s="101">
        <f>IF(ISNUMBER(jaar_zip[[#This Row],[etmaaltemperatuur]]),IF(jaar_zip[[#This Row],[etmaaltemperatuur]]&gt;stookgrens,jaar_zip[[#This Row],[etmaaltemperatuur]]-stookgrens,0),"")</f>
        <v>0</v>
      </c>
    </row>
    <row r="1119" spans="1:15" x14ac:dyDescent="0.3">
      <c r="A1119">
        <v>269</v>
      </c>
      <c r="B1119">
        <v>20240120</v>
      </c>
      <c r="C1119">
        <v>6.1</v>
      </c>
      <c r="D1119">
        <v>0.1</v>
      </c>
      <c r="E1119">
        <v>352</v>
      </c>
      <c r="F1119">
        <v>0</v>
      </c>
      <c r="G1119">
        <v>1025.5</v>
      </c>
      <c r="H1119">
        <v>79</v>
      </c>
      <c r="I1119" s="101" t="s">
        <v>21</v>
      </c>
      <c r="J1119" s="1">
        <f>DATEVALUE(RIGHT(jaar_zip[[#This Row],[YYYYMMDD]],2)&amp;"-"&amp;MID(jaar_zip[[#This Row],[YYYYMMDD]],5,2)&amp;"-"&amp;LEFT(jaar_zip[[#This Row],[YYYYMMDD]],4))</f>
        <v>45311</v>
      </c>
      <c r="K1119" s="101" t="str">
        <f>IF(AND(VALUE(MONTH(jaar_zip[[#This Row],[Datum]]))=1,VALUE(WEEKNUM(jaar_zip[[#This Row],[Datum]],21))&gt;51),RIGHT(YEAR(jaar_zip[[#This Row],[Datum]])-1,2),RIGHT(YEAR(jaar_zip[[#This Row],[Datum]]),2))&amp;"-"&amp; TEXT(WEEKNUM(jaar_zip[[#This Row],[Datum]],21),"00")</f>
        <v>24-03</v>
      </c>
      <c r="L1119" s="101">
        <f>MONTH(jaar_zip[[#This Row],[Datum]])</f>
        <v>1</v>
      </c>
      <c r="M1119" s="101">
        <f>IF(ISNUMBER(jaar_zip[[#This Row],[etmaaltemperatuur]]),IF(jaar_zip[[#This Row],[etmaaltemperatuur]]&lt;stookgrens,stookgrens-jaar_zip[[#This Row],[etmaaltemperatuur]],0),"")</f>
        <v>17.899999999999999</v>
      </c>
      <c r="N1119" s="101">
        <f>IF(ISNUMBER(jaar_zip[[#This Row],[graaddagen]]),IF(OR(MONTH(jaar_zip[[#This Row],[Datum]])=1,MONTH(jaar_zip[[#This Row],[Datum]])=2,MONTH(jaar_zip[[#This Row],[Datum]])=11,MONTH(jaar_zip[[#This Row],[Datum]])=12),1.1,IF(OR(MONTH(jaar_zip[[#This Row],[Datum]])=3,MONTH(jaar_zip[[#This Row],[Datum]])=10),1,0.8))*jaar_zip[[#This Row],[graaddagen]],"")</f>
        <v>19.690000000000001</v>
      </c>
      <c r="O1119" s="101">
        <f>IF(ISNUMBER(jaar_zip[[#This Row],[etmaaltemperatuur]]),IF(jaar_zip[[#This Row],[etmaaltemperatuur]]&gt;stookgrens,jaar_zip[[#This Row],[etmaaltemperatuur]]-stookgrens,0),"")</f>
        <v>0</v>
      </c>
    </row>
    <row r="1120" spans="1:15" x14ac:dyDescent="0.3">
      <c r="A1120">
        <v>269</v>
      </c>
      <c r="B1120">
        <v>20240121</v>
      </c>
      <c r="C1120">
        <v>9.1</v>
      </c>
      <c r="D1120">
        <v>3.7</v>
      </c>
      <c r="E1120">
        <v>106</v>
      </c>
      <c r="F1120">
        <v>0.2</v>
      </c>
      <c r="G1120">
        <v>1014.9</v>
      </c>
      <c r="H1120">
        <v>72</v>
      </c>
      <c r="I1120" s="101" t="s">
        <v>21</v>
      </c>
      <c r="J1120" s="1">
        <f>DATEVALUE(RIGHT(jaar_zip[[#This Row],[YYYYMMDD]],2)&amp;"-"&amp;MID(jaar_zip[[#This Row],[YYYYMMDD]],5,2)&amp;"-"&amp;LEFT(jaar_zip[[#This Row],[YYYYMMDD]],4))</f>
        <v>45312</v>
      </c>
      <c r="K1120" s="101" t="str">
        <f>IF(AND(VALUE(MONTH(jaar_zip[[#This Row],[Datum]]))=1,VALUE(WEEKNUM(jaar_zip[[#This Row],[Datum]],21))&gt;51),RIGHT(YEAR(jaar_zip[[#This Row],[Datum]])-1,2),RIGHT(YEAR(jaar_zip[[#This Row],[Datum]]),2))&amp;"-"&amp; TEXT(WEEKNUM(jaar_zip[[#This Row],[Datum]],21),"00")</f>
        <v>24-03</v>
      </c>
      <c r="L1120" s="101">
        <f>MONTH(jaar_zip[[#This Row],[Datum]])</f>
        <v>1</v>
      </c>
      <c r="M1120" s="101">
        <f>IF(ISNUMBER(jaar_zip[[#This Row],[etmaaltemperatuur]]),IF(jaar_zip[[#This Row],[etmaaltemperatuur]]&lt;stookgrens,stookgrens-jaar_zip[[#This Row],[etmaaltemperatuur]],0),"")</f>
        <v>14.3</v>
      </c>
      <c r="N1120" s="101">
        <f>IF(ISNUMBER(jaar_zip[[#This Row],[graaddagen]]),IF(OR(MONTH(jaar_zip[[#This Row],[Datum]])=1,MONTH(jaar_zip[[#This Row],[Datum]])=2,MONTH(jaar_zip[[#This Row],[Datum]])=11,MONTH(jaar_zip[[#This Row],[Datum]])=12),1.1,IF(OR(MONTH(jaar_zip[[#This Row],[Datum]])=3,MONTH(jaar_zip[[#This Row],[Datum]])=10),1,0.8))*jaar_zip[[#This Row],[graaddagen]],"")</f>
        <v>15.730000000000002</v>
      </c>
      <c r="O1120" s="101">
        <f>IF(ISNUMBER(jaar_zip[[#This Row],[etmaaltemperatuur]]),IF(jaar_zip[[#This Row],[etmaaltemperatuur]]&gt;stookgrens,jaar_zip[[#This Row],[etmaaltemperatuur]]-stookgrens,0),"")</f>
        <v>0</v>
      </c>
    </row>
    <row r="1121" spans="1:15" x14ac:dyDescent="0.3">
      <c r="A1121">
        <v>269</v>
      </c>
      <c r="B1121">
        <v>20240122</v>
      </c>
      <c r="C1121">
        <v>11.2</v>
      </c>
      <c r="D1121">
        <v>9.4</v>
      </c>
      <c r="E1121">
        <v>352</v>
      </c>
      <c r="F1121">
        <v>4.9000000000000004</v>
      </c>
      <c r="G1121">
        <v>1005.9</v>
      </c>
      <c r="H1121">
        <v>79</v>
      </c>
      <c r="I1121" s="101" t="s">
        <v>21</v>
      </c>
      <c r="J1121" s="1">
        <f>DATEVALUE(RIGHT(jaar_zip[[#This Row],[YYYYMMDD]],2)&amp;"-"&amp;MID(jaar_zip[[#This Row],[YYYYMMDD]],5,2)&amp;"-"&amp;LEFT(jaar_zip[[#This Row],[YYYYMMDD]],4))</f>
        <v>45313</v>
      </c>
      <c r="K1121" s="101" t="str">
        <f>IF(AND(VALUE(MONTH(jaar_zip[[#This Row],[Datum]]))=1,VALUE(WEEKNUM(jaar_zip[[#This Row],[Datum]],21))&gt;51),RIGHT(YEAR(jaar_zip[[#This Row],[Datum]])-1,2),RIGHT(YEAR(jaar_zip[[#This Row],[Datum]]),2))&amp;"-"&amp; TEXT(WEEKNUM(jaar_zip[[#This Row],[Datum]],21),"00")</f>
        <v>24-04</v>
      </c>
      <c r="L1121" s="101">
        <f>MONTH(jaar_zip[[#This Row],[Datum]])</f>
        <v>1</v>
      </c>
      <c r="M1121" s="101">
        <f>IF(ISNUMBER(jaar_zip[[#This Row],[etmaaltemperatuur]]),IF(jaar_zip[[#This Row],[etmaaltemperatuur]]&lt;stookgrens,stookgrens-jaar_zip[[#This Row],[etmaaltemperatuur]],0),"")</f>
        <v>8.6</v>
      </c>
      <c r="N1121" s="101">
        <f>IF(ISNUMBER(jaar_zip[[#This Row],[graaddagen]]),IF(OR(MONTH(jaar_zip[[#This Row],[Datum]])=1,MONTH(jaar_zip[[#This Row],[Datum]])=2,MONTH(jaar_zip[[#This Row],[Datum]])=11,MONTH(jaar_zip[[#This Row],[Datum]])=12),1.1,IF(OR(MONTH(jaar_zip[[#This Row],[Datum]])=3,MONTH(jaar_zip[[#This Row],[Datum]])=10),1,0.8))*jaar_zip[[#This Row],[graaddagen]],"")</f>
        <v>9.4600000000000009</v>
      </c>
      <c r="O1121" s="101">
        <f>IF(ISNUMBER(jaar_zip[[#This Row],[etmaaltemperatuur]]),IF(jaar_zip[[#This Row],[etmaaltemperatuur]]&gt;stookgrens,jaar_zip[[#This Row],[etmaaltemperatuur]]-stookgrens,0),"")</f>
        <v>0</v>
      </c>
    </row>
    <row r="1122" spans="1:15" x14ac:dyDescent="0.3">
      <c r="A1122">
        <v>269</v>
      </c>
      <c r="B1122">
        <v>20240123</v>
      </c>
      <c r="C1122">
        <v>9.4</v>
      </c>
      <c r="D1122">
        <v>8.1</v>
      </c>
      <c r="E1122">
        <v>361</v>
      </c>
      <c r="F1122">
        <v>3.8</v>
      </c>
      <c r="G1122">
        <v>1017.6</v>
      </c>
      <c r="H1122">
        <v>81</v>
      </c>
      <c r="I1122" s="101" t="s">
        <v>21</v>
      </c>
      <c r="J1122" s="1">
        <f>DATEVALUE(RIGHT(jaar_zip[[#This Row],[YYYYMMDD]],2)&amp;"-"&amp;MID(jaar_zip[[#This Row],[YYYYMMDD]],5,2)&amp;"-"&amp;LEFT(jaar_zip[[#This Row],[YYYYMMDD]],4))</f>
        <v>45314</v>
      </c>
      <c r="K1122" s="101" t="str">
        <f>IF(AND(VALUE(MONTH(jaar_zip[[#This Row],[Datum]]))=1,VALUE(WEEKNUM(jaar_zip[[#This Row],[Datum]],21))&gt;51),RIGHT(YEAR(jaar_zip[[#This Row],[Datum]])-1,2),RIGHT(YEAR(jaar_zip[[#This Row],[Datum]]),2))&amp;"-"&amp; TEXT(WEEKNUM(jaar_zip[[#This Row],[Datum]],21),"00")</f>
        <v>24-04</v>
      </c>
      <c r="L1122" s="101">
        <f>MONTH(jaar_zip[[#This Row],[Datum]])</f>
        <v>1</v>
      </c>
      <c r="M1122" s="101">
        <f>IF(ISNUMBER(jaar_zip[[#This Row],[etmaaltemperatuur]]),IF(jaar_zip[[#This Row],[etmaaltemperatuur]]&lt;stookgrens,stookgrens-jaar_zip[[#This Row],[etmaaltemperatuur]],0),"")</f>
        <v>9.9</v>
      </c>
      <c r="N1122" s="101">
        <f>IF(ISNUMBER(jaar_zip[[#This Row],[graaddagen]]),IF(OR(MONTH(jaar_zip[[#This Row],[Datum]])=1,MONTH(jaar_zip[[#This Row],[Datum]])=2,MONTH(jaar_zip[[#This Row],[Datum]])=11,MONTH(jaar_zip[[#This Row],[Datum]])=12),1.1,IF(OR(MONTH(jaar_zip[[#This Row],[Datum]])=3,MONTH(jaar_zip[[#This Row],[Datum]])=10),1,0.8))*jaar_zip[[#This Row],[graaddagen]],"")</f>
        <v>10.89</v>
      </c>
      <c r="O1122" s="101">
        <f>IF(ISNUMBER(jaar_zip[[#This Row],[etmaaltemperatuur]]),IF(jaar_zip[[#This Row],[etmaaltemperatuur]]&gt;stookgrens,jaar_zip[[#This Row],[etmaaltemperatuur]]-stookgrens,0),"")</f>
        <v>0</v>
      </c>
    </row>
    <row r="1123" spans="1:15" x14ac:dyDescent="0.3">
      <c r="A1123">
        <v>269</v>
      </c>
      <c r="B1123">
        <v>20240124</v>
      </c>
      <c r="C1123">
        <v>11.2</v>
      </c>
      <c r="D1123">
        <v>10</v>
      </c>
      <c r="E1123">
        <v>382</v>
      </c>
      <c r="F1123">
        <v>-0.1</v>
      </c>
      <c r="G1123">
        <v>1018.6</v>
      </c>
      <c r="H1123">
        <v>73</v>
      </c>
      <c r="I1123" s="101" t="s">
        <v>21</v>
      </c>
      <c r="J1123" s="1">
        <f>DATEVALUE(RIGHT(jaar_zip[[#This Row],[YYYYMMDD]],2)&amp;"-"&amp;MID(jaar_zip[[#This Row],[YYYYMMDD]],5,2)&amp;"-"&amp;LEFT(jaar_zip[[#This Row],[YYYYMMDD]],4))</f>
        <v>45315</v>
      </c>
      <c r="K1123" s="101" t="str">
        <f>IF(AND(VALUE(MONTH(jaar_zip[[#This Row],[Datum]]))=1,VALUE(WEEKNUM(jaar_zip[[#This Row],[Datum]],21))&gt;51),RIGHT(YEAR(jaar_zip[[#This Row],[Datum]])-1,2),RIGHT(YEAR(jaar_zip[[#This Row],[Datum]]),2))&amp;"-"&amp; TEXT(WEEKNUM(jaar_zip[[#This Row],[Datum]],21),"00")</f>
        <v>24-04</v>
      </c>
      <c r="L1123" s="101">
        <f>MONTH(jaar_zip[[#This Row],[Datum]])</f>
        <v>1</v>
      </c>
      <c r="M1123" s="101">
        <f>IF(ISNUMBER(jaar_zip[[#This Row],[etmaaltemperatuur]]),IF(jaar_zip[[#This Row],[etmaaltemperatuur]]&lt;stookgrens,stookgrens-jaar_zip[[#This Row],[etmaaltemperatuur]],0),"")</f>
        <v>8</v>
      </c>
      <c r="N1123" s="101">
        <f>IF(ISNUMBER(jaar_zip[[#This Row],[graaddagen]]),IF(OR(MONTH(jaar_zip[[#This Row],[Datum]])=1,MONTH(jaar_zip[[#This Row],[Datum]])=2,MONTH(jaar_zip[[#This Row],[Datum]])=11,MONTH(jaar_zip[[#This Row],[Datum]])=12),1.1,IF(OR(MONTH(jaar_zip[[#This Row],[Datum]])=3,MONTH(jaar_zip[[#This Row],[Datum]])=10),1,0.8))*jaar_zip[[#This Row],[graaddagen]],"")</f>
        <v>8.8000000000000007</v>
      </c>
      <c r="O1123" s="101">
        <f>IF(ISNUMBER(jaar_zip[[#This Row],[etmaaltemperatuur]]),IF(jaar_zip[[#This Row],[etmaaltemperatuur]]&gt;stookgrens,jaar_zip[[#This Row],[etmaaltemperatuur]]-stookgrens,0),"")</f>
        <v>0</v>
      </c>
    </row>
    <row r="1124" spans="1:15" x14ac:dyDescent="0.3">
      <c r="A1124">
        <v>269</v>
      </c>
      <c r="B1124">
        <v>20240125</v>
      </c>
      <c r="C1124">
        <v>3.8</v>
      </c>
      <c r="D1124">
        <v>6.6</v>
      </c>
      <c r="E1124">
        <v>288</v>
      </c>
      <c r="F1124">
        <v>1.2</v>
      </c>
      <c r="G1124">
        <v>1026</v>
      </c>
      <c r="H1124">
        <v>91</v>
      </c>
      <c r="I1124" s="101" t="s">
        <v>21</v>
      </c>
      <c r="J1124" s="1">
        <f>DATEVALUE(RIGHT(jaar_zip[[#This Row],[YYYYMMDD]],2)&amp;"-"&amp;MID(jaar_zip[[#This Row],[YYYYMMDD]],5,2)&amp;"-"&amp;LEFT(jaar_zip[[#This Row],[YYYYMMDD]],4))</f>
        <v>45316</v>
      </c>
      <c r="K1124" s="101" t="str">
        <f>IF(AND(VALUE(MONTH(jaar_zip[[#This Row],[Datum]]))=1,VALUE(WEEKNUM(jaar_zip[[#This Row],[Datum]],21))&gt;51),RIGHT(YEAR(jaar_zip[[#This Row],[Datum]])-1,2),RIGHT(YEAR(jaar_zip[[#This Row],[Datum]]),2))&amp;"-"&amp; TEXT(WEEKNUM(jaar_zip[[#This Row],[Datum]],21),"00")</f>
        <v>24-04</v>
      </c>
      <c r="L1124" s="101">
        <f>MONTH(jaar_zip[[#This Row],[Datum]])</f>
        <v>1</v>
      </c>
      <c r="M1124" s="101">
        <f>IF(ISNUMBER(jaar_zip[[#This Row],[etmaaltemperatuur]]),IF(jaar_zip[[#This Row],[etmaaltemperatuur]]&lt;stookgrens,stookgrens-jaar_zip[[#This Row],[etmaaltemperatuur]],0),"")</f>
        <v>11.4</v>
      </c>
      <c r="N1124" s="101">
        <f>IF(ISNUMBER(jaar_zip[[#This Row],[graaddagen]]),IF(OR(MONTH(jaar_zip[[#This Row],[Datum]])=1,MONTH(jaar_zip[[#This Row],[Datum]])=2,MONTH(jaar_zip[[#This Row],[Datum]])=11,MONTH(jaar_zip[[#This Row],[Datum]])=12),1.1,IF(OR(MONTH(jaar_zip[[#This Row],[Datum]])=3,MONTH(jaar_zip[[#This Row],[Datum]])=10),1,0.8))*jaar_zip[[#This Row],[graaddagen]],"")</f>
        <v>12.540000000000001</v>
      </c>
      <c r="O1124" s="101">
        <f>IF(ISNUMBER(jaar_zip[[#This Row],[etmaaltemperatuur]]),IF(jaar_zip[[#This Row],[etmaaltemperatuur]]&gt;stookgrens,jaar_zip[[#This Row],[etmaaltemperatuur]]-stookgrens,0),"")</f>
        <v>0</v>
      </c>
    </row>
    <row r="1125" spans="1:15" x14ac:dyDescent="0.3">
      <c r="A1125">
        <v>269</v>
      </c>
      <c r="B1125">
        <v>20240126</v>
      </c>
      <c r="C1125">
        <v>7.5</v>
      </c>
      <c r="D1125">
        <v>7.7</v>
      </c>
      <c r="E1125">
        <v>307</v>
      </c>
      <c r="F1125">
        <v>4.5999999999999996</v>
      </c>
      <c r="G1125">
        <v>1024.3</v>
      </c>
      <c r="H1125">
        <v>84</v>
      </c>
      <c r="I1125" s="101" t="s">
        <v>21</v>
      </c>
      <c r="J1125" s="1">
        <f>DATEVALUE(RIGHT(jaar_zip[[#This Row],[YYYYMMDD]],2)&amp;"-"&amp;MID(jaar_zip[[#This Row],[YYYYMMDD]],5,2)&amp;"-"&amp;LEFT(jaar_zip[[#This Row],[YYYYMMDD]],4))</f>
        <v>45317</v>
      </c>
      <c r="K1125" s="101" t="str">
        <f>IF(AND(VALUE(MONTH(jaar_zip[[#This Row],[Datum]]))=1,VALUE(WEEKNUM(jaar_zip[[#This Row],[Datum]],21))&gt;51),RIGHT(YEAR(jaar_zip[[#This Row],[Datum]])-1,2),RIGHT(YEAR(jaar_zip[[#This Row],[Datum]]),2))&amp;"-"&amp; TEXT(WEEKNUM(jaar_zip[[#This Row],[Datum]],21),"00")</f>
        <v>24-04</v>
      </c>
      <c r="L1125" s="101">
        <f>MONTH(jaar_zip[[#This Row],[Datum]])</f>
        <v>1</v>
      </c>
      <c r="M1125" s="101">
        <f>IF(ISNUMBER(jaar_zip[[#This Row],[etmaaltemperatuur]]),IF(jaar_zip[[#This Row],[etmaaltemperatuur]]&lt;stookgrens,stookgrens-jaar_zip[[#This Row],[etmaaltemperatuur]],0),"")</f>
        <v>10.3</v>
      </c>
      <c r="N1125" s="101">
        <f>IF(ISNUMBER(jaar_zip[[#This Row],[graaddagen]]),IF(OR(MONTH(jaar_zip[[#This Row],[Datum]])=1,MONTH(jaar_zip[[#This Row],[Datum]])=2,MONTH(jaar_zip[[#This Row],[Datum]])=11,MONTH(jaar_zip[[#This Row],[Datum]])=12),1.1,IF(OR(MONTH(jaar_zip[[#This Row],[Datum]])=3,MONTH(jaar_zip[[#This Row],[Datum]])=10),1,0.8))*jaar_zip[[#This Row],[graaddagen]],"")</f>
        <v>11.330000000000002</v>
      </c>
      <c r="O1125" s="101">
        <f>IF(ISNUMBER(jaar_zip[[#This Row],[etmaaltemperatuur]]),IF(jaar_zip[[#This Row],[etmaaltemperatuur]]&gt;stookgrens,jaar_zip[[#This Row],[etmaaltemperatuur]]-stookgrens,0),"")</f>
        <v>0</v>
      </c>
    </row>
    <row r="1126" spans="1:15" x14ac:dyDescent="0.3">
      <c r="A1126">
        <v>269</v>
      </c>
      <c r="B1126">
        <v>20240127</v>
      </c>
      <c r="C1126">
        <v>3.6</v>
      </c>
      <c r="D1126">
        <v>3</v>
      </c>
      <c r="E1126">
        <v>544</v>
      </c>
      <c r="F1126">
        <v>0</v>
      </c>
      <c r="G1126">
        <v>1034.2</v>
      </c>
      <c r="H1126">
        <v>86</v>
      </c>
      <c r="I1126" s="101" t="s">
        <v>21</v>
      </c>
      <c r="J1126" s="1">
        <f>DATEVALUE(RIGHT(jaar_zip[[#This Row],[YYYYMMDD]],2)&amp;"-"&amp;MID(jaar_zip[[#This Row],[YYYYMMDD]],5,2)&amp;"-"&amp;LEFT(jaar_zip[[#This Row],[YYYYMMDD]],4))</f>
        <v>45318</v>
      </c>
      <c r="K1126" s="101" t="str">
        <f>IF(AND(VALUE(MONTH(jaar_zip[[#This Row],[Datum]]))=1,VALUE(WEEKNUM(jaar_zip[[#This Row],[Datum]],21))&gt;51),RIGHT(YEAR(jaar_zip[[#This Row],[Datum]])-1,2),RIGHT(YEAR(jaar_zip[[#This Row],[Datum]]),2))&amp;"-"&amp; TEXT(WEEKNUM(jaar_zip[[#This Row],[Datum]],21),"00")</f>
        <v>24-04</v>
      </c>
      <c r="L1126" s="101">
        <f>MONTH(jaar_zip[[#This Row],[Datum]])</f>
        <v>1</v>
      </c>
      <c r="M1126" s="101">
        <f>IF(ISNUMBER(jaar_zip[[#This Row],[etmaaltemperatuur]]),IF(jaar_zip[[#This Row],[etmaaltemperatuur]]&lt;stookgrens,stookgrens-jaar_zip[[#This Row],[etmaaltemperatuur]],0),"")</f>
        <v>15</v>
      </c>
      <c r="N1126" s="101">
        <f>IF(ISNUMBER(jaar_zip[[#This Row],[graaddagen]]),IF(OR(MONTH(jaar_zip[[#This Row],[Datum]])=1,MONTH(jaar_zip[[#This Row],[Datum]])=2,MONTH(jaar_zip[[#This Row],[Datum]])=11,MONTH(jaar_zip[[#This Row],[Datum]])=12),1.1,IF(OR(MONTH(jaar_zip[[#This Row],[Datum]])=3,MONTH(jaar_zip[[#This Row],[Datum]])=10),1,0.8))*jaar_zip[[#This Row],[graaddagen]],"")</f>
        <v>16.5</v>
      </c>
      <c r="O1126" s="101">
        <f>IF(ISNUMBER(jaar_zip[[#This Row],[etmaaltemperatuur]]),IF(jaar_zip[[#This Row],[etmaaltemperatuur]]&gt;stookgrens,jaar_zip[[#This Row],[etmaaltemperatuur]]-stookgrens,0),"")</f>
        <v>0</v>
      </c>
    </row>
    <row r="1127" spans="1:15" x14ac:dyDescent="0.3">
      <c r="A1127">
        <v>269</v>
      </c>
      <c r="B1127">
        <v>20240128</v>
      </c>
      <c r="C1127">
        <v>3</v>
      </c>
      <c r="D1127">
        <v>4.4000000000000004</v>
      </c>
      <c r="E1127">
        <v>599</v>
      </c>
      <c r="F1127">
        <v>0</v>
      </c>
      <c r="G1127">
        <v>1027.2</v>
      </c>
      <c r="H1127">
        <v>71</v>
      </c>
      <c r="I1127" s="101" t="s">
        <v>21</v>
      </c>
      <c r="J1127" s="1">
        <f>DATEVALUE(RIGHT(jaar_zip[[#This Row],[YYYYMMDD]],2)&amp;"-"&amp;MID(jaar_zip[[#This Row],[YYYYMMDD]],5,2)&amp;"-"&amp;LEFT(jaar_zip[[#This Row],[YYYYMMDD]],4))</f>
        <v>45319</v>
      </c>
      <c r="K1127" s="101" t="str">
        <f>IF(AND(VALUE(MONTH(jaar_zip[[#This Row],[Datum]]))=1,VALUE(WEEKNUM(jaar_zip[[#This Row],[Datum]],21))&gt;51),RIGHT(YEAR(jaar_zip[[#This Row],[Datum]])-1,2),RIGHT(YEAR(jaar_zip[[#This Row],[Datum]]),2))&amp;"-"&amp; TEXT(WEEKNUM(jaar_zip[[#This Row],[Datum]],21),"00")</f>
        <v>24-04</v>
      </c>
      <c r="L1127" s="101">
        <f>MONTH(jaar_zip[[#This Row],[Datum]])</f>
        <v>1</v>
      </c>
      <c r="M1127" s="101">
        <f>IF(ISNUMBER(jaar_zip[[#This Row],[etmaaltemperatuur]]),IF(jaar_zip[[#This Row],[etmaaltemperatuur]]&lt;stookgrens,stookgrens-jaar_zip[[#This Row],[etmaaltemperatuur]],0),"")</f>
        <v>13.6</v>
      </c>
      <c r="N1127" s="101">
        <f>IF(ISNUMBER(jaar_zip[[#This Row],[graaddagen]]),IF(OR(MONTH(jaar_zip[[#This Row],[Datum]])=1,MONTH(jaar_zip[[#This Row],[Datum]])=2,MONTH(jaar_zip[[#This Row],[Datum]])=11,MONTH(jaar_zip[[#This Row],[Datum]])=12),1.1,IF(OR(MONTH(jaar_zip[[#This Row],[Datum]])=3,MONTH(jaar_zip[[#This Row],[Datum]])=10),1,0.8))*jaar_zip[[#This Row],[graaddagen]],"")</f>
        <v>14.96</v>
      </c>
      <c r="O1127" s="101">
        <f>IF(ISNUMBER(jaar_zip[[#This Row],[etmaaltemperatuur]]),IF(jaar_zip[[#This Row],[etmaaltemperatuur]]&gt;stookgrens,jaar_zip[[#This Row],[etmaaltemperatuur]]-stookgrens,0),"")</f>
        <v>0</v>
      </c>
    </row>
    <row r="1128" spans="1:15" x14ac:dyDescent="0.3">
      <c r="A1128">
        <v>269</v>
      </c>
      <c r="B1128">
        <v>20240129</v>
      </c>
      <c r="C1128">
        <v>3.2</v>
      </c>
      <c r="D1128">
        <v>6.1</v>
      </c>
      <c r="E1128">
        <v>432</v>
      </c>
      <c r="F1128">
        <v>0</v>
      </c>
      <c r="G1128">
        <v>1025.3</v>
      </c>
      <c r="H1128">
        <v>83</v>
      </c>
      <c r="I1128" s="101" t="s">
        <v>21</v>
      </c>
      <c r="J1128" s="1">
        <f>DATEVALUE(RIGHT(jaar_zip[[#This Row],[YYYYMMDD]],2)&amp;"-"&amp;MID(jaar_zip[[#This Row],[YYYYMMDD]],5,2)&amp;"-"&amp;LEFT(jaar_zip[[#This Row],[YYYYMMDD]],4))</f>
        <v>45320</v>
      </c>
      <c r="K1128" s="101" t="str">
        <f>IF(AND(VALUE(MONTH(jaar_zip[[#This Row],[Datum]]))=1,VALUE(WEEKNUM(jaar_zip[[#This Row],[Datum]],21))&gt;51),RIGHT(YEAR(jaar_zip[[#This Row],[Datum]])-1,2),RIGHT(YEAR(jaar_zip[[#This Row],[Datum]]),2))&amp;"-"&amp; TEXT(WEEKNUM(jaar_zip[[#This Row],[Datum]],21),"00")</f>
        <v>24-05</v>
      </c>
      <c r="L1128" s="101">
        <f>MONTH(jaar_zip[[#This Row],[Datum]])</f>
        <v>1</v>
      </c>
      <c r="M1128" s="101">
        <f>IF(ISNUMBER(jaar_zip[[#This Row],[etmaaltemperatuur]]),IF(jaar_zip[[#This Row],[etmaaltemperatuur]]&lt;stookgrens,stookgrens-jaar_zip[[#This Row],[etmaaltemperatuur]],0),"")</f>
        <v>11.9</v>
      </c>
      <c r="N1128" s="101">
        <f>IF(ISNUMBER(jaar_zip[[#This Row],[graaddagen]]),IF(OR(MONTH(jaar_zip[[#This Row],[Datum]])=1,MONTH(jaar_zip[[#This Row],[Datum]])=2,MONTH(jaar_zip[[#This Row],[Datum]])=11,MONTH(jaar_zip[[#This Row],[Datum]])=12),1.1,IF(OR(MONTH(jaar_zip[[#This Row],[Datum]])=3,MONTH(jaar_zip[[#This Row],[Datum]])=10),1,0.8))*jaar_zip[[#This Row],[graaddagen]],"")</f>
        <v>13.090000000000002</v>
      </c>
      <c r="O1128" s="101">
        <f>IF(ISNUMBER(jaar_zip[[#This Row],[etmaaltemperatuur]]),IF(jaar_zip[[#This Row],[etmaaltemperatuur]]&gt;stookgrens,jaar_zip[[#This Row],[etmaaltemperatuur]]-stookgrens,0),"")</f>
        <v>0</v>
      </c>
    </row>
    <row r="1129" spans="1:15" x14ac:dyDescent="0.3">
      <c r="A1129">
        <v>269</v>
      </c>
      <c r="B1129">
        <v>20240130</v>
      </c>
      <c r="C1129">
        <v>5.2</v>
      </c>
      <c r="D1129">
        <v>7.5</v>
      </c>
      <c r="E1129">
        <v>185</v>
      </c>
      <c r="F1129">
        <v>0.8</v>
      </c>
      <c r="G1129">
        <v>1027.0999999999999</v>
      </c>
      <c r="H1129">
        <v>90</v>
      </c>
      <c r="I1129" s="101" t="s">
        <v>21</v>
      </c>
      <c r="J1129" s="1">
        <f>DATEVALUE(RIGHT(jaar_zip[[#This Row],[YYYYMMDD]],2)&amp;"-"&amp;MID(jaar_zip[[#This Row],[YYYYMMDD]],5,2)&amp;"-"&amp;LEFT(jaar_zip[[#This Row],[YYYYMMDD]],4))</f>
        <v>45321</v>
      </c>
      <c r="K1129" s="101" t="str">
        <f>IF(AND(VALUE(MONTH(jaar_zip[[#This Row],[Datum]]))=1,VALUE(WEEKNUM(jaar_zip[[#This Row],[Datum]],21))&gt;51),RIGHT(YEAR(jaar_zip[[#This Row],[Datum]])-1,2),RIGHT(YEAR(jaar_zip[[#This Row],[Datum]]),2))&amp;"-"&amp; TEXT(WEEKNUM(jaar_zip[[#This Row],[Datum]],21),"00")</f>
        <v>24-05</v>
      </c>
      <c r="L1129" s="101">
        <f>MONTH(jaar_zip[[#This Row],[Datum]])</f>
        <v>1</v>
      </c>
      <c r="M1129" s="101">
        <f>IF(ISNUMBER(jaar_zip[[#This Row],[etmaaltemperatuur]]),IF(jaar_zip[[#This Row],[etmaaltemperatuur]]&lt;stookgrens,stookgrens-jaar_zip[[#This Row],[etmaaltemperatuur]],0),"")</f>
        <v>10.5</v>
      </c>
      <c r="N1129" s="101">
        <f>IF(ISNUMBER(jaar_zip[[#This Row],[graaddagen]]),IF(OR(MONTH(jaar_zip[[#This Row],[Datum]])=1,MONTH(jaar_zip[[#This Row],[Datum]])=2,MONTH(jaar_zip[[#This Row],[Datum]])=11,MONTH(jaar_zip[[#This Row],[Datum]])=12),1.1,IF(OR(MONTH(jaar_zip[[#This Row],[Datum]])=3,MONTH(jaar_zip[[#This Row],[Datum]])=10),1,0.8))*jaar_zip[[#This Row],[graaddagen]],"")</f>
        <v>11.55</v>
      </c>
      <c r="O1129" s="101">
        <f>IF(ISNUMBER(jaar_zip[[#This Row],[etmaaltemperatuur]]),IF(jaar_zip[[#This Row],[etmaaltemperatuur]]&gt;stookgrens,jaar_zip[[#This Row],[etmaaltemperatuur]]-stookgrens,0),"")</f>
        <v>0</v>
      </c>
    </row>
    <row r="1130" spans="1:15" x14ac:dyDescent="0.3">
      <c r="A1130">
        <v>269</v>
      </c>
      <c r="B1130">
        <v>20240131</v>
      </c>
      <c r="C1130">
        <v>5.5</v>
      </c>
      <c r="D1130">
        <v>6</v>
      </c>
      <c r="E1130">
        <v>133</v>
      </c>
      <c r="F1130">
        <v>3.9</v>
      </c>
      <c r="G1130">
        <v>1029.2</v>
      </c>
      <c r="H1130">
        <v>83</v>
      </c>
      <c r="I1130" s="101" t="s">
        <v>21</v>
      </c>
      <c r="J1130" s="1">
        <f>DATEVALUE(RIGHT(jaar_zip[[#This Row],[YYYYMMDD]],2)&amp;"-"&amp;MID(jaar_zip[[#This Row],[YYYYMMDD]],5,2)&amp;"-"&amp;LEFT(jaar_zip[[#This Row],[YYYYMMDD]],4))</f>
        <v>45322</v>
      </c>
      <c r="K1130" s="101" t="str">
        <f>IF(AND(VALUE(MONTH(jaar_zip[[#This Row],[Datum]]))=1,VALUE(WEEKNUM(jaar_zip[[#This Row],[Datum]],21))&gt;51),RIGHT(YEAR(jaar_zip[[#This Row],[Datum]])-1,2),RIGHT(YEAR(jaar_zip[[#This Row],[Datum]]),2))&amp;"-"&amp; TEXT(WEEKNUM(jaar_zip[[#This Row],[Datum]],21),"00")</f>
        <v>24-05</v>
      </c>
      <c r="L1130" s="101">
        <f>MONTH(jaar_zip[[#This Row],[Datum]])</f>
        <v>1</v>
      </c>
      <c r="M1130" s="101">
        <f>IF(ISNUMBER(jaar_zip[[#This Row],[etmaaltemperatuur]]),IF(jaar_zip[[#This Row],[etmaaltemperatuur]]&lt;stookgrens,stookgrens-jaar_zip[[#This Row],[etmaaltemperatuur]],0),"")</f>
        <v>12</v>
      </c>
      <c r="N1130" s="101">
        <f>IF(ISNUMBER(jaar_zip[[#This Row],[graaddagen]]),IF(OR(MONTH(jaar_zip[[#This Row],[Datum]])=1,MONTH(jaar_zip[[#This Row],[Datum]])=2,MONTH(jaar_zip[[#This Row],[Datum]])=11,MONTH(jaar_zip[[#This Row],[Datum]])=12),1.1,IF(OR(MONTH(jaar_zip[[#This Row],[Datum]])=3,MONTH(jaar_zip[[#This Row],[Datum]])=10),1,0.8))*jaar_zip[[#This Row],[graaddagen]],"")</f>
        <v>13.200000000000001</v>
      </c>
      <c r="O1130" s="101">
        <f>IF(ISNUMBER(jaar_zip[[#This Row],[etmaaltemperatuur]]),IF(jaar_zip[[#This Row],[etmaaltemperatuur]]&gt;stookgrens,jaar_zip[[#This Row],[etmaaltemperatuur]]-stookgrens,0),"")</f>
        <v>0</v>
      </c>
    </row>
    <row r="1131" spans="1:15" x14ac:dyDescent="0.3">
      <c r="A1131">
        <v>269</v>
      </c>
      <c r="B1131">
        <v>20240201</v>
      </c>
      <c r="C1131">
        <v>4.4000000000000004</v>
      </c>
      <c r="D1131">
        <v>5.9</v>
      </c>
      <c r="E1131">
        <v>580</v>
      </c>
      <c r="F1131">
        <v>0.6</v>
      </c>
      <c r="G1131">
        <v>1029.2</v>
      </c>
      <c r="H1131">
        <v>86</v>
      </c>
      <c r="I1131" s="101" t="s">
        <v>21</v>
      </c>
      <c r="J1131" s="1">
        <f>DATEVALUE(RIGHT(jaar_zip[[#This Row],[YYYYMMDD]],2)&amp;"-"&amp;MID(jaar_zip[[#This Row],[YYYYMMDD]],5,2)&amp;"-"&amp;LEFT(jaar_zip[[#This Row],[YYYYMMDD]],4))</f>
        <v>45323</v>
      </c>
      <c r="K1131" s="101" t="str">
        <f>IF(AND(VALUE(MONTH(jaar_zip[[#This Row],[Datum]]))=1,VALUE(WEEKNUM(jaar_zip[[#This Row],[Datum]],21))&gt;51),RIGHT(YEAR(jaar_zip[[#This Row],[Datum]])-1,2),RIGHT(YEAR(jaar_zip[[#This Row],[Datum]]),2))&amp;"-"&amp; TEXT(WEEKNUM(jaar_zip[[#This Row],[Datum]],21),"00")</f>
        <v>24-05</v>
      </c>
      <c r="L1131" s="101">
        <f>MONTH(jaar_zip[[#This Row],[Datum]])</f>
        <v>2</v>
      </c>
      <c r="M1131" s="101">
        <f>IF(ISNUMBER(jaar_zip[[#This Row],[etmaaltemperatuur]]),IF(jaar_zip[[#This Row],[etmaaltemperatuur]]&lt;stookgrens,stookgrens-jaar_zip[[#This Row],[etmaaltemperatuur]],0),"")</f>
        <v>12.1</v>
      </c>
      <c r="N1131" s="101">
        <f>IF(ISNUMBER(jaar_zip[[#This Row],[graaddagen]]),IF(OR(MONTH(jaar_zip[[#This Row],[Datum]])=1,MONTH(jaar_zip[[#This Row],[Datum]])=2,MONTH(jaar_zip[[#This Row],[Datum]])=11,MONTH(jaar_zip[[#This Row],[Datum]])=12),1.1,IF(OR(MONTH(jaar_zip[[#This Row],[Datum]])=3,MONTH(jaar_zip[[#This Row],[Datum]])=10),1,0.8))*jaar_zip[[#This Row],[graaddagen]],"")</f>
        <v>13.31</v>
      </c>
      <c r="O1131" s="101">
        <f>IF(ISNUMBER(jaar_zip[[#This Row],[etmaaltemperatuur]]),IF(jaar_zip[[#This Row],[etmaaltemperatuur]]&gt;stookgrens,jaar_zip[[#This Row],[etmaaltemperatuur]]-stookgrens,0),"")</f>
        <v>0</v>
      </c>
    </row>
    <row r="1132" spans="1:15" x14ac:dyDescent="0.3">
      <c r="A1132">
        <v>269</v>
      </c>
      <c r="B1132">
        <v>20240202</v>
      </c>
      <c r="C1132">
        <v>7</v>
      </c>
      <c r="D1132">
        <v>7.9</v>
      </c>
      <c r="E1132">
        <v>291</v>
      </c>
      <c r="F1132">
        <v>-0.1</v>
      </c>
      <c r="G1132">
        <v>1025.7</v>
      </c>
      <c r="H1132">
        <v>87</v>
      </c>
      <c r="I1132" s="101" t="s">
        <v>21</v>
      </c>
      <c r="J1132" s="1">
        <f>DATEVALUE(RIGHT(jaar_zip[[#This Row],[YYYYMMDD]],2)&amp;"-"&amp;MID(jaar_zip[[#This Row],[YYYYMMDD]],5,2)&amp;"-"&amp;LEFT(jaar_zip[[#This Row],[YYYYMMDD]],4))</f>
        <v>45324</v>
      </c>
      <c r="K1132" s="101" t="str">
        <f>IF(AND(VALUE(MONTH(jaar_zip[[#This Row],[Datum]]))=1,VALUE(WEEKNUM(jaar_zip[[#This Row],[Datum]],21))&gt;51),RIGHT(YEAR(jaar_zip[[#This Row],[Datum]])-1,2),RIGHT(YEAR(jaar_zip[[#This Row],[Datum]]),2))&amp;"-"&amp; TEXT(WEEKNUM(jaar_zip[[#This Row],[Datum]],21),"00")</f>
        <v>24-05</v>
      </c>
      <c r="L1132" s="101">
        <f>MONTH(jaar_zip[[#This Row],[Datum]])</f>
        <v>2</v>
      </c>
      <c r="M1132" s="101">
        <f>IF(ISNUMBER(jaar_zip[[#This Row],[etmaaltemperatuur]]),IF(jaar_zip[[#This Row],[etmaaltemperatuur]]&lt;stookgrens,stookgrens-jaar_zip[[#This Row],[etmaaltemperatuur]],0),"")</f>
        <v>10.1</v>
      </c>
      <c r="N1132" s="101">
        <f>IF(ISNUMBER(jaar_zip[[#This Row],[graaddagen]]),IF(OR(MONTH(jaar_zip[[#This Row],[Datum]])=1,MONTH(jaar_zip[[#This Row],[Datum]])=2,MONTH(jaar_zip[[#This Row],[Datum]])=11,MONTH(jaar_zip[[#This Row],[Datum]])=12),1.1,IF(OR(MONTH(jaar_zip[[#This Row],[Datum]])=3,MONTH(jaar_zip[[#This Row],[Datum]])=10),1,0.8))*jaar_zip[[#This Row],[graaddagen]],"")</f>
        <v>11.110000000000001</v>
      </c>
      <c r="O1132" s="101">
        <f>IF(ISNUMBER(jaar_zip[[#This Row],[etmaaltemperatuur]]),IF(jaar_zip[[#This Row],[etmaaltemperatuur]]&gt;stookgrens,jaar_zip[[#This Row],[etmaaltemperatuur]]-stookgrens,0),"")</f>
        <v>0</v>
      </c>
    </row>
    <row r="1133" spans="1:15" x14ac:dyDescent="0.3">
      <c r="A1133">
        <v>269</v>
      </c>
      <c r="B1133">
        <v>20240203</v>
      </c>
      <c r="C1133">
        <v>6.8</v>
      </c>
      <c r="D1133">
        <v>10.3</v>
      </c>
      <c r="E1133">
        <v>282</v>
      </c>
      <c r="F1133">
        <v>2.8</v>
      </c>
      <c r="G1133">
        <v>1023.4</v>
      </c>
      <c r="H1133">
        <v>87</v>
      </c>
      <c r="I1133" s="101" t="s">
        <v>21</v>
      </c>
      <c r="J1133" s="1">
        <f>DATEVALUE(RIGHT(jaar_zip[[#This Row],[YYYYMMDD]],2)&amp;"-"&amp;MID(jaar_zip[[#This Row],[YYYYMMDD]],5,2)&amp;"-"&amp;LEFT(jaar_zip[[#This Row],[YYYYMMDD]],4))</f>
        <v>45325</v>
      </c>
      <c r="K1133" s="101" t="str">
        <f>IF(AND(VALUE(MONTH(jaar_zip[[#This Row],[Datum]]))=1,VALUE(WEEKNUM(jaar_zip[[#This Row],[Datum]],21))&gt;51),RIGHT(YEAR(jaar_zip[[#This Row],[Datum]])-1,2),RIGHT(YEAR(jaar_zip[[#This Row],[Datum]]),2))&amp;"-"&amp; TEXT(WEEKNUM(jaar_zip[[#This Row],[Datum]],21),"00")</f>
        <v>24-05</v>
      </c>
      <c r="L1133" s="101">
        <f>MONTH(jaar_zip[[#This Row],[Datum]])</f>
        <v>2</v>
      </c>
      <c r="M1133" s="101">
        <f>IF(ISNUMBER(jaar_zip[[#This Row],[etmaaltemperatuur]]),IF(jaar_zip[[#This Row],[etmaaltemperatuur]]&lt;stookgrens,stookgrens-jaar_zip[[#This Row],[etmaaltemperatuur]],0),"")</f>
        <v>7.6999999999999993</v>
      </c>
      <c r="N1133" s="101">
        <f>IF(ISNUMBER(jaar_zip[[#This Row],[graaddagen]]),IF(OR(MONTH(jaar_zip[[#This Row],[Datum]])=1,MONTH(jaar_zip[[#This Row],[Datum]])=2,MONTH(jaar_zip[[#This Row],[Datum]])=11,MONTH(jaar_zip[[#This Row],[Datum]])=12),1.1,IF(OR(MONTH(jaar_zip[[#This Row],[Datum]])=3,MONTH(jaar_zip[[#This Row],[Datum]])=10),1,0.8))*jaar_zip[[#This Row],[graaddagen]],"")</f>
        <v>8.4700000000000006</v>
      </c>
      <c r="O1133" s="101">
        <f>IF(ISNUMBER(jaar_zip[[#This Row],[etmaaltemperatuur]]),IF(jaar_zip[[#This Row],[etmaaltemperatuur]]&gt;stookgrens,jaar_zip[[#This Row],[etmaaltemperatuur]]-stookgrens,0),"")</f>
        <v>0</v>
      </c>
    </row>
    <row r="1134" spans="1:15" x14ac:dyDescent="0.3">
      <c r="A1134">
        <v>269</v>
      </c>
      <c r="B1134">
        <v>20240204</v>
      </c>
      <c r="C1134">
        <v>8</v>
      </c>
      <c r="D1134">
        <v>9.9</v>
      </c>
      <c r="E1134">
        <v>172</v>
      </c>
      <c r="F1134">
        <v>0.2</v>
      </c>
      <c r="G1134">
        <v>1019.3</v>
      </c>
      <c r="H1134">
        <v>84</v>
      </c>
      <c r="I1134" s="101" t="s">
        <v>21</v>
      </c>
      <c r="J1134" s="1">
        <f>DATEVALUE(RIGHT(jaar_zip[[#This Row],[YYYYMMDD]],2)&amp;"-"&amp;MID(jaar_zip[[#This Row],[YYYYMMDD]],5,2)&amp;"-"&amp;LEFT(jaar_zip[[#This Row],[YYYYMMDD]],4))</f>
        <v>45326</v>
      </c>
      <c r="K1134" s="101" t="str">
        <f>IF(AND(VALUE(MONTH(jaar_zip[[#This Row],[Datum]]))=1,VALUE(WEEKNUM(jaar_zip[[#This Row],[Datum]],21))&gt;51),RIGHT(YEAR(jaar_zip[[#This Row],[Datum]])-1,2),RIGHT(YEAR(jaar_zip[[#This Row],[Datum]]),2))&amp;"-"&amp; TEXT(WEEKNUM(jaar_zip[[#This Row],[Datum]],21),"00")</f>
        <v>24-05</v>
      </c>
      <c r="L1134" s="101">
        <f>MONTH(jaar_zip[[#This Row],[Datum]])</f>
        <v>2</v>
      </c>
      <c r="M1134" s="101">
        <f>IF(ISNUMBER(jaar_zip[[#This Row],[etmaaltemperatuur]]),IF(jaar_zip[[#This Row],[etmaaltemperatuur]]&lt;stookgrens,stookgrens-jaar_zip[[#This Row],[etmaaltemperatuur]],0),"")</f>
        <v>8.1</v>
      </c>
      <c r="N1134" s="101">
        <f>IF(ISNUMBER(jaar_zip[[#This Row],[graaddagen]]),IF(OR(MONTH(jaar_zip[[#This Row],[Datum]])=1,MONTH(jaar_zip[[#This Row],[Datum]])=2,MONTH(jaar_zip[[#This Row],[Datum]])=11,MONTH(jaar_zip[[#This Row],[Datum]])=12),1.1,IF(OR(MONTH(jaar_zip[[#This Row],[Datum]])=3,MONTH(jaar_zip[[#This Row],[Datum]])=10),1,0.8))*jaar_zip[[#This Row],[graaddagen]],"")</f>
        <v>8.91</v>
      </c>
      <c r="O1134" s="101">
        <f>IF(ISNUMBER(jaar_zip[[#This Row],[etmaaltemperatuur]]),IF(jaar_zip[[#This Row],[etmaaltemperatuur]]&gt;stookgrens,jaar_zip[[#This Row],[etmaaltemperatuur]]-stookgrens,0),"")</f>
        <v>0</v>
      </c>
    </row>
    <row r="1135" spans="1:15" x14ac:dyDescent="0.3">
      <c r="A1135">
        <v>269</v>
      </c>
      <c r="B1135">
        <v>20240205</v>
      </c>
      <c r="C1135">
        <v>10.7</v>
      </c>
      <c r="D1135">
        <v>9.6999999999999993</v>
      </c>
      <c r="E1135">
        <v>282</v>
      </c>
      <c r="F1135">
        <v>-0.1</v>
      </c>
      <c r="G1135">
        <v>1015.9</v>
      </c>
      <c r="H1135">
        <v>81</v>
      </c>
      <c r="I1135" s="101" t="s">
        <v>21</v>
      </c>
      <c r="J1135" s="1">
        <f>DATEVALUE(RIGHT(jaar_zip[[#This Row],[YYYYMMDD]],2)&amp;"-"&amp;MID(jaar_zip[[#This Row],[YYYYMMDD]],5,2)&amp;"-"&amp;LEFT(jaar_zip[[#This Row],[YYYYMMDD]],4))</f>
        <v>45327</v>
      </c>
      <c r="K1135" s="101" t="str">
        <f>IF(AND(VALUE(MONTH(jaar_zip[[#This Row],[Datum]]))=1,VALUE(WEEKNUM(jaar_zip[[#This Row],[Datum]],21))&gt;51),RIGHT(YEAR(jaar_zip[[#This Row],[Datum]])-1,2),RIGHT(YEAR(jaar_zip[[#This Row],[Datum]]),2))&amp;"-"&amp; TEXT(WEEKNUM(jaar_zip[[#This Row],[Datum]],21),"00")</f>
        <v>24-06</v>
      </c>
      <c r="L1135" s="101">
        <f>MONTH(jaar_zip[[#This Row],[Datum]])</f>
        <v>2</v>
      </c>
      <c r="M1135" s="101">
        <f>IF(ISNUMBER(jaar_zip[[#This Row],[etmaaltemperatuur]]),IF(jaar_zip[[#This Row],[etmaaltemperatuur]]&lt;stookgrens,stookgrens-jaar_zip[[#This Row],[etmaaltemperatuur]],0),"")</f>
        <v>8.3000000000000007</v>
      </c>
      <c r="N1135" s="101">
        <f>IF(ISNUMBER(jaar_zip[[#This Row],[graaddagen]]),IF(OR(MONTH(jaar_zip[[#This Row],[Datum]])=1,MONTH(jaar_zip[[#This Row],[Datum]])=2,MONTH(jaar_zip[[#This Row],[Datum]])=11,MONTH(jaar_zip[[#This Row],[Datum]])=12),1.1,IF(OR(MONTH(jaar_zip[[#This Row],[Datum]])=3,MONTH(jaar_zip[[#This Row],[Datum]])=10),1,0.8))*jaar_zip[[#This Row],[graaddagen]],"")</f>
        <v>9.1300000000000008</v>
      </c>
      <c r="O1135" s="101">
        <f>IF(ISNUMBER(jaar_zip[[#This Row],[etmaaltemperatuur]]),IF(jaar_zip[[#This Row],[etmaaltemperatuur]]&gt;stookgrens,jaar_zip[[#This Row],[etmaaltemperatuur]]-stookgrens,0),"")</f>
        <v>0</v>
      </c>
    </row>
    <row r="1136" spans="1:15" x14ac:dyDescent="0.3">
      <c r="A1136">
        <v>269</v>
      </c>
      <c r="B1136">
        <v>20240206</v>
      </c>
      <c r="C1136">
        <v>11.1</v>
      </c>
      <c r="D1136">
        <v>10.199999999999999</v>
      </c>
      <c r="E1136">
        <v>199</v>
      </c>
      <c r="F1136">
        <v>14.6</v>
      </c>
      <c r="G1136">
        <v>1006</v>
      </c>
      <c r="H1136">
        <v>82</v>
      </c>
      <c r="I1136" s="101" t="s">
        <v>21</v>
      </c>
      <c r="J1136" s="1">
        <f>DATEVALUE(RIGHT(jaar_zip[[#This Row],[YYYYMMDD]],2)&amp;"-"&amp;MID(jaar_zip[[#This Row],[YYYYMMDD]],5,2)&amp;"-"&amp;LEFT(jaar_zip[[#This Row],[YYYYMMDD]],4))</f>
        <v>45328</v>
      </c>
      <c r="K1136" s="101" t="str">
        <f>IF(AND(VALUE(MONTH(jaar_zip[[#This Row],[Datum]]))=1,VALUE(WEEKNUM(jaar_zip[[#This Row],[Datum]],21))&gt;51),RIGHT(YEAR(jaar_zip[[#This Row],[Datum]])-1,2),RIGHT(YEAR(jaar_zip[[#This Row],[Datum]]),2))&amp;"-"&amp; TEXT(WEEKNUM(jaar_zip[[#This Row],[Datum]],21),"00")</f>
        <v>24-06</v>
      </c>
      <c r="L1136" s="101">
        <f>MONTH(jaar_zip[[#This Row],[Datum]])</f>
        <v>2</v>
      </c>
      <c r="M1136" s="101">
        <f>IF(ISNUMBER(jaar_zip[[#This Row],[etmaaltemperatuur]]),IF(jaar_zip[[#This Row],[etmaaltemperatuur]]&lt;stookgrens,stookgrens-jaar_zip[[#This Row],[etmaaltemperatuur]],0),"")</f>
        <v>7.8000000000000007</v>
      </c>
      <c r="N1136" s="101">
        <f>IF(ISNUMBER(jaar_zip[[#This Row],[graaddagen]]),IF(OR(MONTH(jaar_zip[[#This Row],[Datum]])=1,MONTH(jaar_zip[[#This Row],[Datum]])=2,MONTH(jaar_zip[[#This Row],[Datum]])=11,MONTH(jaar_zip[[#This Row],[Datum]])=12),1.1,IF(OR(MONTH(jaar_zip[[#This Row],[Datum]])=3,MONTH(jaar_zip[[#This Row],[Datum]])=10),1,0.8))*jaar_zip[[#This Row],[graaddagen]],"")</f>
        <v>8.5800000000000018</v>
      </c>
      <c r="O1136" s="101">
        <f>IF(ISNUMBER(jaar_zip[[#This Row],[etmaaltemperatuur]]),IF(jaar_zip[[#This Row],[etmaaltemperatuur]]&gt;stookgrens,jaar_zip[[#This Row],[etmaaltemperatuur]]-stookgrens,0),"")</f>
        <v>0</v>
      </c>
    </row>
    <row r="1137" spans="1:15" x14ac:dyDescent="0.3">
      <c r="A1137">
        <v>269</v>
      </c>
      <c r="B1137">
        <v>20240207</v>
      </c>
      <c r="C1137">
        <v>1.9</v>
      </c>
      <c r="D1137">
        <v>4.5</v>
      </c>
      <c r="E1137">
        <v>461</v>
      </c>
      <c r="F1137">
        <v>1.5</v>
      </c>
      <c r="G1137">
        <v>1005.1</v>
      </c>
      <c r="H1137">
        <v>78</v>
      </c>
      <c r="I1137" s="101" t="s">
        <v>21</v>
      </c>
      <c r="J1137" s="1">
        <f>DATEVALUE(RIGHT(jaar_zip[[#This Row],[YYYYMMDD]],2)&amp;"-"&amp;MID(jaar_zip[[#This Row],[YYYYMMDD]],5,2)&amp;"-"&amp;LEFT(jaar_zip[[#This Row],[YYYYMMDD]],4))</f>
        <v>45329</v>
      </c>
      <c r="K1137" s="101" t="str">
        <f>IF(AND(VALUE(MONTH(jaar_zip[[#This Row],[Datum]]))=1,VALUE(WEEKNUM(jaar_zip[[#This Row],[Datum]],21))&gt;51),RIGHT(YEAR(jaar_zip[[#This Row],[Datum]])-1,2),RIGHT(YEAR(jaar_zip[[#This Row],[Datum]]),2))&amp;"-"&amp; TEXT(WEEKNUM(jaar_zip[[#This Row],[Datum]],21),"00")</f>
        <v>24-06</v>
      </c>
      <c r="L1137" s="101">
        <f>MONTH(jaar_zip[[#This Row],[Datum]])</f>
        <v>2</v>
      </c>
      <c r="M1137" s="101">
        <f>IF(ISNUMBER(jaar_zip[[#This Row],[etmaaltemperatuur]]),IF(jaar_zip[[#This Row],[etmaaltemperatuur]]&lt;stookgrens,stookgrens-jaar_zip[[#This Row],[etmaaltemperatuur]],0),"")</f>
        <v>13.5</v>
      </c>
      <c r="N1137" s="101">
        <f>IF(ISNUMBER(jaar_zip[[#This Row],[graaddagen]]),IF(OR(MONTH(jaar_zip[[#This Row],[Datum]])=1,MONTH(jaar_zip[[#This Row],[Datum]])=2,MONTH(jaar_zip[[#This Row],[Datum]])=11,MONTH(jaar_zip[[#This Row],[Datum]])=12),1.1,IF(OR(MONTH(jaar_zip[[#This Row],[Datum]])=3,MONTH(jaar_zip[[#This Row],[Datum]])=10),1,0.8))*jaar_zip[[#This Row],[graaddagen]],"")</f>
        <v>14.850000000000001</v>
      </c>
      <c r="O1137" s="101">
        <f>IF(ISNUMBER(jaar_zip[[#This Row],[etmaaltemperatuur]]),IF(jaar_zip[[#This Row],[etmaaltemperatuur]]&gt;stookgrens,jaar_zip[[#This Row],[etmaaltemperatuur]]-stookgrens,0),"")</f>
        <v>0</v>
      </c>
    </row>
    <row r="1138" spans="1:15" x14ac:dyDescent="0.3">
      <c r="A1138">
        <v>269</v>
      </c>
      <c r="B1138">
        <v>20240208</v>
      </c>
      <c r="C1138">
        <v>3.7</v>
      </c>
      <c r="D1138">
        <v>2.1</v>
      </c>
      <c r="E1138">
        <v>146</v>
      </c>
      <c r="F1138">
        <v>11.8</v>
      </c>
      <c r="G1138">
        <v>996.9</v>
      </c>
      <c r="H1138">
        <v>91</v>
      </c>
      <c r="I1138" s="101" t="s">
        <v>21</v>
      </c>
      <c r="J1138" s="1">
        <f>DATEVALUE(RIGHT(jaar_zip[[#This Row],[YYYYMMDD]],2)&amp;"-"&amp;MID(jaar_zip[[#This Row],[YYYYMMDD]],5,2)&amp;"-"&amp;LEFT(jaar_zip[[#This Row],[YYYYMMDD]],4))</f>
        <v>45330</v>
      </c>
      <c r="K1138" s="101" t="str">
        <f>IF(AND(VALUE(MONTH(jaar_zip[[#This Row],[Datum]]))=1,VALUE(WEEKNUM(jaar_zip[[#This Row],[Datum]],21))&gt;51),RIGHT(YEAR(jaar_zip[[#This Row],[Datum]])-1,2),RIGHT(YEAR(jaar_zip[[#This Row],[Datum]]),2))&amp;"-"&amp; TEXT(WEEKNUM(jaar_zip[[#This Row],[Datum]],21),"00")</f>
        <v>24-06</v>
      </c>
      <c r="L1138" s="101">
        <f>MONTH(jaar_zip[[#This Row],[Datum]])</f>
        <v>2</v>
      </c>
      <c r="M1138" s="101">
        <f>IF(ISNUMBER(jaar_zip[[#This Row],[etmaaltemperatuur]]),IF(jaar_zip[[#This Row],[etmaaltemperatuur]]&lt;stookgrens,stookgrens-jaar_zip[[#This Row],[etmaaltemperatuur]],0),"")</f>
        <v>15.9</v>
      </c>
      <c r="N1138" s="101">
        <f>IF(ISNUMBER(jaar_zip[[#This Row],[graaddagen]]),IF(OR(MONTH(jaar_zip[[#This Row],[Datum]])=1,MONTH(jaar_zip[[#This Row],[Datum]])=2,MONTH(jaar_zip[[#This Row],[Datum]])=11,MONTH(jaar_zip[[#This Row],[Datum]])=12),1.1,IF(OR(MONTH(jaar_zip[[#This Row],[Datum]])=3,MONTH(jaar_zip[[#This Row],[Datum]])=10),1,0.8))*jaar_zip[[#This Row],[graaddagen]],"")</f>
        <v>17.490000000000002</v>
      </c>
      <c r="O1138" s="101">
        <f>IF(ISNUMBER(jaar_zip[[#This Row],[etmaaltemperatuur]]),IF(jaar_zip[[#This Row],[etmaaltemperatuur]]&gt;stookgrens,jaar_zip[[#This Row],[etmaaltemperatuur]]-stookgrens,0),"")</f>
        <v>0</v>
      </c>
    </row>
    <row r="1139" spans="1:15" x14ac:dyDescent="0.3">
      <c r="A1139">
        <v>269</v>
      </c>
      <c r="B1139">
        <v>20240209</v>
      </c>
      <c r="C1139">
        <v>4.5</v>
      </c>
      <c r="D1139">
        <v>9.8000000000000007</v>
      </c>
      <c r="E1139">
        <v>255</v>
      </c>
      <c r="F1139">
        <v>6.6</v>
      </c>
      <c r="G1139">
        <v>983.6</v>
      </c>
      <c r="H1139">
        <v>90</v>
      </c>
      <c r="I1139" s="101" t="s">
        <v>21</v>
      </c>
      <c r="J1139" s="1">
        <f>DATEVALUE(RIGHT(jaar_zip[[#This Row],[YYYYMMDD]],2)&amp;"-"&amp;MID(jaar_zip[[#This Row],[YYYYMMDD]],5,2)&amp;"-"&amp;LEFT(jaar_zip[[#This Row],[YYYYMMDD]],4))</f>
        <v>45331</v>
      </c>
      <c r="K1139" s="101" t="str">
        <f>IF(AND(VALUE(MONTH(jaar_zip[[#This Row],[Datum]]))=1,VALUE(WEEKNUM(jaar_zip[[#This Row],[Datum]],21))&gt;51),RIGHT(YEAR(jaar_zip[[#This Row],[Datum]])-1,2),RIGHT(YEAR(jaar_zip[[#This Row],[Datum]]),2))&amp;"-"&amp; TEXT(WEEKNUM(jaar_zip[[#This Row],[Datum]],21),"00")</f>
        <v>24-06</v>
      </c>
      <c r="L1139" s="101">
        <f>MONTH(jaar_zip[[#This Row],[Datum]])</f>
        <v>2</v>
      </c>
      <c r="M1139" s="101">
        <f>IF(ISNUMBER(jaar_zip[[#This Row],[etmaaltemperatuur]]),IF(jaar_zip[[#This Row],[etmaaltemperatuur]]&lt;stookgrens,stookgrens-jaar_zip[[#This Row],[etmaaltemperatuur]],0),"")</f>
        <v>8.1999999999999993</v>
      </c>
      <c r="N1139" s="101">
        <f>IF(ISNUMBER(jaar_zip[[#This Row],[graaddagen]]),IF(OR(MONTH(jaar_zip[[#This Row],[Datum]])=1,MONTH(jaar_zip[[#This Row],[Datum]])=2,MONTH(jaar_zip[[#This Row],[Datum]])=11,MONTH(jaar_zip[[#This Row],[Datum]])=12),1.1,IF(OR(MONTH(jaar_zip[[#This Row],[Datum]])=3,MONTH(jaar_zip[[#This Row],[Datum]])=10),1,0.8))*jaar_zip[[#This Row],[graaddagen]],"")</f>
        <v>9.02</v>
      </c>
      <c r="O1139" s="101">
        <f>IF(ISNUMBER(jaar_zip[[#This Row],[etmaaltemperatuur]]),IF(jaar_zip[[#This Row],[etmaaltemperatuur]]&gt;stookgrens,jaar_zip[[#This Row],[etmaaltemperatuur]]-stookgrens,0),"")</f>
        <v>0</v>
      </c>
    </row>
    <row r="1140" spans="1:15" x14ac:dyDescent="0.3">
      <c r="A1140">
        <v>269</v>
      </c>
      <c r="B1140">
        <v>20240210</v>
      </c>
      <c r="C1140">
        <v>2.7</v>
      </c>
      <c r="D1140">
        <v>10.3</v>
      </c>
      <c r="E1140">
        <v>406</v>
      </c>
      <c r="F1140">
        <v>-0.1</v>
      </c>
      <c r="G1140">
        <v>986.5</v>
      </c>
      <c r="H1140">
        <v>89</v>
      </c>
      <c r="I1140" s="101" t="s">
        <v>21</v>
      </c>
      <c r="J1140" s="1">
        <f>DATEVALUE(RIGHT(jaar_zip[[#This Row],[YYYYMMDD]],2)&amp;"-"&amp;MID(jaar_zip[[#This Row],[YYYYMMDD]],5,2)&amp;"-"&amp;LEFT(jaar_zip[[#This Row],[YYYYMMDD]],4))</f>
        <v>45332</v>
      </c>
      <c r="K1140" s="101" t="str">
        <f>IF(AND(VALUE(MONTH(jaar_zip[[#This Row],[Datum]]))=1,VALUE(WEEKNUM(jaar_zip[[#This Row],[Datum]],21))&gt;51),RIGHT(YEAR(jaar_zip[[#This Row],[Datum]])-1,2),RIGHT(YEAR(jaar_zip[[#This Row],[Datum]]),2))&amp;"-"&amp; TEXT(WEEKNUM(jaar_zip[[#This Row],[Datum]],21),"00")</f>
        <v>24-06</v>
      </c>
      <c r="L1140" s="101">
        <f>MONTH(jaar_zip[[#This Row],[Datum]])</f>
        <v>2</v>
      </c>
      <c r="M1140" s="101">
        <f>IF(ISNUMBER(jaar_zip[[#This Row],[etmaaltemperatuur]]),IF(jaar_zip[[#This Row],[etmaaltemperatuur]]&lt;stookgrens,stookgrens-jaar_zip[[#This Row],[etmaaltemperatuur]],0),"")</f>
        <v>7.6999999999999993</v>
      </c>
      <c r="N1140" s="101">
        <f>IF(ISNUMBER(jaar_zip[[#This Row],[graaddagen]]),IF(OR(MONTH(jaar_zip[[#This Row],[Datum]])=1,MONTH(jaar_zip[[#This Row],[Datum]])=2,MONTH(jaar_zip[[#This Row],[Datum]])=11,MONTH(jaar_zip[[#This Row],[Datum]])=12),1.1,IF(OR(MONTH(jaar_zip[[#This Row],[Datum]])=3,MONTH(jaar_zip[[#This Row],[Datum]])=10),1,0.8))*jaar_zip[[#This Row],[graaddagen]],"")</f>
        <v>8.4700000000000006</v>
      </c>
      <c r="O1140" s="101">
        <f>IF(ISNUMBER(jaar_zip[[#This Row],[etmaaltemperatuur]]),IF(jaar_zip[[#This Row],[etmaaltemperatuur]]&gt;stookgrens,jaar_zip[[#This Row],[etmaaltemperatuur]]-stookgrens,0),"")</f>
        <v>0</v>
      </c>
    </row>
    <row r="1141" spans="1:15" x14ac:dyDescent="0.3">
      <c r="A1141">
        <v>269</v>
      </c>
      <c r="B1141">
        <v>20240211</v>
      </c>
      <c r="C1141">
        <v>3.2</v>
      </c>
      <c r="D1141">
        <v>8.6999999999999993</v>
      </c>
      <c r="E1141">
        <v>236</v>
      </c>
      <c r="F1141">
        <v>1.5</v>
      </c>
      <c r="G1141">
        <v>990.5</v>
      </c>
      <c r="H1141">
        <v>93</v>
      </c>
      <c r="I1141" s="101" t="s">
        <v>21</v>
      </c>
      <c r="J1141" s="1">
        <f>DATEVALUE(RIGHT(jaar_zip[[#This Row],[YYYYMMDD]],2)&amp;"-"&amp;MID(jaar_zip[[#This Row],[YYYYMMDD]],5,2)&amp;"-"&amp;LEFT(jaar_zip[[#This Row],[YYYYMMDD]],4))</f>
        <v>45333</v>
      </c>
      <c r="K1141" s="101" t="str">
        <f>IF(AND(VALUE(MONTH(jaar_zip[[#This Row],[Datum]]))=1,VALUE(WEEKNUM(jaar_zip[[#This Row],[Datum]],21))&gt;51),RIGHT(YEAR(jaar_zip[[#This Row],[Datum]])-1,2),RIGHT(YEAR(jaar_zip[[#This Row],[Datum]]),2))&amp;"-"&amp; TEXT(WEEKNUM(jaar_zip[[#This Row],[Datum]],21),"00")</f>
        <v>24-06</v>
      </c>
      <c r="L1141" s="101">
        <f>MONTH(jaar_zip[[#This Row],[Datum]])</f>
        <v>2</v>
      </c>
      <c r="M1141" s="101">
        <f>IF(ISNUMBER(jaar_zip[[#This Row],[etmaaltemperatuur]]),IF(jaar_zip[[#This Row],[etmaaltemperatuur]]&lt;stookgrens,stookgrens-jaar_zip[[#This Row],[etmaaltemperatuur]],0),"")</f>
        <v>9.3000000000000007</v>
      </c>
      <c r="N1141" s="101">
        <f>IF(ISNUMBER(jaar_zip[[#This Row],[graaddagen]]),IF(OR(MONTH(jaar_zip[[#This Row],[Datum]])=1,MONTH(jaar_zip[[#This Row],[Datum]])=2,MONTH(jaar_zip[[#This Row],[Datum]])=11,MONTH(jaar_zip[[#This Row],[Datum]])=12),1.1,IF(OR(MONTH(jaar_zip[[#This Row],[Datum]])=3,MONTH(jaar_zip[[#This Row],[Datum]])=10),1,0.8))*jaar_zip[[#This Row],[graaddagen]],"")</f>
        <v>10.230000000000002</v>
      </c>
      <c r="O1141" s="101">
        <f>IF(ISNUMBER(jaar_zip[[#This Row],[etmaaltemperatuur]]),IF(jaar_zip[[#This Row],[etmaaltemperatuur]]&gt;stookgrens,jaar_zip[[#This Row],[etmaaltemperatuur]]-stookgrens,0),"")</f>
        <v>0</v>
      </c>
    </row>
    <row r="1142" spans="1:15" x14ac:dyDescent="0.3">
      <c r="A1142">
        <v>269</v>
      </c>
      <c r="B1142">
        <v>20240212</v>
      </c>
      <c r="C1142">
        <v>3.8</v>
      </c>
      <c r="D1142">
        <v>6.2</v>
      </c>
      <c r="E1142">
        <v>511</v>
      </c>
      <c r="F1142">
        <v>0</v>
      </c>
      <c r="G1142">
        <v>1004.4</v>
      </c>
      <c r="H1142">
        <v>89</v>
      </c>
      <c r="I1142" s="101" t="s">
        <v>21</v>
      </c>
      <c r="J1142" s="1">
        <f>DATEVALUE(RIGHT(jaar_zip[[#This Row],[YYYYMMDD]],2)&amp;"-"&amp;MID(jaar_zip[[#This Row],[YYYYMMDD]],5,2)&amp;"-"&amp;LEFT(jaar_zip[[#This Row],[YYYYMMDD]],4))</f>
        <v>45334</v>
      </c>
      <c r="K1142" s="101" t="str">
        <f>IF(AND(VALUE(MONTH(jaar_zip[[#This Row],[Datum]]))=1,VALUE(WEEKNUM(jaar_zip[[#This Row],[Datum]],21))&gt;51),RIGHT(YEAR(jaar_zip[[#This Row],[Datum]])-1,2),RIGHT(YEAR(jaar_zip[[#This Row],[Datum]]),2))&amp;"-"&amp; TEXT(WEEKNUM(jaar_zip[[#This Row],[Datum]],21),"00")</f>
        <v>24-07</v>
      </c>
      <c r="L1142" s="101">
        <f>MONTH(jaar_zip[[#This Row],[Datum]])</f>
        <v>2</v>
      </c>
      <c r="M1142" s="101">
        <f>IF(ISNUMBER(jaar_zip[[#This Row],[etmaaltemperatuur]]),IF(jaar_zip[[#This Row],[etmaaltemperatuur]]&lt;stookgrens,stookgrens-jaar_zip[[#This Row],[etmaaltemperatuur]],0),"")</f>
        <v>11.8</v>
      </c>
      <c r="N1142" s="101">
        <f>IF(ISNUMBER(jaar_zip[[#This Row],[graaddagen]]),IF(OR(MONTH(jaar_zip[[#This Row],[Datum]])=1,MONTH(jaar_zip[[#This Row],[Datum]])=2,MONTH(jaar_zip[[#This Row],[Datum]])=11,MONTH(jaar_zip[[#This Row],[Datum]])=12),1.1,IF(OR(MONTH(jaar_zip[[#This Row],[Datum]])=3,MONTH(jaar_zip[[#This Row],[Datum]])=10),1,0.8))*jaar_zip[[#This Row],[graaddagen]],"")</f>
        <v>12.980000000000002</v>
      </c>
      <c r="O1142" s="101">
        <f>IF(ISNUMBER(jaar_zip[[#This Row],[etmaaltemperatuur]]),IF(jaar_zip[[#This Row],[etmaaltemperatuur]]&gt;stookgrens,jaar_zip[[#This Row],[etmaaltemperatuur]]-stookgrens,0),"")</f>
        <v>0</v>
      </c>
    </row>
    <row r="1143" spans="1:15" x14ac:dyDescent="0.3">
      <c r="A1143">
        <v>269</v>
      </c>
      <c r="B1143">
        <v>20240213</v>
      </c>
      <c r="C1143">
        <v>5.5</v>
      </c>
      <c r="D1143">
        <v>6.6</v>
      </c>
      <c r="E1143">
        <v>648</v>
      </c>
      <c r="F1143">
        <v>0.8</v>
      </c>
      <c r="G1143">
        <v>1014.2</v>
      </c>
      <c r="H1143">
        <v>84</v>
      </c>
      <c r="I1143" s="101" t="s">
        <v>21</v>
      </c>
      <c r="J1143" s="1">
        <f>DATEVALUE(RIGHT(jaar_zip[[#This Row],[YYYYMMDD]],2)&amp;"-"&amp;MID(jaar_zip[[#This Row],[YYYYMMDD]],5,2)&amp;"-"&amp;LEFT(jaar_zip[[#This Row],[YYYYMMDD]],4))</f>
        <v>45335</v>
      </c>
      <c r="K1143" s="101" t="str">
        <f>IF(AND(VALUE(MONTH(jaar_zip[[#This Row],[Datum]]))=1,VALUE(WEEKNUM(jaar_zip[[#This Row],[Datum]],21))&gt;51),RIGHT(YEAR(jaar_zip[[#This Row],[Datum]])-1,2),RIGHT(YEAR(jaar_zip[[#This Row],[Datum]]),2))&amp;"-"&amp; TEXT(WEEKNUM(jaar_zip[[#This Row],[Datum]],21),"00")</f>
        <v>24-07</v>
      </c>
      <c r="L1143" s="101">
        <f>MONTH(jaar_zip[[#This Row],[Datum]])</f>
        <v>2</v>
      </c>
      <c r="M1143" s="101">
        <f>IF(ISNUMBER(jaar_zip[[#This Row],[etmaaltemperatuur]]),IF(jaar_zip[[#This Row],[etmaaltemperatuur]]&lt;stookgrens,stookgrens-jaar_zip[[#This Row],[etmaaltemperatuur]],0),"")</f>
        <v>11.4</v>
      </c>
      <c r="N1143" s="101">
        <f>IF(ISNUMBER(jaar_zip[[#This Row],[graaddagen]]),IF(OR(MONTH(jaar_zip[[#This Row],[Datum]])=1,MONTH(jaar_zip[[#This Row],[Datum]])=2,MONTH(jaar_zip[[#This Row],[Datum]])=11,MONTH(jaar_zip[[#This Row],[Datum]])=12),1.1,IF(OR(MONTH(jaar_zip[[#This Row],[Datum]])=3,MONTH(jaar_zip[[#This Row],[Datum]])=10),1,0.8))*jaar_zip[[#This Row],[graaddagen]],"")</f>
        <v>12.540000000000001</v>
      </c>
      <c r="O1143" s="101">
        <f>IF(ISNUMBER(jaar_zip[[#This Row],[etmaaltemperatuur]]),IF(jaar_zip[[#This Row],[etmaaltemperatuur]]&gt;stookgrens,jaar_zip[[#This Row],[etmaaltemperatuur]]-stookgrens,0),"")</f>
        <v>0</v>
      </c>
    </row>
    <row r="1144" spans="1:15" x14ac:dyDescent="0.3">
      <c r="A1144">
        <v>269</v>
      </c>
      <c r="B1144">
        <v>20240214</v>
      </c>
      <c r="C1144">
        <v>7.2</v>
      </c>
      <c r="D1144">
        <v>10.9</v>
      </c>
      <c r="E1144">
        <v>179</v>
      </c>
      <c r="F1144">
        <v>8</v>
      </c>
      <c r="G1144">
        <v>1013.4</v>
      </c>
      <c r="H1144">
        <v>95</v>
      </c>
      <c r="I1144" s="101" t="s">
        <v>21</v>
      </c>
      <c r="J1144" s="1">
        <f>DATEVALUE(RIGHT(jaar_zip[[#This Row],[YYYYMMDD]],2)&amp;"-"&amp;MID(jaar_zip[[#This Row],[YYYYMMDD]],5,2)&amp;"-"&amp;LEFT(jaar_zip[[#This Row],[YYYYMMDD]],4))</f>
        <v>45336</v>
      </c>
      <c r="K1144" s="101" t="str">
        <f>IF(AND(VALUE(MONTH(jaar_zip[[#This Row],[Datum]]))=1,VALUE(WEEKNUM(jaar_zip[[#This Row],[Datum]],21))&gt;51),RIGHT(YEAR(jaar_zip[[#This Row],[Datum]])-1,2),RIGHT(YEAR(jaar_zip[[#This Row],[Datum]]),2))&amp;"-"&amp; TEXT(WEEKNUM(jaar_zip[[#This Row],[Datum]],21),"00")</f>
        <v>24-07</v>
      </c>
      <c r="L1144" s="101">
        <f>MONTH(jaar_zip[[#This Row],[Datum]])</f>
        <v>2</v>
      </c>
      <c r="M1144" s="101">
        <f>IF(ISNUMBER(jaar_zip[[#This Row],[etmaaltemperatuur]]),IF(jaar_zip[[#This Row],[etmaaltemperatuur]]&lt;stookgrens,stookgrens-jaar_zip[[#This Row],[etmaaltemperatuur]],0),"")</f>
        <v>7.1</v>
      </c>
      <c r="N1144" s="101">
        <f>IF(ISNUMBER(jaar_zip[[#This Row],[graaddagen]]),IF(OR(MONTH(jaar_zip[[#This Row],[Datum]])=1,MONTH(jaar_zip[[#This Row],[Datum]])=2,MONTH(jaar_zip[[#This Row],[Datum]])=11,MONTH(jaar_zip[[#This Row],[Datum]])=12),1.1,IF(OR(MONTH(jaar_zip[[#This Row],[Datum]])=3,MONTH(jaar_zip[[#This Row],[Datum]])=10),1,0.8))*jaar_zip[[#This Row],[graaddagen]],"")</f>
        <v>7.8100000000000005</v>
      </c>
      <c r="O1144" s="101">
        <f>IF(ISNUMBER(jaar_zip[[#This Row],[etmaaltemperatuur]]),IF(jaar_zip[[#This Row],[etmaaltemperatuur]]&gt;stookgrens,jaar_zip[[#This Row],[etmaaltemperatuur]]-stookgrens,0),"")</f>
        <v>0</v>
      </c>
    </row>
    <row r="1145" spans="1:15" x14ac:dyDescent="0.3">
      <c r="A1145">
        <v>269</v>
      </c>
      <c r="B1145">
        <v>20240215</v>
      </c>
      <c r="C1145">
        <v>4.5999999999999996</v>
      </c>
      <c r="D1145">
        <v>12.6</v>
      </c>
      <c r="E1145">
        <v>280</v>
      </c>
      <c r="F1145">
        <v>4.8</v>
      </c>
      <c r="G1145">
        <v>1012.2</v>
      </c>
      <c r="H1145">
        <v>89</v>
      </c>
      <c r="I1145" s="101" t="s">
        <v>21</v>
      </c>
      <c r="J1145" s="1">
        <f>DATEVALUE(RIGHT(jaar_zip[[#This Row],[YYYYMMDD]],2)&amp;"-"&amp;MID(jaar_zip[[#This Row],[YYYYMMDD]],5,2)&amp;"-"&amp;LEFT(jaar_zip[[#This Row],[YYYYMMDD]],4))</f>
        <v>45337</v>
      </c>
      <c r="K1145" s="101" t="str">
        <f>IF(AND(VALUE(MONTH(jaar_zip[[#This Row],[Datum]]))=1,VALUE(WEEKNUM(jaar_zip[[#This Row],[Datum]],21))&gt;51),RIGHT(YEAR(jaar_zip[[#This Row],[Datum]])-1,2),RIGHT(YEAR(jaar_zip[[#This Row],[Datum]]),2))&amp;"-"&amp; TEXT(WEEKNUM(jaar_zip[[#This Row],[Datum]],21),"00")</f>
        <v>24-07</v>
      </c>
      <c r="L1145" s="101">
        <f>MONTH(jaar_zip[[#This Row],[Datum]])</f>
        <v>2</v>
      </c>
      <c r="M1145" s="101">
        <f>IF(ISNUMBER(jaar_zip[[#This Row],[etmaaltemperatuur]]),IF(jaar_zip[[#This Row],[etmaaltemperatuur]]&lt;stookgrens,stookgrens-jaar_zip[[#This Row],[etmaaltemperatuur]],0),"")</f>
        <v>5.4</v>
      </c>
      <c r="N1145" s="101">
        <f>IF(ISNUMBER(jaar_zip[[#This Row],[graaddagen]]),IF(OR(MONTH(jaar_zip[[#This Row],[Datum]])=1,MONTH(jaar_zip[[#This Row],[Datum]])=2,MONTH(jaar_zip[[#This Row],[Datum]])=11,MONTH(jaar_zip[[#This Row],[Datum]])=12),1.1,IF(OR(MONTH(jaar_zip[[#This Row],[Datum]])=3,MONTH(jaar_zip[[#This Row],[Datum]])=10),1,0.8))*jaar_zip[[#This Row],[graaddagen]],"")</f>
        <v>5.9400000000000013</v>
      </c>
      <c r="O1145" s="101">
        <f>IF(ISNUMBER(jaar_zip[[#This Row],[etmaaltemperatuur]]),IF(jaar_zip[[#This Row],[etmaaltemperatuur]]&gt;stookgrens,jaar_zip[[#This Row],[etmaaltemperatuur]]-stookgrens,0),"")</f>
        <v>0</v>
      </c>
    </row>
    <row r="1146" spans="1:15" x14ac:dyDescent="0.3">
      <c r="A1146">
        <v>269</v>
      </c>
      <c r="B1146">
        <v>20240216</v>
      </c>
      <c r="C1146">
        <v>4</v>
      </c>
      <c r="D1146">
        <v>10.7</v>
      </c>
      <c r="E1146">
        <v>234</v>
      </c>
      <c r="F1146">
        <v>1</v>
      </c>
      <c r="G1146">
        <v>1013.8</v>
      </c>
      <c r="H1146">
        <v>90</v>
      </c>
      <c r="I1146" s="101" t="s">
        <v>21</v>
      </c>
      <c r="J1146" s="1">
        <f>DATEVALUE(RIGHT(jaar_zip[[#This Row],[YYYYMMDD]],2)&amp;"-"&amp;MID(jaar_zip[[#This Row],[YYYYMMDD]],5,2)&amp;"-"&amp;LEFT(jaar_zip[[#This Row],[YYYYMMDD]],4))</f>
        <v>45338</v>
      </c>
      <c r="K1146" s="101" t="str">
        <f>IF(AND(VALUE(MONTH(jaar_zip[[#This Row],[Datum]]))=1,VALUE(WEEKNUM(jaar_zip[[#This Row],[Datum]],21))&gt;51),RIGHT(YEAR(jaar_zip[[#This Row],[Datum]])-1,2),RIGHT(YEAR(jaar_zip[[#This Row],[Datum]]),2))&amp;"-"&amp; TEXT(WEEKNUM(jaar_zip[[#This Row],[Datum]],21),"00")</f>
        <v>24-07</v>
      </c>
      <c r="L1146" s="101">
        <f>MONTH(jaar_zip[[#This Row],[Datum]])</f>
        <v>2</v>
      </c>
      <c r="M1146" s="101">
        <f>IF(ISNUMBER(jaar_zip[[#This Row],[etmaaltemperatuur]]),IF(jaar_zip[[#This Row],[etmaaltemperatuur]]&lt;stookgrens,stookgrens-jaar_zip[[#This Row],[etmaaltemperatuur]],0),"")</f>
        <v>7.3000000000000007</v>
      </c>
      <c r="N1146" s="101">
        <f>IF(ISNUMBER(jaar_zip[[#This Row],[graaddagen]]),IF(OR(MONTH(jaar_zip[[#This Row],[Datum]])=1,MONTH(jaar_zip[[#This Row],[Datum]])=2,MONTH(jaar_zip[[#This Row],[Datum]])=11,MONTH(jaar_zip[[#This Row],[Datum]])=12),1.1,IF(OR(MONTH(jaar_zip[[#This Row],[Datum]])=3,MONTH(jaar_zip[[#This Row],[Datum]])=10),1,0.8))*jaar_zip[[#This Row],[graaddagen]],"")</f>
        <v>8.0300000000000011</v>
      </c>
      <c r="O1146" s="101">
        <f>IF(ISNUMBER(jaar_zip[[#This Row],[etmaaltemperatuur]]),IF(jaar_zip[[#This Row],[etmaaltemperatuur]]&gt;stookgrens,jaar_zip[[#This Row],[etmaaltemperatuur]]-stookgrens,0),"")</f>
        <v>0</v>
      </c>
    </row>
    <row r="1147" spans="1:15" x14ac:dyDescent="0.3">
      <c r="A1147">
        <v>269</v>
      </c>
      <c r="B1147">
        <v>20240217</v>
      </c>
      <c r="C1147">
        <v>2.2999999999999998</v>
      </c>
      <c r="D1147">
        <v>9.5</v>
      </c>
      <c r="E1147">
        <v>308</v>
      </c>
      <c r="F1147">
        <v>-0.1</v>
      </c>
      <c r="G1147">
        <v>1029.7</v>
      </c>
      <c r="H1147">
        <v>92</v>
      </c>
      <c r="I1147" s="101" t="s">
        <v>21</v>
      </c>
      <c r="J1147" s="1">
        <f>DATEVALUE(RIGHT(jaar_zip[[#This Row],[YYYYMMDD]],2)&amp;"-"&amp;MID(jaar_zip[[#This Row],[YYYYMMDD]],5,2)&amp;"-"&amp;LEFT(jaar_zip[[#This Row],[YYYYMMDD]],4))</f>
        <v>45339</v>
      </c>
      <c r="K1147" s="101" t="str">
        <f>IF(AND(VALUE(MONTH(jaar_zip[[#This Row],[Datum]]))=1,VALUE(WEEKNUM(jaar_zip[[#This Row],[Datum]],21))&gt;51),RIGHT(YEAR(jaar_zip[[#This Row],[Datum]])-1,2),RIGHT(YEAR(jaar_zip[[#This Row],[Datum]]),2))&amp;"-"&amp; TEXT(WEEKNUM(jaar_zip[[#This Row],[Datum]],21),"00")</f>
        <v>24-07</v>
      </c>
      <c r="L1147" s="101">
        <f>MONTH(jaar_zip[[#This Row],[Datum]])</f>
        <v>2</v>
      </c>
      <c r="M1147" s="101">
        <f>IF(ISNUMBER(jaar_zip[[#This Row],[etmaaltemperatuur]]),IF(jaar_zip[[#This Row],[etmaaltemperatuur]]&lt;stookgrens,stookgrens-jaar_zip[[#This Row],[etmaaltemperatuur]],0),"")</f>
        <v>8.5</v>
      </c>
      <c r="N1147" s="101">
        <f>IF(ISNUMBER(jaar_zip[[#This Row],[graaddagen]]),IF(OR(MONTH(jaar_zip[[#This Row],[Datum]])=1,MONTH(jaar_zip[[#This Row],[Datum]])=2,MONTH(jaar_zip[[#This Row],[Datum]])=11,MONTH(jaar_zip[[#This Row],[Datum]])=12),1.1,IF(OR(MONTH(jaar_zip[[#This Row],[Datum]])=3,MONTH(jaar_zip[[#This Row],[Datum]])=10),1,0.8))*jaar_zip[[#This Row],[graaddagen]],"")</f>
        <v>9.3500000000000014</v>
      </c>
      <c r="O1147" s="101">
        <f>IF(ISNUMBER(jaar_zip[[#This Row],[etmaaltemperatuur]]),IF(jaar_zip[[#This Row],[etmaaltemperatuur]]&gt;stookgrens,jaar_zip[[#This Row],[etmaaltemperatuur]]-stookgrens,0),"")</f>
        <v>0</v>
      </c>
    </row>
    <row r="1148" spans="1:15" x14ac:dyDescent="0.3">
      <c r="A1148">
        <v>269</v>
      </c>
      <c r="B1148">
        <v>20240218</v>
      </c>
      <c r="C1148">
        <v>7.2</v>
      </c>
      <c r="D1148">
        <v>9.3000000000000007</v>
      </c>
      <c r="E1148">
        <v>119</v>
      </c>
      <c r="F1148">
        <v>18.899999999999999</v>
      </c>
      <c r="G1148">
        <v>1022.9</v>
      </c>
      <c r="H1148">
        <v>91</v>
      </c>
      <c r="I1148" s="101" t="s">
        <v>21</v>
      </c>
      <c r="J1148" s="1">
        <f>DATEVALUE(RIGHT(jaar_zip[[#This Row],[YYYYMMDD]],2)&amp;"-"&amp;MID(jaar_zip[[#This Row],[YYYYMMDD]],5,2)&amp;"-"&amp;LEFT(jaar_zip[[#This Row],[YYYYMMDD]],4))</f>
        <v>45340</v>
      </c>
      <c r="K1148" s="101" t="str">
        <f>IF(AND(VALUE(MONTH(jaar_zip[[#This Row],[Datum]]))=1,VALUE(WEEKNUM(jaar_zip[[#This Row],[Datum]],21))&gt;51),RIGHT(YEAR(jaar_zip[[#This Row],[Datum]])-1,2),RIGHT(YEAR(jaar_zip[[#This Row],[Datum]]),2))&amp;"-"&amp; TEXT(WEEKNUM(jaar_zip[[#This Row],[Datum]],21),"00")</f>
        <v>24-07</v>
      </c>
      <c r="L1148" s="101">
        <f>MONTH(jaar_zip[[#This Row],[Datum]])</f>
        <v>2</v>
      </c>
      <c r="M1148" s="101">
        <f>IF(ISNUMBER(jaar_zip[[#This Row],[etmaaltemperatuur]]),IF(jaar_zip[[#This Row],[etmaaltemperatuur]]&lt;stookgrens,stookgrens-jaar_zip[[#This Row],[etmaaltemperatuur]],0),"")</f>
        <v>8.6999999999999993</v>
      </c>
      <c r="N1148" s="101">
        <f>IF(ISNUMBER(jaar_zip[[#This Row],[graaddagen]]),IF(OR(MONTH(jaar_zip[[#This Row],[Datum]])=1,MONTH(jaar_zip[[#This Row],[Datum]])=2,MONTH(jaar_zip[[#This Row],[Datum]])=11,MONTH(jaar_zip[[#This Row],[Datum]])=12),1.1,IF(OR(MONTH(jaar_zip[[#This Row],[Datum]])=3,MONTH(jaar_zip[[#This Row],[Datum]])=10),1,0.8))*jaar_zip[[#This Row],[graaddagen]],"")</f>
        <v>9.57</v>
      </c>
      <c r="O1148" s="101">
        <f>IF(ISNUMBER(jaar_zip[[#This Row],[etmaaltemperatuur]]),IF(jaar_zip[[#This Row],[etmaaltemperatuur]]&gt;stookgrens,jaar_zip[[#This Row],[etmaaltemperatuur]]-stookgrens,0),"")</f>
        <v>0</v>
      </c>
    </row>
    <row r="1149" spans="1:15" x14ac:dyDescent="0.3">
      <c r="A1149">
        <v>269</v>
      </c>
      <c r="B1149">
        <v>20240219</v>
      </c>
      <c r="C1149">
        <v>4.5</v>
      </c>
      <c r="D1149">
        <v>8.5</v>
      </c>
      <c r="E1149">
        <v>194</v>
      </c>
      <c r="F1149">
        <v>0.6</v>
      </c>
      <c r="G1149">
        <v>1025.4000000000001</v>
      </c>
      <c r="H1149">
        <v>91</v>
      </c>
      <c r="I1149" s="101" t="s">
        <v>21</v>
      </c>
      <c r="J1149" s="1">
        <f>DATEVALUE(RIGHT(jaar_zip[[#This Row],[YYYYMMDD]],2)&amp;"-"&amp;MID(jaar_zip[[#This Row],[YYYYMMDD]],5,2)&amp;"-"&amp;LEFT(jaar_zip[[#This Row],[YYYYMMDD]],4))</f>
        <v>45341</v>
      </c>
      <c r="K1149" s="101" t="str">
        <f>IF(AND(VALUE(MONTH(jaar_zip[[#This Row],[Datum]]))=1,VALUE(WEEKNUM(jaar_zip[[#This Row],[Datum]],21))&gt;51),RIGHT(YEAR(jaar_zip[[#This Row],[Datum]])-1,2),RIGHT(YEAR(jaar_zip[[#This Row],[Datum]]),2))&amp;"-"&amp; TEXT(WEEKNUM(jaar_zip[[#This Row],[Datum]],21),"00")</f>
        <v>24-08</v>
      </c>
      <c r="L1149" s="101">
        <f>MONTH(jaar_zip[[#This Row],[Datum]])</f>
        <v>2</v>
      </c>
      <c r="M1149" s="101">
        <f>IF(ISNUMBER(jaar_zip[[#This Row],[etmaaltemperatuur]]),IF(jaar_zip[[#This Row],[etmaaltemperatuur]]&lt;stookgrens,stookgrens-jaar_zip[[#This Row],[etmaaltemperatuur]],0),"")</f>
        <v>9.5</v>
      </c>
      <c r="N1149" s="101">
        <f>IF(ISNUMBER(jaar_zip[[#This Row],[graaddagen]]),IF(OR(MONTH(jaar_zip[[#This Row],[Datum]])=1,MONTH(jaar_zip[[#This Row],[Datum]])=2,MONTH(jaar_zip[[#This Row],[Datum]])=11,MONTH(jaar_zip[[#This Row],[Datum]])=12),1.1,IF(OR(MONTH(jaar_zip[[#This Row],[Datum]])=3,MONTH(jaar_zip[[#This Row],[Datum]])=10),1,0.8))*jaar_zip[[#This Row],[graaddagen]],"")</f>
        <v>10.450000000000001</v>
      </c>
      <c r="O1149" s="101">
        <f>IF(ISNUMBER(jaar_zip[[#This Row],[etmaaltemperatuur]]),IF(jaar_zip[[#This Row],[etmaaltemperatuur]]&gt;stookgrens,jaar_zip[[#This Row],[etmaaltemperatuur]]-stookgrens,0),"")</f>
        <v>0</v>
      </c>
    </row>
    <row r="1150" spans="1:15" x14ac:dyDescent="0.3">
      <c r="A1150">
        <v>269</v>
      </c>
      <c r="B1150">
        <v>20240220</v>
      </c>
      <c r="C1150">
        <v>5.5</v>
      </c>
      <c r="D1150">
        <v>8.4</v>
      </c>
      <c r="E1150">
        <v>467</v>
      </c>
      <c r="F1150">
        <v>-0.1</v>
      </c>
      <c r="G1150">
        <v>1024.5999999999999</v>
      </c>
      <c r="H1150">
        <v>87</v>
      </c>
      <c r="I1150" s="101" t="s">
        <v>21</v>
      </c>
      <c r="J1150" s="1">
        <f>DATEVALUE(RIGHT(jaar_zip[[#This Row],[YYYYMMDD]],2)&amp;"-"&amp;MID(jaar_zip[[#This Row],[YYYYMMDD]],5,2)&amp;"-"&amp;LEFT(jaar_zip[[#This Row],[YYYYMMDD]],4))</f>
        <v>45342</v>
      </c>
      <c r="K1150" s="101" t="str">
        <f>IF(AND(VALUE(MONTH(jaar_zip[[#This Row],[Datum]]))=1,VALUE(WEEKNUM(jaar_zip[[#This Row],[Datum]],21))&gt;51),RIGHT(YEAR(jaar_zip[[#This Row],[Datum]])-1,2),RIGHT(YEAR(jaar_zip[[#This Row],[Datum]]),2))&amp;"-"&amp; TEXT(WEEKNUM(jaar_zip[[#This Row],[Datum]],21),"00")</f>
        <v>24-08</v>
      </c>
      <c r="L1150" s="101">
        <f>MONTH(jaar_zip[[#This Row],[Datum]])</f>
        <v>2</v>
      </c>
      <c r="M1150" s="101">
        <f>IF(ISNUMBER(jaar_zip[[#This Row],[etmaaltemperatuur]]),IF(jaar_zip[[#This Row],[etmaaltemperatuur]]&lt;stookgrens,stookgrens-jaar_zip[[#This Row],[etmaaltemperatuur]],0),"")</f>
        <v>9.6</v>
      </c>
      <c r="N1150" s="101">
        <f>IF(ISNUMBER(jaar_zip[[#This Row],[graaddagen]]),IF(OR(MONTH(jaar_zip[[#This Row],[Datum]])=1,MONTH(jaar_zip[[#This Row],[Datum]])=2,MONTH(jaar_zip[[#This Row],[Datum]])=11,MONTH(jaar_zip[[#This Row],[Datum]])=12),1.1,IF(OR(MONTH(jaar_zip[[#This Row],[Datum]])=3,MONTH(jaar_zip[[#This Row],[Datum]])=10),1,0.8))*jaar_zip[[#This Row],[graaddagen]],"")</f>
        <v>10.56</v>
      </c>
      <c r="O1150" s="101">
        <f>IF(ISNUMBER(jaar_zip[[#This Row],[etmaaltemperatuur]]),IF(jaar_zip[[#This Row],[etmaaltemperatuur]]&gt;stookgrens,jaar_zip[[#This Row],[etmaaltemperatuur]]-stookgrens,0),"")</f>
        <v>0</v>
      </c>
    </row>
    <row r="1151" spans="1:15" x14ac:dyDescent="0.3">
      <c r="A1151">
        <v>269</v>
      </c>
      <c r="B1151">
        <v>20240221</v>
      </c>
      <c r="C1151">
        <v>7</v>
      </c>
      <c r="D1151">
        <v>9.3000000000000007</v>
      </c>
      <c r="E1151">
        <v>269</v>
      </c>
      <c r="F1151">
        <v>3.9</v>
      </c>
      <c r="G1151">
        <v>1009.3</v>
      </c>
      <c r="H1151">
        <v>88</v>
      </c>
      <c r="I1151" s="101" t="s">
        <v>21</v>
      </c>
      <c r="J1151" s="1">
        <f>DATEVALUE(RIGHT(jaar_zip[[#This Row],[YYYYMMDD]],2)&amp;"-"&amp;MID(jaar_zip[[#This Row],[YYYYMMDD]],5,2)&amp;"-"&amp;LEFT(jaar_zip[[#This Row],[YYYYMMDD]],4))</f>
        <v>45343</v>
      </c>
      <c r="K1151" s="101" t="str">
        <f>IF(AND(VALUE(MONTH(jaar_zip[[#This Row],[Datum]]))=1,VALUE(WEEKNUM(jaar_zip[[#This Row],[Datum]],21))&gt;51),RIGHT(YEAR(jaar_zip[[#This Row],[Datum]])-1,2),RIGHT(YEAR(jaar_zip[[#This Row],[Datum]]),2))&amp;"-"&amp; TEXT(WEEKNUM(jaar_zip[[#This Row],[Datum]],21),"00")</f>
        <v>24-08</v>
      </c>
      <c r="L1151" s="101">
        <f>MONTH(jaar_zip[[#This Row],[Datum]])</f>
        <v>2</v>
      </c>
      <c r="M1151" s="101">
        <f>IF(ISNUMBER(jaar_zip[[#This Row],[etmaaltemperatuur]]),IF(jaar_zip[[#This Row],[etmaaltemperatuur]]&lt;stookgrens,stookgrens-jaar_zip[[#This Row],[etmaaltemperatuur]],0),"")</f>
        <v>8.6999999999999993</v>
      </c>
      <c r="N1151" s="101">
        <f>IF(ISNUMBER(jaar_zip[[#This Row],[graaddagen]]),IF(OR(MONTH(jaar_zip[[#This Row],[Datum]])=1,MONTH(jaar_zip[[#This Row],[Datum]])=2,MONTH(jaar_zip[[#This Row],[Datum]])=11,MONTH(jaar_zip[[#This Row],[Datum]])=12),1.1,IF(OR(MONTH(jaar_zip[[#This Row],[Datum]])=3,MONTH(jaar_zip[[#This Row],[Datum]])=10),1,0.8))*jaar_zip[[#This Row],[graaddagen]],"")</f>
        <v>9.57</v>
      </c>
      <c r="O1151" s="101">
        <f>IF(ISNUMBER(jaar_zip[[#This Row],[etmaaltemperatuur]]),IF(jaar_zip[[#This Row],[etmaaltemperatuur]]&gt;stookgrens,jaar_zip[[#This Row],[etmaaltemperatuur]]-stookgrens,0),"")</f>
        <v>0</v>
      </c>
    </row>
    <row r="1152" spans="1:15" x14ac:dyDescent="0.3">
      <c r="A1152">
        <v>269</v>
      </c>
      <c r="B1152">
        <v>20240222</v>
      </c>
      <c r="C1152">
        <v>7.3</v>
      </c>
      <c r="D1152">
        <v>9.6999999999999993</v>
      </c>
      <c r="E1152">
        <v>393</v>
      </c>
      <c r="F1152">
        <v>8.1999999999999993</v>
      </c>
      <c r="G1152">
        <v>985.2</v>
      </c>
      <c r="H1152">
        <v>90</v>
      </c>
      <c r="I1152" s="101" t="s">
        <v>21</v>
      </c>
      <c r="J1152" s="1">
        <f>DATEVALUE(RIGHT(jaar_zip[[#This Row],[YYYYMMDD]],2)&amp;"-"&amp;MID(jaar_zip[[#This Row],[YYYYMMDD]],5,2)&amp;"-"&amp;LEFT(jaar_zip[[#This Row],[YYYYMMDD]],4))</f>
        <v>45344</v>
      </c>
      <c r="K1152" s="101" t="str">
        <f>IF(AND(VALUE(MONTH(jaar_zip[[#This Row],[Datum]]))=1,VALUE(WEEKNUM(jaar_zip[[#This Row],[Datum]],21))&gt;51),RIGHT(YEAR(jaar_zip[[#This Row],[Datum]])-1,2),RIGHT(YEAR(jaar_zip[[#This Row],[Datum]]),2))&amp;"-"&amp; TEXT(WEEKNUM(jaar_zip[[#This Row],[Datum]],21),"00")</f>
        <v>24-08</v>
      </c>
      <c r="L1152" s="101">
        <f>MONTH(jaar_zip[[#This Row],[Datum]])</f>
        <v>2</v>
      </c>
      <c r="M1152" s="101">
        <f>IF(ISNUMBER(jaar_zip[[#This Row],[etmaaltemperatuur]]),IF(jaar_zip[[#This Row],[etmaaltemperatuur]]&lt;stookgrens,stookgrens-jaar_zip[[#This Row],[etmaaltemperatuur]],0),"")</f>
        <v>8.3000000000000007</v>
      </c>
      <c r="N1152" s="101">
        <f>IF(ISNUMBER(jaar_zip[[#This Row],[graaddagen]]),IF(OR(MONTH(jaar_zip[[#This Row],[Datum]])=1,MONTH(jaar_zip[[#This Row],[Datum]])=2,MONTH(jaar_zip[[#This Row],[Datum]])=11,MONTH(jaar_zip[[#This Row],[Datum]])=12),1.1,IF(OR(MONTH(jaar_zip[[#This Row],[Datum]])=3,MONTH(jaar_zip[[#This Row],[Datum]])=10),1,0.8))*jaar_zip[[#This Row],[graaddagen]],"")</f>
        <v>9.1300000000000008</v>
      </c>
      <c r="O1152" s="101">
        <f>IF(ISNUMBER(jaar_zip[[#This Row],[etmaaltemperatuur]]),IF(jaar_zip[[#This Row],[etmaaltemperatuur]]&gt;stookgrens,jaar_zip[[#This Row],[etmaaltemperatuur]]-stookgrens,0),"")</f>
        <v>0</v>
      </c>
    </row>
    <row r="1153" spans="1:15" x14ac:dyDescent="0.3">
      <c r="A1153">
        <v>269</v>
      </c>
      <c r="B1153">
        <v>20240223</v>
      </c>
      <c r="C1153">
        <v>7.5</v>
      </c>
      <c r="D1153">
        <v>6.1</v>
      </c>
      <c r="E1153">
        <v>388</v>
      </c>
      <c r="F1153">
        <v>5.9</v>
      </c>
      <c r="G1153">
        <v>989.5</v>
      </c>
      <c r="H1153">
        <v>81</v>
      </c>
      <c r="I1153" s="101" t="s">
        <v>21</v>
      </c>
      <c r="J1153" s="1">
        <f>DATEVALUE(RIGHT(jaar_zip[[#This Row],[YYYYMMDD]],2)&amp;"-"&amp;MID(jaar_zip[[#This Row],[YYYYMMDD]],5,2)&amp;"-"&amp;LEFT(jaar_zip[[#This Row],[YYYYMMDD]],4))</f>
        <v>45345</v>
      </c>
      <c r="K1153" s="101" t="str">
        <f>IF(AND(VALUE(MONTH(jaar_zip[[#This Row],[Datum]]))=1,VALUE(WEEKNUM(jaar_zip[[#This Row],[Datum]],21))&gt;51),RIGHT(YEAR(jaar_zip[[#This Row],[Datum]])-1,2),RIGHT(YEAR(jaar_zip[[#This Row],[Datum]]),2))&amp;"-"&amp; TEXT(WEEKNUM(jaar_zip[[#This Row],[Datum]],21),"00")</f>
        <v>24-08</v>
      </c>
      <c r="L1153" s="101">
        <f>MONTH(jaar_zip[[#This Row],[Datum]])</f>
        <v>2</v>
      </c>
      <c r="M1153" s="101">
        <f>IF(ISNUMBER(jaar_zip[[#This Row],[etmaaltemperatuur]]),IF(jaar_zip[[#This Row],[etmaaltemperatuur]]&lt;stookgrens,stookgrens-jaar_zip[[#This Row],[etmaaltemperatuur]],0),"")</f>
        <v>11.9</v>
      </c>
      <c r="N1153" s="101">
        <f>IF(ISNUMBER(jaar_zip[[#This Row],[graaddagen]]),IF(OR(MONTH(jaar_zip[[#This Row],[Datum]])=1,MONTH(jaar_zip[[#This Row],[Datum]])=2,MONTH(jaar_zip[[#This Row],[Datum]])=11,MONTH(jaar_zip[[#This Row],[Datum]])=12),1.1,IF(OR(MONTH(jaar_zip[[#This Row],[Datum]])=3,MONTH(jaar_zip[[#This Row],[Datum]])=10),1,0.8))*jaar_zip[[#This Row],[graaddagen]],"")</f>
        <v>13.090000000000002</v>
      </c>
      <c r="O1153" s="101">
        <f>IF(ISNUMBER(jaar_zip[[#This Row],[etmaaltemperatuur]]),IF(jaar_zip[[#This Row],[etmaaltemperatuur]]&gt;stookgrens,jaar_zip[[#This Row],[etmaaltemperatuur]]-stookgrens,0),"")</f>
        <v>0</v>
      </c>
    </row>
    <row r="1154" spans="1:15" x14ac:dyDescent="0.3">
      <c r="A1154">
        <v>269</v>
      </c>
      <c r="B1154">
        <v>20240224</v>
      </c>
      <c r="C1154">
        <v>4.3</v>
      </c>
      <c r="D1154">
        <v>4.9000000000000004</v>
      </c>
      <c r="E1154">
        <v>440</v>
      </c>
      <c r="F1154">
        <v>0.8</v>
      </c>
      <c r="G1154">
        <v>997.5</v>
      </c>
      <c r="H1154">
        <v>86</v>
      </c>
      <c r="I1154" s="101" t="s">
        <v>21</v>
      </c>
      <c r="J1154" s="1">
        <f>DATEVALUE(RIGHT(jaar_zip[[#This Row],[YYYYMMDD]],2)&amp;"-"&amp;MID(jaar_zip[[#This Row],[YYYYMMDD]],5,2)&amp;"-"&amp;LEFT(jaar_zip[[#This Row],[YYYYMMDD]],4))</f>
        <v>45346</v>
      </c>
      <c r="K1154" s="101" t="str">
        <f>IF(AND(VALUE(MONTH(jaar_zip[[#This Row],[Datum]]))=1,VALUE(WEEKNUM(jaar_zip[[#This Row],[Datum]],21))&gt;51),RIGHT(YEAR(jaar_zip[[#This Row],[Datum]])-1,2),RIGHT(YEAR(jaar_zip[[#This Row],[Datum]]),2))&amp;"-"&amp; TEXT(WEEKNUM(jaar_zip[[#This Row],[Datum]],21),"00")</f>
        <v>24-08</v>
      </c>
      <c r="L1154" s="101">
        <f>MONTH(jaar_zip[[#This Row],[Datum]])</f>
        <v>2</v>
      </c>
      <c r="M1154" s="101">
        <f>IF(ISNUMBER(jaar_zip[[#This Row],[etmaaltemperatuur]]),IF(jaar_zip[[#This Row],[etmaaltemperatuur]]&lt;stookgrens,stookgrens-jaar_zip[[#This Row],[etmaaltemperatuur]],0),"")</f>
        <v>13.1</v>
      </c>
      <c r="N1154" s="101">
        <f>IF(ISNUMBER(jaar_zip[[#This Row],[graaddagen]]),IF(OR(MONTH(jaar_zip[[#This Row],[Datum]])=1,MONTH(jaar_zip[[#This Row],[Datum]])=2,MONTH(jaar_zip[[#This Row],[Datum]])=11,MONTH(jaar_zip[[#This Row],[Datum]])=12),1.1,IF(OR(MONTH(jaar_zip[[#This Row],[Datum]])=3,MONTH(jaar_zip[[#This Row],[Datum]])=10),1,0.8))*jaar_zip[[#This Row],[graaddagen]],"")</f>
        <v>14.41</v>
      </c>
      <c r="O1154" s="101">
        <f>IF(ISNUMBER(jaar_zip[[#This Row],[etmaaltemperatuur]]),IF(jaar_zip[[#This Row],[etmaaltemperatuur]]&gt;stookgrens,jaar_zip[[#This Row],[etmaaltemperatuur]]-stookgrens,0),"")</f>
        <v>0</v>
      </c>
    </row>
    <row r="1155" spans="1:15" x14ac:dyDescent="0.3">
      <c r="A1155">
        <v>269</v>
      </c>
      <c r="B1155">
        <v>20240225</v>
      </c>
      <c r="C1155">
        <v>3.8</v>
      </c>
      <c r="D1155">
        <v>6</v>
      </c>
      <c r="E1155">
        <v>405</v>
      </c>
      <c r="F1155">
        <v>0.2</v>
      </c>
      <c r="G1155">
        <v>1000</v>
      </c>
      <c r="H1155">
        <v>85</v>
      </c>
      <c r="I1155" s="101" t="s">
        <v>21</v>
      </c>
      <c r="J1155" s="1">
        <f>DATEVALUE(RIGHT(jaar_zip[[#This Row],[YYYYMMDD]],2)&amp;"-"&amp;MID(jaar_zip[[#This Row],[YYYYMMDD]],5,2)&amp;"-"&amp;LEFT(jaar_zip[[#This Row],[YYYYMMDD]],4))</f>
        <v>45347</v>
      </c>
      <c r="K1155" s="101" t="str">
        <f>IF(AND(VALUE(MONTH(jaar_zip[[#This Row],[Datum]]))=1,VALUE(WEEKNUM(jaar_zip[[#This Row],[Datum]],21))&gt;51),RIGHT(YEAR(jaar_zip[[#This Row],[Datum]])-1,2),RIGHT(YEAR(jaar_zip[[#This Row],[Datum]]),2))&amp;"-"&amp; TEXT(WEEKNUM(jaar_zip[[#This Row],[Datum]],21),"00")</f>
        <v>24-08</v>
      </c>
      <c r="L1155" s="101">
        <f>MONTH(jaar_zip[[#This Row],[Datum]])</f>
        <v>2</v>
      </c>
      <c r="M1155" s="101">
        <f>IF(ISNUMBER(jaar_zip[[#This Row],[etmaaltemperatuur]]),IF(jaar_zip[[#This Row],[etmaaltemperatuur]]&lt;stookgrens,stookgrens-jaar_zip[[#This Row],[etmaaltemperatuur]],0),"")</f>
        <v>12</v>
      </c>
      <c r="N1155" s="101">
        <f>IF(ISNUMBER(jaar_zip[[#This Row],[graaddagen]]),IF(OR(MONTH(jaar_zip[[#This Row],[Datum]])=1,MONTH(jaar_zip[[#This Row],[Datum]])=2,MONTH(jaar_zip[[#This Row],[Datum]])=11,MONTH(jaar_zip[[#This Row],[Datum]])=12),1.1,IF(OR(MONTH(jaar_zip[[#This Row],[Datum]])=3,MONTH(jaar_zip[[#This Row],[Datum]])=10),1,0.8))*jaar_zip[[#This Row],[graaddagen]],"")</f>
        <v>13.200000000000001</v>
      </c>
      <c r="O1155" s="101">
        <f>IF(ISNUMBER(jaar_zip[[#This Row],[etmaaltemperatuur]]),IF(jaar_zip[[#This Row],[etmaaltemperatuur]]&gt;stookgrens,jaar_zip[[#This Row],[etmaaltemperatuur]]-stookgrens,0),"")</f>
        <v>0</v>
      </c>
    </row>
    <row r="1156" spans="1:15" x14ac:dyDescent="0.3">
      <c r="A1156">
        <v>269</v>
      </c>
      <c r="B1156">
        <v>20240226</v>
      </c>
      <c r="C1156">
        <v>7.3</v>
      </c>
      <c r="D1156">
        <v>4.5999999999999996</v>
      </c>
      <c r="E1156">
        <v>365</v>
      </c>
      <c r="F1156">
        <v>0</v>
      </c>
      <c r="G1156">
        <v>1008.2</v>
      </c>
      <c r="H1156">
        <v>85</v>
      </c>
      <c r="I1156" s="101" t="s">
        <v>21</v>
      </c>
      <c r="J1156" s="1">
        <f>DATEVALUE(RIGHT(jaar_zip[[#This Row],[YYYYMMDD]],2)&amp;"-"&amp;MID(jaar_zip[[#This Row],[YYYYMMDD]],5,2)&amp;"-"&amp;LEFT(jaar_zip[[#This Row],[YYYYMMDD]],4))</f>
        <v>45348</v>
      </c>
      <c r="K1156" s="101" t="str">
        <f>IF(AND(VALUE(MONTH(jaar_zip[[#This Row],[Datum]]))=1,VALUE(WEEKNUM(jaar_zip[[#This Row],[Datum]],21))&gt;51),RIGHT(YEAR(jaar_zip[[#This Row],[Datum]])-1,2),RIGHT(YEAR(jaar_zip[[#This Row],[Datum]]),2))&amp;"-"&amp; TEXT(WEEKNUM(jaar_zip[[#This Row],[Datum]],21),"00")</f>
        <v>24-09</v>
      </c>
      <c r="L1156" s="101">
        <f>MONTH(jaar_zip[[#This Row],[Datum]])</f>
        <v>2</v>
      </c>
      <c r="M1156" s="101">
        <f>IF(ISNUMBER(jaar_zip[[#This Row],[etmaaltemperatuur]]),IF(jaar_zip[[#This Row],[etmaaltemperatuur]]&lt;stookgrens,stookgrens-jaar_zip[[#This Row],[etmaaltemperatuur]],0),"")</f>
        <v>13.4</v>
      </c>
      <c r="N1156" s="101">
        <f>IF(ISNUMBER(jaar_zip[[#This Row],[graaddagen]]),IF(OR(MONTH(jaar_zip[[#This Row],[Datum]])=1,MONTH(jaar_zip[[#This Row],[Datum]])=2,MONTH(jaar_zip[[#This Row],[Datum]])=11,MONTH(jaar_zip[[#This Row],[Datum]])=12),1.1,IF(OR(MONTH(jaar_zip[[#This Row],[Datum]])=3,MONTH(jaar_zip[[#This Row],[Datum]])=10),1,0.8))*jaar_zip[[#This Row],[graaddagen]],"")</f>
        <v>14.740000000000002</v>
      </c>
      <c r="O1156" s="101">
        <f>IF(ISNUMBER(jaar_zip[[#This Row],[etmaaltemperatuur]]),IF(jaar_zip[[#This Row],[etmaaltemperatuur]]&gt;stookgrens,jaar_zip[[#This Row],[etmaaltemperatuur]]-stookgrens,0),"")</f>
        <v>0</v>
      </c>
    </row>
    <row r="1157" spans="1:15" x14ac:dyDescent="0.3">
      <c r="A1157">
        <v>269</v>
      </c>
      <c r="B1157">
        <v>20240227</v>
      </c>
      <c r="C1157">
        <v>2.8</v>
      </c>
      <c r="D1157">
        <v>3.8</v>
      </c>
      <c r="E1157">
        <v>1123</v>
      </c>
      <c r="F1157">
        <v>0</v>
      </c>
      <c r="G1157">
        <v>1018.8</v>
      </c>
      <c r="H1157">
        <v>85</v>
      </c>
      <c r="I1157" s="101" t="s">
        <v>21</v>
      </c>
      <c r="J1157" s="1">
        <f>DATEVALUE(RIGHT(jaar_zip[[#This Row],[YYYYMMDD]],2)&amp;"-"&amp;MID(jaar_zip[[#This Row],[YYYYMMDD]],5,2)&amp;"-"&amp;LEFT(jaar_zip[[#This Row],[YYYYMMDD]],4))</f>
        <v>45349</v>
      </c>
      <c r="K1157" s="101" t="str">
        <f>IF(AND(VALUE(MONTH(jaar_zip[[#This Row],[Datum]]))=1,VALUE(WEEKNUM(jaar_zip[[#This Row],[Datum]],21))&gt;51),RIGHT(YEAR(jaar_zip[[#This Row],[Datum]])-1,2),RIGHT(YEAR(jaar_zip[[#This Row],[Datum]]),2))&amp;"-"&amp; TEXT(WEEKNUM(jaar_zip[[#This Row],[Datum]],21),"00")</f>
        <v>24-09</v>
      </c>
      <c r="L1157" s="101">
        <f>MONTH(jaar_zip[[#This Row],[Datum]])</f>
        <v>2</v>
      </c>
      <c r="M1157" s="101">
        <f>IF(ISNUMBER(jaar_zip[[#This Row],[etmaaltemperatuur]]),IF(jaar_zip[[#This Row],[etmaaltemperatuur]]&lt;stookgrens,stookgrens-jaar_zip[[#This Row],[etmaaltemperatuur]],0),"")</f>
        <v>14.2</v>
      </c>
      <c r="N1157" s="101">
        <f>IF(ISNUMBER(jaar_zip[[#This Row],[graaddagen]]),IF(OR(MONTH(jaar_zip[[#This Row],[Datum]])=1,MONTH(jaar_zip[[#This Row],[Datum]])=2,MONTH(jaar_zip[[#This Row],[Datum]])=11,MONTH(jaar_zip[[#This Row],[Datum]])=12),1.1,IF(OR(MONTH(jaar_zip[[#This Row],[Datum]])=3,MONTH(jaar_zip[[#This Row],[Datum]])=10),1,0.8))*jaar_zip[[#This Row],[graaddagen]],"")</f>
        <v>15.620000000000001</v>
      </c>
      <c r="O1157" s="101">
        <f>IF(ISNUMBER(jaar_zip[[#This Row],[etmaaltemperatuur]]),IF(jaar_zip[[#This Row],[etmaaltemperatuur]]&gt;stookgrens,jaar_zip[[#This Row],[etmaaltemperatuur]]-stookgrens,0),"")</f>
        <v>0</v>
      </c>
    </row>
    <row r="1158" spans="1:15" x14ac:dyDescent="0.3">
      <c r="A1158">
        <v>269</v>
      </c>
      <c r="B1158">
        <v>20240228</v>
      </c>
      <c r="C1158">
        <v>4.0999999999999996</v>
      </c>
      <c r="D1158">
        <v>6.1</v>
      </c>
      <c r="E1158">
        <v>585</v>
      </c>
      <c r="F1158">
        <v>0</v>
      </c>
      <c r="G1158">
        <v>1018.8</v>
      </c>
      <c r="H1158">
        <v>88</v>
      </c>
      <c r="I1158" s="101" t="s">
        <v>21</v>
      </c>
      <c r="J1158" s="1">
        <f>DATEVALUE(RIGHT(jaar_zip[[#This Row],[YYYYMMDD]],2)&amp;"-"&amp;MID(jaar_zip[[#This Row],[YYYYMMDD]],5,2)&amp;"-"&amp;LEFT(jaar_zip[[#This Row],[YYYYMMDD]],4))</f>
        <v>45350</v>
      </c>
      <c r="K1158" s="101" t="str">
        <f>IF(AND(VALUE(MONTH(jaar_zip[[#This Row],[Datum]]))=1,VALUE(WEEKNUM(jaar_zip[[#This Row],[Datum]],21))&gt;51),RIGHT(YEAR(jaar_zip[[#This Row],[Datum]])-1,2),RIGHT(YEAR(jaar_zip[[#This Row],[Datum]]),2))&amp;"-"&amp; TEXT(WEEKNUM(jaar_zip[[#This Row],[Datum]],21),"00")</f>
        <v>24-09</v>
      </c>
      <c r="L1158" s="101">
        <f>MONTH(jaar_zip[[#This Row],[Datum]])</f>
        <v>2</v>
      </c>
      <c r="M1158" s="101">
        <f>IF(ISNUMBER(jaar_zip[[#This Row],[etmaaltemperatuur]]),IF(jaar_zip[[#This Row],[etmaaltemperatuur]]&lt;stookgrens,stookgrens-jaar_zip[[#This Row],[etmaaltemperatuur]],0),"")</f>
        <v>11.9</v>
      </c>
      <c r="N1158" s="101">
        <f>IF(ISNUMBER(jaar_zip[[#This Row],[graaddagen]]),IF(OR(MONTH(jaar_zip[[#This Row],[Datum]])=1,MONTH(jaar_zip[[#This Row],[Datum]])=2,MONTH(jaar_zip[[#This Row],[Datum]])=11,MONTH(jaar_zip[[#This Row],[Datum]])=12),1.1,IF(OR(MONTH(jaar_zip[[#This Row],[Datum]])=3,MONTH(jaar_zip[[#This Row],[Datum]])=10),1,0.8))*jaar_zip[[#This Row],[graaddagen]],"")</f>
        <v>13.090000000000002</v>
      </c>
      <c r="O1158" s="101">
        <f>IF(ISNUMBER(jaar_zip[[#This Row],[etmaaltemperatuur]]),IF(jaar_zip[[#This Row],[etmaaltemperatuur]]&gt;stookgrens,jaar_zip[[#This Row],[etmaaltemperatuur]]-stookgrens,0),"")</f>
        <v>0</v>
      </c>
    </row>
    <row r="1159" spans="1:15" x14ac:dyDescent="0.3">
      <c r="A1159">
        <v>269</v>
      </c>
      <c r="B1159">
        <v>20240229</v>
      </c>
      <c r="C1159">
        <v>5.7</v>
      </c>
      <c r="D1159">
        <v>8</v>
      </c>
      <c r="E1159">
        <v>245</v>
      </c>
      <c r="F1159">
        <v>7.6</v>
      </c>
      <c r="G1159">
        <v>1007.3</v>
      </c>
      <c r="H1159">
        <v>93</v>
      </c>
      <c r="I1159" s="101" t="s">
        <v>21</v>
      </c>
      <c r="J1159" s="1">
        <f>DATEVALUE(RIGHT(jaar_zip[[#This Row],[YYYYMMDD]],2)&amp;"-"&amp;MID(jaar_zip[[#This Row],[YYYYMMDD]],5,2)&amp;"-"&amp;LEFT(jaar_zip[[#This Row],[YYYYMMDD]],4))</f>
        <v>45351</v>
      </c>
      <c r="K1159" s="101" t="str">
        <f>IF(AND(VALUE(MONTH(jaar_zip[[#This Row],[Datum]]))=1,VALUE(WEEKNUM(jaar_zip[[#This Row],[Datum]],21))&gt;51),RIGHT(YEAR(jaar_zip[[#This Row],[Datum]])-1,2),RIGHT(YEAR(jaar_zip[[#This Row],[Datum]]),2))&amp;"-"&amp; TEXT(WEEKNUM(jaar_zip[[#This Row],[Datum]],21),"00")</f>
        <v>24-09</v>
      </c>
      <c r="L1159" s="101">
        <f>MONTH(jaar_zip[[#This Row],[Datum]])</f>
        <v>2</v>
      </c>
      <c r="M1159" s="101">
        <f>IF(ISNUMBER(jaar_zip[[#This Row],[etmaaltemperatuur]]),IF(jaar_zip[[#This Row],[etmaaltemperatuur]]&lt;stookgrens,stookgrens-jaar_zip[[#This Row],[etmaaltemperatuur]],0),"")</f>
        <v>10</v>
      </c>
      <c r="N1159" s="101">
        <f>IF(ISNUMBER(jaar_zip[[#This Row],[graaddagen]]),IF(OR(MONTH(jaar_zip[[#This Row],[Datum]])=1,MONTH(jaar_zip[[#This Row],[Datum]])=2,MONTH(jaar_zip[[#This Row],[Datum]])=11,MONTH(jaar_zip[[#This Row],[Datum]])=12),1.1,IF(OR(MONTH(jaar_zip[[#This Row],[Datum]])=3,MONTH(jaar_zip[[#This Row],[Datum]])=10),1,0.8))*jaar_zip[[#This Row],[graaddagen]],"")</f>
        <v>11</v>
      </c>
      <c r="O1159" s="101">
        <f>IF(ISNUMBER(jaar_zip[[#This Row],[etmaaltemperatuur]]),IF(jaar_zip[[#This Row],[etmaaltemperatuur]]&gt;stookgrens,jaar_zip[[#This Row],[etmaaltemperatuur]]-stookgrens,0),"")</f>
        <v>0</v>
      </c>
    </row>
    <row r="1160" spans="1:15" x14ac:dyDescent="0.3">
      <c r="A1160">
        <v>269</v>
      </c>
      <c r="B1160">
        <v>20240301</v>
      </c>
      <c r="C1160">
        <v>6</v>
      </c>
      <c r="D1160">
        <v>8.4</v>
      </c>
      <c r="E1160">
        <v>816</v>
      </c>
      <c r="F1160">
        <v>-0.1</v>
      </c>
      <c r="G1160">
        <v>1000.1</v>
      </c>
      <c r="H1160">
        <v>75</v>
      </c>
      <c r="I1160" s="101" t="s">
        <v>21</v>
      </c>
      <c r="J1160" s="1">
        <f>DATEVALUE(RIGHT(jaar_zip[[#This Row],[YYYYMMDD]],2)&amp;"-"&amp;MID(jaar_zip[[#This Row],[YYYYMMDD]],5,2)&amp;"-"&amp;LEFT(jaar_zip[[#This Row],[YYYYMMDD]],4))</f>
        <v>45352</v>
      </c>
      <c r="K1160" s="101" t="str">
        <f>IF(AND(VALUE(MONTH(jaar_zip[[#This Row],[Datum]]))=1,VALUE(WEEKNUM(jaar_zip[[#This Row],[Datum]],21))&gt;51),RIGHT(YEAR(jaar_zip[[#This Row],[Datum]])-1,2),RIGHT(YEAR(jaar_zip[[#This Row],[Datum]]),2))&amp;"-"&amp; TEXT(WEEKNUM(jaar_zip[[#This Row],[Datum]],21),"00")</f>
        <v>24-09</v>
      </c>
      <c r="L1160" s="101">
        <f>MONTH(jaar_zip[[#This Row],[Datum]])</f>
        <v>3</v>
      </c>
      <c r="M1160" s="101">
        <f>IF(ISNUMBER(jaar_zip[[#This Row],[etmaaltemperatuur]]),IF(jaar_zip[[#This Row],[etmaaltemperatuur]]&lt;stookgrens,stookgrens-jaar_zip[[#This Row],[etmaaltemperatuur]],0),"")</f>
        <v>9.6</v>
      </c>
      <c r="N1160" s="101">
        <f>IF(ISNUMBER(jaar_zip[[#This Row],[graaddagen]]),IF(OR(MONTH(jaar_zip[[#This Row],[Datum]])=1,MONTH(jaar_zip[[#This Row],[Datum]])=2,MONTH(jaar_zip[[#This Row],[Datum]])=11,MONTH(jaar_zip[[#This Row],[Datum]])=12),1.1,IF(OR(MONTH(jaar_zip[[#This Row],[Datum]])=3,MONTH(jaar_zip[[#This Row],[Datum]])=10),1,0.8))*jaar_zip[[#This Row],[graaddagen]],"")</f>
        <v>9.6</v>
      </c>
      <c r="O1160" s="101">
        <f>IF(ISNUMBER(jaar_zip[[#This Row],[etmaaltemperatuur]]),IF(jaar_zip[[#This Row],[etmaaltemperatuur]]&gt;stookgrens,jaar_zip[[#This Row],[etmaaltemperatuur]]-stookgrens,0),"")</f>
        <v>0</v>
      </c>
    </row>
    <row r="1161" spans="1:15" x14ac:dyDescent="0.3">
      <c r="A1161">
        <v>269</v>
      </c>
      <c r="B1161">
        <v>20240302</v>
      </c>
      <c r="C1161">
        <v>5.3</v>
      </c>
      <c r="D1161">
        <v>9.6999999999999993</v>
      </c>
      <c r="E1161">
        <v>1170</v>
      </c>
      <c r="F1161">
        <v>0.2</v>
      </c>
      <c r="G1161">
        <v>999.5</v>
      </c>
      <c r="H1161">
        <v>66</v>
      </c>
      <c r="I1161" s="101" t="s">
        <v>21</v>
      </c>
      <c r="J1161" s="1">
        <f>DATEVALUE(RIGHT(jaar_zip[[#This Row],[YYYYMMDD]],2)&amp;"-"&amp;MID(jaar_zip[[#This Row],[YYYYMMDD]],5,2)&amp;"-"&amp;LEFT(jaar_zip[[#This Row],[YYYYMMDD]],4))</f>
        <v>45353</v>
      </c>
      <c r="K1161" s="101" t="str">
        <f>IF(AND(VALUE(MONTH(jaar_zip[[#This Row],[Datum]]))=1,VALUE(WEEKNUM(jaar_zip[[#This Row],[Datum]],21))&gt;51),RIGHT(YEAR(jaar_zip[[#This Row],[Datum]])-1,2),RIGHT(YEAR(jaar_zip[[#This Row],[Datum]]),2))&amp;"-"&amp; TEXT(WEEKNUM(jaar_zip[[#This Row],[Datum]],21),"00")</f>
        <v>24-09</v>
      </c>
      <c r="L1161" s="101">
        <f>MONTH(jaar_zip[[#This Row],[Datum]])</f>
        <v>3</v>
      </c>
      <c r="M1161" s="101">
        <f>IF(ISNUMBER(jaar_zip[[#This Row],[etmaaltemperatuur]]),IF(jaar_zip[[#This Row],[etmaaltemperatuur]]&lt;stookgrens,stookgrens-jaar_zip[[#This Row],[etmaaltemperatuur]],0),"")</f>
        <v>8.3000000000000007</v>
      </c>
      <c r="N1161" s="101">
        <f>IF(ISNUMBER(jaar_zip[[#This Row],[graaddagen]]),IF(OR(MONTH(jaar_zip[[#This Row],[Datum]])=1,MONTH(jaar_zip[[#This Row],[Datum]])=2,MONTH(jaar_zip[[#This Row],[Datum]])=11,MONTH(jaar_zip[[#This Row],[Datum]])=12),1.1,IF(OR(MONTH(jaar_zip[[#This Row],[Datum]])=3,MONTH(jaar_zip[[#This Row],[Datum]])=10),1,0.8))*jaar_zip[[#This Row],[graaddagen]],"")</f>
        <v>8.3000000000000007</v>
      </c>
      <c r="O1161" s="101">
        <f>IF(ISNUMBER(jaar_zip[[#This Row],[etmaaltemperatuur]]),IF(jaar_zip[[#This Row],[etmaaltemperatuur]]&gt;stookgrens,jaar_zip[[#This Row],[etmaaltemperatuur]]-stookgrens,0),"")</f>
        <v>0</v>
      </c>
    </row>
    <row r="1162" spans="1:15" x14ac:dyDescent="0.3">
      <c r="A1162">
        <v>269</v>
      </c>
      <c r="B1162">
        <v>20240303</v>
      </c>
      <c r="C1162">
        <v>2.6</v>
      </c>
      <c r="D1162">
        <v>10.3</v>
      </c>
      <c r="E1162">
        <v>795</v>
      </c>
      <c r="F1162">
        <v>-0.1</v>
      </c>
      <c r="G1162">
        <v>1001.9</v>
      </c>
      <c r="H1162">
        <v>73</v>
      </c>
      <c r="I1162" s="101" t="s">
        <v>21</v>
      </c>
      <c r="J1162" s="1">
        <f>DATEVALUE(RIGHT(jaar_zip[[#This Row],[YYYYMMDD]],2)&amp;"-"&amp;MID(jaar_zip[[#This Row],[YYYYMMDD]],5,2)&amp;"-"&amp;LEFT(jaar_zip[[#This Row],[YYYYMMDD]],4))</f>
        <v>45354</v>
      </c>
      <c r="K1162" s="101" t="str">
        <f>IF(AND(VALUE(MONTH(jaar_zip[[#This Row],[Datum]]))=1,VALUE(WEEKNUM(jaar_zip[[#This Row],[Datum]],21))&gt;51),RIGHT(YEAR(jaar_zip[[#This Row],[Datum]])-1,2),RIGHT(YEAR(jaar_zip[[#This Row],[Datum]]),2))&amp;"-"&amp; TEXT(WEEKNUM(jaar_zip[[#This Row],[Datum]],21),"00")</f>
        <v>24-09</v>
      </c>
      <c r="L1162" s="101">
        <f>MONTH(jaar_zip[[#This Row],[Datum]])</f>
        <v>3</v>
      </c>
      <c r="M1162" s="101">
        <f>IF(ISNUMBER(jaar_zip[[#This Row],[etmaaltemperatuur]]),IF(jaar_zip[[#This Row],[etmaaltemperatuur]]&lt;stookgrens,stookgrens-jaar_zip[[#This Row],[etmaaltemperatuur]],0),"")</f>
        <v>7.6999999999999993</v>
      </c>
      <c r="N1162" s="101">
        <f>IF(ISNUMBER(jaar_zip[[#This Row],[graaddagen]]),IF(OR(MONTH(jaar_zip[[#This Row],[Datum]])=1,MONTH(jaar_zip[[#This Row],[Datum]])=2,MONTH(jaar_zip[[#This Row],[Datum]])=11,MONTH(jaar_zip[[#This Row],[Datum]])=12),1.1,IF(OR(MONTH(jaar_zip[[#This Row],[Datum]])=3,MONTH(jaar_zip[[#This Row],[Datum]])=10),1,0.8))*jaar_zip[[#This Row],[graaddagen]],"")</f>
        <v>7.6999999999999993</v>
      </c>
      <c r="O1162" s="101">
        <f>IF(ISNUMBER(jaar_zip[[#This Row],[etmaaltemperatuur]]),IF(jaar_zip[[#This Row],[etmaaltemperatuur]]&gt;stookgrens,jaar_zip[[#This Row],[etmaaltemperatuur]]-stookgrens,0),"")</f>
        <v>0</v>
      </c>
    </row>
    <row r="1163" spans="1:15" x14ac:dyDescent="0.3">
      <c r="A1163">
        <v>269</v>
      </c>
      <c r="B1163">
        <v>20240304</v>
      </c>
      <c r="C1163">
        <v>2.9</v>
      </c>
      <c r="D1163">
        <v>7.1</v>
      </c>
      <c r="E1163">
        <v>805</v>
      </c>
      <c r="F1163">
        <v>0</v>
      </c>
      <c r="G1163">
        <v>1011.4</v>
      </c>
      <c r="H1163">
        <v>85</v>
      </c>
      <c r="I1163" s="101" t="s">
        <v>21</v>
      </c>
      <c r="J1163" s="1">
        <f>DATEVALUE(RIGHT(jaar_zip[[#This Row],[YYYYMMDD]],2)&amp;"-"&amp;MID(jaar_zip[[#This Row],[YYYYMMDD]],5,2)&amp;"-"&amp;LEFT(jaar_zip[[#This Row],[YYYYMMDD]],4))</f>
        <v>45355</v>
      </c>
      <c r="K1163" s="101" t="str">
        <f>IF(AND(VALUE(MONTH(jaar_zip[[#This Row],[Datum]]))=1,VALUE(WEEKNUM(jaar_zip[[#This Row],[Datum]],21))&gt;51),RIGHT(YEAR(jaar_zip[[#This Row],[Datum]])-1,2),RIGHT(YEAR(jaar_zip[[#This Row],[Datum]]),2))&amp;"-"&amp; TEXT(WEEKNUM(jaar_zip[[#This Row],[Datum]],21),"00")</f>
        <v>24-10</v>
      </c>
      <c r="L1163" s="101">
        <f>MONTH(jaar_zip[[#This Row],[Datum]])</f>
        <v>3</v>
      </c>
      <c r="M1163" s="101">
        <f>IF(ISNUMBER(jaar_zip[[#This Row],[etmaaltemperatuur]]),IF(jaar_zip[[#This Row],[etmaaltemperatuur]]&lt;stookgrens,stookgrens-jaar_zip[[#This Row],[etmaaltemperatuur]],0),"")</f>
        <v>10.9</v>
      </c>
      <c r="N1163" s="101">
        <f>IF(ISNUMBER(jaar_zip[[#This Row],[graaddagen]]),IF(OR(MONTH(jaar_zip[[#This Row],[Datum]])=1,MONTH(jaar_zip[[#This Row],[Datum]])=2,MONTH(jaar_zip[[#This Row],[Datum]])=11,MONTH(jaar_zip[[#This Row],[Datum]])=12),1.1,IF(OR(MONTH(jaar_zip[[#This Row],[Datum]])=3,MONTH(jaar_zip[[#This Row],[Datum]])=10),1,0.8))*jaar_zip[[#This Row],[graaddagen]],"")</f>
        <v>10.9</v>
      </c>
      <c r="O1163" s="101">
        <f>IF(ISNUMBER(jaar_zip[[#This Row],[etmaaltemperatuur]]),IF(jaar_zip[[#This Row],[etmaaltemperatuur]]&gt;stookgrens,jaar_zip[[#This Row],[etmaaltemperatuur]]-stookgrens,0),"")</f>
        <v>0</v>
      </c>
    </row>
    <row r="1164" spans="1:15" x14ac:dyDescent="0.3">
      <c r="A1164">
        <v>269</v>
      </c>
      <c r="B1164">
        <v>20240305</v>
      </c>
      <c r="C1164">
        <v>1.8</v>
      </c>
      <c r="D1164">
        <v>6.7</v>
      </c>
      <c r="E1164">
        <v>301</v>
      </c>
      <c r="F1164">
        <v>2.1</v>
      </c>
      <c r="G1164">
        <v>1014.6</v>
      </c>
      <c r="H1164">
        <v>94</v>
      </c>
      <c r="I1164" s="101" t="s">
        <v>21</v>
      </c>
      <c r="J1164" s="1">
        <f>DATEVALUE(RIGHT(jaar_zip[[#This Row],[YYYYMMDD]],2)&amp;"-"&amp;MID(jaar_zip[[#This Row],[YYYYMMDD]],5,2)&amp;"-"&amp;LEFT(jaar_zip[[#This Row],[YYYYMMDD]],4))</f>
        <v>45356</v>
      </c>
      <c r="K1164" s="101" t="str">
        <f>IF(AND(VALUE(MONTH(jaar_zip[[#This Row],[Datum]]))=1,VALUE(WEEKNUM(jaar_zip[[#This Row],[Datum]],21))&gt;51),RIGHT(YEAR(jaar_zip[[#This Row],[Datum]])-1,2),RIGHT(YEAR(jaar_zip[[#This Row],[Datum]]),2))&amp;"-"&amp; TEXT(WEEKNUM(jaar_zip[[#This Row],[Datum]],21),"00")</f>
        <v>24-10</v>
      </c>
      <c r="L1164" s="101">
        <f>MONTH(jaar_zip[[#This Row],[Datum]])</f>
        <v>3</v>
      </c>
      <c r="M1164" s="101">
        <f>IF(ISNUMBER(jaar_zip[[#This Row],[etmaaltemperatuur]]),IF(jaar_zip[[#This Row],[etmaaltemperatuur]]&lt;stookgrens,stookgrens-jaar_zip[[#This Row],[etmaaltemperatuur]],0),"")</f>
        <v>11.3</v>
      </c>
      <c r="N1164" s="101">
        <f>IF(ISNUMBER(jaar_zip[[#This Row],[graaddagen]]),IF(OR(MONTH(jaar_zip[[#This Row],[Datum]])=1,MONTH(jaar_zip[[#This Row],[Datum]])=2,MONTH(jaar_zip[[#This Row],[Datum]])=11,MONTH(jaar_zip[[#This Row],[Datum]])=12),1.1,IF(OR(MONTH(jaar_zip[[#This Row],[Datum]])=3,MONTH(jaar_zip[[#This Row],[Datum]])=10),1,0.8))*jaar_zip[[#This Row],[graaddagen]],"")</f>
        <v>11.3</v>
      </c>
      <c r="O1164" s="101">
        <f>IF(ISNUMBER(jaar_zip[[#This Row],[etmaaltemperatuur]]),IF(jaar_zip[[#This Row],[etmaaltemperatuur]]&gt;stookgrens,jaar_zip[[#This Row],[etmaaltemperatuur]]-stookgrens,0),"")</f>
        <v>0</v>
      </c>
    </row>
    <row r="1165" spans="1:15" x14ac:dyDescent="0.3">
      <c r="A1165">
        <v>269</v>
      </c>
      <c r="B1165">
        <v>20240306</v>
      </c>
      <c r="C1165">
        <v>2.1</v>
      </c>
      <c r="D1165">
        <v>6.3</v>
      </c>
      <c r="E1165">
        <v>903</v>
      </c>
      <c r="F1165">
        <v>0</v>
      </c>
      <c r="G1165">
        <v>1023.1</v>
      </c>
      <c r="H1165">
        <v>90</v>
      </c>
      <c r="I1165" s="101" t="s">
        <v>21</v>
      </c>
      <c r="J1165" s="1">
        <f>DATEVALUE(RIGHT(jaar_zip[[#This Row],[YYYYMMDD]],2)&amp;"-"&amp;MID(jaar_zip[[#This Row],[YYYYMMDD]],5,2)&amp;"-"&amp;LEFT(jaar_zip[[#This Row],[YYYYMMDD]],4))</f>
        <v>45357</v>
      </c>
      <c r="K1165" s="101" t="str">
        <f>IF(AND(VALUE(MONTH(jaar_zip[[#This Row],[Datum]]))=1,VALUE(WEEKNUM(jaar_zip[[#This Row],[Datum]],21))&gt;51),RIGHT(YEAR(jaar_zip[[#This Row],[Datum]])-1,2),RIGHT(YEAR(jaar_zip[[#This Row],[Datum]]),2))&amp;"-"&amp; TEXT(WEEKNUM(jaar_zip[[#This Row],[Datum]],21),"00")</f>
        <v>24-10</v>
      </c>
      <c r="L1165" s="101">
        <f>MONTH(jaar_zip[[#This Row],[Datum]])</f>
        <v>3</v>
      </c>
      <c r="M1165" s="101">
        <f>IF(ISNUMBER(jaar_zip[[#This Row],[etmaaltemperatuur]]),IF(jaar_zip[[#This Row],[etmaaltemperatuur]]&lt;stookgrens,stookgrens-jaar_zip[[#This Row],[etmaaltemperatuur]],0),"")</f>
        <v>11.7</v>
      </c>
      <c r="N1165" s="101">
        <f>IF(ISNUMBER(jaar_zip[[#This Row],[graaddagen]]),IF(OR(MONTH(jaar_zip[[#This Row],[Datum]])=1,MONTH(jaar_zip[[#This Row],[Datum]])=2,MONTH(jaar_zip[[#This Row],[Datum]])=11,MONTH(jaar_zip[[#This Row],[Datum]])=12),1.1,IF(OR(MONTH(jaar_zip[[#This Row],[Datum]])=3,MONTH(jaar_zip[[#This Row],[Datum]])=10),1,0.8))*jaar_zip[[#This Row],[graaddagen]],"")</f>
        <v>11.7</v>
      </c>
      <c r="O1165" s="101">
        <f>IF(ISNUMBER(jaar_zip[[#This Row],[etmaaltemperatuur]]),IF(jaar_zip[[#This Row],[etmaaltemperatuur]]&gt;stookgrens,jaar_zip[[#This Row],[etmaaltemperatuur]]-stookgrens,0),"")</f>
        <v>0</v>
      </c>
    </row>
    <row r="1166" spans="1:15" x14ac:dyDescent="0.3">
      <c r="A1166">
        <v>269</v>
      </c>
      <c r="B1166">
        <v>20240307</v>
      </c>
      <c r="C1166">
        <v>4.7</v>
      </c>
      <c r="D1166">
        <v>4</v>
      </c>
      <c r="E1166">
        <v>1068</v>
      </c>
      <c r="F1166">
        <v>0</v>
      </c>
      <c r="G1166">
        <v>1023.7</v>
      </c>
      <c r="H1166">
        <v>85</v>
      </c>
      <c r="I1166" s="101" t="s">
        <v>21</v>
      </c>
      <c r="J1166" s="1">
        <f>DATEVALUE(RIGHT(jaar_zip[[#This Row],[YYYYMMDD]],2)&amp;"-"&amp;MID(jaar_zip[[#This Row],[YYYYMMDD]],5,2)&amp;"-"&amp;LEFT(jaar_zip[[#This Row],[YYYYMMDD]],4))</f>
        <v>45358</v>
      </c>
      <c r="K1166" s="101" t="str">
        <f>IF(AND(VALUE(MONTH(jaar_zip[[#This Row],[Datum]]))=1,VALUE(WEEKNUM(jaar_zip[[#This Row],[Datum]],21))&gt;51),RIGHT(YEAR(jaar_zip[[#This Row],[Datum]])-1,2),RIGHT(YEAR(jaar_zip[[#This Row],[Datum]]),2))&amp;"-"&amp; TEXT(WEEKNUM(jaar_zip[[#This Row],[Datum]],21),"00")</f>
        <v>24-10</v>
      </c>
      <c r="L1166" s="101">
        <f>MONTH(jaar_zip[[#This Row],[Datum]])</f>
        <v>3</v>
      </c>
      <c r="M1166" s="101">
        <f>IF(ISNUMBER(jaar_zip[[#This Row],[etmaaltemperatuur]]),IF(jaar_zip[[#This Row],[etmaaltemperatuur]]&lt;stookgrens,stookgrens-jaar_zip[[#This Row],[etmaaltemperatuur]],0),"")</f>
        <v>14</v>
      </c>
      <c r="N1166" s="101">
        <f>IF(ISNUMBER(jaar_zip[[#This Row],[graaddagen]]),IF(OR(MONTH(jaar_zip[[#This Row],[Datum]])=1,MONTH(jaar_zip[[#This Row],[Datum]])=2,MONTH(jaar_zip[[#This Row],[Datum]])=11,MONTH(jaar_zip[[#This Row],[Datum]])=12),1.1,IF(OR(MONTH(jaar_zip[[#This Row],[Datum]])=3,MONTH(jaar_zip[[#This Row],[Datum]])=10),1,0.8))*jaar_zip[[#This Row],[graaddagen]],"")</f>
        <v>14</v>
      </c>
      <c r="O1166" s="101">
        <f>IF(ISNUMBER(jaar_zip[[#This Row],[etmaaltemperatuur]]),IF(jaar_zip[[#This Row],[etmaaltemperatuur]]&gt;stookgrens,jaar_zip[[#This Row],[etmaaltemperatuur]]-stookgrens,0),"")</f>
        <v>0</v>
      </c>
    </row>
    <row r="1167" spans="1:15" x14ac:dyDescent="0.3">
      <c r="A1167">
        <v>269</v>
      </c>
      <c r="B1167">
        <v>20240308</v>
      </c>
      <c r="C1167">
        <v>5.7</v>
      </c>
      <c r="D1167">
        <v>4.7</v>
      </c>
      <c r="E1167">
        <v>1323</v>
      </c>
      <c r="F1167">
        <v>0</v>
      </c>
      <c r="G1167">
        <v>1012.4</v>
      </c>
      <c r="H1167">
        <v>72</v>
      </c>
      <c r="I1167" s="101" t="s">
        <v>21</v>
      </c>
      <c r="J1167" s="1">
        <f>DATEVALUE(RIGHT(jaar_zip[[#This Row],[YYYYMMDD]],2)&amp;"-"&amp;MID(jaar_zip[[#This Row],[YYYYMMDD]],5,2)&amp;"-"&amp;LEFT(jaar_zip[[#This Row],[YYYYMMDD]],4))</f>
        <v>45359</v>
      </c>
      <c r="K1167" s="101" t="str">
        <f>IF(AND(VALUE(MONTH(jaar_zip[[#This Row],[Datum]]))=1,VALUE(WEEKNUM(jaar_zip[[#This Row],[Datum]],21))&gt;51),RIGHT(YEAR(jaar_zip[[#This Row],[Datum]])-1,2),RIGHT(YEAR(jaar_zip[[#This Row],[Datum]]),2))&amp;"-"&amp; TEXT(WEEKNUM(jaar_zip[[#This Row],[Datum]],21),"00")</f>
        <v>24-10</v>
      </c>
      <c r="L1167" s="101">
        <f>MONTH(jaar_zip[[#This Row],[Datum]])</f>
        <v>3</v>
      </c>
      <c r="M1167" s="101">
        <f>IF(ISNUMBER(jaar_zip[[#This Row],[etmaaltemperatuur]]),IF(jaar_zip[[#This Row],[etmaaltemperatuur]]&lt;stookgrens,stookgrens-jaar_zip[[#This Row],[etmaaltemperatuur]],0),"")</f>
        <v>13.3</v>
      </c>
      <c r="N1167" s="101">
        <f>IF(ISNUMBER(jaar_zip[[#This Row],[graaddagen]]),IF(OR(MONTH(jaar_zip[[#This Row],[Datum]])=1,MONTH(jaar_zip[[#This Row],[Datum]])=2,MONTH(jaar_zip[[#This Row],[Datum]])=11,MONTH(jaar_zip[[#This Row],[Datum]])=12),1.1,IF(OR(MONTH(jaar_zip[[#This Row],[Datum]])=3,MONTH(jaar_zip[[#This Row],[Datum]])=10),1,0.8))*jaar_zip[[#This Row],[graaddagen]],"")</f>
        <v>13.3</v>
      </c>
      <c r="O1167" s="101">
        <f>IF(ISNUMBER(jaar_zip[[#This Row],[etmaaltemperatuur]]),IF(jaar_zip[[#This Row],[etmaaltemperatuur]]&gt;stookgrens,jaar_zip[[#This Row],[etmaaltemperatuur]]-stookgrens,0),"")</f>
        <v>0</v>
      </c>
    </row>
    <row r="1168" spans="1:15" x14ac:dyDescent="0.3">
      <c r="A1168">
        <v>269</v>
      </c>
      <c r="B1168">
        <v>20240309</v>
      </c>
      <c r="C1168">
        <v>4.4000000000000004</v>
      </c>
      <c r="D1168">
        <v>7</v>
      </c>
      <c r="E1168">
        <v>1181</v>
      </c>
      <c r="F1168">
        <v>0</v>
      </c>
      <c r="G1168">
        <v>1001.8</v>
      </c>
      <c r="H1168">
        <v>71</v>
      </c>
      <c r="I1168" s="101" t="s">
        <v>21</v>
      </c>
      <c r="J1168" s="1">
        <f>DATEVALUE(RIGHT(jaar_zip[[#This Row],[YYYYMMDD]],2)&amp;"-"&amp;MID(jaar_zip[[#This Row],[YYYYMMDD]],5,2)&amp;"-"&amp;LEFT(jaar_zip[[#This Row],[YYYYMMDD]],4))</f>
        <v>45360</v>
      </c>
      <c r="K1168" s="101" t="str">
        <f>IF(AND(VALUE(MONTH(jaar_zip[[#This Row],[Datum]]))=1,VALUE(WEEKNUM(jaar_zip[[#This Row],[Datum]],21))&gt;51),RIGHT(YEAR(jaar_zip[[#This Row],[Datum]])-1,2),RIGHT(YEAR(jaar_zip[[#This Row],[Datum]]),2))&amp;"-"&amp; TEXT(WEEKNUM(jaar_zip[[#This Row],[Datum]],21),"00")</f>
        <v>24-10</v>
      </c>
      <c r="L1168" s="101">
        <f>MONTH(jaar_zip[[#This Row],[Datum]])</f>
        <v>3</v>
      </c>
      <c r="M1168" s="101">
        <f>IF(ISNUMBER(jaar_zip[[#This Row],[etmaaltemperatuur]]),IF(jaar_zip[[#This Row],[etmaaltemperatuur]]&lt;stookgrens,stookgrens-jaar_zip[[#This Row],[etmaaltemperatuur]],0),"")</f>
        <v>11</v>
      </c>
      <c r="N1168" s="101">
        <f>IF(ISNUMBER(jaar_zip[[#This Row],[graaddagen]]),IF(OR(MONTH(jaar_zip[[#This Row],[Datum]])=1,MONTH(jaar_zip[[#This Row],[Datum]])=2,MONTH(jaar_zip[[#This Row],[Datum]])=11,MONTH(jaar_zip[[#This Row],[Datum]])=12),1.1,IF(OR(MONTH(jaar_zip[[#This Row],[Datum]])=3,MONTH(jaar_zip[[#This Row],[Datum]])=10),1,0.8))*jaar_zip[[#This Row],[graaddagen]],"")</f>
        <v>11</v>
      </c>
      <c r="O1168" s="101">
        <f>IF(ISNUMBER(jaar_zip[[#This Row],[etmaaltemperatuur]]),IF(jaar_zip[[#This Row],[etmaaltemperatuur]]&gt;stookgrens,jaar_zip[[#This Row],[etmaaltemperatuur]]-stookgrens,0),"")</f>
        <v>0</v>
      </c>
    </row>
    <row r="1169" spans="1:15" x14ac:dyDescent="0.3">
      <c r="A1169">
        <v>269</v>
      </c>
      <c r="B1169">
        <v>20240310</v>
      </c>
      <c r="C1169">
        <v>6.4</v>
      </c>
      <c r="D1169">
        <v>8.1999999999999993</v>
      </c>
      <c r="E1169">
        <v>969</v>
      </c>
      <c r="F1169">
        <v>0</v>
      </c>
      <c r="G1169">
        <v>997.8</v>
      </c>
      <c r="H1169">
        <v>76</v>
      </c>
      <c r="I1169" s="101" t="s">
        <v>21</v>
      </c>
      <c r="J1169" s="1">
        <f>DATEVALUE(RIGHT(jaar_zip[[#This Row],[YYYYMMDD]],2)&amp;"-"&amp;MID(jaar_zip[[#This Row],[YYYYMMDD]],5,2)&amp;"-"&amp;LEFT(jaar_zip[[#This Row],[YYYYMMDD]],4))</f>
        <v>45361</v>
      </c>
      <c r="K1169" s="101" t="str">
        <f>IF(AND(VALUE(MONTH(jaar_zip[[#This Row],[Datum]]))=1,VALUE(WEEKNUM(jaar_zip[[#This Row],[Datum]],21))&gt;51),RIGHT(YEAR(jaar_zip[[#This Row],[Datum]])-1,2),RIGHT(YEAR(jaar_zip[[#This Row],[Datum]]),2))&amp;"-"&amp; TEXT(WEEKNUM(jaar_zip[[#This Row],[Datum]],21),"00")</f>
        <v>24-10</v>
      </c>
      <c r="L1169" s="101">
        <f>MONTH(jaar_zip[[#This Row],[Datum]])</f>
        <v>3</v>
      </c>
      <c r="M1169" s="101">
        <f>IF(ISNUMBER(jaar_zip[[#This Row],[etmaaltemperatuur]]),IF(jaar_zip[[#This Row],[etmaaltemperatuur]]&lt;stookgrens,stookgrens-jaar_zip[[#This Row],[etmaaltemperatuur]],0),"")</f>
        <v>9.8000000000000007</v>
      </c>
      <c r="N1169" s="101">
        <f>IF(ISNUMBER(jaar_zip[[#This Row],[graaddagen]]),IF(OR(MONTH(jaar_zip[[#This Row],[Datum]])=1,MONTH(jaar_zip[[#This Row],[Datum]])=2,MONTH(jaar_zip[[#This Row],[Datum]])=11,MONTH(jaar_zip[[#This Row],[Datum]])=12),1.1,IF(OR(MONTH(jaar_zip[[#This Row],[Datum]])=3,MONTH(jaar_zip[[#This Row],[Datum]])=10),1,0.8))*jaar_zip[[#This Row],[graaddagen]],"")</f>
        <v>9.8000000000000007</v>
      </c>
      <c r="O1169" s="101">
        <f>IF(ISNUMBER(jaar_zip[[#This Row],[etmaaltemperatuur]]),IF(jaar_zip[[#This Row],[etmaaltemperatuur]]&gt;stookgrens,jaar_zip[[#This Row],[etmaaltemperatuur]]-stookgrens,0),"")</f>
        <v>0</v>
      </c>
    </row>
    <row r="1170" spans="1:15" x14ac:dyDescent="0.3">
      <c r="A1170">
        <v>269</v>
      </c>
      <c r="B1170">
        <v>20240311</v>
      </c>
      <c r="C1170">
        <v>2.6</v>
      </c>
      <c r="D1170">
        <v>6.8</v>
      </c>
      <c r="E1170">
        <v>173</v>
      </c>
      <c r="F1170">
        <v>2</v>
      </c>
      <c r="G1170">
        <v>1002.7</v>
      </c>
      <c r="H1170">
        <v>93</v>
      </c>
      <c r="I1170" s="101" t="s">
        <v>21</v>
      </c>
      <c r="J1170" s="1">
        <f>DATEVALUE(RIGHT(jaar_zip[[#This Row],[YYYYMMDD]],2)&amp;"-"&amp;MID(jaar_zip[[#This Row],[YYYYMMDD]],5,2)&amp;"-"&amp;LEFT(jaar_zip[[#This Row],[YYYYMMDD]],4))</f>
        <v>45362</v>
      </c>
      <c r="K1170" s="101" t="str">
        <f>IF(AND(VALUE(MONTH(jaar_zip[[#This Row],[Datum]]))=1,VALUE(WEEKNUM(jaar_zip[[#This Row],[Datum]],21))&gt;51),RIGHT(YEAR(jaar_zip[[#This Row],[Datum]])-1,2),RIGHT(YEAR(jaar_zip[[#This Row],[Datum]]),2))&amp;"-"&amp; TEXT(WEEKNUM(jaar_zip[[#This Row],[Datum]],21),"00")</f>
        <v>24-11</v>
      </c>
      <c r="L1170" s="101">
        <f>MONTH(jaar_zip[[#This Row],[Datum]])</f>
        <v>3</v>
      </c>
      <c r="M1170" s="101">
        <f>IF(ISNUMBER(jaar_zip[[#This Row],[etmaaltemperatuur]]),IF(jaar_zip[[#This Row],[etmaaltemperatuur]]&lt;stookgrens,stookgrens-jaar_zip[[#This Row],[etmaaltemperatuur]],0),"")</f>
        <v>11.2</v>
      </c>
      <c r="N1170" s="101">
        <f>IF(ISNUMBER(jaar_zip[[#This Row],[graaddagen]]),IF(OR(MONTH(jaar_zip[[#This Row],[Datum]])=1,MONTH(jaar_zip[[#This Row],[Datum]])=2,MONTH(jaar_zip[[#This Row],[Datum]])=11,MONTH(jaar_zip[[#This Row],[Datum]])=12),1.1,IF(OR(MONTH(jaar_zip[[#This Row],[Datum]])=3,MONTH(jaar_zip[[#This Row],[Datum]])=10),1,0.8))*jaar_zip[[#This Row],[graaddagen]],"")</f>
        <v>11.2</v>
      </c>
      <c r="O1170" s="101">
        <f>IF(ISNUMBER(jaar_zip[[#This Row],[etmaaltemperatuur]]),IF(jaar_zip[[#This Row],[etmaaltemperatuur]]&gt;stookgrens,jaar_zip[[#This Row],[etmaaltemperatuur]]-stookgrens,0),"")</f>
        <v>0</v>
      </c>
    </row>
    <row r="1171" spans="1:15" x14ac:dyDescent="0.3">
      <c r="A1171">
        <v>269</v>
      </c>
      <c r="B1171">
        <v>20240312</v>
      </c>
      <c r="C1171">
        <v>3.5</v>
      </c>
      <c r="D1171">
        <v>8.1999999999999993</v>
      </c>
      <c r="E1171">
        <v>341</v>
      </c>
      <c r="F1171">
        <v>0.2</v>
      </c>
      <c r="G1171">
        <v>1012.2</v>
      </c>
      <c r="H1171">
        <v>89</v>
      </c>
      <c r="I1171" s="101" t="s">
        <v>21</v>
      </c>
      <c r="J1171" s="1">
        <f>DATEVALUE(RIGHT(jaar_zip[[#This Row],[YYYYMMDD]],2)&amp;"-"&amp;MID(jaar_zip[[#This Row],[YYYYMMDD]],5,2)&amp;"-"&amp;LEFT(jaar_zip[[#This Row],[YYYYMMDD]],4))</f>
        <v>45363</v>
      </c>
      <c r="K1171" s="101" t="str">
        <f>IF(AND(VALUE(MONTH(jaar_zip[[#This Row],[Datum]]))=1,VALUE(WEEKNUM(jaar_zip[[#This Row],[Datum]],21))&gt;51),RIGHT(YEAR(jaar_zip[[#This Row],[Datum]])-1,2),RIGHT(YEAR(jaar_zip[[#This Row],[Datum]]),2))&amp;"-"&amp; TEXT(WEEKNUM(jaar_zip[[#This Row],[Datum]],21),"00")</f>
        <v>24-11</v>
      </c>
      <c r="L1171" s="101">
        <f>MONTH(jaar_zip[[#This Row],[Datum]])</f>
        <v>3</v>
      </c>
      <c r="M1171" s="101">
        <f>IF(ISNUMBER(jaar_zip[[#This Row],[etmaaltemperatuur]]),IF(jaar_zip[[#This Row],[etmaaltemperatuur]]&lt;stookgrens,stookgrens-jaar_zip[[#This Row],[etmaaltemperatuur]],0),"")</f>
        <v>9.8000000000000007</v>
      </c>
      <c r="N1171" s="101">
        <f>IF(ISNUMBER(jaar_zip[[#This Row],[graaddagen]]),IF(OR(MONTH(jaar_zip[[#This Row],[Datum]])=1,MONTH(jaar_zip[[#This Row],[Datum]])=2,MONTH(jaar_zip[[#This Row],[Datum]])=11,MONTH(jaar_zip[[#This Row],[Datum]])=12),1.1,IF(OR(MONTH(jaar_zip[[#This Row],[Datum]])=3,MONTH(jaar_zip[[#This Row],[Datum]])=10),1,0.8))*jaar_zip[[#This Row],[graaddagen]],"")</f>
        <v>9.8000000000000007</v>
      </c>
      <c r="O1171" s="101">
        <f>IF(ISNUMBER(jaar_zip[[#This Row],[etmaaltemperatuur]]),IF(jaar_zip[[#This Row],[etmaaltemperatuur]]&gt;stookgrens,jaar_zip[[#This Row],[etmaaltemperatuur]]-stookgrens,0),"")</f>
        <v>0</v>
      </c>
    </row>
    <row r="1172" spans="1:15" x14ac:dyDescent="0.3">
      <c r="A1172">
        <v>269</v>
      </c>
      <c r="B1172">
        <v>20240313</v>
      </c>
      <c r="C1172">
        <v>5.0999999999999996</v>
      </c>
      <c r="D1172">
        <v>10.7</v>
      </c>
      <c r="E1172">
        <v>318</v>
      </c>
      <c r="F1172">
        <v>0.8</v>
      </c>
      <c r="G1172">
        <v>1013.2</v>
      </c>
      <c r="H1172">
        <v>89</v>
      </c>
      <c r="I1172" s="101" t="s">
        <v>21</v>
      </c>
      <c r="J1172" s="1">
        <f>DATEVALUE(RIGHT(jaar_zip[[#This Row],[YYYYMMDD]],2)&amp;"-"&amp;MID(jaar_zip[[#This Row],[YYYYMMDD]],5,2)&amp;"-"&amp;LEFT(jaar_zip[[#This Row],[YYYYMMDD]],4))</f>
        <v>45364</v>
      </c>
      <c r="K1172" s="101" t="str">
        <f>IF(AND(VALUE(MONTH(jaar_zip[[#This Row],[Datum]]))=1,VALUE(WEEKNUM(jaar_zip[[#This Row],[Datum]],21))&gt;51),RIGHT(YEAR(jaar_zip[[#This Row],[Datum]])-1,2),RIGHT(YEAR(jaar_zip[[#This Row],[Datum]]),2))&amp;"-"&amp; TEXT(WEEKNUM(jaar_zip[[#This Row],[Datum]],21),"00")</f>
        <v>24-11</v>
      </c>
      <c r="L1172" s="101">
        <f>MONTH(jaar_zip[[#This Row],[Datum]])</f>
        <v>3</v>
      </c>
      <c r="M1172" s="101">
        <f>IF(ISNUMBER(jaar_zip[[#This Row],[etmaaltemperatuur]]),IF(jaar_zip[[#This Row],[etmaaltemperatuur]]&lt;stookgrens,stookgrens-jaar_zip[[#This Row],[etmaaltemperatuur]],0),"")</f>
        <v>7.3000000000000007</v>
      </c>
      <c r="N1172" s="101">
        <f>IF(ISNUMBER(jaar_zip[[#This Row],[graaddagen]]),IF(OR(MONTH(jaar_zip[[#This Row],[Datum]])=1,MONTH(jaar_zip[[#This Row],[Datum]])=2,MONTH(jaar_zip[[#This Row],[Datum]])=11,MONTH(jaar_zip[[#This Row],[Datum]])=12),1.1,IF(OR(MONTH(jaar_zip[[#This Row],[Datum]])=3,MONTH(jaar_zip[[#This Row],[Datum]])=10),1,0.8))*jaar_zip[[#This Row],[graaddagen]],"")</f>
        <v>7.3000000000000007</v>
      </c>
      <c r="O1172" s="101">
        <f>IF(ISNUMBER(jaar_zip[[#This Row],[etmaaltemperatuur]]),IF(jaar_zip[[#This Row],[etmaaltemperatuur]]&gt;stookgrens,jaar_zip[[#This Row],[etmaaltemperatuur]]-stookgrens,0),"")</f>
        <v>0</v>
      </c>
    </row>
    <row r="1173" spans="1:15" x14ac:dyDescent="0.3">
      <c r="A1173">
        <v>269</v>
      </c>
      <c r="B1173">
        <v>20240314</v>
      </c>
      <c r="C1173">
        <v>5.0999999999999996</v>
      </c>
      <c r="D1173">
        <v>12.8</v>
      </c>
      <c r="E1173">
        <v>1349</v>
      </c>
      <c r="F1173">
        <v>0</v>
      </c>
      <c r="G1173">
        <v>1009.8</v>
      </c>
      <c r="H1173">
        <v>75</v>
      </c>
      <c r="I1173" s="101" t="s">
        <v>21</v>
      </c>
      <c r="J1173" s="1">
        <f>DATEVALUE(RIGHT(jaar_zip[[#This Row],[YYYYMMDD]],2)&amp;"-"&amp;MID(jaar_zip[[#This Row],[YYYYMMDD]],5,2)&amp;"-"&amp;LEFT(jaar_zip[[#This Row],[YYYYMMDD]],4))</f>
        <v>45365</v>
      </c>
      <c r="K1173" s="101" t="str">
        <f>IF(AND(VALUE(MONTH(jaar_zip[[#This Row],[Datum]]))=1,VALUE(WEEKNUM(jaar_zip[[#This Row],[Datum]],21))&gt;51),RIGHT(YEAR(jaar_zip[[#This Row],[Datum]])-1,2),RIGHT(YEAR(jaar_zip[[#This Row],[Datum]]),2))&amp;"-"&amp; TEXT(WEEKNUM(jaar_zip[[#This Row],[Datum]],21),"00")</f>
        <v>24-11</v>
      </c>
      <c r="L1173" s="101">
        <f>MONTH(jaar_zip[[#This Row],[Datum]])</f>
        <v>3</v>
      </c>
      <c r="M1173" s="101">
        <f>IF(ISNUMBER(jaar_zip[[#This Row],[etmaaltemperatuur]]),IF(jaar_zip[[#This Row],[etmaaltemperatuur]]&lt;stookgrens,stookgrens-jaar_zip[[#This Row],[etmaaltemperatuur]],0),"")</f>
        <v>5.1999999999999993</v>
      </c>
      <c r="N1173" s="101">
        <f>IF(ISNUMBER(jaar_zip[[#This Row],[graaddagen]]),IF(OR(MONTH(jaar_zip[[#This Row],[Datum]])=1,MONTH(jaar_zip[[#This Row],[Datum]])=2,MONTH(jaar_zip[[#This Row],[Datum]])=11,MONTH(jaar_zip[[#This Row],[Datum]])=12),1.1,IF(OR(MONTH(jaar_zip[[#This Row],[Datum]])=3,MONTH(jaar_zip[[#This Row],[Datum]])=10),1,0.8))*jaar_zip[[#This Row],[graaddagen]],"")</f>
        <v>5.1999999999999993</v>
      </c>
      <c r="O1173" s="101">
        <f>IF(ISNUMBER(jaar_zip[[#This Row],[etmaaltemperatuur]]),IF(jaar_zip[[#This Row],[etmaaltemperatuur]]&gt;stookgrens,jaar_zip[[#This Row],[etmaaltemperatuur]]-stookgrens,0),"")</f>
        <v>0</v>
      </c>
    </row>
    <row r="1174" spans="1:15" x14ac:dyDescent="0.3">
      <c r="A1174">
        <v>269</v>
      </c>
      <c r="B1174">
        <v>20240315</v>
      </c>
      <c r="C1174">
        <v>7.1</v>
      </c>
      <c r="D1174">
        <v>12.5</v>
      </c>
      <c r="E1174">
        <v>701</v>
      </c>
      <c r="F1174">
        <v>3.7</v>
      </c>
      <c r="G1174">
        <v>1006.3</v>
      </c>
      <c r="H1174">
        <v>82</v>
      </c>
      <c r="I1174" s="101" t="s">
        <v>21</v>
      </c>
      <c r="J1174" s="1">
        <f>DATEVALUE(RIGHT(jaar_zip[[#This Row],[YYYYMMDD]],2)&amp;"-"&amp;MID(jaar_zip[[#This Row],[YYYYMMDD]],5,2)&amp;"-"&amp;LEFT(jaar_zip[[#This Row],[YYYYMMDD]],4))</f>
        <v>45366</v>
      </c>
      <c r="K1174" s="101" t="str">
        <f>IF(AND(VALUE(MONTH(jaar_zip[[#This Row],[Datum]]))=1,VALUE(WEEKNUM(jaar_zip[[#This Row],[Datum]],21))&gt;51),RIGHT(YEAR(jaar_zip[[#This Row],[Datum]])-1,2),RIGHT(YEAR(jaar_zip[[#This Row],[Datum]]),2))&amp;"-"&amp; TEXT(WEEKNUM(jaar_zip[[#This Row],[Datum]],21),"00")</f>
        <v>24-11</v>
      </c>
      <c r="L1174" s="101">
        <f>MONTH(jaar_zip[[#This Row],[Datum]])</f>
        <v>3</v>
      </c>
      <c r="M1174" s="101">
        <f>IF(ISNUMBER(jaar_zip[[#This Row],[etmaaltemperatuur]]),IF(jaar_zip[[#This Row],[etmaaltemperatuur]]&lt;stookgrens,stookgrens-jaar_zip[[#This Row],[etmaaltemperatuur]],0),"")</f>
        <v>5.5</v>
      </c>
      <c r="N1174" s="101">
        <f>IF(ISNUMBER(jaar_zip[[#This Row],[graaddagen]]),IF(OR(MONTH(jaar_zip[[#This Row],[Datum]])=1,MONTH(jaar_zip[[#This Row],[Datum]])=2,MONTH(jaar_zip[[#This Row],[Datum]])=11,MONTH(jaar_zip[[#This Row],[Datum]])=12),1.1,IF(OR(MONTH(jaar_zip[[#This Row],[Datum]])=3,MONTH(jaar_zip[[#This Row],[Datum]])=10),1,0.8))*jaar_zip[[#This Row],[graaddagen]],"")</f>
        <v>5.5</v>
      </c>
      <c r="O1174" s="101">
        <f>IF(ISNUMBER(jaar_zip[[#This Row],[etmaaltemperatuur]]),IF(jaar_zip[[#This Row],[etmaaltemperatuur]]&gt;stookgrens,jaar_zip[[#This Row],[etmaaltemperatuur]]-stookgrens,0),"")</f>
        <v>0</v>
      </c>
    </row>
    <row r="1175" spans="1:15" x14ac:dyDescent="0.3">
      <c r="A1175">
        <v>269</v>
      </c>
      <c r="B1175">
        <v>20240316</v>
      </c>
      <c r="C1175">
        <v>3.9</v>
      </c>
      <c r="D1175">
        <v>7.4</v>
      </c>
      <c r="E1175">
        <v>796</v>
      </c>
      <c r="F1175">
        <v>0.5</v>
      </c>
      <c r="G1175">
        <v>1019.1</v>
      </c>
      <c r="H1175">
        <v>77</v>
      </c>
      <c r="I1175" s="101" t="s">
        <v>21</v>
      </c>
      <c r="J1175" s="1">
        <f>DATEVALUE(RIGHT(jaar_zip[[#This Row],[YYYYMMDD]],2)&amp;"-"&amp;MID(jaar_zip[[#This Row],[YYYYMMDD]],5,2)&amp;"-"&amp;LEFT(jaar_zip[[#This Row],[YYYYMMDD]],4))</f>
        <v>45367</v>
      </c>
      <c r="K1175" s="101" t="str">
        <f>IF(AND(VALUE(MONTH(jaar_zip[[#This Row],[Datum]]))=1,VALUE(WEEKNUM(jaar_zip[[#This Row],[Datum]],21))&gt;51),RIGHT(YEAR(jaar_zip[[#This Row],[Datum]])-1,2),RIGHT(YEAR(jaar_zip[[#This Row],[Datum]]),2))&amp;"-"&amp; TEXT(WEEKNUM(jaar_zip[[#This Row],[Datum]],21),"00")</f>
        <v>24-11</v>
      </c>
      <c r="L1175" s="101">
        <f>MONTH(jaar_zip[[#This Row],[Datum]])</f>
        <v>3</v>
      </c>
      <c r="M1175" s="101">
        <f>IF(ISNUMBER(jaar_zip[[#This Row],[etmaaltemperatuur]]),IF(jaar_zip[[#This Row],[etmaaltemperatuur]]&lt;stookgrens,stookgrens-jaar_zip[[#This Row],[etmaaltemperatuur]],0),"")</f>
        <v>10.6</v>
      </c>
      <c r="N1175" s="101">
        <f>IF(ISNUMBER(jaar_zip[[#This Row],[graaddagen]]),IF(OR(MONTH(jaar_zip[[#This Row],[Datum]])=1,MONTH(jaar_zip[[#This Row],[Datum]])=2,MONTH(jaar_zip[[#This Row],[Datum]])=11,MONTH(jaar_zip[[#This Row],[Datum]])=12),1.1,IF(OR(MONTH(jaar_zip[[#This Row],[Datum]])=3,MONTH(jaar_zip[[#This Row],[Datum]])=10),1,0.8))*jaar_zip[[#This Row],[graaddagen]],"")</f>
        <v>10.6</v>
      </c>
      <c r="O1175" s="101">
        <f>IF(ISNUMBER(jaar_zip[[#This Row],[etmaaltemperatuur]]),IF(jaar_zip[[#This Row],[etmaaltemperatuur]]&gt;stookgrens,jaar_zip[[#This Row],[etmaaltemperatuur]]-stookgrens,0),"")</f>
        <v>0</v>
      </c>
    </row>
    <row r="1176" spans="1:15" x14ac:dyDescent="0.3">
      <c r="A1176">
        <v>269</v>
      </c>
      <c r="B1176">
        <v>20240317</v>
      </c>
      <c r="C1176">
        <v>3.1</v>
      </c>
      <c r="D1176">
        <v>9.1999999999999993</v>
      </c>
      <c r="E1176">
        <v>618</v>
      </c>
      <c r="F1176">
        <v>2.9</v>
      </c>
      <c r="G1176">
        <v>1019.2</v>
      </c>
      <c r="H1176">
        <v>77</v>
      </c>
      <c r="I1176" s="101" t="s">
        <v>21</v>
      </c>
      <c r="J1176" s="1">
        <f>DATEVALUE(RIGHT(jaar_zip[[#This Row],[YYYYMMDD]],2)&amp;"-"&amp;MID(jaar_zip[[#This Row],[YYYYMMDD]],5,2)&amp;"-"&amp;LEFT(jaar_zip[[#This Row],[YYYYMMDD]],4))</f>
        <v>45368</v>
      </c>
      <c r="K1176" s="101" t="str">
        <f>IF(AND(VALUE(MONTH(jaar_zip[[#This Row],[Datum]]))=1,VALUE(WEEKNUM(jaar_zip[[#This Row],[Datum]],21))&gt;51),RIGHT(YEAR(jaar_zip[[#This Row],[Datum]])-1,2),RIGHT(YEAR(jaar_zip[[#This Row],[Datum]]),2))&amp;"-"&amp; TEXT(WEEKNUM(jaar_zip[[#This Row],[Datum]],21),"00")</f>
        <v>24-11</v>
      </c>
      <c r="L1176" s="101">
        <f>MONTH(jaar_zip[[#This Row],[Datum]])</f>
        <v>3</v>
      </c>
      <c r="M1176" s="101">
        <f>IF(ISNUMBER(jaar_zip[[#This Row],[etmaaltemperatuur]]),IF(jaar_zip[[#This Row],[etmaaltemperatuur]]&lt;stookgrens,stookgrens-jaar_zip[[#This Row],[etmaaltemperatuur]],0),"")</f>
        <v>8.8000000000000007</v>
      </c>
      <c r="N1176" s="101">
        <f>IF(ISNUMBER(jaar_zip[[#This Row],[graaddagen]]),IF(OR(MONTH(jaar_zip[[#This Row],[Datum]])=1,MONTH(jaar_zip[[#This Row],[Datum]])=2,MONTH(jaar_zip[[#This Row],[Datum]])=11,MONTH(jaar_zip[[#This Row],[Datum]])=12),1.1,IF(OR(MONTH(jaar_zip[[#This Row],[Datum]])=3,MONTH(jaar_zip[[#This Row],[Datum]])=10),1,0.8))*jaar_zip[[#This Row],[graaddagen]],"")</f>
        <v>8.8000000000000007</v>
      </c>
      <c r="O1176" s="101">
        <f>IF(ISNUMBER(jaar_zip[[#This Row],[etmaaltemperatuur]]),IF(jaar_zip[[#This Row],[etmaaltemperatuur]]&gt;stookgrens,jaar_zip[[#This Row],[etmaaltemperatuur]]-stookgrens,0),"")</f>
        <v>0</v>
      </c>
    </row>
    <row r="1177" spans="1:15" x14ac:dyDescent="0.3">
      <c r="A1177">
        <v>269</v>
      </c>
      <c r="B1177">
        <v>20240318</v>
      </c>
      <c r="C1177">
        <v>2.7</v>
      </c>
      <c r="D1177">
        <v>10.7</v>
      </c>
      <c r="E1177">
        <v>1069</v>
      </c>
      <c r="F1177">
        <v>0.2</v>
      </c>
      <c r="G1177">
        <v>1015.6</v>
      </c>
      <c r="H1177">
        <v>83</v>
      </c>
      <c r="I1177" s="101" t="s">
        <v>21</v>
      </c>
      <c r="J1177" s="1">
        <f>DATEVALUE(RIGHT(jaar_zip[[#This Row],[YYYYMMDD]],2)&amp;"-"&amp;MID(jaar_zip[[#This Row],[YYYYMMDD]],5,2)&amp;"-"&amp;LEFT(jaar_zip[[#This Row],[YYYYMMDD]],4))</f>
        <v>45369</v>
      </c>
      <c r="K1177" s="101" t="str">
        <f>IF(AND(VALUE(MONTH(jaar_zip[[#This Row],[Datum]]))=1,VALUE(WEEKNUM(jaar_zip[[#This Row],[Datum]],21))&gt;51),RIGHT(YEAR(jaar_zip[[#This Row],[Datum]])-1,2),RIGHT(YEAR(jaar_zip[[#This Row],[Datum]]),2))&amp;"-"&amp; TEXT(WEEKNUM(jaar_zip[[#This Row],[Datum]],21),"00")</f>
        <v>24-12</v>
      </c>
      <c r="L1177" s="101">
        <f>MONTH(jaar_zip[[#This Row],[Datum]])</f>
        <v>3</v>
      </c>
      <c r="M1177" s="101">
        <f>IF(ISNUMBER(jaar_zip[[#This Row],[etmaaltemperatuur]]),IF(jaar_zip[[#This Row],[etmaaltemperatuur]]&lt;stookgrens,stookgrens-jaar_zip[[#This Row],[etmaaltemperatuur]],0),"")</f>
        <v>7.3000000000000007</v>
      </c>
      <c r="N1177" s="101">
        <f>IF(ISNUMBER(jaar_zip[[#This Row],[graaddagen]]),IF(OR(MONTH(jaar_zip[[#This Row],[Datum]])=1,MONTH(jaar_zip[[#This Row],[Datum]])=2,MONTH(jaar_zip[[#This Row],[Datum]])=11,MONTH(jaar_zip[[#This Row],[Datum]])=12),1.1,IF(OR(MONTH(jaar_zip[[#This Row],[Datum]])=3,MONTH(jaar_zip[[#This Row],[Datum]])=10),1,0.8))*jaar_zip[[#This Row],[graaddagen]],"")</f>
        <v>7.3000000000000007</v>
      </c>
      <c r="O1177" s="101">
        <f>IF(ISNUMBER(jaar_zip[[#This Row],[etmaaltemperatuur]]),IF(jaar_zip[[#This Row],[etmaaltemperatuur]]&gt;stookgrens,jaar_zip[[#This Row],[etmaaltemperatuur]]-stookgrens,0),"")</f>
        <v>0</v>
      </c>
    </row>
    <row r="1178" spans="1:15" x14ac:dyDescent="0.3">
      <c r="A1178">
        <v>269</v>
      </c>
      <c r="B1178">
        <v>20240319</v>
      </c>
      <c r="C1178">
        <v>3.1</v>
      </c>
      <c r="D1178">
        <v>11.5</v>
      </c>
      <c r="E1178">
        <v>983</v>
      </c>
      <c r="F1178">
        <v>-0.1</v>
      </c>
      <c r="G1178">
        <v>1017.7</v>
      </c>
      <c r="H1178">
        <v>79</v>
      </c>
      <c r="I1178" s="101" t="s">
        <v>21</v>
      </c>
      <c r="J1178" s="1">
        <f>DATEVALUE(RIGHT(jaar_zip[[#This Row],[YYYYMMDD]],2)&amp;"-"&amp;MID(jaar_zip[[#This Row],[YYYYMMDD]],5,2)&amp;"-"&amp;LEFT(jaar_zip[[#This Row],[YYYYMMDD]],4))</f>
        <v>45370</v>
      </c>
      <c r="K1178" s="101" t="str">
        <f>IF(AND(VALUE(MONTH(jaar_zip[[#This Row],[Datum]]))=1,VALUE(WEEKNUM(jaar_zip[[#This Row],[Datum]],21))&gt;51),RIGHT(YEAR(jaar_zip[[#This Row],[Datum]])-1,2),RIGHT(YEAR(jaar_zip[[#This Row],[Datum]]),2))&amp;"-"&amp; TEXT(WEEKNUM(jaar_zip[[#This Row],[Datum]],21),"00")</f>
        <v>24-12</v>
      </c>
      <c r="L1178" s="101">
        <f>MONTH(jaar_zip[[#This Row],[Datum]])</f>
        <v>3</v>
      </c>
      <c r="M1178" s="101">
        <f>IF(ISNUMBER(jaar_zip[[#This Row],[etmaaltemperatuur]]),IF(jaar_zip[[#This Row],[etmaaltemperatuur]]&lt;stookgrens,stookgrens-jaar_zip[[#This Row],[etmaaltemperatuur]],0),"")</f>
        <v>6.5</v>
      </c>
      <c r="N1178" s="101">
        <f>IF(ISNUMBER(jaar_zip[[#This Row],[graaddagen]]),IF(OR(MONTH(jaar_zip[[#This Row],[Datum]])=1,MONTH(jaar_zip[[#This Row],[Datum]])=2,MONTH(jaar_zip[[#This Row],[Datum]])=11,MONTH(jaar_zip[[#This Row],[Datum]])=12),1.1,IF(OR(MONTH(jaar_zip[[#This Row],[Datum]])=3,MONTH(jaar_zip[[#This Row],[Datum]])=10),1,0.8))*jaar_zip[[#This Row],[graaddagen]],"")</f>
        <v>6.5</v>
      </c>
      <c r="O1178" s="101">
        <f>IF(ISNUMBER(jaar_zip[[#This Row],[etmaaltemperatuur]]),IF(jaar_zip[[#This Row],[etmaaltemperatuur]]&gt;stookgrens,jaar_zip[[#This Row],[etmaaltemperatuur]]-stookgrens,0),"")</f>
        <v>0</v>
      </c>
    </row>
    <row r="1179" spans="1:15" x14ac:dyDescent="0.3">
      <c r="A1179">
        <v>269</v>
      </c>
      <c r="B1179">
        <v>20240320</v>
      </c>
      <c r="C1179">
        <v>1.5</v>
      </c>
      <c r="D1179">
        <v>11.5</v>
      </c>
      <c r="E1179">
        <v>850</v>
      </c>
      <c r="F1179">
        <v>-0.1</v>
      </c>
      <c r="G1179">
        <v>1019.1</v>
      </c>
      <c r="H1179">
        <v>84</v>
      </c>
      <c r="I1179" s="101" t="s">
        <v>21</v>
      </c>
      <c r="J1179" s="1">
        <f>DATEVALUE(RIGHT(jaar_zip[[#This Row],[YYYYMMDD]],2)&amp;"-"&amp;MID(jaar_zip[[#This Row],[YYYYMMDD]],5,2)&amp;"-"&amp;LEFT(jaar_zip[[#This Row],[YYYYMMDD]],4))</f>
        <v>45371</v>
      </c>
      <c r="K1179" s="101" t="str">
        <f>IF(AND(VALUE(MONTH(jaar_zip[[#This Row],[Datum]]))=1,VALUE(WEEKNUM(jaar_zip[[#This Row],[Datum]],21))&gt;51),RIGHT(YEAR(jaar_zip[[#This Row],[Datum]])-1,2),RIGHT(YEAR(jaar_zip[[#This Row],[Datum]]),2))&amp;"-"&amp; TEXT(WEEKNUM(jaar_zip[[#This Row],[Datum]],21),"00")</f>
        <v>24-12</v>
      </c>
      <c r="L1179" s="101">
        <f>MONTH(jaar_zip[[#This Row],[Datum]])</f>
        <v>3</v>
      </c>
      <c r="M1179" s="101">
        <f>IF(ISNUMBER(jaar_zip[[#This Row],[etmaaltemperatuur]]),IF(jaar_zip[[#This Row],[etmaaltemperatuur]]&lt;stookgrens,stookgrens-jaar_zip[[#This Row],[etmaaltemperatuur]],0),"")</f>
        <v>6.5</v>
      </c>
      <c r="N1179" s="101">
        <f>IF(ISNUMBER(jaar_zip[[#This Row],[graaddagen]]),IF(OR(MONTH(jaar_zip[[#This Row],[Datum]])=1,MONTH(jaar_zip[[#This Row],[Datum]])=2,MONTH(jaar_zip[[#This Row],[Datum]])=11,MONTH(jaar_zip[[#This Row],[Datum]])=12),1.1,IF(OR(MONTH(jaar_zip[[#This Row],[Datum]])=3,MONTH(jaar_zip[[#This Row],[Datum]])=10),1,0.8))*jaar_zip[[#This Row],[graaddagen]],"")</f>
        <v>6.5</v>
      </c>
      <c r="O1179" s="101">
        <f>IF(ISNUMBER(jaar_zip[[#This Row],[etmaaltemperatuur]]),IF(jaar_zip[[#This Row],[etmaaltemperatuur]]&gt;stookgrens,jaar_zip[[#This Row],[etmaaltemperatuur]]-stookgrens,0),"")</f>
        <v>0</v>
      </c>
    </row>
    <row r="1180" spans="1:15" x14ac:dyDescent="0.3">
      <c r="A1180">
        <v>269</v>
      </c>
      <c r="B1180">
        <v>20240321</v>
      </c>
      <c r="C1180">
        <v>4</v>
      </c>
      <c r="D1180">
        <v>9.1</v>
      </c>
      <c r="E1180">
        <v>574</v>
      </c>
      <c r="F1180">
        <v>-0.1</v>
      </c>
      <c r="G1180">
        <v>1023</v>
      </c>
      <c r="H1180">
        <v>85</v>
      </c>
      <c r="I1180" s="101" t="s">
        <v>21</v>
      </c>
      <c r="J1180" s="1">
        <f>DATEVALUE(RIGHT(jaar_zip[[#This Row],[YYYYMMDD]],2)&amp;"-"&amp;MID(jaar_zip[[#This Row],[YYYYMMDD]],5,2)&amp;"-"&amp;LEFT(jaar_zip[[#This Row],[YYYYMMDD]],4))</f>
        <v>45372</v>
      </c>
      <c r="K1180" s="101" t="str">
        <f>IF(AND(VALUE(MONTH(jaar_zip[[#This Row],[Datum]]))=1,VALUE(WEEKNUM(jaar_zip[[#This Row],[Datum]],21))&gt;51),RIGHT(YEAR(jaar_zip[[#This Row],[Datum]])-1,2),RIGHT(YEAR(jaar_zip[[#This Row],[Datum]]),2))&amp;"-"&amp; TEXT(WEEKNUM(jaar_zip[[#This Row],[Datum]],21),"00")</f>
        <v>24-12</v>
      </c>
      <c r="L1180" s="101">
        <f>MONTH(jaar_zip[[#This Row],[Datum]])</f>
        <v>3</v>
      </c>
      <c r="M1180" s="101">
        <f>IF(ISNUMBER(jaar_zip[[#This Row],[etmaaltemperatuur]]),IF(jaar_zip[[#This Row],[etmaaltemperatuur]]&lt;stookgrens,stookgrens-jaar_zip[[#This Row],[etmaaltemperatuur]],0),"")</f>
        <v>8.9</v>
      </c>
      <c r="N1180" s="101">
        <f>IF(ISNUMBER(jaar_zip[[#This Row],[graaddagen]]),IF(OR(MONTH(jaar_zip[[#This Row],[Datum]])=1,MONTH(jaar_zip[[#This Row],[Datum]])=2,MONTH(jaar_zip[[#This Row],[Datum]])=11,MONTH(jaar_zip[[#This Row],[Datum]])=12),1.1,IF(OR(MONTH(jaar_zip[[#This Row],[Datum]])=3,MONTH(jaar_zip[[#This Row],[Datum]])=10),1,0.8))*jaar_zip[[#This Row],[graaddagen]],"")</f>
        <v>8.9</v>
      </c>
      <c r="O1180" s="101">
        <f>IF(ISNUMBER(jaar_zip[[#This Row],[etmaaltemperatuur]]),IF(jaar_zip[[#This Row],[etmaaltemperatuur]]&gt;stookgrens,jaar_zip[[#This Row],[etmaaltemperatuur]]-stookgrens,0),"")</f>
        <v>0</v>
      </c>
    </row>
    <row r="1181" spans="1:15" x14ac:dyDescent="0.3">
      <c r="A1181">
        <v>269</v>
      </c>
      <c r="B1181">
        <v>20240322</v>
      </c>
      <c r="C1181">
        <v>4.7</v>
      </c>
      <c r="D1181">
        <v>9.3000000000000007</v>
      </c>
      <c r="E1181">
        <v>336</v>
      </c>
      <c r="F1181">
        <v>1.6</v>
      </c>
      <c r="G1181">
        <v>1015</v>
      </c>
      <c r="H1181">
        <v>88</v>
      </c>
      <c r="I1181" s="101" t="s">
        <v>21</v>
      </c>
      <c r="J1181" s="1">
        <f>DATEVALUE(RIGHT(jaar_zip[[#This Row],[YYYYMMDD]],2)&amp;"-"&amp;MID(jaar_zip[[#This Row],[YYYYMMDD]],5,2)&amp;"-"&amp;LEFT(jaar_zip[[#This Row],[YYYYMMDD]],4))</f>
        <v>45373</v>
      </c>
      <c r="K1181" s="101" t="str">
        <f>IF(AND(VALUE(MONTH(jaar_zip[[#This Row],[Datum]]))=1,VALUE(WEEKNUM(jaar_zip[[#This Row],[Datum]],21))&gt;51),RIGHT(YEAR(jaar_zip[[#This Row],[Datum]])-1,2),RIGHT(YEAR(jaar_zip[[#This Row],[Datum]]),2))&amp;"-"&amp; TEXT(WEEKNUM(jaar_zip[[#This Row],[Datum]],21),"00")</f>
        <v>24-12</v>
      </c>
      <c r="L1181" s="101">
        <f>MONTH(jaar_zip[[#This Row],[Datum]])</f>
        <v>3</v>
      </c>
      <c r="M1181" s="101">
        <f>IF(ISNUMBER(jaar_zip[[#This Row],[etmaaltemperatuur]]),IF(jaar_zip[[#This Row],[etmaaltemperatuur]]&lt;stookgrens,stookgrens-jaar_zip[[#This Row],[etmaaltemperatuur]],0),"")</f>
        <v>8.6999999999999993</v>
      </c>
      <c r="N1181" s="101">
        <f>IF(ISNUMBER(jaar_zip[[#This Row],[graaddagen]]),IF(OR(MONTH(jaar_zip[[#This Row],[Datum]])=1,MONTH(jaar_zip[[#This Row],[Datum]])=2,MONTH(jaar_zip[[#This Row],[Datum]])=11,MONTH(jaar_zip[[#This Row],[Datum]])=12),1.1,IF(OR(MONTH(jaar_zip[[#This Row],[Datum]])=3,MONTH(jaar_zip[[#This Row],[Datum]])=10),1,0.8))*jaar_zip[[#This Row],[graaddagen]],"")</f>
        <v>8.6999999999999993</v>
      </c>
      <c r="O1181" s="101">
        <f>IF(ISNUMBER(jaar_zip[[#This Row],[etmaaltemperatuur]]),IF(jaar_zip[[#This Row],[etmaaltemperatuur]]&gt;stookgrens,jaar_zip[[#This Row],[etmaaltemperatuur]]-stookgrens,0),"")</f>
        <v>0</v>
      </c>
    </row>
    <row r="1182" spans="1:15" x14ac:dyDescent="0.3">
      <c r="A1182">
        <v>269</v>
      </c>
      <c r="B1182">
        <v>20240323</v>
      </c>
      <c r="C1182">
        <v>5.9</v>
      </c>
      <c r="D1182">
        <v>5.9</v>
      </c>
      <c r="E1182">
        <v>1220</v>
      </c>
      <c r="F1182">
        <v>7</v>
      </c>
      <c r="G1182">
        <v>1006.8</v>
      </c>
      <c r="H1182">
        <v>80</v>
      </c>
      <c r="I1182" s="101" t="s">
        <v>21</v>
      </c>
      <c r="J1182" s="1">
        <f>DATEVALUE(RIGHT(jaar_zip[[#This Row],[YYYYMMDD]],2)&amp;"-"&amp;MID(jaar_zip[[#This Row],[YYYYMMDD]],5,2)&amp;"-"&amp;LEFT(jaar_zip[[#This Row],[YYYYMMDD]],4))</f>
        <v>45374</v>
      </c>
      <c r="K1182" s="101" t="str">
        <f>IF(AND(VALUE(MONTH(jaar_zip[[#This Row],[Datum]]))=1,VALUE(WEEKNUM(jaar_zip[[#This Row],[Datum]],21))&gt;51),RIGHT(YEAR(jaar_zip[[#This Row],[Datum]])-1,2),RIGHT(YEAR(jaar_zip[[#This Row],[Datum]]),2))&amp;"-"&amp; TEXT(WEEKNUM(jaar_zip[[#This Row],[Datum]],21),"00")</f>
        <v>24-12</v>
      </c>
      <c r="L1182" s="101">
        <f>MONTH(jaar_zip[[#This Row],[Datum]])</f>
        <v>3</v>
      </c>
      <c r="M1182" s="101">
        <f>IF(ISNUMBER(jaar_zip[[#This Row],[etmaaltemperatuur]]),IF(jaar_zip[[#This Row],[etmaaltemperatuur]]&lt;stookgrens,stookgrens-jaar_zip[[#This Row],[etmaaltemperatuur]],0),"")</f>
        <v>12.1</v>
      </c>
      <c r="N1182" s="101">
        <f>IF(ISNUMBER(jaar_zip[[#This Row],[graaddagen]]),IF(OR(MONTH(jaar_zip[[#This Row],[Datum]])=1,MONTH(jaar_zip[[#This Row],[Datum]])=2,MONTH(jaar_zip[[#This Row],[Datum]])=11,MONTH(jaar_zip[[#This Row],[Datum]])=12),1.1,IF(OR(MONTH(jaar_zip[[#This Row],[Datum]])=3,MONTH(jaar_zip[[#This Row],[Datum]])=10),1,0.8))*jaar_zip[[#This Row],[graaddagen]],"")</f>
        <v>12.1</v>
      </c>
      <c r="O1182" s="101">
        <f>IF(ISNUMBER(jaar_zip[[#This Row],[etmaaltemperatuur]]),IF(jaar_zip[[#This Row],[etmaaltemperatuur]]&gt;stookgrens,jaar_zip[[#This Row],[etmaaltemperatuur]]-stookgrens,0),"")</f>
        <v>0</v>
      </c>
    </row>
    <row r="1183" spans="1:15" x14ac:dyDescent="0.3">
      <c r="A1183">
        <v>269</v>
      </c>
      <c r="B1183">
        <v>20240324</v>
      </c>
      <c r="C1183">
        <v>7.6</v>
      </c>
      <c r="D1183">
        <v>6.9</v>
      </c>
      <c r="E1183">
        <v>724</v>
      </c>
      <c r="F1183">
        <v>5.9</v>
      </c>
      <c r="G1183">
        <v>1003</v>
      </c>
      <c r="H1183">
        <v>84</v>
      </c>
      <c r="I1183" s="101" t="s">
        <v>21</v>
      </c>
      <c r="J1183" s="1">
        <f>DATEVALUE(RIGHT(jaar_zip[[#This Row],[YYYYMMDD]],2)&amp;"-"&amp;MID(jaar_zip[[#This Row],[YYYYMMDD]],5,2)&amp;"-"&amp;LEFT(jaar_zip[[#This Row],[YYYYMMDD]],4))</f>
        <v>45375</v>
      </c>
      <c r="K1183" s="101" t="str">
        <f>IF(AND(VALUE(MONTH(jaar_zip[[#This Row],[Datum]]))=1,VALUE(WEEKNUM(jaar_zip[[#This Row],[Datum]],21))&gt;51),RIGHT(YEAR(jaar_zip[[#This Row],[Datum]])-1,2),RIGHT(YEAR(jaar_zip[[#This Row],[Datum]]),2))&amp;"-"&amp; TEXT(WEEKNUM(jaar_zip[[#This Row],[Datum]],21),"00")</f>
        <v>24-12</v>
      </c>
      <c r="L1183" s="101">
        <f>MONTH(jaar_zip[[#This Row],[Datum]])</f>
        <v>3</v>
      </c>
      <c r="M1183" s="101">
        <f>IF(ISNUMBER(jaar_zip[[#This Row],[etmaaltemperatuur]]),IF(jaar_zip[[#This Row],[etmaaltemperatuur]]&lt;stookgrens,stookgrens-jaar_zip[[#This Row],[etmaaltemperatuur]],0),"")</f>
        <v>11.1</v>
      </c>
      <c r="N1183" s="101">
        <f>IF(ISNUMBER(jaar_zip[[#This Row],[graaddagen]]),IF(OR(MONTH(jaar_zip[[#This Row],[Datum]])=1,MONTH(jaar_zip[[#This Row],[Datum]])=2,MONTH(jaar_zip[[#This Row],[Datum]])=11,MONTH(jaar_zip[[#This Row],[Datum]])=12),1.1,IF(OR(MONTH(jaar_zip[[#This Row],[Datum]])=3,MONTH(jaar_zip[[#This Row],[Datum]])=10),1,0.8))*jaar_zip[[#This Row],[graaddagen]],"")</f>
        <v>11.1</v>
      </c>
      <c r="O1183" s="101">
        <f>IF(ISNUMBER(jaar_zip[[#This Row],[etmaaltemperatuur]]),IF(jaar_zip[[#This Row],[etmaaltemperatuur]]&gt;stookgrens,jaar_zip[[#This Row],[etmaaltemperatuur]]-stookgrens,0),"")</f>
        <v>0</v>
      </c>
    </row>
    <row r="1184" spans="1:15" x14ac:dyDescent="0.3">
      <c r="A1184">
        <v>269</v>
      </c>
      <c r="B1184">
        <v>20240325</v>
      </c>
      <c r="C1184">
        <v>3</v>
      </c>
      <c r="D1184">
        <v>7.6</v>
      </c>
      <c r="E1184">
        <v>1521</v>
      </c>
      <c r="F1184">
        <v>-0.1</v>
      </c>
      <c r="G1184">
        <v>1004.2</v>
      </c>
      <c r="H1184">
        <v>69</v>
      </c>
      <c r="I1184" s="101" t="s">
        <v>21</v>
      </c>
      <c r="J1184" s="1">
        <f>DATEVALUE(RIGHT(jaar_zip[[#This Row],[YYYYMMDD]],2)&amp;"-"&amp;MID(jaar_zip[[#This Row],[YYYYMMDD]],5,2)&amp;"-"&amp;LEFT(jaar_zip[[#This Row],[YYYYMMDD]],4))</f>
        <v>45376</v>
      </c>
      <c r="K1184" s="101" t="str">
        <f>IF(AND(VALUE(MONTH(jaar_zip[[#This Row],[Datum]]))=1,VALUE(WEEKNUM(jaar_zip[[#This Row],[Datum]],21))&gt;51),RIGHT(YEAR(jaar_zip[[#This Row],[Datum]])-1,2),RIGHT(YEAR(jaar_zip[[#This Row],[Datum]]),2))&amp;"-"&amp; TEXT(WEEKNUM(jaar_zip[[#This Row],[Datum]],21),"00")</f>
        <v>24-13</v>
      </c>
      <c r="L1184" s="101">
        <f>MONTH(jaar_zip[[#This Row],[Datum]])</f>
        <v>3</v>
      </c>
      <c r="M1184" s="101">
        <f>IF(ISNUMBER(jaar_zip[[#This Row],[etmaaltemperatuur]]),IF(jaar_zip[[#This Row],[etmaaltemperatuur]]&lt;stookgrens,stookgrens-jaar_zip[[#This Row],[etmaaltemperatuur]],0),"")</f>
        <v>10.4</v>
      </c>
      <c r="N1184" s="101">
        <f>IF(ISNUMBER(jaar_zip[[#This Row],[graaddagen]]),IF(OR(MONTH(jaar_zip[[#This Row],[Datum]])=1,MONTH(jaar_zip[[#This Row],[Datum]])=2,MONTH(jaar_zip[[#This Row],[Datum]])=11,MONTH(jaar_zip[[#This Row],[Datum]])=12),1.1,IF(OR(MONTH(jaar_zip[[#This Row],[Datum]])=3,MONTH(jaar_zip[[#This Row],[Datum]])=10),1,0.8))*jaar_zip[[#This Row],[graaddagen]],"")</f>
        <v>10.4</v>
      </c>
      <c r="O1184" s="101">
        <f>IF(ISNUMBER(jaar_zip[[#This Row],[etmaaltemperatuur]]),IF(jaar_zip[[#This Row],[etmaaltemperatuur]]&gt;stookgrens,jaar_zip[[#This Row],[etmaaltemperatuur]]-stookgrens,0),"")</f>
        <v>0</v>
      </c>
    </row>
    <row r="1185" spans="1:15" x14ac:dyDescent="0.3">
      <c r="A1185">
        <v>269</v>
      </c>
      <c r="B1185">
        <v>20240326</v>
      </c>
      <c r="C1185">
        <v>3.3</v>
      </c>
      <c r="D1185">
        <v>8.9</v>
      </c>
      <c r="E1185">
        <v>1045</v>
      </c>
      <c r="F1185">
        <v>-0.1</v>
      </c>
      <c r="G1185">
        <v>991.1</v>
      </c>
      <c r="H1185">
        <v>66</v>
      </c>
      <c r="I1185" s="101" t="s">
        <v>21</v>
      </c>
      <c r="J1185" s="1">
        <f>DATEVALUE(RIGHT(jaar_zip[[#This Row],[YYYYMMDD]],2)&amp;"-"&amp;MID(jaar_zip[[#This Row],[YYYYMMDD]],5,2)&amp;"-"&amp;LEFT(jaar_zip[[#This Row],[YYYYMMDD]],4))</f>
        <v>45377</v>
      </c>
      <c r="K1185" s="101" t="str">
        <f>IF(AND(VALUE(MONTH(jaar_zip[[#This Row],[Datum]]))=1,VALUE(WEEKNUM(jaar_zip[[#This Row],[Datum]],21))&gt;51),RIGHT(YEAR(jaar_zip[[#This Row],[Datum]])-1,2),RIGHT(YEAR(jaar_zip[[#This Row],[Datum]]),2))&amp;"-"&amp; TEXT(WEEKNUM(jaar_zip[[#This Row],[Datum]],21),"00")</f>
        <v>24-13</v>
      </c>
      <c r="L1185" s="101">
        <f>MONTH(jaar_zip[[#This Row],[Datum]])</f>
        <v>3</v>
      </c>
      <c r="M1185" s="101">
        <f>IF(ISNUMBER(jaar_zip[[#This Row],[etmaaltemperatuur]]),IF(jaar_zip[[#This Row],[etmaaltemperatuur]]&lt;stookgrens,stookgrens-jaar_zip[[#This Row],[etmaaltemperatuur]],0),"")</f>
        <v>9.1</v>
      </c>
      <c r="N1185" s="101">
        <f>IF(ISNUMBER(jaar_zip[[#This Row],[graaddagen]]),IF(OR(MONTH(jaar_zip[[#This Row],[Datum]])=1,MONTH(jaar_zip[[#This Row],[Datum]])=2,MONTH(jaar_zip[[#This Row],[Datum]])=11,MONTH(jaar_zip[[#This Row],[Datum]])=12),1.1,IF(OR(MONTH(jaar_zip[[#This Row],[Datum]])=3,MONTH(jaar_zip[[#This Row],[Datum]])=10),1,0.8))*jaar_zip[[#This Row],[graaddagen]],"")</f>
        <v>9.1</v>
      </c>
      <c r="O1185" s="101">
        <f>IF(ISNUMBER(jaar_zip[[#This Row],[etmaaltemperatuur]]),IF(jaar_zip[[#This Row],[etmaaltemperatuur]]&gt;stookgrens,jaar_zip[[#This Row],[etmaaltemperatuur]]-stookgrens,0),"")</f>
        <v>0</v>
      </c>
    </row>
    <row r="1186" spans="1:15" x14ac:dyDescent="0.3">
      <c r="A1186">
        <v>269</v>
      </c>
      <c r="B1186">
        <v>20240327</v>
      </c>
      <c r="C1186">
        <v>3.7</v>
      </c>
      <c r="D1186">
        <v>9.1</v>
      </c>
      <c r="E1186">
        <v>579</v>
      </c>
      <c r="F1186">
        <v>1.3</v>
      </c>
      <c r="G1186">
        <v>986.2</v>
      </c>
      <c r="H1186">
        <v>80</v>
      </c>
      <c r="I1186" s="101" t="s">
        <v>21</v>
      </c>
      <c r="J1186" s="1">
        <f>DATEVALUE(RIGHT(jaar_zip[[#This Row],[YYYYMMDD]],2)&amp;"-"&amp;MID(jaar_zip[[#This Row],[YYYYMMDD]],5,2)&amp;"-"&amp;LEFT(jaar_zip[[#This Row],[YYYYMMDD]],4))</f>
        <v>45378</v>
      </c>
      <c r="K1186" s="101" t="str">
        <f>IF(AND(VALUE(MONTH(jaar_zip[[#This Row],[Datum]]))=1,VALUE(WEEKNUM(jaar_zip[[#This Row],[Datum]],21))&gt;51),RIGHT(YEAR(jaar_zip[[#This Row],[Datum]])-1,2),RIGHT(YEAR(jaar_zip[[#This Row],[Datum]]),2))&amp;"-"&amp; TEXT(WEEKNUM(jaar_zip[[#This Row],[Datum]],21),"00")</f>
        <v>24-13</v>
      </c>
      <c r="L1186" s="101">
        <f>MONTH(jaar_zip[[#This Row],[Datum]])</f>
        <v>3</v>
      </c>
      <c r="M1186" s="101">
        <f>IF(ISNUMBER(jaar_zip[[#This Row],[etmaaltemperatuur]]),IF(jaar_zip[[#This Row],[etmaaltemperatuur]]&lt;stookgrens,stookgrens-jaar_zip[[#This Row],[etmaaltemperatuur]],0),"")</f>
        <v>8.9</v>
      </c>
      <c r="N1186" s="101">
        <f>IF(ISNUMBER(jaar_zip[[#This Row],[graaddagen]]),IF(OR(MONTH(jaar_zip[[#This Row],[Datum]])=1,MONTH(jaar_zip[[#This Row],[Datum]])=2,MONTH(jaar_zip[[#This Row],[Datum]])=11,MONTH(jaar_zip[[#This Row],[Datum]])=12),1.1,IF(OR(MONTH(jaar_zip[[#This Row],[Datum]])=3,MONTH(jaar_zip[[#This Row],[Datum]])=10),1,0.8))*jaar_zip[[#This Row],[graaddagen]],"")</f>
        <v>8.9</v>
      </c>
      <c r="O1186" s="101">
        <f>IF(ISNUMBER(jaar_zip[[#This Row],[etmaaltemperatuur]]),IF(jaar_zip[[#This Row],[etmaaltemperatuur]]&gt;stookgrens,jaar_zip[[#This Row],[etmaaltemperatuur]]-stookgrens,0),"")</f>
        <v>0</v>
      </c>
    </row>
    <row r="1187" spans="1:15" x14ac:dyDescent="0.3">
      <c r="A1187">
        <v>269</v>
      </c>
      <c r="B1187">
        <v>20240328</v>
      </c>
      <c r="C1187">
        <v>5.3</v>
      </c>
      <c r="D1187">
        <v>8.6999999999999993</v>
      </c>
      <c r="E1187">
        <v>846</v>
      </c>
      <c r="F1187">
        <v>0.7</v>
      </c>
      <c r="G1187">
        <v>985.8</v>
      </c>
      <c r="H1187">
        <v>73</v>
      </c>
      <c r="I1187" s="101" t="s">
        <v>21</v>
      </c>
      <c r="J1187" s="1">
        <f>DATEVALUE(RIGHT(jaar_zip[[#This Row],[YYYYMMDD]],2)&amp;"-"&amp;MID(jaar_zip[[#This Row],[YYYYMMDD]],5,2)&amp;"-"&amp;LEFT(jaar_zip[[#This Row],[YYYYMMDD]],4))</f>
        <v>45379</v>
      </c>
      <c r="K1187" s="101" t="str">
        <f>IF(AND(VALUE(MONTH(jaar_zip[[#This Row],[Datum]]))=1,VALUE(WEEKNUM(jaar_zip[[#This Row],[Datum]],21))&gt;51),RIGHT(YEAR(jaar_zip[[#This Row],[Datum]])-1,2),RIGHT(YEAR(jaar_zip[[#This Row],[Datum]]),2))&amp;"-"&amp; TEXT(WEEKNUM(jaar_zip[[#This Row],[Datum]],21),"00")</f>
        <v>24-13</v>
      </c>
      <c r="L1187" s="101">
        <f>MONTH(jaar_zip[[#This Row],[Datum]])</f>
        <v>3</v>
      </c>
      <c r="M1187" s="101">
        <f>IF(ISNUMBER(jaar_zip[[#This Row],[etmaaltemperatuur]]),IF(jaar_zip[[#This Row],[etmaaltemperatuur]]&lt;stookgrens,stookgrens-jaar_zip[[#This Row],[etmaaltemperatuur]],0),"")</f>
        <v>9.3000000000000007</v>
      </c>
      <c r="N1187" s="101">
        <f>IF(ISNUMBER(jaar_zip[[#This Row],[graaddagen]]),IF(OR(MONTH(jaar_zip[[#This Row],[Datum]])=1,MONTH(jaar_zip[[#This Row],[Datum]])=2,MONTH(jaar_zip[[#This Row],[Datum]])=11,MONTH(jaar_zip[[#This Row],[Datum]])=12),1.1,IF(OR(MONTH(jaar_zip[[#This Row],[Datum]])=3,MONTH(jaar_zip[[#This Row],[Datum]])=10),1,0.8))*jaar_zip[[#This Row],[graaddagen]],"")</f>
        <v>9.3000000000000007</v>
      </c>
      <c r="O1187" s="101">
        <f>IF(ISNUMBER(jaar_zip[[#This Row],[etmaaltemperatuur]]),IF(jaar_zip[[#This Row],[etmaaltemperatuur]]&gt;stookgrens,jaar_zip[[#This Row],[etmaaltemperatuur]]-stookgrens,0),"")</f>
        <v>0</v>
      </c>
    </row>
    <row r="1188" spans="1:15" x14ac:dyDescent="0.3">
      <c r="A1188">
        <v>269</v>
      </c>
      <c r="B1188">
        <v>20240329</v>
      </c>
      <c r="C1188">
        <v>5.2</v>
      </c>
      <c r="D1188">
        <v>10.6</v>
      </c>
      <c r="E1188">
        <v>1254</v>
      </c>
      <c r="F1188">
        <v>0.1</v>
      </c>
      <c r="G1188">
        <v>992.9</v>
      </c>
      <c r="H1188">
        <v>70</v>
      </c>
      <c r="I1188" s="101" t="s">
        <v>21</v>
      </c>
      <c r="J1188" s="1">
        <f>DATEVALUE(RIGHT(jaar_zip[[#This Row],[YYYYMMDD]],2)&amp;"-"&amp;MID(jaar_zip[[#This Row],[YYYYMMDD]],5,2)&amp;"-"&amp;LEFT(jaar_zip[[#This Row],[YYYYMMDD]],4))</f>
        <v>45380</v>
      </c>
      <c r="K1188" s="101" t="str">
        <f>IF(AND(VALUE(MONTH(jaar_zip[[#This Row],[Datum]]))=1,VALUE(WEEKNUM(jaar_zip[[#This Row],[Datum]],21))&gt;51),RIGHT(YEAR(jaar_zip[[#This Row],[Datum]])-1,2),RIGHT(YEAR(jaar_zip[[#This Row],[Datum]]),2))&amp;"-"&amp; TEXT(WEEKNUM(jaar_zip[[#This Row],[Datum]],21),"00")</f>
        <v>24-13</v>
      </c>
      <c r="L1188" s="101">
        <f>MONTH(jaar_zip[[#This Row],[Datum]])</f>
        <v>3</v>
      </c>
      <c r="M1188" s="101">
        <f>IF(ISNUMBER(jaar_zip[[#This Row],[etmaaltemperatuur]]),IF(jaar_zip[[#This Row],[etmaaltemperatuur]]&lt;stookgrens,stookgrens-jaar_zip[[#This Row],[etmaaltemperatuur]],0),"")</f>
        <v>7.4</v>
      </c>
      <c r="N1188" s="101">
        <f>IF(ISNUMBER(jaar_zip[[#This Row],[graaddagen]]),IF(OR(MONTH(jaar_zip[[#This Row],[Datum]])=1,MONTH(jaar_zip[[#This Row],[Datum]])=2,MONTH(jaar_zip[[#This Row],[Datum]])=11,MONTH(jaar_zip[[#This Row],[Datum]])=12),1.1,IF(OR(MONTH(jaar_zip[[#This Row],[Datum]])=3,MONTH(jaar_zip[[#This Row],[Datum]])=10),1,0.8))*jaar_zip[[#This Row],[graaddagen]],"")</f>
        <v>7.4</v>
      </c>
      <c r="O1188" s="101">
        <f>IF(ISNUMBER(jaar_zip[[#This Row],[etmaaltemperatuur]]),IF(jaar_zip[[#This Row],[etmaaltemperatuur]]&gt;stookgrens,jaar_zip[[#This Row],[etmaaltemperatuur]]-stookgrens,0),"")</f>
        <v>0</v>
      </c>
    </row>
    <row r="1189" spans="1:15" x14ac:dyDescent="0.3">
      <c r="A1189">
        <v>269</v>
      </c>
      <c r="B1189">
        <v>20240330</v>
      </c>
      <c r="C1189">
        <v>2.2999999999999998</v>
      </c>
      <c r="D1189">
        <v>8.6999999999999993</v>
      </c>
      <c r="E1189">
        <v>488</v>
      </c>
      <c r="F1189">
        <v>0.7</v>
      </c>
      <c r="G1189">
        <v>997</v>
      </c>
      <c r="H1189">
        <v>93</v>
      </c>
      <c r="I1189" s="101" t="s">
        <v>21</v>
      </c>
      <c r="J1189" s="1">
        <f>DATEVALUE(RIGHT(jaar_zip[[#This Row],[YYYYMMDD]],2)&amp;"-"&amp;MID(jaar_zip[[#This Row],[YYYYMMDD]],5,2)&amp;"-"&amp;LEFT(jaar_zip[[#This Row],[YYYYMMDD]],4))</f>
        <v>45381</v>
      </c>
      <c r="K1189" s="101" t="str">
        <f>IF(AND(VALUE(MONTH(jaar_zip[[#This Row],[Datum]]))=1,VALUE(WEEKNUM(jaar_zip[[#This Row],[Datum]],21))&gt;51),RIGHT(YEAR(jaar_zip[[#This Row],[Datum]])-1,2),RIGHT(YEAR(jaar_zip[[#This Row],[Datum]]),2))&amp;"-"&amp; TEXT(WEEKNUM(jaar_zip[[#This Row],[Datum]],21),"00")</f>
        <v>24-13</v>
      </c>
      <c r="L1189" s="101">
        <f>MONTH(jaar_zip[[#This Row],[Datum]])</f>
        <v>3</v>
      </c>
      <c r="M1189" s="101">
        <f>IF(ISNUMBER(jaar_zip[[#This Row],[etmaaltemperatuur]]),IF(jaar_zip[[#This Row],[etmaaltemperatuur]]&lt;stookgrens,stookgrens-jaar_zip[[#This Row],[etmaaltemperatuur]],0),"")</f>
        <v>9.3000000000000007</v>
      </c>
      <c r="N1189" s="101">
        <f>IF(ISNUMBER(jaar_zip[[#This Row],[graaddagen]]),IF(OR(MONTH(jaar_zip[[#This Row],[Datum]])=1,MONTH(jaar_zip[[#This Row],[Datum]])=2,MONTH(jaar_zip[[#This Row],[Datum]])=11,MONTH(jaar_zip[[#This Row],[Datum]])=12),1.1,IF(OR(MONTH(jaar_zip[[#This Row],[Datum]])=3,MONTH(jaar_zip[[#This Row],[Datum]])=10),1,0.8))*jaar_zip[[#This Row],[graaddagen]],"")</f>
        <v>9.3000000000000007</v>
      </c>
      <c r="O1189" s="101">
        <f>IF(ISNUMBER(jaar_zip[[#This Row],[etmaaltemperatuur]]),IF(jaar_zip[[#This Row],[etmaaltemperatuur]]&gt;stookgrens,jaar_zip[[#This Row],[etmaaltemperatuur]]-stookgrens,0),"")</f>
        <v>0</v>
      </c>
    </row>
    <row r="1190" spans="1:15" x14ac:dyDescent="0.3">
      <c r="A1190">
        <v>269</v>
      </c>
      <c r="B1190">
        <v>20240331</v>
      </c>
      <c r="C1190">
        <v>3.8</v>
      </c>
      <c r="D1190">
        <v>9.8000000000000007</v>
      </c>
      <c r="E1190">
        <v>1001</v>
      </c>
      <c r="F1190">
        <v>6.7</v>
      </c>
      <c r="G1190">
        <v>996.8</v>
      </c>
      <c r="H1190">
        <v>89</v>
      </c>
      <c r="I1190" s="101" t="s">
        <v>21</v>
      </c>
      <c r="J1190" s="1">
        <f>DATEVALUE(RIGHT(jaar_zip[[#This Row],[YYYYMMDD]],2)&amp;"-"&amp;MID(jaar_zip[[#This Row],[YYYYMMDD]],5,2)&amp;"-"&amp;LEFT(jaar_zip[[#This Row],[YYYYMMDD]],4))</f>
        <v>45382</v>
      </c>
      <c r="K1190" s="101" t="str">
        <f>IF(AND(VALUE(MONTH(jaar_zip[[#This Row],[Datum]]))=1,VALUE(WEEKNUM(jaar_zip[[#This Row],[Datum]],21))&gt;51),RIGHT(YEAR(jaar_zip[[#This Row],[Datum]])-1,2),RIGHT(YEAR(jaar_zip[[#This Row],[Datum]]),2))&amp;"-"&amp; TEXT(WEEKNUM(jaar_zip[[#This Row],[Datum]],21),"00")</f>
        <v>24-13</v>
      </c>
      <c r="L1190" s="101">
        <f>MONTH(jaar_zip[[#This Row],[Datum]])</f>
        <v>3</v>
      </c>
      <c r="M1190" s="101">
        <f>IF(ISNUMBER(jaar_zip[[#This Row],[etmaaltemperatuur]]),IF(jaar_zip[[#This Row],[etmaaltemperatuur]]&lt;stookgrens,stookgrens-jaar_zip[[#This Row],[etmaaltemperatuur]],0),"")</f>
        <v>8.1999999999999993</v>
      </c>
      <c r="N1190" s="101">
        <f>IF(ISNUMBER(jaar_zip[[#This Row],[graaddagen]]),IF(OR(MONTH(jaar_zip[[#This Row],[Datum]])=1,MONTH(jaar_zip[[#This Row],[Datum]])=2,MONTH(jaar_zip[[#This Row],[Datum]])=11,MONTH(jaar_zip[[#This Row],[Datum]])=12),1.1,IF(OR(MONTH(jaar_zip[[#This Row],[Datum]])=3,MONTH(jaar_zip[[#This Row],[Datum]])=10),1,0.8))*jaar_zip[[#This Row],[graaddagen]],"")</f>
        <v>8.1999999999999993</v>
      </c>
      <c r="O1190" s="101">
        <f>IF(ISNUMBER(jaar_zip[[#This Row],[etmaaltemperatuur]]),IF(jaar_zip[[#This Row],[etmaaltemperatuur]]&gt;stookgrens,jaar_zip[[#This Row],[etmaaltemperatuur]]-stookgrens,0),"")</f>
        <v>0</v>
      </c>
    </row>
    <row r="1191" spans="1:15" x14ac:dyDescent="0.3">
      <c r="A1191">
        <v>269</v>
      </c>
      <c r="B1191">
        <v>20240401</v>
      </c>
      <c r="C1191">
        <v>3.5</v>
      </c>
      <c r="D1191">
        <v>9.5</v>
      </c>
      <c r="E1191">
        <v>694</v>
      </c>
      <c r="F1191">
        <v>0.3</v>
      </c>
      <c r="G1191">
        <v>996.3</v>
      </c>
      <c r="H1191">
        <v>87</v>
      </c>
      <c r="I1191" s="101" t="s">
        <v>21</v>
      </c>
      <c r="J1191" s="1">
        <f>DATEVALUE(RIGHT(jaar_zip[[#This Row],[YYYYMMDD]],2)&amp;"-"&amp;MID(jaar_zip[[#This Row],[YYYYMMDD]],5,2)&amp;"-"&amp;LEFT(jaar_zip[[#This Row],[YYYYMMDD]],4))</f>
        <v>45383</v>
      </c>
      <c r="K1191" s="101" t="str">
        <f>IF(AND(VALUE(MONTH(jaar_zip[[#This Row],[Datum]]))=1,VALUE(WEEKNUM(jaar_zip[[#This Row],[Datum]],21))&gt;51),RIGHT(YEAR(jaar_zip[[#This Row],[Datum]])-1,2),RIGHT(YEAR(jaar_zip[[#This Row],[Datum]]),2))&amp;"-"&amp; TEXT(WEEKNUM(jaar_zip[[#This Row],[Datum]],21),"00")</f>
        <v>24-14</v>
      </c>
      <c r="L1191" s="101">
        <f>MONTH(jaar_zip[[#This Row],[Datum]])</f>
        <v>4</v>
      </c>
      <c r="M1191" s="101">
        <f>IF(ISNUMBER(jaar_zip[[#This Row],[etmaaltemperatuur]]),IF(jaar_zip[[#This Row],[etmaaltemperatuur]]&lt;stookgrens,stookgrens-jaar_zip[[#This Row],[etmaaltemperatuur]],0),"")</f>
        <v>8.5</v>
      </c>
      <c r="N1191" s="101">
        <f>IF(ISNUMBER(jaar_zip[[#This Row],[graaddagen]]),IF(OR(MONTH(jaar_zip[[#This Row],[Datum]])=1,MONTH(jaar_zip[[#This Row],[Datum]])=2,MONTH(jaar_zip[[#This Row],[Datum]])=11,MONTH(jaar_zip[[#This Row],[Datum]])=12),1.1,IF(OR(MONTH(jaar_zip[[#This Row],[Datum]])=3,MONTH(jaar_zip[[#This Row],[Datum]])=10),1,0.8))*jaar_zip[[#This Row],[graaddagen]],"")</f>
        <v>6.8000000000000007</v>
      </c>
      <c r="O1191" s="101">
        <f>IF(ISNUMBER(jaar_zip[[#This Row],[etmaaltemperatuur]]),IF(jaar_zip[[#This Row],[etmaaltemperatuur]]&gt;stookgrens,jaar_zip[[#This Row],[etmaaltemperatuur]]-stookgrens,0),"")</f>
        <v>0</v>
      </c>
    </row>
    <row r="1192" spans="1:15" x14ac:dyDescent="0.3">
      <c r="A1192">
        <v>269</v>
      </c>
      <c r="B1192">
        <v>20240402</v>
      </c>
      <c r="C1192">
        <v>5</v>
      </c>
      <c r="D1192">
        <v>9.1999999999999993</v>
      </c>
      <c r="E1192">
        <v>703</v>
      </c>
      <c r="F1192">
        <v>2</v>
      </c>
      <c r="G1192">
        <v>1004.5</v>
      </c>
      <c r="H1192">
        <v>86</v>
      </c>
      <c r="I1192" s="101" t="s">
        <v>21</v>
      </c>
      <c r="J1192" s="1">
        <f>DATEVALUE(RIGHT(jaar_zip[[#This Row],[YYYYMMDD]],2)&amp;"-"&amp;MID(jaar_zip[[#This Row],[YYYYMMDD]],5,2)&amp;"-"&amp;LEFT(jaar_zip[[#This Row],[YYYYMMDD]],4))</f>
        <v>45384</v>
      </c>
      <c r="K1192" s="101" t="str">
        <f>IF(AND(VALUE(MONTH(jaar_zip[[#This Row],[Datum]]))=1,VALUE(WEEKNUM(jaar_zip[[#This Row],[Datum]],21))&gt;51),RIGHT(YEAR(jaar_zip[[#This Row],[Datum]])-1,2),RIGHT(YEAR(jaar_zip[[#This Row],[Datum]]),2))&amp;"-"&amp; TEXT(WEEKNUM(jaar_zip[[#This Row],[Datum]],21),"00")</f>
        <v>24-14</v>
      </c>
      <c r="L1192" s="101">
        <f>MONTH(jaar_zip[[#This Row],[Datum]])</f>
        <v>4</v>
      </c>
      <c r="M1192" s="101">
        <f>IF(ISNUMBER(jaar_zip[[#This Row],[etmaaltemperatuur]]),IF(jaar_zip[[#This Row],[etmaaltemperatuur]]&lt;stookgrens,stookgrens-jaar_zip[[#This Row],[etmaaltemperatuur]],0),"")</f>
        <v>8.8000000000000007</v>
      </c>
      <c r="N1192" s="101">
        <f>IF(ISNUMBER(jaar_zip[[#This Row],[graaddagen]]),IF(OR(MONTH(jaar_zip[[#This Row],[Datum]])=1,MONTH(jaar_zip[[#This Row],[Datum]])=2,MONTH(jaar_zip[[#This Row],[Datum]])=11,MONTH(jaar_zip[[#This Row],[Datum]])=12),1.1,IF(OR(MONTH(jaar_zip[[#This Row],[Datum]])=3,MONTH(jaar_zip[[#This Row],[Datum]])=10),1,0.8))*jaar_zip[[#This Row],[graaddagen]],"")</f>
        <v>7.0400000000000009</v>
      </c>
      <c r="O1192" s="101">
        <f>IF(ISNUMBER(jaar_zip[[#This Row],[etmaaltemperatuur]]),IF(jaar_zip[[#This Row],[etmaaltemperatuur]]&gt;stookgrens,jaar_zip[[#This Row],[etmaaltemperatuur]]-stookgrens,0),"")</f>
        <v>0</v>
      </c>
    </row>
    <row r="1193" spans="1:15" x14ac:dyDescent="0.3">
      <c r="A1193">
        <v>269</v>
      </c>
      <c r="B1193">
        <v>20240403</v>
      </c>
      <c r="C1193">
        <v>5.3</v>
      </c>
      <c r="D1193">
        <v>10.8</v>
      </c>
      <c r="E1193">
        <v>635</v>
      </c>
      <c r="F1193">
        <v>6.7</v>
      </c>
      <c r="G1193">
        <v>1003.4</v>
      </c>
      <c r="H1193">
        <v>88</v>
      </c>
      <c r="I1193" s="101" t="s">
        <v>21</v>
      </c>
      <c r="J1193" s="1">
        <f>DATEVALUE(RIGHT(jaar_zip[[#This Row],[YYYYMMDD]],2)&amp;"-"&amp;MID(jaar_zip[[#This Row],[YYYYMMDD]],5,2)&amp;"-"&amp;LEFT(jaar_zip[[#This Row],[YYYYMMDD]],4))</f>
        <v>45385</v>
      </c>
      <c r="K1193" s="101" t="str">
        <f>IF(AND(VALUE(MONTH(jaar_zip[[#This Row],[Datum]]))=1,VALUE(WEEKNUM(jaar_zip[[#This Row],[Datum]],21))&gt;51),RIGHT(YEAR(jaar_zip[[#This Row],[Datum]])-1,2),RIGHT(YEAR(jaar_zip[[#This Row],[Datum]]),2))&amp;"-"&amp; TEXT(WEEKNUM(jaar_zip[[#This Row],[Datum]],21),"00")</f>
        <v>24-14</v>
      </c>
      <c r="L1193" s="101">
        <f>MONTH(jaar_zip[[#This Row],[Datum]])</f>
        <v>4</v>
      </c>
      <c r="M1193" s="101">
        <f>IF(ISNUMBER(jaar_zip[[#This Row],[etmaaltemperatuur]]),IF(jaar_zip[[#This Row],[etmaaltemperatuur]]&lt;stookgrens,stookgrens-jaar_zip[[#This Row],[etmaaltemperatuur]],0),"")</f>
        <v>7.1999999999999993</v>
      </c>
      <c r="N1193" s="101">
        <f>IF(ISNUMBER(jaar_zip[[#This Row],[graaddagen]]),IF(OR(MONTH(jaar_zip[[#This Row],[Datum]])=1,MONTH(jaar_zip[[#This Row],[Datum]])=2,MONTH(jaar_zip[[#This Row],[Datum]])=11,MONTH(jaar_zip[[#This Row],[Datum]])=12),1.1,IF(OR(MONTH(jaar_zip[[#This Row],[Datum]])=3,MONTH(jaar_zip[[#This Row],[Datum]])=10),1,0.8))*jaar_zip[[#This Row],[graaddagen]],"")</f>
        <v>5.76</v>
      </c>
      <c r="O1193" s="101">
        <f>IF(ISNUMBER(jaar_zip[[#This Row],[etmaaltemperatuur]]),IF(jaar_zip[[#This Row],[etmaaltemperatuur]]&gt;stookgrens,jaar_zip[[#This Row],[etmaaltemperatuur]]-stookgrens,0),"")</f>
        <v>0</v>
      </c>
    </row>
    <row r="1194" spans="1:15" x14ac:dyDescent="0.3">
      <c r="A1194">
        <v>269</v>
      </c>
      <c r="B1194">
        <v>20240404</v>
      </c>
      <c r="C1194">
        <v>6.8</v>
      </c>
      <c r="D1194">
        <v>11.5</v>
      </c>
      <c r="E1194">
        <v>926</v>
      </c>
      <c r="F1194">
        <v>2.9</v>
      </c>
      <c r="G1194">
        <v>1004.4</v>
      </c>
      <c r="H1194">
        <v>82</v>
      </c>
      <c r="I1194" s="101" t="s">
        <v>21</v>
      </c>
      <c r="J1194" s="1">
        <f>DATEVALUE(RIGHT(jaar_zip[[#This Row],[YYYYMMDD]],2)&amp;"-"&amp;MID(jaar_zip[[#This Row],[YYYYMMDD]],5,2)&amp;"-"&amp;LEFT(jaar_zip[[#This Row],[YYYYMMDD]],4))</f>
        <v>45386</v>
      </c>
      <c r="K1194" s="101" t="str">
        <f>IF(AND(VALUE(MONTH(jaar_zip[[#This Row],[Datum]]))=1,VALUE(WEEKNUM(jaar_zip[[#This Row],[Datum]],21))&gt;51),RIGHT(YEAR(jaar_zip[[#This Row],[Datum]])-1,2),RIGHT(YEAR(jaar_zip[[#This Row],[Datum]]),2))&amp;"-"&amp; TEXT(WEEKNUM(jaar_zip[[#This Row],[Datum]],21),"00")</f>
        <v>24-14</v>
      </c>
      <c r="L1194" s="101">
        <f>MONTH(jaar_zip[[#This Row],[Datum]])</f>
        <v>4</v>
      </c>
      <c r="M1194" s="101">
        <f>IF(ISNUMBER(jaar_zip[[#This Row],[etmaaltemperatuur]]),IF(jaar_zip[[#This Row],[etmaaltemperatuur]]&lt;stookgrens,stookgrens-jaar_zip[[#This Row],[etmaaltemperatuur]],0),"")</f>
        <v>6.5</v>
      </c>
      <c r="N1194" s="101">
        <f>IF(ISNUMBER(jaar_zip[[#This Row],[graaddagen]]),IF(OR(MONTH(jaar_zip[[#This Row],[Datum]])=1,MONTH(jaar_zip[[#This Row],[Datum]])=2,MONTH(jaar_zip[[#This Row],[Datum]])=11,MONTH(jaar_zip[[#This Row],[Datum]])=12),1.1,IF(OR(MONTH(jaar_zip[[#This Row],[Datum]])=3,MONTH(jaar_zip[[#This Row],[Datum]])=10),1,0.8))*jaar_zip[[#This Row],[graaddagen]],"")</f>
        <v>5.2</v>
      </c>
      <c r="O1194" s="101">
        <f>IF(ISNUMBER(jaar_zip[[#This Row],[etmaaltemperatuur]]),IF(jaar_zip[[#This Row],[etmaaltemperatuur]]&gt;stookgrens,jaar_zip[[#This Row],[etmaaltemperatuur]]-stookgrens,0),"")</f>
        <v>0</v>
      </c>
    </row>
    <row r="1195" spans="1:15" x14ac:dyDescent="0.3">
      <c r="A1195">
        <v>269</v>
      </c>
      <c r="B1195">
        <v>20240405</v>
      </c>
      <c r="C1195">
        <v>6.5</v>
      </c>
      <c r="D1195">
        <v>13.1</v>
      </c>
      <c r="E1195">
        <v>1005</v>
      </c>
      <c r="F1195">
        <v>3</v>
      </c>
      <c r="G1195">
        <v>1007.7</v>
      </c>
      <c r="H1195">
        <v>83</v>
      </c>
      <c r="I1195" s="101" t="s">
        <v>21</v>
      </c>
      <c r="J1195" s="1">
        <f>DATEVALUE(RIGHT(jaar_zip[[#This Row],[YYYYMMDD]],2)&amp;"-"&amp;MID(jaar_zip[[#This Row],[YYYYMMDD]],5,2)&amp;"-"&amp;LEFT(jaar_zip[[#This Row],[YYYYMMDD]],4))</f>
        <v>45387</v>
      </c>
      <c r="K1195" s="101" t="str">
        <f>IF(AND(VALUE(MONTH(jaar_zip[[#This Row],[Datum]]))=1,VALUE(WEEKNUM(jaar_zip[[#This Row],[Datum]],21))&gt;51),RIGHT(YEAR(jaar_zip[[#This Row],[Datum]])-1,2),RIGHT(YEAR(jaar_zip[[#This Row],[Datum]]),2))&amp;"-"&amp; TEXT(WEEKNUM(jaar_zip[[#This Row],[Datum]],21),"00")</f>
        <v>24-14</v>
      </c>
      <c r="L1195" s="101">
        <f>MONTH(jaar_zip[[#This Row],[Datum]])</f>
        <v>4</v>
      </c>
      <c r="M1195" s="101">
        <f>IF(ISNUMBER(jaar_zip[[#This Row],[etmaaltemperatuur]]),IF(jaar_zip[[#This Row],[etmaaltemperatuur]]&lt;stookgrens,stookgrens-jaar_zip[[#This Row],[etmaaltemperatuur]],0),"")</f>
        <v>4.9000000000000004</v>
      </c>
      <c r="N1195" s="101">
        <f>IF(ISNUMBER(jaar_zip[[#This Row],[graaddagen]]),IF(OR(MONTH(jaar_zip[[#This Row],[Datum]])=1,MONTH(jaar_zip[[#This Row],[Datum]])=2,MONTH(jaar_zip[[#This Row],[Datum]])=11,MONTH(jaar_zip[[#This Row],[Datum]])=12),1.1,IF(OR(MONTH(jaar_zip[[#This Row],[Datum]])=3,MONTH(jaar_zip[[#This Row],[Datum]])=10),1,0.8))*jaar_zip[[#This Row],[graaddagen]],"")</f>
        <v>3.9200000000000004</v>
      </c>
      <c r="O1195" s="101">
        <f>IF(ISNUMBER(jaar_zip[[#This Row],[etmaaltemperatuur]]),IF(jaar_zip[[#This Row],[etmaaltemperatuur]]&gt;stookgrens,jaar_zip[[#This Row],[etmaaltemperatuur]]-stookgrens,0),"")</f>
        <v>0</v>
      </c>
    </row>
    <row r="1196" spans="1:15" x14ac:dyDescent="0.3">
      <c r="A1196">
        <v>269</v>
      </c>
      <c r="B1196">
        <v>20240406</v>
      </c>
      <c r="C1196">
        <v>4.3</v>
      </c>
      <c r="D1196">
        <v>17.100000000000001</v>
      </c>
      <c r="E1196">
        <v>1586</v>
      </c>
      <c r="F1196">
        <v>-0.1</v>
      </c>
      <c r="G1196">
        <v>1008.3</v>
      </c>
      <c r="H1196">
        <v>69</v>
      </c>
      <c r="I1196" s="101" t="s">
        <v>21</v>
      </c>
      <c r="J1196" s="1">
        <f>DATEVALUE(RIGHT(jaar_zip[[#This Row],[YYYYMMDD]],2)&amp;"-"&amp;MID(jaar_zip[[#This Row],[YYYYMMDD]],5,2)&amp;"-"&amp;LEFT(jaar_zip[[#This Row],[YYYYMMDD]],4))</f>
        <v>45388</v>
      </c>
      <c r="K1196" s="101" t="str">
        <f>IF(AND(VALUE(MONTH(jaar_zip[[#This Row],[Datum]]))=1,VALUE(WEEKNUM(jaar_zip[[#This Row],[Datum]],21))&gt;51),RIGHT(YEAR(jaar_zip[[#This Row],[Datum]])-1,2),RIGHT(YEAR(jaar_zip[[#This Row],[Datum]]),2))&amp;"-"&amp; TEXT(WEEKNUM(jaar_zip[[#This Row],[Datum]],21),"00")</f>
        <v>24-14</v>
      </c>
      <c r="L1196" s="101">
        <f>MONTH(jaar_zip[[#This Row],[Datum]])</f>
        <v>4</v>
      </c>
      <c r="M1196" s="101">
        <f>IF(ISNUMBER(jaar_zip[[#This Row],[etmaaltemperatuur]]),IF(jaar_zip[[#This Row],[etmaaltemperatuur]]&lt;stookgrens,stookgrens-jaar_zip[[#This Row],[etmaaltemperatuur]],0),"")</f>
        <v>0.89999999999999858</v>
      </c>
      <c r="N1196" s="101">
        <f>IF(ISNUMBER(jaar_zip[[#This Row],[graaddagen]]),IF(OR(MONTH(jaar_zip[[#This Row],[Datum]])=1,MONTH(jaar_zip[[#This Row],[Datum]])=2,MONTH(jaar_zip[[#This Row],[Datum]])=11,MONTH(jaar_zip[[#This Row],[Datum]])=12),1.1,IF(OR(MONTH(jaar_zip[[#This Row],[Datum]])=3,MONTH(jaar_zip[[#This Row],[Datum]])=10),1,0.8))*jaar_zip[[#This Row],[graaddagen]],"")</f>
        <v>0.71999999999999886</v>
      </c>
      <c r="O1196" s="101">
        <f>IF(ISNUMBER(jaar_zip[[#This Row],[etmaaltemperatuur]]),IF(jaar_zip[[#This Row],[etmaaltemperatuur]]&gt;stookgrens,jaar_zip[[#This Row],[etmaaltemperatuur]]-stookgrens,0),"")</f>
        <v>0</v>
      </c>
    </row>
    <row r="1197" spans="1:15" x14ac:dyDescent="0.3">
      <c r="A1197">
        <v>269</v>
      </c>
      <c r="B1197">
        <v>20240407</v>
      </c>
      <c r="C1197">
        <v>6</v>
      </c>
      <c r="D1197">
        <v>15.9</v>
      </c>
      <c r="E1197">
        <v>2003</v>
      </c>
      <c r="F1197">
        <v>-0.1</v>
      </c>
      <c r="G1197">
        <v>1011.6</v>
      </c>
      <c r="H1197">
        <v>65</v>
      </c>
      <c r="I1197" s="101" t="s">
        <v>21</v>
      </c>
      <c r="J1197" s="1">
        <f>DATEVALUE(RIGHT(jaar_zip[[#This Row],[YYYYMMDD]],2)&amp;"-"&amp;MID(jaar_zip[[#This Row],[YYYYMMDD]],5,2)&amp;"-"&amp;LEFT(jaar_zip[[#This Row],[YYYYMMDD]],4))</f>
        <v>45389</v>
      </c>
      <c r="K1197" s="101" t="str">
        <f>IF(AND(VALUE(MONTH(jaar_zip[[#This Row],[Datum]]))=1,VALUE(WEEKNUM(jaar_zip[[#This Row],[Datum]],21))&gt;51),RIGHT(YEAR(jaar_zip[[#This Row],[Datum]])-1,2),RIGHT(YEAR(jaar_zip[[#This Row],[Datum]]),2))&amp;"-"&amp; TEXT(WEEKNUM(jaar_zip[[#This Row],[Datum]],21),"00")</f>
        <v>24-14</v>
      </c>
      <c r="L1197" s="101">
        <f>MONTH(jaar_zip[[#This Row],[Datum]])</f>
        <v>4</v>
      </c>
      <c r="M1197" s="101">
        <f>IF(ISNUMBER(jaar_zip[[#This Row],[etmaaltemperatuur]]),IF(jaar_zip[[#This Row],[etmaaltemperatuur]]&lt;stookgrens,stookgrens-jaar_zip[[#This Row],[etmaaltemperatuur]],0),"")</f>
        <v>2.0999999999999996</v>
      </c>
      <c r="N1197" s="101">
        <f>IF(ISNUMBER(jaar_zip[[#This Row],[graaddagen]]),IF(OR(MONTH(jaar_zip[[#This Row],[Datum]])=1,MONTH(jaar_zip[[#This Row],[Datum]])=2,MONTH(jaar_zip[[#This Row],[Datum]])=11,MONTH(jaar_zip[[#This Row],[Datum]])=12),1.1,IF(OR(MONTH(jaar_zip[[#This Row],[Datum]])=3,MONTH(jaar_zip[[#This Row],[Datum]])=10),1,0.8))*jaar_zip[[#This Row],[graaddagen]],"")</f>
        <v>1.6799999999999997</v>
      </c>
      <c r="O1197" s="101">
        <f>IF(ISNUMBER(jaar_zip[[#This Row],[etmaaltemperatuur]]),IF(jaar_zip[[#This Row],[etmaaltemperatuur]]&gt;stookgrens,jaar_zip[[#This Row],[etmaaltemperatuur]]-stookgrens,0),"")</f>
        <v>0</v>
      </c>
    </row>
    <row r="1198" spans="1:15" x14ac:dyDescent="0.3">
      <c r="A1198">
        <v>269</v>
      </c>
      <c r="B1198">
        <v>20240408</v>
      </c>
      <c r="C1198">
        <v>2.9</v>
      </c>
      <c r="D1198">
        <v>15.2</v>
      </c>
      <c r="E1198">
        <v>1111</v>
      </c>
      <c r="F1198">
        <v>0.5</v>
      </c>
      <c r="G1198">
        <v>1007.6</v>
      </c>
      <c r="H1198">
        <v>81</v>
      </c>
      <c r="I1198" s="101" t="s">
        <v>21</v>
      </c>
      <c r="J1198" s="1">
        <f>DATEVALUE(RIGHT(jaar_zip[[#This Row],[YYYYMMDD]],2)&amp;"-"&amp;MID(jaar_zip[[#This Row],[YYYYMMDD]],5,2)&amp;"-"&amp;LEFT(jaar_zip[[#This Row],[YYYYMMDD]],4))</f>
        <v>45390</v>
      </c>
      <c r="K1198" s="101" t="str">
        <f>IF(AND(VALUE(MONTH(jaar_zip[[#This Row],[Datum]]))=1,VALUE(WEEKNUM(jaar_zip[[#This Row],[Datum]],21))&gt;51),RIGHT(YEAR(jaar_zip[[#This Row],[Datum]])-1,2),RIGHT(YEAR(jaar_zip[[#This Row],[Datum]]),2))&amp;"-"&amp; TEXT(WEEKNUM(jaar_zip[[#This Row],[Datum]],21),"00")</f>
        <v>24-15</v>
      </c>
      <c r="L1198" s="101">
        <f>MONTH(jaar_zip[[#This Row],[Datum]])</f>
        <v>4</v>
      </c>
      <c r="M1198" s="101">
        <f>IF(ISNUMBER(jaar_zip[[#This Row],[etmaaltemperatuur]]),IF(jaar_zip[[#This Row],[etmaaltemperatuur]]&lt;stookgrens,stookgrens-jaar_zip[[#This Row],[etmaaltemperatuur]],0),"")</f>
        <v>2.8000000000000007</v>
      </c>
      <c r="N1198" s="101">
        <f>IF(ISNUMBER(jaar_zip[[#This Row],[graaddagen]]),IF(OR(MONTH(jaar_zip[[#This Row],[Datum]])=1,MONTH(jaar_zip[[#This Row],[Datum]])=2,MONTH(jaar_zip[[#This Row],[Datum]])=11,MONTH(jaar_zip[[#This Row],[Datum]])=12),1.1,IF(OR(MONTH(jaar_zip[[#This Row],[Datum]])=3,MONTH(jaar_zip[[#This Row],[Datum]])=10),1,0.8))*jaar_zip[[#This Row],[graaddagen]],"")</f>
        <v>2.2400000000000007</v>
      </c>
      <c r="O1198" s="101">
        <f>IF(ISNUMBER(jaar_zip[[#This Row],[etmaaltemperatuur]]),IF(jaar_zip[[#This Row],[etmaaltemperatuur]]&gt;stookgrens,jaar_zip[[#This Row],[etmaaltemperatuur]]-stookgrens,0),"")</f>
        <v>0</v>
      </c>
    </row>
    <row r="1199" spans="1:15" x14ac:dyDescent="0.3">
      <c r="A1199">
        <v>269</v>
      </c>
      <c r="B1199">
        <v>20240409</v>
      </c>
      <c r="C1199">
        <v>8.6999999999999993</v>
      </c>
      <c r="D1199">
        <v>11.5</v>
      </c>
      <c r="E1199">
        <v>934</v>
      </c>
      <c r="F1199">
        <v>2.2999999999999998</v>
      </c>
      <c r="G1199">
        <v>1009.1</v>
      </c>
      <c r="H1199">
        <v>75</v>
      </c>
      <c r="I1199" s="101" t="s">
        <v>21</v>
      </c>
      <c r="J1199" s="1">
        <f>DATEVALUE(RIGHT(jaar_zip[[#This Row],[YYYYMMDD]],2)&amp;"-"&amp;MID(jaar_zip[[#This Row],[YYYYMMDD]],5,2)&amp;"-"&amp;LEFT(jaar_zip[[#This Row],[YYYYMMDD]],4))</f>
        <v>45391</v>
      </c>
      <c r="K1199" s="101" t="str">
        <f>IF(AND(VALUE(MONTH(jaar_zip[[#This Row],[Datum]]))=1,VALUE(WEEKNUM(jaar_zip[[#This Row],[Datum]],21))&gt;51),RIGHT(YEAR(jaar_zip[[#This Row],[Datum]])-1,2),RIGHT(YEAR(jaar_zip[[#This Row],[Datum]]),2))&amp;"-"&amp; TEXT(WEEKNUM(jaar_zip[[#This Row],[Datum]],21),"00")</f>
        <v>24-15</v>
      </c>
      <c r="L1199" s="101">
        <f>MONTH(jaar_zip[[#This Row],[Datum]])</f>
        <v>4</v>
      </c>
      <c r="M1199" s="101">
        <f>IF(ISNUMBER(jaar_zip[[#This Row],[etmaaltemperatuur]]),IF(jaar_zip[[#This Row],[etmaaltemperatuur]]&lt;stookgrens,stookgrens-jaar_zip[[#This Row],[etmaaltemperatuur]],0),"")</f>
        <v>6.5</v>
      </c>
      <c r="N1199" s="101">
        <f>IF(ISNUMBER(jaar_zip[[#This Row],[graaddagen]]),IF(OR(MONTH(jaar_zip[[#This Row],[Datum]])=1,MONTH(jaar_zip[[#This Row],[Datum]])=2,MONTH(jaar_zip[[#This Row],[Datum]])=11,MONTH(jaar_zip[[#This Row],[Datum]])=12),1.1,IF(OR(MONTH(jaar_zip[[#This Row],[Datum]])=3,MONTH(jaar_zip[[#This Row],[Datum]])=10),1,0.8))*jaar_zip[[#This Row],[graaddagen]],"")</f>
        <v>5.2</v>
      </c>
      <c r="O1199" s="101">
        <f>IF(ISNUMBER(jaar_zip[[#This Row],[etmaaltemperatuur]]),IF(jaar_zip[[#This Row],[etmaaltemperatuur]]&gt;stookgrens,jaar_zip[[#This Row],[etmaaltemperatuur]]-stookgrens,0),"")</f>
        <v>0</v>
      </c>
    </row>
    <row r="1200" spans="1:15" x14ac:dyDescent="0.3">
      <c r="A1200">
        <v>269</v>
      </c>
      <c r="B1200">
        <v>20240410</v>
      </c>
      <c r="C1200">
        <v>5.2</v>
      </c>
      <c r="D1200">
        <v>11.6</v>
      </c>
      <c r="E1200">
        <v>1940</v>
      </c>
      <c r="F1200">
        <v>0</v>
      </c>
      <c r="G1200">
        <v>1026.0999999999999</v>
      </c>
      <c r="H1200">
        <v>62</v>
      </c>
      <c r="I1200" s="101" t="s">
        <v>21</v>
      </c>
      <c r="J1200" s="1">
        <f>DATEVALUE(RIGHT(jaar_zip[[#This Row],[YYYYMMDD]],2)&amp;"-"&amp;MID(jaar_zip[[#This Row],[YYYYMMDD]],5,2)&amp;"-"&amp;LEFT(jaar_zip[[#This Row],[YYYYMMDD]],4))</f>
        <v>45392</v>
      </c>
      <c r="K1200" s="101" t="str">
        <f>IF(AND(VALUE(MONTH(jaar_zip[[#This Row],[Datum]]))=1,VALUE(WEEKNUM(jaar_zip[[#This Row],[Datum]],21))&gt;51),RIGHT(YEAR(jaar_zip[[#This Row],[Datum]])-1,2),RIGHT(YEAR(jaar_zip[[#This Row],[Datum]]),2))&amp;"-"&amp; TEXT(WEEKNUM(jaar_zip[[#This Row],[Datum]],21),"00")</f>
        <v>24-15</v>
      </c>
      <c r="L1200" s="101">
        <f>MONTH(jaar_zip[[#This Row],[Datum]])</f>
        <v>4</v>
      </c>
      <c r="M1200" s="101">
        <f>IF(ISNUMBER(jaar_zip[[#This Row],[etmaaltemperatuur]]),IF(jaar_zip[[#This Row],[etmaaltemperatuur]]&lt;stookgrens,stookgrens-jaar_zip[[#This Row],[etmaaltemperatuur]],0),"")</f>
        <v>6.4</v>
      </c>
      <c r="N1200" s="101">
        <f>IF(ISNUMBER(jaar_zip[[#This Row],[graaddagen]]),IF(OR(MONTH(jaar_zip[[#This Row],[Datum]])=1,MONTH(jaar_zip[[#This Row],[Datum]])=2,MONTH(jaar_zip[[#This Row],[Datum]])=11,MONTH(jaar_zip[[#This Row],[Datum]])=12),1.1,IF(OR(MONTH(jaar_zip[[#This Row],[Datum]])=3,MONTH(jaar_zip[[#This Row],[Datum]])=10),1,0.8))*jaar_zip[[#This Row],[graaddagen]],"")</f>
        <v>5.120000000000001</v>
      </c>
      <c r="O1200" s="101">
        <f>IF(ISNUMBER(jaar_zip[[#This Row],[etmaaltemperatuur]]),IF(jaar_zip[[#This Row],[etmaaltemperatuur]]&gt;stookgrens,jaar_zip[[#This Row],[etmaaltemperatuur]]-stookgrens,0),"")</f>
        <v>0</v>
      </c>
    </row>
    <row r="1201" spans="1:15" x14ac:dyDescent="0.3">
      <c r="A1201">
        <v>269</v>
      </c>
      <c r="B1201">
        <v>20240411</v>
      </c>
      <c r="C1201">
        <v>5.3</v>
      </c>
      <c r="D1201">
        <v>13.1</v>
      </c>
      <c r="E1201">
        <v>418</v>
      </c>
      <c r="F1201">
        <v>0.3</v>
      </c>
      <c r="G1201">
        <v>1029.5</v>
      </c>
      <c r="H1201">
        <v>85</v>
      </c>
      <c r="I1201" s="101" t="s">
        <v>21</v>
      </c>
      <c r="J1201" s="1">
        <f>DATEVALUE(RIGHT(jaar_zip[[#This Row],[YYYYMMDD]],2)&amp;"-"&amp;MID(jaar_zip[[#This Row],[YYYYMMDD]],5,2)&amp;"-"&amp;LEFT(jaar_zip[[#This Row],[YYYYMMDD]],4))</f>
        <v>45393</v>
      </c>
      <c r="K1201" s="101" t="str">
        <f>IF(AND(VALUE(MONTH(jaar_zip[[#This Row],[Datum]]))=1,VALUE(WEEKNUM(jaar_zip[[#This Row],[Datum]],21))&gt;51),RIGHT(YEAR(jaar_zip[[#This Row],[Datum]])-1,2),RIGHT(YEAR(jaar_zip[[#This Row],[Datum]]),2))&amp;"-"&amp; TEXT(WEEKNUM(jaar_zip[[#This Row],[Datum]],21),"00")</f>
        <v>24-15</v>
      </c>
      <c r="L1201" s="101">
        <f>MONTH(jaar_zip[[#This Row],[Datum]])</f>
        <v>4</v>
      </c>
      <c r="M1201" s="101">
        <f>IF(ISNUMBER(jaar_zip[[#This Row],[etmaaltemperatuur]]),IF(jaar_zip[[#This Row],[etmaaltemperatuur]]&lt;stookgrens,stookgrens-jaar_zip[[#This Row],[etmaaltemperatuur]],0),"")</f>
        <v>4.9000000000000004</v>
      </c>
      <c r="N1201" s="101">
        <f>IF(ISNUMBER(jaar_zip[[#This Row],[graaddagen]]),IF(OR(MONTH(jaar_zip[[#This Row],[Datum]])=1,MONTH(jaar_zip[[#This Row],[Datum]])=2,MONTH(jaar_zip[[#This Row],[Datum]])=11,MONTH(jaar_zip[[#This Row],[Datum]])=12),1.1,IF(OR(MONTH(jaar_zip[[#This Row],[Datum]])=3,MONTH(jaar_zip[[#This Row],[Datum]])=10),1,0.8))*jaar_zip[[#This Row],[graaddagen]],"")</f>
        <v>3.9200000000000004</v>
      </c>
      <c r="O1201" s="101">
        <f>IF(ISNUMBER(jaar_zip[[#This Row],[etmaaltemperatuur]]),IF(jaar_zip[[#This Row],[etmaaltemperatuur]]&gt;stookgrens,jaar_zip[[#This Row],[etmaaltemperatuur]]-stookgrens,0),"")</f>
        <v>0</v>
      </c>
    </row>
    <row r="1202" spans="1:15" x14ac:dyDescent="0.3">
      <c r="A1202">
        <v>269</v>
      </c>
      <c r="B1202">
        <v>20240412</v>
      </c>
      <c r="C1202">
        <v>6.5</v>
      </c>
      <c r="D1202">
        <v>15.5</v>
      </c>
      <c r="E1202">
        <v>1622</v>
      </c>
      <c r="F1202">
        <v>0</v>
      </c>
      <c r="G1202">
        <v>1028.0999999999999</v>
      </c>
      <c r="H1202">
        <v>74</v>
      </c>
      <c r="I1202" s="101" t="s">
        <v>21</v>
      </c>
      <c r="J1202" s="1">
        <f>DATEVALUE(RIGHT(jaar_zip[[#This Row],[YYYYMMDD]],2)&amp;"-"&amp;MID(jaar_zip[[#This Row],[YYYYMMDD]],5,2)&amp;"-"&amp;LEFT(jaar_zip[[#This Row],[YYYYMMDD]],4))</f>
        <v>45394</v>
      </c>
      <c r="K1202" s="101" t="str">
        <f>IF(AND(VALUE(MONTH(jaar_zip[[#This Row],[Datum]]))=1,VALUE(WEEKNUM(jaar_zip[[#This Row],[Datum]],21))&gt;51),RIGHT(YEAR(jaar_zip[[#This Row],[Datum]])-1,2),RIGHT(YEAR(jaar_zip[[#This Row],[Datum]]),2))&amp;"-"&amp; TEXT(WEEKNUM(jaar_zip[[#This Row],[Datum]],21),"00")</f>
        <v>24-15</v>
      </c>
      <c r="L1202" s="101">
        <f>MONTH(jaar_zip[[#This Row],[Datum]])</f>
        <v>4</v>
      </c>
      <c r="M1202" s="101">
        <f>IF(ISNUMBER(jaar_zip[[#This Row],[etmaaltemperatuur]]),IF(jaar_zip[[#This Row],[etmaaltemperatuur]]&lt;stookgrens,stookgrens-jaar_zip[[#This Row],[etmaaltemperatuur]],0),"")</f>
        <v>2.5</v>
      </c>
      <c r="N1202" s="101">
        <f>IF(ISNUMBER(jaar_zip[[#This Row],[graaddagen]]),IF(OR(MONTH(jaar_zip[[#This Row],[Datum]])=1,MONTH(jaar_zip[[#This Row],[Datum]])=2,MONTH(jaar_zip[[#This Row],[Datum]])=11,MONTH(jaar_zip[[#This Row],[Datum]])=12),1.1,IF(OR(MONTH(jaar_zip[[#This Row],[Datum]])=3,MONTH(jaar_zip[[#This Row],[Datum]])=10),1,0.8))*jaar_zip[[#This Row],[graaddagen]],"")</f>
        <v>2</v>
      </c>
      <c r="O1202" s="101">
        <f>IF(ISNUMBER(jaar_zip[[#This Row],[etmaaltemperatuur]]),IF(jaar_zip[[#This Row],[etmaaltemperatuur]]&gt;stookgrens,jaar_zip[[#This Row],[etmaaltemperatuur]]-stookgrens,0),"")</f>
        <v>0</v>
      </c>
    </row>
    <row r="1203" spans="1:15" x14ac:dyDescent="0.3">
      <c r="A1203">
        <v>269</v>
      </c>
      <c r="B1203">
        <v>20240413</v>
      </c>
      <c r="C1203">
        <v>6.2</v>
      </c>
      <c r="D1203">
        <v>16.399999999999999</v>
      </c>
      <c r="E1203">
        <v>1696</v>
      </c>
      <c r="F1203">
        <v>0</v>
      </c>
      <c r="G1203">
        <v>1021.5</v>
      </c>
      <c r="H1203">
        <v>71</v>
      </c>
      <c r="I1203" s="101" t="s">
        <v>21</v>
      </c>
      <c r="J1203" s="1">
        <f>DATEVALUE(RIGHT(jaar_zip[[#This Row],[YYYYMMDD]],2)&amp;"-"&amp;MID(jaar_zip[[#This Row],[YYYYMMDD]],5,2)&amp;"-"&amp;LEFT(jaar_zip[[#This Row],[YYYYMMDD]],4))</f>
        <v>45395</v>
      </c>
      <c r="K1203" s="101" t="str">
        <f>IF(AND(VALUE(MONTH(jaar_zip[[#This Row],[Datum]]))=1,VALUE(WEEKNUM(jaar_zip[[#This Row],[Datum]],21))&gt;51),RIGHT(YEAR(jaar_zip[[#This Row],[Datum]])-1,2),RIGHT(YEAR(jaar_zip[[#This Row],[Datum]]),2))&amp;"-"&amp; TEXT(WEEKNUM(jaar_zip[[#This Row],[Datum]],21),"00")</f>
        <v>24-15</v>
      </c>
      <c r="L1203" s="101">
        <f>MONTH(jaar_zip[[#This Row],[Datum]])</f>
        <v>4</v>
      </c>
      <c r="M1203" s="101">
        <f>IF(ISNUMBER(jaar_zip[[#This Row],[etmaaltemperatuur]]),IF(jaar_zip[[#This Row],[etmaaltemperatuur]]&lt;stookgrens,stookgrens-jaar_zip[[#This Row],[etmaaltemperatuur]],0),"")</f>
        <v>1.6000000000000014</v>
      </c>
      <c r="N1203" s="101">
        <f>IF(ISNUMBER(jaar_zip[[#This Row],[graaddagen]]),IF(OR(MONTH(jaar_zip[[#This Row],[Datum]])=1,MONTH(jaar_zip[[#This Row],[Datum]])=2,MONTH(jaar_zip[[#This Row],[Datum]])=11,MONTH(jaar_zip[[#This Row],[Datum]])=12),1.1,IF(OR(MONTH(jaar_zip[[#This Row],[Datum]])=3,MONTH(jaar_zip[[#This Row],[Datum]])=10),1,0.8))*jaar_zip[[#This Row],[graaddagen]],"")</f>
        <v>1.2800000000000011</v>
      </c>
      <c r="O1203" s="101">
        <f>IF(ISNUMBER(jaar_zip[[#This Row],[etmaaltemperatuur]]),IF(jaar_zip[[#This Row],[etmaaltemperatuur]]&gt;stookgrens,jaar_zip[[#This Row],[etmaaltemperatuur]]-stookgrens,0),"")</f>
        <v>0</v>
      </c>
    </row>
    <row r="1204" spans="1:15" x14ac:dyDescent="0.3">
      <c r="A1204">
        <v>269</v>
      </c>
      <c r="B1204">
        <v>20240414</v>
      </c>
      <c r="C1204">
        <v>4.2</v>
      </c>
      <c r="D1204">
        <v>10.9</v>
      </c>
      <c r="E1204">
        <v>1978</v>
      </c>
      <c r="F1204">
        <v>-0.1</v>
      </c>
      <c r="G1204">
        <v>1020.4</v>
      </c>
      <c r="H1204">
        <v>65</v>
      </c>
      <c r="I1204" s="101" t="s">
        <v>21</v>
      </c>
      <c r="J1204" s="1">
        <f>DATEVALUE(RIGHT(jaar_zip[[#This Row],[YYYYMMDD]],2)&amp;"-"&amp;MID(jaar_zip[[#This Row],[YYYYMMDD]],5,2)&amp;"-"&amp;LEFT(jaar_zip[[#This Row],[YYYYMMDD]],4))</f>
        <v>45396</v>
      </c>
      <c r="K1204" s="101" t="str">
        <f>IF(AND(VALUE(MONTH(jaar_zip[[#This Row],[Datum]]))=1,VALUE(WEEKNUM(jaar_zip[[#This Row],[Datum]],21))&gt;51),RIGHT(YEAR(jaar_zip[[#This Row],[Datum]])-1,2),RIGHT(YEAR(jaar_zip[[#This Row],[Datum]]),2))&amp;"-"&amp; TEXT(WEEKNUM(jaar_zip[[#This Row],[Datum]],21),"00")</f>
        <v>24-15</v>
      </c>
      <c r="L1204" s="101">
        <f>MONTH(jaar_zip[[#This Row],[Datum]])</f>
        <v>4</v>
      </c>
      <c r="M1204" s="101">
        <f>IF(ISNUMBER(jaar_zip[[#This Row],[etmaaltemperatuur]]),IF(jaar_zip[[#This Row],[etmaaltemperatuur]]&lt;stookgrens,stookgrens-jaar_zip[[#This Row],[etmaaltemperatuur]],0),"")</f>
        <v>7.1</v>
      </c>
      <c r="N1204" s="101">
        <f>IF(ISNUMBER(jaar_zip[[#This Row],[graaddagen]]),IF(OR(MONTH(jaar_zip[[#This Row],[Datum]])=1,MONTH(jaar_zip[[#This Row],[Datum]])=2,MONTH(jaar_zip[[#This Row],[Datum]])=11,MONTH(jaar_zip[[#This Row],[Datum]])=12),1.1,IF(OR(MONTH(jaar_zip[[#This Row],[Datum]])=3,MONTH(jaar_zip[[#This Row],[Datum]])=10),1,0.8))*jaar_zip[[#This Row],[graaddagen]],"")</f>
        <v>5.68</v>
      </c>
      <c r="O1204" s="101">
        <f>IF(ISNUMBER(jaar_zip[[#This Row],[etmaaltemperatuur]]),IF(jaar_zip[[#This Row],[etmaaltemperatuur]]&gt;stookgrens,jaar_zip[[#This Row],[etmaaltemperatuur]]-stookgrens,0),"")</f>
        <v>0</v>
      </c>
    </row>
    <row r="1205" spans="1:15" x14ac:dyDescent="0.3">
      <c r="A1205">
        <v>269</v>
      </c>
      <c r="B1205">
        <v>20240415</v>
      </c>
      <c r="C1205">
        <v>7</v>
      </c>
      <c r="D1205">
        <v>7.6</v>
      </c>
      <c r="E1205">
        <v>813</v>
      </c>
      <c r="F1205">
        <v>17.399999999999999</v>
      </c>
      <c r="G1205">
        <v>1003.7</v>
      </c>
      <c r="H1205">
        <v>81</v>
      </c>
      <c r="I1205" s="101" t="s">
        <v>21</v>
      </c>
      <c r="J1205" s="1">
        <f>DATEVALUE(RIGHT(jaar_zip[[#This Row],[YYYYMMDD]],2)&amp;"-"&amp;MID(jaar_zip[[#This Row],[YYYYMMDD]],5,2)&amp;"-"&amp;LEFT(jaar_zip[[#This Row],[YYYYMMDD]],4))</f>
        <v>45397</v>
      </c>
      <c r="K1205" s="101" t="str">
        <f>IF(AND(VALUE(MONTH(jaar_zip[[#This Row],[Datum]]))=1,VALUE(WEEKNUM(jaar_zip[[#This Row],[Datum]],21))&gt;51),RIGHT(YEAR(jaar_zip[[#This Row],[Datum]])-1,2),RIGHT(YEAR(jaar_zip[[#This Row],[Datum]]),2))&amp;"-"&amp; TEXT(WEEKNUM(jaar_zip[[#This Row],[Datum]],21),"00")</f>
        <v>24-16</v>
      </c>
      <c r="L1205" s="101">
        <f>MONTH(jaar_zip[[#This Row],[Datum]])</f>
        <v>4</v>
      </c>
      <c r="M1205" s="101">
        <f>IF(ISNUMBER(jaar_zip[[#This Row],[etmaaltemperatuur]]),IF(jaar_zip[[#This Row],[etmaaltemperatuur]]&lt;stookgrens,stookgrens-jaar_zip[[#This Row],[etmaaltemperatuur]],0),"")</f>
        <v>10.4</v>
      </c>
      <c r="N1205" s="101">
        <f>IF(ISNUMBER(jaar_zip[[#This Row],[graaddagen]]),IF(OR(MONTH(jaar_zip[[#This Row],[Datum]])=1,MONTH(jaar_zip[[#This Row],[Datum]])=2,MONTH(jaar_zip[[#This Row],[Datum]])=11,MONTH(jaar_zip[[#This Row],[Datum]])=12),1.1,IF(OR(MONTH(jaar_zip[[#This Row],[Datum]])=3,MONTH(jaar_zip[[#This Row],[Datum]])=10),1,0.8))*jaar_zip[[#This Row],[graaddagen]],"")</f>
        <v>8.32</v>
      </c>
      <c r="O1205" s="101">
        <f>IF(ISNUMBER(jaar_zip[[#This Row],[etmaaltemperatuur]]),IF(jaar_zip[[#This Row],[etmaaltemperatuur]]&gt;stookgrens,jaar_zip[[#This Row],[etmaaltemperatuur]]-stookgrens,0),"")</f>
        <v>0</v>
      </c>
    </row>
    <row r="1206" spans="1:15" x14ac:dyDescent="0.3">
      <c r="A1206">
        <v>269</v>
      </c>
      <c r="B1206">
        <v>20240416</v>
      </c>
      <c r="C1206">
        <v>6.5</v>
      </c>
      <c r="D1206">
        <v>8.4</v>
      </c>
      <c r="E1206">
        <v>1554</v>
      </c>
      <c r="F1206">
        <v>10</v>
      </c>
      <c r="G1206">
        <v>1003.6</v>
      </c>
      <c r="H1206">
        <v>77</v>
      </c>
      <c r="I1206" s="101" t="s">
        <v>21</v>
      </c>
      <c r="J1206" s="1">
        <f>DATEVALUE(RIGHT(jaar_zip[[#This Row],[YYYYMMDD]],2)&amp;"-"&amp;MID(jaar_zip[[#This Row],[YYYYMMDD]],5,2)&amp;"-"&amp;LEFT(jaar_zip[[#This Row],[YYYYMMDD]],4))</f>
        <v>45398</v>
      </c>
      <c r="K1206" s="101" t="str">
        <f>IF(AND(VALUE(MONTH(jaar_zip[[#This Row],[Datum]]))=1,VALUE(WEEKNUM(jaar_zip[[#This Row],[Datum]],21))&gt;51),RIGHT(YEAR(jaar_zip[[#This Row],[Datum]])-1,2),RIGHT(YEAR(jaar_zip[[#This Row],[Datum]]),2))&amp;"-"&amp; TEXT(WEEKNUM(jaar_zip[[#This Row],[Datum]],21),"00")</f>
        <v>24-16</v>
      </c>
      <c r="L1206" s="101">
        <f>MONTH(jaar_zip[[#This Row],[Datum]])</f>
        <v>4</v>
      </c>
      <c r="M1206" s="101">
        <f>IF(ISNUMBER(jaar_zip[[#This Row],[etmaaltemperatuur]]),IF(jaar_zip[[#This Row],[etmaaltemperatuur]]&lt;stookgrens,stookgrens-jaar_zip[[#This Row],[etmaaltemperatuur]],0),"")</f>
        <v>9.6</v>
      </c>
      <c r="N1206" s="101">
        <f>IF(ISNUMBER(jaar_zip[[#This Row],[graaddagen]]),IF(OR(MONTH(jaar_zip[[#This Row],[Datum]])=1,MONTH(jaar_zip[[#This Row],[Datum]])=2,MONTH(jaar_zip[[#This Row],[Datum]])=11,MONTH(jaar_zip[[#This Row],[Datum]])=12),1.1,IF(OR(MONTH(jaar_zip[[#This Row],[Datum]])=3,MONTH(jaar_zip[[#This Row],[Datum]])=10),1,0.8))*jaar_zip[[#This Row],[graaddagen]],"")</f>
        <v>7.68</v>
      </c>
      <c r="O1206" s="101">
        <f>IF(ISNUMBER(jaar_zip[[#This Row],[etmaaltemperatuur]]),IF(jaar_zip[[#This Row],[etmaaltemperatuur]]&gt;stookgrens,jaar_zip[[#This Row],[etmaaltemperatuur]]-stookgrens,0),"")</f>
        <v>0</v>
      </c>
    </row>
    <row r="1207" spans="1:15" x14ac:dyDescent="0.3">
      <c r="A1207">
        <v>269</v>
      </c>
      <c r="B1207">
        <v>20240417</v>
      </c>
      <c r="C1207">
        <v>3.1</v>
      </c>
      <c r="D1207">
        <v>6.3</v>
      </c>
      <c r="E1207">
        <v>1168</v>
      </c>
      <c r="F1207">
        <v>9.6999999999999993</v>
      </c>
      <c r="G1207">
        <v>1011.9</v>
      </c>
      <c r="H1207">
        <v>80</v>
      </c>
      <c r="I1207" s="101" t="s">
        <v>21</v>
      </c>
      <c r="J1207" s="1">
        <f>DATEVALUE(RIGHT(jaar_zip[[#This Row],[YYYYMMDD]],2)&amp;"-"&amp;MID(jaar_zip[[#This Row],[YYYYMMDD]],5,2)&amp;"-"&amp;LEFT(jaar_zip[[#This Row],[YYYYMMDD]],4))</f>
        <v>45399</v>
      </c>
      <c r="K1207" s="101" t="str">
        <f>IF(AND(VALUE(MONTH(jaar_zip[[#This Row],[Datum]]))=1,VALUE(WEEKNUM(jaar_zip[[#This Row],[Datum]],21))&gt;51),RIGHT(YEAR(jaar_zip[[#This Row],[Datum]])-1,2),RIGHT(YEAR(jaar_zip[[#This Row],[Datum]]),2))&amp;"-"&amp; TEXT(WEEKNUM(jaar_zip[[#This Row],[Datum]],21),"00")</f>
        <v>24-16</v>
      </c>
      <c r="L1207" s="101">
        <f>MONTH(jaar_zip[[#This Row],[Datum]])</f>
        <v>4</v>
      </c>
      <c r="M1207" s="101">
        <f>IF(ISNUMBER(jaar_zip[[#This Row],[etmaaltemperatuur]]),IF(jaar_zip[[#This Row],[etmaaltemperatuur]]&lt;stookgrens,stookgrens-jaar_zip[[#This Row],[etmaaltemperatuur]],0),"")</f>
        <v>11.7</v>
      </c>
      <c r="N1207" s="101">
        <f>IF(ISNUMBER(jaar_zip[[#This Row],[graaddagen]]),IF(OR(MONTH(jaar_zip[[#This Row],[Datum]])=1,MONTH(jaar_zip[[#This Row],[Datum]])=2,MONTH(jaar_zip[[#This Row],[Datum]])=11,MONTH(jaar_zip[[#This Row],[Datum]])=12),1.1,IF(OR(MONTH(jaar_zip[[#This Row],[Datum]])=3,MONTH(jaar_zip[[#This Row],[Datum]])=10),1,0.8))*jaar_zip[[#This Row],[graaddagen]],"")</f>
        <v>9.36</v>
      </c>
      <c r="O1207" s="101">
        <f>IF(ISNUMBER(jaar_zip[[#This Row],[etmaaltemperatuur]]),IF(jaar_zip[[#This Row],[etmaaltemperatuur]]&gt;stookgrens,jaar_zip[[#This Row],[etmaaltemperatuur]]-stookgrens,0),"")</f>
        <v>0</v>
      </c>
    </row>
    <row r="1208" spans="1:15" x14ac:dyDescent="0.3">
      <c r="A1208">
        <v>269</v>
      </c>
      <c r="B1208">
        <v>20240418</v>
      </c>
      <c r="C1208">
        <v>3.6</v>
      </c>
      <c r="D1208">
        <v>7</v>
      </c>
      <c r="E1208">
        <v>1483</v>
      </c>
      <c r="F1208">
        <v>1.8</v>
      </c>
      <c r="G1208">
        <v>1017.9</v>
      </c>
      <c r="H1208">
        <v>77</v>
      </c>
      <c r="I1208" s="101" t="s">
        <v>21</v>
      </c>
      <c r="J1208" s="1">
        <f>DATEVALUE(RIGHT(jaar_zip[[#This Row],[YYYYMMDD]],2)&amp;"-"&amp;MID(jaar_zip[[#This Row],[YYYYMMDD]],5,2)&amp;"-"&amp;LEFT(jaar_zip[[#This Row],[YYYYMMDD]],4))</f>
        <v>45400</v>
      </c>
      <c r="K1208" s="101" t="str">
        <f>IF(AND(VALUE(MONTH(jaar_zip[[#This Row],[Datum]]))=1,VALUE(WEEKNUM(jaar_zip[[#This Row],[Datum]],21))&gt;51),RIGHT(YEAR(jaar_zip[[#This Row],[Datum]])-1,2),RIGHT(YEAR(jaar_zip[[#This Row],[Datum]]),2))&amp;"-"&amp; TEXT(WEEKNUM(jaar_zip[[#This Row],[Datum]],21),"00")</f>
        <v>24-16</v>
      </c>
      <c r="L1208" s="101">
        <f>MONTH(jaar_zip[[#This Row],[Datum]])</f>
        <v>4</v>
      </c>
      <c r="M1208" s="101">
        <f>IF(ISNUMBER(jaar_zip[[#This Row],[etmaaltemperatuur]]),IF(jaar_zip[[#This Row],[etmaaltemperatuur]]&lt;stookgrens,stookgrens-jaar_zip[[#This Row],[etmaaltemperatuur]],0),"")</f>
        <v>11</v>
      </c>
      <c r="N1208" s="101">
        <f>IF(ISNUMBER(jaar_zip[[#This Row],[graaddagen]]),IF(OR(MONTH(jaar_zip[[#This Row],[Datum]])=1,MONTH(jaar_zip[[#This Row],[Datum]])=2,MONTH(jaar_zip[[#This Row],[Datum]])=11,MONTH(jaar_zip[[#This Row],[Datum]])=12),1.1,IF(OR(MONTH(jaar_zip[[#This Row],[Datum]])=3,MONTH(jaar_zip[[#This Row],[Datum]])=10),1,0.8))*jaar_zip[[#This Row],[graaddagen]],"")</f>
        <v>8.8000000000000007</v>
      </c>
      <c r="O1208" s="101">
        <f>IF(ISNUMBER(jaar_zip[[#This Row],[etmaaltemperatuur]]),IF(jaar_zip[[#This Row],[etmaaltemperatuur]]&gt;stookgrens,jaar_zip[[#This Row],[etmaaltemperatuur]]-stookgrens,0),"")</f>
        <v>0</v>
      </c>
    </row>
    <row r="1209" spans="1:15" x14ac:dyDescent="0.3">
      <c r="A1209">
        <v>269</v>
      </c>
      <c r="B1209">
        <v>20240419</v>
      </c>
      <c r="C1209">
        <v>6.8</v>
      </c>
      <c r="D1209">
        <v>8.1999999999999993</v>
      </c>
      <c r="E1209">
        <v>1127</v>
      </c>
      <c r="F1209">
        <v>17.5</v>
      </c>
      <c r="G1209">
        <v>1010</v>
      </c>
      <c r="H1209">
        <v>84</v>
      </c>
      <c r="I1209" s="101" t="s">
        <v>21</v>
      </c>
      <c r="J1209" s="1">
        <f>DATEVALUE(RIGHT(jaar_zip[[#This Row],[YYYYMMDD]],2)&amp;"-"&amp;MID(jaar_zip[[#This Row],[YYYYMMDD]],5,2)&amp;"-"&amp;LEFT(jaar_zip[[#This Row],[YYYYMMDD]],4))</f>
        <v>45401</v>
      </c>
      <c r="K1209" s="101" t="str">
        <f>IF(AND(VALUE(MONTH(jaar_zip[[#This Row],[Datum]]))=1,VALUE(WEEKNUM(jaar_zip[[#This Row],[Datum]],21))&gt;51),RIGHT(YEAR(jaar_zip[[#This Row],[Datum]])-1,2),RIGHT(YEAR(jaar_zip[[#This Row],[Datum]]),2))&amp;"-"&amp; TEXT(WEEKNUM(jaar_zip[[#This Row],[Datum]],21),"00")</f>
        <v>24-16</v>
      </c>
      <c r="L1209" s="101">
        <f>MONTH(jaar_zip[[#This Row],[Datum]])</f>
        <v>4</v>
      </c>
      <c r="M1209" s="101">
        <f>IF(ISNUMBER(jaar_zip[[#This Row],[etmaaltemperatuur]]),IF(jaar_zip[[#This Row],[etmaaltemperatuur]]&lt;stookgrens,stookgrens-jaar_zip[[#This Row],[etmaaltemperatuur]],0),"")</f>
        <v>9.8000000000000007</v>
      </c>
      <c r="N1209" s="101">
        <f>IF(ISNUMBER(jaar_zip[[#This Row],[graaddagen]]),IF(OR(MONTH(jaar_zip[[#This Row],[Datum]])=1,MONTH(jaar_zip[[#This Row],[Datum]])=2,MONTH(jaar_zip[[#This Row],[Datum]])=11,MONTH(jaar_zip[[#This Row],[Datum]])=12),1.1,IF(OR(MONTH(jaar_zip[[#This Row],[Datum]])=3,MONTH(jaar_zip[[#This Row],[Datum]])=10),1,0.8))*jaar_zip[[#This Row],[graaddagen]],"")</f>
        <v>7.8400000000000007</v>
      </c>
      <c r="O1209" s="101">
        <f>IF(ISNUMBER(jaar_zip[[#This Row],[etmaaltemperatuur]]),IF(jaar_zip[[#This Row],[etmaaltemperatuur]]&gt;stookgrens,jaar_zip[[#This Row],[etmaaltemperatuur]]-stookgrens,0),"")</f>
        <v>0</v>
      </c>
    </row>
    <row r="1210" spans="1:15" x14ac:dyDescent="0.3">
      <c r="A1210">
        <v>269</v>
      </c>
      <c r="B1210">
        <v>20240420</v>
      </c>
      <c r="C1210">
        <v>5.7</v>
      </c>
      <c r="D1210">
        <v>7.1</v>
      </c>
      <c r="E1210">
        <v>1584</v>
      </c>
      <c r="F1210">
        <v>10</v>
      </c>
      <c r="G1210">
        <v>1020.9</v>
      </c>
      <c r="H1210">
        <v>78</v>
      </c>
      <c r="I1210" s="101" t="s">
        <v>21</v>
      </c>
      <c r="J1210" s="1">
        <f>DATEVALUE(RIGHT(jaar_zip[[#This Row],[YYYYMMDD]],2)&amp;"-"&amp;MID(jaar_zip[[#This Row],[YYYYMMDD]],5,2)&amp;"-"&amp;LEFT(jaar_zip[[#This Row],[YYYYMMDD]],4))</f>
        <v>45402</v>
      </c>
      <c r="K1210" s="101" t="str">
        <f>IF(AND(VALUE(MONTH(jaar_zip[[#This Row],[Datum]]))=1,VALUE(WEEKNUM(jaar_zip[[#This Row],[Datum]],21))&gt;51),RIGHT(YEAR(jaar_zip[[#This Row],[Datum]])-1,2),RIGHT(YEAR(jaar_zip[[#This Row],[Datum]]),2))&amp;"-"&amp; TEXT(WEEKNUM(jaar_zip[[#This Row],[Datum]],21),"00")</f>
        <v>24-16</v>
      </c>
      <c r="L1210" s="101">
        <f>MONTH(jaar_zip[[#This Row],[Datum]])</f>
        <v>4</v>
      </c>
      <c r="M1210" s="101">
        <f>IF(ISNUMBER(jaar_zip[[#This Row],[etmaaltemperatuur]]),IF(jaar_zip[[#This Row],[etmaaltemperatuur]]&lt;stookgrens,stookgrens-jaar_zip[[#This Row],[etmaaltemperatuur]],0),"")</f>
        <v>10.9</v>
      </c>
      <c r="N1210" s="101">
        <f>IF(ISNUMBER(jaar_zip[[#This Row],[graaddagen]]),IF(OR(MONTH(jaar_zip[[#This Row],[Datum]])=1,MONTH(jaar_zip[[#This Row],[Datum]])=2,MONTH(jaar_zip[[#This Row],[Datum]])=11,MONTH(jaar_zip[[#This Row],[Datum]])=12),1.1,IF(OR(MONTH(jaar_zip[[#This Row],[Datum]])=3,MONTH(jaar_zip[[#This Row],[Datum]])=10),1,0.8))*jaar_zip[[#This Row],[graaddagen]],"")</f>
        <v>8.7200000000000006</v>
      </c>
      <c r="O1210" s="101">
        <f>IF(ISNUMBER(jaar_zip[[#This Row],[etmaaltemperatuur]]),IF(jaar_zip[[#This Row],[etmaaltemperatuur]]&gt;stookgrens,jaar_zip[[#This Row],[etmaaltemperatuur]]-stookgrens,0),"")</f>
        <v>0</v>
      </c>
    </row>
    <row r="1211" spans="1:15" x14ac:dyDescent="0.3">
      <c r="A1211">
        <v>269</v>
      </c>
      <c r="B1211">
        <v>20240421</v>
      </c>
      <c r="C1211">
        <v>4.8</v>
      </c>
      <c r="D1211">
        <v>6.2</v>
      </c>
      <c r="E1211">
        <v>1730</v>
      </c>
      <c r="F1211">
        <v>3.1</v>
      </c>
      <c r="G1211">
        <v>1025.3</v>
      </c>
      <c r="H1211">
        <v>75</v>
      </c>
      <c r="I1211" s="101" t="s">
        <v>21</v>
      </c>
      <c r="J1211" s="1">
        <f>DATEVALUE(RIGHT(jaar_zip[[#This Row],[YYYYMMDD]],2)&amp;"-"&amp;MID(jaar_zip[[#This Row],[YYYYMMDD]],5,2)&amp;"-"&amp;LEFT(jaar_zip[[#This Row],[YYYYMMDD]],4))</f>
        <v>45403</v>
      </c>
      <c r="K1211" s="101" t="str">
        <f>IF(AND(VALUE(MONTH(jaar_zip[[#This Row],[Datum]]))=1,VALUE(WEEKNUM(jaar_zip[[#This Row],[Datum]],21))&gt;51),RIGHT(YEAR(jaar_zip[[#This Row],[Datum]])-1,2),RIGHT(YEAR(jaar_zip[[#This Row],[Datum]]),2))&amp;"-"&amp; TEXT(WEEKNUM(jaar_zip[[#This Row],[Datum]],21),"00")</f>
        <v>24-16</v>
      </c>
      <c r="L1211" s="101">
        <f>MONTH(jaar_zip[[#This Row],[Datum]])</f>
        <v>4</v>
      </c>
      <c r="M1211" s="101">
        <f>IF(ISNUMBER(jaar_zip[[#This Row],[etmaaltemperatuur]]),IF(jaar_zip[[#This Row],[etmaaltemperatuur]]&lt;stookgrens,stookgrens-jaar_zip[[#This Row],[etmaaltemperatuur]],0),"")</f>
        <v>11.8</v>
      </c>
      <c r="N1211" s="101">
        <f>IF(ISNUMBER(jaar_zip[[#This Row],[graaddagen]]),IF(OR(MONTH(jaar_zip[[#This Row],[Datum]])=1,MONTH(jaar_zip[[#This Row],[Datum]])=2,MONTH(jaar_zip[[#This Row],[Datum]])=11,MONTH(jaar_zip[[#This Row],[Datum]])=12),1.1,IF(OR(MONTH(jaar_zip[[#This Row],[Datum]])=3,MONTH(jaar_zip[[#This Row],[Datum]])=10),1,0.8))*jaar_zip[[#This Row],[graaddagen]],"")</f>
        <v>9.4400000000000013</v>
      </c>
      <c r="O1211" s="101">
        <f>IF(ISNUMBER(jaar_zip[[#This Row],[etmaaltemperatuur]]),IF(jaar_zip[[#This Row],[etmaaltemperatuur]]&gt;stookgrens,jaar_zip[[#This Row],[etmaaltemperatuur]]-stookgrens,0),"")</f>
        <v>0</v>
      </c>
    </row>
    <row r="1212" spans="1:15" x14ac:dyDescent="0.3">
      <c r="A1212">
        <v>269</v>
      </c>
      <c r="B1212">
        <v>20240422</v>
      </c>
      <c r="C1212">
        <v>3.8</v>
      </c>
      <c r="D1212">
        <v>5.7</v>
      </c>
      <c r="E1212">
        <v>1860</v>
      </c>
      <c r="F1212">
        <v>0</v>
      </c>
      <c r="G1212">
        <v>1025.2</v>
      </c>
      <c r="H1212">
        <v>65</v>
      </c>
      <c r="I1212" s="101" t="s">
        <v>21</v>
      </c>
      <c r="J1212" s="1">
        <f>DATEVALUE(RIGHT(jaar_zip[[#This Row],[YYYYMMDD]],2)&amp;"-"&amp;MID(jaar_zip[[#This Row],[YYYYMMDD]],5,2)&amp;"-"&amp;LEFT(jaar_zip[[#This Row],[YYYYMMDD]],4))</f>
        <v>45404</v>
      </c>
      <c r="K1212" s="101" t="str">
        <f>IF(AND(VALUE(MONTH(jaar_zip[[#This Row],[Datum]]))=1,VALUE(WEEKNUM(jaar_zip[[#This Row],[Datum]],21))&gt;51),RIGHT(YEAR(jaar_zip[[#This Row],[Datum]])-1,2),RIGHT(YEAR(jaar_zip[[#This Row],[Datum]]),2))&amp;"-"&amp; TEXT(WEEKNUM(jaar_zip[[#This Row],[Datum]],21),"00")</f>
        <v>24-17</v>
      </c>
      <c r="L1212" s="101">
        <f>MONTH(jaar_zip[[#This Row],[Datum]])</f>
        <v>4</v>
      </c>
      <c r="M1212" s="101">
        <f>IF(ISNUMBER(jaar_zip[[#This Row],[etmaaltemperatuur]]),IF(jaar_zip[[#This Row],[etmaaltemperatuur]]&lt;stookgrens,stookgrens-jaar_zip[[#This Row],[etmaaltemperatuur]],0),"")</f>
        <v>12.3</v>
      </c>
      <c r="N1212" s="101">
        <f>IF(ISNUMBER(jaar_zip[[#This Row],[graaddagen]]),IF(OR(MONTH(jaar_zip[[#This Row],[Datum]])=1,MONTH(jaar_zip[[#This Row],[Datum]])=2,MONTH(jaar_zip[[#This Row],[Datum]])=11,MONTH(jaar_zip[[#This Row],[Datum]])=12),1.1,IF(OR(MONTH(jaar_zip[[#This Row],[Datum]])=3,MONTH(jaar_zip[[#This Row],[Datum]])=10),1,0.8))*jaar_zip[[#This Row],[graaddagen]],"")</f>
        <v>9.8400000000000016</v>
      </c>
      <c r="O1212" s="101">
        <f>IF(ISNUMBER(jaar_zip[[#This Row],[etmaaltemperatuur]]),IF(jaar_zip[[#This Row],[etmaaltemperatuur]]&gt;stookgrens,jaar_zip[[#This Row],[etmaaltemperatuur]]-stookgrens,0),"")</f>
        <v>0</v>
      </c>
    </row>
    <row r="1213" spans="1:15" x14ac:dyDescent="0.3">
      <c r="A1213">
        <v>269</v>
      </c>
      <c r="B1213">
        <v>20240423</v>
      </c>
      <c r="C1213">
        <v>3</v>
      </c>
      <c r="D1213">
        <v>5.7</v>
      </c>
      <c r="E1213">
        <v>1888</v>
      </c>
      <c r="F1213">
        <v>1.6</v>
      </c>
      <c r="G1213">
        <v>1018.8</v>
      </c>
      <c r="H1213">
        <v>71</v>
      </c>
      <c r="I1213" s="101" t="s">
        <v>21</v>
      </c>
      <c r="J1213" s="1">
        <f>DATEVALUE(RIGHT(jaar_zip[[#This Row],[YYYYMMDD]],2)&amp;"-"&amp;MID(jaar_zip[[#This Row],[YYYYMMDD]],5,2)&amp;"-"&amp;LEFT(jaar_zip[[#This Row],[YYYYMMDD]],4))</f>
        <v>45405</v>
      </c>
      <c r="K1213" s="101" t="str">
        <f>IF(AND(VALUE(MONTH(jaar_zip[[#This Row],[Datum]]))=1,VALUE(WEEKNUM(jaar_zip[[#This Row],[Datum]],21))&gt;51),RIGHT(YEAR(jaar_zip[[#This Row],[Datum]])-1,2),RIGHT(YEAR(jaar_zip[[#This Row],[Datum]]),2))&amp;"-"&amp; TEXT(WEEKNUM(jaar_zip[[#This Row],[Datum]],21),"00")</f>
        <v>24-17</v>
      </c>
      <c r="L1213" s="101">
        <f>MONTH(jaar_zip[[#This Row],[Datum]])</f>
        <v>4</v>
      </c>
      <c r="M1213" s="101">
        <f>IF(ISNUMBER(jaar_zip[[#This Row],[etmaaltemperatuur]]),IF(jaar_zip[[#This Row],[etmaaltemperatuur]]&lt;stookgrens,stookgrens-jaar_zip[[#This Row],[etmaaltemperatuur]],0),"")</f>
        <v>12.3</v>
      </c>
      <c r="N1213" s="101">
        <f>IF(ISNUMBER(jaar_zip[[#This Row],[graaddagen]]),IF(OR(MONTH(jaar_zip[[#This Row],[Datum]])=1,MONTH(jaar_zip[[#This Row],[Datum]])=2,MONTH(jaar_zip[[#This Row],[Datum]])=11,MONTH(jaar_zip[[#This Row],[Datum]])=12),1.1,IF(OR(MONTH(jaar_zip[[#This Row],[Datum]])=3,MONTH(jaar_zip[[#This Row],[Datum]])=10),1,0.8))*jaar_zip[[#This Row],[graaddagen]],"")</f>
        <v>9.8400000000000016</v>
      </c>
      <c r="O1213" s="101">
        <f>IF(ISNUMBER(jaar_zip[[#This Row],[etmaaltemperatuur]]),IF(jaar_zip[[#This Row],[etmaaltemperatuur]]&gt;stookgrens,jaar_zip[[#This Row],[etmaaltemperatuur]]-stookgrens,0),"")</f>
        <v>0</v>
      </c>
    </row>
    <row r="1214" spans="1:15" x14ac:dyDescent="0.3">
      <c r="A1214">
        <v>269</v>
      </c>
      <c r="B1214">
        <v>20240424</v>
      </c>
      <c r="C1214">
        <v>5.0999999999999996</v>
      </c>
      <c r="D1214">
        <v>6.2</v>
      </c>
      <c r="E1214">
        <v>1419</v>
      </c>
      <c r="F1214">
        <v>8.5</v>
      </c>
      <c r="G1214">
        <v>1008.7</v>
      </c>
      <c r="H1214">
        <v>78</v>
      </c>
      <c r="I1214" s="101" t="s">
        <v>21</v>
      </c>
      <c r="J1214" s="1">
        <f>DATEVALUE(RIGHT(jaar_zip[[#This Row],[YYYYMMDD]],2)&amp;"-"&amp;MID(jaar_zip[[#This Row],[YYYYMMDD]],5,2)&amp;"-"&amp;LEFT(jaar_zip[[#This Row],[YYYYMMDD]],4))</f>
        <v>45406</v>
      </c>
      <c r="K1214" s="101" t="str">
        <f>IF(AND(VALUE(MONTH(jaar_zip[[#This Row],[Datum]]))=1,VALUE(WEEKNUM(jaar_zip[[#This Row],[Datum]],21))&gt;51),RIGHT(YEAR(jaar_zip[[#This Row],[Datum]])-1,2),RIGHT(YEAR(jaar_zip[[#This Row],[Datum]]),2))&amp;"-"&amp; TEXT(WEEKNUM(jaar_zip[[#This Row],[Datum]],21),"00")</f>
        <v>24-17</v>
      </c>
      <c r="L1214" s="101">
        <f>MONTH(jaar_zip[[#This Row],[Datum]])</f>
        <v>4</v>
      </c>
      <c r="M1214" s="101">
        <f>IF(ISNUMBER(jaar_zip[[#This Row],[etmaaltemperatuur]]),IF(jaar_zip[[#This Row],[etmaaltemperatuur]]&lt;stookgrens,stookgrens-jaar_zip[[#This Row],[etmaaltemperatuur]],0),"")</f>
        <v>11.8</v>
      </c>
      <c r="N1214" s="101">
        <f>IF(ISNUMBER(jaar_zip[[#This Row],[graaddagen]]),IF(OR(MONTH(jaar_zip[[#This Row],[Datum]])=1,MONTH(jaar_zip[[#This Row],[Datum]])=2,MONTH(jaar_zip[[#This Row],[Datum]])=11,MONTH(jaar_zip[[#This Row],[Datum]])=12),1.1,IF(OR(MONTH(jaar_zip[[#This Row],[Datum]])=3,MONTH(jaar_zip[[#This Row],[Datum]])=10),1,0.8))*jaar_zip[[#This Row],[graaddagen]],"")</f>
        <v>9.4400000000000013</v>
      </c>
      <c r="O1214" s="101">
        <f>IF(ISNUMBER(jaar_zip[[#This Row],[etmaaltemperatuur]]),IF(jaar_zip[[#This Row],[etmaaltemperatuur]]&gt;stookgrens,jaar_zip[[#This Row],[etmaaltemperatuur]]-stookgrens,0),"")</f>
        <v>0</v>
      </c>
    </row>
    <row r="1215" spans="1:15" x14ac:dyDescent="0.3">
      <c r="A1215">
        <v>269</v>
      </c>
      <c r="B1215">
        <v>20240425</v>
      </c>
      <c r="C1215">
        <v>4.5</v>
      </c>
      <c r="D1215">
        <v>6.1</v>
      </c>
      <c r="E1215">
        <v>1274</v>
      </c>
      <c r="F1215">
        <v>4.5999999999999996</v>
      </c>
      <c r="G1215">
        <v>1003.7</v>
      </c>
      <c r="H1215">
        <v>81</v>
      </c>
      <c r="I1215" s="101" t="s">
        <v>21</v>
      </c>
      <c r="J1215" s="1">
        <f>DATEVALUE(RIGHT(jaar_zip[[#This Row],[YYYYMMDD]],2)&amp;"-"&amp;MID(jaar_zip[[#This Row],[YYYYMMDD]],5,2)&amp;"-"&amp;LEFT(jaar_zip[[#This Row],[YYYYMMDD]],4))</f>
        <v>45407</v>
      </c>
      <c r="K1215" s="101" t="str">
        <f>IF(AND(VALUE(MONTH(jaar_zip[[#This Row],[Datum]]))=1,VALUE(WEEKNUM(jaar_zip[[#This Row],[Datum]],21))&gt;51),RIGHT(YEAR(jaar_zip[[#This Row],[Datum]])-1,2),RIGHT(YEAR(jaar_zip[[#This Row],[Datum]]),2))&amp;"-"&amp; TEXT(WEEKNUM(jaar_zip[[#This Row],[Datum]],21),"00")</f>
        <v>24-17</v>
      </c>
      <c r="L1215" s="101">
        <f>MONTH(jaar_zip[[#This Row],[Datum]])</f>
        <v>4</v>
      </c>
      <c r="M1215" s="101">
        <f>IF(ISNUMBER(jaar_zip[[#This Row],[etmaaltemperatuur]]),IF(jaar_zip[[#This Row],[etmaaltemperatuur]]&lt;stookgrens,stookgrens-jaar_zip[[#This Row],[etmaaltemperatuur]],0),"")</f>
        <v>11.9</v>
      </c>
      <c r="N1215" s="101">
        <f>IF(ISNUMBER(jaar_zip[[#This Row],[graaddagen]]),IF(OR(MONTH(jaar_zip[[#This Row],[Datum]])=1,MONTH(jaar_zip[[#This Row],[Datum]])=2,MONTH(jaar_zip[[#This Row],[Datum]])=11,MONTH(jaar_zip[[#This Row],[Datum]])=12),1.1,IF(OR(MONTH(jaar_zip[[#This Row],[Datum]])=3,MONTH(jaar_zip[[#This Row],[Datum]])=10),1,0.8))*jaar_zip[[#This Row],[graaddagen]],"")</f>
        <v>9.5200000000000014</v>
      </c>
      <c r="O1215" s="101">
        <f>IF(ISNUMBER(jaar_zip[[#This Row],[etmaaltemperatuur]]),IF(jaar_zip[[#This Row],[etmaaltemperatuur]]&gt;stookgrens,jaar_zip[[#This Row],[etmaaltemperatuur]]-stookgrens,0),"")</f>
        <v>0</v>
      </c>
    </row>
    <row r="1216" spans="1:15" x14ac:dyDescent="0.3">
      <c r="A1216">
        <v>269</v>
      </c>
      <c r="B1216">
        <v>20240426</v>
      </c>
      <c r="C1216">
        <v>3.3</v>
      </c>
      <c r="D1216">
        <v>8.1999999999999993</v>
      </c>
      <c r="E1216">
        <v>1964</v>
      </c>
      <c r="F1216">
        <v>-0.1</v>
      </c>
      <c r="G1216">
        <v>1003.7</v>
      </c>
      <c r="H1216">
        <v>75</v>
      </c>
      <c r="I1216" s="101" t="s">
        <v>21</v>
      </c>
      <c r="J1216" s="1">
        <f>DATEVALUE(RIGHT(jaar_zip[[#This Row],[YYYYMMDD]],2)&amp;"-"&amp;MID(jaar_zip[[#This Row],[YYYYMMDD]],5,2)&amp;"-"&amp;LEFT(jaar_zip[[#This Row],[YYYYMMDD]],4))</f>
        <v>45408</v>
      </c>
      <c r="K1216" s="101" t="str">
        <f>IF(AND(VALUE(MONTH(jaar_zip[[#This Row],[Datum]]))=1,VALUE(WEEKNUM(jaar_zip[[#This Row],[Datum]],21))&gt;51),RIGHT(YEAR(jaar_zip[[#This Row],[Datum]])-1,2),RIGHT(YEAR(jaar_zip[[#This Row],[Datum]]),2))&amp;"-"&amp; TEXT(WEEKNUM(jaar_zip[[#This Row],[Datum]],21),"00")</f>
        <v>24-17</v>
      </c>
      <c r="L1216" s="101">
        <f>MONTH(jaar_zip[[#This Row],[Datum]])</f>
        <v>4</v>
      </c>
      <c r="M1216" s="101">
        <f>IF(ISNUMBER(jaar_zip[[#This Row],[etmaaltemperatuur]]),IF(jaar_zip[[#This Row],[etmaaltemperatuur]]&lt;stookgrens,stookgrens-jaar_zip[[#This Row],[etmaaltemperatuur]],0),"")</f>
        <v>9.8000000000000007</v>
      </c>
      <c r="N1216" s="101">
        <f>IF(ISNUMBER(jaar_zip[[#This Row],[graaddagen]]),IF(OR(MONTH(jaar_zip[[#This Row],[Datum]])=1,MONTH(jaar_zip[[#This Row],[Datum]])=2,MONTH(jaar_zip[[#This Row],[Datum]])=11,MONTH(jaar_zip[[#This Row],[Datum]])=12),1.1,IF(OR(MONTH(jaar_zip[[#This Row],[Datum]])=3,MONTH(jaar_zip[[#This Row],[Datum]])=10),1,0.8))*jaar_zip[[#This Row],[graaddagen]],"")</f>
        <v>7.8400000000000007</v>
      </c>
      <c r="O1216" s="101">
        <f>IF(ISNUMBER(jaar_zip[[#This Row],[etmaaltemperatuur]]),IF(jaar_zip[[#This Row],[etmaaltemperatuur]]&gt;stookgrens,jaar_zip[[#This Row],[etmaaltemperatuur]]-stookgrens,0),"")</f>
        <v>0</v>
      </c>
    </row>
    <row r="1217" spans="1:15" x14ac:dyDescent="0.3">
      <c r="A1217">
        <v>269</v>
      </c>
      <c r="B1217">
        <v>20240427</v>
      </c>
      <c r="C1217">
        <v>3.6</v>
      </c>
      <c r="D1217">
        <v>11.8</v>
      </c>
      <c r="E1217">
        <v>1278</v>
      </c>
      <c r="F1217">
        <v>-0.1</v>
      </c>
      <c r="G1217">
        <v>1005.1</v>
      </c>
      <c r="H1217">
        <v>78</v>
      </c>
      <c r="I1217" s="101" t="s">
        <v>21</v>
      </c>
      <c r="J1217" s="1">
        <f>DATEVALUE(RIGHT(jaar_zip[[#This Row],[YYYYMMDD]],2)&amp;"-"&amp;MID(jaar_zip[[#This Row],[YYYYMMDD]],5,2)&amp;"-"&amp;LEFT(jaar_zip[[#This Row],[YYYYMMDD]],4))</f>
        <v>45409</v>
      </c>
      <c r="K1217" s="101" t="str">
        <f>IF(AND(VALUE(MONTH(jaar_zip[[#This Row],[Datum]]))=1,VALUE(WEEKNUM(jaar_zip[[#This Row],[Datum]],21))&gt;51),RIGHT(YEAR(jaar_zip[[#This Row],[Datum]])-1,2),RIGHT(YEAR(jaar_zip[[#This Row],[Datum]]),2))&amp;"-"&amp; TEXT(WEEKNUM(jaar_zip[[#This Row],[Datum]],21),"00")</f>
        <v>24-17</v>
      </c>
      <c r="L1217" s="101">
        <f>MONTH(jaar_zip[[#This Row],[Datum]])</f>
        <v>4</v>
      </c>
      <c r="M1217" s="101">
        <f>IF(ISNUMBER(jaar_zip[[#This Row],[etmaaltemperatuur]]),IF(jaar_zip[[#This Row],[etmaaltemperatuur]]&lt;stookgrens,stookgrens-jaar_zip[[#This Row],[etmaaltemperatuur]],0),"")</f>
        <v>6.1999999999999993</v>
      </c>
      <c r="N1217" s="101">
        <f>IF(ISNUMBER(jaar_zip[[#This Row],[graaddagen]]),IF(OR(MONTH(jaar_zip[[#This Row],[Datum]])=1,MONTH(jaar_zip[[#This Row],[Datum]])=2,MONTH(jaar_zip[[#This Row],[Datum]])=11,MONTH(jaar_zip[[#This Row],[Datum]])=12),1.1,IF(OR(MONTH(jaar_zip[[#This Row],[Datum]])=3,MONTH(jaar_zip[[#This Row],[Datum]])=10),1,0.8))*jaar_zip[[#This Row],[graaddagen]],"")</f>
        <v>4.96</v>
      </c>
      <c r="O1217" s="101">
        <f>IF(ISNUMBER(jaar_zip[[#This Row],[etmaaltemperatuur]]),IF(jaar_zip[[#This Row],[etmaaltemperatuur]]&gt;stookgrens,jaar_zip[[#This Row],[etmaaltemperatuur]]-stookgrens,0),"")</f>
        <v>0</v>
      </c>
    </row>
    <row r="1218" spans="1:15" x14ac:dyDescent="0.3">
      <c r="A1218">
        <v>269</v>
      </c>
      <c r="B1218">
        <v>20240428</v>
      </c>
      <c r="C1218">
        <v>6.7</v>
      </c>
      <c r="D1218">
        <v>12.3</v>
      </c>
      <c r="E1218">
        <v>979</v>
      </c>
      <c r="F1218">
        <v>0.8</v>
      </c>
      <c r="G1218">
        <v>1008.1</v>
      </c>
      <c r="H1218">
        <v>70</v>
      </c>
      <c r="I1218" s="101" t="s">
        <v>21</v>
      </c>
      <c r="J1218" s="1">
        <f>DATEVALUE(RIGHT(jaar_zip[[#This Row],[YYYYMMDD]],2)&amp;"-"&amp;MID(jaar_zip[[#This Row],[YYYYMMDD]],5,2)&amp;"-"&amp;LEFT(jaar_zip[[#This Row],[YYYYMMDD]],4))</f>
        <v>45410</v>
      </c>
      <c r="K1218" s="101" t="str">
        <f>IF(AND(VALUE(MONTH(jaar_zip[[#This Row],[Datum]]))=1,VALUE(WEEKNUM(jaar_zip[[#This Row],[Datum]],21))&gt;51),RIGHT(YEAR(jaar_zip[[#This Row],[Datum]])-1,2),RIGHT(YEAR(jaar_zip[[#This Row],[Datum]]),2))&amp;"-"&amp; TEXT(WEEKNUM(jaar_zip[[#This Row],[Datum]],21),"00")</f>
        <v>24-17</v>
      </c>
      <c r="L1218" s="101">
        <f>MONTH(jaar_zip[[#This Row],[Datum]])</f>
        <v>4</v>
      </c>
      <c r="M1218" s="101">
        <f>IF(ISNUMBER(jaar_zip[[#This Row],[etmaaltemperatuur]]),IF(jaar_zip[[#This Row],[etmaaltemperatuur]]&lt;stookgrens,stookgrens-jaar_zip[[#This Row],[etmaaltemperatuur]],0),"")</f>
        <v>5.6999999999999993</v>
      </c>
      <c r="N1218" s="101">
        <f>IF(ISNUMBER(jaar_zip[[#This Row],[graaddagen]]),IF(OR(MONTH(jaar_zip[[#This Row],[Datum]])=1,MONTH(jaar_zip[[#This Row],[Datum]])=2,MONTH(jaar_zip[[#This Row],[Datum]])=11,MONTH(jaar_zip[[#This Row],[Datum]])=12),1.1,IF(OR(MONTH(jaar_zip[[#This Row],[Datum]])=3,MONTH(jaar_zip[[#This Row],[Datum]])=10),1,0.8))*jaar_zip[[#This Row],[graaddagen]],"")</f>
        <v>4.5599999999999996</v>
      </c>
      <c r="O1218" s="101">
        <f>IF(ISNUMBER(jaar_zip[[#This Row],[etmaaltemperatuur]]),IF(jaar_zip[[#This Row],[etmaaltemperatuur]]&gt;stookgrens,jaar_zip[[#This Row],[etmaaltemperatuur]]-stookgrens,0),"")</f>
        <v>0</v>
      </c>
    </row>
    <row r="1219" spans="1:15" x14ac:dyDescent="0.3">
      <c r="A1219">
        <v>269</v>
      </c>
      <c r="B1219">
        <v>20240429</v>
      </c>
      <c r="C1219">
        <v>3</v>
      </c>
      <c r="D1219">
        <v>13.1</v>
      </c>
      <c r="E1219">
        <v>2153</v>
      </c>
      <c r="F1219">
        <v>0</v>
      </c>
      <c r="G1219">
        <v>1018.7</v>
      </c>
      <c r="H1219">
        <v>68</v>
      </c>
      <c r="I1219" s="101" t="s">
        <v>21</v>
      </c>
      <c r="J1219" s="1">
        <f>DATEVALUE(RIGHT(jaar_zip[[#This Row],[YYYYMMDD]],2)&amp;"-"&amp;MID(jaar_zip[[#This Row],[YYYYMMDD]],5,2)&amp;"-"&amp;LEFT(jaar_zip[[#This Row],[YYYYMMDD]],4))</f>
        <v>45411</v>
      </c>
      <c r="K1219" s="101" t="str">
        <f>IF(AND(VALUE(MONTH(jaar_zip[[#This Row],[Datum]]))=1,VALUE(WEEKNUM(jaar_zip[[#This Row],[Datum]],21))&gt;51),RIGHT(YEAR(jaar_zip[[#This Row],[Datum]])-1,2),RIGHT(YEAR(jaar_zip[[#This Row],[Datum]]),2))&amp;"-"&amp; TEXT(WEEKNUM(jaar_zip[[#This Row],[Datum]],21),"00")</f>
        <v>24-18</v>
      </c>
      <c r="L1219" s="101">
        <f>MONTH(jaar_zip[[#This Row],[Datum]])</f>
        <v>4</v>
      </c>
      <c r="M1219" s="101">
        <f>IF(ISNUMBER(jaar_zip[[#This Row],[etmaaltemperatuur]]),IF(jaar_zip[[#This Row],[etmaaltemperatuur]]&lt;stookgrens,stookgrens-jaar_zip[[#This Row],[etmaaltemperatuur]],0),"")</f>
        <v>4.9000000000000004</v>
      </c>
      <c r="N1219" s="101">
        <f>IF(ISNUMBER(jaar_zip[[#This Row],[graaddagen]]),IF(OR(MONTH(jaar_zip[[#This Row],[Datum]])=1,MONTH(jaar_zip[[#This Row],[Datum]])=2,MONTH(jaar_zip[[#This Row],[Datum]])=11,MONTH(jaar_zip[[#This Row],[Datum]])=12),1.1,IF(OR(MONTH(jaar_zip[[#This Row],[Datum]])=3,MONTH(jaar_zip[[#This Row],[Datum]])=10),1,0.8))*jaar_zip[[#This Row],[graaddagen]],"")</f>
        <v>3.9200000000000004</v>
      </c>
      <c r="O1219" s="101">
        <f>IF(ISNUMBER(jaar_zip[[#This Row],[etmaaltemperatuur]]),IF(jaar_zip[[#This Row],[etmaaltemperatuur]]&gt;stookgrens,jaar_zip[[#This Row],[etmaaltemperatuur]]-stookgrens,0),"")</f>
        <v>0</v>
      </c>
    </row>
    <row r="1220" spans="1:15" x14ac:dyDescent="0.3">
      <c r="A1220">
        <v>269</v>
      </c>
      <c r="B1220">
        <v>20240430</v>
      </c>
      <c r="C1220">
        <v>2.2000000000000002</v>
      </c>
      <c r="D1220">
        <v>16.3</v>
      </c>
      <c r="E1220">
        <v>1686</v>
      </c>
      <c r="F1220">
        <v>1.3</v>
      </c>
      <c r="G1220">
        <v>1015</v>
      </c>
      <c r="H1220">
        <v>76</v>
      </c>
      <c r="I1220" s="101" t="s">
        <v>21</v>
      </c>
      <c r="J1220" s="1">
        <f>DATEVALUE(RIGHT(jaar_zip[[#This Row],[YYYYMMDD]],2)&amp;"-"&amp;MID(jaar_zip[[#This Row],[YYYYMMDD]],5,2)&amp;"-"&amp;LEFT(jaar_zip[[#This Row],[YYYYMMDD]],4))</f>
        <v>45412</v>
      </c>
      <c r="K1220" s="101" t="str">
        <f>IF(AND(VALUE(MONTH(jaar_zip[[#This Row],[Datum]]))=1,VALUE(WEEKNUM(jaar_zip[[#This Row],[Datum]],21))&gt;51),RIGHT(YEAR(jaar_zip[[#This Row],[Datum]])-1,2),RIGHT(YEAR(jaar_zip[[#This Row],[Datum]]),2))&amp;"-"&amp; TEXT(WEEKNUM(jaar_zip[[#This Row],[Datum]],21),"00")</f>
        <v>24-18</v>
      </c>
      <c r="L1220" s="101">
        <f>MONTH(jaar_zip[[#This Row],[Datum]])</f>
        <v>4</v>
      </c>
      <c r="M1220" s="101">
        <f>IF(ISNUMBER(jaar_zip[[#This Row],[etmaaltemperatuur]]),IF(jaar_zip[[#This Row],[etmaaltemperatuur]]&lt;stookgrens,stookgrens-jaar_zip[[#This Row],[etmaaltemperatuur]],0),"")</f>
        <v>1.6999999999999993</v>
      </c>
      <c r="N1220" s="101">
        <f>IF(ISNUMBER(jaar_zip[[#This Row],[graaddagen]]),IF(OR(MONTH(jaar_zip[[#This Row],[Datum]])=1,MONTH(jaar_zip[[#This Row],[Datum]])=2,MONTH(jaar_zip[[#This Row],[Datum]])=11,MONTH(jaar_zip[[#This Row],[Datum]])=12),1.1,IF(OR(MONTH(jaar_zip[[#This Row],[Datum]])=3,MONTH(jaar_zip[[#This Row],[Datum]])=10),1,0.8))*jaar_zip[[#This Row],[graaddagen]],"")</f>
        <v>1.3599999999999994</v>
      </c>
      <c r="O1220" s="101">
        <f>IF(ISNUMBER(jaar_zip[[#This Row],[etmaaltemperatuur]]),IF(jaar_zip[[#This Row],[etmaaltemperatuur]]&gt;stookgrens,jaar_zip[[#This Row],[etmaaltemperatuur]]-stookgrens,0),"")</f>
        <v>0</v>
      </c>
    </row>
    <row r="1221" spans="1:15" x14ac:dyDescent="0.3">
      <c r="A1221">
        <v>269</v>
      </c>
      <c r="B1221">
        <v>20240501</v>
      </c>
      <c r="C1221">
        <v>3.2</v>
      </c>
      <c r="D1221">
        <v>18.399999999999999</v>
      </c>
      <c r="E1221">
        <v>2316</v>
      </c>
      <c r="F1221">
        <v>0</v>
      </c>
      <c r="G1221">
        <v>1006.3</v>
      </c>
      <c r="H1221">
        <v>76</v>
      </c>
      <c r="I1221" s="101" t="s">
        <v>21</v>
      </c>
      <c r="J1221" s="1">
        <f>DATEVALUE(RIGHT(jaar_zip[[#This Row],[YYYYMMDD]],2)&amp;"-"&amp;MID(jaar_zip[[#This Row],[YYYYMMDD]],5,2)&amp;"-"&amp;LEFT(jaar_zip[[#This Row],[YYYYMMDD]],4))</f>
        <v>45413</v>
      </c>
      <c r="K1221" s="101" t="str">
        <f>IF(AND(VALUE(MONTH(jaar_zip[[#This Row],[Datum]]))=1,VALUE(WEEKNUM(jaar_zip[[#This Row],[Datum]],21))&gt;51),RIGHT(YEAR(jaar_zip[[#This Row],[Datum]])-1,2),RIGHT(YEAR(jaar_zip[[#This Row],[Datum]]),2))&amp;"-"&amp; TEXT(WEEKNUM(jaar_zip[[#This Row],[Datum]],21),"00")</f>
        <v>24-18</v>
      </c>
      <c r="L1221" s="101">
        <f>MONTH(jaar_zip[[#This Row],[Datum]])</f>
        <v>5</v>
      </c>
      <c r="M1221" s="101">
        <f>IF(ISNUMBER(jaar_zip[[#This Row],[etmaaltemperatuur]]),IF(jaar_zip[[#This Row],[etmaaltemperatuur]]&lt;stookgrens,stookgrens-jaar_zip[[#This Row],[etmaaltemperatuur]],0),"")</f>
        <v>0</v>
      </c>
      <c r="N1221" s="101">
        <f>IF(ISNUMBER(jaar_zip[[#This Row],[graaddagen]]),IF(OR(MONTH(jaar_zip[[#This Row],[Datum]])=1,MONTH(jaar_zip[[#This Row],[Datum]])=2,MONTH(jaar_zip[[#This Row],[Datum]])=11,MONTH(jaar_zip[[#This Row],[Datum]])=12),1.1,IF(OR(MONTH(jaar_zip[[#This Row],[Datum]])=3,MONTH(jaar_zip[[#This Row],[Datum]])=10),1,0.8))*jaar_zip[[#This Row],[graaddagen]],"")</f>
        <v>0</v>
      </c>
      <c r="O1221" s="101">
        <f>IF(ISNUMBER(jaar_zip[[#This Row],[etmaaltemperatuur]]),IF(jaar_zip[[#This Row],[etmaaltemperatuur]]&gt;stookgrens,jaar_zip[[#This Row],[etmaaltemperatuur]]-stookgrens,0),"")</f>
        <v>0.39999999999999858</v>
      </c>
    </row>
    <row r="1222" spans="1:15" x14ac:dyDescent="0.3">
      <c r="A1222">
        <v>270</v>
      </c>
      <c r="B1222">
        <v>20240101</v>
      </c>
      <c r="C1222">
        <v>6.8</v>
      </c>
      <c r="D1222">
        <v>6.9</v>
      </c>
      <c r="E1222">
        <v>102</v>
      </c>
      <c r="F1222">
        <v>14.8</v>
      </c>
      <c r="G1222">
        <v>998.6</v>
      </c>
      <c r="H1222">
        <v>88</v>
      </c>
      <c r="I1222" s="101" t="s">
        <v>22</v>
      </c>
      <c r="J1222" s="1">
        <f>DATEVALUE(RIGHT(jaar_zip[[#This Row],[YYYYMMDD]],2)&amp;"-"&amp;MID(jaar_zip[[#This Row],[YYYYMMDD]],5,2)&amp;"-"&amp;LEFT(jaar_zip[[#This Row],[YYYYMMDD]],4))</f>
        <v>45292</v>
      </c>
      <c r="K1222" s="101" t="str">
        <f>IF(AND(VALUE(MONTH(jaar_zip[[#This Row],[Datum]]))=1,VALUE(WEEKNUM(jaar_zip[[#This Row],[Datum]],21))&gt;51),RIGHT(YEAR(jaar_zip[[#This Row],[Datum]])-1,2),RIGHT(YEAR(jaar_zip[[#This Row],[Datum]]),2))&amp;"-"&amp; TEXT(WEEKNUM(jaar_zip[[#This Row],[Datum]],21),"00")</f>
        <v>24-01</v>
      </c>
      <c r="L1222" s="101">
        <f>MONTH(jaar_zip[[#This Row],[Datum]])</f>
        <v>1</v>
      </c>
      <c r="M1222" s="101">
        <f>IF(ISNUMBER(jaar_zip[[#This Row],[etmaaltemperatuur]]),IF(jaar_zip[[#This Row],[etmaaltemperatuur]]&lt;stookgrens,stookgrens-jaar_zip[[#This Row],[etmaaltemperatuur]],0),"")</f>
        <v>11.1</v>
      </c>
      <c r="N1222" s="101">
        <f>IF(ISNUMBER(jaar_zip[[#This Row],[graaddagen]]),IF(OR(MONTH(jaar_zip[[#This Row],[Datum]])=1,MONTH(jaar_zip[[#This Row],[Datum]])=2,MONTH(jaar_zip[[#This Row],[Datum]])=11,MONTH(jaar_zip[[#This Row],[Datum]])=12),1.1,IF(OR(MONTH(jaar_zip[[#This Row],[Datum]])=3,MONTH(jaar_zip[[#This Row],[Datum]])=10),1,0.8))*jaar_zip[[#This Row],[graaddagen]],"")</f>
        <v>12.21</v>
      </c>
      <c r="O1222" s="101">
        <f>IF(ISNUMBER(jaar_zip[[#This Row],[etmaaltemperatuur]]),IF(jaar_zip[[#This Row],[etmaaltemperatuur]]&gt;stookgrens,jaar_zip[[#This Row],[etmaaltemperatuur]]-stookgrens,0),"")</f>
        <v>0</v>
      </c>
    </row>
    <row r="1223" spans="1:15" x14ac:dyDescent="0.3">
      <c r="A1223">
        <v>270</v>
      </c>
      <c r="B1223">
        <v>20240102</v>
      </c>
      <c r="C1223">
        <v>7.6</v>
      </c>
      <c r="D1223">
        <v>8.9</v>
      </c>
      <c r="E1223">
        <v>107</v>
      </c>
      <c r="F1223">
        <v>29.9</v>
      </c>
      <c r="G1223">
        <v>985.4</v>
      </c>
      <c r="H1223">
        <v>94</v>
      </c>
      <c r="I1223" s="101" t="s">
        <v>22</v>
      </c>
      <c r="J1223" s="1">
        <f>DATEVALUE(RIGHT(jaar_zip[[#This Row],[YYYYMMDD]],2)&amp;"-"&amp;MID(jaar_zip[[#This Row],[YYYYMMDD]],5,2)&amp;"-"&amp;LEFT(jaar_zip[[#This Row],[YYYYMMDD]],4))</f>
        <v>45293</v>
      </c>
      <c r="K1223" s="101" t="str">
        <f>IF(AND(VALUE(MONTH(jaar_zip[[#This Row],[Datum]]))=1,VALUE(WEEKNUM(jaar_zip[[#This Row],[Datum]],21))&gt;51),RIGHT(YEAR(jaar_zip[[#This Row],[Datum]])-1,2),RIGHT(YEAR(jaar_zip[[#This Row],[Datum]]),2))&amp;"-"&amp; TEXT(WEEKNUM(jaar_zip[[#This Row],[Datum]],21),"00")</f>
        <v>24-01</v>
      </c>
      <c r="L1223" s="101">
        <f>MONTH(jaar_zip[[#This Row],[Datum]])</f>
        <v>1</v>
      </c>
      <c r="M1223" s="101">
        <f>IF(ISNUMBER(jaar_zip[[#This Row],[etmaaltemperatuur]]),IF(jaar_zip[[#This Row],[etmaaltemperatuur]]&lt;stookgrens,stookgrens-jaar_zip[[#This Row],[etmaaltemperatuur]],0),"")</f>
        <v>9.1</v>
      </c>
      <c r="N1223" s="101">
        <f>IF(ISNUMBER(jaar_zip[[#This Row],[graaddagen]]),IF(OR(MONTH(jaar_zip[[#This Row],[Datum]])=1,MONTH(jaar_zip[[#This Row],[Datum]])=2,MONTH(jaar_zip[[#This Row],[Datum]])=11,MONTH(jaar_zip[[#This Row],[Datum]])=12),1.1,IF(OR(MONTH(jaar_zip[[#This Row],[Datum]])=3,MONTH(jaar_zip[[#This Row],[Datum]])=10),1,0.8))*jaar_zip[[#This Row],[graaddagen]],"")</f>
        <v>10.01</v>
      </c>
      <c r="O1223" s="101">
        <f>IF(ISNUMBER(jaar_zip[[#This Row],[etmaaltemperatuur]]),IF(jaar_zip[[#This Row],[etmaaltemperatuur]]&gt;stookgrens,jaar_zip[[#This Row],[etmaaltemperatuur]]-stookgrens,0),"")</f>
        <v>0</v>
      </c>
    </row>
    <row r="1224" spans="1:15" x14ac:dyDescent="0.3">
      <c r="A1224">
        <v>270</v>
      </c>
      <c r="B1224">
        <v>20240103</v>
      </c>
      <c r="C1224">
        <v>9</v>
      </c>
      <c r="D1224">
        <v>8.3000000000000007</v>
      </c>
      <c r="E1224">
        <v>194</v>
      </c>
      <c r="F1224">
        <v>3.3</v>
      </c>
      <c r="G1224">
        <v>985.9</v>
      </c>
      <c r="H1224">
        <v>88</v>
      </c>
      <c r="I1224" s="101" t="s">
        <v>22</v>
      </c>
      <c r="J1224" s="1">
        <f>DATEVALUE(RIGHT(jaar_zip[[#This Row],[YYYYMMDD]],2)&amp;"-"&amp;MID(jaar_zip[[#This Row],[YYYYMMDD]],5,2)&amp;"-"&amp;LEFT(jaar_zip[[#This Row],[YYYYMMDD]],4))</f>
        <v>45294</v>
      </c>
      <c r="K1224" s="101" t="str">
        <f>IF(AND(VALUE(MONTH(jaar_zip[[#This Row],[Datum]]))=1,VALUE(WEEKNUM(jaar_zip[[#This Row],[Datum]],21))&gt;51),RIGHT(YEAR(jaar_zip[[#This Row],[Datum]])-1,2),RIGHT(YEAR(jaar_zip[[#This Row],[Datum]]),2))&amp;"-"&amp; TEXT(WEEKNUM(jaar_zip[[#This Row],[Datum]],21),"00")</f>
        <v>24-01</v>
      </c>
      <c r="L1224" s="101">
        <f>MONTH(jaar_zip[[#This Row],[Datum]])</f>
        <v>1</v>
      </c>
      <c r="M1224" s="101">
        <f>IF(ISNUMBER(jaar_zip[[#This Row],[etmaaltemperatuur]]),IF(jaar_zip[[#This Row],[etmaaltemperatuur]]&lt;stookgrens,stookgrens-jaar_zip[[#This Row],[etmaaltemperatuur]],0),"")</f>
        <v>9.6999999999999993</v>
      </c>
      <c r="N1224" s="101">
        <f>IF(ISNUMBER(jaar_zip[[#This Row],[graaddagen]]),IF(OR(MONTH(jaar_zip[[#This Row],[Datum]])=1,MONTH(jaar_zip[[#This Row],[Datum]])=2,MONTH(jaar_zip[[#This Row],[Datum]])=11,MONTH(jaar_zip[[#This Row],[Datum]])=12),1.1,IF(OR(MONTH(jaar_zip[[#This Row],[Datum]])=3,MONTH(jaar_zip[[#This Row],[Datum]])=10),1,0.8))*jaar_zip[[#This Row],[graaddagen]],"")</f>
        <v>10.67</v>
      </c>
      <c r="O1224" s="101">
        <f>IF(ISNUMBER(jaar_zip[[#This Row],[etmaaltemperatuur]]),IF(jaar_zip[[#This Row],[etmaaltemperatuur]]&gt;stookgrens,jaar_zip[[#This Row],[etmaaltemperatuur]]-stookgrens,0),"")</f>
        <v>0</v>
      </c>
    </row>
    <row r="1225" spans="1:15" x14ac:dyDescent="0.3">
      <c r="A1225">
        <v>270</v>
      </c>
      <c r="B1225">
        <v>20240104</v>
      </c>
      <c r="C1225">
        <v>3.8</v>
      </c>
      <c r="D1225">
        <v>4.3</v>
      </c>
      <c r="E1225">
        <v>155</v>
      </c>
      <c r="F1225">
        <v>0.1</v>
      </c>
      <c r="G1225">
        <v>1001.2</v>
      </c>
      <c r="H1225">
        <v>84</v>
      </c>
      <c r="I1225" s="101" t="s">
        <v>22</v>
      </c>
      <c r="J1225" s="1">
        <f>DATEVALUE(RIGHT(jaar_zip[[#This Row],[YYYYMMDD]],2)&amp;"-"&amp;MID(jaar_zip[[#This Row],[YYYYMMDD]],5,2)&amp;"-"&amp;LEFT(jaar_zip[[#This Row],[YYYYMMDD]],4))</f>
        <v>45295</v>
      </c>
      <c r="K1225" s="101" t="str">
        <f>IF(AND(VALUE(MONTH(jaar_zip[[#This Row],[Datum]]))=1,VALUE(WEEKNUM(jaar_zip[[#This Row],[Datum]],21))&gt;51),RIGHT(YEAR(jaar_zip[[#This Row],[Datum]])-1,2),RIGHT(YEAR(jaar_zip[[#This Row],[Datum]]),2))&amp;"-"&amp; TEXT(WEEKNUM(jaar_zip[[#This Row],[Datum]],21),"00")</f>
        <v>24-01</v>
      </c>
      <c r="L1225" s="101">
        <f>MONTH(jaar_zip[[#This Row],[Datum]])</f>
        <v>1</v>
      </c>
      <c r="M1225" s="101">
        <f>IF(ISNUMBER(jaar_zip[[#This Row],[etmaaltemperatuur]]),IF(jaar_zip[[#This Row],[etmaaltemperatuur]]&lt;stookgrens,stookgrens-jaar_zip[[#This Row],[etmaaltemperatuur]],0),"")</f>
        <v>13.7</v>
      </c>
      <c r="N1225" s="101">
        <f>IF(ISNUMBER(jaar_zip[[#This Row],[graaddagen]]),IF(OR(MONTH(jaar_zip[[#This Row],[Datum]])=1,MONTH(jaar_zip[[#This Row],[Datum]])=2,MONTH(jaar_zip[[#This Row],[Datum]])=11,MONTH(jaar_zip[[#This Row],[Datum]])=12),1.1,IF(OR(MONTH(jaar_zip[[#This Row],[Datum]])=3,MONTH(jaar_zip[[#This Row],[Datum]])=10),1,0.8))*jaar_zip[[#This Row],[graaddagen]],"")</f>
        <v>15.07</v>
      </c>
      <c r="O1225" s="101">
        <f>IF(ISNUMBER(jaar_zip[[#This Row],[etmaaltemperatuur]]),IF(jaar_zip[[#This Row],[etmaaltemperatuur]]&gt;stookgrens,jaar_zip[[#This Row],[etmaaltemperatuur]]-stookgrens,0),"")</f>
        <v>0</v>
      </c>
    </row>
    <row r="1226" spans="1:15" x14ac:dyDescent="0.3">
      <c r="A1226">
        <v>270</v>
      </c>
      <c r="B1226">
        <v>20240105</v>
      </c>
      <c r="C1226">
        <v>5.9</v>
      </c>
      <c r="D1226">
        <v>3.6</v>
      </c>
      <c r="E1226">
        <v>96</v>
      </c>
      <c r="F1226">
        <v>5.6</v>
      </c>
      <c r="G1226">
        <v>998.4</v>
      </c>
      <c r="H1226">
        <v>95</v>
      </c>
      <c r="I1226" s="101" t="s">
        <v>22</v>
      </c>
      <c r="J1226" s="1">
        <f>DATEVALUE(RIGHT(jaar_zip[[#This Row],[YYYYMMDD]],2)&amp;"-"&amp;MID(jaar_zip[[#This Row],[YYYYMMDD]],5,2)&amp;"-"&amp;LEFT(jaar_zip[[#This Row],[YYYYMMDD]],4))</f>
        <v>45296</v>
      </c>
      <c r="K1226" s="101" t="str">
        <f>IF(AND(VALUE(MONTH(jaar_zip[[#This Row],[Datum]]))=1,VALUE(WEEKNUM(jaar_zip[[#This Row],[Datum]],21))&gt;51),RIGHT(YEAR(jaar_zip[[#This Row],[Datum]])-1,2),RIGHT(YEAR(jaar_zip[[#This Row],[Datum]]),2))&amp;"-"&amp; TEXT(WEEKNUM(jaar_zip[[#This Row],[Datum]],21),"00")</f>
        <v>24-01</v>
      </c>
      <c r="L1226" s="101">
        <f>MONTH(jaar_zip[[#This Row],[Datum]])</f>
        <v>1</v>
      </c>
      <c r="M1226" s="101">
        <f>IF(ISNUMBER(jaar_zip[[#This Row],[etmaaltemperatuur]]),IF(jaar_zip[[#This Row],[etmaaltemperatuur]]&lt;stookgrens,stookgrens-jaar_zip[[#This Row],[etmaaltemperatuur]],0),"")</f>
        <v>14.4</v>
      </c>
      <c r="N1226" s="101">
        <f>IF(ISNUMBER(jaar_zip[[#This Row],[graaddagen]]),IF(OR(MONTH(jaar_zip[[#This Row],[Datum]])=1,MONTH(jaar_zip[[#This Row],[Datum]])=2,MONTH(jaar_zip[[#This Row],[Datum]])=11,MONTH(jaar_zip[[#This Row],[Datum]])=12),1.1,IF(OR(MONTH(jaar_zip[[#This Row],[Datum]])=3,MONTH(jaar_zip[[#This Row],[Datum]])=10),1,0.8))*jaar_zip[[#This Row],[graaddagen]],"")</f>
        <v>15.840000000000002</v>
      </c>
      <c r="O1226" s="101">
        <f>IF(ISNUMBER(jaar_zip[[#This Row],[etmaaltemperatuur]]),IF(jaar_zip[[#This Row],[etmaaltemperatuur]]&gt;stookgrens,jaar_zip[[#This Row],[etmaaltemperatuur]]-stookgrens,0),"")</f>
        <v>0</v>
      </c>
    </row>
    <row r="1227" spans="1:15" x14ac:dyDescent="0.3">
      <c r="A1227">
        <v>270</v>
      </c>
      <c r="B1227">
        <v>20240106</v>
      </c>
      <c r="C1227">
        <v>5.3</v>
      </c>
      <c r="D1227">
        <v>1.6</v>
      </c>
      <c r="E1227">
        <v>58</v>
      </c>
      <c r="F1227">
        <v>0.4</v>
      </c>
      <c r="G1227">
        <v>1012.9</v>
      </c>
      <c r="H1227">
        <v>91</v>
      </c>
      <c r="I1227" s="101" t="s">
        <v>22</v>
      </c>
      <c r="J1227" s="1">
        <f>DATEVALUE(RIGHT(jaar_zip[[#This Row],[YYYYMMDD]],2)&amp;"-"&amp;MID(jaar_zip[[#This Row],[YYYYMMDD]],5,2)&amp;"-"&amp;LEFT(jaar_zip[[#This Row],[YYYYMMDD]],4))</f>
        <v>45297</v>
      </c>
      <c r="K1227" s="101" t="str">
        <f>IF(AND(VALUE(MONTH(jaar_zip[[#This Row],[Datum]]))=1,VALUE(WEEKNUM(jaar_zip[[#This Row],[Datum]],21))&gt;51),RIGHT(YEAR(jaar_zip[[#This Row],[Datum]])-1,2),RIGHT(YEAR(jaar_zip[[#This Row],[Datum]]),2))&amp;"-"&amp; TEXT(WEEKNUM(jaar_zip[[#This Row],[Datum]],21),"00")</f>
        <v>24-01</v>
      </c>
      <c r="L1227" s="101">
        <f>MONTH(jaar_zip[[#This Row],[Datum]])</f>
        <v>1</v>
      </c>
      <c r="M1227" s="101">
        <f>IF(ISNUMBER(jaar_zip[[#This Row],[etmaaltemperatuur]]),IF(jaar_zip[[#This Row],[etmaaltemperatuur]]&lt;stookgrens,stookgrens-jaar_zip[[#This Row],[etmaaltemperatuur]],0),"")</f>
        <v>16.399999999999999</v>
      </c>
      <c r="N1227" s="101">
        <f>IF(ISNUMBER(jaar_zip[[#This Row],[graaddagen]]),IF(OR(MONTH(jaar_zip[[#This Row],[Datum]])=1,MONTH(jaar_zip[[#This Row],[Datum]])=2,MONTH(jaar_zip[[#This Row],[Datum]])=11,MONTH(jaar_zip[[#This Row],[Datum]])=12),1.1,IF(OR(MONTH(jaar_zip[[#This Row],[Datum]])=3,MONTH(jaar_zip[[#This Row],[Datum]])=10),1,0.8))*jaar_zip[[#This Row],[graaddagen]],"")</f>
        <v>18.04</v>
      </c>
      <c r="O1227" s="101">
        <f>IF(ISNUMBER(jaar_zip[[#This Row],[etmaaltemperatuur]]),IF(jaar_zip[[#This Row],[etmaaltemperatuur]]&gt;stookgrens,jaar_zip[[#This Row],[etmaaltemperatuur]]-stookgrens,0),"")</f>
        <v>0</v>
      </c>
    </row>
    <row r="1228" spans="1:15" x14ac:dyDescent="0.3">
      <c r="A1228">
        <v>270</v>
      </c>
      <c r="B1228">
        <v>20240107</v>
      </c>
      <c r="C1228">
        <v>5.8</v>
      </c>
      <c r="D1228">
        <v>-0.3</v>
      </c>
      <c r="E1228">
        <v>302</v>
      </c>
      <c r="F1228">
        <v>-0.1</v>
      </c>
      <c r="G1228">
        <v>1027.5999999999999</v>
      </c>
      <c r="H1228">
        <v>79</v>
      </c>
      <c r="I1228" s="101" t="s">
        <v>22</v>
      </c>
      <c r="J1228" s="1">
        <f>DATEVALUE(RIGHT(jaar_zip[[#This Row],[YYYYMMDD]],2)&amp;"-"&amp;MID(jaar_zip[[#This Row],[YYYYMMDD]],5,2)&amp;"-"&amp;LEFT(jaar_zip[[#This Row],[YYYYMMDD]],4))</f>
        <v>45298</v>
      </c>
      <c r="K1228" s="101" t="str">
        <f>IF(AND(VALUE(MONTH(jaar_zip[[#This Row],[Datum]]))=1,VALUE(WEEKNUM(jaar_zip[[#This Row],[Datum]],21))&gt;51),RIGHT(YEAR(jaar_zip[[#This Row],[Datum]])-1,2),RIGHT(YEAR(jaar_zip[[#This Row],[Datum]]),2))&amp;"-"&amp; TEXT(WEEKNUM(jaar_zip[[#This Row],[Datum]],21),"00")</f>
        <v>24-01</v>
      </c>
      <c r="L1228" s="101">
        <f>MONTH(jaar_zip[[#This Row],[Datum]])</f>
        <v>1</v>
      </c>
      <c r="M1228" s="101">
        <f>IF(ISNUMBER(jaar_zip[[#This Row],[etmaaltemperatuur]]),IF(jaar_zip[[#This Row],[etmaaltemperatuur]]&lt;stookgrens,stookgrens-jaar_zip[[#This Row],[etmaaltemperatuur]],0),"")</f>
        <v>18.3</v>
      </c>
      <c r="N1228" s="101">
        <f>IF(ISNUMBER(jaar_zip[[#This Row],[graaddagen]]),IF(OR(MONTH(jaar_zip[[#This Row],[Datum]])=1,MONTH(jaar_zip[[#This Row],[Datum]])=2,MONTH(jaar_zip[[#This Row],[Datum]])=11,MONTH(jaar_zip[[#This Row],[Datum]])=12),1.1,IF(OR(MONTH(jaar_zip[[#This Row],[Datum]])=3,MONTH(jaar_zip[[#This Row],[Datum]])=10),1,0.8))*jaar_zip[[#This Row],[graaddagen]],"")</f>
        <v>20.130000000000003</v>
      </c>
      <c r="O1228" s="101">
        <f>IF(ISNUMBER(jaar_zip[[#This Row],[etmaaltemperatuur]]),IF(jaar_zip[[#This Row],[etmaaltemperatuur]]&gt;stookgrens,jaar_zip[[#This Row],[etmaaltemperatuur]]-stookgrens,0),"")</f>
        <v>0</v>
      </c>
    </row>
    <row r="1229" spans="1:15" x14ac:dyDescent="0.3">
      <c r="A1229">
        <v>270</v>
      </c>
      <c r="B1229">
        <v>20240108</v>
      </c>
      <c r="C1229">
        <v>5.9</v>
      </c>
      <c r="D1229">
        <v>-1</v>
      </c>
      <c r="E1229">
        <v>301</v>
      </c>
      <c r="F1229">
        <v>0</v>
      </c>
      <c r="G1229">
        <v>1035.3</v>
      </c>
      <c r="H1229">
        <v>75</v>
      </c>
      <c r="I1229" s="101" t="s">
        <v>22</v>
      </c>
      <c r="J1229" s="1">
        <f>DATEVALUE(RIGHT(jaar_zip[[#This Row],[YYYYMMDD]],2)&amp;"-"&amp;MID(jaar_zip[[#This Row],[YYYYMMDD]],5,2)&amp;"-"&amp;LEFT(jaar_zip[[#This Row],[YYYYMMDD]],4))</f>
        <v>45299</v>
      </c>
      <c r="K1229" s="101" t="str">
        <f>IF(AND(VALUE(MONTH(jaar_zip[[#This Row],[Datum]]))=1,VALUE(WEEKNUM(jaar_zip[[#This Row],[Datum]],21))&gt;51),RIGHT(YEAR(jaar_zip[[#This Row],[Datum]])-1,2),RIGHT(YEAR(jaar_zip[[#This Row],[Datum]]),2))&amp;"-"&amp; TEXT(WEEKNUM(jaar_zip[[#This Row],[Datum]],21),"00")</f>
        <v>24-02</v>
      </c>
      <c r="L1229" s="101">
        <f>MONTH(jaar_zip[[#This Row],[Datum]])</f>
        <v>1</v>
      </c>
      <c r="M1229" s="101">
        <f>IF(ISNUMBER(jaar_zip[[#This Row],[etmaaltemperatuur]]),IF(jaar_zip[[#This Row],[etmaaltemperatuur]]&lt;stookgrens,stookgrens-jaar_zip[[#This Row],[etmaaltemperatuur]],0),"")</f>
        <v>19</v>
      </c>
      <c r="N1229" s="101">
        <f>IF(ISNUMBER(jaar_zip[[#This Row],[graaddagen]]),IF(OR(MONTH(jaar_zip[[#This Row],[Datum]])=1,MONTH(jaar_zip[[#This Row],[Datum]])=2,MONTH(jaar_zip[[#This Row],[Datum]])=11,MONTH(jaar_zip[[#This Row],[Datum]])=12),1.1,IF(OR(MONTH(jaar_zip[[#This Row],[Datum]])=3,MONTH(jaar_zip[[#This Row],[Datum]])=10),1,0.8))*jaar_zip[[#This Row],[graaddagen]],"")</f>
        <v>20.900000000000002</v>
      </c>
      <c r="O1229" s="101">
        <f>IF(ISNUMBER(jaar_zip[[#This Row],[etmaaltemperatuur]]),IF(jaar_zip[[#This Row],[etmaaltemperatuur]]&gt;stookgrens,jaar_zip[[#This Row],[etmaaltemperatuur]]-stookgrens,0),"")</f>
        <v>0</v>
      </c>
    </row>
    <row r="1230" spans="1:15" x14ac:dyDescent="0.3">
      <c r="A1230">
        <v>270</v>
      </c>
      <c r="B1230">
        <v>20240109</v>
      </c>
      <c r="C1230">
        <v>5.5</v>
      </c>
      <c r="D1230">
        <v>-2.8</v>
      </c>
      <c r="E1230">
        <v>428</v>
      </c>
      <c r="F1230">
        <v>0</v>
      </c>
      <c r="G1230">
        <v>1036.7</v>
      </c>
      <c r="H1230">
        <v>75</v>
      </c>
      <c r="I1230" s="101" t="s">
        <v>22</v>
      </c>
      <c r="J1230" s="1">
        <f>DATEVALUE(RIGHT(jaar_zip[[#This Row],[YYYYMMDD]],2)&amp;"-"&amp;MID(jaar_zip[[#This Row],[YYYYMMDD]],5,2)&amp;"-"&amp;LEFT(jaar_zip[[#This Row],[YYYYMMDD]],4))</f>
        <v>45300</v>
      </c>
      <c r="K1230" s="101" t="str">
        <f>IF(AND(VALUE(MONTH(jaar_zip[[#This Row],[Datum]]))=1,VALUE(WEEKNUM(jaar_zip[[#This Row],[Datum]],21))&gt;51),RIGHT(YEAR(jaar_zip[[#This Row],[Datum]])-1,2),RIGHT(YEAR(jaar_zip[[#This Row],[Datum]]),2))&amp;"-"&amp; TEXT(WEEKNUM(jaar_zip[[#This Row],[Datum]],21),"00")</f>
        <v>24-02</v>
      </c>
      <c r="L1230" s="101">
        <f>MONTH(jaar_zip[[#This Row],[Datum]])</f>
        <v>1</v>
      </c>
      <c r="M1230" s="101">
        <f>IF(ISNUMBER(jaar_zip[[#This Row],[etmaaltemperatuur]]),IF(jaar_zip[[#This Row],[etmaaltemperatuur]]&lt;stookgrens,stookgrens-jaar_zip[[#This Row],[etmaaltemperatuur]],0),"")</f>
        <v>20.8</v>
      </c>
      <c r="N1230" s="101">
        <f>IF(ISNUMBER(jaar_zip[[#This Row],[graaddagen]]),IF(OR(MONTH(jaar_zip[[#This Row],[Datum]])=1,MONTH(jaar_zip[[#This Row],[Datum]])=2,MONTH(jaar_zip[[#This Row],[Datum]])=11,MONTH(jaar_zip[[#This Row],[Datum]])=12),1.1,IF(OR(MONTH(jaar_zip[[#This Row],[Datum]])=3,MONTH(jaar_zip[[#This Row],[Datum]])=10),1,0.8))*jaar_zip[[#This Row],[graaddagen]],"")</f>
        <v>22.880000000000003</v>
      </c>
      <c r="O1230" s="101">
        <f>IF(ISNUMBER(jaar_zip[[#This Row],[etmaaltemperatuur]]),IF(jaar_zip[[#This Row],[etmaaltemperatuur]]&gt;stookgrens,jaar_zip[[#This Row],[etmaaltemperatuur]]-stookgrens,0),"")</f>
        <v>0</v>
      </c>
    </row>
    <row r="1231" spans="1:15" x14ac:dyDescent="0.3">
      <c r="A1231">
        <v>270</v>
      </c>
      <c r="B1231">
        <v>20240110</v>
      </c>
      <c r="C1231">
        <v>4.2</v>
      </c>
      <c r="D1231">
        <v>-3</v>
      </c>
      <c r="E1231">
        <v>436</v>
      </c>
      <c r="F1231">
        <v>0</v>
      </c>
      <c r="G1231">
        <v>1033.2</v>
      </c>
      <c r="H1231">
        <v>75</v>
      </c>
      <c r="I1231" s="101" t="s">
        <v>22</v>
      </c>
      <c r="J1231" s="1">
        <f>DATEVALUE(RIGHT(jaar_zip[[#This Row],[YYYYMMDD]],2)&amp;"-"&amp;MID(jaar_zip[[#This Row],[YYYYMMDD]],5,2)&amp;"-"&amp;LEFT(jaar_zip[[#This Row],[YYYYMMDD]],4))</f>
        <v>45301</v>
      </c>
      <c r="K1231" s="101" t="str">
        <f>IF(AND(VALUE(MONTH(jaar_zip[[#This Row],[Datum]]))=1,VALUE(WEEKNUM(jaar_zip[[#This Row],[Datum]],21))&gt;51),RIGHT(YEAR(jaar_zip[[#This Row],[Datum]])-1,2),RIGHT(YEAR(jaar_zip[[#This Row],[Datum]]),2))&amp;"-"&amp; TEXT(WEEKNUM(jaar_zip[[#This Row],[Datum]],21),"00")</f>
        <v>24-02</v>
      </c>
      <c r="L1231" s="101">
        <f>MONTH(jaar_zip[[#This Row],[Datum]])</f>
        <v>1</v>
      </c>
      <c r="M1231" s="101">
        <f>IF(ISNUMBER(jaar_zip[[#This Row],[etmaaltemperatuur]]),IF(jaar_zip[[#This Row],[etmaaltemperatuur]]&lt;stookgrens,stookgrens-jaar_zip[[#This Row],[etmaaltemperatuur]],0),"")</f>
        <v>21</v>
      </c>
      <c r="N1231" s="101">
        <f>IF(ISNUMBER(jaar_zip[[#This Row],[graaddagen]]),IF(OR(MONTH(jaar_zip[[#This Row],[Datum]])=1,MONTH(jaar_zip[[#This Row],[Datum]])=2,MONTH(jaar_zip[[#This Row],[Datum]])=11,MONTH(jaar_zip[[#This Row],[Datum]])=12),1.1,IF(OR(MONTH(jaar_zip[[#This Row],[Datum]])=3,MONTH(jaar_zip[[#This Row],[Datum]])=10),1,0.8))*jaar_zip[[#This Row],[graaddagen]],"")</f>
        <v>23.1</v>
      </c>
      <c r="O1231" s="101">
        <f>IF(ISNUMBER(jaar_zip[[#This Row],[etmaaltemperatuur]]),IF(jaar_zip[[#This Row],[etmaaltemperatuur]]&gt;stookgrens,jaar_zip[[#This Row],[etmaaltemperatuur]]-stookgrens,0),"")</f>
        <v>0</v>
      </c>
    </row>
    <row r="1232" spans="1:15" x14ac:dyDescent="0.3">
      <c r="A1232">
        <v>270</v>
      </c>
      <c r="B1232">
        <v>20240111</v>
      </c>
      <c r="C1232">
        <v>2</v>
      </c>
      <c r="D1232">
        <v>0.3</v>
      </c>
      <c r="E1232">
        <v>104</v>
      </c>
      <c r="F1232">
        <v>0</v>
      </c>
      <c r="G1232">
        <v>1034.2</v>
      </c>
      <c r="H1232">
        <v>89</v>
      </c>
      <c r="I1232" s="101" t="s">
        <v>22</v>
      </c>
      <c r="J1232" s="1">
        <f>DATEVALUE(RIGHT(jaar_zip[[#This Row],[YYYYMMDD]],2)&amp;"-"&amp;MID(jaar_zip[[#This Row],[YYYYMMDD]],5,2)&amp;"-"&amp;LEFT(jaar_zip[[#This Row],[YYYYMMDD]],4))</f>
        <v>45302</v>
      </c>
      <c r="K1232" s="101" t="str">
        <f>IF(AND(VALUE(MONTH(jaar_zip[[#This Row],[Datum]]))=1,VALUE(WEEKNUM(jaar_zip[[#This Row],[Datum]],21))&gt;51),RIGHT(YEAR(jaar_zip[[#This Row],[Datum]])-1,2),RIGHT(YEAR(jaar_zip[[#This Row],[Datum]]),2))&amp;"-"&amp; TEXT(WEEKNUM(jaar_zip[[#This Row],[Datum]],21),"00")</f>
        <v>24-02</v>
      </c>
      <c r="L1232" s="101">
        <f>MONTH(jaar_zip[[#This Row],[Datum]])</f>
        <v>1</v>
      </c>
      <c r="M1232" s="101">
        <f>IF(ISNUMBER(jaar_zip[[#This Row],[etmaaltemperatuur]]),IF(jaar_zip[[#This Row],[etmaaltemperatuur]]&lt;stookgrens,stookgrens-jaar_zip[[#This Row],[etmaaltemperatuur]],0),"")</f>
        <v>17.7</v>
      </c>
      <c r="N1232" s="101">
        <f>IF(ISNUMBER(jaar_zip[[#This Row],[graaddagen]]),IF(OR(MONTH(jaar_zip[[#This Row],[Datum]])=1,MONTH(jaar_zip[[#This Row],[Datum]])=2,MONTH(jaar_zip[[#This Row],[Datum]])=11,MONTH(jaar_zip[[#This Row],[Datum]])=12),1.1,IF(OR(MONTH(jaar_zip[[#This Row],[Datum]])=3,MONTH(jaar_zip[[#This Row],[Datum]])=10),1,0.8))*jaar_zip[[#This Row],[graaddagen]],"")</f>
        <v>19.470000000000002</v>
      </c>
      <c r="O1232" s="101">
        <f>IF(ISNUMBER(jaar_zip[[#This Row],[etmaaltemperatuur]]),IF(jaar_zip[[#This Row],[etmaaltemperatuur]]&gt;stookgrens,jaar_zip[[#This Row],[etmaaltemperatuur]]-stookgrens,0),"")</f>
        <v>0</v>
      </c>
    </row>
    <row r="1233" spans="1:15" x14ac:dyDescent="0.3">
      <c r="A1233">
        <v>270</v>
      </c>
      <c r="B1233">
        <v>20240112</v>
      </c>
      <c r="C1233">
        <v>2.8</v>
      </c>
      <c r="D1233">
        <v>3.4</v>
      </c>
      <c r="E1233">
        <v>146</v>
      </c>
      <c r="F1233">
        <v>0.6</v>
      </c>
      <c r="G1233">
        <v>1031.5</v>
      </c>
      <c r="H1233">
        <v>93</v>
      </c>
      <c r="I1233" s="101" t="s">
        <v>22</v>
      </c>
      <c r="J1233" s="1">
        <f>DATEVALUE(RIGHT(jaar_zip[[#This Row],[YYYYMMDD]],2)&amp;"-"&amp;MID(jaar_zip[[#This Row],[YYYYMMDD]],5,2)&amp;"-"&amp;LEFT(jaar_zip[[#This Row],[YYYYMMDD]],4))</f>
        <v>45303</v>
      </c>
      <c r="K1233" s="101" t="str">
        <f>IF(AND(VALUE(MONTH(jaar_zip[[#This Row],[Datum]]))=1,VALUE(WEEKNUM(jaar_zip[[#This Row],[Datum]],21))&gt;51),RIGHT(YEAR(jaar_zip[[#This Row],[Datum]])-1,2),RIGHT(YEAR(jaar_zip[[#This Row],[Datum]]),2))&amp;"-"&amp; TEXT(WEEKNUM(jaar_zip[[#This Row],[Datum]],21),"00")</f>
        <v>24-02</v>
      </c>
      <c r="L1233" s="101">
        <f>MONTH(jaar_zip[[#This Row],[Datum]])</f>
        <v>1</v>
      </c>
      <c r="M1233" s="101">
        <f>IF(ISNUMBER(jaar_zip[[#This Row],[etmaaltemperatuur]]),IF(jaar_zip[[#This Row],[etmaaltemperatuur]]&lt;stookgrens,stookgrens-jaar_zip[[#This Row],[etmaaltemperatuur]],0),"")</f>
        <v>14.6</v>
      </c>
      <c r="N1233" s="101">
        <f>IF(ISNUMBER(jaar_zip[[#This Row],[graaddagen]]),IF(OR(MONTH(jaar_zip[[#This Row],[Datum]])=1,MONTH(jaar_zip[[#This Row],[Datum]])=2,MONTH(jaar_zip[[#This Row],[Datum]])=11,MONTH(jaar_zip[[#This Row],[Datum]])=12),1.1,IF(OR(MONTH(jaar_zip[[#This Row],[Datum]])=3,MONTH(jaar_zip[[#This Row],[Datum]])=10),1,0.8))*jaar_zip[[#This Row],[graaddagen]],"")</f>
        <v>16.060000000000002</v>
      </c>
      <c r="O1233" s="101">
        <f>IF(ISNUMBER(jaar_zip[[#This Row],[etmaaltemperatuur]]),IF(jaar_zip[[#This Row],[etmaaltemperatuur]]&gt;stookgrens,jaar_zip[[#This Row],[etmaaltemperatuur]]-stookgrens,0),"")</f>
        <v>0</v>
      </c>
    </row>
    <row r="1234" spans="1:15" x14ac:dyDescent="0.3">
      <c r="A1234">
        <v>270</v>
      </c>
      <c r="B1234">
        <v>20240113</v>
      </c>
      <c r="C1234">
        <v>5.3</v>
      </c>
      <c r="D1234">
        <v>4.5</v>
      </c>
      <c r="E1234">
        <v>171</v>
      </c>
      <c r="F1234">
        <v>1.7</v>
      </c>
      <c r="G1234">
        <v>1018.9</v>
      </c>
      <c r="H1234">
        <v>91</v>
      </c>
      <c r="I1234" s="101" t="s">
        <v>22</v>
      </c>
      <c r="J1234" s="1">
        <f>DATEVALUE(RIGHT(jaar_zip[[#This Row],[YYYYMMDD]],2)&amp;"-"&amp;MID(jaar_zip[[#This Row],[YYYYMMDD]],5,2)&amp;"-"&amp;LEFT(jaar_zip[[#This Row],[YYYYMMDD]],4))</f>
        <v>45304</v>
      </c>
      <c r="K1234" s="101" t="str">
        <f>IF(AND(VALUE(MONTH(jaar_zip[[#This Row],[Datum]]))=1,VALUE(WEEKNUM(jaar_zip[[#This Row],[Datum]],21))&gt;51),RIGHT(YEAR(jaar_zip[[#This Row],[Datum]])-1,2),RIGHT(YEAR(jaar_zip[[#This Row],[Datum]]),2))&amp;"-"&amp; TEXT(WEEKNUM(jaar_zip[[#This Row],[Datum]],21),"00")</f>
        <v>24-02</v>
      </c>
      <c r="L1234" s="101">
        <f>MONTH(jaar_zip[[#This Row],[Datum]])</f>
        <v>1</v>
      </c>
      <c r="M1234" s="101">
        <f>IF(ISNUMBER(jaar_zip[[#This Row],[etmaaltemperatuur]]),IF(jaar_zip[[#This Row],[etmaaltemperatuur]]&lt;stookgrens,stookgrens-jaar_zip[[#This Row],[etmaaltemperatuur]],0),"")</f>
        <v>13.5</v>
      </c>
      <c r="N1234" s="101">
        <f>IF(ISNUMBER(jaar_zip[[#This Row],[graaddagen]]),IF(OR(MONTH(jaar_zip[[#This Row],[Datum]])=1,MONTH(jaar_zip[[#This Row],[Datum]])=2,MONTH(jaar_zip[[#This Row],[Datum]])=11,MONTH(jaar_zip[[#This Row],[Datum]])=12),1.1,IF(OR(MONTH(jaar_zip[[#This Row],[Datum]])=3,MONTH(jaar_zip[[#This Row],[Datum]])=10),1,0.8))*jaar_zip[[#This Row],[graaddagen]],"")</f>
        <v>14.850000000000001</v>
      </c>
      <c r="O1234" s="101">
        <f>IF(ISNUMBER(jaar_zip[[#This Row],[etmaaltemperatuur]]),IF(jaar_zip[[#This Row],[etmaaltemperatuur]]&gt;stookgrens,jaar_zip[[#This Row],[etmaaltemperatuur]]-stookgrens,0),"")</f>
        <v>0</v>
      </c>
    </row>
    <row r="1235" spans="1:15" x14ac:dyDescent="0.3">
      <c r="A1235">
        <v>270</v>
      </c>
      <c r="B1235">
        <v>20240114</v>
      </c>
      <c r="C1235">
        <v>5.5</v>
      </c>
      <c r="D1235">
        <v>3.8</v>
      </c>
      <c r="E1235">
        <v>340</v>
      </c>
      <c r="F1235">
        <v>1.4</v>
      </c>
      <c r="G1235">
        <v>1005.7</v>
      </c>
      <c r="H1235">
        <v>83</v>
      </c>
      <c r="I1235" s="101" t="s">
        <v>22</v>
      </c>
      <c r="J1235" s="1">
        <f>DATEVALUE(RIGHT(jaar_zip[[#This Row],[YYYYMMDD]],2)&amp;"-"&amp;MID(jaar_zip[[#This Row],[YYYYMMDD]],5,2)&amp;"-"&amp;LEFT(jaar_zip[[#This Row],[YYYYMMDD]],4))</f>
        <v>45305</v>
      </c>
      <c r="K1235" s="101" t="str">
        <f>IF(AND(VALUE(MONTH(jaar_zip[[#This Row],[Datum]]))=1,VALUE(WEEKNUM(jaar_zip[[#This Row],[Datum]],21))&gt;51),RIGHT(YEAR(jaar_zip[[#This Row],[Datum]])-1,2),RIGHT(YEAR(jaar_zip[[#This Row],[Datum]]),2))&amp;"-"&amp; TEXT(WEEKNUM(jaar_zip[[#This Row],[Datum]],21),"00")</f>
        <v>24-02</v>
      </c>
      <c r="L1235" s="101">
        <f>MONTH(jaar_zip[[#This Row],[Datum]])</f>
        <v>1</v>
      </c>
      <c r="M1235" s="101">
        <f>IF(ISNUMBER(jaar_zip[[#This Row],[etmaaltemperatuur]]),IF(jaar_zip[[#This Row],[etmaaltemperatuur]]&lt;stookgrens,stookgrens-jaar_zip[[#This Row],[etmaaltemperatuur]],0),"")</f>
        <v>14.2</v>
      </c>
      <c r="N1235" s="101">
        <f>IF(ISNUMBER(jaar_zip[[#This Row],[graaddagen]]),IF(OR(MONTH(jaar_zip[[#This Row],[Datum]])=1,MONTH(jaar_zip[[#This Row],[Datum]])=2,MONTH(jaar_zip[[#This Row],[Datum]])=11,MONTH(jaar_zip[[#This Row],[Datum]])=12),1.1,IF(OR(MONTH(jaar_zip[[#This Row],[Datum]])=3,MONTH(jaar_zip[[#This Row],[Datum]])=10),1,0.8))*jaar_zip[[#This Row],[graaddagen]],"")</f>
        <v>15.620000000000001</v>
      </c>
      <c r="O1235" s="101">
        <f>IF(ISNUMBER(jaar_zip[[#This Row],[etmaaltemperatuur]]),IF(jaar_zip[[#This Row],[etmaaltemperatuur]]&gt;stookgrens,jaar_zip[[#This Row],[etmaaltemperatuur]]-stookgrens,0),"")</f>
        <v>0</v>
      </c>
    </row>
    <row r="1236" spans="1:15" x14ac:dyDescent="0.3">
      <c r="A1236">
        <v>270</v>
      </c>
      <c r="B1236">
        <v>20240115</v>
      </c>
      <c r="C1236">
        <v>7.3</v>
      </c>
      <c r="D1236">
        <v>2.2000000000000002</v>
      </c>
      <c r="E1236">
        <v>232</v>
      </c>
      <c r="F1236">
        <v>3.7</v>
      </c>
      <c r="G1236">
        <v>1000.3</v>
      </c>
      <c r="H1236">
        <v>82</v>
      </c>
      <c r="I1236" s="101" t="s">
        <v>22</v>
      </c>
      <c r="J1236" s="1">
        <f>DATEVALUE(RIGHT(jaar_zip[[#This Row],[YYYYMMDD]],2)&amp;"-"&amp;MID(jaar_zip[[#This Row],[YYYYMMDD]],5,2)&amp;"-"&amp;LEFT(jaar_zip[[#This Row],[YYYYMMDD]],4))</f>
        <v>45306</v>
      </c>
      <c r="K1236" s="101" t="str">
        <f>IF(AND(VALUE(MONTH(jaar_zip[[#This Row],[Datum]]))=1,VALUE(WEEKNUM(jaar_zip[[#This Row],[Datum]],21))&gt;51),RIGHT(YEAR(jaar_zip[[#This Row],[Datum]])-1,2),RIGHT(YEAR(jaar_zip[[#This Row],[Datum]]),2))&amp;"-"&amp; TEXT(WEEKNUM(jaar_zip[[#This Row],[Datum]],21),"00")</f>
        <v>24-03</v>
      </c>
      <c r="L1236" s="101">
        <f>MONTH(jaar_zip[[#This Row],[Datum]])</f>
        <v>1</v>
      </c>
      <c r="M1236" s="101">
        <f>IF(ISNUMBER(jaar_zip[[#This Row],[etmaaltemperatuur]]),IF(jaar_zip[[#This Row],[etmaaltemperatuur]]&lt;stookgrens,stookgrens-jaar_zip[[#This Row],[etmaaltemperatuur]],0),"")</f>
        <v>15.8</v>
      </c>
      <c r="N1236" s="101">
        <f>IF(ISNUMBER(jaar_zip[[#This Row],[graaddagen]]),IF(OR(MONTH(jaar_zip[[#This Row],[Datum]])=1,MONTH(jaar_zip[[#This Row],[Datum]])=2,MONTH(jaar_zip[[#This Row],[Datum]])=11,MONTH(jaar_zip[[#This Row],[Datum]])=12),1.1,IF(OR(MONTH(jaar_zip[[#This Row],[Datum]])=3,MONTH(jaar_zip[[#This Row],[Datum]])=10),1,0.8))*jaar_zip[[#This Row],[graaddagen]],"")</f>
        <v>17.380000000000003</v>
      </c>
      <c r="O1236" s="101">
        <f>IF(ISNUMBER(jaar_zip[[#This Row],[etmaaltemperatuur]]),IF(jaar_zip[[#This Row],[etmaaltemperatuur]]&gt;stookgrens,jaar_zip[[#This Row],[etmaaltemperatuur]]-stookgrens,0),"")</f>
        <v>0</v>
      </c>
    </row>
    <row r="1237" spans="1:15" x14ac:dyDescent="0.3">
      <c r="A1237">
        <v>270</v>
      </c>
      <c r="B1237">
        <v>20240116</v>
      </c>
      <c r="C1237">
        <v>4.9000000000000004</v>
      </c>
      <c r="D1237">
        <v>1.1000000000000001</v>
      </c>
      <c r="E1237">
        <v>293</v>
      </c>
      <c r="F1237">
        <v>0.7</v>
      </c>
      <c r="G1237">
        <v>1003.9</v>
      </c>
      <c r="H1237">
        <v>82</v>
      </c>
      <c r="I1237" s="101" t="s">
        <v>22</v>
      </c>
      <c r="J1237" s="1">
        <f>DATEVALUE(RIGHT(jaar_zip[[#This Row],[YYYYMMDD]],2)&amp;"-"&amp;MID(jaar_zip[[#This Row],[YYYYMMDD]],5,2)&amp;"-"&amp;LEFT(jaar_zip[[#This Row],[YYYYMMDD]],4))</f>
        <v>45307</v>
      </c>
      <c r="K1237" s="101" t="str">
        <f>IF(AND(VALUE(MONTH(jaar_zip[[#This Row],[Datum]]))=1,VALUE(WEEKNUM(jaar_zip[[#This Row],[Datum]],21))&gt;51),RIGHT(YEAR(jaar_zip[[#This Row],[Datum]])-1,2),RIGHT(YEAR(jaar_zip[[#This Row],[Datum]]),2))&amp;"-"&amp; TEXT(WEEKNUM(jaar_zip[[#This Row],[Datum]],21),"00")</f>
        <v>24-03</v>
      </c>
      <c r="L1237" s="101">
        <f>MONTH(jaar_zip[[#This Row],[Datum]])</f>
        <v>1</v>
      </c>
      <c r="M1237" s="101">
        <f>IF(ISNUMBER(jaar_zip[[#This Row],[etmaaltemperatuur]]),IF(jaar_zip[[#This Row],[etmaaltemperatuur]]&lt;stookgrens,stookgrens-jaar_zip[[#This Row],[etmaaltemperatuur]],0),"")</f>
        <v>16.899999999999999</v>
      </c>
      <c r="N1237" s="101">
        <f>IF(ISNUMBER(jaar_zip[[#This Row],[graaddagen]]),IF(OR(MONTH(jaar_zip[[#This Row],[Datum]])=1,MONTH(jaar_zip[[#This Row],[Datum]])=2,MONTH(jaar_zip[[#This Row],[Datum]])=11,MONTH(jaar_zip[[#This Row],[Datum]])=12),1.1,IF(OR(MONTH(jaar_zip[[#This Row],[Datum]])=3,MONTH(jaar_zip[[#This Row],[Datum]])=10),1,0.8))*jaar_zip[[#This Row],[graaddagen]],"")</f>
        <v>18.59</v>
      </c>
      <c r="O1237" s="101">
        <f>IF(ISNUMBER(jaar_zip[[#This Row],[etmaaltemperatuur]]),IF(jaar_zip[[#This Row],[etmaaltemperatuur]]&gt;stookgrens,jaar_zip[[#This Row],[etmaaltemperatuur]]-stookgrens,0),"")</f>
        <v>0</v>
      </c>
    </row>
    <row r="1238" spans="1:15" x14ac:dyDescent="0.3">
      <c r="A1238">
        <v>270</v>
      </c>
      <c r="B1238">
        <v>20240117</v>
      </c>
      <c r="C1238">
        <v>4</v>
      </c>
      <c r="D1238">
        <v>-0.2</v>
      </c>
      <c r="E1238">
        <v>134</v>
      </c>
      <c r="F1238">
        <v>-0.1</v>
      </c>
      <c r="G1238">
        <v>992.1</v>
      </c>
      <c r="H1238">
        <v>88</v>
      </c>
      <c r="I1238" s="101" t="s">
        <v>22</v>
      </c>
      <c r="J1238" s="1">
        <f>DATEVALUE(RIGHT(jaar_zip[[#This Row],[YYYYMMDD]],2)&amp;"-"&amp;MID(jaar_zip[[#This Row],[YYYYMMDD]],5,2)&amp;"-"&amp;LEFT(jaar_zip[[#This Row],[YYYYMMDD]],4))</f>
        <v>45308</v>
      </c>
      <c r="K1238" s="101" t="str">
        <f>IF(AND(VALUE(MONTH(jaar_zip[[#This Row],[Datum]]))=1,VALUE(WEEKNUM(jaar_zip[[#This Row],[Datum]],21))&gt;51),RIGHT(YEAR(jaar_zip[[#This Row],[Datum]])-1,2),RIGHT(YEAR(jaar_zip[[#This Row],[Datum]]),2))&amp;"-"&amp; TEXT(WEEKNUM(jaar_zip[[#This Row],[Datum]],21),"00")</f>
        <v>24-03</v>
      </c>
      <c r="L1238" s="101">
        <f>MONTH(jaar_zip[[#This Row],[Datum]])</f>
        <v>1</v>
      </c>
      <c r="M1238" s="101">
        <f>IF(ISNUMBER(jaar_zip[[#This Row],[etmaaltemperatuur]]),IF(jaar_zip[[#This Row],[etmaaltemperatuur]]&lt;stookgrens,stookgrens-jaar_zip[[#This Row],[etmaaltemperatuur]],0),"")</f>
        <v>18.2</v>
      </c>
      <c r="N1238" s="101">
        <f>IF(ISNUMBER(jaar_zip[[#This Row],[graaddagen]]),IF(OR(MONTH(jaar_zip[[#This Row],[Datum]])=1,MONTH(jaar_zip[[#This Row],[Datum]])=2,MONTH(jaar_zip[[#This Row],[Datum]])=11,MONTH(jaar_zip[[#This Row],[Datum]])=12),1.1,IF(OR(MONTH(jaar_zip[[#This Row],[Datum]])=3,MONTH(jaar_zip[[#This Row],[Datum]])=10),1,0.8))*jaar_zip[[#This Row],[graaddagen]],"")</f>
        <v>20.02</v>
      </c>
      <c r="O1238" s="101">
        <f>IF(ISNUMBER(jaar_zip[[#This Row],[etmaaltemperatuur]]),IF(jaar_zip[[#This Row],[etmaaltemperatuur]]&gt;stookgrens,jaar_zip[[#This Row],[etmaaltemperatuur]]-stookgrens,0),"")</f>
        <v>0</v>
      </c>
    </row>
    <row r="1239" spans="1:15" x14ac:dyDescent="0.3">
      <c r="A1239">
        <v>270</v>
      </c>
      <c r="B1239">
        <v>20240118</v>
      </c>
      <c r="C1239">
        <v>3</v>
      </c>
      <c r="D1239">
        <v>0.4</v>
      </c>
      <c r="E1239">
        <v>424</v>
      </c>
      <c r="F1239">
        <v>0.6</v>
      </c>
      <c r="G1239">
        <v>1001.7</v>
      </c>
      <c r="H1239">
        <v>83</v>
      </c>
      <c r="I1239" s="101" t="s">
        <v>22</v>
      </c>
      <c r="J1239" s="1">
        <f>DATEVALUE(RIGHT(jaar_zip[[#This Row],[YYYYMMDD]],2)&amp;"-"&amp;MID(jaar_zip[[#This Row],[YYYYMMDD]],5,2)&amp;"-"&amp;LEFT(jaar_zip[[#This Row],[YYYYMMDD]],4))</f>
        <v>45309</v>
      </c>
      <c r="K1239" s="101" t="str">
        <f>IF(AND(VALUE(MONTH(jaar_zip[[#This Row],[Datum]]))=1,VALUE(WEEKNUM(jaar_zip[[#This Row],[Datum]],21))&gt;51),RIGHT(YEAR(jaar_zip[[#This Row],[Datum]])-1,2),RIGHT(YEAR(jaar_zip[[#This Row],[Datum]]),2))&amp;"-"&amp; TEXT(WEEKNUM(jaar_zip[[#This Row],[Datum]],21),"00")</f>
        <v>24-03</v>
      </c>
      <c r="L1239" s="101">
        <f>MONTH(jaar_zip[[#This Row],[Datum]])</f>
        <v>1</v>
      </c>
      <c r="M1239" s="101">
        <f>IF(ISNUMBER(jaar_zip[[#This Row],[etmaaltemperatuur]]),IF(jaar_zip[[#This Row],[etmaaltemperatuur]]&lt;stookgrens,stookgrens-jaar_zip[[#This Row],[etmaaltemperatuur]],0),"")</f>
        <v>17.600000000000001</v>
      </c>
      <c r="N1239" s="101">
        <f>IF(ISNUMBER(jaar_zip[[#This Row],[graaddagen]]),IF(OR(MONTH(jaar_zip[[#This Row],[Datum]])=1,MONTH(jaar_zip[[#This Row],[Datum]])=2,MONTH(jaar_zip[[#This Row],[Datum]])=11,MONTH(jaar_zip[[#This Row],[Datum]])=12),1.1,IF(OR(MONTH(jaar_zip[[#This Row],[Datum]])=3,MONTH(jaar_zip[[#This Row],[Datum]])=10),1,0.8))*jaar_zip[[#This Row],[graaddagen]],"")</f>
        <v>19.360000000000003</v>
      </c>
      <c r="O1239" s="101">
        <f>IF(ISNUMBER(jaar_zip[[#This Row],[etmaaltemperatuur]]),IF(jaar_zip[[#This Row],[etmaaltemperatuur]]&gt;stookgrens,jaar_zip[[#This Row],[etmaaltemperatuur]]-stookgrens,0),"")</f>
        <v>0</v>
      </c>
    </row>
    <row r="1240" spans="1:15" x14ac:dyDescent="0.3">
      <c r="A1240">
        <v>270</v>
      </c>
      <c r="B1240">
        <v>20240119</v>
      </c>
      <c r="C1240">
        <v>5.8</v>
      </c>
      <c r="D1240">
        <v>2.2000000000000002</v>
      </c>
      <c r="E1240">
        <v>456</v>
      </c>
      <c r="F1240">
        <v>1.2</v>
      </c>
      <c r="G1240">
        <v>1016.8</v>
      </c>
      <c r="H1240">
        <v>82</v>
      </c>
      <c r="I1240" s="101" t="s">
        <v>22</v>
      </c>
      <c r="J1240" s="1">
        <f>DATEVALUE(RIGHT(jaar_zip[[#This Row],[YYYYMMDD]],2)&amp;"-"&amp;MID(jaar_zip[[#This Row],[YYYYMMDD]],5,2)&amp;"-"&amp;LEFT(jaar_zip[[#This Row],[YYYYMMDD]],4))</f>
        <v>45310</v>
      </c>
      <c r="K1240" s="101" t="str">
        <f>IF(AND(VALUE(MONTH(jaar_zip[[#This Row],[Datum]]))=1,VALUE(WEEKNUM(jaar_zip[[#This Row],[Datum]],21))&gt;51),RIGHT(YEAR(jaar_zip[[#This Row],[Datum]])-1,2),RIGHT(YEAR(jaar_zip[[#This Row],[Datum]]),2))&amp;"-"&amp; TEXT(WEEKNUM(jaar_zip[[#This Row],[Datum]],21),"00")</f>
        <v>24-03</v>
      </c>
      <c r="L1240" s="101">
        <f>MONTH(jaar_zip[[#This Row],[Datum]])</f>
        <v>1</v>
      </c>
      <c r="M1240" s="101">
        <f>IF(ISNUMBER(jaar_zip[[#This Row],[etmaaltemperatuur]]),IF(jaar_zip[[#This Row],[etmaaltemperatuur]]&lt;stookgrens,stookgrens-jaar_zip[[#This Row],[etmaaltemperatuur]],0),"")</f>
        <v>15.8</v>
      </c>
      <c r="N1240" s="101">
        <f>IF(ISNUMBER(jaar_zip[[#This Row],[graaddagen]]),IF(OR(MONTH(jaar_zip[[#This Row],[Datum]])=1,MONTH(jaar_zip[[#This Row],[Datum]])=2,MONTH(jaar_zip[[#This Row],[Datum]])=11,MONTH(jaar_zip[[#This Row],[Datum]])=12),1.1,IF(OR(MONTH(jaar_zip[[#This Row],[Datum]])=3,MONTH(jaar_zip[[#This Row],[Datum]])=10),1,0.8))*jaar_zip[[#This Row],[graaddagen]],"")</f>
        <v>17.380000000000003</v>
      </c>
      <c r="O1240" s="101">
        <f>IF(ISNUMBER(jaar_zip[[#This Row],[etmaaltemperatuur]]),IF(jaar_zip[[#This Row],[etmaaltemperatuur]]&gt;stookgrens,jaar_zip[[#This Row],[etmaaltemperatuur]]-stookgrens,0),"")</f>
        <v>0</v>
      </c>
    </row>
    <row r="1241" spans="1:15" x14ac:dyDescent="0.3">
      <c r="A1241">
        <v>270</v>
      </c>
      <c r="B1241">
        <v>20240120</v>
      </c>
      <c r="C1241">
        <v>6.2</v>
      </c>
      <c r="D1241">
        <v>1.2</v>
      </c>
      <c r="E1241">
        <v>173</v>
      </c>
      <c r="F1241">
        <v>0</v>
      </c>
      <c r="G1241">
        <v>1023.6</v>
      </c>
      <c r="H1241">
        <v>82</v>
      </c>
      <c r="I1241" s="101" t="s">
        <v>22</v>
      </c>
      <c r="J1241" s="1">
        <f>DATEVALUE(RIGHT(jaar_zip[[#This Row],[YYYYMMDD]],2)&amp;"-"&amp;MID(jaar_zip[[#This Row],[YYYYMMDD]],5,2)&amp;"-"&amp;LEFT(jaar_zip[[#This Row],[YYYYMMDD]],4))</f>
        <v>45311</v>
      </c>
      <c r="K1241" s="101" t="str">
        <f>IF(AND(VALUE(MONTH(jaar_zip[[#This Row],[Datum]]))=1,VALUE(WEEKNUM(jaar_zip[[#This Row],[Datum]],21))&gt;51),RIGHT(YEAR(jaar_zip[[#This Row],[Datum]])-1,2),RIGHT(YEAR(jaar_zip[[#This Row],[Datum]]),2))&amp;"-"&amp; TEXT(WEEKNUM(jaar_zip[[#This Row],[Datum]],21),"00")</f>
        <v>24-03</v>
      </c>
      <c r="L1241" s="101">
        <f>MONTH(jaar_zip[[#This Row],[Datum]])</f>
        <v>1</v>
      </c>
      <c r="M1241" s="101">
        <f>IF(ISNUMBER(jaar_zip[[#This Row],[etmaaltemperatuur]]),IF(jaar_zip[[#This Row],[etmaaltemperatuur]]&lt;stookgrens,stookgrens-jaar_zip[[#This Row],[etmaaltemperatuur]],0),"")</f>
        <v>16.8</v>
      </c>
      <c r="N1241" s="101">
        <f>IF(ISNUMBER(jaar_zip[[#This Row],[graaddagen]]),IF(OR(MONTH(jaar_zip[[#This Row],[Datum]])=1,MONTH(jaar_zip[[#This Row],[Datum]])=2,MONTH(jaar_zip[[#This Row],[Datum]])=11,MONTH(jaar_zip[[#This Row],[Datum]])=12),1.1,IF(OR(MONTH(jaar_zip[[#This Row],[Datum]])=3,MONTH(jaar_zip[[#This Row],[Datum]])=10),1,0.8))*jaar_zip[[#This Row],[graaddagen]],"")</f>
        <v>18.480000000000004</v>
      </c>
      <c r="O1241" s="101">
        <f>IF(ISNUMBER(jaar_zip[[#This Row],[etmaaltemperatuur]]),IF(jaar_zip[[#This Row],[etmaaltemperatuur]]&gt;stookgrens,jaar_zip[[#This Row],[etmaaltemperatuur]]-stookgrens,0),"")</f>
        <v>0</v>
      </c>
    </row>
    <row r="1242" spans="1:15" x14ac:dyDescent="0.3">
      <c r="A1242">
        <v>270</v>
      </c>
      <c r="B1242">
        <v>20240121</v>
      </c>
      <c r="C1242">
        <v>9.1</v>
      </c>
      <c r="D1242">
        <v>3.3</v>
      </c>
      <c r="E1242">
        <v>89</v>
      </c>
      <c r="F1242">
        <v>1.2</v>
      </c>
      <c r="G1242">
        <v>1012.9</v>
      </c>
      <c r="H1242">
        <v>77</v>
      </c>
      <c r="I1242" s="101" t="s">
        <v>22</v>
      </c>
      <c r="J1242" s="1">
        <f>DATEVALUE(RIGHT(jaar_zip[[#This Row],[YYYYMMDD]],2)&amp;"-"&amp;MID(jaar_zip[[#This Row],[YYYYMMDD]],5,2)&amp;"-"&amp;LEFT(jaar_zip[[#This Row],[YYYYMMDD]],4))</f>
        <v>45312</v>
      </c>
      <c r="K1242" s="101" t="str">
        <f>IF(AND(VALUE(MONTH(jaar_zip[[#This Row],[Datum]]))=1,VALUE(WEEKNUM(jaar_zip[[#This Row],[Datum]],21))&gt;51),RIGHT(YEAR(jaar_zip[[#This Row],[Datum]])-1,2),RIGHT(YEAR(jaar_zip[[#This Row],[Datum]]),2))&amp;"-"&amp; TEXT(WEEKNUM(jaar_zip[[#This Row],[Datum]],21),"00")</f>
        <v>24-03</v>
      </c>
      <c r="L1242" s="101">
        <f>MONTH(jaar_zip[[#This Row],[Datum]])</f>
        <v>1</v>
      </c>
      <c r="M1242" s="101">
        <f>IF(ISNUMBER(jaar_zip[[#This Row],[etmaaltemperatuur]]),IF(jaar_zip[[#This Row],[etmaaltemperatuur]]&lt;stookgrens,stookgrens-jaar_zip[[#This Row],[etmaaltemperatuur]],0),"")</f>
        <v>14.7</v>
      </c>
      <c r="N1242" s="101">
        <f>IF(ISNUMBER(jaar_zip[[#This Row],[graaddagen]]),IF(OR(MONTH(jaar_zip[[#This Row],[Datum]])=1,MONTH(jaar_zip[[#This Row],[Datum]])=2,MONTH(jaar_zip[[#This Row],[Datum]])=11,MONTH(jaar_zip[[#This Row],[Datum]])=12),1.1,IF(OR(MONTH(jaar_zip[[#This Row],[Datum]])=3,MONTH(jaar_zip[[#This Row],[Datum]])=10),1,0.8))*jaar_zip[[#This Row],[graaddagen]],"")</f>
        <v>16.170000000000002</v>
      </c>
      <c r="O1242" s="101">
        <f>IF(ISNUMBER(jaar_zip[[#This Row],[etmaaltemperatuur]]),IF(jaar_zip[[#This Row],[etmaaltemperatuur]]&gt;stookgrens,jaar_zip[[#This Row],[etmaaltemperatuur]]-stookgrens,0),"")</f>
        <v>0</v>
      </c>
    </row>
    <row r="1243" spans="1:15" x14ac:dyDescent="0.3">
      <c r="A1243">
        <v>270</v>
      </c>
      <c r="B1243">
        <v>20240122</v>
      </c>
      <c r="C1243">
        <v>11.4</v>
      </c>
      <c r="D1243">
        <v>8.3000000000000007</v>
      </c>
      <c r="E1243">
        <v>416</v>
      </c>
      <c r="F1243">
        <v>4.5999999999999996</v>
      </c>
      <c r="G1243">
        <v>1003.2</v>
      </c>
      <c r="H1243">
        <v>84</v>
      </c>
      <c r="I1243" s="101" t="s">
        <v>22</v>
      </c>
      <c r="J1243" s="1">
        <f>DATEVALUE(RIGHT(jaar_zip[[#This Row],[YYYYMMDD]],2)&amp;"-"&amp;MID(jaar_zip[[#This Row],[YYYYMMDD]],5,2)&amp;"-"&amp;LEFT(jaar_zip[[#This Row],[YYYYMMDD]],4))</f>
        <v>45313</v>
      </c>
      <c r="K1243" s="101" t="str">
        <f>IF(AND(VALUE(MONTH(jaar_zip[[#This Row],[Datum]]))=1,VALUE(WEEKNUM(jaar_zip[[#This Row],[Datum]],21))&gt;51),RIGHT(YEAR(jaar_zip[[#This Row],[Datum]])-1,2),RIGHT(YEAR(jaar_zip[[#This Row],[Datum]]),2))&amp;"-"&amp; TEXT(WEEKNUM(jaar_zip[[#This Row],[Datum]],21),"00")</f>
        <v>24-04</v>
      </c>
      <c r="L1243" s="101">
        <f>MONTH(jaar_zip[[#This Row],[Datum]])</f>
        <v>1</v>
      </c>
      <c r="M1243" s="101">
        <f>IF(ISNUMBER(jaar_zip[[#This Row],[etmaaltemperatuur]]),IF(jaar_zip[[#This Row],[etmaaltemperatuur]]&lt;stookgrens,stookgrens-jaar_zip[[#This Row],[etmaaltemperatuur]],0),"")</f>
        <v>9.6999999999999993</v>
      </c>
      <c r="N1243" s="101">
        <f>IF(ISNUMBER(jaar_zip[[#This Row],[graaddagen]]),IF(OR(MONTH(jaar_zip[[#This Row],[Datum]])=1,MONTH(jaar_zip[[#This Row],[Datum]])=2,MONTH(jaar_zip[[#This Row],[Datum]])=11,MONTH(jaar_zip[[#This Row],[Datum]])=12),1.1,IF(OR(MONTH(jaar_zip[[#This Row],[Datum]])=3,MONTH(jaar_zip[[#This Row],[Datum]])=10),1,0.8))*jaar_zip[[#This Row],[graaddagen]],"")</f>
        <v>10.67</v>
      </c>
      <c r="O1243" s="101">
        <f>IF(ISNUMBER(jaar_zip[[#This Row],[etmaaltemperatuur]]),IF(jaar_zip[[#This Row],[etmaaltemperatuur]]&gt;stookgrens,jaar_zip[[#This Row],[etmaaltemperatuur]]-stookgrens,0),"")</f>
        <v>0</v>
      </c>
    </row>
    <row r="1244" spans="1:15" x14ac:dyDescent="0.3">
      <c r="A1244">
        <v>270</v>
      </c>
      <c r="B1244">
        <v>20240123</v>
      </c>
      <c r="C1244">
        <v>9.3000000000000007</v>
      </c>
      <c r="D1244">
        <v>7.4</v>
      </c>
      <c r="E1244">
        <v>319</v>
      </c>
      <c r="F1244">
        <v>7</v>
      </c>
      <c r="G1244">
        <v>1015.1</v>
      </c>
      <c r="H1244">
        <v>85</v>
      </c>
      <c r="I1244" s="101" t="s">
        <v>22</v>
      </c>
      <c r="J1244" s="1">
        <f>DATEVALUE(RIGHT(jaar_zip[[#This Row],[YYYYMMDD]],2)&amp;"-"&amp;MID(jaar_zip[[#This Row],[YYYYMMDD]],5,2)&amp;"-"&amp;LEFT(jaar_zip[[#This Row],[YYYYMMDD]],4))</f>
        <v>45314</v>
      </c>
      <c r="K1244" s="101" t="str">
        <f>IF(AND(VALUE(MONTH(jaar_zip[[#This Row],[Datum]]))=1,VALUE(WEEKNUM(jaar_zip[[#This Row],[Datum]],21))&gt;51),RIGHT(YEAR(jaar_zip[[#This Row],[Datum]])-1,2),RIGHT(YEAR(jaar_zip[[#This Row],[Datum]]),2))&amp;"-"&amp; TEXT(WEEKNUM(jaar_zip[[#This Row],[Datum]],21),"00")</f>
        <v>24-04</v>
      </c>
      <c r="L1244" s="101">
        <f>MONTH(jaar_zip[[#This Row],[Datum]])</f>
        <v>1</v>
      </c>
      <c r="M1244" s="101">
        <f>IF(ISNUMBER(jaar_zip[[#This Row],[etmaaltemperatuur]]),IF(jaar_zip[[#This Row],[etmaaltemperatuur]]&lt;stookgrens,stookgrens-jaar_zip[[#This Row],[etmaaltemperatuur]],0),"")</f>
        <v>10.6</v>
      </c>
      <c r="N1244" s="101">
        <f>IF(ISNUMBER(jaar_zip[[#This Row],[graaddagen]]),IF(OR(MONTH(jaar_zip[[#This Row],[Datum]])=1,MONTH(jaar_zip[[#This Row],[Datum]])=2,MONTH(jaar_zip[[#This Row],[Datum]])=11,MONTH(jaar_zip[[#This Row],[Datum]])=12),1.1,IF(OR(MONTH(jaar_zip[[#This Row],[Datum]])=3,MONTH(jaar_zip[[#This Row],[Datum]])=10),1,0.8))*jaar_zip[[#This Row],[graaddagen]],"")</f>
        <v>11.66</v>
      </c>
      <c r="O1244" s="101">
        <f>IF(ISNUMBER(jaar_zip[[#This Row],[etmaaltemperatuur]]),IF(jaar_zip[[#This Row],[etmaaltemperatuur]]&gt;stookgrens,jaar_zip[[#This Row],[etmaaltemperatuur]]-stookgrens,0),"")</f>
        <v>0</v>
      </c>
    </row>
    <row r="1245" spans="1:15" x14ac:dyDescent="0.3">
      <c r="A1245">
        <v>270</v>
      </c>
      <c r="B1245">
        <v>20240124</v>
      </c>
      <c r="C1245">
        <v>12.3</v>
      </c>
      <c r="D1245">
        <v>9</v>
      </c>
      <c r="E1245">
        <v>397</v>
      </c>
      <c r="F1245">
        <v>-0.1</v>
      </c>
      <c r="G1245">
        <v>1015.4</v>
      </c>
      <c r="H1245">
        <v>79</v>
      </c>
      <c r="I1245" s="101" t="s">
        <v>22</v>
      </c>
      <c r="J1245" s="1">
        <f>DATEVALUE(RIGHT(jaar_zip[[#This Row],[YYYYMMDD]],2)&amp;"-"&amp;MID(jaar_zip[[#This Row],[YYYYMMDD]],5,2)&amp;"-"&amp;LEFT(jaar_zip[[#This Row],[YYYYMMDD]],4))</f>
        <v>45315</v>
      </c>
      <c r="K1245" s="101" t="str">
        <f>IF(AND(VALUE(MONTH(jaar_zip[[#This Row],[Datum]]))=1,VALUE(WEEKNUM(jaar_zip[[#This Row],[Datum]],21))&gt;51),RIGHT(YEAR(jaar_zip[[#This Row],[Datum]])-1,2),RIGHT(YEAR(jaar_zip[[#This Row],[Datum]]),2))&amp;"-"&amp; TEXT(WEEKNUM(jaar_zip[[#This Row],[Datum]],21),"00")</f>
        <v>24-04</v>
      </c>
      <c r="L1245" s="101">
        <f>MONTH(jaar_zip[[#This Row],[Datum]])</f>
        <v>1</v>
      </c>
      <c r="M1245" s="101">
        <f>IF(ISNUMBER(jaar_zip[[#This Row],[etmaaltemperatuur]]),IF(jaar_zip[[#This Row],[etmaaltemperatuur]]&lt;stookgrens,stookgrens-jaar_zip[[#This Row],[etmaaltemperatuur]],0),"")</f>
        <v>9</v>
      </c>
      <c r="N1245" s="101">
        <f>IF(ISNUMBER(jaar_zip[[#This Row],[graaddagen]]),IF(OR(MONTH(jaar_zip[[#This Row],[Datum]])=1,MONTH(jaar_zip[[#This Row],[Datum]])=2,MONTH(jaar_zip[[#This Row],[Datum]])=11,MONTH(jaar_zip[[#This Row],[Datum]])=12),1.1,IF(OR(MONTH(jaar_zip[[#This Row],[Datum]])=3,MONTH(jaar_zip[[#This Row],[Datum]])=10),1,0.8))*jaar_zip[[#This Row],[graaddagen]],"")</f>
        <v>9.9</v>
      </c>
      <c r="O1245" s="101">
        <f>IF(ISNUMBER(jaar_zip[[#This Row],[etmaaltemperatuur]]),IF(jaar_zip[[#This Row],[etmaaltemperatuur]]&gt;stookgrens,jaar_zip[[#This Row],[etmaaltemperatuur]]-stookgrens,0),"")</f>
        <v>0</v>
      </c>
    </row>
    <row r="1246" spans="1:15" x14ac:dyDescent="0.3">
      <c r="A1246">
        <v>270</v>
      </c>
      <c r="B1246">
        <v>20240125</v>
      </c>
      <c r="C1246">
        <v>4.3</v>
      </c>
      <c r="D1246">
        <v>6.5</v>
      </c>
      <c r="E1246">
        <v>332</v>
      </c>
      <c r="F1246">
        <v>-0.1</v>
      </c>
      <c r="G1246">
        <v>1025</v>
      </c>
      <c r="H1246">
        <v>92</v>
      </c>
      <c r="I1246" s="101" t="s">
        <v>22</v>
      </c>
      <c r="J1246" s="1">
        <f>DATEVALUE(RIGHT(jaar_zip[[#This Row],[YYYYMMDD]],2)&amp;"-"&amp;MID(jaar_zip[[#This Row],[YYYYMMDD]],5,2)&amp;"-"&amp;LEFT(jaar_zip[[#This Row],[YYYYMMDD]],4))</f>
        <v>45316</v>
      </c>
      <c r="K1246" s="101" t="str">
        <f>IF(AND(VALUE(MONTH(jaar_zip[[#This Row],[Datum]]))=1,VALUE(WEEKNUM(jaar_zip[[#This Row],[Datum]],21))&gt;51),RIGHT(YEAR(jaar_zip[[#This Row],[Datum]])-1,2),RIGHT(YEAR(jaar_zip[[#This Row],[Datum]]),2))&amp;"-"&amp; TEXT(WEEKNUM(jaar_zip[[#This Row],[Datum]],21),"00")</f>
        <v>24-04</v>
      </c>
      <c r="L1246" s="101">
        <f>MONTH(jaar_zip[[#This Row],[Datum]])</f>
        <v>1</v>
      </c>
      <c r="M1246" s="101">
        <f>IF(ISNUMBER(jaar_zip[[#This Row],[etmaaltemperatuur]]),IF(jaar_zip[[#This Row],[etmaaltemperatuur]]&lt;stookgrens,stookgrens-jaar_zip[[#This Row],[etmaaltemperatuur]],0),"")</f>
        <v>11.5</v>
      </c>
      <c r="N1246" s="101">
        <f>IF(ISNUMBER(jaar_zip[[#This Row],[graaddagen]]),IF(OR(MONTH(jaar_zip[[#This Row],[Datum]])=1,MONTH(jaar_zip[[#This Row],[Datum]])=2,MONTH(jaar_zip[[#This Row],[Datum]])=11,MONTH(jaar_zip[[#This Row],[Datum]])=12),1.1,IF(OR(MONTH(jaar_zip[[#This Row],[Datum]])=3,MONTH(jaar_zip[[#This Row],[Datum]])=10),1,0.8))*jaar_zip[[#This Row],[graaddagen]],"")</f>
        <v>12.65</v>
      </c>
      <c r="O1246" s="101">
        <f>IF(ISNUMBER(jaar_zip[[#This Row],[etmaaltemperatuur]]),IF(jaar_zip[[#This Row],[etmaaltemperatuur]]&gt;stookgrens,jaar_zip[[#This Row],[etmaaltemperatuur]]-stookgrens,0),"")</f>
        <v>0</v>
      </c>
    </row>
    <row r="1247" spans="1:15" x14ac:dyDescent="0.3">
      <c r="A1247">
        <v>270</v>
      </c>
      <c r="B1247">
        <v>20240126</v>
      </c>
      <c r="C1247">
        <v>8.3000000000000007</v>
      </c>
      <c r="D1247">
        <v>7.5</v>
      </c>
      <c r="E1247">
        <v>344</v>
      </c>
      <c r="F1247">
        <v>4.0999999999999996</v>
      </c>
      <c r="G1247">
        <v>1022.2</v>
      </c>
      <c r="H1247">
        <v>87</v>
      </c>
      <c r="I1247" s="101" t="s">
        <v>22</v>
      </c>
      <c r="J1247" s="1">
        <f>DATEVALUE(RIGHT(jaar_zip[[#This Row],[YYYYMMDD]],2)&amp;"-"&amp;MID(jaar_zip[[#This Row],[YYYYMMDD]],5,2)&amp;"-"&amp;LEFT(jaar_zip[[#This Row],[YYYYMMDD]],4))</f>
        <v>45317</v>
      </c>
      <c r="K1247" s="101" t="str">
        <f>IF(AND(VALUE(MONTH(jaar_zip[[#This Row],[Datum]]))=1,VALUE(WEEKNUM(jaar_zip[[#This Row],[Datum]],21))&gt;51),RIGHT(YEAR(jaar_zip[[#This Row],[Datum]])-1,2),RIGHT(YEAR(jaar_zip[[#This Row],[Datum]]),2))&amp;"-"&amp; TEXT(WEEKNUM(jaar_zip[[#This Row],[Datum]],21),"00")</f>
        <v>24-04</v>
      </c>
      <c r="L1247" s="101">
        <f>MONTH(jaar_zip[[#This Row],[Datum]])</f>
        <v>1</v>
      </c>
      <c r="M1247" s="101">
        <f>IF(ISNUMBER(jaar_zip[[#This Row],[etmaaltemperatuur]]),IF(jaar_zip[[#This Row],[etmaaltemperatuur]]&lt;stookgrens,stookgrens-jaar_zip[[#This Row],[etmaaltemperatuur]],0),"")</f>
        <v>10.5</v>
      </c>
      <c r="N1247" s="101">
        <f>IF(ISNUMBER(jaar_zip[[#This Row],[graaddagen]]),IF(OR(MONTH(jaar_zip[[#This Row],[Datum]])=1,MONTH(jaar_zip[[#This Row],[Datum]])=2,MONTH(jaar_zip[[#This Row],[Datum]])=11,MONTH(jaar_zip[[#This Row],[Datum]])=12),1.1,IF(OR(MONTH(jaar_zip[[#This Row],[Datum]])=3,MONTH(jaar_zip[[#This Row],[Datum]])=10),1,0.8))*jaar_zip[[#This Row],[graaddagen]],"")</f>
        <v>11.55</v>
      </c>
      <c r="O1247" s="101">
        <f>IF(ISNUMBER(jaar_zip[[#This Row],[etmaaltemperatuur]]),IF(jaar_zip[[#This Row],[etmaaltemperatuur]]&gt;stookgrens,jaar_zip[[#This Row],[etmaaltemperatuur]]-stookgrens,0),"")</f>
        <v>0</v>
      </c>
    </row>
    <row r="1248" spans="1:15" x14ac:dyDescent="0.3">
      <c r="A1248">
        <v>270</v>
      </c>
      <c r="B1248">
        <v>20240127</v>
      </c>
      <c r="C1248">
        <v>4</v>
      </c>
      <c r="D1248">
        <v>4</v>
      </c>
      <c r="E1248">
        <v>528</v>
      </c>
      <c r="F1248">
        <v>0</v>
      </c>
      <c r="G1248">
        <v>1033.0999999999999</v>
      </c>
      <c r="H1248">
        <v>91</v>
      </c>
      <c r="I1248" s="101" t="s">
        <v>22</v>
      </c>
      <c r="J1248" s="1">
        <f>DATEVALUE(RIGHT(jaar_zip[[#This Row],[YYYYMMDD]],2)&amp;"-"&amp;MID(jaar_zip[[#This Row],[YYYYMMDD]],5,2)&amp;"-"&amp;LEFT(jaar_zip[[#This Row],[YYYYMMDD]],4))</f>
        <v>45318</v>
      </c>
      <c r="K1248" s="101" t="str">
        <f>IF(AND(VALUE(MONTH(jaar_zip[[#This Row],[Datum]]))=1,VALUE(WEEKNUM(jaar_zip[[#This Row],[Datum]],21))&gt;51),RIGHT(YEAR(jaar_zip[[#This Row],[Datum]])-1,2),RIGHT(YEAR(jaar_zip[[#This Row],[Datum]]),2))&amp;"-"&amp; TEXT(WEEKNUM(jaar_zip[[#This Row],[Datum]],21),"00")</f>
        <v>24-04</v>
      </c>
      <c r="L1248" s="101">
        <f>MONTH(jaar_zip[[#This Row],[Datum]])</f>
        <v>1</v>
      </c>
      <c r="M1248" s="101">
        <f>IF(ISNUMBER(jaar_zip[[#This Row],[etmaaltemperatuur]]),IF(jaar_zip[[#This Row],[etmaaltemperatuur]]&lt;stookgrens,stookgrens-jaar_zip[[#This Row],[etmaaltemperatuur]],0),"")</f>
        <v>14</v>
      </c>
      <c r="N1248" s="101">
        <f>IF(ISNUMBER(jaar_zip[[#This Row],[graaddagen]]),IF(OR(MONTH(jaar_zip[[#This Row],[Datum]])=1,MONTH(jaar_zip[[#This Row],[Datum]])=2,MONTH(jaar_zip[[#This Row],[Datum]])=11,MONTH(jaar_zip[[#This Row],[Datum]])=12),1.1,IF(OR(MONTH(jaar_zip[[#This Row],[Datum]])=3,MONTH(jaar_zip[[#This Row],[Datum]])=10),1,0.8))*jaar_zip[[#This Row],[graaddagen]],"")</f>
        <v>15.400000000000002</v>
      </c>
      <c r="O1248" s="101">
        <f>IF(ISNUMBER(jaar_zip[[#This Row],[etmaaltemperatuur]]),IF(jaar_zip[[#This Row],[etmaaltemperatuur]]&gt;stookgrens,jaar_zip[[#This Row],[etmaaltemperatuur]]-stookgrens,0),"")</f>
        <v>0</v>
      </c>
    </row>
    <row r="1249" spans="1:15" x14ac:dyDescent="0.3">
      <c r="A1249">
        <v>270</v>
      </c>
      <c r="B1249">
        <v>20240128</v>
      </c>
      <c r="C1249">
        <v>4.5999999999999996</v>
      </c>
      <c r="D1249">
        <v>4.4000000000000004</v>
      </c>
      <c r="E1249">
        <v>555</v>
      </c>
      <c r="F1249">
        <v>0</v>
      </c>
      <c r="G1249">
        <v>1026.8</v>
      </c>
      <c r="H1249">
        <v>73</v>
      </c>
      <c r="I1249" s="101" t="s">
        <v>22</v>
      </c>
      <c r="J1249" s="1">
        <f>DATEVALUE(RIGHT(jaar_zip[[#This Row],[YYYYMMDD]],2)&amp;"-"&amp;MID(jaar_zip[[#This Row],[YYYYMMDD]],5,2)&amp;"-"&amp;LEFT(jaar_zip[[#This Row],[YYYYMMDD]],4))</f>
        <v>45319</v>
      </c>
      <c r="K1249" s="101" t="str">
        <f>IF(AND(VALUE(MONTH(jaar_zip[[#This Row],[Datum]]))=1,VALUE(WEEKNUM(jaar_zip[[#This Row],[Datum]],21))&gt;51),RIGHT(YEAR(jaar_zip[[#This Row],[Datum]])-1,2),RIGHT(YEAR(jaar_zip[[#This Row],[Datum]]),2))&amp;"-"&amp; TEXT(WEEKNUM(jaar_zip[[#This Row],[Datum]],21),"00")</f>
        <v>24-04</v>
      </c>
      <c r="L1249" s="101">
        <f>MONTH(jaar_zip[[#This Row],[Datum]])</f>
        <v>1</v>
      </c>
      <c r="M1249" s="101">
        <f>IF(ISNUMBER(jaar_zip[[#This Row],[etmaaltemperatuur]]),IF(jaar_zip[[#This Row],[etmaaltemperatuur]]&lt;stookgrens,stookgrens-jaar_zip[[#This Row],[etmaaltemperatuur]],0),"")</f>
        <v>13.6</v>
      </c>
      <c r="N1249" s="101">
        <f>IF(ISNUMBER(jaar_zip[[#This Row],[graaddagen]]),IF(OR(MONTH(jaar_zip[[#This Row],[Datum]])=1,MONTH(jaar_zip[[#This Row],[Datum]])=2,MONTH(jaar_zip[[#This Row],[Datum]])=11,MONTH(jaar_zip[[#This Row],[Datum]])=12),1.1,IF(OR(MONTH(jaar_zip[[#This Row],[Datum]])=3,MONTH(jaar_zip[[#This Row],[Datum]])=10),1,0.8))*jaar_zip[[#This Row],[graaddagen]],"")</f>
        <v>14.96</v>
      </c>
      <c r="O1249" s="101">
        <f>IF(ISNUMBER(jaar_zip[[#This Row],[etmaaltemperatuur]]),IF(jaar_zip[[#This Row],[etmaaltemperatuur]]&gt;stookgrens,jaar_zip[[#This Row],[etmaaltemperatuur]]-stookgrens,0),"")</f>
        <v>0</v>
      </c>
    </row>
    <row r="1250" spans="1:15" x14ac:dyDescent="0.3">
      <c r="A1250">
        <v>270</v>
      </c>
      <c r="B1250">
        <v>20240129</v>
      </c>
      <c r="C1250">
        <v>3.5</v>
      </c>
      <c r="D1250">
        <v>5.6</v>
      </c>
      <c r="E1250">
        <v>189</v>
      </c>
      <c r="F1250">
        <v>0</v>
      </c>
      <c r="G1250">
        <v>1024.8</v>
      </c>
      <c r="H1250">
        <v>87</v>
      </c>
      <c r="I1250" s="101" t="s">
        <v>22</v>
      </c>
      <c r="J1250" s="1">
        <f>DATEVALUE(RIGHT(jaar_zip[[#This Row],[YYYYMMDD]],2)&amp;"-"&amp;MID(jaar_zip[[#This Row],[YYYYMMDD]],5,2)&amp;"-"&amp;LEFT(jaar_zip[[#This Row],[YYYYMMDD]],4))</f>
        <v>45320</v>
      </c>
      <c r="K1250" s="101" t="str">
        <f>IF(AND(VALUE(MONTH(jaar_zip[[#This Row],[Datum]]))=1,VALUE(WEEKNUM(jaar_zip[[#This Row],[Datum]],21))&gt;51),RIGHT(YEAR(jaar_zip[[#This Row],[Datum]])-1,2),RIGHT(YEAR(jaar_zip[[#This Row],[Datum]]),2))&amp;"-"&amp; TEXT(WEEKNUM(jaar_zip[[#This Row],[Datum]],21),"00")</f>
        <v>24-05</v>
      </c>
      <c r="L1250" s="101">
        <f>MONTH(jaar_zip[[#This Row],[Datum]])</f>
        <v>1</v>
      </c>
      <c r="M1250" s="101">
        <f>IF(ISNUMBER(jaar_zip[[#This Row],[etmaaltemperatuur]]),IF(jaar_zip[[#This Row],[etmaaltemperatuur]]&lt;stookgrens,stookgrens-jaar_zip[[#This Row],[etmaaltemperatuur]],0),"")</f>
        <v>12.4</v>
      </c>
      <c r="N1250" s="101">
        <f>IF(ISNUMBER(jaar_zip[[#This Row],[graaddagen]]),IF(OR(MONTH(jaar_zip[[#This Row],[Datum]])=1,MONTH(jaar_zip[[#This Row],[Datum]])=2,MONTH(jaar_zip[[#This Row],[Datum]])=11,MONTH(jaar_zip[[#This Row],[Datum]])=12),1.1,IF(OR(MONTH(jaar_zip[[#This Row],[Datum]])=3,MONTH(jaar_zip[[#This Row],[Datum]])=10),1,0.8))*jaar_zip[[#This Row],[graaddagen]],"")</f>
        <v>13.640000000000002</v>
      </c>
      <c r="O1250" s="101">
        <f>IF(ISNUMBER(jaar_zip[[#This Row],[etmaaltemperatuur]]),IF(jaar_zip[[#This Row],[etmaaltemperatuur]]&gt;stookgrens,jaar_zip[[#This Row],[etmaaltemperatuur]]-stookgrens,0),"")</f>
        <v>0</v>
      </c>
    </row>
    <row r="1251" spans="1:15" x14ac:dyDescent="0.3">
      <c r="A1251">
        <v>270</v>
      </c>
      <c r="B1251">
        <v>20240130</v>
      </c>
      <c r="C1251">
        <v>5.8</v>
      </c>
      <c r="D1251">
        <v>7</v>
      </c>
      <c r="E1251">
        <v>150</v>
      </c>
      <c r="F1251">
        <v>0.2</v>
      </c>
      <c r="G1251">
        <v>1025.7</v>
      </c>
      <c r="H1251">
        <v>92</v>
      </c>
      <c r="I1251" s="101" t="s">
        <v>22</v>
      </c>
      <c r="J1251" s="1">
        <f>DATEVALUE(RIGHT(jaar_zip[[#This Row],[YYYYMMDD]],2)&amp;"-"&amp;MID(jaar_zip[[#This Row],[YYYYMMDD]],5,2)&amp;"-"&amp;LEFT(jaar_zip[[#This Row],[YYYYMMDD]],4))</f>
        <v>45321</v>
      </c>
      <c r="K1251" s="101" t="str">
        <f>IF(AND(VALUE(MONTH(jaar_zip[[#This Row],[Datum]]))=1,VALUE(WEEKNUM(jaar_zip[[#This Row],[Datum]],21))&gt;51),RIGHT(YEAR(jaar_zip[[#This Row],[Datum]])-1,2),RIGHT(YEAR(jaar_zip[[#This Row],[Datum]]),2))&amp;"-"&amp; TEXT(WEEKNUM(jaar_zip[[#This Row],[Datum]],21),"00")</f>
        <v>24-05</v>
      </c>
      <c r="L1251" s="101">
        <f>MONTH(jaar_zip[[#This Row],[Datum]])</f>
        <v>1</v>
      </c>
      <c r="M1251" s="101">
        <f>IF(ISNUMBER(jaar_zip[[#This Row],[etmaaltemperatuur]]),IF(jaar_zip[[#This Row],[etmaaltemperatuur]]&lt;stookgrens,stookgrens-jaar_zip[[#This Row],[etmaaltemperatuur]],0),"")</f>
        <v>11</v>
      </c>
      <c r="N1251" s="101">
        <f>IF(ISNUMBER(jaar_zip[[#This Row],[graaddagen]]),IF(OR(MONTH(jaar_zip[[#This Row],[Datum]])=1,MONTH(jaar_zip[[#This Row],[Datum]])=2,MONTH(jaar_zip[[#This Row],[Datum]])=11,MONTH(jaar_zip[[#This Row],[Datum]])=12),1.1,IF(OR(MONTH(jaar_zip[[#This Row],[Datum]])=3,MONTH(jaar_zip[[#This Row],[Datum]])=10),1,0.8))*jaar_zip[[#This Row],[graaddagen]],"")</f>
        <v>12.100000000000001</v>
      </c>
      <c r="O1251" s="101">
        <f>IF(ISNUMBER(jaar_zip[[#This Row],[etmaaltemperatuur]]),IF(jaar_zip[[#This Row],[etmaaltemperatuur]]&gt;stookgrens,jaar_zip[[#This Row],[etmaaltemperatuur]]-stookgrens,0),"")</f>
        <v>0</v>
      </c>
    </row>
    <row r="1252" spans="1:15" x14ac:dyDescent="0.3">
      <c r="A1252">
        <v>270</v>
      </c>
      <c r="B1252">
        <v>20240131</v>
      </c>
      <c r="C1252">
        <v>6.5</v>
      </c>
      <c r="D1252">
        <v>5.6</v>
      </c>
      <c r="E1252">
        <v>165</v>
      </c>
      <c r="F1252">
        <v>3.7</v>
      </c>
      <c r="G1252">
        <v>1027.5</v>
      </c>
      <c r="H1252">
        <v>82</v>
      </c>
      <c r="I1252" s="101" t="s">
        <v>22</v>
      </c>
      <c r="J1252" s="1">
        <f>DATEVALUE(RIGHT(jaar_zip[[#This Row],[YYYYMMDD]],2)&amp;"-"&amp;MID(jaar_zip[[#This Row],[YYYYMMDD]],5,2)&amp;"-"&amp;LEFT(jaar_zip[[#This Row],[YYYYMMDD]],4))</f>
        <v>45322</v>
      </c>
      <c r="K1252" s="101" t="str">
        <f>IF(AND(VALUE(MONTH(jaar_zip[[#This Row],[Datum]]))=1,VALUE(WEEKNUM(jaar_zip[[#This Row],[Datum]],21))&gt;51),RIGHT(YEAR(jaar_zip[[#This Row],[Datum]])-1,2),RIGHT(YEAR(jaar_zip[[#This Row],[Datum]]),2))&amp;"-"&amp; TEXT(WEEKNUM(jaar_zip[[#This Row],[Datum]],21),"00")</f>
        <v>24-05</v>
      </c>
      <c r="L1252" s="101">
        <f>MONTH(jaar_zip[[#This Row],[Datum]])</f>
        <v>1</v>
      </c>
      <c r="M1252" s="101">
        <f>IF(ISNUMBER(jaar_zip[[#This Row],[etmaaltemperatuur]]),IF(jaar_zip[[#This Row],[etmaaltemperatuur]]&lt;stookgrens,stookgrens-jaar_zip[[#This Row],[etmaaltemperatuur]],0),"")</f>
        <v>12.4</v>
      </c>
      <c r="N1252" s="101">
        <f>IF(ISNUMBER(jaar_zip[[#This Row],[graaddagen]]),IF(OR(MONTH(jaar_zip[[#This Row],[Datum]])=1,MONTH(jaar_zip[[#This Row],[Datum]])=2,MONTH(jaar_zip[[#This Row],[Datum]])=11,MONTH(jaar_zip[[#This Row],[Datum]])=12),1.1,IF(OR(MONTH(jaar_zip[[#This Row],[Datum]])=3,MONTH(jaar_zip[[#This Row],[Datum]])=10),1,0.8))*jaar_zip[[#This Row],[graaddagen]],"")</f>
        <v>13.640000000000002</v>
      </c>
      <c r="O1252" s="101">
        <f>IF(ISNUMBER(jaar_zip[[#This Row],[etmaaltemperatuur]]),IF(jaar_zip[[#This Row],[etmaaltemperatuur]]&gt;stookgrens,jaar_zip[[#This Row],[etmaaltemperatuur]]-stookgrens,0),"")</f>
        <v>0</v>
      </c>
    </row>
    <row r="1253" spans="1:15" x14ac:dyDescent="0.3">
      <c r="A1253">
        <v>270</v>
      </c>
      <c r="B1253">
        <v>20240201</v>
      </c>
      <c r="C1253">
        <v>5.3</v>
      </c>
      <c r="D1253">
        <v>5.8</v>
      </c>
      <c r="E1253">
        <v>584</v>
      </c>
      <c r="F1253">
        <v>0.1</v>
      </c>
      <c r="G1253">
        <v>1027.7</v>
      </c>
      <c r="H1253">
        <v>88</v>
      </c>
      <c r="I1253" s="101" t="s">
        <v>22</v>
      </c>
      <c r="J1253" s="1">
        <f>DATEVALUE(RIGHT(jaar_zip[[#This Row],[YYYYMMDD]],2)&amp;"-"&amp;MID(jaar_zip[[#This Row],[YYYYMMDD]],5,2)&amp;"-"&amp;LEFT(jaar_zip[[#This Row],[YYYYMMDD]],4))</f>
        <v>45323</v>
      </c>
      <c r="K1253" s="101" t="str">
        <f>IF(AND(VALUE(MONTH(jaar_zip[[#This Row],[Datum]]))=1,VALUE(WEEKNUM(jaar_zip[[#This Row],[Datum]],21))&gt;51),RIGHT(YEAR(jaar_zip[[#This Row],[Datum]])-1,2),RIGHT(YEAR(jaar_zip[[#This Row],[Datum]]),2))&amp;"-"&amp; TEXT(WEEKNUM(jaar_zip[[#This Row],[Datum]],21),"00")</f>
        <v>24-05</v>
      </c>
      <c r="L1253" s="101">
        <f>MONTH(jaar_zip[[#This Row],[Datum]])</f>
        <v>2</v>
      </c>
      <c r="M1253" s="101">
        <f>IF(ISNUMBER(jaar_zip[[#This Row],[etmaaltemperatuur]]),IF(jaar_zip[[#This Row],[etmaaltemperatuur]]&lt;stookgrens,stookgrens-jaar_zip[[#This Row],[etmaaltemperatuur]],0),"")</f>
        <v>12.2</v>
      </c>
      <c r="N1253" s="101">
        <f>IF(ISNUMBER(jaar_zip[[#This Row],[graaddagen]]),IF(OR(MONTH(jaar_zip[[#This Row],[Datum]])=1,MONTH(jaar_zip[[#This Row],[Datum]])=2,MONTH(jaar_zip[[#This Row],[Datum]])=11,MONTH(jaar_zip[[#This Row],[Datum]])=12),1.1,IF(OR(MONTH(jaar_zip[[#This Row],[Datum]])=3,MONTH(jaar_zip[[#This Row],[Datum]])=10),1,0.8))*jaar_zip[[#This Row],[graaddagen]],"")</f>
        <v>13.42</v>
      </c>
      <c r="O1253" s="101">
        <f>IF(ISNUMBER(jaar_zip[[#This Row],[etmaaltemperatuur]]),IF(jaar_zip[[#This Row],[etmaaltemperatuur]]&gt;stookgrens,jaar_zip[[#This Row],[etmaaltemperatuur]]-stookgrens,0),"")</f>
        <v>0</v>
      </c>
    </row>
    <row r="1254" spans="1:15" x14ac:dyDescent="0.3">
      <c r="A1254">
        <v>270</v>
      </c>
      <c r="B1254">
        <v>20240202</v>
      </c>
      <c r="C1254">
        <v>8.4</v>
      </c>
      <c r="D1254">
        <v>7.6</v>
      </c>
      <c r="E1254">
        <v>272</v>
      </c>
      <c r="F1254">
        <v>-0.1</v>
      </c>
      <c r="G1254">
        <v>1023.5</v>
      </c>
      <c r="H1254">
        <v>89</v>
      </c>
      <c r="I1254" s="101" t="s">
        <v>22</v>
      </c>
      <c r="J1254" s="1">
        <f>DATEVALUE(RIGHT(jaar_zip[[#This Row],[YYYYMMDD]],2)&amp;"-"&amp;MID(jaar_zip[[#This Row],[YYYYMMDD]],5,2)&amp;"-"&amp;LEFT(jaar_zip[[#This Row],[YYYYMMDD]],4))</f>
        <v>45324</v>
      </c>
      <c r="K1254" s="101" t="str">
        <f>IF(AND(VALUE(MONTH(jaar_zip[[#This Row],[Datum]]))=1,VALUE(WEEKNUM(jaar_zip[[#This Row],[Datum]],21))&gt;51),RIGHT(YEAR(jaar_zip[[#This Row],[Datum]])-1,2),RIGHT(YEAR(jaar_zip[[#This Row],[Datum]]),2))&amp;"-"&amp; TEXT(WEEKNUM(jaar_zip[[#This Row],[Datum]],21),"00")</f>
        <v>24-05</v>
      </c>
      <c r="L1254" s="101">
        <f>MONTH(jaar_zip[[#This Row],[Datum]])</f>
        <v>2</v>
      </c>
      <c r="M1254" s="101">
        <f>IF(ISNUMBER(jaar_zip[[#This Row],[etmaaltemperatuur]]),IF(jaar_zip[[#This Row],[etmaaltemperatuur]]&lt;stookgrens,stookgrens-jaar_zip[[#This Row],[etmaaltemperatuur]],0),"")</f>
        <v>10.4</v>
      </c>
      <c r="N1254" s="101">
        <f>IF(ISNUMBER(jaar_zip[[#This Row],[graaddagen]]),IF(OR(MONTH(jaar_zip[[#This Row],[Datum]])=1,MONTH(jaar_zip[[#This Row],[Datum]])=2,MONTH(jaar_zip[[#This Row],[Datum]])=11,MONTH(jaar_zip[[#This Row],[Datum]])=12),1.1,IF(OR(MONTH(jaar_zip[[#This Row],[Datum]])=3,MONTH(jaar_zip[[#This Row],[Datum]])=10),1,0.8))*jaar_zip[[#This Row],[graaddagen]],"")</f>
        <v>11.440000000000001</v>
      </c>
      <c r="O1254" s="101">
        <f>IF(ISNUMBER(jaar_zip[[#This Row],[etmaaltemperatuur]]),IF(jaar_zip[[#This Row],[etmaaltemperatuur]]&gt;stookgrens,jaar_zip[[#This Row],[etmaaltemperatuur]]-stookgrens,0),"")</f>
        <v>0</v>
      </c>
    </row>
    <row r="1255" spans="1:15" x14ac:dyDescent="0.3">
      <c r="A1255">
        <v>270</v>
      </c>
      <c r="B1255">
        <v>20240203</v>
      </c>
      <c r="C1255">
        <v>7.8</v>
      </c>
      <c r="D1255">
        <v>8.6999999999999993</v>
      </c>
      <c r="E1255">
        <v>392</v>
      </c>
      <c r="F1255">
        <v>0</v>
      </c>
      <c r="G1255">
        <v>1021.5</v>
      </c>
      <c r="H1255">
        <v>91</v>
      </c>
      <c r="I1255" s="101" t="s">
        <v>22</v>
      </c>
      <c r="J1255" s="1">
        <f>DATEVALUE(RIGHT(jaar_zip[[#This Row],[YYYYMMDD]],2)&amp;"-"&amp;MID(jaar_zip[[#This Row],[YYYYMMDD]],5,2)&amp;"-"&amp;LEFT(jaar_zip[[#This Row],[YYYYMMDD]],4))</f>
        <v>45325</v>
      </c>
      <c r="K1255" s="101" t="str">
        <f>IF(AND(VALUE(MONTH(jaar_zip[[#This Row],[Datum]]))=1,VALUE(WEEKNUM(jaar_zip[[#This Row],[Datum]],21))&gt;51),RIGHT(YEAR(jaar_zip[[#This Row],[Datum]])-1,2),RIGHT(YEAR(jaar_zip[[#This Row],[Datum]]),2))&amp;"-"&amp; TEXT(WEEKNUM(jaar_zip[[#This Row],[Datum]],21),"00")</f>
        <v>24-05</v>
      </c>
      <c r="L1255" s="101">
        <f>MONTH(jaar_zip[[#This Row],[Datum]])</f>
        <v>2</v>
      </c>
      <c r="M1255" s="101">
        <f>IF(ISNUMBER(jaar_zip[[#This Row],[etmaaltemperatuur]]),IF(jaar_zip[[#This Row],[etmaaltemperatuur]]&lt;stookgrens,stookgrens-jaar_zip[[#This Row],[etmaaltemperatuur]],0),"")</f>
        <v>9.3000000000000007</v>
      </c>
      <c r="N1255" s="101">
        <f>IF(ISNUMBER(jaar_zip[[#This Row],[graaddagen]]),IF(OR(MONTH(jaar_zip[[#This Row],[Datum]])=1,MONTH(jaar_zip[[#This Row],[Datum]])=2,MONTH(jaar_zip[[#This Row],[Datum]])=11,MONTH(jaar_zip[[#This Row],[Datum]])=12),1.1,IF(OR(MONTH(jaar_zip[[#This Row],[Datum]])=3,MONTH(jaar_zip[[#This Row],[Datum]])=10),1,0.8))*jaar_zip[[#This Row],[graaddagen]],"")</f>
        <v>10.230000000000002</v>
      </c>
      <c r="O1255" s="101">
        <f>IF(ISNUMBER(jaar_zip[[#This Row],[etmaaltemperatuur]]),IF(jaar_zip[[#This Row],[etmaaltemperatuur]]&gt;stookgrens,jaar_zip[[#This Row],[etmaaltemperatuur]]-stookgrens,0),"")</f>
        <v>0</v>
      </c>
    </row>
    <row r="1256" spans="1:15" x14ac:dyDescent="0.3">
      <c r="A1256">
        <v>270</v>
      </c>
      <c r="B1256">
        <v>20240204</v>
      </c>
      <c r="C1256">
        <v>9.1999999999999993</v>
      </c>
      <c r="D1256">
        <v>8.4</v>
      </c>
      <c r="E1256">
        <v>249</v>
      </c>
      <c r="F1256">
        <v>1.3</v>
      </c>
      <c r="G1256">
        <v>1016.9</v>
      </c>
      <c r="H1256">
        <v>86</v>
      </c>
      <c r="I1256" s="101" t="s">
        <v>22</v>
      </c>
      <c r="J1256" s="1">
        <f>DATEVALUE(RIGHT(jaar_zip[[#This Row],[YYYYMMDD]],2)&amp;"-"&amp;MID(jaar_zip[[#This Row],[YYYYMMDD]],5,2)&amp;"-"&amp;LEFT(jaar_zip[[#This Row],[YYYYMMDD]],4))</f>
        <v>45326</v>
      </c>
      <c r="K1256" s="101" t="str">
        <f>IF(AND(VALUE(MONTH(jaar_zip[[#This Row],[Datum]]))=1,VALUE(WEEKNUM(jaar_zip[[#This Row],[Datum]],21))&gt;51),RIGHT(YEAR(jaar_zip[[#This Row],[Datum]])-1,2),RIGHT(YEAR(jaar_zip[[#This Row],[Datum]]),2))&amp;"-"&amp; TEXT(WEEKNUM(jaar_zip[[#This Row],[Datum]],21),"00")</f>
        <v>24-05</v>
      </c>
      <c r="L1256" s="101">
        <f>MONTH(jaar_zip[[#This Row],[Datum]])</f>
        <v>2</v>
      </c>
      <c r="M1256" s="101">
        <f>IF(ISNUMBER(jaar_zip[[#This Row],[etmaaltemperatuur]]),IF(jaar_zip[[#This Row],[etmaaltemperatuur]]&lt;stookgrens,stookgrens-jaar_zip[[#This Row],[etmaaltemperatuur]],0),"")</f>
        <v>9.6</v>
      </c>
      <c r="N1256" s="101">
        <f>IF(ISNUMBER(jaar_zip[[#This Row],[graaddagen]]),IF(OR(MONTH(jaar_zip[[#This Row],[Datum]])=1,MONTH(jaar_zip[[#This Row],[Datum]])=2,MONTH(jaar_zip[[#This Row],[Datum]])=11,MONTH(jaar_zip[[#This Row],[Datum]])=12),1.1,IF(OR(MONTH(jaar_zip[[#This Row],[Datum]])=3,MONTH(jaar_zip[[#This Row],[Datum]])=10),1,0.8))*jaar_zip[[#This Row],[graaddagen]],"")</f>
        <v>10.56</v>
      </c>
      <c r="O1256" s="101">
        <f>IF(ISNUMBER(jaar_zip[[#This Row],[etmaaltemperatuur]]),IF(jaar_zip[[#This Row],[etmaaltemperatuur]]&gt;stookgrens,jaar_zip[[#This Row],[etmaaltemperatuur]]-stookgrens,0),"")</f>
        <v>0</v>
      </c>
    </row>
    <row r="1257" spans="1:15" x14ac:dyDescent="0.3">
      <c r="A1257">
        <v>270</v>
      </c>
      <c r="B1257">
        <v>20240205</v>
      </c>
      <c r="C1257">
        <v>11.2</v>
      </c>
      <c r="D1257">
        <v>8.8000000000000007</v>
      </c>
      <c r="E1257">
        <v>175</v>
      </c>
      <c r="F1257">
        <v>0</v>
      </c>
      <c r="G1257">
        <v>1013</v>
      </c>
      <c r="H1257">
        <v>85</v>
      </c>
      <c r="I1257" s="101" t="s">
        <v>22</v>
      </c>
      <c r="J1257" s="1">
        <f>DATEVALUE(RIGHT(jaar_zip[[#This Row],[YYYYMMDD]],2)&amp;"-"&amp;MID(jaar_zip[[#This Row],[YYYYMMDD]],5,2)&amp;"-"&amp;LEFT(jaar_zip[[#This Row],[YYYYMMDD]],4))</f>
        <v>45327</v>
      </c>
      <c r="K1257" s="101" t="str">
        <f>IF(AND(VALUE(MONTH(jaar_zip[[#This Row],[Datum]]))=1,VALUE(WEEKNUM(jaar_zip[[#This Row],[Datum]],21))&gt;51),RIGHT(YEAR(jaar_zip[[#This Row],[Datum]])-1,2),RIGHT(YEAR(jaar_zip[[#This Row],[Datum]]),2))&amp;"-"&amp; TEXT(WEEKNUM(jaar_zip[[#This Row],[Datum]],21),"00")</f>
        <v>24-06</v>
      </c>
      <c r="L1257" s="101">
        <f>MONTH(jaar_zip[[#This Row],[Datum]])</f>
        <v>2</v>
      </c>
      <c r="M1257" s="101">
        <f>IF(ISNUMBER(jaar_zip[[#This Row],[etmaaltemperatuur]]),IF(jaar_zip[[#This Row],[etmaaltemperatuur]]&lt;stookgrens,stookgrens-jaar_zip[[#This Row],[etmaaltemperatuur]],0),"")</f>
        <v>9.1999999999999993</v>
      </c>
      <c r="N1257" s="101">
        <f>IF(ISNUMBER(jaar_zip[[#This Row],[graaddagen]]),IF(OR(MONTH(jaar_zip[[#This Row],[Datum]])=1,MONTH(jaar_zip[[#This Row],[Datum]])=2,MONTH(jaar_zip[[#This Row],[Datum]])=11,MONTH(jaar_zip[[#This Row],[Datum]])=12),1.1,IF(OR(MONTH(jaar_zip[[#This Row],[Datum]])=3,MONTH(jaar_zip[[#This Row],[Datum]])=10),1,0.8))*jaar_zip[[#This Row],[graaddagen]],"")</f>
        <v>10.119999999999999</v>
      </c>
      <c r="O1257" s="101">
        <f>IF(ISNUMBER(jaar_zip[[#This Row],[etmaaltemperatuur]]),IF(jaar_zip[[#This Row],[etmaaltemperatuur]]&gt;stookgrens,jaar_zip[[#This Row],[etmaaltemperatuur]]-stookgrens,0),"")</f>
        <v>0</v>
      </c>
    </row>
    <row r="1258" spans="1:15" x14ac:dyDescent="0.3">
      <c r="A1258">
        <v>270</v>
      </c>
      <c r="B1258">
        <v>20240206</v>
      </c>
      <c r="C1258">
        <v>11.2</v>
      </c>
      <c r="D1258">
        <v>9.1</v>
      </c>
      <c r="E1258">
        <v>233</v>
      </c>
      <c r="F1258">
        <v>6.8</v>
      </c>
      <c r="G1258">
        <v>1003.2</v>
      </c>
      <c r="H1258">
        <v>84</v>
      </c>
      <c r="I1258" s="101" t="s">
        <v>22</v>
      </c>
      <c r="J1258" s="1">
        <f>DATEVALUE(RIGHT(jaar_zip[[#This Row],[YYYYMMDD]],2)&amp;"-"&amp;MID(jaar_zip[[#This Row],[YYYYMMDD]],5,2)&amp;"-"&amp;LEFT(jaar_zip[[#This Row],[YYYYMMDD]],4))</f>
        <v>45328</v>
      </c>
      <c r="K1258" s="101" t="str">
        <f>IF(AND(VALUE(MONTH(jaar_zip[[#This Row],[Datum]]))=1,VALUE(WEEKNUM(jaar_zip[[#This Row],[Datum]],21))&gt;51),RIGHT(YEAR(jaar_zip[[#This Row],[Datum]])-1,2),RIGHT(YEAR(jaar_zip[[#This Row],[Datum]]),2))&amp;"-"&amp; TEXT(WEEKNUM(jaar_zip[[#This Row],[Datum]],21),"00")</f>
        <v>24-06</v>
      </c>
      <c r="L1258" s="101">
        <f>MONTH(jaar_zip[[#This Row],[Datum]])</f>
        <v>2</v>
      </c>
      <c r="M1258" s="101">
        <f>IF(ISNUMBER(jaar_zip[[#This Row],[etmaaltemperatuur]]),IF(jaar_zip[[#This Row],[etmaaltemperatuur]]&lt;stookgrens,stookgrens-jaar_zip[[#This Row],[etmaaltemperatuur]],0),"")</f>
        <v>8.9</v>
      </c>
      <c r="N1258" s="101">
        <f>IF(ISNUMBER(jaar_zip[[#This Row],[graaddagen]]),IF(OR(MONTH(jaar_zip[[#This Row],[Datum]])=1,MONTH(jaar_zip[[#This Row],[Datum]])=2,MONTH(jaar_zip[[#This Row],[Datum]])=11,MONTH(jaar_zip[[#This Row],[Datum]])=12),1.1,IF(OR(MONTH(jaar_zip[[#This Row],[Datum]])=3,MONTH(jaar_zip[[#This Row],[Datum]])=10),1,0.8))*jaar_zip[[#This Row],[graaddagen]],"")</f>
        <v>9.7900000000000009</v>
      </c>
      <c r="O1258" s="101">
        <f>IF(ISNUMBER(jaar_zip[[#This Row],[etmaaltemperatuur]]),IF(jaar_zip[[#This Row],[etmaaltemperatuur]]&gt;stookgrens,jaar_zip[[#This Row],[etmaaltemperatuur]]-stookgrens,0),"")</f>
        <v>0</v>
      </c>
    </row>
    <row r="1259" spans="1:15" x14ac:dyDescent="0.3">
      <c r="A1259">
        <v>270</v>
      </c>
      <c r="B1259">
        <v>20240207</v>
      </c>
      <c r="C1259">
        <v>3.2</v>
      </c>
      <c r="D1259">
        <v>3.7</v>
      </c>
      <c r="E1259">
        <v>485</v>
      </c>
      <c r="F1259">
        <v>0</v>
      </c>
      <c r="G1259">
        <v>1004.8</v>
      </c>
      <c r="H1259">
        <v>78</v>
      </c>
      <c r="I1259" s="101" t="s">
        <v>22</v>
      </c>
      <c r="J1259" s="1">
        <f>DATEVALUE(RIGHT(jaar_zip[[#This Row],[YYYYMMDD]],2)&amp;"-"&amp;MID(jaar_zip[[#This Row],[YYYYMMDD]],5,2)&amp;"-"&amp;LEFT(jaar_zip[[#This Row],[YYYYMMDD]],4))</f>
        <v>45329</v>
      </c>
      <c r="K1259" s="101" t="str">
        <f>IF(AND(VALUE(MONTH(jaar_zip[[#This Row],[Datum]]))=1,VALUE(WEEKNUM(jaar_zip[[#This Row],[Datum]],21))&gt;51),RIGHT(YEAR(jaar_zip[[#This Row],[Datum]])-1,2),RIGHT(YEAR(jaar_zip[[#This Row],[Datum]]),2))&amp;"-"&amp; TEXT(WEEKNUM(jaar_zip[[#This Row],[Datum]],21),"00")</f>
        <v>24-06</v>
      </c>
      <c r="L1259" s="101">
        <f>MONTH(jaar_zip[[#This Row],[Datum]])</f>
        <v>2</v>
      </c>
      <c r="M1259" s="101">
        <f>IF(ISNUMBER(jaar_zip[[#This Row],[etmaaltemperatuur]]),IF(jaar_zip[[#This Row],[etmaaltemperatuur]]&lt;stookgrens,stookgrens-jaar_zip[[#This Row],[etmaaltemperatuur]],0),"")</f>
        <v>14.3</v>
      </c>
      <c r="N1259" s="101">
        <f>IF(ISNUMBER(jaar_zip[[#This Row],[graaddagen]]),IF(OR(MONTH(jaar_zip[[#This Row],[Datum]])=1,MONTH(jaar_zip[[#This Row],[Datum]])=2,MONTH(jaar_zip[[#This Row],[Datum]])=11,MONTH(jaar_zip[[#This Row],[Datum]])=12),1.1,IF(OR(MONTH(jaar_zip[[#This Row],[Datum]])=3,MONTH(jaar_zip[[#This Row],[Datum]])=10),1,0.8))*jaar_zip[[#This Row],[graaddagen]],"")</f>
        <v>15.730000000000002</v>
      </c>
      <c r="O1259" s="101">
        <f>IF(ISNUMBER(jaar_zip[[#This Row],[etmaaltemperatuur]]),IF(jaar_zip[[#This Row],[etmaaltemperatuur]]&gt;stookgrens,jaar_zip[[#This Row],[etmaaltemperatuur]]-stookgrens,0),"")</f>
        <v>0</v>
      </c>
    </row>
    <row r="1260" spans="1:15" x14ac:dyDescent="0.3">
      <c r="A1260">
        <v>270</v>
      </c>
      <c r="B1260">
        <v>20240208</v>
      </c>
      <c r="C1260">
        <v>3.9</v>
      </c>
      <c r="D1260">
        <v>1.3</v>
      </c>
      <c r="E1260">
        <v>171</v>
      </c>
      <c r="F1260">
        <v>7.4</v>
      </c>
      <c r="G1260">
        <v>997.9</v>
      </c>
      <c r="H1260">
        <v>92</v>
      </c>
      <c r="I1260" s="101" t="s">
        <v>22</v>
      </c>
      <c r="J1260" s="1">
        <f>DATEVALUE(RIGHT(jaar_zip[[#This Row],[YYYYMMDD]],2)&amp;"-"&amp;MID(jaar_zip[[#This Row],[YYYYMMDD]],5,2)&amp;"-"&amp;LEFT(jaar_zip[[#This Row],[YYYYMMDD]],4))</f>
        <v>45330</v>
      </c>
      <c r="K1260" s="101" t="str">
        <f>IF(AND(VALUE(MONTH(jaar_zip[[#This Row],[Datum]]))=1,VALUE(WEEKNUM(jaar_zip[[#This Row],[Datum]],21))&gt;51),RIGHT(YEAR(jaar_zip[[#This Row],[Datum]])-1,2),RIGHT(YEAR(jaar_zip[[#This Row],[Datum]]),2))&amp;"-"&amp; TEXT(WEEKNUM(jaar_zip[[#This Row],[Datum]],21),"00")</f>
        <v>24-06</v>
      </c>
      <c r="L1260" s="101">
        <f>MONTH(jaar_zip[[#This Row],[Datum]])</f>
        <v>2</v>
      </c>
      <c r="M1260" s="101">
        <f>IF(ISNUMBER(jaar_zip[[#This Row],[etmaaltemperatuur]]),IF(jaar_zip[[#This Row],[etmaaltemperatuur]]&lt;stookgrens,stookgrens-jaar_zip[[#This Row],[etmaaltemperatuur]],0),"")</f>
        <v>16.7</v>
      </c>
      <c r="N1260" s="101">
        <f>IF(ISNUMBER(jaar_zip[[#This Row],[graaddagen]]),IF(OR(MONTH(jaar_zip[[#This Row],[Datum]])=1,MONTH(jaar_zip[[#This Row],[Datum]])=2,MONTH(jaar_zip[[#This Row],[Datum]])=11,MONTH(jaar_zip[[#This Row],[Datum]])=12),1.1,IF(OR(MONTH(jaar_zip[[#This Row],[Datum]])=3,MONTH(jaar_zip[[#This Row],[Datum]])=10),1,0.8))*jaar_zip[[#This Row],[graaddagen]],"")</f>
        <v>18.37</v>
      </c>
      <c r="O1260" s="101">
        <f>IF(ISNUMBER(jaar_zip[[#This Row],[etmaaltemperatuur]]),IF(jaar_zip[[#This Row],[etmaaltemperatuur]]&gt;stookgrens,jaar_zip[[#This Row],[etmaaltemperatuur]]-stookgrens,0),"")</f>
        <v>0</v>
      </c>
    </row>
    <row r="1261" spans="1:15" x14ac:dyDescent="0.3">
      <c r="A1261">
        <v>270</v>
      </c>
      <c r="B1261">
        <v>20240209</v>
      </c>
      <c r="C1261">
        <v>5.6</v>
      </c>
      <c r="D1261">
        <v>7.6</v>
      </c>
      <c r="E1261">
        <v>184</v>
      </c>
      <c r="F1261">
        <v>8</v>
      </c>
      <c r="G1261">
        <v>983.5</v>
      </c>
      <c r="H1261">
        <v>93</v>
      </c>
      <c r="I1261" s="101" t="s">
        <v>22</v>
      </c>
      <c r="J1261" s="1">
        <f>DATEVALUE(RIGHT(jaar_zip[[#This Row],[YYYYMMDD]],2)&amp;"-"&amp;MID(jaar_zip[[#This Row],[YYYYMMDD]],5,2)&amp;"-"&amp;LEFT(jaar_zip[[#This Row],[YYYYMMDD]],4))</f>
        <v>45331</v>
      </c>
      <c r="K1261" s="101" t="str">
        <f>IF(AND(VALUE(MONTH(jaar_zip[[#This Row],[Datum]]))=1,VALUE(WEEKNUM(jaar_zip[[#This Row],[Datum]],21))&gt;51),RIGHT(YEAR(jaar_zip[[#This Row],[Datum]])-1,2),RIGHT(YEAR(jaar_zip[[#This Row],[Datum]]),2))&amp;"-"&amp; TEXT(WEEKNUM(jaar_zip[[#This Row],[Datum]],21),"00")</f>
        <v>24-06</v>
      </c>
      <c r="L1261" s="101">
        <f>MONTH(jaar_zip[[#This Row],[Datum]])</f>
        <v>2</v>
      </c>
      <c r="M1261" s="101">
        <f>IF(ISNUMBER(jaar_zip[[#This Row],[etmaaltemperatuur]]),IF(jaar_zip[[#This Row],[etmaaltemperatuur]]&lt;stookgrens,stookgrens-jaar_zip[[#This Row],[etmaaltemperatuur]],0),"")</f>
        <v>10.4</v>
      </c>
      <c r="N1261" s="101">
        <f>IF(ISNUMBER(jaar_zip[[#This Row],[graaddagen]]),IF(OR(MONTH(jaar_zip[[#This Row],[Datum]])=1,MONTH(jaar_zip[[#This Row],[Datum]])=2,MONTH(jaar_zip[[#This Row],[Datum]])=11,MONTH(jaar_zip[[#This Row],[Datum]])=12),1.1,IF(OR(MONTH(jaar_zip[[#This Row],[Datum]])=3,MONTH(jaar_zip[[#This Row],[Datum]])=10),1,0.8))*jaar_zip[[#This Row],[graaddagen]],"")</f>
        <v>11.440000000000001</v>
      </c>
      <c r="O1261" s="101">
        <f>IF(ISNUMBER(jaar_zip[[#This Row],[etmaaltemperatuur]]),IF(jaar_zip[[#This Row],[etmaaltemperatuur]]&gt;stookgrens,jaar_zip[[#This Row],[etmaaltemperatuur]]-stookgrens,0),"")</f>
        <v>0</v>
      </c>
    </row>
    <row r="1262" spans="1:15" x14ac:dyDescent="0.3">
      <c r="A1262">
        <v>270</v>
      </c>
      <c r="B1262">
        <v>20240210</v>
      </c>
      <c r="C1262">
        <v>3.7</v>
      </c>
      <c r="D1262">
        <v>9.8000000000000007</v>
      </c>
      <c r="E1262">
        <v>345</v>
      </c>
      <c r="F1262">
        <v>0.4</v>
      </c>
      <c r="G1262">
        <v>987</v>
      </c>
      <c r="H1262">
        <v>92</v>
      </c>
      <c r="I1262" s="101" t="s">
        <v>22</v>
      </c>
      <c r="J1262" s="1">
        <f>DATEVALUE(RIGHT(jaar_zip[[#This Row],[YYYYMMDD]],2)&amp;"-"&amp;MID(jaar_zip[[#This Row],[YYYYMMDD]],5,2)&amp;"-"&amp;LEFT(jaar_zip[[#This Row],[YYYYMMDD]],4))</f>
        <v>45332</v>
      </c>
      <c r="K1262" s="101" t="str">
        <f>IF(AND(VALUE(MONTH(jaar_zip[[#This Row],[Datum]]))=1,VALUE(WEEKNUM(jaar_zip[[#This Row],[Datum]],21))&gt;51),RIGHT(YEAR(jaar_zip[[#This Row],[Datum]])-1,2),RIGHT(YEAR(jaar_zip[[#This Row],[Datum]]),2))&amp;"-"&amp; TEXT(WEEKNUM(jaar_zip[[#This Row],[Datum]],21),"00")</f>
        <v>24-06</v>
      </c>
      <c r="L1262" s="101">
        <f>MONTH(jaar_zip[[#This Row],[Datum]])</f>
        <v>2</v>
      </c>
      <c r="M1262" s="101">
        <f>IF(ISNUMBER(jaar_zip[[#This Row],[etmaaltemperatuur]]),IF(jaar_zip[[#This Row],[etmaaltemperatuur]]&lt;stookgrens,stookgrens-jaar_zip[[#This Row],[etmaaltemperatuur]],0),"")</f>
        <v>8.1999999999999993</v>
      </c>
      <c r="N1262" s="101">
        <f>IF(ISNUMBER(jaar_zip[[#This Row],[graaddagen]]),IF(OR(MONTH(jaar_zip[[#This Row],[Datum]])=1,MONTH(jaar_zip[[#This Row],[Datum]])=2,MONTH(jaar_zip[[#This Row],[Datum]])=11,MONTH(jaar_zip[[#This Row],[Datum]])=12),1.1,IF(OR(MONTH(jaar_zip[[#This Row],[Datum]])=3,MONTH(jaar_zip[[#This Row],[Datum]])=10),1,0.8))*jaar_zip[[#This Row],[graaddagen]],"")</f>
        <v>9.02</v>
      </c>
      <c r="O1262" s="101">
        <f>IF(ISNUMBER(jaar_zip[[#This Row],[etmaaltemperatuur]]),IF(jaar_zip[[#This Row],[etmaaltemperatuur]]&gt;stookgrens,jaar_zip[[#This Row],[etmaaltemperatuur]]-stookgrens,0),"")</f>
        <v>0</v>
      </c>
    </row>
    <row r="1263" spans="1:15" x14ac:dyDescent="0.3">
      <c r="A1263">
        <v>270</v>
      </c>
      <c r="B1263">
        <v>20240211</v>
      </c>
      <c r="C1263">
        <v>3.8</v>
      </c>
      <c r="D1263">
        <v>8.1</v>
      </c>
      <c r="E1263">
        <v>173</v>
      </c>
      <c r="F1263">
        <v>0.9</v>
      </c>
      <c r="G1263">
        <v>990.4</v>
      </c>
      <c r="H1263">
        <v>95</v>
      </c>
      <c r="I1263" s="101" t="s">
        <v>22</v>
      </c>
      <c r="J1263" s="1">
        <f>DATEVALUE(RIGHT(jaar_zip[[#This Row],[YYYYMMDD]],2)&amp;"-"&amp;MID(jaar_zip[[#This Row],[YYYYMMDD]],5,2)&amp;"-"&amp;LEFT(jaar_zip[[#This Row],[YYYYMMDD]],4))</f>
        <v>45333</v>
      </c>
      <c r="K1263" s="101" t="str">
        <f>IF(AND(VALUE(MONTH(jaar_zip[[#This Row],[Datum]]))=1,VALUE(WEEKNUM(jaar_zip[[#This Row],[Datum]],21))&gt;51),RIGHT(YEAR(jaar_zip[[#This Row],[Datum]])-1,2),RIGHT(YEAR(jaar_zip[[#This Row],[Datum]]),2))&amp;"-"&amp; TEXT(WEEKNUM(jaar_zip[[#This Row],[Datum]],21),"00")</f>
        <v>24-06</v>
      </c>
      <c r="L1263" s="101">
        <f>MONTH(jaar_zip[[#This Row],[Datum]])</f>
        <v>2</v>
      </c>
      <c r="M1263" s="101">
        <f>IF(ISNUMBER(jaar_zip[[#This Row],[etmaaltemperatuur]]),IF(jaar_zip[[#This Row],[etmaaltemperatuur]]&lt;stookgrens,stookgrens-jaar_zip[[#This Row],[etmaaltemperatuur]],0),"")</f>
        <v>9.9</v>
      </c>
      <c r="N1263" s="101">
        <f>IF(ISNUMBER(jaar_zip[[#This Row],[graaddagen]]),IF(OR(MONTH(jaar_zip[[#This Row],[Datum]])=1,MONTH(jaar_zip[[#This Row],[Datum]])=2,MONTH(jaar_zip[[#This Row],[Datum]])=11,MONTH(jaar_zip[[#This Row],[Datum]])=12),1.1,IF(OR(MONTH(jaar_zip[[#This Row],[Datum]])=3,MONTH(jaar_zip[[#This Row],[Datum]])=10),1,0.8))*jaar_zip[[#This Row],[graaddagen]],"")</f>
        <v>10.89</v>
      </c>
      <c r="O1263" s="101">
        <f>IF(ISNUMBER(jaar_zip[[#This Row],[etmaaltemperatuur]]),IF(jaar_zip[[#This Row],[etmaaltemperatuur]]&gt;stookgrens,jaar_zip[[#This Row],[etmaaltemperatuur]]-stookgrens,0),"")</f>
        <v>0</v>
      </c>
    </row>
    <row r="1264" spans="1:15" x14ac:dyDescent="0.3">
      <c r="A1264">
        <v>270</v>
      </c>
      <c r="B1264">
        <v>20240212</v>
      </c>
      <c r="C1264">
        <v>4.0999999999999996</v>
      </c>
      <c r="D1264">
        <v>6.5</v>
      </c>
      <c r="E1264">
        <v>400</v>
      </c>
      <c r="F1264">
        <v>-0.1</v>
      </c>
      <c r="G1264">
        <v>1003.4</v>
      </c>
      <c r="H1264">
        <v>91</v>
      </c>
      <c r="I1264" s="101" t="s">
        <v>22</v>
      </c>
      <c r="J1264" s="1">
        <f>DATEVALUE(RIGHT(jaar_zip[[#This Row],[YYYYMMDD]],2)&amp;"-"&amp;MID(jaar_zip[[#This Row],[YYYYMMDD]],5,2)&amp;"-"&amp;LEFT(jaar_zip[[#This Row],[YYYYMMDD]],4))</f>
        <v>45334</v>
      </c>
      <c r="K1264" s="101" t="str">
        <f>IF(AND(VALUE(MONTH(jaar_zip[[#This Row],[Datum]]))=1,VALUE(WEEKNUM(jaar_zip[[#This Row],[Datum]],21))&gt;51),RIGHT(YEAR(jaar_zip[[#This Row],[Datum]])-1,2),RIGHT(YEAR(jaar_zip[[#This Row],[Datum]]),2))&amp;"-"&amp; TEXT(WEEKNUM(jaar_zip[[#This Row],[Datum]],21),"00")</f>
        <v>24-07</v>
      </c>
      <c r="L1264" s="101">
        <f>MONTH(jaar_zip[[#This Row],[Datum]])</f>
        <v>2</v>
      </c>
      <c r="M1264" s="101">
        <f>IF(ISNUMBER(jaar_zip[[#This Row],[etmaaltemperatuur]]),IF(jaar_zip[[#This Row],[etmaaltemperatuur]]&lt;stookgrens,stookgrens-jaar_zip[[#This Row],[etmaaltemperatuur]],0),"")</f>
        <v>11.5</v>
      </c>
      <c r="N1264" s="101">
        <f>IF(ISNUMBER(jaar_zip[[#This Row],[graaddagen]]),IF(OR(MONTH(jaar_zip[[#This Row],[Datum]])=1,MONTH(jaar_zip[[#This Row],[Datum]])=2,MONTH(jaar_zip[[#This Row],[Datum]])=11,MONTH(jaar_zip[[#This Row],[Datum]])=12),1.1,IF(OR(MONTH(jaar_zip[[#This Row],[Datum]])=3,MONTH(jaar_zip[[#This Row],[Datum]])=10),1,0.8))*jaar_zip[[#This Row],[graaddagen]],"")</f>
        <v>12.65</v>
      </c>
      <c r="O1264" s="101">
        <f>IF(ISNUMBER(jaar_zip[[#This Row],[etmaaltemperatuur]]),IF(jaar_zip[[#This Row],[etmaaltemperatuur]]&gt;stookgrens,jaar_zip[[#This Row],[etmaaltemperatuur]]-stookgrens,0),"")</f>
        <v>0</v>
      </c>
    </row>
    <row r="1265" spans="1:15" x14ac:dyDescent="0.3">
      <c r="A1265">
        <v>270</v>
      </c>
      <c r="B1265">
        <v>20240213</v>
      </c>
      <c r="C1265">
        <v>5.7</v>
      </c>
      <c r="D1265">
        <v>6.6</v>
      </c>
      <c r="E1265">
        <v>459</v>
      </c>
      <c r="F1265">
        <v>3.9</v>
      </c>
      <c r="G1265">
        <v>1013.1</v>
      </c>
      <c r="H1265">
        <v>89</v>
      </c>
      <c r="I1265" s="101" t="s">
        <v>22</v>
      </c>
      <c r="J1265" s="1">
        <f>DATEVALUE(RIGHT(jaar_zip[[#This Row],[YYYYMMDD]],2)&amp;"-"&amp;MID(jaar_zip[[#This Row],[YYYYMMDD]],5,2)&amp;"-"&amp;LEFT(jaar_zip[[#This Row],[YYYYMMDD]],4))</f>
        <v>45335</v>
      </c>
      <c r="K1265" s="101" t="str">
        <f>IF(AND(VALUE(MONTH(jaar_zip[[#This Row],[Datum]]))=1,VALUE(WEEKNUM(jaar_zip[[#This Row],[Datum]],21))&gt;51),RIGHT(YEAR(jaar_zip[[#This Row],[Datum]])-1,2),RIGHT(YEAR(jaar_zip[[#This Row],[Datum]]),2))&amp;"-"&amp; TEXT(WEEKNUM(jaar_zip[[#This Row],[Datum]],21),"00")</f>
        <v>24-07</v>
      </c>
      <c r="L1265" s="101">
        <f>MONTH(jaar_zip[[#This Row],[Datum]])</f>
        <v>2</v>
      </c>
      <c r="M1265" s="101">
        <f>IF(ISNUMBER(jaar_zip[[#This Row],[etmaaltemperatuur]]),IF(jaar_zip[[#This Row],[etmaaltemperatuur]]&lt;stookgrens,stookgrens-jaar_zip[[#This Row],[etmaaltemperatuur]],0),"")</f>
        <v>11.4</v>
      </c>
      <c r="N1265" s="101">
        <f>IF(ISNUMBER(jaar_zip[[#This Row],[graaddagen]]),IF(OR(MONTH(jaar_zip[[#This Row],[Datum]])=1,MONTH(jaar_zip[[#This Row],[Datum]])=2,MONTH(jaar_zip[[#This Row],[Datum]])=11,MONTH(jaar_zip[[#This Row],[Datum]])=12),1.1,IF(OR(MONTH(jaar_zip[[#This Row],[Datum]])=3,MONTH(jaar_zip[[#This Row],[Datum]])=10),1,0.8))*jaar_zip[[#This Row],[graaddagen]],"")</f>
        <v>12.540000000000001</v>
      </c>
      <c r="O1265" s="101">
        <f>IF(ISNUMBER(jaar_zip[[#This Row],[etmaaltemperatuur]]),IF(jaar_zip[[#This Row],[etmaaltemperatuur]]&gt;stookgrens,jaar_zip[[#This Row],[etmaaltemperatuur]]-stookgrens,0),"")</f>
        <v>0</v>
      </c>
    </row>
    <row r="1266" spans="1:15" x14ac:dyDescent="0.3">
      <c r="A1266">
        <v>270</v>
      </c>
      <c r="B1266">
        <v>20240214</v>
      </c>
      <c r="C1266">
        <v>6.3</v>
      </c>
      <c r="D1266">
        <v>9.9</v>
      </c>
      <c r="E1266">
        <v>138</v>
      </c>
      <c r="F1266">
        <v>8.4</v>
      </c>
      <c r="G1266">
        <v>1012.1</v>
      </c>
      <c r="H1266">
        <v>97</v>
      </c>
      <c r="I1266" s="101" t="s">
        <v>22</v>
      </c>
      <c r="J1266" s="1">
        <f>DATEVALUE(RIGHT(jaar_zip[[#This Row],[YYYYMMDD]],2)&amp;"-"&amp;MID(jaar_zip[[#This Row],[YYYYMMDD]],5,2)&amp;"-"&amp;LEFT(jaar_zip[[#This Row],[YYYYMMDD]],4))</f>
        <v>45336</v>
      </c>
      <c r="K1266" s="101" t="str">
        <f>IF(AND(VALUE(MONTH(jaar_zip[[#This Row],[Datum]]))=1,VALUE(WEEKNUM(jaar_zip[[#This Row],[Datum]],21))&gt;51),RIGHT(YEAR(jaar_zip[[#This Row],[Datum]])-1,2),RIGHT(YEAR(jaar_zip[[#This Row],[Datum]]),2))&amp;"-"&amp; TEXT(WEEKNUM(jaar_zip[[#This Row],[Datum]],21),"00")</f>
        <v>24-07</v>
      </c>
      <c r="L1266" s="101">
        <f>MONTH(jaar_zip[[#This Row],[Datum]])</f>
        <v>2</v>
      </c>
      <c r="M1266" s="101">
        <f>IF(ISNUMBER(jaar_zip[[#This Row],[etmaaltemperatuur]]),IF(jaar_zip[[#This Row],[etmaaltemperatuur]]&lt;stookgrens,stookgrens-jaar_zip[[#This Row],[etmaaltemperatuur]],0),"")</f>
        <v>8.1</v>
      </c>
      <c r="N1266" s="101">
        <f>IF(ISNUMBER(jaar_zip[[#This Row],[graaddagen]]),IF(OR(MONTH(jaar_zip[[#This Row],[Datum]])=1,MONTH(jaar_zip[[#This Row],[Datum]])=2,MONTH(jaar_zip[[#This Row],[Datum]])=11,MONTH(jaar_zip[[#This Row],[Datum]])=12),1.1,IF(OR(MONTH(jaar_zip[[#This Row],[Datum]])=3,MONTH(jaar_zip[[#This Row],[Datum]])=10),1,0.8))*jaar_zip[[#This Row],[graaddagen]],"")</f>
        <v>8.91</v>
      </c>
      <c r="O1266" s="101">
        <f>IF(ISNUMBER(jaar_zip[[#This Row],[etmaaltemperatuur]]),IF(jaar_zip[[#This Row],[etmaaltemperatuur]]&gt;stookgrens,jaar_zip[[#This Row],[etmaaltemperatuur]]-stookgrens,0),"")</f>
        <v>0</v>
      </c>
    </row>
    <row r="1267" spans="1:15" x14ac:dyDescent="0.3">
      <c r="A1267">
        <v>270</v>
      </c>
      <c r="B1267">
        <v>20240215</v>
      </c>
      <c r="C1267">
        <v>5</v>
      </c>
      <c r="D1267">
        <v>11.7</v>
      </c>
      <c r="E1267">
        <v>166</v>
      </c>
      <c r="F1267">
        <v>0.7</v>
      </c>
      <c r="G1267">
        <v>1011.7</v>
      </c>
      <c r="H1267">
        <v>94</v>
      </c>
      <c r="I1267" s="101" t="s">
        <v>22</v>
      </c>
      <c r="J1267" s="1">
        <f>DATEVALUE(RIGHT(jaar_zip[[#This Row],[YYYYMMDD]],2)&amp;"-"&amp;MID(jaar_zip[[#This Row],[YYYYMMDD]],5,2)&amp;"-"&amp;LEFT(jaar_zip[[#This Row],[YYYYMMDD]],4))</f>
        <v>45337</v>
      </c>
      <c r="K1267" s="101" t="str">
        <f>IF(AND(VALUE(MONTH(jaar_zip[[#This Row],[Datum]]))=1,VALUE(WEEKNUM(jaar_zip[[#This Row],[Datum]],21))&gt;51),RIGHT(YEAR(jaar_zip[[#This Row],[Datum]])-1,2),RIGHT(YEAR(jaar_zip[[#This Row],[Datum]]),2))&amp;"-"&amp; TEXT(WEEKNUM(jaar_zip[[#This Row],[Datum]],21),"00")</f>
        <v>24-07</v>
      </c>
      <c r="L1267" s="101">
        <f>MONTH(jaar_zip[[#This Row],[Datum]])</f>
        <v>2</v>
      </c>
      <c r="M1267" s="101">
        <f>IF(ISNUMBER(jaar_zip[[#This Row],[etmaaltemperatuur]]),IF(jaar_zip[[#This Row],[etmaaltemperatuur]]&lt;stookgrens,stookgrens-jaar_zip[[#This Row],[etmaaltemperatuur]],0),"")</f>
        <v>6.3000000000000007</v>
      </c>
      <c r="N1267" s="101">
        <f>IF(ISNUMBER(jaar_zip[[#This Row],[graaddagen]]),IF(OR(MONTH(jaar_zip[[#This Row],[Datum]])=1,MONTH(jaar_zip[[#This Row],[Datum]])=2,MONTH(jaar_zip[[#This Row],[Datum]])=11,MONTH(jaar_zip[[#This Row],[Datum]])=12),1.1,IF(OR(MONTH(jaar_zip[[#This Row],[Datum]])=3,MONTH(jaar_zip[[#This Row],[Datum]])=10),1,0.8))*jaar_zip[[#This Row],[graaddagen]],"")</f>
        <v>6.9300000000000015</v>
      </c>
      <c r="O1267" s="101">
        <f>IF(ISNUMBER(jaar_zip[[#This Row],[etmaaltemperatuur]]),IF(jaar_zip[[#This Row],[etmaaltemperatuur]]&gt;stookgrens,jaar_zip[[#This Row],[etmaaltemperatuur]]-stookgrens,0),"")</f>
        <v>0</v>
      </c>
    </row>
    <row r="1268" spans="1:15" x14ac:dyDescent="0.3">
      <c r="A1268">
        <v>270</v>
      </c>
      <c r="B1268">
        <v>20240216</v>
      </c>
      <c r="C1268">
        <v>4.9000000000000004</v>
      </c>
      <c r="D1268">
        <v>9.6</v>
      </c>
      <c r="E1268">
        <v>202</v>
      </c>
      <c r="F1268">
        <v>0.6</v>
      </c>
      <c r="G1268">
        <v>1012.7</v>
      </c>
      <c r="H1268">
        <v>92</v>
      </c>
      <c r="I1268" s="101" t="s">
        <v>22</v>
      </c>
      <c r="J1268" s="1">
        <f>DATEVALUE(RIGHT(jaar_zip[[#This Row],[YYYYMMDD]],2)&amp;"-"&amp;MID(jaar_zip[[#This Row],[YYYYMMDD]],5,2)&amp;"-"&amp;LEFT(jaar_zip[[#This Row],[YYYYMMDD]],4))</f>
        <v>45338</v>
      </c>
      <c r="K1268" s="101" t="str">
        <f>IF(AND(VALUE(MONTH(jaar_zip[[#This Row],[Datum]]))=1,VALUE(WEEKNUM(jaar_zip[[#This Row],[Datum]],21))&gt;51),RIGHT(YEAR(jaar_zip[[#This Row],[Datum]])-1,2),RIGHT(YEAR(jaar_zip[[#This Row],[Datum]]),2))&amp;"-"&amp; TEXT(WEEKNUM(jaar_zip[[#This Row],[Datum]],21),"00")</f>
        <v>24-07</v>
      </c>
      <c r="L1268" s="101">
        <f>MONTH(jaar_zip[[#This Row],[Datum]])</f>
        <v>2</v>
      </c>
      <c r="M1268" s="101">
        <f>IF(ISNUMBER(jaar_zip[[#This Row],[etmaaltemperatuur]]),IF(jaar_zip[[#This Row],[etmaaltemperatuur]]&lt;stookgrens,stookgrens-jaar_zip[[#This Row],[etmaaltemperatuur]],0),"")</f>
        <v>8.4</v>
      </c>
      <c r="N1268" s="101">
        <f>IF(ISNUMBER(jaar_zip[[#This Row],[graaddagen]]),IF(OR(MONTH(jaar_zip[[#This Row],[Datum]])=1,MONTH(jaar_zip[[#This Row],[Datum]])=2,MONTH(jaar_zip[[#This Row],[Datum]])=11,MONTH(jaar_zip[[#This Row],[Datum]])=12),1.1,IF(OR(MONTH(jaar_zip[[#This Row],[Datum]])=3,MONTH(jaar_zip[[#This Row],[Datum]])=10),1,0.8))*jaar_zip[[#This Row],[graaddagen]],"")</f>
        <v>9.240000000000002</v>
      </c>
      <c r="O1268" s="101">
        <f>IF(ISNUMBER(jaar_zip[[#This Row],[etmaaltemperatuur]]),IF(jaar_zip[[#This Row],[etmaaltemperatuur]]&gt;stookgrens,jaar_zip[[#This Row],[etmaaltemperatuur]]-stookgrens,0),"")</f>
        <v>0</v>
      </c>
    </row>
    <row r="1269" spans="1:15" x14ac:dyDescent="0.3">
      <c r="A1269">
        <v>270</v>
      </c>
      <c r="B1269">
        <v>20240217</v>
      </c>
      <c r="C1269">
        <v>3.1</v>
      </c>
      <c r="D1269">
        <v>8.1</v>
      </c>
      <c r="E1269">
        <v>533</v>
      </c>
      <c r="F1269">
        <v>0.1</v>
      </c>
      <c r="G1269">
        <v>1029.4000000000001</v>
      </c>
      <c r="H1269">
        <v>91</v>
      </c>
      <c r="I1269" s="101" t="s">
        <v>22</v>
      </c>
      <c r="J1269" s="1">
        <f>DATEVALUE(RIGHT(jaar_zip[[#This Row],[YYYYMMDD]],2)&amp;"-"&amp;MID(jaar_zip[[#This Row],[YYYYMMDD]],5,2)&amp;"-"&amp;LEFT(jaar_zip[[#This Row],[YYYYMMDD]],4))</f>
        <v>45339</v>
      </c>
      <c r="K1269" s="101" t="str">
        <f>IF(AND(VALUE(MONTH(jaar_zip[[#This Row],[Datum]]))=1,VALUE(WEEKNUM(jaar_zip[[#This Row],[Datum]],21))&gt;51),RIGHT(YEAR(jaar_zip[[#This Row],[Datum]])-1,2),RIGHT(YEAR(jaar_zip[[#This Row],[Datum]]),2))&amp;"-"&amp; TEXT(WEEKNUM(jaar_zip[[#This Row],[Datum]],21),"00")</f>
        <v>24-07</v>
      </c>
      <c r="L1269" s="101">
        <f>MONTH(jaar_zip[[#This Row],[Datum]])</f>
        <v>2</v>
      </c>
      <c r="M1269" s="101">
        <f>IF(ISNUMBER(jaar_zip[[#This Row],[etmaaltemperatuur]]),IF(jaar_zip[[#This Row],[etmaaltemperatuur]]&lt;stookgrens,stookgrens-jaar_zip[[#This Row],[etmaaltemperatuur]],0),"")</f>
        <v>9.9</v>
      </c>
      <c r="N1269" s="101">
        <f>IF(ISNUMBER(jaar_zip[[#This Row],[graaddagen]]),IF(OR(MONTH(jaar_zip[[#This Row],[Datum]])=1,MONTH(jaar_zip[[#This Row],[Datum]])=2,MONTH(jaar_zip[[#This Row],[Datum]])=11,MONTH(jaar_zip[[#This Row],[Datum]])=12),1.1,IF(OR(MONTH(jaar_zip[[#This Row],[Datum]])=3,MONTH(jaar_zip[[#This Row],[Datum]])=10),1,0.8))*jaar_zip[[#This Row],[graaddagen]],"")</f>
        <v>10.89</v>
      </c>
      <c r="O1269" s="101">
        <f>IF(ISNUMBER(jaar_zip[[#This Row],[etmaaltemperatuur]]),IF(jaar_zip[[#This Row],[etmaaltemperatuur]]&gt;stookgrens,jaar_zip[[#This Row],[etmaaltemperatuur]]-stookgrens,0),"")</f>
        <v>0</v>
      </c>
    </row>
    <row r="1270" spans="1:15" x14ac:dyDescent="0.3">
      <c r="A1270">
        <v>270</v>
      </c>
      <c r="B1270">
        <v>20240218</v>
      </c>
      <c r="C1270">
        <v>7.5</v>
      </c>
      <c r="D1270">
        <v>8.8000000000000007</v>
      </c>
      <c r="E1270">
        <v>97</v>
      </c>
      <c r="F1270">
        <v>26.3</v>
      </c>
      <c r="G1270">
        <v>1021.7</v>
      </c>
      <c r="H1270">
        <v>94</v>
      </c>
      <c r="I1270" s="101" t="s">
        <v>22</v>
      </c>
      <c r="J1270" s="1">
        <f>DATEVALUE(RIGHT(jaar_zip[[#This Row],[YYYYMMDD]],2)&amp;"-"&amp;MID(jaar_zip[[#This Row],[YYYYMMDD]],5,2)&amp;"-"&amp;LEFT(jaar_zip[[#This Row],[YYYYMMDD]],4))</f>
        <v>45340</v>
      </c>
      <c r="K1270" s="101" t="str">
        <f>IF(AND(VALUE(MONTH(jaar_zip[[#This Row],[Datum]]))=1,VALUE(WEEKNUM(jaar_zip[[#This Row],[Datum]],21))&gt;51),RIGHT(YEAR(jaar_zip[[#This Row],[Datum]])-1,2),RIGHT(YEAR(jaar_zip[[#This Row],[Datum]]),2))&amp;"-"&amp; TEXT(WEEKNUM(jaar_zip[[#This Row],[Datum]],21),"00")</f>
        <v>24-07</v>
      </c>
      <c r="L1270" s="101">
        <f>MONTH(jaar_zip[[#This Row],[Datum]])</f>
        <v>2</v>
      </c>
      <c r="M1270" s="101">
        <f>IF(ISNUMBER(jaar_zip[[#This Row],[etmaaltemperatuur]]),IF(jaar_zip[[#This Row],[etmaaltemperatuur]]&lt;stookgrens,stookgrens-jaar_zip[[#This Row],[etmaaltemperatuur]],0),"")</f>
        <v>9.1999999999999993</v>
      </c>
      <c r="N1270" s="101">
        <f>IF(ISNUMBER(jaar_zip[[#This Row],[graaddagen]]),IF(OR(MONTH(jaar_zip[[#This Row],[Datum]])=1,MONTH(jaar_zip[[#This Row],[Datum]])=2,MONTH(jaar_zip[[#This Row],[Datum]])=11,MONTH(jaar_zip[[#This Row],[Datum]])=12),1.1,IF(OR(MONTH(jaar_zip[[#This Row],[Datum]])=3,MONTH(jaar_zip[[#This Row],[Datum]])=10),1,0.8))*jaar_zip[[#This Row],[graaddagen]],"")</f>
        <v>10.119999999999999</v>
      </c>
      <c r="O1270" s="101">
        <f>IF(ISNUMBER(jaar_zip[[#This Row],[etmaaltemperatuur]]),IF(jaar_zip[[#This Row],[etmaaltemperatuur]]&gt;stookgrens,jaar_zip[[#This Row],[etmaaltemperatuur]]-stookgrens,0),"")</f>
        <v>0</v>
      </c>
    </row>
    <row r="1271" spans="1:15" x14ac:dyDescent="0.3">
      <c r="A1271">
        <v>270</v>
      </c>
      <c r="B1271">
        <v>20240219</v>
      </c>
      <c r="C1271">
        <v>5.4</v>
      </c>
      <c r="D1271">
        <v>8.1</v>
      </c>
      <c r="E1271">
        <v>221</v>
      </c>
      <c r="F1271">
        <v>0.4</v>
      </c>
      <c r="G1271">
        <v>1024.0999999999999</v>
      </c>
      <c r="H1271">
        <v>92</v>
      </c>
      <c r="I1271" s="101" t="s">
        <v>22</v>
      </c>
      <c r="J1271" s="1">
        <f>DATEVALUE(RIGHT(jaar_zip[[#This Row],[YYYYMMDD]],2)&amp;"-"&amp;MID(jaar_zip[[#This Row],[YYYYMMDD]],5,2)&amp;"-"&amp;LEFT(jaar_zip[[#This Row],[YYYYMMDD]],4))</f>
        <v>45341</v>
      </c>
      <c r="K1271" s="101" t="str">
        <f>IF(AND(VALUE(MONTH(jaar_zip[[#This Row],[Datum]]))=1,VALUE(WEEKNUM(jaar_zip[[#This Row],[Datum]],21))&gt;51),RIGHT(YEAR(jaar_zip[[#This Row],[Datum]])-1,2),RIGHT(YEAR(jaar_zip[[#This Row],[Datum]]),2))&amp;"-"&amp; TEXT(WEEKNUM(jaar_zip[[#This Row],[Datum]],21),"00")</f>
        <v>24-08</v>
      </c>
      <c r="L1271" s="101">
        <f>MONTH(jaar_zip[[#This Row],[Datum]])</f>
        <v>2</v>
      </c>
      <c r="M1271" s="101">
        <f>IF(ISNUMBER(jaar_zip[[#This Row],[etmaaltemperatuur]]),IF(jaar_zip[[#This Row],[etmaaltemperatuur]]&lt;stookgrens,stookgrens-jaar_zip[[#This Row],[etmaaltemperatuur]],0),"")</f>
        <v>9.9</v>
      </c>
      <c r="N1271" s="101">
        <f>IF(ISNUMBER(jaar_zip[[#This Row],[graaddagen]]),IF(OR(MONTH(jaar_zip[[#This Row],[Datum]])=1,MONTH(jaar_zip[[#This Row],[Datum]])=2,MONTH(jaar_zip[[#This Row],[Datum]])=11,MONTH(jaar_zip[[#This Row],[Datum]])=12),1.1,IF(OR(MONTH(jaar_zip[[#This Row],[Datum]])=3,MONTH(jaar_zip[[#This Row],[Datum]])=10),1,0.8))*jaar_zip[[#This Row],[graaddagen]],"")</f>
        <v>10.89</v>
      </c>
      <c r="O1271" s="101">
        <f>IF(ISNUMBER(jaar_zip[[#This Row],[etmaaltemperatuur]]),IF(jaar_zip[[#This Row],[etmaaltemperatuur]]&gt;stookgrens,jaar_zip[[#This Row],[etmaaltemperatuur]]-stookgrens,0),"")</f>
        <v>0</v>
      </c>
    </row>
    <row r="1272" spans="1:15" x14ac:dyDescent="0.3">
      <c r="A1272">
        <v>270</v>
      </c>
      <c r="B1272">
        <v>20240220</v>
      </c>
      <c r="C1272">
        <v>6</v>
      </c>
      <c r="D1272">
        <v>8.1</v>
      </c>
      <c r="E1272">
        <v>396</v>
      </c>
      <c r="F1272">
        <v>0.5</v>
      </c>
      <c r="G1272">
        <v>1023.1</v>
      </c>
      <c r="H1272">
        <v>91</v>
      </c>
      <c r="I1272" s="101" t="s">
        <v>22</v>
      </c>
      <c r="J1272" s="1">
        <f>DATEVALUE(RIGHT(jaar_zip[[#This Row],[YYYYMMDD]],2)&amp;"-"&amp;MID(jaar_zip[[#This Row],[YYYYMMDD]],5,2)&amp;"-"&amp;LEFT(jaar_zip[[#This Row],[YYYYMMDD]],4))</f>
        <v>45342</v>
      </c>
      <c r="K1272" s="101" t="str">
        <f>IF(AND(VALUE(MONTH(jaar_zip[[#This Row],[Datum]]))=1,VALUE(WEEKNUM(jaar_zip[[#This Row],[Datum]],21))&gt;51),RIGHT(YEAR(jaar_zip[[#This Row],[Datum]])-1,2),RIGHT(YEAR(jaar_zip[[#This Row],[Datum]]),2))&amp;"-"&amp; TEXT(WEEKNUM(jaar_zip[[#This Row],[Datum]],21),"00")</f>
        <v>24-08</v>
      </c>
      <c r="L1272" s="101">
        <f>MONTH(jaar_zip[[#This Row],[Datum]])</f>
        <v>2</v>
      </c>
      <c r="M1272" s="101">
        <f>IF(ISNUMBER(jaar_zip[[#This Row],[etmaaltemperatuur]]),IF(jaar_zip[[#This Row],[etmaaltemperatuur]]&lt;stookgrens,stookgrens-jaar_zip[[#This Row],[etmaaltemperatuur]],0),"")</f>
        <v>9.9</v>
      </c>
      <c r="N1272" s="101">
        <f>IF(ISNUMBER(jaar_zip[[#This Row],[graaddagen]]),IF(OR(MONTH(jaar_zip[[#This Row],[Datum]])=1,MONTH(jaar_zip[[#This Row],[Datum]])=2,MONTH(jaar_zip[[#This Row],[Datum]])=11,MONTH(jaar_zip[[#This Row],[Datum]])=12),1.1,IF(OR(MONTH(jaar_zip[[#This Row],[Datum]])=3,MONTH(jaar_zip[[#This Row],[Datum]])=10),1,0.8))*jaar_zip[[#This Row],[graaddagen]],"")</f>
        <v>10.89</v>
      </c>
      <c r="O1272" s="101">
        <f>IF(ISNUMBER(jaar_zip[[#This Row],[etmaaltemperatuur]]),IF(jaar_zip[[#This Row],[etmaaltemperatuur]]&gt;stookgrens,jaar_zip[[#This Row],[etmaaltemperatuur]]-stookgrens,0),"")</f>
        <v>0</v>
      </c>
    </row>
    <row r="1273" spans="1:15" x14ac:dyDescent="0.3">
      <c r="A1273">
        <v>270</v>
      </c>
      <c r="B1273">
        <v>20240221</v>
      </c>
      <c r="C1273">
        <v>7.4</v>
      </c>
      <c r="D1273">
        <v>8.8000000000000007</v>
      </c>
      <c r="E1273">
        <v>214</v>
      </c>
      <c r="F1273">
        <v>7.7</v>
      </c>
      <c r="G1273">
        <v>1008.1</v>
      </c>
      <c r="H1273">
        <v>92</v>
      </c>
      <c r="I1273" s="101" t="s">
        <v>22</v>
      </c>
      <c r="J1273" s="1">
        <f>DATEVALUE(RIGHT(jaar_zip[[#This Row],[YYYYMMDD]],2)&amp;"-"&amp;MID(jaar_zip[[#This Row],[YYYYMMDD]],5,2)&amp;"-"&amp;LEFT(jaar_zip[[#This Row],[YYYYMMDD]],4))</f>
        <v>45343</v>
      </c>
      <c r="K1273" s="101" t="str">
        <f>IF(AND(VALUE(MONTH(jaar_zip[[#This Row],[Datum]]))=1,VALUE(WEEKNUM(jaar_zip[[#This Row],[Datum]],21))&gt;51),RIGHT(YEAR(jaar_zip[[#This Row],[Datum]])-1,2),RIGHT(YEAR(jaar_zip[[#This Row],[Datum]]),2))&amp;"-"&amp; TEXT(WEEKNUM(jaar_zip[[#This Row],[Datum]],21),"00")</f>
        <v>24-08</v>
      </c>
      <c r="L1273" s="101">
        <f>MONTH(jaar_zip[[#This Row],[Datum]])</f>
        <v>2</v>
      </c>
      <c r="M1273" s="101">
        <f>IF(ISNUMBER(jaar_zip[[#This Row],[etmaaltemperatuur]]),IF(jaar_zip[[#This Row],[etmaaltemperatuur]]&lt;stookgrens,stookgrens-jaar_zip[[#This Row],[etmaaltemperatuur]],0),"")</f>
        <v>9.1999999999999993</v>
      </c>
      <c r="N1273" s="101">
        <f>IF(ISNUMBER(jaar_zip[[#This Row],[graaddagen]]),IF(OR(MONTH(jaar_zip[[#This Row],[Datum]])=1,MONTH(jaar_zip[[#This Row],[Datum]])=2,MONTH(jaar_zip[[#This Row],[Datum]])=11,MONTH(jaar_zip[[#This Row],[Datum]])=12),1.1,IF(OR(MONTH(jaar_zip[[#This Row],[Datum]])=3,MONTH(jaar_zip[[#This Row],[Datum]])=10),1,0.8))*jaar_zip[[#This Row],[graaddagen]],"")</f>
        <v>10.119999999999999</v>
      </c>
      <c r="O1273" s="101">
        <f>IF(ISNUMBER(jaar_zip[[#This Row],[etmaaltemperatuur]]),IF(jaar_zip[[#This Row],[etmaaltemperatuur]]&gt;stookgrens,jaar_zip[[#This Row],[etmaaltemperatuur]]-stookgrens,0),"")</f>
        <v>0</v>
      </c>
    </row>
    <row r="1274" spans="1:15" x14ac:dyDescent="0.3">
      <c r="A1274">
        <v>270</v>
      </c>
      <c r="B1274">
        <v>20240222</v>
      </c>
      <c r="C1274">
        <v>7.7</v>
      </c>
      <c r="D1274">
        <v>9.4</v>
      </c>
      <c r="E1274">
        <v>467</v>
      </c>
      <c r="F1274">
        <v>3.3</v>
      </c>
      <c r="G1274">
        <v>983.7</v>
      </c>
      <c r="H1274">
        <v>91</v>
      </c>
      <c r="I1274" s="101" t="s">
        <v>22</v>
      </c>
      <c r="J1274" s="1">
        <f>DATEVALUE(RIGHT(jaar_zip[[#This Row],[YYYYMMDD]],2)&amp;"-"&amp;MID(jaar_zip[[#This Row],[YYYYMMDD]],5,2)&amp;"-"&amp;LEFT(jaar_zip[[#This Row],[YYYYMMDD]],4))</f>
        <v>45344</v>
      </c>
      <c r="K1274" s="101" t="str">
        <f>IF(AND(VALUE(MONTH(jaar_zip[[#This Row],[Datum]]))=1,VALUE(WEEKNUM(jaar_zip[[#This Row],[Datum]],21))&gt;51),RIGHT(YEAR(jaar_zip[[#This Row],[Datum]])-1,2),RIGHT(YEAR(jaar_zip[[#This Row],[Datum]]),2))&amp;"-"&amp; TEXT(WEEKNUM(jaar_zip[[#This Row],[Datum]],21),"00")</f>
        <v>24-08</v>
      </c>
      <c r="L1274" s="101">
        <f>MONTH(jaar_zip[[#This Row],[Datum]])</f>
        <v>2</v>
      </c>
      <c r="M1274" s="101">
        <f>IF(ISNUMBER(jaar_zip[[#This Row],[etmaaltemperatuur]]),IF(jaar_zip[[#This Row],[etmaaltemperatuur]]&lt;stookgrens,stookgrens-jaar_zip[[#This Row],[etmaaltemperatuur]],0),"")</f>
        <v>8.6</v>
      </c>
      <c r="N1274" s="101">
        <f>IF(ISNUMBER(jaar_zip[[#This Row],[graaddagen]]),IF(OR(MONTH(jaar_zip[[#This Row],[Datum]])=1,MONTH(jaar_zip[[#This Row],[Datum]])=2,MONTH(jaar_zip[[#This Row],[Datum]])=11,MONTH(jaar_zip[[#This Row],[Datum]])=12),1.1,IF(OR(MONTH(jaar_zip[[#This Row],[Datum]])=3,MONTH(jaar_zip[[#This Row],[Datum]])=10),1,0.8))*jaar_zip[[#This Row],[graaddagen]],"")</f>
        <v>9.4600000000000009</v>
      </c>
      <c r="O1274" s="101">
        <f>IF(ISNUMBER(jaar_zip[[#This Row],[etmaaltemperatuur]]),IF(jaar_zip[[#This Row],[etmaaltemperatuur]]&gt;stookgrens,jaar_zip[[#This Row],[etmaaltemperatuur]]-stookgrens,0),"")</f>
        <v>0</v>
      </c>
    </row>
    <row r="1275" spans="1:15" x14ac:dyDescent="0.3">
      <c r="A1275">
        <v>270</v>
      </c>
      <c r="B1275">
        <v>20240223</v>
      </c>
      <c r="C1275">
        <v>7.7</v>
      </c>
      <c r="D1275">
        <v>5.9</v>
      </c>
      <c r="E1275">
        <v>394</v>
      </c>
      <c r="F1275">
        <v>3.4</v>
      </c>
      <c r="G1275">
        <v>988.2</v>
      </c>
      <c r="H1275">
        <v>83</v>
      </c>
      <c r="I1275" s="101" t="s">
        <v>22</v>
      </c>
      <c r="J1275" s="1">
        <f>DATEVALUE(RIGHT(jaar_zip[[#This Row],[YYYYMMDD]],2)&amp;"-"&amp;MID(jaar_zip[[#This Row],[YYYYMMDD]],5,2)&amp;"-"&amp;LEFT(jaar_zip[[#This Row],[YYYYMMDD]],4))</f>
        <v>45345</v>
      </c>
      <c r="K1275" s="101" t="str">
        <f>IF(AND(VALUE(MONTH(jaar_zip[[#This Row],[Datum]]))=1,VALUE(WEEKNUM(jaar_zip[[#This Row],[Datum]],21))&gt;51),RIGHT(YEAR(jaar_zip[[#This Row],[Datum]])-1,2),RIGHT(YEAR(jaar_zip[[#This Row],[Datum]]),2))&amp;"-"&amp; TEXT(WEEKNUM(jaar_zip[[#This Row],[Datum]],21),"00")</f>
        <v>24-08</v>
      </c>
      <c r="L1275" s="101">
        <f>MONTH(jaar_zip[[#This Row],[Datum]])</f>
        <v>2</v>
      </c>
      <c r="M1275" s="101">
        <f>IF(ISNUMBER(jaar_zip[[#This Row],[etmaaltemperatuur]]),IF(jaar_zip[[#This Row],[etmaaltemperatuur]]&lt;stookgrens,stookgrens-jaar_zip[[#This Row],[etmaaltemperatuur]],0),"")</f>
        <v>12.1</v>
      </c>
      <c r="N1275" s="101">
        <f>IF(ISNUMBER(jaar_zip[[#This Row],[graaddagen]]),IF(OR(MONTH(jaar_zip[[#This Row],[Datum]])=1,MONTH(jaar_zip[[#This Row],[Datum]])=2,MONTH(jaar_zip[[#This Row],[Datum]])=11,MONTH(jaar_zip[[#This Row],[Datum]])=12),1.1,IF(OR(MONTH(jaar_zip[[#This Row],[Datum]])=3,MONTH(jaar_zip[[#This Row],[Datum]])=10),1,0.8))*jaar_zip[[#This Row],[graaddagen]],"")</f>
        <v>13.31</v>
      </c>
      <c r="O1275" s="101">
        <f>IF(ISNUMBER(jaar_zip[[#This Row],[etmaaltemperatuur]]),IF(jaar_zip[[#This Row],[etmaaltemperatuur]]&gt;stookgrens,jaar_zip[[#This Row],[etmaaltemperatuur]]-stookgrens,0),"")</f>
        <v>0</v>
      </c>
    </row>
    <row r="1276" spans="1:15" x14ac:dyDescent="0.3">
      <c r="A1276">
        <v>270</v>
      </c>
      <c r="B1276">
        <v>20240224</v>
      </c>
      <c r="C1276">
        <v>4.7</v>
      </c>
      <c r="D1276">
        <v>4.7</v>
      </c>
      <c r="E1276">
        <v>397</v>
      </c>
      <c r="F1276">
        <v>3.3</v>
      </c>
      <c r="G1276">
        <v>997.2</v>
      </c>
      <c r="H1276">
        <v>89</v>
      </c>
      <c r="I1276" s="101" t="s">
        <v>22</v>
      </c>
      <c r="J1276" s="1">
        <f>DATEVALUE(RIGHT(jaar_zip[[#This Row],[YYYYMMDD]],2)&amp;"-"&amp;MID(jaar_zip[[#This Row],[YYYYMMDD]],5,2)&amp;"-"&amp;LEFT(jaar_zip[[#This Row],[YYYYMMDD]],4))</f>
        <v>45346</v>
      </c>
      <c r="K1276" s="101" t="str">
        <f>IF(AND(VALUE(MONTH(jaar_zip[[#This Row],[Datum]]))=1,VALUE(WEEKNUM(jaar_zip[[#This Row],[Datum]],21))&gt;51),RIGHT(YEAR(jaar_zip[[#This Row],[Datum]])-1,2),RIGHT(YEAR(jaar_zip[[#This Row],[Datum]]),2))&amp;"-"&amp; TEXT(WEEKNUM(jaar_zip[[#This Row],[Datum]],21),"00")</f>
        <v>24-08</v>
      </c>
      <c r="L1276" s="101">
        <f>MONTH(jaar_zip[[#This Row],[Datum]])</f>
        <v>2</v>
      </c>
      <c r="M1276" s="101">
        <f>IF(ISNUMBER(jaar_zip[[#This Row],[etmaaltemperatuur]]),IF(jaar_zip[[#This Row],[etmaaltemperatuur]]&lt;stookgrens,stookgrens-jaar_zip[[#This Row],[etmaaltemperatuur]],0),"")</f>
        <v>13.3</v>
      </c>
      <c r="N1276" s="101">
        <f>IF(ISNUMBER(jaar_zip[[#This Row],[graaddagen]]),IF(OR(MONTH(jaar_zip[[#This Row],[Datum]])=1,MONTH(jaar_zip[[#This Row],[Datum]])=2,MONTH(jaar_zip[[#This Row],[Datum]])=11,MONTH(jaar_zip[[#This Row],[Datum]])=12),1.1,IF(OR(MONTH(jaar_zip[[#This Row],[Datum]])=3,MONTH(jaar_zip[[#This Row],[Datum]])=10),1,0.8))*jaar_zip[[#This Row],[graaddagen]],"")</f>
        <v>14.630000000000003</v>
      </c>
      <c r="O1276" s="101">
        <f>IF(ISNUMBER(jaar_zip[[#This Row],[etmaaltemperatuur]]),IF(jaar_zip[[#This Row],[etmaaltemperatuur]]&gt;stookgrens,jaar_zip[[#This Row],[etmaaltemperatuur]]-stookgrens,0),"")</f>
        <v>0</v>
      </c>
    </row>
    <row r="1277" spans="1:15" x14ac:dyDescent="0.3">
      <c r="A1277">
        <v>270</v>
      </c>
      <c r="B1277">
        <v>20240225</v>
      </c>
      <c r="C1277">
        <v>2.6</v>
      </c>
      <c r="D1277">
        <v>5</v>
      </c>
      <c r="E1277">
        <v>421</v>
      </c>
      <c r="F1277">
        <v>5.6</v>
      </c>
      <c r="G1277">
        <v>1000.5</v>
      </c>
      <c r="H1277">
        <v>91</v>
      </c>
      <c r="I1277" s="101" t="s">
        <v>22</v>
      </c>
      <c r="J1277" s="1">
        <f>DATEVALUE(RIGHT(jaar_zip[[#This Row],[YYYYMMDD]],2)&amp;"-"&amp;MID(jaar_zip[[#This Row],[YYYYMMDD]],5,2)&amp;"-"&amp;LEFT(jaar_zip[[#This Row],[YYYYMMDD]],4))</f>
        <v>45347</v>
      </c>
      <c r="K1277" s="101" t="str">
        <f>IF(AND(VALUE(MONTH(jaar_zip[[#This Row],[Datum]]))=1,VALUE(WEEKNUM(jaar_zip[[#This Row],[Datum]],21))&gt;51),RIGHT(YEAR(jaar_zip[[#This Row],[Datum]])-1,2),RIGHT(YEAR(jaar_zip[[#This Row],[Datum]]),2))&amp;"-"&amp; TEXT(WEEKNUM(jaar_zip[[#This Row],[Datum]],21),"00")</f>
        <v>24-08</v>
      </c>
      <c r="L1277" s="101">
        <f>MONTH(jaar_zip[[#This Row],[Datum]])</f>
        <v>2</v>
      </c>
      <c r="M1277" s="101">
        <f>IF(ISNUMBER(jaar_zip[[#This Row],[etmaaltemperatuur]]),IF(jaar_zip[[#This Row],[etmaaltemperatuur]]&lt;stookgrens,stookgrens-jaar_zip[[#This Row],[etmaaltemperatuur]],0),"")</f>
        <v>13</v>
      </c>
      <c r="N1277" s="101">
        <f>IF(ISNUMBER(jaar_zip[[#This Row],[graaddagen]]),IF(OR(MONTH(jaar_zip[[#This Row],[Datum]])=1,MONTH(jaar_zip[[#This Row],[Datum]])=2,MONTH(jaar_zip[[#This Row],[Datum]])=11,MONTH(jaar_zip[[#This Row],[Datum]])=12),1.1,IF(OR(MONTH(jaar_zip[[#This Row],[Datum]])=3,MONTH(jaar_zip[[#This Row],[Datum]])=10),1,0.8))*jaar_zip[[#This Row],[graaddagen]],"")</f>
        <v>14.3</v>
      </c>
      <c r="O1277" s="101">
        <f>IF(ISNUMBER(jaar_zip[[#This Row],[etmaaltemperatuur]]),IF(jaar_zip[[#This Row],[etmaaltemperatuur]]&gt;stookgrens,jaar_zip[[#This Row],[etmaaltemperatuur]]-stookgrens,0),"")</f>
        <v>0</v>
      </c>
    </row>
    <row r="1278" spans="1:15" x14ac:dyDescent="0.3">
      <c r="A1278">
        <v>270</v>
      </c>
      <c r="B1278">
        <v>20240226</v>
      </c>
      <c r="C1278">
        <v>6.8</v>
      </c>
      <c r="D1278">
        <v>4.5</v>
      </c>
      <c r="E1278">
        <v>412</v>
      </c>
      <c r="F1278">
        <v>0</v>
      </c>
      <c r="G1278">
        <v>1010.1</v>
      </c>
      <c r="H1278">
        <v>84</v>
      </c>
      <c r="I1278" s="101" t="s">
        <v>22</v>
      </c>
      <c r="J1278" s="1">
        <f>DATEVALUE(RIGHT(jaar_zip[[#This Row],[YYYYMMDD]],2)&amp;"-"&amp;MID(jaar_zip[[#This Row],[YYYYMMDD]],5,2)&amp;"-"&amp;LEFT(jaar_zip[[#This Row],[YYYYMMDD]],4))</f>
        <v>45348</v>
      </c>
      <c r="K1278" s="101" t="str">
        <f>IF(AND(VALUE(MONTH(jaar_zip[[#This Row],[Datum]]))=1,VALUE(WEEKNUM(jaar_zip[[#This Row],[Datum]],21))&gt;51),RIGHT(YEAR(jaar_zip[[#This Row],[Datum]])-1,2),RIGHT(YEAR(jaar_zip[[#This Row],[Datum]]),2))&amp;"-"&amp; TEXT(WEEKNUM(jaar_zip[[#This Row],[Datum]],21),"00")</f>
        <v>24-09</v>
      </c>
      <c r="L1278" s="101">
        <f>MONTH(jaar_zip[[#This Row],[Datum]])</f>
        <v>2</v>
      </c>
      <c r="M1278" s="101">
        <f>IF(ISNUMBER(jaar_zip[[#This Row],[etmaaltemperatuur]]),IF(jaar_zip[[#This Row],[etmaaltemperatuur]]&lt;stookgrens,stookgrens-jaar_zip[[#This Row],[etmaaltemperatuur]],0),"")</f>
        <v>13.5</v>
      </c>
      <c r="N1278" s="101">
        <f>IF(ISNUMBER(jaar_zip[[#This Row],[graaddagen]]),IF(OR(MONTH(jaar_zip[[#This Row],[Datum]])=1,MONTH(jaar_zip[[#This Row],[Datum]])=2,MONTH(jaar_zip[[#This Row],[Datum]])=11,MONTH(jaar_zip[[#This Row],[Datum]])=12),1.1,IF(OR(MONTH(jaar_zip[[#This Row],[Datum]])=3,MONTH(jaar_zip[[#This Row],[Datum]])=10),1,0.8))*jaar_zip[[#This Row],[graaddagen]],"")</f>
        <v>14.850000000000001</v>
      </c>
      <c r="O1278" s="101">
        <f>IF(ISNUMBER(jaar_zip[[#This Row],[etmaaltemperatuur]]),IF(jaar_zip[[#This Row],[etmaaltemperatuur]]&gt;stookgrens,jaar_zip[[#This Row],[etmaaltemperatuur]]-stookgrens,0),"")</f>
        <v>0</v>
      </c>
    </row>
    <row r="1279" spans="1:15" x14ac:dyDescent="0.3">
      <c r="A1279">
        <v>270</v>
      </c>
      <c r="B1279">
        <v>20240227</v>
      </c>
      <c r="C1279">
        <v>2.5</v>
      </c>
      <c r="D1279">
        <v>4.2</v>
      </c>
      <c r="E1279">
        <v>773</v>
      </c>
      <c r="F1279">
        <v>0</v>
      </c>
      <c r="G1279">
        <v>1019</v>
      </c>
      <c r="H1279">
        <v>82</v>
      </c>
      <c r="I1279" s="101" t="s">
        <v>22</v>
      </c>
      <c r="J1279" s="1">
        <f>DATEVALUE(RIGHT(jaar_zip[[#This Row],[YYYYMMDD]],2)&amp;"-"&amp;MID(jaar_zip[[#This Row],[YYYYMMDD]],5,2)&amp;"-"&amp;LEFT(jaar_zip[[#This Row],[YYYYMMDD]],4))</f>
        <v>45349</v>
      </c>
      <c r="K1279" s="101" t="str">
        <f>IF(AND(VALUE(MONTH(jaar_zip[[#This Row],[Datum]]))=1,VALUE(WEEKNUM(jaar_zip[[#This Row],[Datum]],21))&gt;51),RIGHT(YEAR(jaar_zip[[#This Row],[Datum]])-1,2),RIGHT(YEAR(jaar_zip[[#This Row],[Datum]]),2))&amp;"-"&amp; TEXT(WEEKNUM(jaar_zip[[#This Row],[Datum]],21),"00")</f>
        <v>24-09</v>
      </c>
      <c r="L1279" s="101">
        <f>MONTH(jaar_zip[[#This Row],[Datum]])</f>
        <v>2</v>
      </c>
      <c r="M1279" s="101">
        <f>IF(ISNUMBER(jaar_zip[[#This Row],[etmaaltemperatuur]]),IF(jaar_zip[[#This Row],[etmaaltemperatuur]]&lt;stookgrens,stookgrens-jaar_zip[[#This Row],[etmaaltemperatuur]],0),"")</f>
        <v>13.8</v>
      </c>
      <c r="N1279" s="101">
        <f>IF(ISNUMBER(jaar_zip[[#This Row],[graaddagen]]),IF(OR(MONTH(jaar_zip[[#This Row],[Datum]])=1,MONTH(jaar_zip[[#This Row],[Datum]])=2,MONTH(jaar_zip[[#This Row],[Datum]])=11,MONTH(jaar_zip[[#This Row],[Datum]])=12),1.1,IF(OR(MONTH(jaar_zip[[#This Row],[Datum]])=3,MONTH(jaar_zip[[#This Row],[Datum]])=10),1,0.8))*jaar_zip[[#This Row],[graaddagen]],"")</f>
        <v>15.180000000000001</v>
      </c>
      <c r="O1279" s="101">
        <f>IF(ISNUMBER(jaar_zip[[#This Row],[etmaaltemperatuur]]),IF(jaar_zip[[#This Row],[etmaaltemperatuur]]&gt;stookgrens,jaar_zip[[#This Row],[etmaaltemperatuur]]-stookgrens,0),"")</f>
        <v>0</v>
      </c>
    </row>
    <row r="1280" spans="1:15" x14ac:dyDescent="0.3">
      <c r="A1280">
        <v>270</v>
      </c>
      <c r="B1280">
        <v>20240228</v>
      </c>
      <c r="C1280">
        <v>4.5999999999999996</v>
      </c>
      <c r="D1280">
        <v>6.5</v>
      </c>
      <c r="E1280">
        <v>412</v>
      </c>
      <c r="F1280">
        <v>-0.1</v>
      </c>
      <c r="G1280">
        <v>1018</v>
      </c>
      <c r="H1280">
        <v>92</v>
      </c>
      <c r="I1280" s="101" t="s">
        <v>22</v>
      </c>
      <c r="J1280" s="1">
        <f>DATEVALUE(RIGHT(jaar_zip[[#This Row],[YYYYMMDD]],2)&amp;"-"&amp;MID(jaar_zip[[#This Row],[YYYYMMDD]],5,2)&amp;"-"&amp;LEFT(jaar_zip[[#This Row],[YYYYMMDD]],4))</f>
        <v>45350</v>
      </c>
      <c r="K1280" s="101" t="str">
        <f>IF(AND(VALUE(MONTH(jaar_zip[[#This Row],[Datum]]))=1,VALUE(WEEKNUM(jaar_zip[[#This Row],[Datum]],21))&gt;51),RIGHT(YEAR(jaar_zip[[#This Row],[Datum]])-1,2),RIGHT(YEAR(jaar_zip[[#This Row],[Datum]]),2))&amp;"-"&amp; TEXT(WEEKNUM(jaar_zip[[#This Row],[Datum]],21),"00")</f>
        <v>24-09</v>
      </c>
      <c r="L1280" s="101">
        <f>MONTH(jaar_zip[[#This Row],[Datum]])</f>
        <v>2</v>
      </c>
      <c r="M1280" s="101">
        <f>IF(ISNUMBER(jaar_zip[[#This Row],[etmaaltemperatuur]]),IF(jaar_zip[[#This Row],[etmaaltemperatuur]]&lt;stookgrens,stookgrens-jaar_zip[[#This Row],[etmaaltemperatuur]],0),"")</f>
        <v>11.5</v>
      </c>
      <c r="N1280" s="101">
        <f>IF(ISNUMBER(jaar_zip[[#This Row],[graaddagen]]),IF(OR(MONTH(jaar_zip[[#This Row],[Datum]])=1,MONTH(jaar_zip[[#This Row],[Datum]])=2,MONTH(jaar_zip[[#This Row],[Datum]])=11,MONTH(jaar_zip[[#This Row],[Datum]])=12),1.1,IF(OR(MONTH(jaar_zip[[#This Row],[Datum]])=3,MONTH(jaar_zip[[#This Row],[Datum]])=10),1,0.8))*jaar_zip[[#This Row],[graaddagen]],"")</f>
        <v>12.65</v>
      </c>
      <c r="O1280" s="101">
        <f>IF(ISNUMBER(jaar_zip[[#This Row],[etmaaltemperatuur]]),IF(jaar_zip[[#This Row],[etmaaltemperatuur]]&gt;stookgrens,jaar_zip[[#This Row],[etmaaltemperatuur]]-stookgrens,0),"")</f>
        <v>0</v>
      </c>
    </row>
    <row r="1281" spans="1:15" x14ac:dyDescent="0.3">
      <c r="A1281">
        <v>270</v>
      </c>
      <c r="B1281">
        <v>20240229</v>
      </c>
      <c r="C1281">
        <v>6.8</v>
      </c>
      <c r="D1281">
        <v>7.8</v>
      </c>
      <c r="E1281">
        <v>176</v>
      </c>
      <c r="F1281">
        <v>5.7</v>
      </c>
      <c r="G1281">
        <v>1006.6</v>
      </c>
      <c r="H1281">
        <v>95</v>
      </c>
      <c r="I1281" s="101" t="s">
        <v>22</v>
      </c>
      <c r="J1281" s="1">
        <f>DATEVALUE(RIGHT(jaar_zip[[#This Row],[YYYYMMDD]],2)&amp;"-"&amp;MID(jaar_zip[[#This Row],[YYYYMMDD]],5,2)&amp;"-"&amp;LEFT(jaar_zip[[#This Row],[YYYYMMDD]],4))</f>
        <v>45351</v>
      </c>
      <c r="K1281" s="101" t="str">
        <f>IF(AND(VALUE(MONTH(jaar_zip[[#This Row],[Datum]]))=1,VALUE(WEEKNUM(jaar_zip[[#This Row],[Datum]],21))&gt;51),RIGHT(YEAR(jaar_zip[[#This Row],[Datum]])-1,2),RIGHT(YEAR(jaar_zip[[#This Row],[Datum]]),2))&amp;"-"&amp; TEXT(WEEKNUM(jaar_zip[[#This Row],[Datum]],21),"00")</f>
        <v>24-09</v>
      </c>
      <c r="L1281" s="101">
        <f>MONTH(jaar_zip[[#This Row],[Datum]])</f>
        <v>2</v>
      </c>
      <c r="M1281" s="101">
        <f>IF(ISNUMBER(jaar_zip[[#This Row],[etmaaltemperatuur]]),IF(jaar_zip[[#This Row],[etmaaltemperatuur]]&lt;stookgrens,stookgrens-jaar_zip[[#This Row],[etmaaltemperatuur]],0),"")</f>
        <v>10.199999999999999</v>
      </c>
      <c r="N1281" s="101">
        <f>IF(ISNUMBER(jaar_zip[[#This Row],[graaddagen]]),IF(OR(MONTH(jaar_zip[[#This Row],[Datum]])=1,MONTH(jaar_zip[[#This Row],[Datum]])=2,MONTH(jaar_zip[[#This Row],[Datum]])=11,MONTH(jaar_zip[[#This Row],[Datum]])=12),1.1,IF(OR(MONTH(jaar_zip[[#This Row],[Datum]])=3,MONTH(jaar_zip[[#This Row],[Datum]])=10),1,0.8))*jaar_zip[[#This Row],[graaddagen]],"")</f>
        <v>11.22</v>
      </c>
      <c r="O1281" s="101">
        <f>IF(ISNUMBER(jaar_zip[[#This Row],[etmaaltemperatuur]]),IF(jaar_zip[[#This Row],[etmaaltemperatuur]]&gt;stookgrens,jaar_zip[[#This Row],[etmaaltemperatuur]]-stookgrens,0),"")</f>
        <v>0</v>
      </c>
    </row>
    <row r="1282" spans="1:15" x14ac:dyDescent="0.3">
      <c r="A1282">
        <v>270</v>
      </c>
      <c r="B1282">
        <v>20240301</v>
      </c>
      <c r="C1282">
        <v>6.2</v>
      </c>
      <c r="D1282">
        <v>8.1999999999999993</v>
      </c>
      <c r="E1282">
        <v>766</v>
      </c>
      <c r="F1282">
        <v>-0.1</v>
      </c>
      <c r="G1282">
        <v>1000.1</v>
      </c>
      <c r="H1282">
        <v>77</v>
      </c>
      <c r="I1282" s="101" t="s">
        <v>22</v>
      </c>
      <c r="J1282" s="1">
        <f>DATEVALUE(RIGHT(jaar_zip[[#This Row],[YYYYMMDD]],2)&amp;"-"&amp;MID(jaar_zip[[#This Row],[YYYYMMDD]],5,2)&amp;"-"&amp;LEFT(jaar_zip[[#This Row],[YYYYMMDD]],4))</f>
        <v>45352</v>
      </c>
      <c r="K1282" s="101" t="str">
        <f>IF(AND(VALUE(MONTH(jaar_zip[[#This Row],[Datum]]))=1,VALUE(WEEKNUM(jaar_zip[[#This Row],[Datum]],21))&gt;51),RIGHT(YEAR(jaar_zip[[#This Row],[Datum]])-1,2),RIGHT(YEAR(jaar_zip[[#This Row],[Datum]]),2))&amp;"-"&amp; TEXT(WEEKNUM(jaar_zip[[#This Row],[Datum]],21),"00")</f>
        <v>24-09</v>
      </c>
      <c r="L1282" s="101">
        <f>MONTH(jaar_zip[[#This Row],[Datum]])</f>
        <v>3</v>
      </c>
      <c r="M1282" s="101">
        <f>IF(ISNUMBER(jaar_zip[[#This Row],[etmaaltemperatuur]]),IF(jaar_zip[[#This Row],[etmaaltemperatuur]]&lt;stookgrens,stookgrens-jaar_zip[[#This Row],[etmaaltemperatuur]],0),"")</f>
        <v>9.8000000000000007</v>
      </c>
      <c r="N1282" s="101">
        <f>IF(ISNUMBER(jaar_zip[[#This Row],[graaddagen]]),IF(OR(MONTH(jaar_zip[[#This Row],[Datum]])=1,MONTH(jaar_zip[[#This Row],[Datum]])=2,MONTH(jaar_zip[[#This Row],[Datum]])=11,MONTH(jaar_zip[[#This Row],[Datum]])=12),1.1,IF(OR(MONTH(jaar_zip[[#This Row],[Datum]])=3,MONTH(jaar_zip[[#This Row],[Datum]])=10),1,0.8))*jaar_zip[[#This Row],[graaddagen]],"")</f>
        <v>9.8000000000000007</v>
      </c>
      <c r="O1282" s="101">
        <f>IF(ISNUMBER(jaar_zip[[#This Row],[etmaaltemperatuur]]),IF(jaar_zip[[#This Row],[etmaaltemperatuur]]&gt;stookgrens,jaar_zip[[#This Row],[etmaaltemperatuur]]-stookgrens,0),"")</f>
        <v>0</v>
      </c>
    </row>
    <row r="1283" spans="1:15" x14ac:dyDescent="0.3">
      <c r="A1283">
        <v>270</v>
      </c>
      <c r="B1283">
        <v>20240302</v>
      </c>
      <c r="C1283">
        <v>5.8</v>
      </c>
      <c r="D1283">
        <v>9.1999999999999993</v>
      </c>
      <c r="E1283">
        <v>1088</v>
      </c>
      <c r="F1283">
        <v>-0.1</v>
      </c>
      <c r="G1283">
        <v>1000</v>
      </c>
      <c r="H1283">
        <v>69</v>
      </c>
      <c r="I1283" s="101" t="s">
        <v>22</v>
      </c>
      <c r="J1283" s="1">
        <f>DATEVALUE(RIGHT(jaar_zip[[#This Row],[YYYYMMDD]],2)&amp;"-"&amp;MID(jaar_zip[[#This Row],[YYYYMMDD]],5,2)&amp;"-"&amp;LEFT(jaar_zip[[#This Row],[YYYYMMDD]],4))</f>
        <v>45353</v>
      </c>
      <c r="K1283" s="101" t="str">
        <f>IF(AND(VALUE(MONTH(jaar_zip[[#This Row],[Datum]]))=1,VALUE(WEEKNUM(jaar_zip[[#This Row],[Datum]],21))&gt;51),RIGHT(YEAR(jaar_zip[[#This Row],[Datum]])-1,2),RIGHT(YEAR(jaar_zip[[#This Row],[Datum]]),2))&amp;"-"&amp; TEXT(WEEKNUM(jaar_zip[[#This Row],[Datum]],21),"00")</f>
        <v>24-09</v>
      </c>
      <c r="L1283" s="101">
        <f>MONTH(jaar_zip[[#This Row],[Datum]])</f>
        <v>3</v>
      </c>
      <c r="M1283" s="101">
        <f>IF(ISNUMBER(jaar_zip[[#This Row],[etmaaltemperatuur]]),IF(jaar_zip[[#This Row],[etmaaltemperatuur]]&lt;stookgrens,stookgrens-jaar_zip[[#This Row],[etmaaltemperatuur]],0),"")</f>
        <v>8.8000000000000007</v>
      </c>
      <c r="N1283" s="101">
        <f>IF(ISNUMBER(jaar_zip[[#This Row],[graaddagen]]),IF(OR(MONTH(jaar_zip[[#This Row],[Datum]])=1,MONTH(jaar_zip[[#This Row],[Datum]])=2,MONTH(jaar_zip[[#This Row],[Datum]])=11,MONTH(jaar_zip[[#This Row],[Datum]])=12),1.1,IF(OR(MONTH(jaar_zip[[#This Row],[Datum]])=3,MONTH(jaar_zip[[#This Row],[Datum]])=10),1,0.8))*jaar_zip[[#This Row],[graaddagen]],"")</f>
        <v>8.8000000000000007</v>
      </c>
      <c r="O1283" s="101">
        <f>IF(ISNUMBER(jaar_zip[[#This Row],[etmaaltemperatuur]]),IF(jaar_zip[[#This Row],[etmaaltemperatuur]]&gt;stookgrens,jaar_zip[[#This Row],[etmaaltemperatuur]]-stookgrens,0),"")</f>
        <v>0</v>
      </c>
    </row>
    <row r="1284" spans="1:15" x14ac:dyDescent="0.3">
      <c r="A1284">
        <v>270</v>
      </c>
      <c r="B1284">
        <v>20240303</v>
      </c>
      <c r="C1284">
        <v>3.8</v>
      </c>
      <c r="D1284">
        <v>9.4</v>
      </c>
      <c r="E1284">
        <v>749</v>
      </c>
      <c r="F1284">
        <v>0</v>
      </c>
      <c r="G1284">
        <v>1002.4</v>
      </c>
      <c r="H1284">
        <v>80</v>
      </c>
      <c r="I1284" s="101" t="s">
        <v>22</v>
      </c>
      <c r="J1284" s="1">
        <f>DATEVALUE(RIGHT(jaar_zip[[#This Row],[YYYYMMDD]],2)&amp;"-"&amp;MID(jaar_zip[[#This Row],[YYYYMMDD]],5,2)&amp;"-"&amp;LEFT(jaar_zip[[#This Row],[YYYYMMDD]],4))</f>
        <v>45354</v>
      </c>
      <c r="K1284" s="101" t="str">
        <f>IF(AND(VALUE(MONTH(jaar_zip[[#This Row],[Datum]]))=1,VALUE(WEEKNUM(jaar_zip[[#This Row],[Datum]],21))&gt;51),RIGHT(YEAR(jaar_zip[[#This Row],[Datum]])-1,2),RIGHT(YEAR(jaar_zip[[#This Row],[Datum]]),2))&amp;"-"&amp; TEXT(WEEKNUM(jaar_zip[[#This Row],[Datum]],21),"00")</f>
        <v>24-09</v>
      </c>
      <c r="L1284" s="101">
        <f>MONTH(jaar_zip[[#This Row],[Datum]])</f>
        <v>3</v>
      </c>
      <c r="M1284" s="101">
        <f>IF(ISNUMBER(jaar_zip[[#This Row],[etmaaltemperatuur]]),IF(jaar_zip[[#This Row],[etmaaltemperatuur]]&lt;stookgrens,stookgrens-jaar_zip[[#This Row],[etmaaltemperatuur]],0),"")</f>
        <v>8.6</v>
      </c>
      <c r="N1284" s="101">
        <f>IF(ISNUMBER(jaar_zip[[#This Row],[graaddagen]]),IF(OR(MONTH(jaar_zip[[#This Row],[Datum]])=1,MONTH(jaar_zip[[#This Row],[Datum]])=2,MONTH(jaar_zip[[#This Row],[Datum]])=11,MONTH(jaar_zip[[#This Row],[Datum]])=12),1.1,IF(OR(MONTH(jaar_zip[[#This Row],[Datum]])=3,MONTH(jaar_zip[[#This Row],[Datum]])=10),1,0.8))*jaar_zip[[#This Row],[graaddagen]],"")</f>
        <v>8.6</v>
      </c>
      <c r="O1284" s="101">
        <f>IF(ISNUMBER(jaar_zip[[#This Row],[etmaaltemperatuur]]),IF(jaar_zip[[#This Row],[etmaaltemperatuur]]&gt;stookgrens,jaar_zip[[#This Row],[etmaaltemperatuur]]-stookgrens,0),"")</f>
        <v>0</v>
      </c>
    </row>
    <row r="1285" spans="1:15" x14ac:dyDescent="0.3">
      <c r="A1285">
        <v>270</v>
      </c>
      <c r="B1285">
        <v>20240304</v>
      </c>
      <c r="C1285">
        <v>2.8</v>
      </c>
      <c r="D1285">
        <v>7.1</v>
      </c>
      <c r="E1285">
        <v>273</v>
      </c>
      <c r="F1285">
        <v>0</v>
      </c>
      <c r="G1285">
        <v>1011.2</v>
      </c>
      <c r="H1285">
        <v>95</v>
      </c>
      <c r="I1285" s="101" t="s">
        <v>22</v>
      </c>
      <c r="J1285" s="1">
        <f>DATEVALUE(RIGHT(jaar_zip[[#This Row],[YYYYMMDD]],2)&amp;"-"&amp;MID(jaar_zip[[#This Row],[YYYYMMDD]],5,2)&amp;"-"&amp;LEFT(jaar_zip[[#This Row],[YYYYMMDD]],4))</f>
        <v>45355</v>
      </c>
      <c r="K1285" s="101" t="str">
        <f>IF(AND(VALUE(MONTH(jaar_zip[[#This Row],[Datum]]))=1,VALUE(WEEKNUM(jaar_zip[[#This Row],[Datum]],21))&gt;51),RIGHT(YEAR(jaar_zip[[#This Row],[Datum]])-1,2),RIGHT(YEAR(jaar_zip[[#This Row],[Datum]]),2))&amp;"-"&amp; TEXT(WEEKNUM(jaar_zip[[#This Row],[Datum]],21),"00")</f>
        <v>24-10</v>
      </c>
      <c r="L1285" s="101">
        <f>MONTH(jaar_zip[[#This Row],[Datum]])</f>
        <v>3</v>
      </c>
      <c r="M1285" s="101">
        <f>IF(ISNUMBER(jaar_zip[[#This Row],[etmaaltemperatuur]]),IF(jaar_zip[[#This Row],[etmaaltemperatuur]]&lt;stookgrens,stookgrens-jaar_zip[[#This Row],[etmaaltemperatuur]],0),"")</f>
        <v>10.9</v>
      </c>
      <c r="N1285" s="101">
        <f>IF(ISNUMBER(jaar_zip[[#This Row],[graaddagen]]),IF(OR(MONTH(jaar_zip[[#This Row],[Datum]])=1,MONTH(jaar_zip[[#This Row],[Datum]])=2,MONTH(jaar_zip[[#This Row],[Datum]])=11,MONTH(jaar_zip[[#This Row],[Datum]])=12),1.1,IF(OR(MONTH(jaar_zip[[#This Row],[Datum]])=3,MONTH(jaar_zip[[#This Row],[Datum]])=10),1,0.8))*jaar_zip[[#This Row],[graaddagen]],"")</f>
        <v>10.9</v>
      </c>
      <c r="O1285" s="101">
        <f>IF(ISNUMBER(jaar_zip[[#This Row],[etmaaltemperatuur]]),IF(jaar_zip[[#This Row],[etmaaltemperatuur]]&gt;stookgrens,jaar_zip[[#This Row],[etmaaltemperatuur]]-stookgrens,0),"")</f>
        <v>0</v>
      </c>
    </row>
    <row r="1286" spans="1:15" x14ac:dyDescent="0.3">
      <c r="A1286">
        <v>270</v>
      </c>
      <c r="B1286">
        <v>20240305</v>
      </c>
      <c r="C1286">
        <v>3.4</v>
      </c>
      <c r="D1286">
        <v>6.6</v>
      </c>
      <c r="E1286">
        <v>158</v>
      </c>
      <c r="F1286">
        <v>0.8</v>
      </c>
      <c r="G1286">
        <v>1015.2</v>
      </c>
      <c r="H1286">
        <v>95</v>
      </c>
      <c r="I1286" s="101" t="s">
        <v>22</v>
      </c>
      <c r="J1286" s="1">
        <f>DATEVALUE(RIGHT(jaar_zip[[#This Row],[YYYYMMDD]],2)&amp;"-"&amp;MID(jaar_zip[[#This Row],[YYYYMMDD]],5,2)&amp;"-"&amp;LEFT(jaar_zip[[#This Row],[YYYYMMDD]],4))</f>
        <v>45356</v>
      </c>
      <c r="K1286" s="101" t="str">
        <f>IF(AND(VALUE(MONTH(jaar_zip[[#This Row],[Datum]]))=1,VALUE(WEEKNUM(jaar_zip[[#This Row],[Datum]],21))&gt;51),RIGHT(YEAR(jaar_zip[[#This Row],[Datum]])-1,2),RIGHT(YEAR(jaar_zip[[#This Row],[Datum]]),2))&amp;"-"&amp; TEXT(WEEKNUM(jaar_zip[[#This Row],[Datum]],21),"00")</f>
        <v>24-10</v>
      </c>
      <c r="L1286" s="101">
        <f>MONTH(jaar_zip[[#This Row],[Datum]])</f>
        <v>3</v>
      </c>
      <c r="M1286" s="101">
        <f>IF(ISNUMBER(jaar_zip[[#This Row],[etmaaltemperatuur]]),IF(jaar_zip[[#This Row],[etmaaltemperatuur]]&lt;stookgrens,stookgrens-jaar_zip[[#This Row],[etmaaltemperatuur]],0),"")</f>
        <v>11.4</v>
      </c>
      <c r="N1286" s="101">
        <f>IF(ISNUMBER(jaar_zip[[#This Row],[graaddagen]]),IF(OR(MONTH(jaar_zip[[#This Row],[Datum]])=1,MONTH(jaar_zip[[#This Row],[Datum]])=2,MONTH(jaar_zip[[#This Row],[Datum]])=11,MONTH(jaar_zip[[#This Row],[Datum]])=12),1.1,IF(OR(MONTH(jaar_zip[[#This Row],[Datum]])=3,MONTH(jaar_zip[[#This Row],[Datum]])=10),1,0.8))*jaar_zip[[#This Row],[graaddagen]],"")</f>
        <v>11.4</v>
      </c>
      <c r="O1286" s="101">
        <f>IF(ISNUMBER(jaar_zip[[#This Row],[etmaaltemperatuur]]),IF(jaar_zip[[#This Row],[etmaaltemperatuur]]&gt;stookgrens,jaar_zip[[#This Row],[etmaaltemperatuur]]-stookgrens,0),"")</f>
        <v>0</v>
      </c>
    </row>
    <row r="1287" spans="1:15" x14ac:dyDescent="0.3">
      <c r="A1287">
        <v>270</v>
      </c>
      <c r="B1287">
        <v>20240306</v>
      </c>
      <c r="C1287">
        <v>3.1</v>
      </c>
      <c r="D1287">
        <v>4.7</v>
      </c>
      <c r="E1287">
        <v>338</v>
      </c>
      <c r="F1287">
        <v>0.1</v>
      </c>
      <c r="G1287">
        <v>1023.9</v>
      </c>
      <c r="H1287">
        <v>90</v>
      </c>
      <c r="I1287" s="101" t="s">
        <v>22</v>
      </c>
      <c r="J1287" s="1">
        <f>DATEVALUE(RIGHT(jaar_zip[[#This Row],[YYYYMMDD]],2)&amp;"-"&amp;MID(jaar_zip[[#This Row],[YYYYMMDD]],5,2)&amp;"-"&amp;LEFT(jaar_zip[[#This Row],[YYYYMMDD]],4))</f>
        <v>45357</v>
      </c>
      <c r="K1287" s="101" t="str">
        <f>IF(AND(VALUE(MONTH(jaar_zip[[#This Row],[Datum]]))=1,VALUE(WEEKNUM(jaar_zip[[#This Row],[Datum]],21))&gt;51),RIGHT(YEAR(jaar_zip[[#This Row],[Datum]])-1,2),RIGHT(YEAR(jaar_zip[[#This Row],[Datum]]),2))&amp;"-"&amp; TEXT(WEEKNUM(jaar_zip[[#This Row],[Datum]],21),"00")</f>
        <v>24-10</v>
      </c>
      <c r="L1287" s="101">
        <f>MONTH(jaar_zip[[#This Row],[Datum]])</f>
        <v>3</v>
      </c>
      <c r="M1287" s="101">
        <f>IF(ISNUMBER(jaar_zip[[#This Row],[etmaaltemperatuur]]),IF(jaar_zip[[#This Row],[etmaaltemperatuur]]&lt;stookgrens,stookgrens-jaar_zip[[#This Row],[etmaaltemperatuur]],0),"")</f>
        <v>13.3</v>
      </c>
      <c r="N1287" s="101">
        <f>IF(ISNUMBER(jaar_zip[[#This Row],[graaddagen]]),IF(OR(MONTH(jaar_zip[[#This Row],[Datum]])=1,MONTH(jaar_zip[[#This Row],[Datum]])=2,MONTH(jaar_zip[[#This Row],[Datum]])=11,MONTH(jaar_zip[[#This Row],[Datum]])=12),1.1,IF(OR(MONTH(jaar_zip[[#This Row],[Datum]])=3,MONTH(jaar_zip[[#This Row],[Datum]])=10),1,0.8))*jaar_zip[[#This Row],[graaddagen]],"")</f>
        <v>13.3</v>
      </c>
      <c r="O1287" s="101">
        <f>IF(ISNUMBER(jaar_zip[[#This Row],[etmaaltemperatuur]]),IF(jaar_zip[[#This Row],[etmaaltemperatuur]]&gt;stookgrens,jaar_zip[[#This Row],[etmaaltemperatuur]]-stookgrens,0),"")</f>
        <v>0</v>
      </c>
    </row>
    <row r="1288" spans="1:15" x14ac:dyDescent="0.3">
      <c r="A1288">
        <v>270</v>
      </c>
      <c r="B1288">
        <v>20240307</v>
      </c>
      <c r="C1288">
        <v>4.5</v>
      </c>
      <c r="D1288">
        <v>3.1</v>
      </c>
      <c r="E1288">
        <v>667</v>
      </c>
      <c r="F1288">
        <v>0</v>
      </c>
      <c r="G1288">
        <v>1025.3</v>
      </c>
      <c r="H1288">
        <v>89</v>
      </c>
      <c r="I1288" s="101" t="s">
        <v>22</v>
      </c>
      <c r="J1288" s="1">
        <f>DATEVALUE(RIGHT(jaar_zip[[#This Row],[YYYYMMDD]],2)&amp;"-"&amp;MID(jaar_zip[[#This Row],[YYYYMMDD]],5,2)&amp;"-"&amp;LEFT(jaar_zip[[#This Row],[YYYYMMDD]],4))</f>
        <v>45358</v>
      </c>
      <c r="K1288" s="101" t="str">
        <f>IF(AND(VALUE(MONTH(jaar_zip[[#This Row],[Datum]]))=1,VALUE(WEEKNUM(jaar_zip[[#This Row],[Datum]],21))&gt;51),RIGHT(YEAR(jaar_zip[[#This Row],[Datum]])-1,2),RIGHT(YEAR(jaar_zip[[#This Row],[Datum]]),2))&amp;"-"&amp; TEXT(WEEKNUM(jaar_zip[[#This Row],[Datum]],21),"00")</f>
        <v>24-10</v>
      </c>
      <c r="L1288" s="101">
        <f>MONTH(jaar_zip[[#This Row],[Datum]])</f>
        <v>3</v>
      </c>
      <c r="M1288" s="101">
        <f>IF(ISNUMBER(jaar_zip[[#This Row],[etmaaltemperatuur]]),IF(jaar_zip[[#This Row],[etmaaltemperatuur]]&lt;stookgrens,stookgrens-jaar_zip[[#This Row],[etmaaltemperatuur]],0),"")</f>
        <v>14.9</v>
      </c>
      <c r="N1288" s="101">
        <f>IF(ISNUMBER(jaar_zip[[#This Row],[graaddagen]]),IF(OR(MONTH(jaar_zip[[#This Row],[Datum]])=1,MONTH(jaar_zip[[#This Row],[Datum]])=2,MONTH(jaar_zip[[#This Row],[Datum]])=11,MONTH(jaar_zip[[#This Row],[Datum]])=12),1.1,IF(OR(MONTH(jaar_zip[[#This Row],[Datum]])=3,MONTH(jaar_zip[[#This Row],[Datum]])=10),1,0.8))*jaar_zip[[#This Row],[graaddagen]],"")</f>
        <v>14.9</v>
      </c>
      <c r="O1288" s="101">
        <f>IF(ISNUMBER(jaar_zip[[#This Row],[etmaaltemperatuur]]),IF(jaar_zip[[#This Row],[etmaaltemperatuur]]&gt;stookgrens,jaar_zip[[#This Row],[etmaaltemperatuur]]-stookgrens,0),"")</f>
        <v>0</v>
      </c>
    </row>
    <row r="1289" spans="1:15" x14ac:dyDescent="0.3">
      <c r="A1289">
        <v>270</v>
      </c>
      <c r="B1289">
        <v>20240308</v>
      </c>
      <c r="C1289">
        <v>6</v>
      </c>
      <c r="D1289">
        <v>4.0999999999999996</v>
      </c>
      <c r="E1289">
        <v>1295</v>
      </c>
      <c r="F1289">
        <v>0</v>
      </c>
      <c r="G1289">
        <v>1014.3</v>
      </c>
      <c r="H1289">
        <v>74</v>
      </c>
      <c r="I1289" s="101" t="s">
        <v>22</v>
      </c>
      <c r="J1289" s="1">
        <f>DATEVALUE(RIGHT(jaar_zip[[#This Row],[YYYYMMDD]],2)&amp;"-"&amp;MID(jaar_zip[[#This Row],[YYYYMMDD]],5,2)&amp;"-"&amp;LEFT(jaar_zip[[#This Row],[YYYYMMDD]],4))</f>
        <v>45359</v>
      </c>
      <c r="K1289" s="101" t="str">
        <f>IF(AND(VALUE(MONTH(jaar_zip[[#This Row],[Datum]]))=1,VALUE(WEEKNUM(jaar_zip[[#This Row],[Datum]],21))&gt;51),RIGHT(YEAR(jaar_zip[[#This Row],[Datum]])-1,2),RIGHT(YEAR(jaar_zip[[#This Row],[Datum]]),2))&amp;"-"&amp; TEXT(WEEKNUM(jaar_zip[[#This Row],[Datum]],21),"00")</f>
        <v>24-10</v>
      </c>
      <c r="L1289" s="101">
        <f>MONTH(jaar_zip[[#This Row],[Datum]])</f>
        <v>3</v>
      </c>
      <c r="M1289" s="101">
        <f>IF(ISNUMBER(jaar_zip[[#This Row],[etmaaltemperatuur]]),IF(jaar_zip[[#This Row],[etmaaltemperatuur]]&lt;stookgrens,stookgrens-jaar_zip[[#This Row],[etmaaltemperatuur]],0),"")</f>
        <v>13.9</v>
      </c>
      <c r="N1289" s="101">
        <f>IF(ISNUMBER(jaar_zip[[#This Row],[graaddagen]]),IF(OR(MONTH(jaar_zip[[#This Row],[Datum]])=1,MONTH(jaar_zip[[#This Row],[Datum]])=2,MONTH(jaar_zip[[#This Row],[Datum]])=11,MONTH(jaar_zip[[#This Row],[Datum]])=12),1.1,IF(OR(MONTH(jaar_zip[[#This Row],[Datum]])=3,MONTH(jaar_zip[[#This Row],[Datum]])=10),1,0.8))*jaar_zip[[#This Row],[graaddagen]],"")</f>
        <v>13.9</v>
      </c>
      <c r="O1289" s="101">
        <f>IF(ISNUMBER(jaar_zip[[#This Row],[etmaaltemperatuur]]),IF(jaar_zip[[#This Row],[etmaaltemperatuur]]&gt;stookgrens,jaar_zip[[#This Row],[etmaaltemperatuur]]-stookgrens,0),"")</f>
        <v>0</v>
      </c>
    </row>
    <row r="1290" spans="1:15" x14ac:dyDescent="0.3">
      <c r="A1290">
        <v>270</v>
      </c>
      <c r="B1290">
        <v>20240309</v>
      </c>
      <c r="C1290">
        <v>6.1</v>
      </c>
      <c r="D1290">
        <v>5.9</v>
      </c>
      <c r="E1290">
        <v>1101</v>
      </c>
      <c r="F1290">
        <v>0</v>
      </c>
      <c r="G1290">
        <v>1003.3</v>
      </c>
      <c r="H1290">
        <v>72</v>
      </c>
      <c r="I1290" s="101" t="s">
        <v>22</v>
      </c>
      <c r="J1290" s="1">
        <f>DATEVALUE(RIGHT(jaar_zip[[#This Row],[YYYYMMDD]],2)&amp;"-"&amp;MID(jaar_zip[[#This Row],[YYYYMMDD]],5,2)&amp;"-"&amp;LEFT(jaar_zip[[#This Row],[YYYYMMDD]],4))</f>
        <v>45360</v>
      </c>
      <c r="K1290" s="101" t="str">
        <f>IF(AND(VALUE(MONTH(jaar_zip[[#This Row],[Datum]]))=1,VALUE(WEEKNUM(jaar_zip[[#This Row],[Datum]],21))&gt;51),RIGHT(YEAR(jaar_zip[[#This Row],[Datum]])-1,2),RIGHT(YEAR(jaar_zip[[#This Row],[Datum]]),2))&amp;"-"&amp; TEXT(WEEKNUM(jaar_zip[[#This Row],[Datum]],21),"00")</f>
        <v>24-10</v>
      </c>
      <c r="L1290" s="101">
        <f>MONTH(jaar_zip[[#This Row],[Datum]])</f>
        <v>3</v>
      </c>
      <c r="M1290" s="101">
        <f>IF(ISNUMBER(jaar_zip[[#This Row],[etmaaltemperatuur]]),IF(jaar_zip[[#This Row],[etmaaltemperatuur]]&lt;stookgrens,stookgrens-jaar_zip[[#This Row],[etmaaltemperatuur]],0),"")</f>
        <v>12.1</v>
      </c>
      <c r="N1290" s="101">
        <f>IF(ISNUMBER(jaar_zip[[#This Row],[graaddagen]]),IF(OR(MONTH(jaar_zip[[#This Row],[Datum]])=1,MONTH(jaar_zip[[#This Row],[Datum]])=2,MONTH(jaar_zip[[#This Row],[Datum]])=11,MONTH(jaar_zip[[#This Row],[Datum]])=12),1.1,IF(OR(MONTH(jaar_zip[[#This Row],[Datum]])=3,MONTH(jaar_zip[[#This Row],[Datum]])=10),1,0.8))*jaar_zip[[#This Row],[graaddagen]],"")</f>
        <v>12.1</v>
      </c>
      <c r="O1290" s="101">
        <f>IF(ISNUMBER(jaar_zip[[#This Row],[etmaaltemperatuur]]),IF(jaar_zip[[#This Row],[etmaaltemperatuur]]&gt;stookgrens,jaar_zip[[#This Row],[etmaaltemperatuur]]-stookgrens,0),"")</f>
        <v>0</v>
      </c>
    </row>
    <row r="1291" spans="1:15" x14ac:dyDescent="0.3">
      <c r="A1291">
        <v>270</v>
      </c>
      <c r="B1291">
        <v>20240310</v>
      </c>
      <c r="C1291">
        <v>7.7</v>
      </c>
      <c r="D1291">
        <v>6.5</v>
      </c>
      <c r="E1291">
        <v>985</v>
      </c>
      <c r="F1291">
        <v>0</v>
      </c>
      <c r="G1291">
        <v>1000</v>
      </c>
      <c r="H1291">
        <v>84</v>
      </c>
      <c r="I1291" s="101" t="s">
        <v>22</v>
      </c>
      <c r="J1291" s="1">
        <f>DATEVALUE(RIGHT(jaar_zip[[#This Row],[YYYYMMDD]],2)&amp;"-"&amp;MID(jaar_zip[[#This Row],[YYYYMMDD]],5,2)&amp;"-"&amp;LEFT(jaar_zip[[#This Row],[YYYYMMDD]],4))</f>
        <v>45361</v>
      </c>
      <c r="K1291" s="101" t="str">
        <f>IF(AND(VALUE(MONTH(jaar_zip[[#This Row],[Datum]]))=1,VALUE(WEEKNUM(jaar_zip[[#This Row],[Datum]],21))&gt;51),RIGHT(YEAR(jaar_zip[[#This Row],[Datum]])-1,2),RIGHT(YEAR(jaar_zip[[#This Row],[Datum]]),2))&amp;"-"&amp; TEXT(WEEKNUM(jaar_zip[[#This Row],[Datum]],21),"00")</f>
        <v>24-10</v>
      </c>
      <c r="L1291" s="101">
        <f>MONTH(jaar_zip[[#This Row],[Datum]])</f>
        <v>3</v>
      </c>
      <c r="M1291" s="101">
        <f>IF(ISNUMBER(jaar_zip[[#This Row],[etmaaltemperatuur]]),IF(jaar_zip[[#This Row],[etmaaltemperatuur]]&lt;stookgrens,stookgrens-jaar_zip[[#This Row],[etmaaltemperatuur]],0),"")</f>
        <v>11.5</v>
      </c>
      <c r="N1291" s="101">
        <f>IF(ISNUMBER(jaar_zip[[#This Row],[graaddagen]]),IF(OR(MONTH(jaar_zip[[#This Row],[Datum]])=1,MONTH(jaar_zip[[#This Row],[Datum]])=2,MONTH(jaar_zip[[#This Row],[Datum]])=11,MONTH(jaar_zip[[#This Row],[Datum]])=12),1.1,IF(OR(MONTH(jaar_zip[[#This Row],[Datum]])=3,MONTH(jaar_zip[[#This Row],[Datum]])=10),1,0.8))*jaar_zip[[#This Row],[graaddagen]],"")</f>
        <v>11.5</v>
      </c>
      <c r="O1291" s="101">
        <f>IF(ISNUMBER(jaar_zip[[#This Row],[etmaaltemperatuur]]),IF(jaar_zip[[#This Row],[etmaaltemperatuur]]&gt;stookgrens,jaar_zip[[#This Row],[etmaaltemperatuur]]-stookgrens,0),"")</f>
        <v>0</v>
      </c>
    </row>
    <row r="1292" spans="1:15" x14ac:dyDescent="0.3">
      <c r="A1292">
        <v>270</v>
      </c>
      <c r="B1292">
        <v>20240311</v>
      </c>
      <c r="C1292">
        <v>4.3</v>
      </c>
      <c r="D1292">
        <v>6.7</v>
      </c>
      <c r="E1292">
        <v>454</v>
      </c>
      <c r="F1292">
        <v>-0.1</v>
      </c>
      <c r="G1292">
        <v>1003.3</v>
      </c>
      <c r="H1292">
        <v>90</v>
      </c>
      <c r="I1292" s="101" t="s">
        <v>22</v>
      </c>
      <c r="J1292" s="1">
        <f>DATEVALUE(RIGHT(jaar_zip[[#This Row],[YYYYMMDD]],2)&amp;"-"&amp;MID(jaar_zip[[#This Row],[YYYYMMDD]],5,2)&amp;"-"&amp;LEFT(jaar_zip[[#This Row],[YYYYMMDD]],4))</f>
        <v>45362</v>
      </c>
      <c r="K1292" s="101" t="str">
        <f>IF(AND(VALUE(MONTH(jaar_zip[[#This Row],[Datum]]))=1,VALUE(WEEKNUM(jaar_zip[[#This Row],[Datum]],21))&gt;51),RIGHT(YEAR(jaar_zip[[#This Row],[Datum]])-1,2),RIGHT(YEAR(jaar_zip[[#This Row],[Datum]]),2))&amp;"-"&amp; TEXT(WEEKNUM(jaar_zip[[#This Row],[Datum]],21),"00")</f>
        <v>24-11</v>
      </c>
      <c r="L1292" s="101">
        <f>MONTH(jaar_zip[[#This Row],[Datum]])</f>
        <v>3</v>
      </c>
      <c r="M1292" s="101">
        <f>IF(ISNUMBER(jaar_zip[[#This Row],[etmaaltemperatuur]]),IF(jaar_zip[[#This Row],[etmaaltemperatuur]]&lt;stookgrens,stookgrens-jaar_zip[[#This Row],[etmaaltemperatuur]],0),"")</f>
        <v>11.3</v>
      </c>
      <c r="N1292" s="101">
        <f>IF(ISNUMBER(jaar_zip[[#This Row],[graaddagen]]),IF(OR(MONTH(jaar_zip[[#This Row],[Datum]])=1,MONTH(jaar_zip[[#This Row],[Datum]])=2,MONTH(jaar_zip[[#This Row],[Datum]])=11,MONTH(jaar_zip[[#This Row],[Datum]])=12),1.1,IF(OR(MONTH(jaar_zip[[#This Row],[Datum]])=3,MONTH(jaar_zip[[#This Row],[Datum]])=10),1,0.8))*jaar_zip[[#This Row],[graaddagen]],"")</f>
        <v>11.3</v>
      </c>
      <c r="O1292" s="101">
        <f>IF(ISNUMBER(jaar_zip[[#This Row],[etmaaltemperatuur]]),IF(jaar_zip[[#This Row],[etmaaltemperatuur]]&gt;stookgrens,jaar_zip[[#This Row],[etmaaltemperatuur]]-stookgrens,0),"")</f>
        <v>0</v>
      </c>
    </row>
    <row r="1293" spans="1:15" x14ac:dyDescent="0.3">
      <c r="A1293">
        <v>270</v>
      </c>
      <c r="B1293">
        <v>20240312</v>
      </c>
      <c r="C1293">
        <v>3.5</v>
      </c>
      <c r="D1293">
        <v>7.2</v>
      </c>
      <c r="E1293">
        <v>249</v>
      </c>
      <c r="F1293">
        <v>-0.1</v>
      </c>
      <c r="G1293">
        <v>1011.8</v>
      </c>
      <c r="H1293">
        <v>93</v>
      </c>
      <c r="I1293" s="101" t="s">
        <v>22</v>
      </c>
      <c r="J1293" s="1">
        <f>DATEVALUE(RIGHT(jaar_zip[[#This Row],[YYYYMMDD]],2)&amp;"-"&amp;MID(jaar_zip[[#This Row],[YYYYMMDD]],5,2)&amp;"-"&amp;LEFT(jaar_zip[[#This Row],[YYYYMMDD]],4))</f>
        <v>45363</v>
      </c>
      <c r="K1293" s="101" t="str">
        <f>IF(AND(VALUE(MONTH(jaar_zip[[#This Row],[Datum]]))=1,VALUE(WEEKNUM(jaar_zip[[#This Row],[Datum]],21))&gt;51),RIGHT(YEAR(jaar_zip[[#This Row],[Datum]])-1,2),RIGHT(YEAR(jaar_zip[[#This Row],[Datum]]),2))&amp;"-"&amp; TEXT(WEEKNUM(jaar_zip[[#This Row],[Datum]],21),"00")</f>
        <v>24-11</v>
      </c>
      <c r="L1293" s="101">
        <f>MONTH(jaar_zip[[#This Row],[Datum]])</f>
        <v>3</v>
      </c>
      <c r="M1293" s="101">
        <f>IF(ISNUMBER(jaar_zip[[#This Row],[etmaaltemperatuur]]),IF(jaar_zip[[#This Row],[etmaaltemperatuur]]&lt;stookgrens,stookgrens-jaar_zip[[#This Row],[etmaaltemperatuur]],0),"")</f>
        <v>10.8</v>
      </c>
      <c r="N1293" s="101">
        <f>IF(ISNUMBER(jaar_zip[[#This Row],[graaddagen]]),IF(OR(MONTH(jaar_zip[[#This Row],[Datum]])=1,MONTH(jaar_zip[[#This Row],[Datum]])=2,MONTH(jaar_zip[[#This Row],[Datum]])=11,MONTH(jaar_zip[[#This Row],[Datum]])=12),1.1,IF(OR(MONTH(jaar_zip[[#This Row],[Datum]])=3,MONTH(jaar_zip[[#This Row],[Datum]])=10),1,0.8))*jaar_zip[[#This Row],[graaddagen]],"")</f>
        <v>10.8</v>
      </c>
      <c r="O1293" s="101">
        <f>IF(ISNUMBER(jaar_zip[[#This Row],[etmaaltemperatuur]]),IF(jaar_zip[[#This Row],[etmaaltemperatuur]]&gt;stookgrens,jaar_zip[[#This Row],[etmaaltemperatuur]]-stookgrens,0),"")</f>
        <v>0</v>
      </c>
    </row>
    <row r="1294" spans="1:15" x14ac:dyDescent="0.3">
      <c r="A1294">
        <v>270</v>
      </c>
      <c r="B1294">
        <v>20240313</v>
      </c>
      <c r="C1294">
        <v>5.3</v>
      </c>
      <c r="D1294">
        <v>9.8000000000000007</v>
      </c>
      <c r="E1294">
        <v>342</v>
      </c>
      <c r="F1294">
        <v>0.6</v>
      </c>
      <c r="G1294">
        <v>1012.3</v>
      </c>
      <c r="H1294">
        <v>92</v>
      </c>
      <c r="I1294" s="101" t="s">
        <v>22</v>
      </c>
      <c r="J1294" s="1">
        <f>DATEVALUE(RIGHT(jaar_zip[[#This Row],[YYYYMMDD]],2)&amp;"-"&amp;MID(jaar_zip[[#This Row],[YYYYMMDD]],5,2)&amp;"-"&amp;LEFT(jaar_zip[[#This Row],[YYYYMMDD]],4))</f>
        <v>45364</v>
      </c>
      <c r="K1294" s="101" t="str">
        <f>IF(AND(VALUE(MONTH(jaar_zip[[#This Row],[Datum]]))=1,VALUE(WEEKNUM(jaar_zip[[#This Row],[Datum]],21))&gt;51),RIGHT(YEAR(jaar_zip[[#This Row],[Datum]])-1,2),RIGHT(YEAR(jaar_zip[[#This Row],[Datum]]),2))&amp;"-"&amp; TEXT(WEEKNUM(jaar_zip[[#This Row],[Datum]],21),"00")</f>
        <v>24-11</v>
      </c>
      <c r="L1294" s="101">
        <f>MONTH(jaar_zip[[#This Row],[Datum]])</f>
        <v>3</v>
      </c>
      <c r="M1294" s="101">
        <f>IF(ISNUMBER(jaar_zip[[#This Row],[etmaaltemperatuur]]),IF(jaar_zip[[#This Row],[etmaaltemperatuur]]&lt;stookgrens,stookgrens-jaar_zip[[#This Row],[etmaaltemperatuur]],0),"")</f>
        <v>8.1999999999999993</v>
      </c>
      <c r="N1294" s="101">
        <f>IF(ISNUMBER(jaar_zip[[#This Row],[graaddagen]]),IF(OR(MONTH(jaar_zip[[#This Row],[Datum]])=1,MONTH(jaar_zip[[#This Row],[Datum]])=2,MONTH(jaar_zip[[#This Row],[Datum]])=11,MONTH(jaar_zip[[#This Row],[Datum]])=12),1.1,IF(OR(MONTH(jaar_zip[[#This Row],[Datum]])=3,MONTH(jaar_zip[[#This Row],[Datum]])=10),1,0.8))*jaar_zip[[#This Row],[graaddagen]],"")</f>
        <v>8.1999999999999993</v>
      </c>
      <c r="O1294" s="101">
        <f>IF(ISNUMBER(jaar_zip[[#This Row],[etmaaltemperatuur]]),IF(jaar_zip[[#This Row],[etmaaltemperatuur]]&gt;stookgrens,jaar_zip[[#This Row],[etmaaltemperatuur]]-stookgrens,0),"")</f>
        <v>0</v>
      </c>
    </row>
    <row r="1295" spans="1:15" x14ac:dyDescent="0.3">
      <c r="A1295">
        <v>270</v>
      </c>
      <c r="B1295">
        <v>20240314</v>
      </c>
      <c r="C1295">
        <v>5.3</v>
      </c>
      <c r="D1295">
        <v>11.7</v>
      </c>
      <c r="E1295">
        <v>1210</v>
      </c>
      <c r="F1295">
        <v>-0.1</v>
      </c>
      <c r="G1295">
        <v>1009</v>
      </c>
      <c r="H1295">
        <v>82</v>
      </c>
      <c r="I1295" s="101" t="s">
        <v>22</v>
      </c>
      <c r="J1295" s="1">
        <f>DATEVALUE(RIGHT(jaar_zip[[#This Row],[YYYYMMDD]],2)&amp;"-"&amp;MID(jaar_zip[[#This Row],[YYYYMMDD]],5,2)&amp;"-"&amp;LEFT(jaar_zip[[#This Row],[YYYYMMDD]],4))</f>
        <v>45365</v>
      </c>
      <c r="K1295" s="101" t="str">
        <f>IF(AND(VALUE(MONTH(jaar_zip[[#This Row],[Datum]]))=1,VALUE(WEEKNUM(jaar_zip[[#This Row],[Datum]],21))&gt;51),RIGHT(YEAR(jaar_zip[[#This Row],[Datum]])-1,2),RIGHT(YEAR(jaar_zip[[#This Row],[Datum]]),2))&amp;"-"&amp; TEXT(WEEKNUM(jaar_zip[[#This Row],[Datum]],21),"00")</f>
        <v>24-11</v>
      </c>
      <c r="L1295" s="101">
        <f>MONTH(jaar_zip[[#This Row],[Datum]])</f>
        <v>3</v>
      </c>
      <c r="M1295" s="101">
        <f>IF(ISNUMBER(jaar_zip[[#This Row],[etmaaltemperatuur]]),IF(jaar_zip[[#This Row],[etmaaltemperatuur]]&lt;stookgrens,stookgrens-jaar_zip[[#This Row],[etmaaltemperatuur]],0),"")</f>
        <v>6.3000000000000007</v>
      </c>
      <c r="N1295" s="101">
        <f>IF(ISNUMBER(jaar_zip[[#This Row],[graaddagen]]),IF(OR(MONTH(jaar_zip[[#This Row],[Datum]])=1,MONTH(jaar_zip[[#This Row],[Datum]])=2,MONTH(jaar_zip[[#This Row],[Datum]])=11,MONTH(jaar_zip[[#This Row],[Datum]])=12),1.1,IF(OR(MONTH(jaar_zip[[#This Row],[Datum]])=3,MONTH(jaar_zip[[#This Row],[Datum]])=10),1,0.8))*jaar_zip[[#This Row],[graaddagen]],"")</f>
        <v>6.3000000000000007</v>
      </c>
      <c r="O1295" s="101">
        <f>IF(ISNUMBER(jaar_zip[[#This Row],[etmaaltemperatuur]]),IF(jaar_zip[[#This Row],[etmaaltemperatuur]]&gt;stookgrens,jaar_zip[[#This Row],[etmaaltemperatuur]]-stookgrens,0),"")</f>
        <v>0</v>
      </c>
    </row>
    <row r="1296" spans="1:15" x14ac:dyDescent="0.3">
      <c r="A1296">
        <v>270</v>
      </c>
      <c r="B1296">
        <v>20240315</v>
      </c>
      <c r="C1296">
        <v>7.1</v>
      </c>
      <c r="D1296">
        <v>11.8</v>
      </c>
      <c r="E1296">
        <v>687</v>
      </c>
      <c r="F1296">
        <v>-0.1</v>
      </c>
      <c r="G1296">
        <v>1004.9</v>
      </c>
      <c r="H1296">
        <v>86</v>
      </c>
      <c r="I1296" s="101" t="s">
        <v>22</v>
      </c>
      <c r="J1296" s="1">
        <f>DATEVALUE(RIGHT(jaar_zip[[#This Row],[YYYYMMDD]],2)&amp;"-"&amp;MID(jaar_zip[[#This Row],[YYYYMMDD]],5,2)&amp;"-"&amp;LEFT(jaar_zip[[#This Row],[YYYYMMDD]],4))</f>
        <v>45366</v>
      </c>
      <c r="K1296" s="101" t="str">
        <f>IF(AND(VALUE(MONTH(jaar_zip[[#This Row],[Datum]]))=1,VALUE(WEEKNUM(jaar_zip[[#This Row],[Datum]],21))&gt;51),RIGHT(YEAR(jaar_zip[[#This Row],[Datum]])-1,2),RIGHT(YEAR(jaar_zip[[#This Row],[Datum]]),2))&amp;"-"&amp; TEXT(WEEKNUM(jaar_zip[[#This Row],[Datum]],21),"00")</f>
        <v>24-11</v>
      </c>
      <c r="L1296" s="101">
        <f>MONTH(jaar_zip[[#This Row],[Datum]])</f>
        <v>3</v>
      </c>
      <c r="M1296" s="101">
        <f>IF(ISNUMBER(jaar_zip[[#This Row],[etmaaltemperatuur]]),IF(jaar_zip[[#This Row],[etmaaltemperatuur]]&lt;stookgrens,stookgrens-jaar_zip[[#This Row],[etmaaltemperatuur]],0),"")</f>
        <v>6.1999999999999993</v>
      </c>
      <c r="N1296" s="101">
        <f>IF(ISNUMBER(jaar_zip[[#This Row],[graaddagen]]),IF(OR(MONTH(jaar_zip[[#This Row],[Datum]])=1,MONTH(jaar_zip[[#This Row],[Datum]])=2,MONTH(jaar_zip[[#This Row],[Datum]])=11,MONTH(jaar_zip[[#This Row],[Datum]])=12),1.1,IF(OR(MONTH(jaar_zip[[#This Row],[Datum]])=3,MONTH(jaar_zip[[#This Row],[Datum]])=10),1,0.8))*jaar_zip[[#This Row],[graaddagen]],"")</f>
        <v>6.1999999999999993</v>
      </c>
      <c r="O1296" s="101">
        <f>IF(ISNUMBER(jaar_zip[[#This Row],[etmaaltemperatuur]]),IF(jaar_zip[[#This Row],[etmaaltemperatuur]]&gt;stookgrens,jaar_zip[[#This Row],[etmaaltemperatuur]]-stookgrens,0),"")</f>
        <v>0</v>
      </c>
    </row>
    <row r="1297" spans="1:15" x14ac:dyDescent="0.3">
      <c r="A1297">
        <v>270</v>
      </c>
      <c r="B1297">
        <v>20240316</v>
      </c>
      <c r="C1297">
        <v>5</v>
      </c>
      <c r="D1297">
        <v>7.2</v>
      </c>
      <c r="E1297">
        <v>883</v>
      </c>
      <c r="F1297">
        <v>0.6</v>
      </c>
      <c r="G1297">
        <v>1018.4</v>
      </c>
      <c r="H1297">
        <v>79</v>
      </c>
      <c r="I1297" s="101" t="s">
        <v>22</v>
      </c>
      <c r="J1297" s="1">
        <f>DATEVALUE(RIGHT(jaar_zip[[#This Row],[YYYYMMDD]],2)&amp;"-"&amp;MID(jaar_zip[[#This Row],[YYYYMMDD]],5,2)&amp;"-"&amp;LEFT(jaar_zip[[#This Row],[YYYYMMDD]],4))</f>
        <v>45367</v>
      </c>
      <c r="K1297" s="101" t="str">
        <f>IF(AND(VALUE(MONTH(jaar_zip[[#This Row],[Datum]]))=1,VALUE(WEEKNUM(jaar_zip[[#This Row],[Datum]],21))&gt;51),RIGHT(YEAR(jaar_zip[[#This Row],[Datum]])-1,2),RIGHT(YEAR(jaar_zip[[#This Row],[Datum]]),2))&amp;"-"&amp; TEXT(WEEKNUM(jaar_zip[[#This Row],[Datum]],21),"00")</f>
        <v>24-11</v>
      </c>
      <c r="L1297" s="101">
        <f>MONTH(jaar_zip[[#This Row],[Datum]])</f>
        <v>3</v>
      </c>
      <c r="M1297" s="101">
        <f>IF(ISNUMBER(jaar_zip[[#This Row],[etmaaltemperatuur]]),IF(jaar_zip[[#This Row],[etmaaltemperatuur]]&lt;stookgrens,stookgrens-jaar_zip[[#This Row],[etmaaltemperatuur]],0),"")</f>
        <v>10.8</v>
      </c>
      <c r="N1297" s="101">
        <f>IF(ISNUMBER(jaar_zip[[#This Row],[graaddagen]]),IF(OR(MONTH(jaar_zip[[#This Row],[Datum]])=1,MONTH(jaar_zip[[#This Row],[Datum]])=2,MONTH(jaar_zip[[#This Row],[Datum]])=11,MONTH(jaar_zip[[#This Row],[Datum]])=12),1.1,IF(OR(MONTH(jaar_zip[[#This Row],[Datum]])=3,MONTH(jaar_zip[[#This Row],[Datum]])=10),1,0.8))*jaar_zip[[#This Row],[graaddagen]],"")</f>
        <v>10.8</v>
      </c>
      <c r="O1297" s="101">
        <f>IF(ISNUMBER(jaar_zip[[#This Row],[etmaaltemperatuur]]),IF(jaar_zip[[#This Row],[etmaaltemperatuur]]&gt;stookgrens,jaar_zip[[#This Row],[etmaaltemperatuur]]-stookgrens,0),"")</f>
        <v>0</v>
      </c>
    </row>
    <row r="1298" spans="1:15" x14ac:dyDescent="0.3">
      <c r="A1298">
        <v>270</v>
      </c>
      <c r="B1298">
        <v>20240317</v>
      </c>
      <c r="C1298">
        <v>5.4</v>
      </c>
      <c r="D1298">
        <v>8.1999999999999993</v>
      </c>
      <c r="E1298">
        <v>660</v>
      </c>
      <c r="F1298">
        <v>1</v>
      </c>
      <c r="G1298">
        <v>1019.5</v>
      </c>
      <c r="H1298">
        <v>77</v>
      </c>
      <c r="I1298" s="101" t="s">
        <v>22</v>
      </c>
      <c r="J1298" s="1">
        <f>DATEVALUE(RIGHT(jaar_zip[[#This Row],[YYYYMMDD]],2)&amp;"-"&amp;MID(jaar_zip[[#This Row],[YYYYMMDD]],5,2)&amp;"-"&amp;LEFT(jaar_zip[[#This Row],[YYYYMMDD]],4))</f>
        <v>45368</v>
      </c>
      <c r="K1298" s="101" t="str">
        <f>IF(AND(VALUE(MONTH(jaar_zip[[#This Row],[Datum]]))=1,VALUE(WEEKNUM(jaar_zip[[#This Row],[Datum]],21))&gt;51),RIGHT(YEAR(jaar_zip[[#This Row],[Datum]])-1,2),RIGHT(YEAR(jaar_zip[[#This Row],[Datum]]),2))&amp;"-"&amp; TEXT(WEEKNUM(jaar_zip[[#This Row],[Datum]],21),"00")</f>
        <v>24-11</v>
      </c>
      <c r="L1298" s="101">
        <f>MONTH(jaar_zip[[#This Row],[Datum]])</f>
        <v>3</v>
      </c>
      <c r="M1298" s="101">
        <f>IF(ISNUMBER(jaar_zip[[#This Row],[etmaaltemperatuur]]),IF(jaar_zip[[#This Row],[etmaaltemperatuur]]&lt;stookgrens,stookgrens-jaar_zip[[#This Row],[etmaaltemperatuur]],0),"")</f>
        <v>9.8000000000000007</v>
      </c>
      <c r="N1298" s="101">
        <f>IF(ISNUMBER(jaar_zip[[#This Row],[graaddagen]]),IF(OR(MONTH(jaar_zip[[#This Row],[Datum]])=1,MONTH(jaar_zip[[#This Row],[Datum]])=2,MONTH(jaar_zip[[#This Row],[Datum]])=11,MONTH(jaar_zip[[#This Row],[Datum]])=12),1.1,IF(OR(MONTH(jaar_zip[[#This Row],[Datum]])=3,MONTH(jaar_zip[[#This Row],[Datum]])=10),1,0.8))*jaar_zip[[#This Row],[graaddagen]],"")</f>
        <v>9.8000000000000007</v>
      </c>
      <c r="O1298" s="101">
        <f>IF(ISNUMBER(jaar_zip[[#This Row],[etmaaltemperatuur]]),IF(jaar_zip[[#This Row],[etmaaltemperatuur]]&gt;stookgrens,jaar_zip[[#This Row],[etmaaltemperatuur]]-stookgrens,0),"")</f>
        <v>0</v>
      </c>
    </row>
    <row r="1299" spans="1:15" x14ac:dyDescent="0.3">
      <c r="A1299">
        <v>270</v>
      </c>
      <c r="B1299">
        <v>20240318</v>
      </c>
      <c r="C1299">
        <v>3.3</v>
      </c>
      <c r="D1299">
        <v>9.1999999999999993</v>
      </c>
      <c r="E1299">
        <v>817</v>
      </c>
      <c r="F1299">
        <v>0.5</v>
      </c>
      <c r="G1299">
        <v>1015.5</v>
      </c>
      <c r="H1299">
        <v>88</v>
      </c>
      <c r="I1299" s="101" t="s">
        <v>22</v>
      </c>
      <c r="J1299" s="1">
        <f>DATEVALUE(RIGHT(jaar_zip[[#This Row],[YYYYMMDD]],2)&amp;"-"&amp;MID(jaar_zip[[#This Row],[YYYYMMDD]],5,2)&amp;"-"&amp;LEFT(jaar_zip[[#This Row],[YYYYMMDD]],4))</f>
        <v>45369</v>
      </c>
      <c r="K1299" s="101" t="str">
        <f>IF(AND(VALUE(MONTH(jaar_zip[[#This Row],[Datum]]))=1,VALUE(WEEKNUM(jaar_zip[[#This Row],[Datum]],21))&gt;51),RIGHT(YEAR(jaar_zip[[#This Row],[Datum]])-1,2),RIGHT(YEAR(jaar_zip[[#This Row],[Datum]]),2))&amp;"-"&amp; TEXT(WEEKNUM(jaar_zip[[#This Row],[Datum]],21),"00")</f>
        <v>24-12</v>
      </c>
      <c r="L1299" s="101">
        <f>MONTH(jaar_zip[[#This Row],[Datum]])</f>
        <v>3</v>
      </c>
      <c r="M1299" s="101">
        <f>IF(ISNUMBER(jaar_zip[[#This Row],[etmaaltemperatuur]]),IF(jaar_zip[[#This Row],[etmaaltemperatuur]]&lt;stookgrens,stookgrens-jaar_zip[[#This Row],[etmaaltemperatuur]],0),"")</f>
        <v>8.8000000000000007</v>
      </c>
      <c r="N1299" s="101">
        <f>IF(ISNUMBER(jaar_zip[[#This Row],[graaddagen]]),IF(OR(MONTH(jaar_zip[[#This Row],[Datum]])=1,MONTH(jaar_zip[[#This Row],[Datum]])=2,MONTH(jaar_zip[[#This Row],[Datum]])=11,MONTH(jaar_zip[[#This Row],[Datum]])=12),1.1,IF(OR(MONTH(jaar_zip[[#This Row],[Datum]])=3,MONTH(jaar_zip[[#This Row],[Datum]])=10),1,0.8))*jaar_zip[[#This Row],[graaddagen]],"")</f>
        <v>8.8000000000000007</v>
      </c>
      <c r="O1299" s="101">
        <f>IF(ISNUMBER(jaar_zip[[#This Row],[etmaaltemperatuur]]),IF(jaar_zip[[#This Row],[etmaaltemperatuur]]&gt;stookgrens,jaar_zip[[#This Row],[etmaaltemperatuur]]-stookgrens,0),"")</f>
        <v>0</v>
      </c>
    </row>
    <row r="1300" spans="1:15" x14ac:dyDescent="0.3">
      <c r="A1300">
        <v>270</v>
      </c>
      <c r="B1300">
        <v>20240319</v>
      </c>
      <c r="C1300">
        <v>4.3</v>
      </c>
      <c r="D1300">
        <v>10.8</v>
      </c>
      <c r="E1300">
        <v>836</v>
      </c>
      <c r="F1300">
        <v>-0.1</v>
      </c>
      <c r="G1300">
        <v>1017.3</v>
      </c>
      <c r="H1300">
        <v>85</v>
      </c>
      <c r="I1300" s="101" t="s">
        <v>22</v>
      </c>
      <c r="J1300" s="1">
        <f>DATEVALUE(RIGHT(jaar_zip[[#This Row],[YYYYMMDD]],2)&amp;"-"&amp;MID(jaar_zip[[#This Row],[YYYYMMDD]],5,2)&amp;"-"&amp;LEFT(jaar_zip[[#This Row],[YYYYMMDD]],4))</f>
        <v>45370</v>
      </c>
      <c r="K1300" s="101" t="str">
        <f>IF(AND(VALUE(MONTH(jaar_zip[[#This Row],[Datum]]))=1,VALUE(WEEKNUM(jaar_zip[[#This Row],[Datum]],21))&gt;51),RIGHT(YEAR(jaar_zip[[#This Row],[Datum]])-1,2),RIGHT(YEAR(jaar_zip[[#This Row],[Datum]]),2))&amp;"-"&amp; TEXT(WEEKNUM(jaar_zip[[#This Row],[Datum]],21),"00")</f>
        <v>24-12</v>
      </c>
      <c r="L1300" s="101">
        <f>MONTH(jaar_zip[[#This Row],[Datum]])</f>
        <v>3</v>
      </c>
      <c r="M1300" s="101">
        <f>IF(ISNUMBER(jaar_zip[[#This Row],[etmaaltemperatuur]]),IF(jaar_zip[[#This Row],[etmaaltemperatuur]]&lt;stookgrens,stookgrens-jaar_zip[[#This Row],[etmaaltemperatuur]],0),"")</f>
        <v>7.1999999999999993</v>
      </c>
      <c r="N1300" s="101">
        <f>IF(ISNUMBER(jaar_zip[[#This Row],[graaddagen]]),IF(OR(MONTH(jaar_zip[[#This Row],[Datum]])=1,MONTH(jaar_zip[[#This Row],[Datum]])=2,MONTH(jaar_zip[[#This Row],[Datum]])=11,MONTH(jaar_zip[[#This Row],[Datum]])=12),1.1,IF(OR(MONTH(jaar_zip[[#This Row],[Datum]])=3,MONTH(jaar_zip[[#This Row],[Datum]])=10),1,0.8))*jaar_zip[[#This Row],[graaddagen]],"")</f>
        <v>7.1999999999999993</v>
      </c>
      <c r="O1300" s="101">
        <f>IF(ISNUMBER(jaar_zip[[#This Row],[etmaaltemperatuur]]),IF(jaar_zip[[#This Row],[etmaaltemperatuur]]&gt;stookgrens,jaar_zip[[#This Row],[etmaaltemperatuur]]-stookgrens,0),"")</f>
        <v>0</v>
      </c>
    </row>
    <row r="1301" spans="1:15" x14ac:dyDescent="0.3">
      <c r="A1301">
        <v>270</v>
      </c>
      <c r="B1301">
        <v>20240320</v>
      </c>
      <c r="C1301">
        <v>3.1</v>
      </c>
      <c r="D1301">
        <v>10.4</v>
      </c>
      <c r="E1301">
        <v>518</v>
      </c>
      <c r="F1301">
        <v>1.3</v>
      </c>
      <c r="G1301">
        <v>1018.9</v>
      </c>
      <c r="H1301">
        <v>93</v>
      </c>
      <c r="I1301" s="101" t="s">
        <v>22</v>
      </c>
      <c r="J1301" s="1">
        <f>DATEVALUE(RIGHT(jaar_zip[[#This Row],[YYYYMMDD]],2)&amp;"-"&amp;MID(jaar_zip[[#This Row],[YYYYMMDD]],5,2)&amp;"-"&amp;LEFT(jaar_zip[[#This Row],[YYYYMMDD]],4))</f>
        <v>45371</v>
      </c>
      <c r="K1301" s="101" t="str">
        <f>IF(AND(VALUE(MONTH(jaar_zip[[#This Row],[Datum]]))=1,VALUE(WEEKNUM(jaar_zip[[#This Row],[Datum]],21))&gt;51),RIGHT(YEAR(jaar_zip[[#This Row],[Datum]])-1,2),RIGHT(YEAR(jaar_zip[[#This Row],[Datum]]),2))&amp;"-"&amp; TEXT(WEEKNUM(jaar_zip[[#This Row],[Datum]],21),"00")</f>
        <v>24-12</v>
      </c>
      <c r="L1301" s="101">
        <f>MONTH(jaar_zip[[#This Row],[Datum]])</f>
        <v>3</v>
      </c>
      <c r="M1301" s="101">
        <f>IF(ISNUMBER(jaar_zip[[#This Row],[etmaaltemperatuur]]),IF(jaar_zip[[#This Row],[etmaaltemperatuur]]&lt;stookgrens,stookgrens-jaar_zip[[#This Row],[etmaaltemperatuur]],0),"")</f>
        <v>7.6</v>
      </c>
      <c r="N1301" s="101">
        <f>IF(ISNUMBER(jaar_zip[[#This Row],[graaddagen]]),IF(OR(MONTH(jaar_zip[[#This Row],[Datum]])=1,MONTH(jaar_zip[[#This Row],[Datum]])=2,MONTH(jaar_zip[[#This Row],[Datum]])=11,MONTH(jaar_zip[[#This Row],[Datum]])=12),1.1,IF(OR(MONTH(jaar_zip[[#This Row],[Datum]])=3,MONTH(jaar_zip[[#This Row],[Datum]])=10),1,0.8))*jaar_zip[[#This Row],[graaddagen]],"")</f>
        <v>7.6</v>
      </c>
      <c r="O1301" s="101">
        <f>IF(ISNUMBER(jaar_zip[[#This Row],[etmaaltemperatuur]]),IF(jaar_zip[[#This Row],[etmaaltemperatuur]]&gt;stookgrens,jaar_zip[[#This Row],[etmaaltemperatuur]]-stookgrens,0),"")</f>
        <v>0</v>
      </c>
    </row>
    <row r="1302" spans="1:15" x14ac:dyDescent="0.3">
      <c r="A1302">
        <v>270</v>
      </c>
      <c r="B1302">
        <v>20240321</v>
      </c>
      <c r="C1302">
        <v>5.2</v>
      </c>
      <c r="D1302">
        <v>7.8</v>
      </c>
      <c r="E1302">
        <v>411</v>
      </c>
      <c r="F1302">
        <v>0.7</v>
      </c>
      <c r="G1302">
        <v>1022.4</v>
      </c>
      <c r="H1302">
        <v>91</v>
      </c>
      <c r="I1302" s="101" t="s">
        <v>22</v>
      </c>
      <c r="J1302" s="1">
        <f>DATEVALUE(RIGHT(jaar_zip[[#This Row],[YYYYMMDD]],2)&amp;"-"&amp;MID(jaar_zip[[#This Row],[YYYYMMDD]],5,2)&amp;"-"&amp;LEFT(jaar_zip[[#This Row],[YYYYMMDD]],4))</f>
        <v>45372</v>
      </c>
      <c r="K1302" s="101" t="str">
        <f>IF(AND(VALUE(MONTH(jaar_zip[[#This Row],[Datum]]))=1,VALUE(WEEKNUM(jaar_zip[[#This Row],[Datum]],21))&gt;51),RIGHT(YEAR(jaar_zip[[#This Row],[Datum]])-1,2),RIGHT(YEAR(jaar_zip[[#This Row],[Datum]]),2))&amp;"-"&amp; TEXT(WEEKNUM(jaar_zip[[#This Row],[Datum]],21),"00")</f>
        <v>24-12</v>
      </c>
      <c r="L1302" s="101">
        <f>MONTH(jaar_zip[[#This Row],[Datum]])</f>
        <v>3</v>
      </c>
      <c r="M1302" s="101">
        <f>IF(ISNUMBER(jaar_zip[[#This Row],[etmaaltemperatuur]]),IF(jaar_zip[[#This Row],[etmaaltemperatuur]]&lt;stookgrens,stookgrens-jaar_zip[[#This Row],[etmaaltemperatuur]],0),"")</f>
        <v>10.199999999999999</v>
      </c>
      <c r="N1302" s="101">
        <f>IF(ISNUMBER(jaar_zip[[#This Row],[graaddagen]]),IF(OR(MONTH(jaar_zip[[#This Row],[Datum]])=1,MONTH(jaar_zip[[#This Row],[Datum]])=2,MONTH(jaar_zip[[#This Row],[Datum]])=11,MONTH(jaar_zip[[#This Row],[Datum]])=12),1.1,IF(OR(MONTH(jaar_zip[[#This Row],[Datum]])=3,MONTH(jaar_zip[[#This Row],[Datum]])=10),1,0.8))*jaar_zip[[#This Row],[graaddagen]],"")</f>
        <v>10.199999999999999</v>
      </c>
      <c r="O1302" s="101">
        <f>IF(ISNUMBER(jaar_zip[[#This Row],[etmaaltemperatuur]]),IF(jaar_zip[[#This Row],[etmaaltemperatuur]]&gt;stookgrens,jaar_zip[[#This Row],[etmaaltemperatuur]]-stookgrens,0),"")</f>
        <v>0</v>
      </c>
    </row>
    <row r="1303" spans="1:15" x14ac:dyDescent="0.3">
      <c r="A1303">
        <v>270</v>
      </c>
      <c r="B1303">
        <v>20240322</v>
      </c>
      <c r="C1303">
        <v>5.4</v>
      </c>
      <c r="D1303">
        <v>8.5</v>
      </c>
      <c r="E1303">
        <v>393</v>
      </c>
      <c r="F1303">
        <v>3.4</v>
      </c>
      <c r="G1303">
        <v>1013.8</v>
      </c>
      <c r="H1303">
        <v>90</v>
      </c>
      <c r="I1303" s="101" t="s">
        <v>22</v>
      </c>
      <c r="J1303" s="1">
        <f>DATEVALUE(RIGHT(jaar_zip[[#This Row],[YYYYMMDD]],2)&amp;"-"&amp;MID(jaar_zip[[#This Row],[YYYYMMDD]],5,2)&amp;"-"&amp;LEFT(jaar_zip[[#This Row],[YYYYMMDD]],4))</f>
        <v>45373</v>
      </c>
      <c r="K1303" s="101" t="str">
        <f>IF(AND(VALUE(MONTH(jaar_zip[[#This Row],[Datum]]))=1,VALUE(WEEKNUM(jaar_zip[[#This Row],[Datum]],21))&gt;51),RIGHT(YEAR(jaar_zip[[#This Row],[Datum]])-1,2),RIGHT(YEAR(jaar_zip[[#This Row],[Datum]]),2))&amp;"-"&amp; TEXT(WEEKNUM(jaar_zip[[#This Row],[Datum]],21),"00")</f>
        <v>24-12</v>
      </c>
      <c r="L1303" s="101">
        <f>MONTH(jaar_zip[[#This Row],[Datum]])</f>
        <v>3</v>
      </c>
      <c r="M1303" s="101">
        <f>IF(ISNUMBER(jaar_zip[[#This Row],[etmaaltemperatuur]]),IF(jaar_zip[[#This Row],[etmaaltemperatuur]]&lt;stookgrens,stookgrens-jaar_zip[[#This Row],[etmaaltemperatuur]],0),"")</f>
        <v>9.5</v>
      </c>
      <c r="N1303" s="101">
        <f>IF(ISNUMBER(jaar_zip[[#This Row],[graaddagen]]),IF(OR(MONTH(jaar_zip[[#This Row],[Datum]])=1,MONTH(jaar_zip[[#This Row],[Datum]])=2,MONTH(jaar_zip[[#This Row],[Datum]])=11,MONTH(jaar_zip[[#This Row],[Datum]])=12),1.1,IF(OR(MONTH(jaar_zip[[#This Row],[Datum]])=3,MONTH(jaar_zip[[#This Row],[Datum]])=10),1,0.8))*jaar_zip[[#This Row],[graaddagen]],"")</f>
        <v>9.5</v>
      </c>
      <c r="O1303" s="101">
        <f>IF(ISNUMBER(jaar_zip[[#This Row],[etmaaltemperatuur]]),IF(jaar_zip[[#This Row],[etmaaltemperatuur]]&gt;stookgrens,jaar_zip[[#This Row],[etmaaltemperatuur]]-stookgrens,0),"")</f>
        <v>0</v>
      </c>
    </row>
    <row r="1304" spans="1:15" x14ac:dyDescent="0.3">
      <c r="A1304">
        <v>270</v>
      </c>
      <c r="B1304">
        <v>20240323</v>
      </c>
      <c r="C1304">
        <v>6.7</v>
      </c>
      <c r="D1304">
        <v>6.3</v>
      </c>
      <c r="E1304">
        <v>1136</v>
      </c>
      <c r="F1304">
        <v>2.6</v>
      </c>
      <c r="G1304">
        <v>1005</v>
      </c>
      <c r="H1304">
        <v>79</v>
      </c>
      <c r="I1304" s="101" t="s">
        <v>22</v>
      </c>
      <c r="J1304" s="1">
        <f>DATEVALUE(RIGHT(jaar_zip[[#This Row],[YYYYMMDD]],2)&amp;"-"&amp;MID(jaar_zip[[#This Row],[YYYYMMDD]],5,2)&amp;"-"&amp;LEFT(jaar_zip[[#This Row],[YYYYMMDD]],4))</f>
        <v>45374</v>
      </c>
      <c r="K1304" s="101" t="str">
        <f>IF(AND(VALUE(MONTH(jaar_zip[[#This Row],[Datum]]))=1,VALUE(WEEKNUM(jaar_zip[[#This Row],[Datum]],21))&gt;51),RIGHT(YEAR(jaar_zip[[#This Row],[Datum]])-1,2),RIGHT(YEAR(jaar_zip[[#This Row],[Datum]]),2))&amp;"-"&amp; TEXT(WEEKNUM(jaar_zip[[#This Row],[Datum]],21),"00")</f>
        <v>24-12</v>
      </c>
      <c r="L1304" s="101">
        <f>MONTH(jaar_zip[[#This Row],[Datum]])</f>
        <v>3</v>
      </c>
      <c r="M1304" s="101">
        <f>IF(ISNUMBER(jaar_zip[[#This Row],[etmaaltemperatuur]]),IF(jaar_zip[[#This Row],[etmaaltemperatuur]]&lt;stookgrens,stookgrens-jaar_zip[[#This Row],[etmaaltemperatuur]],0),"")</f>
        <v>11.7</v>
      </c>
      <c r="N1304" s="101">
        <f>IF(ISNUMBER(jaar_zip[[#This Row],[graaddagen]]),IF(OR(MONTH(jaar_zip[[#This Row],[Datum]])=1,MONTH(jaar_zip[[#This Row],[Datum]])=2,MONTH(jaar_zip[[#This Row],[Datum]])=11,MONTH(jaar_zip[[#This Row],[Datum]])=12),1.1,IF(OR(MONTH(jaar_zip[[#This Row],[Datum]])=3,MONTH(jaar_zip[[#This Row],[Datum]])=10),1,0.8))*jaar_zip[[#This Row],[graaddagen]],"")</f>
        <v>11.7</v>
      </c>
      <c r="O1304" s="101">
        <f>IF(ISNUMBER(jaar_zip[[#This Row],[etmaaltemperatuur]]),IF(jaar_zip[[#This Row],[etmaaltemperatuur]]&gt;stookgrens,jaar_zip[[#This Row],[etmaaltemperatuur]]-stookgrens,0),"")</f>
        <v>0</v>
      </c>
    </row>
    <row r="1305" spans="1:15" x14ac:dyDescent="0.3">
      <c r="A1305">
        <v>270</v>
      </c>
      <c r="B1305">
        <v>20240324</v>
      </c>
      <c r="C1305">
        <v>9</v>
      </c>
      <c r="D1305">
        <v>6.8</v>
      </c>
      <c r="E1305">
        <v>766</v>
      </c>
      <c r="F1305">
        <v>2.9</v>
      </c>
      <c r="G1305">
        <v>1000.7</v>
      </c>
      <c r="H1305">
        <v>82</v>
      </c>
      <c r="I1305" s="101" t="s">
        <v>22</v>
      </c>
      <c r="J1305" s="1">
        <f>DATEVALUE(RIGHT(jaar_zip[[#This Row],[YYYYMMDD]],2)&amp;"-"&amp;MID(jaar_zip[[#This Row],[YYYYMMDD]],5,2)&amp;"-"&amp;LEFT(jaar_zip[[#This Row],[YYYYMMDD]],4))</f>
        <v>45375</v>
      </c>
      <c r="K1305" s="101" t="str">
        <f>IF(AND(VALUE(MONTH(jaar_zip[[#This Row],[Datum]]))=1,VALUE(WEEKNUM(jaar_zip[[#This Row],[Datum]],21))&gt;51),RIGHT(YEAR(jaar_zip[[#This Row],[Datum]])-1,2),RIGHT(YEAR(jaar_zip[[#This Row],[Datum]]),2))&amp;"-"&amp; TEXT(WEEKNUM(jaar_zip[[#This Row],[Datum]],21),"00")</f>
        <v>24-12</v>
      </c>
      <c r="L1305" s="101">
        <f>MONTH(jaar_zip[[#This Row],[Datum]])</f>
        <v>3</v>
      </c>
      <c r="M1305" s="101">
        <f>IF(ISNUMBER(jaar_zip[[#This Row],[etmaaltemperatuur]]),IF(jaar_zip[[#This Row],[etmaaltemperatuur]]&lt;stookgrens,stookgrens-jaar_zip[[#This Row],[etmaaltemperatuur]],0),"")</f>
        <v>11.2</v>
      </c>
      <c r="N1305" s="101">
        <f>IF(ISNUMBER(jaar_zip[[#This Row],[graaddagen]]),IF(OR(MONTH(jaar_zip[[#This Row],[Datum]])=1,MONTH(jaar_zip[[#This Row],[Datum]])=2,MONTH(jaar_zip[[#This Row],[Datum]])=11,MONTH(jaar_zip[[#This Row],[Datum]])=12),1.1,IF(OR(MONTH(jaar_zip[[#This Row],[Datum]])=3,MONTH(jaar_zip[[#This Row],[Datum]])=10),1,0.8))*jaar_zip[[#This Row],[graaddagen]],"")</f>
        <v>11.2</v>
      </c>
      <c r="O1305" s="101">
        <f>IF(ISNUMBER(jaar_zip[[#This Row],[etmaaltemperatuur]]),IF(jaar_zip[[#This Row],[etmaaltemperatuur]]&gt;stookgrens,jaar_zip[[#This Row],[etmaaltemperatuur]]-stookgrens,0),"")</f>
        <v>0</v>
      </c>
    </row>
    <row r="1306" spans="1:15" x14ac:dyDescent="0.3">
      <c r="A1306">
        <v>270</v>
      </c>
      <c r="B1306">
        <v>20240325</v>
      </c>
      <c r="C1306">
        <v>3</v>
      </c>
      <c r="D1306">
        <v>7</v>
      </c>
      <c r="E1306">
        <v>1219</v>
      </c>
      <c r="F1306">
        <v>0.6</v>
      </c>
      <c r="G1306">
        <v>1004.3</v>
      </c>
      <c r="H1306">
        <v>76</v>
      </c>
      <c r="I1306" s="101" t="s">
        <v>22</v>
      </c>
      <c r="J1306" s="1">
        <f>DATEVALUE(RIGHT(jaar_zip[[#This Row],[YYYYMMDD]],2)&amp;"-"&amp;MID(jaar_zip[[#This Row],[YYYYMMDD]],5,2)&amp;"-"&amp;LEFT(jaar_zip[[#This Row],[YYYYMMDD]],4))</f>
        <v>45376</v>
      </c>
      <c r="K1306" s="101" t="str">
        <f>IF(AND(VALUE(MONTH(jaar_zip[[#This Row],[Datum]]))=1,VALUE(WEEKNUM(jaar_zip[[#This Row],[Datum]],21))&gt;51),RIGHT(YEAR(jaar_zip[[#This Row],[Datum]])-1,2),RIGHT(YEAR(jaar_zip[[#This Row],[Datum]]),2))&amp;"-"&amp; TEXT(WEEKNUM(jaar_zip[[#This Row],[Datum]],21),"00")</f>
        <v>24-13</v>
      </c>
      <c r="L1306" s="101">
        <f>MONTH(jaar_zip[[#This Row],[Datum]])</f>
        <v>3</v>
      </c>
      <c r="M1306" s="101">
        <f>IF(ISNUMBER(jaar_zip[[#This Row],[etmaaltemperatuur]]),IF(jaar_zip[[#This Row],[etmaaltemperatuur]]&lt;stookgrens,stookgrens-jaar_zip[[#This Row],[etmaaltemperatuur]],0),"")</f>
        <v>11</v>
      </c>
      <c r="N1306" s="101">
        <f>IF(ISNUMBER(jaar_zip[[#This Row],[graaddagen]]),IF(OR(MONTH(jaar_zip[[#This Row],[Datum]])=1,MONTH(jaar_zip[[#This Row],[Datum]])=2,MONTH(jaar_zip[[#This Row],[Datum]])=11,MONTH(jaar_zip[[#This Row],[Datum]])=12),1.1,IF(OR(MONTH(jaar_zip[[#This Row],[Datum]])=3,MONTH(jaar_zip[[#This Row],[Datum]])=10),1,0.8))*jaar_zip[[#This Row],[graaddagen]],"")</f>
        <v>11</v>
      </c>
      <c r="O1306" s="101">
        <f>IF(ISNUMBER(jaar_zip[[#This Row],[etmaaltemperatuur]]),IF(jaar_zip[[#This Row],[etmaaltemperatuur]]&gt;stookgrens,jaar_zip[[#This Row],[etmaaltemperatuur]]-stookgrens,0),"")</f>
        <v>0</v>
      </c>
    </row>
    <row r="1307" spans="1:15" x14ac:dyDescent="0.3">
      <c r="A1307">
        <v>270</v>
      </c>
      <c r="B1307">
        <v>20240326</v>
      </c>
      <c r="C1307">
        <v>4.9000000000000004</v>
      </c>
      <c r="D1307">
        <v>8.5</v>
      </c>
      <c r="E1307">
        <v>1343</v>
      </c>
      <c r="F1307">
        <v>-0.1</v>
      </c>
      <c r="G1307">
        <v>992</v>
      </c>
      <c r="H1307">
        <v>67</v>
      </c>
      <c r="I1307" s="101" t="s">
        <v>22</v>
      </c>
      <c r="J1307" s="1">
        <f>DATEVALUE(RIGHT(jaar_zip[[#This Row],[YYYYMMDD]],2)&amp;"-"&amp;MID(jaar_zip[[#This Row],[YYYYMMDD]],5,2)&amp;"-"&amp;LEFT(jaar_zip[[#This Row],[YYYYMMDD]],4))</f>
        <v>45377</v>
      </c>
      <c r="K1307" s="101" t="str">
        <f>IF(AND(VALUE(MONTH(jaar_zip[[#This Row],[Datum]]))=1,VALUE(WEEKNUM(jaar_zip[[#This Row],[Datum]],21))&gt;51),RIGHT(YEAR(jaar_zip[[#This Row],[Datum]])-1,2),RIGHT(YEAR(jaar_zip[[#This Row],[Datum]]),2))&amp;"-"&amp; TEXT(WEEKNUM(jaar_zip[[#This Row],[Datum]],21),"00")</f>
        <v>24-13</v>
      </c>
      <c r="L1307" s="101">
        <f>MONTH(jaar_zip[[#This Row],[Datum]])</f>
        <v>3</v>
      </c>
      <c r="M1307" s="101">
        <f>IF(ISNUMBER(jaar_zip[[#This Row],[etmaaltemperatuur]]),IF(jaar_zip[[#This Row],[etmaaltemperatuur]]&lt;stookgrens,stookgrens-jaar_zip[[#This Row],[etmaaltemperatuur]],0),"")</f>
        <v>9.5</v>
      </c>
      <c r="N1307" s="101">
        <f>IF(ISNUMBER(jaar_zip[[#This Row],[graaddagen]]),IF(OR(MONTH(jaar_zip[[#This Row],[Datum]])=1,MONTH(jaar_zip[[#This Row],[Datum]])=2,MONTH(jaar_zip[[#This Row],[Datum]])=11,MONTH(jaar_zip[[#This Row],[Datum]])=12),1.1,IF(OR(MONTH(jaar_zip[[#This Row],[Datum]])=3,MONTH(jaar_zip[[#This Row],[Datum]])=10),1,0.8))*jaar_zip[[#This Row],[graaddagen]],"")</f>
        <v>9.5</v>
      </c>
      <c r="O1307" s="101">
        <f>IF(ISNUMBER(jaar_zip[[#This Row],[etmaaltemperatuur]]),IF(jaar_zip[[#This Row],[etmaaltemperatuur]]&gt;stookgrens,jaar_zip[[#This Row],[etmaaltemperatuur]]-stookgrens,0),"")</f>
        <v>0</v>
      </c>
    </row>
    <row r="1308" spans="1:15" x14ac:dyDescent="0.3">
      <c r="A1308">
        <v>270</v>
      </c>
      <c r="B1308">
        <v>20240327</v>
      </c>
      <c r="C1308">
        <v>4.5999999999999996</v>
      </c>
      <c r="D1308">
        <v>9</v>
      </c>
      <c r="E1308">
        <v>544</v>
      </c>
      <c r="F1308">
        <v>0.4</v>
      </c>
      <c r="G1308">
        <v>986.2</v>
      </c>
      <c r="H1308">
        <v>80</v>
      </c>
      <c r="I1308" s="101" t="s">
        <v>22</v>
      </c>
      <c r="J1308" s="1">
        <f>DATEVALUE(RIGHT(jaar_zip[[#This Row],[YYYYMMDD]],2)&amp;"-"&amp;MID(jaar_zip[[#This Row],[YYYYMMDD]],5,2)&amp;"-"&amp;LEFT(jaar_zip[[#This Row],[YYYYMMDD]],4))</f>
        <v>45378</v>
      </c>
      <c r="K1308" s="101" t="str">
        <f>IF(AND(VALUE(MONTH(jaar_zip[[#This Row],[Datum]]))=1,VALUE(WEEKNUM(jaar_zip[[#This Row],[Datum]],21))&gt;51),RIGHT(YEAR(jaar_zip[[#This Row],[Datum]])-1,2),RIGHT(YEAR(jaar_zip[[#This Row],[Datum]]),2))&amp;"-"&amp; TEXT(WEEKNUM(jaar_zip[[#This Row],[Datum]],21),"00")</f>
        <v>24-13</v>
      </c>
      <c r="L1308" s="101">
        <f>MONTH(jaar_zip[[#This Row],[Datum]])</f>
        <v>3</v>
      </c>
      <c r="M1308" s="101">
        <f>IF(ISNUMBER(jaar_zip[[#This Row],[etmaaltemperatuur]]),IF(jaar_zip[[#This Row],[etmaaltemperatuur]]&lt;stookgrens,stookgrens-jaar_zip[[#This Row],[etmaaltemperatuur]],0),"")</f>
        <v>9</v>
      </c>
      <c r="N1308" s="101">
        <f>IF(ISNUMBER(jaar_zip[[#This Row],[graaddagen]]),IF(OR(MONTH(jaar_zip[[#This Row],[Datum]])=1,MONTH(jaar_zip[[#This Row],[Datum]])=2,MONTH(jaar_zip[[#This Row],[Datum]])=11,MONTH(jaar_zip[[#This Row],[Datum]])=12),1.1,IF(OR(MONTH(jaar_zip[[#This Row],[Datum]])=3,MONTH(jaar_zip[[#This Row],[Datum]])=10),1,0.8))*jaar_zip[[#This Row],[graaddagen]],"")</f>
        <v>9</v>
      </c>
      <c r="O1308" s="101">
        <f>IF(ISNUMBER(jaar_zip[[#This Row],[etmaaltemperatuur]]),IF(jaar_zip[[#This Row],[etmaaltemperatuur]]&gt;stookgrens,jaar_zip[[#This Row],[etmaaltemperatuur]]-stookgrens,0),"")</f>
        <v>0</v>
      </c>
    </row>
    <row r="1309" spans="1:15" x14ac:dyDescent="0.3">
      <c r="A1309">
        <v>270</v>
      </c>
      <c r="B1309">
        <v>20240328</v>
      </c>
      <c r="C1309">
        <v>5.6</v>
      </c>
      <c r="D1309">
        <v>8.1999999999999993</v>
      </c>
      <c r="E1309">
        <v>777</v>
      </c>
      <c r="F1309">
        <v>0.9</v>
      </c>
      <c r="G1309">
        <v>985.5</v>
      </c>
      <c r="H1309">
        <v>78</v>
      </c>
      <c r="I1309" s="101" t="s">
        <v>22</v>
      </c>
      <c r="J1309" s="1">
        <f>DATEVALUE(RIGHT(jaar_zip[[#This Row],[YYYYMMDD]],2)&amp;"-"&amp;MID(jaar_zip[[#This Row],[YYYYMMDD]],5,2)&amp;"-"&amp;LEFT(jaar_zip[[#This Row],[YYYYMMDD]],4))</f>
        <v>45379</v>
      </c>
      <c r="K1309" s="101" t="str">
        <f>IF(AND(VALUE(MONTH(jaar_zip[[#This Row],[Datum]]))=1,VALUE(WEEKNUM(jaar_zip[[#This Row],[Datum]],21))&gt;51),RIGHT(YEAR(jaar_zip[[#This Row],[Datum]])-1,2),RIGHT(YEAR(jaar_zip[[#This Row],[Datum]]),2))&amp;"-"&amp; TEXT(WEEKNUM(jaar_zip[[#This Row],[Datum]],21),"00")</f>
        <v>24-13</v>
      </c>
      <c r="L1309" s="101">
        <f>MONTH(jaar_zip[[#This Row],[Datum]])</f>
        <v>3</v>
      </c>
      <c r="M1309" s="101">
        <f>IF(ISNUMBER(jaar_zip[[#This Row],[etmaaltemperatuur]]),IF(jaar_zip[[#This Row],[etmaaltemperatuur]]&lt;stookgrens,stookgrens-jaar_zip[[#This Row],[etmaaltemperatuur]],0),"")</f>
        <v>9.8000000000000007</v>
      </c>
      <c r="N1309" s="101">
        <f>IF(ISNUMBER(jaar_zip[[#This Row],[graaddagen]]),IF(OR(MONTH(jaar_zip[[#This Row],[Datum]])=1,MONTH(jaar_zip[[#This Row],[Datum]])=2,MONTH(jaar_zip[[#This Row],[Datum]])=11,MONTH(jaar_zip[[#This Row],[Datum]])=12),1.1,IF(OR(MONTH(jaar_zip[[#This Row],[Datum]])=3,MONTH(jaar_zip[[#This Row],[Datum]])=10),1,0.8))*jaar_zip[[#This Row],[graaddagen]],"")</f>
        <v>9.8000000000000007</v>
      </c>
      <c r="O1309" s="101">
        <f>IF(ISNUMBER(jaar_zip[[#This Row],[etmaaltemperatuur]]),IF(jaar_zip[[#This Row],[etmaaltemperatuur]]&gt;stookgrens,jaar_zip[[#This Row],[etmaaltemperatuur]]-stookgrens,0),"")</f>
        <v>0</v>
      </c>
    </row>
    <row r="1310" spans="1:15" x14ac:dyDescent="0.3">
      <c r="A1310">
        <v>270</v>
      </c>
      <c r="B1310">
        <v>20240329</v>
      </c>
      <c r="C1310">
        <v>6</v>
      </c>
      <c r="D1310">
        <v>10.5</v>
      </c>
      <c r="E1310">
        <v>1330</v>
      </c>
      <c r="F1310">
        <v>-0.1</v>
      </c>
      <c r="G1310">
        <v>992.5</v>
      </c>
      <c r="H1310">
        <v>70</v>
      </c>
      <c r="I1310" s="101" t="s">
        <v>22</v>
      </c>
      <c r="J1310" s="1">
        <f>DATEVALUE(RIGHT(jaar_zip[[#This Row],[YYYYMMDD]],2)&amp;"-"&amp;MID(jaar_zip[[#This Row],[YYYYMMDD]],5,2)&amp;"-"&amp;LEFT(jaar_zip[[#This Row],[YYYYMMDD]],4))</f>
        <v>45380</v>
      </c>
      <c r="K1310" s="101" t="str">
        <f>IF(AND(VALUE(MONTH(jaar_zip[[#This Row],[Datum]]))=1,VALUE(WEEKNUM(jaar_zip[[#This Row],[Datum]],21))&gt;51),RIGHT(YEAR(jaar_zip[[#This Row],[Datum]])-1,2),RIGHT(YEAR(jaar_zip[[#This Row],[Datum]]),2))&amp;"-"&amp; TEXT(WEEKNUM(jaar_zip[[#This Row],[Datum]],21),"00")</f>
        <v>24-13</v>
      </c>
      <c r="L1310" s="101">
        <f>MONTH(jaar_zip[[#This Row],[Datum]])</f>
        <v>3</v>
      </c>
      <c r="M1310" s="101">
        <f>IF(ISNUMBER(jaar_zip[[#This Row],[etmaaltemperatuur]]),IF(jaar_zip[[#This Row],[etmaaltemperatuur]]&lt;stookgrens,stookgrens-jaar_zip[[#This Row],[etmaaltemperatuur]],0),"")</f>
        <v>7.5</v>
      </c>
      <c r="N1310" s="101">
        <f>IF(ISNUMBER(jaar_zip[[#This Row],[graaddagen]]),IF(OR(MONTH(jaar_zip[[#This Row],[Datum]])=1,MONTH(jaar_zip[[#This Row],[Datum]])=2,MONTH(jaar_zip[[#This Row],[Datum]])=11,MONTH(jaar_zip[[#This Row],[Datum]])=12),1.1,IF(OR(MONTH(jaar_zip[[#This Row],[Datum]])=3,MONTH(jaar_zip[[#This Row],[Datum]])=10),1,0.8))*jaar_zip[[#This Row],[graaddagen]],"")</f>
        <v>7.5</v>
      </c>
      <c r="O1310" s="101">
        <f>IF(ISNUMBER(jaar_zip[[#This Row],[etmaaltemperatuur]]),IF(jaar_zip[[#This Row],[etmaaltemperatuur]]&gt;stookgrens,jaar_zip[[#This Row],[etmaaltemperatuur]]-stookgrens,0),"")</f>
        <v>0</v>
      </c>
    </row>
    <row r="1311" spans="1:15" x14ac:dyDescent="0.3">
      <c r="A1311">
        <v>270</v>
      </c>
      <c r="B1311">
        <v>20240330</v>
      </c>
      <c r="C1311">
        <v>2.8</v>
      </c>
      <c r="D1311">
        <v>9.1</v>
      </c>
      <c r="E1311">
        <v>434</v>
      </c>
      <c r="F1311">
        <v>1.3</v>
      </c>
      <c r="G1311">
        <v>997</v>
      </c>
      <c r="H1311">
        <v>93</v>
      </c>
      <c r="I1311" s="101" t="s">
        <v>22</v>
      </c>
      <c r="J1311" s="1">
        <f>DATEVALUE(RIGHT(jaar_zip[[#This Row],[YYYYMMDD]],2)&amp;"-"&amp;MID(jaar_zip[[#This Row],[YYYYMMDD]],5,2)&amp;"-"&amp;LEFT(jaar_zip[[#This Row],[YYYYMMDD]],4))</f>
        <v>45381</v>
      </c>
      <c r="K1311" s="101" t="str">
        <f>IF(AND(VALUE(MONTH(jaar_zip[[#This Row],[Datum]]))=1,VALUE(WEEKNUM(jaar_zip[[#This Row],[Datum]],21))&gt;51),RIGHT(YEAR(jaar_zip[[#This Row],[Datum]])-1,2),RIGHT(YEAR(jaar_zip[[#This Row],[Datum]]),2))&amp;"-"&amp; TEXT(WEEKNUM(jaar_zip[[#This Row],[Datum]],21),"00")</f>
        <v>24-13</v>
      </c>
      <c r="L1311" s="101">
        <f>MONTH(jaar_zip[[#This Row],[Datum]])</f>
        <v>3</v>
      </c>
      <c r="M1311" s="101">
        <f>IF(ISNUMBER(jaar_zip[[#This Row],[etmaaltemperatuur]]),IF(jaar_zip[[#This Row],[etmaaltemperatuur]]&lt;stookgrens,stookgrens-jaar_zip[[#This Row],[etmaaltemperatuur]],0),"")</f>
        <v>8.9</v>
      </c>
      <c r="N1311" s="101">
        <f>IF(ISNUMBER(jaar_zip[[#This Row],[graaddagen]]),IF(OR(MONTH(jaar_zip[[#This Row],[Datum]])=1,MONTH(jaar_zip[[#This Row],[Datum]])=2,MONTH(jaar_zip[[#This Row],[Datum]])=11,MONTH(jaar_zip[[#This Row],[Datum]])=12),1.1,IF(OR(MONTH(jaar_zip[[#This Row],[Datum]])=3,MONTH(jaar_zip[[#This Row],[Datum]])=10),1,0.8))*jaar_zip[[#This Row],[graaddagen]],"")</f>
        <v>8.9</v>
      </c>
      <c r="O1311" s="101">
        <f>IF(ISNUMBER(jaar_zip[[#This Row],[etmaaltemperatuur]]),IF(jaar_zip[[#This Row],[etmaaltemperatuur]]&gt;stookgrens,jaar_zip[[#This Row],[etmaaltemperatuur]]-stookgrens,0),"")</f>
        <v>0</v>
      </c>
    </row>
    <row r="1312" spans="1:15" x14ac:dyDescent="0.3">
      <c r="A1312">
        <v>270</v>
      </c>
      <c r="B1312">
        <v>20240331</v>
      </c>
      <c r="C1312">
        <v>4.3</v>
      </c>
      <c r="D1312">
        <v>9.3000000000000007</v>
      </c>
      <c r="E1312">
        <v>999</v>
      </c>
      <c r="F1312">
        <v>3.4</v>
      </c>
      <c r="G1312">
        <v>998</v>
      </c>
      <c r="H1312">
        <v>92</v>
      </c>
      <c r="I1312" s="101" t="s">
        <v>22</v>
      </c>
      <c r="J1312" s="1">
        <f>DATEVALUE(RIGHT(jaar_zip[[#This Row],[YYYYMMDD]],2)&amp;"-"&amp;MID(jaar_zip[[#This Row],[YYYYMMDD]],5,2)&amp;"-"&amp;LEFT(jaar_zip[[#This Row],[YYYYMMDD]],4))</f>
        <v>45382</v>
      </c>
      <c r="K1312" s="101" t="str">
        <f>IF(AND(VALUE(MONTH(jaar_zip[[#This Row],[Datum]]))=1,VALUE(WEEKNUM(jaar_zip[[#This Row],[Datum]],21))&gt;51),RIGHT(YEAR(jaar_zip[[#This Row],[Datum]])-1,2),RIGHT(YEAR(jaar_zip[[#This Row],[Datum]]),2))&amp;"-"&amp; TEXT(WEEKNUM(jaar_zip[[#This Row],[Datum]],21),"00")</f>
        <v>24-13</v>
      </c>
      <c r="L1312" s="101">
        <f>MONTH(jaar_zip[[#This Row],[Datum]])</f>
        <v>3</v>
      </c>
      <c r="M1312" s="101">
        <f>IF(ISNUMBER(jaar_zip[[#This Row],[etmaaltemperatuur]]),IF(jaar_zip[[#This Row],[etmaaltemperatuur]]&lt;stookgrens,stookgrens-jaar_zip[[#This Row],[etmaaltemperatuur]],0),"")</f>
        <v>8.6999999999999993</v>
      </c>
      <c r="N1312" s="101">
        <f>IF(ISNUMBER(jaar_zip[[#This Row],[graaddagen]]),IF(OR(MONTH(jaar_zip[[#This Row],[Datum]])=1,MONTH(jaar_zip[[#This Row],[Datum]])=2,MONTH(jaar_zip[[#This Row],[Datum]])=11,MONTH(jaar_zip[[#This Row],[Datum]])=12),1.1,IF(OR(MONTH(jaar_zip[[#This Row],[Datum]])=3,MONTH(jaar_zip[[#This Row],[Datum]])=10),1,0.8))*jaar_zip[[#This Row],[graaddagen]],"")</f>
        <v>8.6999999999999993</v>
      </c>
      <c r="O1312" s="101">
        <f>IF(ISNUMBER(jaar_zip[[#This Row],[etmaaltemperatuur]]),IF(jaar_zip[[#This Row],[etmaaltemperatuur]]&gt;stookgrens,jaar_zip[[#This Row],[etmaaltemperatuur]]-stookgrens,0),"")</f>
        <v>0</v>
      </c>
    </row>
    <row r="1313" spans="1:15" x14ac:dyDescent="0.3">
      <c r="A1313">
        <v>270</v>
      </c>
      <c r="B1313">
        <v>20240401</v>
      </c>
      <c r="C1313">
        <v>3.8</v>
      </c>
      <c r="D1313">
        <v>9</v>
      </c>
      <c r="E1313">
        <v>460</v>
      </c>
      <c r="F1313">
        <v>-0.1</v>
      </c>
      <c r="G1313">
        <v>995.8</v>
      </c>
      <c r="H1313">
        <v>91</v>
      </c>
      <c r="I1313" s="101" t="s">
        <v>22</v>
      </c>
      <c r="J1313" s="1">
        <f>DATEVALUE(RIGHT(jaar_zip[[#This Row],[YYYYMMDD]],2)&amp;"-"&amp;MID(jaar_zip[[#This Row],[YYYYMMDD]],5,2)&amp;"-"&amp;LEFT(jaar_zip[[#This Row],[YYYYMMDD]],4))</f>
        <v>45383</v>
      </c>
      <c r="K1313" s="101" t="str">
        <f>IF(AND(VALUE(MONTH(jaar_zip[[#This Row],[Datum]]))=1,VALUE(WEEKNUM(jaar_zip[[#This Row],[Datum]],21))&gt;51),RIGHT(YEAR(jaar_zip[[#This Row],[Datum]])-1,2),RIGHT(YEAR(jaar_zip[[#This Row],[Datum]]),2))&amp;"-"&amp; TEXT(WEEKNUM(jaar_zip[[#This Row],[Datum]],21),"00")</f>
        <v>24-14</v>
      </c>
      <c r="L1313" s="101">
        <f>MONTH(jaar_zip[[#This Row],[Datum]])</f>
        <v>4</v>
      </c>
      <c r="M1313" s="101">
        <f>IF(ISNUMBER(jaar_zip[[#This Row],[etmaaltemperatuur]]),IF(jaar_zip[[#This Row],[etmaaltemperatuur]]&lt;stookgrens,stookgrens-jaar_zip[[#This Row],[etmaaltemperatuur]],0),"")</f>
        <v>9</v>
      </c>
      <c r="N1313" s="101">
        <f>IF(ISNUMBER(jaar_zip[[#This Row],[graaddagen]]),IF(OR(MONTH(jaar_zip[[#This Row],[Datum]])=1,MONTH(jaar_zip[[#This Row],[Datum]])=2,MONTH(jaar_zip[[#This Row],[Datum]])=11,MONTH(jaar_zip[[#This Row],[Datum]])=12),1.1,IF(OR(MONTH(jaar_zip[[#This Row],[Datum]])=3,MONTH(jaar_zip[[#This Row],[Datum]])=10),1,0.8))*jaar_zip[[#This Row],[graaddagen]],"")</f>
        <v>7.2</v>
      </c>
      <c r="O1313" s="101">
        <f>IF(ISNUMBER(jaar_zip[[#This Row],[etmaaltemperatuur]]),IF(jaar_zip[[#This Row],[etmaaltemperatuur]]&gt;stookgrens,jaar_zip[[#This Row],[etmaaltemperatuur]]-stookgrens,0),"")</f>
        <v>0</v>
      </c>
    </row>
    <row r="1314" spans="1:15" x14ac:dyDescent="0.3">
      <c r="A1314">
        <v>270</v>
      </c>
      <c r="B1314">
        <v>20240402</v>
      </c>
      <c r="C1314">
        <v>5</v>
      </c>
      <c r="D1314">
        <v>9.1</v>
      </c>
      <c r="E1314">
        <v>1029</v>
      </c>
      <c r="F1314">
        <v>-0.1</v>
      </c>
      <c r="G1314">
        <v>1003.5</v>
      </c>
      <c r="H1314">
        <v>90</v>
      </c>
      <c r="I1314" s="101" t="s">
        <v>22</v>
      </c>
      <c r="J1314" s="1">
        <f>DATEVALUE(RIGHT(jaar_zip[[#This Row],[YYYYMMDD]],2)&amp;"-"&amp;MID(jaar_zip[[#This Row],[YYYYMMDD]],5,2)&amp;"-"&amp;LEFT(jaar_zip[[#This Row],[YYYYMMDD]],4))</f>
        <v>45384</v>
      </c>
      <c r="K1314" s="101" t="str">
        <f>IF(AND(VALUE(MONTH(jaar_zip[[#This Row],[Datum]]))=1,VALUE(WEEKNUM(jaar_zip[[#This Row],[Datum]],21))&gt;51),RIGHT(YEAR(jaar_zip[[#This Row],[Datum]])-1,2),RIGHT(YEAR(jaar_zip[[#This Row],[Datum]]),2))&amp;"-"&amp; TEXT(WEEKNUM(jaar_zip[[#This Row],[Datum]],21),"00")</f>
        <v>24-14</v>
      </c>
      <c r="L1314" s="101">
        <f>MONTH(jaar_zip[[#This Row],[Datum]])</f>
        <v>4</v>
      </c>
      <c r="M1314" s="101">
        <f>IF(ISNUMBER(jaar_zip[[#This Row],[etmaaltemperatuur]]),IF(jaar_zip[[#This Row],[etmaaltemperatuur]]&lt;stookgrens,stookgrens-jaar_zip[[#This Row],[etmaaltemperatuur]],0),"")</f>
        <v>8.9</v>
      </c>
      <c r="N1314" s="101">
        <f>IF(ISNUMBER(jaar_zip[[#This Row],[graaddagen]]),IF(OR(MONTH(jaar_zip[[#This Row],[Datum]])=1,MONTH(jaar_zip[[#This Row],[Datum]])=2,MONTH(jaar_zip[[#This Row],[Datum]])=11,MONTH(jaar_zip[[#This Row],[Datum]])=12),1.1,IF(OR(MONTH(jaar_zip[[#This Row],[Datum]])=3,MONTH(jaar_zip[[#This Row],[Datum]])=10),1,0.8))*jaar_zip[[#This Row],[graaddagen]],"")</f>
        <v>7.120000000000001</v>
      </c>
      <c r="O1314" s="101">
        <f>IF(ISNUMBER(jaar_zip[[#This Row],[etmaaltemperatuur]]),IF(jaar_zip[[#This Row],[etmaaltemperatuur]]&gt;stookgrens,jaar_zip[[#This Row],[etmaaltemperatuur]]-stookgrens,0),"")</f>
        <v>0</v>
      </c>
    </row>
    <row r="1315" spans="1:15" x14ac:dyDescent="0.3">
      <c r="A1315">
        <v>270</v>
      </c>
      <c r="B1315">
        <v>20240403</v>
      </c>
      <c r="C1315">
        <v>5</v>
      </c>
      <c r="D1315">
        <v>10.5</v>
      </c>
      <c r="E1315">
        <v>617</v>
      </c>
      <c r="F1315">
        <v>3.7</v>
      </c>
      <c r="G1315">
        <v>1002.8</v>
      </c>
      <c r="H1315">
        <v>90</v>
      </c>
      <c r="I1315" s="101" t="s">
        <v>22</v>
      </c>
      <c r="J1315" s="1">
        <f>DATEVALUE(RIGHT(jaar_zip[[#This Row],[YYYYMMDD]],2)&amp;"-"&amp;MID(jaar_zip[[#This Row],[YYYYMMDD]],5,2)&amp;"-"&amp;LEFT(jaar_zip[[#This Row],[YYYYMMDD]],4))</f>
        <v>45385</v>
      </c>
      <c r="K1315" s="101" t="str">
        <f>IF(AND(VALUE(MONTH(jaar_zip[[#This Row],[Datum]]))=1,VALUE(WEEKNUM(jaar_zip[[#This Row],[Datum]],21))&gt;51),RIGHT(YEAR(jaar_zip[[#This Row],[Datum]])-1,2),RIGHT(YEAR(jaar_zip[[#This Row],[Datum]]),2))&amp;"-"&amp; TEXT(WEEKNUM(jaar_zip[[#This Row],[Datum]],21),"00")</f>
        <v>24-14</v>
      </c>
      <c r="L1315" s="101">
        <f>MONTH(jaar_zip[[#This Row],[Datum]])</f>
        <v>4</v>
      </c>
      <c r="M1315" s="101">
        <f>IF(ISNUMBER(jaar_zip[[#This Row],[etmaaltemperatuur]]),IF(jaar_zip[[#This Row],[etmaaltemperatuur]]&lt;stookgrens,stookgrens-jaar_zip[[#This Row],[etmaaltemperatuur]],0),"")</f>
        <v>7.5</v>
      </c>
      <c r="N1315" s="101">
        <f>IF(ISNUMBER(jaar_zip[[#This Row],[graaddagen]]),IF(OR(MONTH(jaar_zip[[#This Row],[Datum]])=1,MONTH(jaar_zip[[#This Row],[Datum]])=2,MONTH(jaar_zip[[#This Row],[Datum]])=11,MONTH(jaar_zip[[#This Row],[Datum]])=12),1.1,IF(OR(MONTH(jaar_zip[[#This Row],[Datum]])=3,MONTH(jaar_zip[[#This Row],[Datum]])=10),1,0.8))*jaar_zip[[#This Row],[graaddagen]],"")</f>
        <v>6</v>
      </c>
      <c r="O1315" s="101">
        <f>IF(ISNUMBER(jaar_zip[[#This Row],[etmaaltemperatuur]]),IF(jaar_zip[[#This Row],[etmaaltemperatuur]]&gt;stookgrens,jaar_zip[[#This Row],[etmaaltemperatuur]]-stookgrens,0),"")</f>
        <v>0</v>
      </c>
    </row>
    <row r="1316" spans="1:15" x14ac:dyDescent="0.3">
      <c r="A1316">
        <v>270</v>
      </c>
      <c r="B1316">
        <v>20240404</v>
      </c>
      <c r="C1316">
        <v>5.6</v>
      </c>
      <c r="D1316">
        <v>10</v>
      </c>
      <c r="E1316">
        <v>463</v>
      </c>
      <c r="F1316">
        <v>8.1</v>
      </c>
      <c r="G1316">
        <v>1003.3</v>
      </c>
      <c r="H1316">
        <v>94</v>
      </c>
      <c r="I1316" s="101" t="s">
        <v>22</v>
      </c>
      <c r="J1316" s="1">
        <f>DATEVALUE(RIGHT(jaar_zip[[#This Row],[YYYYMMDD]],2)&amp;"-"&amp;MID(jaar_zip[[#This Row],[YYYYMMDD]],5,2)&amp;"-"&amp;LEFT(jaar_zip[[#This Row],[YYYYMMDD]],4))</f>
        <v>45386</v>
      </c>
      <c r="K1316" s="101" t="str">
        <f>IF(AND(VALUE(MONTH(jaar_zip[[#This Row],[Datum]]))=1,VALUE(WEEKNUM(jaar_zip[[#This Row],[Datum]],21))&gt;51),RIGHT(YEAR(jaar_zip[[#This Row],[Datum]])-1,2),RIGHT(YEAR(jaar_zip[[#This Row],[Datum]]),2))&amp;"-"&amp; TEXT(WEEKNUM(jaar_zip[[#This Row],[Datum]],21),"00")</f>
        <v>24-14</v>
      </c>
      <c r="L1316" s="101">
        <f>MONTH(jaar_zip[[#This Row],[Datum]])</f>
        <v>4</v>
      </c>
      <c r="M1316" s="101">
        <f>IF(ISNUMBER(jaar_zip[[#This Row],[etmaaltemperatuur]]),IF(jaar_zip[[#This Row],[etmaaltemperatuur]]&lt;stookgrens,stookgrens-jaar_zip[[#This Row],[etmaaltemperatuur]],0),"")</f>
        <v>8</v>
      </c>
      <c r="N1316" s="101">
        <f>IF(ISNUMBER(jaar_zip[[#This Row],[graaddagen]]),IF(OR(MONTH(jaar_zip[[#This Row],[Datum]])=1,MONTH(jaar_zip[[#This Row],[Datum]])=2,MONTH(jaar_zip[[#This Row],[Datum]])=11,MONTH(jaar_zip[[#This Row],[Datum]])=12),1.1,IF(OR(MONTH(jaar_zip[[#This Row],[Datum]])=3,MONTH(jaar_zip[[#This Row],[Datum]])=10),1,0.8))*jaar_zip[[#This Row],[graaddagen]],"")</f>
        <v>6.4</v>
      </c>
      <c r="O1316" s="101">
        <f>IF(ISNUMBER(jaar_zip[[#This Row],[etmaaltemperatuur]]),IF(jaar_zip[[#This Row],[etmaaltemperatuur]]&gt;stookgrens,jaar_zip[[#This Row],[etmaaltemperatuur]]-stookgrens,0),"")</f>
        <v>0</v>
      </c>
    </row>
    <row r="1317" spans="1:15" x14ac:dyDescent="0.3">
      <c r="A1317">
        <v>270</v>
      </c>
      <c r="B1317">
        <v>20240405</v>
      </c>
      <c r="C1317">
        <v>7.2</v>
      </c>
      <c r="D1317">
        <v>12.4</v>
      </c>
      <c r="E1317">
        <v>921</v>
      </c>
      <c r="F1317">
        <v>6.8</v>
      </c>
      <c r="G1317">
        <v>1006.5</v>
      </c>
      <c r="H1317">
        <v>87</v>
      </c>
      <c r="I1317" s="101" t="s">
        <v>22</v>
      </c>
      <c r="J1317" s="1">
        <f>DATEVALUE(RIGHT(jaar_zip[[#This Row],[YYYYMMDD]],2)&amp;"-"&amp;MID(jaar_zip[[#This Row],[YYYYMMDD]],5,2)&amp;"-"&amp;LEFT(jaar_zip[[#This Row],[YYYYMMDD]],4))</f>
        <v>45387</v>
      </c>
      <c r="K1317" s="101" t="str">
        <f>IF(AND(VALUE(MONTH(jaar_zip[[#This Row],[Datum]]))=1,VALUE(WEEKNUM(jaar_zip[[#This Row],[Datum]],21))&gt;51),RIGHT(YEAR(jaar_zip[[#This Row],[Datum]])-1,2),RIGHT(YEAR(jaar_zip[[#This Row],[Datum]]),2))&amp;"-"&amp; TEXT(WEEKNUM(jaar_zip[[#This Row],[Datum]],21),"00")</f>
        <v>24-14</v>
      </c>
      <c r="L1317" s="101">
        <f>MONTH(jaar_zip[[#This Row],[Datum]])</f>
        <v>4</v>
      </c>
      <c r="M1317" s="101">
        <f>IF(ISNUMBER(jaar_zip[[#This Row],[etmaaltemperatuur]]),IF(jaar_zip[[#This Row],[etmaaltemperatuur]]&lt;stookgrens,stookgrens-jaar_zip[[#This Row],[etmaaltemperatuur]],0),"")</f>
        <v>5.6</v>
      </c>
      <c r="N1317" s="101">
        <f>IF(ISNUMBER(jaar_zip[[#This Row],[graaddagen]]),IF(OR(MONTH(jaar_zip[[#This Row],[Datum]])=1,MONTH(jaar_zip[[#This Row],[Datum]])=2,MONTH(jaar_zip[[#This Row],[Datum]])=11,MONTH(jaar_zip[[#This Row],[Datum]])=12),1.1,IF(OR(MONTH(jaar_zip[[#This Row],[Datum]])=3,MONTH(jaar_zip[[#This Row],[Datum]])=10),1,0.8))*jaar_zip[[#This Row],[graaddagen]],"")</f>
        <v>4.4799999999999995</v>
      </c>
      <c r="O1317" s="101">
        <f>IF(ISNUMBER(jaar_zip[[#This Row],[etmaaltemperatuur]]),IF(jaar_zip[[#This Row],[etmaaltemperatuur]]&gt;stookgrens,jaar_zip[[#This Row],[etmaaltemperatuur]]-stookgrens,0),"")</f>
        <v>0</v>
      </c>
    </row>
    <row r="1318" spans="1:15" x14ac:dyDescent="0.3">
      <c r="A1318">
        <v>270</v>
      </c>
      <c r="B1318">
        <v>20240406</v>
      </c>
      <c r="C1318">
        <v>5.5</v>
      </c>
      <c r="D1318">
        <v>16.5</v>
      </c>
      <c r="E1318">
        <v>1504</v>
      </c>
      <c r="F1318">
        <v>0</v>
      </c>
      <c r="G1318">
        <v>1007.9</v>
      </c>
      <c r="H1318">
        <v>72</v>
      </c>
      <c r="I1318" s="101" t="s">
        <v>22</v>
      </c>
      <c r="J1318" s="1">
        <f>DATEVALUE(RIGHT(jaar_zip[[#This Row],[YYYYMMDD]],2)&amp;"-"&amp;MID(jaar_zip[[#This Row],[YYYYMMDD]],5,2)&amp;"-"&amp;LEFT(jaar_zip[[#This Row],[YYYYMMDD]],4))</f>
        <v>45388</v>
      </c>
      <c r="K1318" s="101" t="str">
        <f>IF(AND(VALUE(MONTH(jaar_zip[[#This Row],[Datum]]))=1,VALUE(WEEKNUM(jaar_zip[[#This Row],[Datum]],21))&gt;51),RIGHT(YEAR(jaar_zip[[#This Row],[Datum]])-1,2),RIGHT(YEAR(jaar_zip[[#This Row],[Datum]]),2))&amp;"-"&amp; TEXT(WEEKNUM(jaar_zip[[#This Row],[Datum]],21),"00")</f>
        <v>24-14</v>
      </c>
      <c r="L1318" s="101">
        <f>MONTH(jaar_zip[[#This Row],[Datum]])</f>
        <v>4</v>
      </c>
      <c r="M1318" s="101">
        <f>IF(ISNUMBER(jaar_zip[[#This Row],[etmaaltemperatuur]]),IF(jaar_zip[[#This Row],[etmaaltemperatuur]]&lt;stookgrens,stookgrens-jaar_zip[[#This Row],[etmaaltemperatuur]],0),"")</f>
        <v>1.5</v>
      </c>
      <c r="N1318" s="101">
        <f>IF(ISNUMBER(jaar_zip[[#This Row],[graaddagen]]),IF(OR(MONTH(jaar_zip[[#This Row],[Datum]])=1,MONTH(jaar_zip[[#This Row],[Datum]])=2,MONTH(jaar_zip[[#This Row],[Datum]])=11,MONTH(jaar_zip[[#This Row],[Datum]])=12),1.1,IF(OR(MONTH(jaar_zip[[#This Row],[Datum]])=3,MONTH(jaar_zip[[#This Row],[Datum]])=10),1,0.8))*jaar_zip[[#This Row],[graaddagen]],"")</f>
        <v>1.2000000000000002</v>
      </c>
      <c r="O1318" s="101">
        <f>IF(ISNUMBER(jaar_zip[[#This Row],[etmaaltemperatuur]]),IF(jaar_zip[[#This Row],[etmaaltemperatuur]]&gt;stookgrens,jaar_zip[[#This Row],[etmaaltemperatuur]]-stookgrens,0),"")</f>
        <v>0</v>
      </c>
    </row>
    <row r="1319" spans="1:15" x14ac:dyDescent="0.3">
      <c r="A1319">
        <v>270</v>
      </c>
      <c r="B1319">
        <v>20240407</v>
      </c>
      <c r="C1319">
        <v>6.8</v>
      </c>
      <c r="D1319">
        <v>14</v>
      </c>
      <c r="E1319">
        <v>1895</v>
      </c>
      <c r="F1319">
        <v>0.5</v>
      </c>
      <c r="G1319">
        <v>1010.9</v>
      </c>
      <c r="H1319">
        <v>74</v>
      </c>
      <c r="I1319" s="101" t="s">
        <v>22</v>
      </c>
      <c r="J1319" s="1">
        <f>DATEVALUE(RIGHT(jaar_zip[[#This Row],[YYYYMMDD]],2)&amp;"-"&amp;MID(jaar_zip[[#This Row],[YYYYMMDD]],5,2)&amp;"-"&amp;LEFT(jaar_zip[[#This Row],[YYYYMMDD]],4))</f>
        <v>45389</v>
      </c>
      <c r="K1319" s="101" t="str">
        <f>IF(AND(VALUE(MONTH(jaar_zip[[#This Row],[Datum]]))=1,VALUE(WEEKNUM(jaar_zip[[#This Row],[Datum]],21))&gt;51),RIGHT(YEAR(jaar_zip[[#This Row],[Datum]])-1,2),RIGHT(YEAR(jaar_zip[[#This Row],[Datum]]),2))&amp;"-"&amp; TEXT(WEEKNUM(jaar_zip[[#This Row],[Datum]],21),"00")</f>
        <v>24-14</v>
      </c>
      <c r="L1319" s="101">
        <f>MONTH(jaar_zip[[#This Row],[Datum]])</f>
        <v>4</v>
      </c>
      <c r="M1319" s="101">
        <f>IF(ISNUMBER(jaar_zip[[#This Row],[etmaaltemperatuur]]),IF(jaar_zip[[#This Row],[etmaaltemperatuur]]&lt;stookgrens,stookgrens-jaar_zip[[#This Row],[etmaaltemperatuur]],0),"")</f>
        <v>4</v>
      </c>
      <c r="N1319" s="101">
        <f>IF(ISNUMBER(jaar_zip[[#This Row],[graaddagen]]),IF(OR(MONTH(jaar_zip[[#This Row],[Datum]])=1,MONTH(jaar_zip[[#This Row],[Datum]])=2,MONTH(jaar_zip[[#This Row],[Datum]])=11,MONTH(jaar_zip[[#This Row],[Datum]])=12),1.1,IF(OR(MONTH(jaar_zip[[#This Row],[Datum]])=3,MONTH(jaar_zip[[#This Row],[Datum]])=10),1,0.8))*jaar_zip[[#This Row],[graaddagen]],"")</f>
        <v>3.2</v>
      </c>
      <c r="O1319" s="101">
        <f>IF(ISNUMBER(jaar_zip[[#This Row],[etmaaltemperatuur]]),IF(jaar_zip[[#This Row],[etmaaltemperatuur]]&gt;stookgrens,jaar_zip[[#This Row],[etmaaltemperatuur]]-stookgrens,0),"")</f>
        <v>0</v>
      </c>
    </row>
    <row r="1320" spans="1:15" x14ac:dyDescent="0.3">
      <c r="A1320">
        <v>270</v>
      </c>
      <c r="B1320">
        <v>20240408</v>
      </c>
      <c r="C1320">
        <v>3.4</v>
      </c>
      <c r="D1320">
        <v>14.3</v>
      </c>
      <c r="E1320">
        <v>1231</v>
      </c>
      <c r="F1320">
        <v>0</v>
      </c>
      <c r="G1320">
        <v>1007.9</v>
      </c>
      <c r="H1320">
        <v>80</v>
      </c>
      <c r="I1320" s="101" t="s">
        <v>22</v>
      </c>
      <c r="J1320" s="1">
        <f>DATEVALUE(RIGHT(jaar_zip[[#This Row],[YYYYMMDD]],2)&amp;"-"&amp;MID(jaar_zip[[#This Row],[YYYYMMDD]],5,2)&amp;"-"&amp;LEFT(jaar_zip[[#This Row],[YYYYMMDD]],4))</f>
        <v>45390</v>
      </c>
      <c r="K1320" s="101" t="str">
        <f>IF(AND(VALUE(MONTH(jaar_zip[[#This Row],[Datum]]))=1,VALUE(WEEKNUM(jaar_zip[[#This Row],[Datum]],21))&gt;51),RIGHT(YEAR(jaar_zip[[#This Row],[Datum]])-1,2),RIGHT(YEAR(jaar_zip[[#This Row],[Datum]]),2))&amp;"-"&amp; TEXT(WEEKNUM(jaar_zip[[#This Row],[Datum]],21),"00")</f>
        <v>24-15</v>
      </c>
      <c r="L1320" s="101">
        <f>MONTH(jaar_zip[[#This Row],[Datum]])</f>
        <v>4</v>
      </c>
      <c r="M1320" s="101">
        <f>IF(ISNUMBER(jaar_zip[[#This Row],[etmaaltemperatuur]]),IF(jaar_zip[[#This Row],[etmaaltemperatuur]]&lt;stookgrens,stookgrens-jaar_zip[[#This Row],[etmaaltemperatuur]],0),"")</f>
        <v>3.6999999999999993</v>
      </c>
      <c r="N1320" s="101">
        <f>IF(ISNUMBER(jaar_zip[[#This Row],[graaddagen]]),IF(OR(MONTH(jaar_zip[[#This Row],[Datum]])=1,MONTH(jaar_zip[[#This Row],[Datum]])=2,MONTH(jaar_zip[[#This Row],[Datum]])=11,MONTH(jaar_zip[[#This Row],[Datum]])=12),1.1,IF(OR(MONTH(jaar_zip[[#This Row],[Datum]])=3,MONTH(jaar_zip[[#This Row],[Datum]])=10),1,0.8))*jaar_zip[[#This Row],[graaddagen]],"")</f>
        <v>2.9599999999999995</v>
      </c>
      <c r="O1320" s="101">
        <f>IF(ISNUMBER(jaar_zip[[#This Row],[etmaaltemperatuur]]),IF(jaar_zip[[#This Row],[etmaaltemperatuur]]&gt;stookgrens,jaar_zip[[#This Row],[etmaaltemperatuur]]-stookgrens,0),"")</f>
        <v>0</v>
      </c>
    </row>
    <row r="1321" spans="1:15" x14ac:dyDescent="0.3">
      <c r="A1321">
        <v>270</v>
      </c>
      <c r="B1321">
        <v>20240409</v>
      </c>
      <c r="C1321">
        <v>8.6</v>
      </c>
      <c r="D1321">
        <v>11.1</v>
      </c>
      <c r="E1321">
        <v>786</v>
      </c>
      <c r="F1321">
        <v>7.5</v>
      </c>
      <c r="G1321">
        <v>1007.5</v>
      </c>
      <c r="H1321">
        <v>81</v>
      </c>
      <c r="I1321" s="101" t="s">
        <v>22</v>
      </c>
      <c r="J1321" s="1">
        <f>DATEVALUE(RIGHT(jaar_zip[[#This Row],[YYYYMMDD]],2)&amp;"-"&amp;MID(jaar_zip[[#This Row],[YYYYMMDD]],5,2)&amp;"-"&amp;LEFT(jaar_zip[[#This Row],[YYYYMMDD]],4))</f>
        <v>45391</v>
      </c>
      <c r="K1321" s="101" t="str">
        <f>IF(AND(VALUE(MONTH(jaar_zip[[#This Row],[Datum]]))=1,VALUE(WEEKNUM(jaar_zip[[#This Row],[Datum]],21))&gt;51),RIGHT(YEAR(jaar_zip[[#This Row],[Datum]])-1,2),RIGHT(YEAR(jaar_zip[[#This Row],[Datum]]),2))&amp;"-"&amp; TEXT(WEEKNUM(jaar_zip[[#This Row],[Datum]],21),"00")</f>
        <v>24-15</v>
      </c>
      <c r="L1321" s="101">
        <f>MONTH(jaar_zip[[#This Row],[Datum]])</f>
        <v>4</v>
      </c>
      <c r="M1321" s="101">
        <f>IF(ISNUMBER(jaar_zip[[#This Row],[etmaaltemperatuur]]),IF(jaar_zip[[#This Row],[etmaaltemperatuur]]&lt;stookgrens,stookgrens-jaar_zip[[#This Row],[etmaaltemperatuur]],0),"")</f>
        <v>6.9</v>
      </c>
      <c r="N1321" s="101">
        <f>IF(ISNUMBER(jaar_zip[[#This Row],[graaddagen]]),IF(OR(MONTH(jaar_zip[[#This Row],[Datum]])=1,MONTH(jaar_zip[[#This Row],[Datum]])=2,MONTH(jaar_zip[[#This Row],[Datum]])=11,MONTH(jaar_zip[[#This Row],[Datum]])=12),1.1,IF(OR(MONTH(jaar_zip[[#This Row],[Datum]])=3,MONTH(jaar_zip[[#This Row],[Datum]])=10),1,0.8))*jaar_zip[[#This Row],[graaddagen]],"")</f>
        <v>5.5200000000000005</v>
      </c>
      <c r="O1321" s="101">
        <f>IF(ISNUMBER(jaar_zip[[#This Row],[etmaaltemperatuur]]),IF(jaar_zip[[#This Row],[etmaaltemperatuur]]&gt;stookgrens,jaar_zip[[#This Row],[etmaaltemperatuur]]-stookgrens,0),"")</f>
        <v>0</v>
      </c>
    </row>
    <row r="1322" spans="1:15" x14ac:dyDescent="0.3">
      <c r="A1322">
        <v>270</v>
      </c>
      <c r="B1322">
        <v>20240410</v>
      </c>
      <c r="C1322">
        <v>5.8</v>
      </c>
      <c r="D1322">
        <v>10.4</v>
      </c>
      <c r="E1322">
        <v>1715</v>
      </c>
      <c r="F1322">
        <v>0.1</v>
      </c>
      <c r="G1322">
        <v>1025.0999999999999</v>
      </c>
      <c r="H1322">
        <v>71</v>
      </c>
      <c r="I1322" s="101" t="s">
        <v>22</v>
      </c>
      <c r="J1322" s="1">
        <f>DATEVALUE(RIGHT(jaar_zip[[#This Row],[YYYYMMDD]],2)&amp;"-"&amp;MID(jaar_zip[[#This Row],[YYYYMMDD]],5,2)&amp;"-"&amp;LEFT(jaar_zip[[#This Row],[YYYYMMDD]],4))</f>
        <v>45392</v>
      </c>
      <c r="K1322" s="101" t="str">
        <f>IF(AND(VALUE(MONTH(jaar_zip[[#This Row],[Datum]]))=1,VALUE(WEEKNUM(jaar_zip[[#This Row],[Datum]],21))&gt;51),RIGHT(YEAR(jaar_zip[[#This Row],[Datum]])-1,2),RIGHT(YEAR(jaar_zip[[#This Row],[Datum]]),2))&amp;"-"&amp; TEXT(WEEKNUM(jaar_zip[[#This Row],[Datum]],21),"00")</f>
        <v>24-15</v>
      </c>
      <c r="L1322" s="101">
        <f>MONTH(jaar_zip[[#This Row],[Datum]])</f>
        <v>4</v>
      </c>
      <c r="M1322" s="101">
        <f>IF(ISNUMBER(jaar_zip[[#This Row],[etmaaltemperatuur]]),IF(jaar_zip[[#This Row],[etmaaltemperatuur]]&lt;stookgrens,stookgrens-jaar_zip[[#This Row],[etmaaltemperatuur]],0),"")</f>
        <v>7.6</v>
      </c>
      <c r="N1322" s="101">
        <f>IF(ISNUMBER(jaar_zip[[#This Row],[graaddagen]]),IF(OR(MONTH(jaar_zip[[#This Row],[Datum]])=1,MONTH(jaar_zip[[#This Row],[Datum]])=2,MONTH(jaar_zip[[#This Row],[Datum]])=11,MONTH(jaar_zip[[#This Row],[Datum]])=12),1.1,IF(OR(MONTH(jaar_zip[[#This Row],[Datum]])=3,MONTH(jaar_zip[[#This Row],[Datum]])=10),1,0.8))*jaar_zip[[#This Row],[graaddagen]],"")</f>
        <v>6.08</v>
      </c>
      <c r="O1322" s="101">
        <f>IF(ISNUMBER(jaar_zip[[#This Row],[etmaaltemperatuur]]),IF(jaar_zip[[#This Row],[etmaaltemperatuur]]&gt;stookgrens,jaar_zip[[#This Row],[etmaaltemperatuur]]-stookgrens,0),"")</f>
        <v>0</v>
      </c>
    </row>
    <row r="1323" spans="1:15" x14ac:dyDescent="0.3">
      <c r="A1323">
        <v>270</v>
      </c>
      <c r="B1323">
        <v>20240411</v>
      </c>
      <c r="C1323">
        <v>6.7</v>
      </c>
      <c r="D1323">
        <v>13</v>
      </c>
      <c r="E1323">
        <v>702</v>
      </c>
      <c r="F1323">
        <v>1.6</v>
      </c>
      <c r="G1323">
        <v>1028.4000000000001</v>
      </c>
      <c r="H1323">
        <v>89</v>
      </c>
      <c r="I1323" s="101" t="s">
        <v>22</v>
      </c>
      <c r="J1323" s="1">
        <f>DATEVALUE(RIGHT(jaar_zip[[#This Row],[YYYYMMDD]],2)&amp;"-"&amp;MID(jaar_zip[[#This Row],[YYYYMMDD]],5,2)&amp;"-"&amp;LEFT(jaar_zip[[#This Row],[YYYYMMDD]],4))</f>
        <v>45393</v>
      </c>
      <c r="K1323" s="101" t="str">
        <f>IF(AND(VALUE(MONTH(jaar_zip[[#This Row],[Datum]]))=1,VALUE(WEEKNUM(jaar_zip[[#This Row],[Datum]],21))&gt;51),RIGHT(YEAR(jaar_zip[[#This Row],[Datum]])-1,2),RIGHT(YEAR(jaar_zip[[#This Row],[Datum]]),2))&amp;"-"&amp; TEXT(WEEKNUM(jaar_zip[[#This Row],[Datum]],21),"00")</f>
        <v>24-15</v>
      </c>
      <c r="L1323" s="101">
        <f>MONTH(jaar_zip[[#This Row],[Datum]])</f>
        <v>4</v>
      </c>
      <c r="M1323" s="101">
        <f>IF(ISNUMBER(jaar_zip[[#This Row],[etmaaltemperatuur]]),IF(jaar_zip[[#This Row],[etmaaltemperatuur]]&lt;stookgrens,stookgrens-jaar_zip[[#This Row],[etmaaltemperatuur]],0),"")</f>
        <v>5</v>
      </c>
      <c r="N1323" s="101">
        <f>IF(ISNUMBER(jaar_zip[[#This Row],[graaddagen]]),IF(OR(MONTH(jaar_zip[[#This Row],[Datum]])=1,MONTH(jaar_zip[[#This Row],[Datum]])=2,MONTH(jaar_zip[[#This Row],[Datum]])=11,MONTH(jaar_zip[[#This Row],[Datum]])=12),1.1,IF(OR(MONTH(jaar_zip[[#This Row],[Datum]])=3,MONTH(jaar_zip[[#This Row],[Datum]])=10),1,0.8))*jaar_zip[[#This Row],[graaddagen]],"")</f>
        <v>4</v>
      </c>
      <c r="O1323" s="101">
        <f>IF(ISNUMBER(jaar_zip[[#This Row],[etmaaltemperatuur]]),IF(jaar_zip[[#This Row],[etmaaltemperatuur]]&gt;stookgrens,jaar_zip[[#This Row],[etmaaltemperatuur]]-stookgrens,0),"")</f>
        <v>0</v>
      </c>
    </row>
    <row r="1324" spans="1:15" x14ac:dyDescent="0.3">
      <c r="A1324">
        <v>270</v>
      </c>
      <c r="B1324">
        <v>20240412</v>
      </c>
      <c r="C1324">
        <v>6.7</v>
      </c>
      <c r="D1324">
        <v>12.7</v>
      </c>
      <c r="E1324">
        <v>1604</v>
      </c>
      <c r="F1324">
        <v>0</v>
      </c>
      <c r="G1324">
        <v>1027.0999999999999</v>
      </c>
      <c r="H1324">
        <v>85</v>
      </c>
      <c r="I1324" s="101" t="s">
        <v>22</v>
      </c>
      <c r="J1324" s="1">
        <f>DATEVALUE(RIGHT(jaar_zip[[#This Row],[YYYYMMDD]],2)&amp;"-"&amp;MID(jaar_zip[[#This Row],[YYYYMMDD]],5,2)&amp;"-"&amp;LEFT(jaar_zip[[#This Row],[YYYYMMDD]],4))</f>
        <v>45394</v>
      </c>
      <c r="K1324" s="101" t="str">
        <f>IF(AND(VALUE(MONTH(jaar_zip[[#This Row],[Datum]]))=1,VALUE(WEEKNUM(jaar_zip[[#This Row],[Datum]],21))&gt;51),RIGHT(YEAR(jaar_zip[[#This Row],[Datum]])-1,2),RIGHT(YEAR(jaar_zip[[#This Row],[Datum]]),2))&amp;"-"&amp; TEXT(WEEKNUM(jaar_zip[[#This Row],[Datum]],21),"00")</f>
        <v>24-15</v>
      </c>
      <c r="L1324" s="101">
        <f>MONTH(jaar_zip[[#This Row],[Datum]])</f>
        <v>4</v>
      </c>
      <c r="M1324" s="101">
        <f>IF(ISNUMBER(jaar_zip[[#This Row],[etmaaltemperatuur]]),IF(jaar_zip[[#This Row],[etmaaltemperatuur]]&lt;stookgrens,stookgrens-jaar_zip[[#This Row],[etmaaltemperatuur]],0),"")</f>
        <v>5.3000000000000007</v>
      </c>
      <c r="N1324" s="101">
        <f>IF(ISNUMBER(jaar_zip[[#This Row],[graaddagen]]),IF(OR(MONTH(jaar_zip[[#This Row],[Datum]])=1,MONTH(jaar_zip[[#This Row],[Datum]])=2,MONTH(jaar_zip[[#This Row],[Datum]])=11,MONTH(jaar_zip[[#This Row],[Datum]])=12),1.1,IF(OR(MONTH(jaar_zip[[#This Row],[Datum]])=3,MONTH(jaar_zip[[#This Row],[Datum]])=10),1,0.8))*jaar_zip[[#This Row],[graaddagen]],"")</f>
        <v>4.2400000000000011</v>
      </c>
      <c r="O1324" s="101">
        <f>IF(ISNUMBER(jaar_zip[[#This Row],[etmaaltemperatuur]]),IF(jaar_zip[[#This Row],[etmaaltemperatuur]]&gt;stookgrens,jaar_zip[[#This Row],[etmaaltemperatuur]]-stookgrens,0),"")</f>
        <v>0</v>
      </c>
    </row>
    <row r="1325" spans="1:15" x14ac:dyDescent="0.3">
      <c r="A1325">
        <v>270</v>
      </c>
      <c r="B1325">
        <v>20240413</v>
      </c>
      <c r="C1325">
        <v>6.4</v>
      </c>
      <c r="D1325">
        <v>14.1</v>
      </c>
      <c r="E1325">
        <v>1505</v>
      </c>
      <c r="F1325">
        <v>-0.1</v>
      </c>
      <c r="G1325">
        <v>1020.5</v>
      </c>
      <c r="H1325">
        <v>81</v>
      </c>
      <c r="I1325" s="101" t="s">
        <v>22</v>
      </c>
      <c r="J1325" s="1">
        <f>DATEVALUE(RIGHT(jaar_zip[[#This Row],[YYYYMMDD]],2)&amp;"-"&amp;MID(jaar_zip[[#This Row],[YYYYMMDD]],5,2)&amp;"-"&amp;LEFT(jaar_zip[[#This Row],[YYYYMMDD]],4))</f>
        <v>45395</v>
      </c>
      <c r="K1325" s="101" t="str">
        <f>IF(AND(VALUE(MONTH(jaar_zip[[#This Row],[Datum]]))=1,VALUE(WEEKNUM(jaar_zip[[#This Row],[Datum]],21))&gt;51),RIGHT(YEAR(jaar_zip[[#This Row],[Datum]])-1,2),RIGHT(YEAR(jaar_zip[[#This Row],[Datum]]),2))&amp;"-"&amp; TEXT(WEEKNUM(jaar_zip[[#This Row],[Datum]],21),"00")</f>
        <v>24-15</v>
      </c>
      <c r="L1325" s="101">
        <f>MONTH(jaar_zip[[#This Row],[Datum]])</f>
        <v>4</v>
      </c>
      <c r="M1325" s="101">
        <f>IF(ISNUMBER(jaar_zip[[#This Row],[etmaaltemperatuur]]),IF(jaar_zip[[#This Row],[etmaaltemperatuur]]&lt;stookgrens,stookgrens-jaar_zip[[#This Row],[etmaaltemperatuur]],0),"")</f>
        <v>3.9000000000000004</v>
      </c>
      <c r="N1325" s="101">
        <f>IF(ISNUMBER(jaar_zip[[#This Row],[graaddagen]]),IF(OR(MONTH(jaar_zip[[#This Row],[Datum]])=1,MONTH(jaar_zip[[#This Row],[Datum]])=2,MONTH(jaar_zip[[#This Row],[Datum]])=11,MONTH(jaar_zip[[#This Row],[Datum]])=12),1.1,IF(OR(MONTH(jaar_zip[[#This Row],[Datum]])=3,MONTH(jaar_zip[[#This Row],[Datum]])=10),1,0.8))*jaar_zip[[#This Row],[graaddagen]],"")</f>
        <v>3.1200000000000006</v>
      </c>
      <c r="O1325" s="101">
        <f>IF(ISNUMBER(jaar_zip[[#This Row],[etmaaltemperatuur]]),IF(jaar_zip[[#This Row],[etmaaltemperatuur]]&gt;stookgrens,jaar_zip[[#This Row],[etmaaltemperatuur]]-stookgrens,0),"")</f>
        <v>0</v>
      </c>
    </row>
    <row r="1326" spans="1:15" x14ac:dyDescent="0.3">
      <c r="A1326">
        <v>270</v>
      </c>
      <c r="B1326">
        <v>20240414</v>
      </c>
      <c r="C1326">
        <v>5</v>
      </c>
      <c r="D1326">
        <v>9.4</v>
      </c>
      <c r="E1326">
        <v>1935</v>
      </c>
      <c r="F1326">
        <v>0</v>
      </c>
      <c r="G1326">
        <v>1019.7</v>
      </c>
      <c r="H1326">
        <v>71</v>
      </c>
      <c r="I1326" s="101" t="s">
        <v>22</v>
      </c>
      <c r="J1326" s="1">
        <f>DATEVALUE(RIGHT(jaar_zip[[#This Row],[YYYYMMDD]],2)&amp;"-"&amp;MID(jaar_zip[[#This Row],[YYYYMMDD]],5,2)&amp;"-"&amp;LEFT(jaar_zip[[#This Row],[YYYYMMDD]],4))</f>
        <v>45396</v>
      </c>
      <c r="K1326" s="101" t="str">
        <f>IF(AND(VALUE(MONTH(jaar_zip[[#This Row],[Datum]]))=1,VALUE(WEEKNUM(jaar_zip[[#This Row],[Datum]],21))&gt;51),RIGHT(YEAR(jaar_zip[[#This Row],[Datum]])-1,2),RIGHT(YEAR(jaar_zip[[#This Row],[Datum]]),2))&amp;"-"&amp; TEXT(WEEKNUM(jaar_zip[[#This Row],[Datum]],21),"00")</f>
        <v>24-15</v>
      </c>
      <c r="L1326" s="101">
        <f>MONTH(jaar_zip[[#This Row],[Datum]])</f>
        <v>4</v>
      </c>
      <c r="M1326" s="101">
        <f>IF(ISNUMBER(jaar_zip[[#This Row],[etmaaltemperatuur]]),IF(jaar_zip[[#This Row],[etmaaltemperatuur]]&lt;stookgrens,stookgrens-jaar_zip[[#This Row],[etmaaltemperatuur]],0),"")</f>
        <v>8.6</v>
      </c>
      <c r="N1326" s="101">
        <f>IF(ISNUMBER(jaar_zip[[#This Row],[graaddagen]]),IF(OR(MONTH(jaar_zip[[#This Row],[Datum]])=1,MONTH(jaar_zip[[#This Row],[Datum]])=2,MONTH(jaar_zip[[#This Row],[Datum]])=11,MONTH(jaar_zip[[#This Row],[Datum]])=12),1.1,IF(OR(MONTH(jaar_zip[[#This Row],[Datum]])=3,MONTH(jaar_zip[[#This Row],[Datum]])=10),1,0.8))*jaar_zip[[#This Row],[graaddagen]],"")</f>
        <v>6.88</v>
      </c>
      <c r="O1326" s="101">
        <f>IF(ISNUMBER(jaar_zip[[#This Row],[etmaaltemperatuur]]),IF(jaar_zip[[#This Row],[etmaaltemperatuur]]&gt;stookgrens,jaar_zip[[#This Row],[etmaaltemperatuur]]-stookgrens,0),"")</f>
        <v>0</v>
      </c>
    </row>
    <row r="1327" spans="1:15" x14ac:dyDescent="0.3">
      <c r="A1327">
        <v>270</v>
      </c>
      <c r="B1327">
        <v>20240415</v>
      </c>
      <c r="C1327">
        <v>7.3</v>
      </c>
      <c r="D1327">
        <v>7.8</v>
      </c>
      <c r="E1327">
        <v>771</v>
      </c>
      <c r="F1327">
        <v>9.9</v>
      </c>
      <c r="G1327">
        <v>1001.6</v>
      </c>
      <c r="H1327">
        <v>82</v>
      </c>
      <c r="I1327" s="101" t="s">
        <v>22</v>
      </c>
      <c r="J1327" s="1">
        <f>DATEVALUE(RIGHT(jaar_zip[[#This Row],[YYYYMMDD]],2)&amp;"-"&amp;MID(jaar_zip[[#This Row],[YYYYMMDD]],5,2)&amp;"-"&amp;LEFT(jaar_zip[[#This Row],[YYYYMMDD]],4))</f>
        <v>45397</v>
      </c>
      <c r="K1327" s="101" t="str">
        <f>IF(AND(VALUE(MONTH(jaar_zip[[#This Row],[Datum]]))=1,VALUE(WEEKNUM(jaar_zip[[#This Row],[Datum]],21))&gt;51),RIGHT(YEAR(jaar_zip[[#This Row],[Datum]])-1,2),RIGHT(YEAR(jaar_zip[[#This Row],[Datum]]),2))&amp;"-"&amp; TEXT(WEEKNUM(jaar_zip[[#This Row],[Datum]],21),"00")</f>
        <v>24-16</v>
      </c>
      <c r="L1327" s="101">
        <f>MONTH(jaar_zip[[#This Row],[Datum]])</f>
        <v>4</v>
      </c>
      <c r="M1327" s="101">
        <f>IF(ISNUMBER(jaar_zip[[#This Row],[etmaaltemperatuur]]),IF(jaar_zip[[#This Row],[etmaaltemperatuur]]&lt;stookgrens,stookgrens-jaar_zip[[#This Row],[etmaaltemperatuur]],0),"")</f>
        <v>10.199999999999999</v>
      </c>
      <c r="N1327" s="101">
        <f>IF(ISNUMBER(jaar_zip[[#This Row],[graaddagen]]),IF(OR(MONTH(jaar_zip[[#This Row],[Datum]])=1,MONTH(jaar_zip[[#This Row],[Datum]])=2,MONTH(jaar_zip[[#This Row],[Datum]])=11,MONTH(jaar_zip[[#This Row],[Datum]])=12),1.1,IF(OR(MONTH(jaar_zip[[#This Row],[Datum]])=3,MONTH(jaar_zip[[#This Row],[Datum]])=10),1,0.8))*jaar_zip[[#This Row],[graaddagen]],"")</f>
        <v>8.16</v>
      </c>
      <c r="O1327" s="101">
        <f>IF(ISNUMBER(jaar_zip[[#This Row],[etmaaltemperatuur]]),IF(jaar_zip[[#This Row],[etmaaltemperatuur]]&gt;stookgrens,jaar_zip[[#This Row],[etmaaltemperatuur]]-stookgrens,0),"")</f>
        <v>0</v>
      </c>
    </row>
    <row r="1328" spans="1:15" x14ac:dyDescent="0.3">
      <c r="A1328">
        <v>270</v>
      </c>
      <c r="B1328">
        <v>20240416</v>
      </c>
      <c r="C1328">
        <v>6.7</v>
      </c>
      <c r="D1328">
        <v>7.8</v>
      </c>
      <c r="E1328">
        <v>1512</v>
      </c>
      <c r="F1328">
        <v>7.1</v>
      </c>
      <c r="G1328">
        <v>1002.8</v>
      </c>
      <c r="H1328">
        <v>81</v>
      </c>
      <c r="I1328" s="101" t="s">
        <v>22</v>
      </c>
      <c r="J1328" s="1">
        <f>DATEVALUE(RIGHT(jaar_zip[[#This Row],[YYYYMMDD]],2)&amp;"-"&amp;MID(jaar_zip[[#This Row],[YYYYMMDD]],5,2)&amp;"-"&amp;LEFT(jaar_zip[[#This Row],[YYYYMMDD]],4))</f>
        <v>45398</v>
      </c>
      <c r="K1328" s="101" t="str">
        <f>IF(AND(VALUE(MONTH(jaar_zip[[#This Row],[Datum]]))=1,VALUE(WEEKNUM(jaar_zip[[#This Row],[Datum]],21))&gt;51),RIGHT(YEAR(jaar_zip[[#This Row],[Datum]])-1,2),RIGHT(YEAR(jaar_zip[[#This Row],[Datum]]),2))&amp;"-"&amp; TEXT(WEEKNUM(jaar_zip[[#This Row],[Datum]],21),"00")</f>
        <v>24-16</v>
      </c>
      <c r="L1328" s="101">
        <f>MONTH(jaar_zip[[#This Row],[Datum]])</f>
        <v>4</v>
      </c>
      <c r="M1328" s="101">
        <f>IF(ISNUMBER(jaar_zip[[#This Row],[etmaaltemperatuur]]),IF(jaar_zip[[#This Row],[etmaaltemperatuur]]&lt;stookgrens,stookgrens-jaar_zip[[#This Row],[etmaaltemperatuur]],0),"")</f>
        <v>10.199999999999999</v>
      </c>
      <c r="N1328" s="101">
        <f>IF(ISNUMBER(jaar_zip[[#This Row],[graaddagen]]),IF(OR(MONTH(jaar_zip[[#This Row],[Datum]])=1,MONTH(jaar_zip[[#This Row],[Datum]])=2,MONTH(jaar_zip[[#This Row],[Datum]])=11,MONTH(jaar_zip[[#This Row],[Datum]])=12),1.1,IF(OR(MONTH(jaar_zip[[#This Row],[Datum]])=3,MONTH(jaar_zip[[#This Row],[Datum]])=10),1,0.8))*jaar_zip[[#This Row],[graaddagen]],"")</f>
        <v>8.16</v>
      </c>
      <c r="O1328" s="101">
        <f>IF(ISNUMBER(jaar_zip[[#This Row],[etmaaltemperatuur]]),IF(jaar_zip[[#This Row],[etmaaltemperatuur]]&gt;stookgrens,jaar_zip[[#This Row],[etmaaltemperatuur]]-stookgrens,0),"")</f>
        <v>0</v>
      </c>
    </row>
    <row r="1329" spans="1:15" x14ac:dyDescent="0.3">
      <c r="A1329">
        <v>270</v>
      </c>
      <c r="B1329">
        <v>20240417</v>
      </c>
      <c r="C1329">
        <v>3.8</v>
      </c>
      <c r="D1329">
        <v>6.3</v>
      </c>
      <c r="E1329">
        <v>1697</v>
      </c>
      <c r="F1329">
        <v>2.4</v>
      </c>
      <c r="G1329">
        <v>1011.6</v>
      </c>
      <c r="H1329">
        <v>80</v>
      </c>
      <c r="I1329" s="101" t="s">
        <v>22</v>
      </c>
      <c r="J1329" s="1">
        <f>DATEVALUE(RIGHT(jaar_zip[[#This Row],[YYYYMMDD]],2)&amp;"-"&amp;MID(jaar_zip[[#This Row],[YYYYMMDD]],5,2)&amp;"-"&amp;LEFT(jaar_zip[[#This Row],[YYYYMMDD]],4))</f>
        <v>45399</v>
      </c>
      <c r="K1329" s="101" t="str">
        <f>IF(AND(VALUE(MONTH(jaar_zip[[#This Row],[Datum]]))=1,VALUE(WEEKNUM(jaar_zip[[#This Row],[Datum]],21))&gt;51),RIGHT(YEAR(jaar_zip[[#This Row],[Datum]])-1,2),RIGHT(YEAR(jaar_zip[[#This Row],[Datum]]),2))&amp;"-"&amp; TEXT(WEEKNUM(jaar_zip[[#This Row],[Datum]],21),"00")</f>
        <v>24-16</v>
      </c>
      <c r="L1329" s="101">
        <f>MONTH(jaar_zip[[#This Row],[Datum]])</f>
        <v>4</v>
      </c>
      <c r="M1329" s="101">
        <f>IF(ISNUMBER(jaar_zip[[#This Row],[etmaaltemperatuur]]),IF(jaar_zip[[#This Row],[etmaaltemperatuur]]&lt;stookgrens,stookgrens-jaar_zip[[#This Row],[etmaaltemperatuur]],0),"")</f>
        <v>11.7</v>
      </c>
      <c r="N1329" s="101">
        <f>IF(ISNUMBER(jaar_zip[[#This Row],[graaddagen]]),IF(OR(MONTH(jaar_zip[[#This Row],[Datum]])=1,MONTH(jaar_zip[[#This Row],[Datum]])=2,MONTH(jaar_zip[[#This Row],[Datum]])=11,MONTH(jaar_zip[[#This Row],[Datum]])=12),1.1,IF(OR(MONTH(jaar_zip[[#This Row],[Datum]])=3,MONTH(jaar_zip[[#This Row],[Datum]])=10),1,0.8))*jaar_zip[[#This Row],[graaddagen]],"")</f>
        <v>9.36</v>
      </c>
      <c r="O1329" s="101">
        <f>IF(ISNUMBER(jaar_zip[[#This Row],[etmaaltemperatuur]]),IF(jaar_zip[[#This Row],[etmaaltemperatuur]]&gt;stookgrens,jaar_zip[[#This Row],[etmaaltemperatuur]]-stookgrens,0),"")</f>
        <v>0</v>
      </c>
    </row>
    <row r="1330" spans="1:15" x14ac:dyDescent="0.3">
      <c r="A1330">
        <v>270</v>
      </c>
      <c r="B1330">
        <v>20240418</v>
      </c>
      <c r="C1330">
        <v>4.7</v>
      </c>
      <c r="D1330">
        <v>7</v>
      </c>
      <c r="E1330">
        <v>972</v>
      </c>
      <c r="F1330">
        <v>3.7</v>
      </c>
      <c r="G1330">
        <v>1017.1</v>
      </c>
      <c r="H1330">
        <v>79</v>
      </c>
      <c r="I1330" s="101" t="s">
        <v>22</v>
      </c>
      <c r="J1330" s="1">
        <f>DATEVALUE(RIGHT(jaar_zip[[#This Row],[YYYYMMDD]],2)&amp;"-"&amp;MID(jaar_zip[[#This Row],[YYYYMMDD]],5,2)&amp;"-"&amp;LEFT(jaar_zip[[#This Row],[YYYYMMDD]],4))</f>
        <v>45400</v>
      </c>
      <c r="K1330" s="101" t="str">
        <f>IF(AND(VALUE(MONTH(jaar_zip[[#This Row],[Datum]]))=1,VALUE(WEEKNUM(jaar_zip[[#This Row],[Datum]],21))&gt;51),RIGHT(YEAR(jaar_zip[[#This Row],[Datum]])-1,2),RIGHT(YEAR(jaar_zip[[#This Row],[Datum]]),2))&amp;"-"&amp; TEXT(WEEKNUM(jaar_zip[[#This Row],[Datum]],21),"00")</f>
        <v>24-16</v>
      </c>
      <c r="L1330" s="101">
        <f>MONTH(jaar_zip[[#This Row],[Datum]])</f>
        <v>4</v>
      </c>
      <c r="M1330" s="101">
        <f>IF(ISNUMBER(jaar_zip[[#This Row],[etmaaltemperatuur]]),IF(jaar_zip[[#This Row],[etmaaltemperatuur]]&lt;stookgrens,stookgrens-jaar_zip[[#This Row],[etmaaltemperatuur]],0),"")</f>
        <v>11</v>
      </c>
      <c r="N1330" s="101">
        <f>IF(ISNUMBER(jaar_zip[[#This Row],[graaddagen]]),IF(OR(MONTH(jaar_zip[[#This Row],[Datum]])=1,MONTH(jaar_zip[[#This Row],[Datum]])=2,MONTH(jaar_zip[[#This Row],[Datum]])=11,MONTH(jaar_zip[[#This Row],[Datum]])=12),1.1,IF(OR(MONTH(jaar_zip[[#This Row],[Datum]])=3,MONTH(jaar_zip[[#This Row],[Datum]])=10),1,0.8))*jaar_zip[[#This Row],[graaddagen]],"")</f>
        <v>8.8000000000000007</v>
      </c>
      <c r="O1330" s="101">
        <f>IF(ISNUMBER(jaar_zip[[#This Row],[etmaaltemperatuur]]),IF(jaar_zip[[#This Row],[etmaaltemperatuur]]&gt;stookgrens,jaar_zip[[#This Row],[etmaaltemperatuur]]-stookgrens,0),"")</f>
        <v>0</v>
      </c>
    </row>
    <row r="1331" spans="1:15" x14ac:dyDescent="0.3">
      <c r="A1331">
        <v>270</v>
      </c>
      <c r="B1331">
        <v>20240419</v>
      </c>
      <c r="C1331">
        <v>8.8000000000000007</v>
      </c>
      <c r="D1331">
        <v>8.1999999999999993</v>
      </c>
      <c r="E1331">
        <v>1364</v>
      </c>
      <c r="F1331">
        <v>4.5999999999999996</v>
      </c>
      <c r="G1331">
        <v>1008.8</v>
      </c>
      <c r="H1331">
        <v>82</v>
      </c>
      <c r="I1331" s="101" t="s">
        <v>22</v>
      </c>
      <c r="J1331" s="1">
        <f>DATEVALUE(RIGHT(jaar_zip[[#This Row],[YYYYMMDD]],2)&amp;"-"&amp;MID(jaar_zip[[#This Row],[YYYYMMDD]],5,2)&amp;"-"&amp;LEFT(jaar_zip[[#This Row],[YYYYMMDD]],4))</f>
        <v>45401</v>
      </c>
      <c r="K1331" s="101" t="str">
        <f>IF(AND(VALUE(MONTH(jaar_zip[[#This Row],[Datum]]))=1,VALUE(WEEKNUM(jaar_zip[[#This Row],[Datum]],21))&gt;51),RIGHT(YEAR(jaar_zip[[#This Row],[Datum]])-1,2),RIGHT(YEAR(jaar_zip[[#This Row],[Datum]]),2))&amp;"-"&amp; TEXT(WEEKNUM(jaar_zip[[#This Row],[Datum]],21),"00")</f>
        <v>24-16</v>
      </c>
      <c r="L1331" s="101">
        <f>MONTH(jaar_zip[[#This Row],[Datum]])</f>
        <v>4</v>
      </c>
      <c r="M1331" s="101">
        <f>IF(ISNUMBER(jaar_zip[[#This Row],[etmaaltemperatuur]]),IF(jaar_zip[[#This Row],[etmaaltemperatuur]]&lt;stookgrens,stookgrens-jaar_zip[[#This Row],[etmaaltemperatuur]],0),"")</f>
        <v>9.8000000000000007</v>
      </c>
      <c r="N1331" s="101">
        <f>IF(ISNUMBER(jaar_zip[[#This Row],[graaddagen]]),IF(OR(MONTH(jaar_zip[[#This Row],[Datum]])=1,MONTH(jaar_zip[[#This Row],[Datum]])=2,MONTH(jaar_zip[[#This Row],[Datum]])=11,MONTH(jaar_zip[[#This Row],[Datum]])=12),1.1,IF(OR(MONTH(jaar_zip[[#This Row],[Datum]])=3,MONTH(jaar_zip[[#This Row],[Datum]])=10),1,0.8))*jaar_zip[[#This Row],[graaddagen]],"")</f>
        <v>7.8400000000000007</v>
      </c>
      <c r="O1331" s="101">
        <f>IF(ISNUMBER(jaar_zip[[#This Row],[etmaaltemperatuur]]),IF(jaar_zip[[#This Row],[etmaaltemperatuur]]&gt;stookgrens,jaar_zip[[#This Row],[etmaaltemperatuur]]-stookgrens,0),"")</f>
        <v>0</v>
      </c>
    </row>
    <row r="1332" spans="1:15" x14ac:dyDescent="0.3">
      <c r="A1332">
        <v>270</v>
      </c>
      <c r="B1332">
        <v>20240420</v>
      </c>
      <c r="C1332">
        <v>8.1999999999999993</v>
      </c>
      <c r="D1332">
        <v>6.8</v>
      </c>
      <c r="E1332">
        <v>1476</v>
      </c>
      <c r="F1332">
        <v>6.8</v>
      </c>
      <c r="G1332">
        <v>1020.3</v>
      </c>
      <c r="H1332">
        <v>79</v>
      </c>
      <c r="I1332" s="101" t="s">
        <v>22</v>
      </c>
      <c r="J1332" s="1">
        <f>DATEVALUE(RIGHT(jaar_zip[[#This Row],[YYYYMMDD]],2)&amp;"-"&amp;MID(jaar_zip[[#This Row],[YYYYMMDD]],5,2)&amp;"-"&amp;LEFT(jaar_zip[[#This Row],[YYYYMMDD]],4))</f>
        <v>45402</v>
      </c>
      <c r="K1332" s="101" t="str">
        <f>IF(AND(VALUE(MONTH(jaar_zip[[#This Row],[Datum]]))=1,VALUE(WEEKNUM(jaar_zip[[#This Row],[Datum]],21))&gt;51),RIGHT(YEAR(jaar_zip[[#This Row],[Datum]])-1,2),RIGHT(YEAR(jaar_zip[[#This Row],[Datum]]),2))&amp;"-"&amp; TEXT(WEEKNUM(jaar_zip[[#This Row],[Datum]],21),"00")</f>
        <v>24-16</v>
      </c>
      <c r="L1332" s="101">
        <f>MONTH(jaar_zip[[#This Row],[Datum]])</f>
        <v>4</v>
      </c>
      <c r="M1332" s="101">
        <f>IF(ISNUMBER(jaar_zip[[#This Row],[etmaaltemperatuur]]),IF(jaar_zip[[#This Row],[etmaaltemperatuur]]&lt;stookgrens,stookgrens-jaar_zip[[#This Row],[etmaaltemperatuur]],0),"")</f>
        <v>11.2</v>
      </c>
      <c r="N1332" s="101">
        <f>IF(ISNUMBER(jaar_zip[[#This Row],[graaddagen]]),IF(OR(MONTH(jaar_zip[[#This Row],[Datum]])=1,MONTH(jaar_zip[[#This Row],[Datum]])=2,MONTH(jaar_zip[[#This Row],[Datum]])=11,MONTH(jaar_zip[[#This Row],[Datum]])=12),1.1,IF(OR(MONTH(jaar_zip[[#This Row],[Datum]])=3,MONTH(jaar_zip[[#This Row],[Datum]])=10),1,0.8))*jaar_zip[[#This Row],[graaddagen]],"")</f>
        <v>8.9599999999999991</v>
      </c>
      <c r="O1332" s="101">
        <f>IF(ISNUMBER(jaar_zip[[#This Row],[etmaaltemperatuur]]),IF(jaar_zip[[#This Row],[etmaaltemperatuur]]&gt;stookgrens,jaar_zip[[#This Row],[etmaaltemperatuur]]-stookgrens,0),"")</f>
        <v>0</v>
      </c>
    </row>
    <row r="1333" spans="1:15" x14ac:dyDescent="0.3">
      <c r="A1333">
        <v>270</v>
      </c>
      <c r="B1333">
        <v>20240421</v>
      </c>
      <c r="C1333">
        <v>5.2</v>
      </c>
      <c r="D1333">
        <v>5.7</v>
      </c>
      <c r="E1333">
        <v>1781</v>
      </c>
      <c r="F1333">
        <v>0.7</v>
      </c>
      <c r="G1333">
        <v>1025.9000000000001</v>
      </c>
      <c r="H1333">
        <v>78</v>
      </c>
      <c r="I1333" s="101" t="s">
        <v>22</v>
      </c>
      <c r="J1333" s="1">
        <f>DATEVALUE(RIGHT(jaar_zip[[#This Row],[YYYYMMDD]],2)&amp;"-"&amp;MID(jaar_zip[[#This Row],[YYYYMMDD]],5,2)&amp;"-"&amp;LEFT(jaar_zip[[#This Row],[YYYYMMDD]],4))</f>
        <v>45403</v>
      </c>
      <c r="K1333" s="101" t="str">
        <f>IF(AND(VALUE(MONTH(jaar_zip[[#This Row],[Datum]]))=1,VALUE(WEEKNUM(jaar_zip[[#This Row],[Datum]],21))&gt;51),RIGHT(YEAR(jaar_zip[[#This Row],[Datum]])-1,2),RIGHT(YEAR(jaar_zip[[#This Row],[Datum]]),2))&amp;"-"&amp; TEXT(WEEKNUM(jaar_zip[[#This Row],[Datum]],21),"00")</f>
        <v>24-16</v>
      </c>
      <c r="L1333" s="101">
        <f>MONTH(jaar_zip[[#This Row],[Datum]])</f>
        <v>4</v>
      </c>
      <c r="M1333" s="101">
        <f>IF(ISNUMBER(jaar_zip[[#This Row],[etmaaltemperatuur]]),IF(jaar_zip[[#This Row],[etmaaltemperatuur]]&lt;stookgrens,stookgrens-jaar_zip[[#This Row],[etmaaltemperatuur]],0),"")</f>
        <v>12.3</v>
      </c>
      <c r="N1333" s="101">
        <f>IF(ISNUMBER(jaar_zip[[#This Row],[graaddagen]]),IF(OR(MONTH(jaar_zip[[#This Row],[Datum]])=1,MONTH(jaar_zip[[#This Row],[Datum]])=2,MONTH(jaar_zip[[#This Row],[Datum]])=11,MONTH(jaar_zip[[#This Row],[Datum]])=12),1.1,IF(OR(MONTH(jaar_zip[[#This Row],[Datum]])=3,MONTH(jaar_zip[[#This Row],[Datum]])=10),1,0.8))*jaar_zip[[#This Row],[graaddagen]],"")</f>
        <v>9.8400000000000016</v>
      </c>
      <c r="O1333" s="101">
        <f>IF(ISNUMBER(jaar_zip[[#This Row],[etmaaltemperatuur]]),IF(jaar_zip[[#This Row],[etmaaltemperatuur]]&gt;stookgrens,jaar_zip[[#This Row],[etmaaltemperatuur]]-stookgrens,0),"")</f>
        <v>0</v>
      </c>
    </row>
    <row r="1334" spans="1:15" x14ac:dyDescent="0.3">
      <c r="A1334">
        <v>270</v>
      </c>
      <c r="B1334">
        <v>20240422</v>
      </c>
      <c r="C1334">
        <v>4.0999999999999996</v>
      </c>
      <c r="D1334">
        <v>5.2</v>
      </c>
      <c r="E1334">
        <v>2103</v>
      </c>
      <c r="F1334">
        <v>0.1</v>
      </c>
      <c r="G1334">
        <v>1025.7</v>
      </c>
      <c r="H1334">
        <v>67</v>
      </c>
      <c r="I1334" s="101" t="s">
        <v>22</v>
      </c>
      <c r="J1334" s="1">
        <f>DATEVALUE(RIGHT(jaar_zip[[#This Row],[YYYYMMDD]],2)&amp;"-"&amp;MID(jaar_zip[[#This Row],[YYYYMMDD]],5,2)&amp;"-"&amp;LEFT(jaar_zip[[#This Row],[YYYYMMDD]],4))</f>
        <v>45404</v>
      </c>
      <c r="K1334" s="101" t="str">
        <f>IF(AND(VALUE(MONTH(jaar_zip[[#This Row],[Datum]]))=1,VALUE(WEEKNUM(jaar_zip[[#This Row],[Datum]],21))&gt;51),RIGHT(YEAR(jaar_zip[[#This Row],[Datum]])-1,2),RIGHT(YEAR(jaar_zip[[#This Row],[Datum]]),2))&amp;"-"&amp; TEXT(WEEKNUM(jaar_zip[[#This Row],[Datum]],21),"00")</f>
        <v>24-17</v>
      </c>
      <c r="L1334" s="101">
        <f>MONTH(jaar_zip[[#This Row],[Datum]])</f>
        <v>4</v>
      </c>
      <c r="M1334" s="101">
        <f>IF(ISNUMBER(jaar_zip[[#This Row],[etmaaltemperatuur]]),IF(jaar_zip[[#This Row],[etmaaltemperatuur]]&lt;stookgrens,stookgrens-jaar_zip[[#This Row],[etmaaltemperatuur]],0),"")</f>
        <v>12.8</v>
      </c>
      <c r="N1334" s="101">
        <f>IF(ISNUMBER(jaar_zip[[#This Row],[graaddagen]]),IF(OR(MONTH(jaar_zip[[#This Row],[Datum]])=1,MONTH(jaar_zip[[#This Row],[Datum]])=2,MONTH(jaar_zip[[#This Row],[Datum]])=11,MONTH(jaar_zip[[#This Row],[Datum]])=12),1.1,IF(OR(MONTH(jaar_zip[[#This Row],[Datum]])=3,MONTH(jaar_zip[[#This Row],[Datum]])=10),1,0.8))*jaar_zip[[#This Row],[graaddagen]],"")</f>
        <v>10.240000000000002</v>
      </c>
      <c r="O1334" s="101">
        <f>IF(ISNUMBER(jaar_zip[[#This Row],[etmaaltemperatuur]]),IF(jaar_zip[[#This Row],[etmaaltemperatuur]]&gt;stookgrens,jaar_zip[[#This Row],[etmaaltemperatuur]]-stookgrens,0),"")</f>
        <v>0</v>
      </c>
    </row>
    <row r="1335" spans="1:15" x14ac:dyDescent="0.3">
      <c r="A1335">
        <v>270</v>
      </c>
      <c r="B1335">
        <v>20240423</v>
      </c>
      <c r="C1335">
        <v>4.4000000000000004</v>
      </c>
      <c r="D1335">
        <v>4.8</v>
      </c>
      <c r="E1335">
        <v>1546</v>
      </c>
      <c r="F1335">
        <v>2.2999999999999998</v>
      </c>
      <c r="G1335">
        <v>1018.2</v>
      </c>
      <c r="H1335">
        <v>76</v>
      </c>
      <c r="I1335" s="101" t="s">
        <v>22</v>
      </c>
      <c r="J1335" s="1">
        <f>DATEVALUE(RIGHT(jaar_zip[[#This Row],[YYYYMMDD]],2)&amp;"-"&amp;MID(jaar_zip[[#This Row],[YYYYMMDD]],5,2)&amp;"-"&amp;LEFT(jaar_zip[[#This Row],[YYYYMMDD]],4))</f>
        <v>45405</v>
      </c>
      <c r="K1335" s="101" t="str">
        <f>IF(AND(VALUE(MONTH(jaar_zip[[#This Row],[Datum]]))=1,VALUE(WEEKNUM(jaar_zip[[#This Row],[Datum]],21))&gt;51),RIGHT(YEAR(jaar_zip[[#This Row],[Datum]])-1,2),RIGHT(YEAR(jaar_zip[[#This Row],[Datum]]),2))&amp;"-"&amp; TEXT(WEEKNUM(jaar_zip[[#This Row],[Datum]],21),"00")</f>
        <v>24-17</v>
      </c>
      <c r="L1335" s="101">
        <f>MONTH(jaar_zip[[#This Row],[Datum]])</f>
        <v>4</v>
      </c>
      <c r="M1335" s="101">
        <f>IF(ISNUMBER(jaar_zip[[#This Row],[etmaaltemperatuur]]),IF(jaar_zip[[#This Row],[etmaaltemperatuur]]&lt;stookgrens,stookgrens-jaar_zip[[#This Row],[etmaaltemperatuur]],0),"")</f>
        <v>13.2</v>
      </c>
      <c r="N1335" s="101">
        <f>IF(ISNUMBER(jaar_zip[[#This Row],[graaddagen]]),IF(OR(MONTH(jaar_zip[[#This Row],[Datum]])=1,MONTH(jaar_zip[[#This Row],[Datum]])=2,MONTH(jaar_zip[[#This Row],[Datum]])=11,MONTH(jaar_zip[[#This Row],[Datum]])=12),1.1,IF(OR(MONTH(jaar_zip[[#This Row],[Datum]])=3,MONTH(jaar_zip[[#This Row],[Datum]])=10),1,0.8))*jaar_zip[[#This Row],[graaddagen]],"")</f>
        <v>10.56</v>
      </c>
      <c r="O1335" s="101">
        <f>IF(ISNUMBER(jaar_zip[[#This Row],[etmaaltemperatuur]]),IF(jaar_zip[[#This Row],[etmaaltemperatuur]]&gt;stookgrens,jaar_zip[[#This Row],[etmaaltemperatuur]]-stookgrens,0),"")</f>
        <v>0</v>
      </c>
    </row>
    <row r="1336" spans="1:15" x14ac:dyDescent="0.3">
      <c r="A1336">
        <v>270</v>
      </c>
      <c r="B1336">
        <v>20240424</v>
      </c>
      <c r="C1336">
        <v>7.6</v>
      </c>
      <c r="D1336">
        <v>6.5</v>
      </c>
      <c r="E1336">
        <v>1512</v>
      </c>
      <c r="F1336">
        <v>3.6</v>
      </c>
      <c r="G1336">
        <v>1007.7</v>
      </c>
      <c r="H1336">
        <v>81</v>
      </c>
      <c r="I1336" s="101" t="s">
        <v>22</v>
      </c>
      <c r="J1336" s="1">
        <f>DATEVALUE(RIGHT(jaar_zip[[#This Row],[YYYYMMDD]],2)&amp;"-"&amp;MID(jaar_zip[[#This Row],[YYYYMMDD]],5,2)&amp;"-"&amp;LEFT(jaar_zip[[#This Row],[YYYYMMDD]],4))</f>
        <v>45406</v>
      </c>
      <c r="K1336" s="101" t="str">
        <f>IF(AND(VALUE(MONTH(jaar_zip[[#This Row],[Datum]]))=1,VALUE(WEEKNUM(jaar_zip[[#This Row],[Datum]],21))&gt;51),RIGHT(YEAR(jaar_zip[[#This Row],[Datum]])-1,2),RIGHT(YEAR(jaar_zip[[#This Row],[Datum]]),2))&amp;"-"&amp; TEXT(WEEKNUM(jaar_zip[[#This Row],[Datum]],21),"00")</f>
        <v>24-17</v>
      </c>
      <c r="L1336" s="101">
        <f>MONTH(jaar_zip[[#This Row],[Datum]])</f>
        <v>4</v>
      </c>
      <c r="M1336" s="101">
        <f>IF(ISNUMBER(jaar_zip[[#This Row],[etmaaltemperatuur]]),IF(jaar_zip[[#This Row],[etmaaltemperatuur]]&lt;stookgrens,stookgrens-jaar_zip[[#This Row],[etmaaltemperatuur]],0),"")</f>
        <v>11.5</v>
      </c>
      <c r="N1336" s="101">
        <f>IF(ISNUMBER(jaar_zip[[#This Row],[graaddagen]]),IF(OR(MONTH(jaar_zip[[#This Row],[Datum]])=1,MONTH(jaar_zip[[#This Row],[Datum]])=2,MONTH(jaar_zip[[#This Row],[Datum]])=11,MONTH(jaar_zip[[#This Row],[Datum]])=12),1.1,IF(OR(MONTH(jaar_zip[[#This Row],[Datum]])=3,MONTH(jaar_zip[[#This Row],[Datum]])=10),1,0.8))*jaar_zip[[#This Row],[graaddagen]],"")</f>
        <v>9.2000000000000011</v>
      </c>
      <c r="O1336" s="101">
        <f>IF(ISNUMBER(jaar_zip[[#This Row],[etmaaltemperatuur]]),IF(jaar_zip[[#This Row],[etmaaltemperatuur]]&gt;stookgrens,jaar_zip[[#This Row],[etmaaltemperatuur]]-stookgrens,0),"")</f>
        <v>0</v>
      </c>
    </row>
    <row r="1337" spans="1:15" x14ac:dyDescent="0.3">
      <c r="A1337">
        <v>270</v>
      </c>
      <c r="B1337">
        <v>20240425</v>
      </c>
      <c r="C1337">
        <v>4</v>
      </c>
      <c r="D1337">
        <v>5.3</v>
      </c>
      <c r="E1337">
        <v>1092</v>
      </c>
      <c r="F1337">
        <v>6.4</v>
      </c>
      <c r="G1337">
        <v>1003</v>
      </c>
      <c r="H1337">
        <v>84</v>
      </c>
      <c r="I1337" s="101" t="s">
        <v>22</v>
      </c>
      <c r="J1337" s="1">
        <f>DATEVALUE(RIGHT(jaar_zip[[#This Row],[YYYYMMDD]],2)&amp;"-"&amp;MID(jaar_zip[[#This Row],[YYYYMMDD]],5,2)&amp;"-"&amp;LEFT(jaar_zip[[#This Row],[YYYYMMDD]],4))</f>
        <v>45407</v>
      </c>
      <c r="K1337" s="101" t="str">
        <f>IF(AND(VALUE(MONTH(jaar_zip[[#This Row],[Datum]]))=1,VALUE(WEEKNUM(jaar_zip[[#This Row],[Datum]],21))&gt;51),RIGHT(YEAR(jaar_zip[[#This Row],[Datum]])-1,2),RIGHT(YEAR(jaar_zip[[#This Row],[Datum]]),2))&amp;"-"&amp; TEXT(WEEKNUM(jaar_zip[[#This Row],[Datum]],21),"00")</f>
        <v>24-17</v>
      </c>
      <c r="L1337" s="101">
        <f>MONTH(jaar_zip[[#This Row],[Datum]])</f>
        <v>4</v>
      </c>
      <c r="M1337" s="101">
        <f>IF(ISNUMBER(jaar_zip[[#This Row],[etmaaltemperatuur]]),IF(jaar_zip[[#This Row],[etmaaltemperatuur]]&lt;stookgrens,stookgrens-jaar_zip[[#This Row],[etmaaltemperatuur]],0),"")</f>
        <v>12.7</v>
      </c>
      <c r="N1337" s="101">
        <f>IF(ISNUMBER(jaar_zip[[#This Row],[graaddagen]]),IF(OR(MONTH(jaar_zip[[#This Row],[Datum]])=1,MONTH(jaar_zip[[#This Row],[Datum]])=2,MONTH(jaar_zip[[#This Row],[Datum]])=11,MONTH(jaar_zip[[#This Row],[Datum]])=12),1.1,IF(OR(MONTH(jaar_zip[[#This Row],[Datum]])=3,MONTH(jaar_zip[[#This Row],[Datum]])=10),1,0.8))*jaar_zip[[#This Row],[graaddagen]],"")</f>
        <v>10.16</v>
      </c>
      <c r="O1337" s="101">
        <f>IF(ISNUMBER(jaar_zip[[#This Row],[etmaaltemperatuur]]),IF(jaar_zip[[#This Row],[etmaaltemperatuur]]&gt;stookgrens,jaar_zip[[#This Row],[etmaaltemperatuur]]-stookgrens,0),"")</f>
        <v>0</v>
      </c>
    </row>
    <row r="1338" spans="1:15" x14ac:dyDescent="0.3">
      <c r="A1338">
        <v>270</v>
      </c>
      <c r="B1338">
        <v>20240426</v>
      </c>
      <c r="C1338">
        <v>2.5</v>
      </c>
      <c r="D1338">
        <v>6.7</v>
      </c>
      <c r="E1338">
        <v>1760</v>
      </c>
      <c r="F1338">
        <v>0.6</v>
      </c>
      <c r="G1338">
        <v>1003.4</v>
      </c>
      <c r="H1338">
        <v>80</v>
      </c>
      <c r="I1338" s="101" t="s">
        <v>22</v>
      </c>
      <c r="J1338" s="1">
        <f>DATEVALUE(RIGHT(jaar_zip[[#This Row],[YYYYMMDD]],2)&amp;"-"&amp;MID(jaar_zip[[#This Row],[YYYYMMDD]],5,2)&amp;"-"&amp;LEFT(jaar_zip[[#This Row],[YYYYMMDD]],4))</f>
        <v>45408</v>
      </c>
      <c r="K1338" s="101" t="str">
        <f>IF(AND(VALUE(MONTH(jaar_zip[[#This Row],[Datum]]))=1,VALUE(WEEKNUM(jaar_zip[[#This Row],[Datum]],21))&gt;51),RIGHT(YEAR(jaar_zip[[#This Row],[Datum]])-1,2),RIGHT(YEAR(jaar_zip[[#This Row],[Datum]]),2))&amp;"-"&amp; TEXT(WEEKNUM(jaar_zip[[#This Row],[Datum]],21),"00")</f>
        <v>24-17</v>
      </c>
      <c r="L1338" s="101">
        <f>MONTH(jaar_zip[[#This Row],[Datum]])</f>
        <v>4</v>
      </c>
      <c r="M1338" s="101">
        <f>IF(ISNUMBER(jaar_zip[[#This Row],[etmaaltemperatuur]]),IF(jaar_zip[[#This Row],[etmaaltemperatuur]]&lt;stookgrens,stookgrens-jaar_zip[[#This Row],[etmaaltemperatuur]],0),"")</f>
        <v>11.3</v>
      </c>
      <c r="N1338" s="101">
        <f>IF(ISNUMBER(jaar_zip[[#This Row],[graaddagen]]),IF(OR(MONTH(jaar_zip[[#This Row],[Datum]])=1,MONTH(jaar_zip[[#This Row],[Datum]])=2,MONTH(jaar_zip[[#This Row],[Datum]])=11,MONTH(jaar_zip[[#This Row],[Datum]])=12),1.1,IF(OR(MONTH(jaar_zip[[#This Row],[Datum]])=3,MONTH(jaar_zip[[#This Row],[Datum]])=10),1,0.8))*jaar_zip[[#This Row],[graaddagen]],"")</f>
        <v>9.0400000000000009</v>
      </c>
      <c r="O1338" s="101">
        <f>IF(ISNUMBER(jaar_zip[[#This Row],[etmaaltemperatuur]]),IF(jaar_zip[[#This Row],[etmaaltemperatuur]]&gt;stookgrens,jaar_zip[[#This Row],[etmaaltemperatuur]]-stookgrens,0),"")</f>
        <v>0</v>
      </c>
    </row>
    <row r="1339" spans="1:15" x14ac:dyDescent="0.3">
      <c r="A1339">
        <v>270</v>
      </c>
      <c r="B1339">
        <v>20240427</v>
      </c>
      <c r="C1339">
        <v>3.5</v>
      </c>
      <c r="D1339">
        <v>10.3</v>
      </c>
      <c r="E1339">
        <v>1090</v>
      </c>
      <c r="F1339">
        <v>0.6</v>
      </c>
      <c r="G1339">
        <v>1006</v>
      </c>
      <c r="H1339">
        <v>83</v>
      </c>
      <c r="I1339" s="101" t="s">
        <v>22</v>
      </c>
      <c r="J1339" s="1">
        <f>DATEVALUE(RIGHT(jaar_zip[[#This Row],[YYYYMMDD]],2)&amp;"-"&amp;MID(jaar_zip[[#This Row],[YYYYMMDD]],5,2)&amp;"-"&amp;LEFT(jaar_zip[[#This Row],[YYYYMMDD]],4))</f>
        <v>45409</v>
      </c>
      <c r="K1339" s="101" t="str">
        <f>IF(AND(VALUE(MONTH(jaar_zip[[#This Row],[Datum]]))=1,VALUE(WEEKNUM(jaar_zip[[#This Row],[Datum]],21))&gt;51),RIGHT(YEAR(jaar_zip[[#This Row],[Datum]])-1,2),RIGHT(YEAR(jaar_zip[[#This Row],[Datum]]),2))&amp;"-"&amp; TEXT(WEEKNUM(jaar_zip[[#This Row],[Datum]],21),"00")</f>
        <v>24-17</v>
      </c>
      <c r="L1339" s="101">
        <f>MONTH(jaar_zip[[#This Row],[Datum]])</f>
        <v>4</v>
      </c>
      <c r="M1339" s="101">
        <f>IF(ISNUMBER(jaar_zip[[#This Row],[etmaaltemperatuur]]),IF(jaar_zip[[#This Row],[etmaaltemperatuur]]&lt;stookgrens,stookgrens-jaar_zip[[#This Row],[etmaaltemperatuur]],0),"")</f>
        <v>7.6999999999999993</v>
      </c>
      <c r="N1339" s="101">
        <f>IF(ISNUMBER(jaar_zip[[#This Row],[graaddagen]]),IF(OR(MONTH(jaar_zip[[#This Row],[Datum]])=1,MONTH(jaar_zip[[#This Row],[Datum]])=2,MONTH(jaar_zip[[#This Row],[Datum]])=11,MONTH(jaar_zip[[#This Row],[Datum]])=12),1.1,IF(OR(MONTH(jaar_zip[[#This Row],[Datum]])=3,MONTH(jaar_zip[[#This Row],[Datum]])=10),1,0.8))*jaar_zip[[#This Row],[graaddagen]],"")</f>
        <v>6.16</v>
      </c>
      <c r="O1339" s="101">
        <f>IF(ISNUMBER(jaar_zip[[#This Row],[etmaaltemperatuur]]),IF(jaar_zip[[#This Row],[etmaaltemperatuur]]&gt;stookgrens,jaar_zip[[#This Row],[etmaaltemperatuur]]-stookgrens,0),"")</f>
        <v>0</v>
      </c>
    </row>
    <row r="1340" spans="1:15" x14ac:dyDescent="0.3">
      <c r="A1340">
        <v>270</v>
      </c>
      <c r="B1340">
        <v>20240428</v>
      </c>
      <c r="C1340">
        <v>6.8</v>
      </c>
      <c r="D1340">
        <v>12.4</v>
      </c>
      <c r="E1340">
        <v>1225</v>
      </c>
      <c r="F1340">
        <v>0.6</v>
      </c>
      <c r="G1340">
        <v>1007.6</v>
      </c>
      <c r="H1340">
        <v>76</v>
      </c>
      <c r="I1340" s="101" t="s">
        <v>22</v>
      </c>
      <c r="J1340" s="1">
        <f>DATEVALUE(RIGHT(jaar_zip[[#This Row],[YYYYMMDD]],2)&amp;"-"&amp;MID(jaar_zip[[#This Row],[YYYYMMDD]],5,2)&amp;"-"&amp;LEFT(jaar_zip[[#This Row],[YYYYMMDD]],4))</f>
        <v>45410</v>
      </c>
      <c r="K1340" s="101" t="str">
        <f>IF(AND(VALUE(MONTH(jaar_zip[[#This Row],[Datum]]))=1,VALUE(WEEKNUM(jaar_zip[[#This Row],[Datum]],21))&gt;51),RIGHT(YEAR(jaar_zip[[#This Row],[Datum]])-1,2),RIGHT(YEAR(jaar_zip[[#This Row],[Datum]]),2))&amp;"-"&amp; TEXT(WEEKNUM(jaar_zip[[#This Row],[Datum]],21),"00")</f>
        <v>24-17</v>
      </c>
      <c r="L1340" s="101">
        <f>MONTH(jaar_zip[[#This Row],[Datum]])</f>
        <v>4</v>
      </c>
      <c r="M1340" s="101">
        <f>IF(ISNUMBER(jaar_zip[[#This Row],[etmaaltemperatuur]]),IF(jaar_zip[[#This Row],[etmaaltemperatuur]]&lt;stookgrens,stookgrens-jaar_zip[[#This Row],[etmaaltemperatuur]],0),"")</f>
        <v>5.6</v>
      </c>
      <c r="N1340" s="101">
        <f>IF(ISNUMBER(jaar_zip[[#This Row],[graaddagen]]),IF(OR(MONTH(jaar_zip[[#This Row],[Datum]])=1,MONTH(jaar_zip[[#This Row],[Datum]])=2,MONTH(jaar_zip[[#This Row],[Datum]])=11,MONTH(jaar_zip[[#This Row],[Datum]])=12),1.1,IF(OR(MONTH(jaar_zip[[#This Row],[Datum]])=3,MONTH(jaar_zip[[#This Row],[Datum]])=10),1,0.8))*jaar_zip[[#This Row],[graaddagen]],"")</f>
        <v>4.4799999999999995</v>
      </c>
      <c r="O1340" s="101">
        <f>IF(ISNUMBER(jaar_zip[[#This Row],[etmaaltemperatuur]]),IF(jaar_zip[[#This Row],[etmaaltemperatuur]]&gt;stookgrens,jaar_zip[[#This Row],[etmaaltemperatuur]]-stookgrens,0),"")</f>
        <v>0</v>
      </c>
    </row>
    <row r="1341" spans="1:15" x14ac:dyDescent="0.3">
      <c r="A1341">
        <v>270</v>
      </c>
      <c r="B1341">
        <v>20240429</v>
      </c>
      <c r="C1341">
        <v>3.9</v>
      </c>
      <c r="D1341">
        <v>13.3</v>
      </c>
      <c r="E1341">
        <v>2550</v>
      </c>
      <c r="F1341">
        <v>0</v>
      </c>
      <c r="G1341">
        <v>1018.8</v>
      </c>
      <c r="H1341">
        <v>66</v>
      </c>
      <c r="I1341" s="101" t="s">
        <v>22</v>
      </c>
      <c r="J1341" s="1">
        <f>DATEVALUE(RIGHT(jaar_zip[[#This Row],[YYYYMMDD]],2)&amp;"-"&amp;MID(jaar_zip[[#This Row],[YYYYMMDD]],5,2)&amp;"-"&amp;LEFT(jaar_zip[[#This Row],[YYYYMMDD]],4))</f>
        <v>45411</v>
      </c>
      <c r="K1341" s="101" t="str">
        <f>IF(AND(VALUE(MONTH(jaar_zip[[#This Row],[Datum]]))=1,VALUE(WEEKNUM(jaar_zip[[#This Row],[Datum]],21))&gt;51),RIGHT(YEAR(jaar_zip[[#This Row],[Datum]])-1,2),RIGHT(YEAR(jaar_zip[[#This Row],[Datum]]),2))&amp;"-"&amp; TEXT(WEEKNUM(jaar_zip[[#This Row],[Datum]],21),"00")</f>
        <v>24-18</v>
      </c>
      <c r="L1341" s="101">
        <f>MONTH(jaar_zip[[#This Row],[Datum]])</f>
        <v>4</v>
      </c>
      <c r="M1341" s="101">
        <f>IF(ISNUMBER(jaar_zip[[#This Row],[etmaaltemperatuur]]),IF(jaar_zip[[#This Row],[etmaaltemperatuur]]&lt;stookgrens,stookgrens-jaar_zip[[#This Row],[etmaaltemperatuur]],0),"")</f>
        <v>4.6999999999999993</v>
      </c>
      <c r="N1341" s="101">
        <f>IF(ISNUMBER(jaar_zip[[#This Row],[graaddagen]]),IF(OR(MONTH(jaar_zip[[#This Row],[Datum]])=1,MONTH(jaar_zip[[#This Row],[Datum]])=2,MONTH(jaar_zip[[#This Row],[Datum]])=11,MONTH(jaar_zip[[#This Row],[Datum]])=12),1.1,IF(OR(MONTH(jaar_zip[[#This Row],[Datum]])=3,MONTH(jaar_zip[[#This Row],[Datum]])=10),1,0.8))*jaar_zip[[#This Row],[graaddagen]],"")</f>
        <v>3.76</v>
      </c>
      <c r="O1341" s="101">
        <f>IF(ISNUMBER(jaar_zip[[#This Row],[etmaaltemperatuur]]),IF(jaar_zip[[#This Row],[etmaaltemperatuur]]&gt;stookgrens,jaar_zip[[#This Row],[etmaaltemperatuur]]-stookgrens,0),"")</f>
        <v>0</v>
      </c>
    </row>
    <row r="1342" spans="1:15" x14ac:dyDescent="0.3">
      <c r="A1342">
        <v>270</v>
      </c>
      <c r="B1342">
        <v>20240430</v>
      </c>
      <c r="C1342">
        <v>2.9</v>
      </c>
      <c r="D1342">
        <v>15.4</v>
      </c>
      <c r="E1342">
        <v>1623</v>
      </c>
      <c r="F1342">
        <v>0.7</v>
      </c>
      <c r="G1342">
        <v>1015.6</v>
      </c>
      <c r="H1342">
        <v>79</v>
      </c>
      <c r="I1342" s="101" t="s">
        <v>22</v>
      </c>
      <c r="J1342" s="1">
        <f>DATEVALUE(RIGHT(jaar_zip[[#This Row],[YYYYMMDD]],2)&amp;"-"&amp;MID(jaar_zip[[#This Row],[YYYYMMDD]],5,2)&amp;"-"&amp;LEFT(jaar_zip[[#This Row],[YYYYMMDD]],4))</f>
        <v>45412</v>
      </c>
      <c r="K1342" s="101" t="str">
        <f>IF(AND(VALUE(MONTH(jaar_zip[[#This Row],[Datum]]))=1,VALUE(WEEKNUM(jaar_zip[[#This Row],[Datum]],21))&gt;51),RIGHT(YEAR(jaar_zip[[#This Row],[Datum]])-1,2),RIGHT(YEAR(jaar_zip[[#This Row],[Datum]]),2))&amp;"-"&amp; TEXT(WEEKNUM(jaar_zip[[#This Row],[Datum]],21),"00")</f>
        <v>24-18</v>
      </c>
      <c r="L1342" s="101">
        <f>MONTH(jaar_zip[[#This Row],[Datum]])</f>
        <v>4</v>
      </c>
      <c r="M1342" s="101">
        <f>IF(ISNUMBER(jaar_zip[[#This Row],[etmaaltemperatuur]]),IF(jaar_zip[[#This Row],[etmaaltemperatuur]]&lt;stookgrens,stookgrens-jaar_zip[[#This Row],[etmaaltemperatuur]],0),"")</f>
        <v>2.5999999999999996</v>
      </c>
      <c r="N1342" s="101">
        <f>IF(ISNUMBER(jaar_zip[[#This Row],[graaddagen]]),IF(OR(MONTH(jaar_zip[[#This Row],[Datum]])=1,MONTH(jaar_zip[[#This Row],[Datum]])=2,MONTH(jaar_zip[[#This Row],[Datum]])=11,MONTH(jaar_zip[[#This Row],[Datum]])=12),1.1,IF(OR(MONTH(jaar_zip[[#This Row],[Datum]])=3,MONTH(jaar_zip[[#This Row],[Datum]])=10),1,0.8))*jaar_zip[[#This Row],[graaddagen]],"")</f>
        <v>2.0799999999999996</v>
      </c>
      <c r="O1342" s="101">
        <f>IF(ISNUMBER(jaar_zip[[#This Row],[etmaaltemperatuur]]),IF(jaar_zip[[#This Row],[etmaaltemperatuur]]&gt;stookgrens,jaar_zip[[#This Row],[etmaaltemperatuur]]-stookgrens,0),"")</f>
        <v>0</v>
      </c>
    </row>
    <row r="1343" spans="1:15" x14ac:dyDescent="0.3">
      <c r="A1343">
        <v>270</v>
      </c>
      <c r="B1343">
        <v>20240501</v>
      </c>
      <c r="C1343">
        <v>4.2</v>
      </c>
      <c r="D1343">
        <v>16.7</v>
      </c>
      <c r="E1343">
        <v>2302</v>
      </c>
      <c r="F1343">
        <v>0</v>
      </c>
      <c r="G1343">
        <v>1007.4</v>
      </c>
      <c r="H1343">
        <v>84</v>
      </c>
      <c r="I1343" s="101" t="s">
        <v>22</v>
      </c>
      <c r="J1343" s="1">
        <f>DATEVALUE(RIGHT(jaar_zip[[#This Row],[YYYYMMDD]],2)&amp;"-"&amp;MID(jaar_zip[[#This Row],[YYYYMMDD]],5,2)&amp;"-"&amp;LEFT(jaar_zip[[#This Row],[YYYYMMDD]],4))</f>
        <v>45413</v>
      </c>
      <c r="K1343" s="101" t="str">
        <f>IF(AND(VALUE(MONTH(jaar_zip[[#This Row],[Datum]]))=1,VALUE(WEEKNUM(jaar_zip[[#This Row],[Datum]],21))&gt;51),RIGHT(YEAR(jaar_zip[[#This Row],[Datum]])-1,2),RIGHT(YEAR(jaar_zip[[#This Row],[Datum]]),2))&amp;"-"&amp; TEXT(WEEKNUM(jaar_zip[[#This Row],[Datum]],21),"00")</f>
        <v>24-18</v>
      </c>
      <c r="L1343" s="101">
        <f>MONTH(jaar_zip[[#This Row],[Datum]])</f>
        <v>5</v>
      </c>
      <c r="M1343" s="101">
        <f>IF(ISNUMBER(jaar_zip[[#This Row],[etmaaltemperatuur]]),IF(jaar_zip[[#This Row],[etmaaltemperatuur]]&lt;stookgrens,stookgrens-jaar_zip[[#This Row],[etmaaltemperatuur]],0),"")</f>
        <v>1.3000000000000007</v>
      </c>
      <c r="N1343" s="101">
        <f>IF(ISNUMBER(jaar_zip[[#This Row],[graaddagen]]),IF(OR(MONTH(jaar_zip[[#This Row],[Datum]])=1,MONTH(jaar_zip[[#This Row],[Datum]])=2,MONTH(jaar_zip[[#This Row],[Datum]])=11,MONTH(jaar_zip[[#This Row],[Datum]])=12),1.1,IF(OR(MONTH(jaar_zip[[#This Row],[Datum]])=3,MONTH(jaar_zip[[#This Row],[Datum]])=10),1,0.8))*jaar_zip[[#This Row],[graaddagen]],"")</f>
        <v>1.0400000000000007</v>
      </c>
      <c r="O1343" s="101">
        <f>IF(ISNUMBER(jaar_zip[[#This Row],[etmaaltemperatuur]]),IF(jaar_zip[[#This Row],[etmaaltemperatuur]]&gt;stookgrens,jaar_zip[[#This Row],[etmaaltemperatuur]]-stookgrens,0),"")</f>
        <v>0</v>
      </c>
    </row>
    <row r="1344" spans="1:15" x14ac:dyDescent="0.3">
      <c r="A1344">
        <v>273</v>
      </c>
      <c r="B1344">
        <v>20240101</v>
      </c>
      <c r="C1344">
        <v>6.5</v>
      </c>
      <c r="D1344">
        <v>7.2</v>
      </c>
      <c r="E1344">
        <v>148</v>
      </c>
      <c r="F1344">
        <v>8.6999999999999993</v>
      </c>
      <c r="H1344">
        <v>85</v>
      </c>
      <c r="I1344" s="101" t="s">
        <v>23</v>
      </c>
      <c r="J1344" s="1">
        <f>DATEVALUE(RIGHT(jaar_zip[[#This Row],[YYYYMMDD]],2)&amp;"-"&amp;MID(jaar_zip[[#This Row],[YYYYMMDD]],5,2)&amp;"-"&amp;LEFT(jaar_zip[[#This Row],[YYYYMMDD]],4))</f>
        <v>45292</v>
      </c>
      <c r="K1344" s="101" t="str">
        <f>IF(AND(VALUE(MONTH(jaar_zip[[#This Row],[Datum]]))=1,VALUE(WEEKNUM(jaar_zip[[#This Row],[Datum]],21))&gt;51),RIGHT(YEAR(jaar_zip[[#This Row],[Datum]])-1,2),RIGHT(YEAR(jaar_zip[[#This Row],[Datum]]),2))&amp;"-"&amp; TEXT(WEEKNUM(jaar_zip[[#This Row],[Datum]],21),"00")</f>
        <v>24-01</v>
      </c>
      <c r="L1344" s="101">
        <f>MONTH(jaar_zip[[#This Row],[Datum]])</f>
        <v>1</v>
      </c>
      <c r="M1344" s="101">
        <f>IF(ISNUMBER(jaar_zip[[#This Row],[etmaaltemperatuur]]),IF(jaar_zip[[#This Row],[etmaaltemperatuur]]&lt;stookgrens,stookgrens-jaar_zip[[#This Row],[etmaaltemperatuur]],0),"")</f>
        <v>10.8</v>
      </c>
      <c r="N1344" s="101">
        <f>IF(ISNUMBER(jaar_zip[[#This Row],[graaddagen]]),IF(OR(MONTH(jaar_zip[[#This Row],[Datum]])=1,MONTH(jaar_zip[[#This Row],[Datum]])=2,MONTH(jaar_zip[[#This Row],[Datum]])=11,MONTH(jaar_zip[[#This Row],[Datum]])=12),1.1,IF(OR(MONTH(jaar_zip[[#This Row],[Datum]])=3,MONTH(jaar_zip[[#This Row],[Datum]])=10),1,0.8))*jaar_zip[[#This Row],[graaddagen]],"")</f>
        <v>11.880000000000003</v>
      </c>
      <c r="O1344" s="101">
        <f>IF(ISNUMBER(jaar_zip[[#This Row],[etmaaltemperatuur]]),IF(jaar_zip[[#This Row],[etmaaltemperatuur]]&gt;stookgrens,jaar_zip[[#This Row],[etmaaltemperatuur]]-stookgrens,0),"")</f>
        <v>0</v>
      </c>
    </row>
    <row r="1345" spans="1:15" x14ac:dyDescent="0.3">
      <c r="A1345">
        <v>273</v>
      </c>
      <c r="B1345">
        <v>20240102</v>
      </c>
      <c r="C1345">
        <v>7</v>
      </c>
      <c r="D1345">
        <v>9.6</v>
      </c>
      <c r="E1345">
        <v>78</v>
      </c>
      <c r="F1345">
        <v>21.6</v>
      </c>
      <c r="H1345">
        <v>90</v>
      </c>
      <c r="I1345" s="101" t="s">
        <v>23</v>
      </c>
      <c r="J1345" s="1">
        <f>DATEVALUE(RIGHT(jaar_zip[[#This Row],[YYYYMMDD]],2)&amp;"-"&amp;MID(jaar_zip[[#This Row],[YYYYMMDD]],5,2)&amp;"-"&amp;LEFT(jaar_zip[[#This Row],[YYYYMMDD]],4))</f>
        <v>45293</v>
      </c>
      <c r="K1345" s="101" t="str">
        <f>IF(AND(VALUE(MONTH(jaar_zip[[#This Row],[Datum]]))=1,VALUE(WEEKNUM(jaar_zip[[#This Row],[Datum]],21))&gt;51),RIGHT(YEAR(jaar_zip[[#This Row],[Datum]])-1,2),RIGHT(YEAR(jaar_zip[[#This Row],[Datum]]),2))&amp;"-"&amp; TEXT(WEEKNUM(jaar_zip[[#This Row],[Datum]],21),"00")</f>
        <v>24-01</v>
      </c>
      <c r="L1345" s="101">
        <f>MONTH(jaar_zip[[#This Row],[Datum]])</f>
        <v>1</v>
      </c>
      <c r="M1345" s="101">
        <f>IF(ISNUMBER(jaar_zip[[#This Row],[etmaaltemperatuur]]),IF(jaar_zip[[#This Row],[etmaaltemperatuur]]&lt;stookgrens,stookgrens-jaar_zip[[#This Row],[etmaaltemperatuur]],0),"")</f>
        <v>8.4</v>
      </c>
      <c r="N1345" s="101">
        <f>IF(ISNUMBER(jaar_zip[[#This Row],[graaddagen]]),IF(OR(MONTH(jaar_zip[[#This Row],[Datum]])=1,MONTH(jaar_zip[[#This Row],[Datum]])=2,MONTH(jaar_zip[[#This Row],[Datum]])=11,MONTH(jaar_zip[[#This Row],[Datum]])=12),1.1,IF(OR(MONTH(jaar_zip[[#This Row],[Datum]])=3,MONTH(jaar_zip[[#This Row],[Datum]])=10),1,0.8))*jaar_zip[[#This Row],[graaddagen]],"")</f>
        <v>9.240000000000002</v>
      </c>
      <c r="O1345" s="101">
        <f>IF(ISNUMBER(jaar_zip[[#This Row],[etmaaltemperatuur]]),IF(jaar_zip[[#This Row],[etmaaltemperatuur]]&gt;stookgrens,jaar_zip[[#This Row],[etmaaltemperatuur]]-stookgrens,0),"")</f>
        <v>0</v>
      </c>
    </row>
    <row r="1346" spans="1:15" x14ac:dyDescent="0.3">
      <c r="A1346">
        <v>273</v>
      </c>
      <c r="B1346">
        <v>20240103</v>
      </c>
      <c r="C1346">
        <v>6.6</v>
      </c>
      <c r="D1346">
        <v>8.9</v>
      </c>
      <c r="E1346">
        <v>125</v>
      </c>
      <c r="F1346">
        <v>4.3</v>
      </c>
      <c r="H1346">
        <v>89</v>
      </c>
      <c r="I1346" s="101" t="s">
        <v>23</v>
      </c>
      <c r="J1346" s="1">
        <f>DATEVALUE(RIGHT(jaar_zip[[#This Row],[YYYYMMDD]],2)&amp;"-"&amp;MID(jaar_zip[[#This Row],[YYYYMMDD]],5,2)&amp;"-"&amp;LEFT(jaar_zip[[#This Row],[YYYYMMDD]],4))</f>
        <v>45294</v>
      </c>
      <c r="K1346" s="101" t="str">
        <f>IF(AND(VALUE(MONTH(jaar_zip[[#This Row],[Datum]]))=1,VALUE(WEEKNUM(jaar_zip[[#This Row],[Datum]],21))&gt;51),RIGHT(YEAR(jaar_zip[[#This Row],[Datum]])-1,2),RIGHT(YEAR(jaar_zip[[#This Row],[Datum]]),2))&amp;"-"&amp; TEXT(WEEKNUM(jaar_zip[[#This Row],[Datum]],21),"00")</f>
        <v>24-01</v>
      </c>
      <c r="L1346" s="101">
        <f>MONTH(jaar_zip[[#This Row],[Datum]])</f>
        <v>1</v>
      </c>
      <c r="M1346" s="101">
        <f>IF(ISNUMBER(jaar_zip[[#This Row],[etmaaltemperatuur]]),IF(jaar_zip[[#This Row],[etmaaltemperatuur]]&lt;stookgrens,stookgrens-jaar_zip[[#This Row],[etmaaltemperatuur]],0),"")</f>
        <v>9.1</v>
      </c>
      <c r="N1346" s="101">
        <f>IF(ISNUMBER(jaar_zip[[#This Row],[graaddagen]]),IF(OR(MONTH(jaar_zip[[#This Row],[Datum]])=1,MONTH(jaar_zip[[#This Row],[Datum]])=2,MONTH(jaar_zip[[#This Row],[Datum]])=11,MONTH(jaar_zip[[#This Row],[Datum]])=12),1.1,IF(OR(MONTH(jaar_zip[[#This Row],[Datum]])=3,MONTH(jaar_zip[[#This Row],[Datum]])=10),1,0.8))*jaar_zip[[#This Row],[graaddagen]],"")</f>
        <v>10.01</v>
      </c>
      <c r="O1346" s="101">
        <f>IF(ISNUMBER(jaar_zip[[#This Row],[etmaaltemperatuur]]),IF(jaar_zip[[#This Row],[etmaaltemperatuur]]&gt;stookgrens,jaar_zip[[#This Row],[etmaaltemperatuur]]-stookgrens,0),"")</f>
        <v>0</v>
      </c>
    </row>
    <row r="1347" spans="1:15" x14ac:dyDescent="0.3">
      <c r="A1347">
        <v>273</v>
      </c>
      <c r="B1347">
        <v>20240104</v>
      </c>
      <c r="C1347">
        <v>3.4</v>
      </c>
      <c r="D1347">
        <v>5.5</v>
      </c>
      <c r="E1347">
        <v>139</v>
      </c>
      <c r="F1347">
        <v>3.6</v>
      </c>
      <c r="H1347">
        <v>87</v>
      </c>
      <c r="I1347" s="101" t="s">
        <v>23</v>
      </c>
      <c r="J1347" s="1">
        <f>DATEVALUE(RIGHT(jaar_zip[[#This Row],[YYYYMMDD]],2)&amp;"-"&amp;MID(jaar_zip[[#This Row],[YYYYMMDD]],5,2)&amp;"-"&amp;LEFT(jaar_zip[[#This Row],[YYYYMMDD]],4))</f>
        <v>45295</v>
      </c>
      <c r="K1347" s="101" t="str">
        <f>IF(AND(VALUE(MONTH(jaar_zip[[#This Row],[Datum]]))=1,VALUE(WEEKNUM(jaar_zip[[#This Row],[Datum]],21))&gt;51),RIGHT(YEAR(jaar_zip[[#This Row],[Datum]])-1,2),RIGHT(YEAR(jaar_zip[[#This Row],[Datum]]),2))&amp;"-"&amp; TEXT(WEEKNUM(jaar_zip[[#This Row],[Datum]],21),"00")</f>
        <v>24-01</v>
      </c>
      <c r="L1347" s="101">
        <f>MONTH(jaar_zip[[#This Row],[Datum]])</f>
        <v>1</v>
      </c>
      <c r="M1347" s="101">
        <f>IF(ISNUMBER(jaar_zip[[#This Row],[etmaaltemperatuur]]),IF(jaar_zip[[#This Row],[etmaaltemperatuur]]&lt;stookgrens,stookgrens-jaar_zip[[#This Row],[etmaaltemperatuur]],0),"")</f>
        <v>12.5</v>
      </c>
      <c r="N1347" s="101">
        <f>IF(ISNUMBER(jaar_zip[[#This Row],[graaddagen]]),IF(OR(MONTH(jaar_zip[[#This Row],[Datum]])=1,MONTH(jaar_zip[[#This Row],[Datum]])=2,MONTH(jaar_zip[[#This Row],[Datum]])=11,MONTH(jaar_zip[[#This Row],[Datum]])=12),1.1,IF(OR(MONTH(jaar_zip[[#This Row],[Datum]])=3,MONTH(jaar_zip[[#This Row],[Datum]])=10),1,0.8))*jaar_zip[[#This Row],[graaddagen]],"")</f>
        <v>13.750000000000002</v>
      </c>
      <c r="O1347" s="101">
        <f>IF(ISNUMBER(jaar_zip[[#This Row],[etmaaltemperatuur]]),IF(jaar_zip[[#This Row],[etmaaltemperatuur]]&gt;stookgrens,jaar_zip[[#This Row],[etmaaltemperatuur]]-stookgrens,0),"")</f>
        <v>0</v>
      </c>
    </row>
    <row r="1348" spans="1:15" x14ac:dyDescent="0.3">
      <c r="A1348">
        <v>273</v>
      </c>
      <c r="B1348">
        <v>20240105</v>
      </c>
      <c r="C1348">
        <v>4.3</v>
      </c>
      <c r="D1348">
        <v>5.3</v>
      </c>
      <c r="E1348">
        <v>93</v>
      </c>
      <c r="F1348">
        <v>11.4</v>
      </c>
      <c r="H1348">
        <v>95</v>
      </c>
      <c r="I1348" s="101" t="s">
        <v>23</v>
      </c>
      <c r="J1348" s="1">
        <f>DATEVALUE(RIGHT(jaar_zip[[#This Row],[YYYYMMDD]],2)&amp;"-"&amp;MID(jaar_zip[[#This Row],[YYYYMMDD]],5,2)&amp;"-"&amp;LEFT(jaar_zip[[#This Row],[YYYYMMDD]],4))</f>
        <v>45296</v>
      </c>
      <c r="K1348" s="101" t="str">
        <f>IF(AND(VALUE(MONTH(jaar_zip[[#This Row],[Datum]]))=1,VALUE(WEEKNUM(jaar_zip[[#This Row],[Datum]],21))&gt;51),RIGHT(YEAR(jaar_zip[[#This Row],[Datum]])-1,2),RIGHT(YEAR(jaar_zip[[#This Row],[Datum]]),2))&amp;"-"&amp; TEXT(WEEKNUM(jaar_zip[[#This Row],[Datum]],21),"00")</f>
        <v>24-01</v>
      </c>
      <c r="L1348" s="101">
        <f>MONTH(jaar_zip[[#This Row],[Datum]])</f>
        <v>1</v>
      </c>
      <c r="M1348" s="101">
        <f>IF(ISNUMBER(jaar_zip[[#This Row],[etmaaltemperatuur]]),IF(jaar_zip[[#This Row],[etmaaltemperatuur]]&lt;stookgrens,stookgrens-jaar_zip[[#This Row],[etmaaltemperatuur]],0),"")</f>
        <v>12.7</v>
      </c>
      <c r="N1348" s="101">
        <f>IF(ISNUMBER(jaar_zip[[#This Row],[graaddagen]]),IF(OR(MONTH(jaar_zip[[#This Row],[Datum]])=1,MONTH(jaar_zip[[#This Row],[Datum]])=2,MONTH(jaar_zip[[#This Row],[Datum]])=11,MONTH(jaar_zip[[#This Row],[Datum]])=12),1.1,IF(OR(MONTH(jaar_zip[[#This Row],[Datum]])=3,MONTH(jaar_zip[[#This Row],[Datum]])=10),1,0.8))*jaar_zip[[#This Row],[graaddagen]],"")</f>
        <v>13.97</v>
      </c>
      <c r="O1348" s="101">
        <f>IF(ISNUMBER(jaar_zip[[#This Row],[etmaaltemperatuur]]),IF(jaar_zip[[#This Row],[etmaaltemperatuur]]&gt;stookgrens,jaar_zip[[#This Row],[etmaaltemperatuur]]-stookgrens,0),"")</f>
        <v>0</v>
      </c>
    </row>
    <row r="1349" spans="1:15" x14ac:dyDescent="0.3">
      <c r="A1349">
        <v>273</v>
      </c>
      <c r="B1349">
        <v>20240106</v>
      </c>
      <c r="C1349">
        <v>4.5999999999999996</v>
      </c>
      <c r="D1349">
        <v>1.5</v>
      </c>
      <c r="E1349">
        <v>65</v>
      </c>
      <c r="F1349">
        <v>0.3</v>
      </c>
      <c r="H1349">
        <v>90</v>
      </c>
      <c r="I1349" s="101" t="s">
        <v>23</v>
      </c>
      <c r="J1349" s="1">
        <f>DATEVALUE(RIGHT(jaar_zip[[#This Row],[YYYYMMDD]],2)&amp;"-"&amp;MID(jaar_zip[[#This Row],[YYYYMMDD]],5,2)&amp;"-"&amp;LEFT(jaar_zip[[#This Row],[YYYYMMDD]],4))</f>
        <v>45297</v>
      </c>
      <c r="K1349" s="101" t="str">
        <f>IF(AND(VALUE(MONTH(jaar_zip[[#This Row],[Datum]]))=1,VALUE(WEEKNUM(jaar_zip[[#This Row],[Datum]],21))&gt;51),RIGHT(YEAR(jaar_zip[[#This Row],[Datum]])-1,2),RIGHT(YEAR(jaar_zip[[#This Row],[Datum]]),2))&amp;"-"&amp; TEXT(WEEKNUM(jaar_zip[[#This Row],[Datum]],21),"00")</f>
        <v>24-01</v>
      </c>
      <c r="L1349" s="101">
        <f>MONTH(jaar_zip[[#This Row],[Datum]])</f>
        <v>1</v>
      </c>
      <c r="M1349" s="101">
        <f>IF(ISNUMBER(jaar_zip[[#This Row],[etmaaltemperatuur]]),IF(jaar_zip[[#This Row],[etmaaltemperatuur]]&lt;stookgrens,stookgrens-jaar_zip[[#This Row],[etmaaltemperatuur]],0),"")</f>
        <v>16.5</v>
      </c>
      <c r="N1349" s="101">
        <f>IF(ISNUMBER(jaar_zip[[#This Row],[graaddagen]]),IF(OR(MONTH(jaar_zip[[#This Row],[Datum]])=1,MONTH(jaar_zip[[#This Row],[Datum]])=2,MONTH(jaar_zip[[#This Row],[Datum]])=11,MONTH(jaar_zip[[#This Row],[Datum]])=12),1.1,IF(OR(MONTH(jaar_zip[[#This Row],[Datum]])=3,MONTH(jaar_zip[[#This Row],[Datum]])=10),1,0.8))*jaar_zip[[#This Row],[graaddagen]],"")</f>
        <v>18.150000000000002</v>
      </c>
      <c r="O1349" s="101">
        <f>IF(ISNUMBER(jaar_zip[[#This Row],[etmaaltemperatuur]]),IF(jaar_zip[[#This Row],[etmaaltemperatuur]]&gt;stookgrens,jaar_zip[[#This Row],[etmaaltemperatuur]]-stookgrens,0),"")</f>
        <v>0</v>
      </c>
    </row>
    <row r="1350" spans="1:15" x14ac:dyDescent="0.3">
      <c r="A1350">
        <v>273</v>
      </c>
      <c r="B1350">
        <v>20240107</v>
      </c>
      <c r="C1350">
        <v>5.0999999999999996</v>
      </c>
      <c r="D1350">
        <v>-0.6</v>
      </c>
      <c r="E1350">
        <v>305</v>
      </c>
      <c r="F1350">
        <v>-0.1</v>
      </c>
      <c r="H1350">
        <v>80</v>
      </c>
      <c r="I1350" s="101" t="s">
        <v>23</v>
      </c>
      <c r="J1350" s="1">
        <f>DATEVALUE(RIGHT(jaar_zip[[#This Row],[YYYYMMDD]],2)&amp;"-"&amp;MID(jaar_zip[[#This Row],[YYYYMMDD]],5,2)&amp;"-"&amp;LEFT(jaar_zip[[#This Row],[YYYYMMDD]],4))</f>
        <v>45298</v>
      </c>
      <c r="K1350" s="101" t="str">
        <f>IF(AND(VALUE(MONTH(jaar_zip[[#This Row],[Datum]]))=1,VALUE(WEEKNUM(jaar_zip[[#This Row],[Datum]],21))&gt;51),RIGHT(YEAR(jaar_zip[[#This Row],[Datum]])-1,2),RIGHT(YEAR(jaar_zip[[#This Row],[Datum]]),2))&amp;"-"&amp; TEXT(WEEKNUM(jaar_zip[[#This Row],[Datum]],21),"00")</f>
        <v>24-01</v>
      </c>
      <c r="L1350" s="101">
        <f>MONTH(jaar_zip[[#This Row],[Datum]])</f>
        <v>1</v>
      </c>
      <c r="M1350" s="101">
        <f>IF(ISNUMBER(jaar_zip[[#This Row],[etmaaltemperatuur]]),IF(jaar_zip[[#This Row],[etmaaltemperatuur]]&lt;stookgrens,stookgrens-jaar_zip[[#This Row],[etmaaltemperatuur]],0),"")</f>
        <v>18.600000000000001</v>
      </c>
      <c r="N1350" s="101">
        <f>IF(ISNUMBER(jaar_zip[[#This Row],[graaddagen]]),IF(OR(MONTH(jaar_zip[[#This Row],[Datum]])=1,MONTH(jaar_zip[[#This Row],[Datum]])=2,MONTH(jaar_zip[[#This Row],[Datum]])=11,MONTH(jaar_zip[[#This Row],[Datum]])=12),1.1,IF(OR(MONTH(jaar_zip[[#This Row],[Datum]])=3,MONTH(jaar_zip[[#This Row],[Datum]])=10),1,0.8))*jaar_zip[[#This Row],[graaddagen]],"")</f>
        <v>20.460000000000004</v>
      </c>
      <c r="O1350" s="101">
        <f>IF(ISNUMBER(jaar_zip[[#This Row],[etmaaltemperatuur]]),IF(jaar_zip[[#This Row],[etmaaltemperatuur]]&gt;stookgrens,jaar_zip[[#This Row],[etmaaltemperatuur]]-stookgrens,0),"")</f>
        <v>0</v>
      </c>
    </row>
    <row r="1351" spans="1:15" x14ac:dyDescent="0.3">
      <c r="A1351">
        <v>273</v>
      </c>
      <c r="B1351">
        <v>20240108</v>
      </c>
      <c r="C1351">
        <v>5.5</v>
      </c>
      <c r="D1351">
        <v>-1.6</v>
      </c>
      <c r="E1351">
        <v>244</v>
      </c>
      <c r="F1351">
        <v>0</v>
      </c>
      <c r="H1351">
        <v>75</v>
      </c>
      <c r="I1351" s="101" t="s">
        <v>23</v>
      </c>
      <c r="J1351" s="1">
        <f>DATEVALUE(RIGHT(jaar_zip[[#This Row],[YYYYMMDD]],2)&amp;"-"&amp;MID(jaar_zip[[#This Row],[YYYYMMDD]],5,2)&amp;"-"&amp;LEFT(jaar_zip[[#This Row],[YYYYMMDD]],4))</f>
        <v>45299</v>
      </c>
      <c r="K1351" s="101" t="str">
        <f>IF(AND(VALUE(MONTH(jaar_zip[[#This Row],[Datum]]))=1,VALUE(WEEKNUM(jaar_zip[[#This Row],[Datum]],21))&gt;51),RIGHT(YEAR(jaar_zip[[#This Row],[Datum]])-1,2),RIGHT(YEAR(jaar_zip[[#This Row],[Datum]]),2))&amp;"-"&amp; TEXT(WEEKNUM(jaar_zip[[#This Row],[Datum]],21),"00")</f>
        <v>24-02</v>
      </c>
      <c r="L1351" s="101">
        <f>MONTH(jaar_zip[[#This Row],[Datum]])</f>
        <v>1</v>
      </c>
      <c r="M1351" s="101">
        <f>IF(ISNUMBER(jaar_zip[[#This Row],[etmaaltemperatuur]]),IF(jaar_zip[[#This Row],[etmaaltemperatuur]]&lt;stookgrens,stookgrens-jaar_zip[[#This Row],[etmaaltemperatuur]],0),"")</f>
        <v>19.600000000000001</v>
      </c>
      <c r="N1351" s="101">
        <f>IF(ISNUMBER(jaar_zip[[#This Row],[graaddagen]]),IF(OR(MONTH(jaar_zip[[#This Row],[Datum]])=1,MONTH(jaar_zip[[#This Row],[Datum]])=2,MONTH(jaar_zip[[#This Row],[Datum]])=11,MONTH(jaar_zip[[#This Row],[Datum]])=12),1.1,IF(OR(MONTH(jaar_zip[[#This Row],[Datum]])=3,MONTH(jaar_zip[[#This Row],[Datum]])=10),1,0.8))*jaar_zip[[#This Row],[graaddagen]],"")</f>
        <v>21.560000000000002</v>
      </c>
      <c r="O1351" s="101">
        <f>IF(ISNUMBER(jaar_zip[[#This Row],[etmaaltemperatuur]]),IF(jaar_zip[[#This Row],[etmaaltemperatuur]]&gt;stookgrens,jaar_zip[[#This Row],[etmaaltemperatuur]]-stookgrens,0),"")</f>
        <v>0</v>
      </c>
    </row>
    <row r="1352" spans="1:15" x14ac:dyDescent="0.3">
      <c r="A1352">
        <v>273</v>
      </c>
      <c r="B1352">
        <v>20240109</v>
      </c>
      <c r="C1352">
        <v>5.2</v>
      </c>
      <c r="D1352">
        <v>-3.5</v>
      </c>
      <c r="E1352">
        <v>403</v>
      </c>
      <c r="F1352">
        <v>0</v>
      </c>
      <c r="H1352">
        <v>72</v>
      </c>
      <c r="I1352" s="101" t="s">
        <v>23</v>
      </c>
      <c r="J1352" s="1">
        <f>DATEVALUE(RIGHT(jaar_zip[[#This Row],[YYYYMMDD]],2)&amp;"-"&amp;MID(jaar_zip[[#This Row],[YYYYMMDD]],5,2)&amp;"-"&amp;LEFT(jaar_zip[[#This Row],[YYYYMMDD]],4))</f>
        <v>45300</v>
      </c>
      <c r="K1352" s="101" t="str">
        <f>IF(AND(VALUE(MONTH(jaar_zip[[#This Row],[Datum]]))=1,VALUE(WEEKNUM(jaar_zip[[#This Row],[Datum]],21))&gt;51),RIGHT(YEAR(jaar_zip[[#This Row],[Datum]])-1,2),RIGHT(YEAR(jaar_zip[[#This Row],[Datum]]),2))&amp;"-"&amp; TEXT(WEEKNUM(jaar_zip[[#This Row],[Datum]],21),"00")</f>
        <v>24-02</v>
      </c>
      <c r="L1352" s="101">
        <f>MONTH(jaar_zip[[#This Row],[Datum]])</f>
        <v>1</v>
      </c>
      <c r="M1352" s="101">
        <f>IF(ISNUMBER(jaar_zip[[#This Row],[etmaaltemperatuur]]),IF(jaar_zip[[#This Row],[etmaaltemperatuur]]&lt;stookgrens,stookgrens-jaar_zip[[#This Row],[etmaaltemperatuur]],0),"")</f>
        <v>21.5</v>
      </c>
      <c r="N1352" s="101">
        <f>IF(ISNUMBER(jaar_zip[[#This Row],[graaddagen]]),IF(OR(MONTH(jaar_zip[[#This Row],[Datum]])=1,MONTH(jaar_zip[[#This Row],[Datum]])=2,MONTH(jaar_zip[[#This Row],[Datum]])=11,MONTH(jaar_zip[[#This Row],[Datum]])=12),1.1,IF(OR(MONTH(jaar_zip[[#This Row],[Datum]])=3,MONTH(jaar_zip[[#This Row],[Datum]])=10),1,0.8))*jaar_zip[[#This Row],[graaddagen]],"")</f>
        <v>23.650000000000002</v>
      </c>
      <c r="O1352" s="101">
        <f>IF(ISNUMBER(jaar_zip[[#This Row],[etmaaltemperatuur]]),IF(jaar_zip[[#This Row],[etmaaltemperatuur]]&gt;stookgrens,jaar_zip[[#This Row],[etmaaltemperatuur]]-stookgrens,0),"")</f>
        <v>0</v>
      </c>
    </row>
    <row r="1353" spans="1:15" x14ac:dyDescent="0.3">
      <c r="A1353">
        <v>273</v>
      </c>
      <c r="B1353">
        <v>20240110</v>
      </c>
      <c r="C1353">
        <v>3.8</v>
      </c>
      <c r="D1353">
        <v>-3.5</v>
      </c>
      <c r="E1353">
        <v>398</v>
      </c>
      <c r="F1353">
        <v>0</v>
      </c>
      <c r="H1353">
        <v>74</v>
      </c>
      <c r="I1353" s="101" t="s">
        <v>23</v>
      </c>
      <c r="J1353" s="1">
        <f>DATEVALUE(RIGHT(jaar_zip[[#This Row],[YYYYMMDD]],2)&amp;"-"&amp;MID(jaar_zip[[#This Row],[YYYYMMDD]],5,2)&amp;"-"&amp;LEFT(jaar_zip[[#This Row],[YYYYMMDD]],4))</f>
        <v>45301</v>
      </c>
      <c r="K1353" s="101" t="str">
        <f>IF(AND(VALUE(MONTH(jaar_zip[[#This Row],[Datum]]))=1,VALUE(WEEKNUM(jaar_zip[[#This Row],[Datum]],21))&gt;51),RIGHT(YEAR(jaar_zip[[#This Row],[Datum]])-1,2),RIGHT(YEAR(jaar_zip[[#This Row],[Datum]]),2))&amp;"-"&amp; TEXT(WEEKNUM(jaar_zip[[#This Row],[Datum]],21),"00")</f>
        <v>24-02</v>
      </c>
      <c r="L1353" s="101">
        <f>MONTH(jaar_zip[[#This Row],[Datum]])</f>
        <v>1</v>
      </c>
      <c r="M1353" s="101">
        <f>IF(ISNUMBER(jaar_zip[[#This Row],[etmaaltemperatuur]]),IF(jaar_zip[[#This Row],[etmaaltemperatuur]]&lt;stookgrens,stookgrens-jaar_zip[[#This Row],[etmaaltemperatuur]],0),"")</f>
        <v>21.5</v>
      </c>
      <c r="N1353" s="101">
        <f>IF(ISNUMBER(jaar_zip[[#This Row],[graaddagen]]),IF(OR(MONTH(jaar_zip[[#This Row],[Datum]])=1,MONTH(jaar_zip[[#This Row],[Datum]])=2,MONTH(jaar_zip[[#This Row],[Datum]])=11,MONTH(jaar_zip[[#This Row],[Datum]])=12),1.1,IF(OR(MONTH(jaar_zip[[#This Row],[Datum]])=3,MONTH(jaar_zip[[#This Row],[Datum]])=10),1,0.8))*jaar_zip[[#This Row],[graaddagen]],"")</f>
        <v>23.650000000000002</v>
      </c>
      <c r="O1353" s="101">
        <f>IF(ISNUMBER(jaar_zip[[#This Row],[etmaaltemperatuur]]),IF(jaar_zip[[#This Row],[etmaaltemperatuur]]&gt;stookgrens,jaar_zip[[#This Row],[etmaaltemperatuur]]-stookgrens,0),"")</f>
        <v>0</v>
      </c>
    </row>
    <row r="1354" spans="1:15" x14ac:dyDescent="0.3">
      <c r="A1354">
        <v>273</v>
      </c>
      <c r="B1354">
        <v>20240111</v>
      </c>
      <c r="C1354">
        <v>1.8</v>
      </c>
      <c r="D1354">
        <v>-1.4</v>
      </c>
      <c r="E1354">
        <v>113</v>
      </c>
      <c r="F1354">
        <v>-0.1</v>
      </c>
      <c r="H1354">
        <v>91</v>
      </c>
      <c r="I1354" s="101" t="s">
        <v>23</v>
      </c>
      <c r="J1354" s="1">
        <f>DATEVALUE(RIGHT(jaar_zip[[#This Row],[YYYYMMDD]],2)&amp;"-"&amp;MID(jaar_zip[[#This Row],[YYYYMMDD]],5,2)&amp;"-"&amp;LEFT(jaar_zip[[#This Row],[YYYYMMDD]],4))</f>
        <v>45302</v>
      </c>
      <c r="K1354" s="101" t="str">
        <f>IF(AND(VALUE(MONTH(jaar_zip[[#This Row],[Datum]]))=1,VALUE(WEEKNUM(jaar_zip[[#This Row],[Datum]],21))&gt;51),RIGHT(YEAR(jaar_zip[[#This Row],[Datum]])-1,2),RIGHT(YEAR(jaar_zip[[#This Row],[Datum]]),2))&amp;"-"&amp; TEXT(WEEKNUM(jaar_zip[[#This Row],[Datum]],21),"00")</f>
        <v>24-02</v>
      </c>
      <c r="L1354" s="101">
        <f>MONTH(jaar_zip[[#This Row],[Datum]])</f>
        <v>1</v>
      </c>
      <c r="M1354" s="101">
        <f>IF(ISNUMBER(jaar_zip[[#This Row],[etmaaltemperatuur]]),IF(jaar_zip[[#This Row],[etmaaltemperatuur]]&lt;stookgrens,stookgrens-jaar_zip[[#This Row],[etmaaltemperatuur]],0),"")</f>
        <v>19.399999999999999</v>
      </c>
      <c r="N1354" s="101">
        <f>IF(ISNUMBER(jaar_zip[[#This Row],[graaddagen]]),IF(OR(MONTH(jaar_zip[[#This Row],[Datum]])=1,MONTH(jaar_zip[[#This Row],[Datum]])=2,MONTH(jaar_zip[[#This Row],[Datum]])=11,MONTH(jaar_zip[[#This Row],[Datum]])=12),1.1,IF(OR(MONTH(jaar_zip[[#This Row],[Datum]])=3,MONTH(jaar_zip[[#This Row],[Datum]])=10),1,0.8))*jaar_zip[[#This Row],[graaddagen]],"")</f>
        <v>21.34</v>
      </c>
      <c r="O1354" s="101">
        <f>IF(ISNUMBER(jaar_zip[[#This Row],[etmaaltemperatuur]]),IF(jaar_zip[[#This Row],[etmaaltemperatuur]]&gt;stookgrens,jaar_zip[[#This Row],[etmaaltemperatuur]]-stookgrens,0),"")</f>
        <v>0</v>
      </c>
    </row>
    <row r="1355" spans="1:15" x14ac:dyDescent="0.3">
      <c r="A1355">
        <v>273</v>
      </c>
      <c r="B1355">
        <v>20240112</v>
      </c>
      <c r="C1355">
        <v>2.2000000000000002</v>
      </c>
      <c r="D1355">
        <v>2.4</v>
      </c>
      <c r="E1355">
        <v>167</v>
      </c>
      <c r="F1355">
        <v>0.4</v>
      </c>
      <c r="H1355">
        <v>94</v>
      </c>
      <c r="I1355" s="101" t="s">
        <v>23</v>
      </c>
      <c r="J1355" s="1">
        <f>DATEVALUE(RIGHT(jaar_zip[[#This Row],[YYYYMMDD]],2)&amp;"-"&amp;MID(jaar_zip[[#This Row],[YYYYMMDD]],5,2)&amp;"-"&amp;LEFT(jaar_zip[[#This Row],[YYYYMMDD]],4))</f>
        <v>45303</v>
      </c>
      <c r="K1355" s="101" t="str">
        <f>IF(AND(VALUE(MONTH(jaar_zip[[#This Row],[Datum]]))=1,VALUE(WEEKNUM(jaar_zip[[#This Row],[Datum]],21))&gt;51),RIGHT(YEAR(jaar_zip[[#This Row],[Datum]])-1,2),RIGHT(YEAR(jaar_zip[[#This Row],[Datum]]),2))&amp;"-"&amp; TEXT(WEEKNUM(jaar_zip[[#This Row],[Datum]],21),"00")</f>
        <v>24-02</v>
      </c>
      <c r="L1355" s="101">
        <f>MONTH(jaar_zip[[#This Row],[Datum]])</f>
        <v>1</v>
      </c>
      <c r="M1355" s="101">
        <f>IF(ISNUMBER(jaar_zip[[#This Row],[etmaaltemperatuur]]),IF(jaar_zip[[#This Row],[etmaaltemperatuur]]&lt;stookgrens,stookgrens-jaar_zip[[#This Row],[etmaaltemperatuur]],0),"")</f>
        <v>15.6</v>
      </c>
      <c r="N1355" s="101">
        <f>IF(ISNUMBER(jaar_zip[[#This Row],[graaddagen]]),IF(OR(MONTH(jaar_zip[[#This Row],[Datum]])=1,MONTH(jaar_zip[[#This Row],[Datum]])=2,MONTH(jaar_zip[[#This Row],[Datum]])=11,MONTH(jaar_zip[[#This Row],[Datum]])=12),1.1,IF(OR(MONTH(jaar_zip[[#This Row],[Datum]])=3,MONTH(jaar_zip[[#This Row],[Datum]])=10),1,0.8))*jaar_zip[[#This Row],[graaddagen]],"")</f>
        <v>17.16</v>
      </c>
      <c r="O1355" s="101">
        <f>IF(ISNUMBER(jaar_zip[[#This Row],[etmaaltemperatuur]]),IF(jaar_zip[[#This Row],[etmaaltemperatuur]]&gt;stookgrens,jaar_zip[[#This Row],[etmaaltemperatuur]]-stookgrens,0),"")</f>
        <v>0</v>
      </c>
    </row>
    <row r="1356" spans="1:15" x14ac:dyDescent="0.3">
      <c r="A1356">
        <v>273</v>
      </c>
      <c r="B1356">
        <v>20240113</v>
      </c>
      <c r="C1356">
        <v>3.5</v>
      </c>
      <c r="D1356">
        <v>2.9</v>
      </c>
      <c r="E1356">
        <v>138</v>
      </c>
      <c r="F1356">
        <v>1.4</v>
      </c>
      <c r="H1356">
        <v>95</v>
      </c>
      <c r="I1356" s="101" t="s">
        <v>23</v>
      </c>
      <c r="J1356" s="1">
        <f>DATEVALUE(RIGHT(jaar_zip[[#This Row],[YYYYMMDD]],2)&amp;"-"&amp;MID(jaar_zip[[#This Row],[YYYYMMDD]],5,2)&amp;"-"&amp;LEFT(jaar_zip[[#This Row],[YYYYMMDD]],4))</f>
        <v>45304</v>
      </c>
      <c r="K1356" s="101" t="str">
        <f>IF(AND(VALUE(MONTH(jaar_zip[[#This Row],[Datum]]))=1,VALUE(WEEKNUM(jaar_zip[[#This Row],[Datum]],21))&gt;51),RIGHT(YEAR(jaar_zip[[#This Row],[Datum]])-1,2),RIGHT(YEAR(jaar_zip[[#This Row],[Datum]]),2))&amp;"-"&amp; TEXT(WEEKNUM(jaar_zip[[#This Row],[Datum]],21),"00")</f>
        <v>24-02</v>
      </c>
      <c r="L1356" s="101">
        <f>MONTH(jaar_zip[[#This Row],[Datum]])</f>
        <v>1</v>
      </c>
      <c r="M1356" s="101">
        <f>IF(ISNUMBER(jaar_zip[[#This Row],[etmaaltemperatuur]]),IF(jaar_zip[[#This Row],[etmaaltemperatuur]]&lt;stookgrens,stookgrens-jaar_zip[[#This Row],[etmaaltemperatuur]],0),"")</f>
        <v>15.1</v>
      </c>
      <c r="N1356" s="101">
        <f>IF(ISNUMBER(jaar_zip[[#This Row],[graaddagen]]),IF(OR(MONTH(jaar_zip[[#This Row],[Datum]])=1,MONTH(jaar_zip[[#This Row],[Datum]])=2,MONTH(jaar_zip[[#This Row],[Datum]])=11,MONTH(jaar_zip[[#This Row],[Datum]])=12),1.1,IF(OR(MONTH(jaar_zip[[#This Row],[Datum]])=3,MONTH(jaar_zip[[#This Row],[Datum]])=10),1,0.8))*jaar_zip[[#This Row],[graaddagen]],"")</f>
        <v>16.61</v>
      </c>
      <c r="O1356" s="101">
        <f>IF(ISNUMBER(jaar_zip[[#This Row],[etmaaltemperatuur]]),IF(jaar_zip[[#This Row],[etmaaltemperatuur]]&gt;stookgrens,jaar_zip[[#This Row],[etmaaltemperatuur]]-stookgrens,0),"")</f>
        <v>0</v>
      </c>
    </row>
    <row r="1357" spans="1:15" x14ac:dyDescent="0.3">
      <c r="A1357">
        <v>273</v>
      </c>
      <c r="B1357">
        <v>20240114</v>
      </c>
      <c r="C1357">
        <v>3.8</v>
      </c>
      <c r="D1357">
        <v>2.8</v>
      </c>
      <c r="E1357">
        <v>126</v>
      </c>
      <c r="F1357">
        <v>2.2000000000000002</v>
      </c>
      <c r="H1357">
        <v>90</v>
      </c>
      <c r="I1357" s="101" t="s">
        <v>23</v>
      </c>
      <c r="J1357" s="1">
        <f>DATEVALUE(RIGHT(jaar_zip[[#This Row],[YYYYMMDD]],2)&amp;"-"&amp;MID(jaar_zip[[#This Row],[YYYYMMDD]],5,2)&amp;"-"&amp;LEFT(jaar_zip[[#This Row],[YYYYMMDD]],4))</f>
        <v>45305</v>
      </c>
      <c r="K1357" s="101" t="str">
        <f>IF(AND(VALUE(MONTH(jaar_zip[[#This Row],[Datum]]))=1,VALUE(WEEKNUM(jaar_zip[[#This Row],[Datum]],21))&gt;51),RIGHT(YEAR(jaar_zip[[#This Row],[Datum]])-1,2),RIGHT(YEAR(jaar_zip[[#This Row],[Datum]]),2))&amp;"-"&amp; TEXT(WEEKNUM(jaar_zip[[#This Row],[Datum]],21),"00")</f>
        <v>24-02</v>
      </c>
      <c r="L1357" s="101">
        <f>MONTH(jaar_zip[[#This Row],[Datum]])</f>
        <v>1</v>
      </c>
      <c r="M1357" s="101">
        <f>IF(ISNUMBER(jaar_zip[[#This Row],[etmaaltemperatuur]]),IF(jaar_zip[[#This Row],[etmaaltemperatuur]]&lt;stookgrens,stookgrens-jaar_zip[[#This Row],[etmaaltemperatuur]],0),"")</f>
        <v>15.2</v>
      </c>
      <c r="N1357" s="101">
        <f>IF(ISNUMBER(jaar_zip[[#This Row],[graaddagen]]),IF(OR(MONTH(jaar_zip[[#This Row],[Datum]])=1,MONTH(jaar_zip[[#This Row],[Datum]])=2,MONTH(jaar_zip[[#This Row],[Datum]])=11,MONTH(jaar_zip[[#This Row],[Datum]])=12),1.1,IF(OR(MONTH(jaar_zip[[#This Row],[Datum]])=3,MONTH(jaar_zip[[#This Row],[Datum]])=10),1,0.8))*jaar_zip[[#This Row],[graaddagen]],"")</f>
        <v>16.72</v>
      </c>
      <c r="O1357" s="101">
        <f>IF(ISNUMBER(jaar_zip[[#This Row],[etmaaltemperatuur]]),IF(jaar_zip[[#This Row],[etmaaltemperatuur]]&gt;stookgrens,jaar_zip[[#This Row],[etmaaltemperatuur]]-stookgrens,0),"")</f>
        <v>0</v>
      </c>
    </row>
    <row r="1358" spans="1:15" x14ac:dyDescent="0.3">
      <c r="A1358">
        <v>273</v>
      </c>
      <c r="B1358">
        <v>20240115</v>
      </c>
      <c r="C1358">
        <v>5.3</v>
      </c>
      <c r="D1358">
        <v>1.7</v>
      </c>
      <c r="E1358">
        <v>292</v>
      </c>
      <c r="F1358">
        <v>3.9</v>
      </c>
      <c r="H1358">
        <v>86</v>
      </c>
      <c r="I1358" s="101" t="s">
        <v>23</v>
      </c>
      <c r="J1358" s="1">
        <f>DATEVALUE(RIGHT(jaar_zip[[#This Row],[YYYYMMDD]],2)&amp;"-"&amp;MID(jaar_zip[[#This Row],[YYYYMMDD]],5,2)&amp;"-"&amp;LEFT(jaar_zip[[#This Row],[YYYYMMDD]],4))</f>
        <v>45306</v>
      </c>
      <c r="K1358" s="101" t="str">
        <f>IF(AND(VALUE(MONTH(jaar_zip[[#This Row],[Datum]]))=1,VALUE(WEEKNUM(jaar_zip[[#This Row],[Datum]],21))&gt;51),RIGHT(YEAR(jaar_zip[[#This Row],[Datum]])-1,2),RIGHT(YEAR(jaar_zip[[#This Row],[Datum]]),2))&amp;"-"&amp; TEXT(WEEKNUM(jaar_zip[[#This Row],[Datum]],21),"00")</f>
        <v>24-03</v>
      </c>
      <c r="L1358" s="101">
        <f>MONTH(jaar_zip[[#This Row],[Datum]])</f>
        <v>1</v>
      </c>
      <c r="M1358" s="101">
        <f>IF(ISNUMBER(jaar_zip[[#This Row],[etmaaltemperatuur]]),IF(jaar_zip[[#This Row],[etmaaltemperatuur]]&lt;stookgrens,stookgrens-jaar_zip[[#This Row],[etmaaltemperatuur]],0),"")</f>
        <v>16.3</v>
      </c>
      <c r="N1358" s="101">
        <f>IF(ISNUMBER(jaar_zip[[#This Row],[graaddagen]]),IF(OR(MONTH(jaar_zip[[#This Row],[Datum]])=1,MONTH(jaar_zip[[#This Row],[Datum]])=2,MONTH(jaar_zip[[#This Row],[Datum]])=11,MONTH(jaar_zip[[#This Row],[Datum]])=12),1.1,IF(OR(MONTH(jaar_zip[[#This Row],[Datum]])=3,MONTH(jaar_zip[[#This Row],[Datum]])=10),1,0.8))*jaar_zip[[#This Row],[graaddagen]],"")</f>
        <v>17.930000000000003</v>
      </c>
      <c r="O1358" s="101">
        <f>IF(ISNUMBER(jaar_zip[[#This Row],[etmaaltemperatuur]]),IF(jaar_zip[[#This Row],[etmaaltemperatuur]]&gt;stookgrens,jaar_zip[[#This Row],[etmaaltemperatuur]]-stookgrens,0),"")</f>
        <v>0</v>
      </c>
    </row>
    <row r="1359" spans="1:15" x14ac:dyDescent="0.3">
      <c r="A1359">
        <v>273</v>
      </c>
      <c r="B1359">
        <v>20240116</v>
      </c>
      <c r="C1359">
        <v>4.5</v>
      </c>
      <c r="D1359">
        <v>0.4</v>
      </c>
      <c r="E1359">
        <v>262</v>
      </c>
      <c r="F1359">
        <v>0.5</v>
      </c>
      <c r="H1359">
        <v>84</v>
      </c>
      <c r="I1359" s="101" t="s">
        <v>23</v>
      </c>
      <c r="J1359" s="1">
        <f>DATEVALUE(RIGHT(jaar_zip[[#This Row],[YYYYMMDD]],2)&amp;"-"&amp;MID(jaar_zip[[#This Row],[YYYYMMDD]],5,2)&amp;"-"&amp;LEFT(jaar_zip[[#This Row],[YYYYMMDD]],4))</f>
        <v>45307</v>
      </c>
      <c r="K1359" s="101" t="str">
        <f>IF(AND(VALUE(MONTH(jaar_zip[[#This Row],[Datum]]))=1,VALUE(WEEKNUM(jaar_zip[[#This Row],[Datum]],21))&gt;51),RIGHT(YEAR(jaar_zip[[#This Row],[Datum]])-1,2),RIGHT(YEAR(jaar_zip[[#This Row],[Datum]]),2))&amp;"-"&amp; TEXT(WEEKNUM(jaar_zip[[#This Row],[Datum]],21),"00")</f>
        <v>24-03</v>
      </c>
      <c r="L1359" s="101">
        <f>MONTH(jaar_zip[[#This Row],[Datum]])</f>
        <v>1</v>
      </c>
      <c r="M1359" s="101">
        <f>IF(ISNUMBER(jaar_zip[[#This Row],[etmaaltemperatuur]]),IF(jaar_zip[[#This Row],[etmaaltemperatuur]]&lt;stookgrens,stookgrens-jaar_zip[[#This Row],[etmaaltemperatuur]],0),"")</f>
        <v>17.600000000000001</v>
      </c>
      <c r="N1359" s="101">
        <f>IF(ISNUMBER(jaar_zip[[#This Row],[graaddagen]]),IF(OR(MONTH(jaar_zip[[#This Row],[Datum]])=1,MONTH(jaar_zip[[#This Row],[Datum]])=2,MONTH(jaar_zip[[#This Row],[Datum]])=11,MONTH(jaar_zip[[#This Row],[Datum]])=12),1.1,IF(OR(MONTH(jaar_zip[[#This Row],[Datum]])=3,MONTH(jaar_zip[[#This Row],[Datum]])=10),1,0.8))*jaar_zip[[#This Row],[graaddagen]],"")</f>
        <v>19.360000000000003</v>
      </c>
      <c r="O1359" s="101">
        <f>IF(ISNUMBER(jaar_zip[[#This Row],[etmaaltemperatuur]]),IF(jaar_zip[[#This Row],[etmaaltemperatuur]]&gt;stookgrens,jaar_zip[[#This Row],[etmaaltemperatuur]]-stookgrens,0),"")</f>
        <v>0</v>
      </c>
    </row>
    <row r="1360" spans="1:15" x14ac:dyDescent="0.3">
      <c r="A1360">
        <v>273</v>
      </c>
      <c r="B1360">
        <v>20240117</v>
      </c>
      <c r="C1360">
        <v>3</v>
      </c>
      <c r="D1360">
        <v>-0.9</v>
      </c>
      <c r="E1360">
        <v>219</v>
      </c>
      <c r="F1360">
        <v>0</v>
      </c>
      <c r="H1360">
        <v>82</v>
      </c>
      <c r="I1360" s="101" t="s">
        <v>23</v>
      </c>
      <c r="J1360" s="1">
        <f>DATEVALUE(RIGHT(jaar_zip[[#This Row],[YYYYMMDD]],2)&amp;"-"&amp;MID(jaar_zip[[#This Row],[YYYYMMDD]],5,2)&amp;"-"&amp;LEFT(jaar_zip[[#This Row],[YYYYMMDD]],4))</f>
        <v>45308</v>
      </c>
      <c r="K1360" s="101" t="str">
        <f>IF(AND(VALUE(MONTH(jaar_zip[[#This Row],[Datum]]))=1,VALUE(WEEKNUM(jaar_zip[[#This Row],[Datum]],21))&gt;51),RIGHT(YEAR(jaar_zip[[#This Row],[Datum]])-1,2),RIGHT(YEAR(jaar_zip[[#This Row],[Datum]]),2))&amp;"-"&amp; TEXT(WEEKNUM(jaar_zip[[#This Row],[Datum]],21),"00")</f>
        <v>24-03</v>
      </c>
      <c r="L1360" s="101">
        <f>MONTH(jaar_zip[[#This Row],[Datum]])</f>
        <v>1</v>
      </c>
      <c r="M1360" s="101">
        <f>IF(ISNUMBER(jaar_zip[[#This Row],[etmaaltemperatuur]]),IF(jaar_zip[[#This Row],[etmaaltemperatuur]]&lt;stookgrens,stookgrens-jaar_zip[[#This Row],[etmaaltemperatuur]],0),"")</f>
        <v>18.899999999999999</v>
      </c>
      <c r="N1360" s="101">
        <f>IF(ISNUMBER(jaar_zip[[#This Row],[graaddagen]]),IF(OR(MONTH(jaar_zip[[#This Row],[Datum]])=1,MONTH(jaar_zip[[#This Row],[Datum]])=2,MONTH(jaar_zip[[#This Row],[Datum]])=11,MONTH(jaar_zip[[#This Row],[Datum]])=12),1.1,IF(OR(MONTH(jaar_zip[[#This Row],[Datum]])=3,MONTH(jaar_zip[[#This Row],[Datum]])=10),1,0.8))*jaar_zip[[#This Row],[graaddagen]],"")</f>
        <v>20.79</v>
      </c>
      <c r="O1360" s="101">
        <f>IF(ISNUMBER(jaar_zip[[#This Row],[etmaaltemperatuur]]),IF(jaar_zip[[#This Row],[etmaaltemperatuur]]&gt;stookgrens,jaar_zip[[#This Row],[etmaaltemperatuur]]-stookgrens,0),"")</f>
        <v>0</v>
      </c>
    </row>
    <row r="1361" spans="1:15" x14ac:dyDescent="0.3">
      <c r="A1361">
        <v>273</v>
      </c>
      <c r="B1361">
        <v>20240118</v>
      </c>
      <c r="C1361">
        <v>2</v>
      </c>
      <c r="D1361">
        <v>-0.7</v>
      </c>
      <c r="E1361">
        <v>507</v>
      </c>
      <c r="F1361">
        <v>0.1</v>
      </c>
      <c r="H1361">
        <v>88</v>
      </c>
      <c r="I1361" s="101" t="s">
        <v>23</v>
      </c>
      <c r="J1361" s="1">
        <f>DATEVALUE(RIGHT(jaar_zip[[#This Row],[YYYYMMDD]],2)&amp;"-"&amp;MID(jaar_zip[[#This Row],[YYYYMMDD]],5,2)&amp;"-"&amp;LEFT(jaar_zip[[#This Row],[YYYYMMDD]],4))</f>
        <v>45309</v>
      </c>
      <c r="K1361" s="101" t="str">
        <f>IF(AND(VALUE(MONTH(jaar_zip[[#This Row],[Datum]]))=1,VALUE(WEEKNUM(jaar_zip[[#This Row],[Datum]],21))&gt;51),RIGHT(YEAR(jaar_zip[[#This Row],[Datum]])-1,2),RIGHT(YEAR(jaar_zip[[#This Row],[Datum]]),2))&amp;"-"&amp; TEXT(WEEKNUM(jaar_zip[[#This Row],[Datum]],21),"00")</f>
        <v>24-03</v>
      </c>
      <c r="L1361" s="101">
        <f>MONTH(jaar_zip[[#This Row],[Datum]])</f>
        <v>1</v>
      </c>
      <c r="M1361" s="101">
        <f>IF(ISNUMBER(jaar_zip[[#This Row],[etmaaltemperatuur]]),IF(jaar_zip[[#This Row],[etmaaltemperatuur]]&lt;stookgrens,stookgrens-jaar_zip[[#This Row],[etmaaltemperatuur]],0),"")</f>
        <v>18.7</v>
      </c>
      <c r="N1361" s="101">
        <f>IF(ISNUMBER(jaar_zip[[#This Row],[graaddagen]]),IF(OR(MONTH(jaar_zip[[#This Row],[Datum]])=1,MONTH(jaar_zip[[#This Row],[Datum]])=2,MONTH(jaar_zip[[#This Row],[Datum]])=11,MONTH(jaar_zip[[#This Row],[Datum]])=12),1.1,IF(OR(MONTH(jaar_zip[[#This Row],[Datum]])=3,MONTH(jaar_zip[[#This Row],[Datum]])=10),1,0.8))*jaar_zip[[#This Row],[graaddagen]],"")</f>
        <v>20.57</v>
      </c>
      <c r="O1361" s="101">
        <f>IF(ISNUMBER(jaar_zip[[#This Row],[etmaaltemperatuur]]),IF(jaar_zip[[#This Row],[etmaaltemperatuur]]&gt;stookgrens,jaar_zip[[#This Row],[etmaaltemperatuur]]-stookgrens,0),"")</f>
        <v>0</v>
      </c>
    </row>
    <row r="1362" spans="1:15" x14ac:dyDescent="0.3">
      <c r="A1362">
        <v>273</v>
      </c>
      <c r="B1362">
        <v>20240119</v>
      </c>
      <c r="C1362">
        <v>4</v>
      </c>
      <c r="D1362">
        <v>0.4</v>
      </c>
      <c r="E1362">
        <v>448</v>
      </c>
      <c r="F1362">
        <v>1.1000000000000001</v>
      </c>
      <c r="H1362">
        <v>88</v>
      </c>
      <c r="I1362" s="101" t="s">
        <v>23</v>
      </c>
      <c r="J1362" s="1">
        <f>DATEVALUE(RIGHT(jaar_zip[[#This Row],[YYYYMMDD]],2)&amp;"-"&amp;MID(jaar_zip[[#This Row],[YYYYMMDD]],5,2)&amp;"-"&amp;LEFT(jaar_zip[[#This Row],[YYYYMMDD]],4))</f>
        <v>45310</v>
      </c>
      <c r="K1362" s="101" t="str">
        <f>IF(AND(VALUE(MONTH(jaar_zip[[#This Row],[Datum]]))=1,VALUE(WEEKNUM(jaar_zip[[#This Row],[Datum]],21))&gt;51),RIGHT(YEAR(jaar_zip[[#This Row],[Datum]])-1,2),RIGHT(YEAR(jaar_zip[[#This Row],[Datum]]),2))&amp;"-"&amp; TEXT(WEEKNUM(jaar_zip[[#This Row],[Datum]],21),"00")</f>
        <v>24-03</v>
      </c>
      <c r="L1362" s="101">
        <f>MONTH(jaar_zip[[#This Row],[Datum]])</f>
        <v>1</v>
      </c>
      <c r="M1362" s="101">
        <f>IF(ISNUMBER(jaar_zip[[#This Row],[etmaaltemperatuur]]),IF(jaar_zip[[#This Row],[etmaaltemperatuur]]&lt;stookgrens,stookgrens-jaar_zip[[#This Row],[etmaaltemperatuur]],0),"")</f>
        <v>17.600000000000001</v>
      </c>
      <c r="N1362" s="101">
        <f>IF(ISNUMBER(jaar_zip[[#This Row],[graaddagen]]),IF(OR(MONTH(jaar_zip[[#This Row],[Datum]])=1,MONTH(jaar_zip[[#This Row],[Datum]])=2,MONTH(jaar_zip[[#This Row],[Datum]])=11,MONTH(jaar_zip[[#This Row],[Datum]])=12),1.1,IF(OR(MONTH(jaar_zip[[#This Row],[Datum]])=3,MONTH(jaar_zip[[#This Row],[Datum]])=10),1,0.8))*jaar_zip[[#This Row],[graaddagen]],"")</f>
        <v>19.360000000000003</v>
      </c>
      <c r="O1362" s="101">
        <f>IF(ISNUMBER(jaar_zip[[#This Row],[etmaaltemperatuur]]),IF(jaar_zip[[#This Row],[etmaaltemperatuur]]&gt;stookgrens,jaar_zip[[#This Row],[etmaaltemperatuur]]-stookgrens,0),"")</f>
        <v>0</v>
      </c>
    </row>
    <row r="1363" spans="1:15" x14ac:dyDescent="0.3">
      <c r="A1363">
        <v>273</v>
      </c>
      <c r="B1363">
        <v>20240120</v>
      </c>
      <c r="C1363">
        <v>5.8</v>
      </c>
      <c r="D1363">
        <v>0.2</v>
      </c>
      <c r="E1363">
        <v>325</v>
      </c>
      <c r="F1363">
        <v>0</v>
      </c>
      <c r="H1363">
        <v>80</v>
      </c>
      <c r="I1363" s="101" t="s">
        <v>23</v>
      </c>
      <c r="J1363" s="1">
        <f>DATEVALUE(RIGHT(jaar_zip[[#This Row],[YYYYMMDD]],2)&amp;"-"&amp;MID(jaar_zip[[#This Row],[YYYYMMDD]],5,2)&amp;"-"&amp;LEFT(jaar_zip[[#This Row],[YYYYMMDD]],4))</f>
        <v>45311</v>
      </c>
      <c r="K1363" s="101" t="str">
        <f>IF(AND(VALUE(MONTH(jaar_zip[[#This Row],[Datum]]))=1,VALUE(WEEKNUM(jaar_zip[[#This Row],[Datum]],21))&gt;51),RIGHT(YEAR(jaar_zip[[#This Row],[Datum]])-1,2),RIGHT(YEAR(jaar_zip[[#This Row],[Datum]]),2))&amp;"-"&amp; TEXT(WEEKNUM(jaar_zip[[#This Row],[Datum]],21),"00")</f>
        <v>24-03</v>
      </c>
      <c r="L1363" s="101">
        <f>MONTH(jaar_zip[[#This Row],[Datum]])</f>
        <v>1</v>
      </c>
      <c r="M1363" s="101">
        <f>IF(ISNUMBER(jaar_zip[[#This Row],[etmaaltemperatuur]]),IF(jaar_zip[[#This Row],[etmaaltemperatuur]]&lt;stookgrens,stookgrens-jaar_zip[[#This Row],[etmaaltemperatuur]],0),"")</f>
        <v>17.8</v>
      </c>
      <c r="N1363" s="101">
        <f>IF(ISNUMBER(jaar_zip[[#This Row],[graaddagen]]),IF(OR(MONTH(jaar_zip[[#This Row],[Datum]])=1,MONTH(jaar_zip[[#This Row],[Datum]])=2,MONTH(jaar_zip[[#This Row],[Datum]])=11,MONTH(jaar_zip[[#This Row],[Datum]])=12),1.1,IF(OR(MONTH(jaar_zip[[#This Row],[Datum]])=3,MONTH(jaar_zip[[#This Row],[Datum]])=10),1,0.8))*jaar_zip[[#This Row],[graaddagen]],"")</f>
        <v>19.580000000000002</v>
      </c>
      <c r="O1363" s="101">
        <f>IF(ISNUMBER(jaar_zip[[#This Row],[etmaaltemperatuur]]),IF(jaar_zip[[#This Row],[etmaaltemperatuur]]&gt;stookgrens,jaar_zip[[#This Row],[etmaaltemperatuur]]-stookgrens,0),"")</f>
        <v>0</v>
      </c>
    </row>
    <row r="1364" spans="1:15" x14ac:dyDescent="0.3">
      <c r="A1364">
        <v>273</v>
      </c>
      <c r="B1364">
        <v>20240121</v>
      </c>
      <c r="C1364">
        <v>8.4</v>
      </c>
      <c r="D1364">
        <v>3.3</v>
      </c>
      <c r="E1364">
        <v>107</v>
      </c>
      <c r="F1364">
        <v>0.1</v>
      </c>
      <c r="H1364">
        <v>74</v>
      </c>
      <c r="I1364" s="101" t="s">
        <v>23</v>
      </c>
      <c r="J1364" s="1">
        <f>DATEVALUE(RIGHT(jaar_zip[[#This Row],[YYYYMMDD]],2)&amp;"-"&amp;MID(jaar_zip[[#This Row],[YYYYMMDD]],5,2)&amp;"-"&amp;LEFT(jaar_zip[[#This Row],[YYYYMMDD]],4))</f>
        <v>45312</v>
      </c>
      <c r="K1364" s="101" t="str">
        <f>IF(AND(VALUE(MONTH(jaar_zip[[#This Row],[Datum]]))=1,VALUE(WEEKNUM(jaar_zip[[#This Row],[Datum]],21))&gt;51),RIGHT(YEAR(jaar_zip[[#This Row],[Datum]])-1,2),RIGHT(YEAR(jaar_zip[[#This Row],[Datum]]),2))&amp;"-"&amp; TEXT(WEEKNUM(jaar_zip[[#This Row],[Datum]],21),"00")</f>
        <v>24-03</v>
      </c>
      <c r="L1364" s="101">
        <f>MONTH(jaar_zip[[#This Row],[Datum]])</f>
        <v>1</v>
      </c>
      <c r="M1364" s="101">
        <f>IF(ISNUMBER(jaar_zip[[#This Row],[etmaaltemperatuur]]),IF(jaar_zip[[#This Row],[etmaaltemperatuur]]&lt;stookgrens,stookgrens-jaar_zip[[#This Row],[etmaaltemperatuur]],0),"")</f>
        <v>14.7</v>
      </c>
      <c r="N1364" s="101">
        <f>IF(ISNUMBER(jaar_zip[[#This Row],[graaddagen]]),IF(OR(MONTH(jaar_zip[[#This Row],[Datum]])=1,MONTH(jaar_zip[[#This Row],[Datum]])=2,MONTH(jaar_zip[[#This Row],[Datum]])=11,MONTH(jaar_zip[[#This Row],[Datum]])=12),1.1,IF(OR(MONTH(jaar_zip[[#This Row],[Datum]])=3,MONTH(jaar_zip[[#This Row],[Datum]])=10),1,0.8))*jaar_zip[[#This Row],[graaddagen]],"")</f>
        <v>16.170000000000002</v>
      </c>
      <c r="O1364" s="101">
        <f>IF(ISNUMBER(jaar_zip[[#This Row],[etmaaltemperatuur]]),IF(jaar_zip[[#This Row],[etmaaltemperatuur]]&gt;stookgrens,jaar_zip[[#This Row],[etmaaltemperatuur]]-stookgrens,0),"")</f>
        <v>0</v>
      </c>
    </row>
    <row r="1365" spans="1:15" x14ac:dyDescent="0.3">
      <c r="A1365">
        <v>273</v>
      </c>
      <c r="B1365">
        <v>20240122</v>
      </c>
      <c r="C1365">
        <v>9</v>
      </c>
      <c r="D1365">
        <v>8.6999999999999993</v>
      </c>
      <c r="E1365">
        <v>347</v>
      </c>
      <c r="F1365">
        <v>4</v>
      </c>
      <c r="H1365">
        <v>82</v>
      </c>
      <c r="I1365" s="101" t="s">
        <v>23</v>
      </c>
      <c r="J1365" s="1">
        <f>DATEVALUE(RIGHT(jaar_zip[[#This Row],[YYYYMMDD]],2)&amp;"-"&amp;MID(jaar_zip[[#This Row],[YYYYMMDD]],5,2)&amp;"-"&amp;LEFT(jaar_zip[[#This Row],[YYYYMMDD]],4))</f>
        <v>45313</v>
      </c>
      <c r="K1365" s="101" t="str">
        <f>IF(AND(VALUE(MONTH(jaar_zip[[#This Row],[Datum]]))=1,VALUE(WEEKNUM(jaar_zip[[#This Row],[Datum]],21))&gt;51),RIGHT(YEAR(jaar_zip[[#This Row],[Datum]])-1,2),RIGHT(YEAR(jaar_zip[[#This Row],[Datum]]),2))&amp;"-"&amp; TEXT(WEEKNUM(jaar_zip[[#This Row],[Datum]],21),"00")</f>
        <v>24-04</v>
      </c>
      <c r="L1365" s="101">
        <f>MONTH(jaar_zip[[#This Row],[Datum]])</f>
        <v>1</v>
      </c>
      <c r="M1365" s="101">
        <f>IF(ISNUMBER(jaar_zip[[#This Row],[etmaaltemperatuur]]),IF(jaar_zip[[#This Row],[etmaaltemperatuur]]&lt;stookgrens,stookgrens-jaar_zip[[#This Row],[etmaaltemperatuur]],0),"")</f>
        <v>9.3000000000000007</v>
      </c>
      <c r="N1365" s="101">
        <f>IF(ISNUMBER(jaar_zip[[#This Row],[graaddagen]]),IF(OR(MONTH(jaar_zip[[#This Row],[Datum]])=1,MONTH(jaar_zip[[#This Row],[Datum]])=2,MONTH(jaar_zip[[#This Row],[Datum]])=11,MONTH(jaar_zip[[#This Row],[Datum]])=12),1.1,IF(OR(MONTH(jaar_zip[[#This Row],[Datum]])=3,MONTH(jaar_zip[[#This Row],[Datum]])=10),1,0.8))*jaar_zip[[#This Row],[graaddagen]],"")</f>
        <v>10.230000000000002</v>
      </c>
      <c r="O1365" s="101">
        <f>IF(ISNUMBER(jaar_zip[[#This Row],[etmaaltemperatuur]]),IF(jaar_zip[[#This Row],[etmaaltemperatuur]]&gt;stookgrens,jaar_zip[[#This Row],[etmaaltemperatuur]]-stookgrens,0),"")</f>
        <v>0</v>
      </c>
    </row>
    <row r="1366" spans="1:15" x14ac:dyDescent="0.3">
      <c r="A1366">
        <v>273</v>
      </c>
      <c r="B1366">
        <v>20240123</v>
      </c>
      <c r="C1366">
        <v>7.4</v>
      </c>
      <c r="D1366">
        <v>7.5</v>
      </c>
      <c r="E1366">
        <v>348</v>
      </c>
      <c r="F1366">
        <v>5.4</v>
      </c>
      <c r="H1366">
        <v>84</v>
      </c>
      <c r="I1366" s="101" t="s">
        <v>23</v>
      </c>
      <c r="J1366" s="1">
        <f>DATEVALUE(RIGHT(jaar_zip[[#This Row],[YYYYMMDD]],2)&amp;"-"&amp;MID(jaar_zip[[#This Row],[YYYYMMDD]],5,2)&amp;"-"&amp;LEFT(jaar_zip[[#This Row],[YYYYMMDD]],4))</f>
        <v>45314</v>
      </c>
      <c r="K1366" s="101" t="str">
        <f>IF(AND(VALUE(MONTH(jaar_zip[[#This Row],[Datum]]))=1,VALUE(WEEKNUM(jaar_zip[[#This Row],[Datum]],21))&gt;51),RIGHT(YEAR(jaar_zip[[#This Row],[Datum]])-1,2),RIGHT(YEAR(jaar_zip[[#This Row],[Datum]]),2))&amp;"-"&amp; TEXT(WEEKNUM(jaar_zip[[#This Row],[Datum]],21),"00")</f>
        <v>24-04</v>
      </c>
      <c r="L1366" s="101">
        <f>MONTH(jaar_zip[[#This Row],[Datum]])</f>
        <v>1</v>
      </c>
      <c r="M1366" s="101">
        <f>IF(ISNUMBER(jaar_zip[[#This Row],[etmaaltemperatuur]]),IF(jaar_zip[[#This Row],[etmaaltemperatuur]]&lt;stookgrens,stookgrens-jaar_zip[[#This Row],[etmaaltemperatuur]],0),"")</f>
        <v>10.5</v>
      </c>
      <c r="N1366" s="101">
        <f>IF(ISNUMBER(jaar_zip[[#This Row],[graaddagen]]),IF(OR(MONTH(jaar_zip[[#This Row],[Datum]])=1,MONTH(jaar_zip[[#This Row],[Datum]])=2,MONTH(jaar_zip[[#This Row],[Datum]])=11,MONTH(jaar_zip[[#This Row],[Datum]])=12),1.1,IF(OR(MONTH(jaar_zip[[#This Row],[Datum]])=3,MONTH(jaar_zip[[#This Row],[Datum]])=10),1,0.8))*jaar_zip[[#This Row],[graaddagen]],"")</f>
        <v>11.55</v>
      </c>
      <c r="O1366" s="101">
        <f>IF(ISNUMBER(jaar_zip[[#This Row],[etmaaltemperatuur]]),IF(jaar_zip[[#This Row],[etmaaltemperatuur]]&gt;stookgrens,jaar_zip[[#This Row],[etmaaltemperatuur]]-stookgrens,0),"")</f>
        <v>0</v>
      </c>
    </row>
    <row r="1367" spans="1:15" x14ac:dyDescent="0.3">
      <c r="A1367">
        <v>273</v>
      </c>
      <c r="B1367">
        <v>20240124</v>
      </c>
      <c r="C1367">
        <v>9</v>
      </c>
      <c r="D1367">
        <v>9.1</v>
      </c>
      <c r="E1367">
        <v>382</v>
      </c>
      <c r="F1367">
        <v>0.3</v>
      </c>
      <c r="H1367">
        <v>79</v>
      </c>
      <c r="I1367" s="101" t="s">
        <v>23</v>
      </c>
      <c r="J1367" s="1">
        <f>DATEVALUE(RIGHT(jaar_zip[[#This Row],[YYYYMMDD]],2)&amp;"-"&amp;MID(jaar_zip[[#This Row],[YYYYMMDD]],5,2)&amp;"-"&amp;LEFT(jaar_zip[[#This Row],[YYYYMMDD]],4))</f>
        <v>45315</v>
      </c>
      <c r="K1367" s="101" t="str">
        <f>IF(AND(VALUE(MONTH(jaar_zip[[#This Row],[Datum]]))=1,VALUE(WEEKNUM(jaar_zip[[#This Row],[Datum]],21))&gt;51),RIGHT(YEAR(jaar_zip[[#This Row],[Datum]])-1,2),RIGHT(YEAR(jaar_zip[[#This Row],[Datum]]),2))&amp;"-"&amp; TEXT(WEEKNUM(jaar_zip[[#This Row],[Datum]],21),"00")</f>
        <v>24-04</v>
      </c>
      <c r="L1367" s="101">
        <f>MONTH(jaar_zip[[#This Row],[Datum]])</f>
        <v>1</v>
      </c>
      <c r="M1367" s="101">
        <f>IF(ISNUMBER(jaar_zip[[#This Row],[etmaaltemperatuur]]),IF(jaar_zip[[#This Row],[etmaaltemperatuur]]&lt;stookgrens,stookgrens-jaar_zip[[#This Row],[etmaaltemperatuur]],0),"")</f>
        <v>8.9</v>
      </c>
      <c r="N1367" s="101">
        <f>IF(ISNUMBER(jaar_zip[[#This Row],[graaddagen]]),IF(OR(MONTH(jaar_zip[[#This Row],[Datum]])=1,MONTH(jaar_zip[[#This Row],[Datum]])=2,MONTH(jaar_zip[[#This Row],[Datum]])=11,MONTH(jaar_zip[[#This Row],[Datum]])=12),1.1,IF(OR(MONTH(jaar_zip[[#This Row],[Datum]])=3,MONTH(jaar_zip[[#This Row],[Datum]])=10),1,0.8))*jaar_zip[[#This Row],[graaddagen]],"")</f>
        <v>9.7900000000000009</v>
      </c>
      <c r="O1367" s="101">
        <f>IF(ISNUMBER(jaar_zip[[#This Row],[etmaaltemperatuur]]),IF(jaar_zip[[#This Row],[etmaaltemperatuur]]&gt;stookgrens,jaar_zip[[#This Row],[etmaaltemperatuur]]-stookgrens,0),"")</f>
        <v>0</v>
      </c>
    </row>
    <row r="1368" spans="1:15" x14ac:dyDescent="0.3">
      <c r="A1368">
        <v>273</v>
      </c>
      <c r="B1368">
        <v>20240125</v>
      </c>
      <c r="C1368">
        <v>3.6</v>
      </c>
      <c r="D1368">
        <v>6.5</v>
      </c>
      <c r="E1368">
        <v>315</v>
      </c>
      <c r="F1368">
        <v>0.3</v>
      </c>
      <c r="H1368">
        <v>91</v>
      </c>
      <c r="I1368" s="101" t="s">
        <v>23</v>
      </c>
      <c r="J1368" s="1">
        <f>DATEVALUE(RIGHT(jaar_zip[[#This Row],[YYYYMMDD]],2)&amp;"-"&amp;MID(jaar_zip[[#This Row],[YYYYMMDD]],5,2)&amp;"-"&amp;LEFT(jaar_zip[[#This Row],[YYYYMMDD]],4))</f>
        <v>45316</v>
      </c>
      <c r="K1368" s="101" t="str">
        <f>IF(AND(VALUE(MONTH(jaar_zip[[#This Row],[Datum]]))=1,VALUE(WEEKNUM(jaar_zip[[#This Row],[Datum]],21))&gt;51),RIGHT(YEAR(jaar_zip[[#This Row],[Datum]])-1,2),RIGHT(YEAR(jaar_zip[[#This Row],[Datum]]),2))&amp;"-"&amp; TEXT(WEEKNUM(jaar_zip[[#This Row],[Datum]],21),"00")</f>
        <v>24-04</v>
      </c>
      <c r="L1368" s="101">
        <f>MONTH(jaar_zip[[#This Row],[Datum]])</f>
        <v>1</v>
      </c>
      <c r="M1368" s="101">
        <f>IF(ISNUMBER(jaar_zip[[#This Row],[etmaaltemperatuur]]),IF(jaar_zip[[#This Row],[etmaaltemperatuur]]&lt;stookgrens,stookgrens-jaar_zip[[#This Row],[etmaaltemperatuur]],0),"")</f>
        <v>11.5</v>
      </c>
      <c r="N1368" s="101">
        <f>IF(ISNUMBER(jaar_zip[[#This Row],[graaddagen]]),IF(OR(MONTH(jaar_zip[[#This Row],[Datum]])=1,MONTH(jaar_zip[[#This Row],[Datum]])=2,MONTH(jaar_zip[[#This Row],[Datum]])=11,MONTH(jaar_zip[[#This Row],[Datum]])=12),1.1,IF(OR(MONTH(jaar_zip[[#This Row],[Datum]])=3,MONTH(jaar_zip[[#This Row],[Datum]])=10),1,0.8))*jaar_zip[[#This Row],[graaddagen]],"")</f>
        <v>12.65</v>
      </c>
      <c r="O1368" s="101">
        <f>IF(ISNUMBER(jaar_zip[[#This Row],[etmaaltemperatuur]]),IF(jaar_zip[[#This Row],[etmaaltemperatuur]]&gt;stookgrens,jaar_zip[[#This Row],[etmaaltemperatuur]]-stookgrens,0),"")</f>
        <v>0</v>
      </c>
    </row>
    <row r="1369" spans="1:15" x14ac:dyDescent="0.3">
      <c r="A1369">
        <v>273</v>
      </c>
      <c r="B1369">
        <v>20240126</v>
      </c>
      <c r="C1369">
        <v>7.1</v>
      </c>
      <c r="D1369">
        <v>7.7</v>
      </c>
      <c r="E1369">
        <v>289</v>
      </c>
      <c r="F1369">
        <v>5.3</v>
      </c>
      <c r="H1369">
        <v>85</v>
      </c>
      <c r="I1369" s="101" t="s">
        <v>23</v>
      </c>
      <c r="J1369" s="1">
        <f>DATEVALUE(RIGHT(jaar_zip[[#This Row],[YYYYMMDD]],2)&amp;"-"&amp;MID(jaar_zip[[#This Row],[YYYYMMDD]],5,2)&amp;"-"&amp;LEFT(jaar_zip[[#This Row],[YYYYMMDD]],4))</f>
        <v>45317</v>
      </c>
      <c r="K1369" s="101" t="str">
        <f>IF(AND(VALUE(MONTH(jaar_zip[[#This Row],[Datum]]))=1,VALUE(WEEKNUM(jaar_zip[[#This Row],[Datum]],21))&gt;51),RIGHT(YEAR(jaar_zip[[#This Row],[Datum]])-1,2),RIGHT(YEAR(jaar_zip[[#This Row],[Datum]]),2))&amp;"-"&amp; TEXT(WEEKNUM(jaar_zip[[#This Row],[Datum]],21),"00")</f>
        <v>24-04</v>
      </c>
      <c r="L1369" s="101">
        <f>MONTH(jaar_zip[[#This Row],[Datum]])</f>
        <v>1</v>
      </c>
      <c r="M1369" s="101">
        <f>IF(ISNUMBER(jaar_zip[[#This Row],[etmaaltemperatuur]]),IF(jaar_zip[[#This Row],[etmaaltemperatuur]]&lt;stookgrens,stookgrens-jaar_zip[[#This Row],[etmaaltemperatuur]],0),"")</f>
        <v>10.3</v>
      </c>
      <c r="N1369" s="101">
        <f>IF(ISNUMBER(jaar_zip[[#This Row],[graaddagen]]),IF(OR(MONTH(jaar_zip[[#This Row],[Datum]])=1,MONTH(jaar_zip[[#This Row],[Datum]])=2,MONTH(jaar_zip[[#This Row],[Datum]])=11,MONTH(jaar_zip[[#This Row],[Datum]])=12),1.1,IF(OR(MONTH(jaar_zip[[#This Row],[Datum]])=3,MONTH(jaar_zip[[#This Row],[Datum]])=10),1,0.8))*jaar_zip[[#This Row],[graaddagen]],"")</f>
        <v>11.330000000000002</v>
      </c>
      <c r="O1369" s="101">
        <f>IF(ISNUMBER(jaar_zip[[#This Row],[etmaaltemperatuur]]),IF(jaar_zip[[#This Row],[etmaaltemperatuur]]&gt;stookgrens,jaar_zip[[#This Row],[etmaaltemperatuur]]-stookgrens,0),"")</f>
        <v>0</v>
      </c>
    </row>
    <row r="1370" spans="1:15" x14ac:dyDescent="0.3">
      <c r="A1370">
        <v>273</v>
      </c>
      <c r="B1370">
        <v>20240127</v>
      </c>
      <c r="C1370">
        <v>3.1</v>
      </c>
      <c r="D1370">
        <v>4</v>
      </c>
      <c r="E1370">
        <v>496</v>
      </c>
      <c r="F1370">
        <v>0</v>
      </c>
      <c r="H1370">
        <v>86</v>
      </c>
      <c r="I1370" s="101" t="s">
        <v>23</v>
      </c>
      <c r="J1370" s="1">
        <f>DATEVALUE(RIGHT(jaar_zip[[#This Row],[YYYYMMDD]],2)&amp;"-"&amp;MID(jaar_zip[[#This Row],[YYYYMMDD]],5,2)&amp;"-"&amp;LEFT(jaar_zip[[#This Row],[YYYYMMDD]],4))</f>
        <v>45318</v>
      </c>
      <c r="K1370" s="101" t="str">
        <f>IF(AND(VALUE(MONTH(jaar_zip[[#This Row],[Datum]]))=1,VALUE(WEEKNUM(jaar_zip[[#This Row],[Datum]],21))&gt;51),RIGHT(YEAR(jaar_zip[[#This Row],[Datum]])-1,2),RIGHT(YEAR(jaar_zip[[#This Row],[Datum]]),2))&amp;"-"&amp; TEXT(WEEKNUM(jaar_zip[[#This Row],[Datum]],21),"00")</f>
        <v>24-04</v>
      </c>
      <c r="L1370" s="101">
        <f>MONTH(jaar_zip[[#This Row],[Datum]])</f>
        <v>1</v>
      </c>
      <c r="M1370" s="101">
        <f>IF(ISNUMBER(jaar_zip[[#This Row],[etmaaltemperatuur]]),IF(jaar_zip[[#This Row],[etmaaltemperatuur]]&lt;stookgrens,stookgrens-jaar_zip[[#This Row],[etmaaltemperatuur]],0),"")</f>
        <v>14</v>
      </c>
      <c r="N1370" s="101">
        <f>IF(ISNUMBER(jaar_zip[[#This Row],[graaddagen]]),IF(OR(MONTH(jaar_zip[[#This Row],[Datum]])=1,MONTH(jaar_zip[[#This Row],[Datum]])=2,MONTH(jaar_zip[[#This Row],[Datum]])=11,MONTH(jaar_zip[[#This Row],[Datum]])=12),1.1,IF(OR(MONTH(jaar_zip[[#This Row],[Datum]])=3,MONTH(jaar_zip[[#This Row],[Datum]])=10),1,0.8))*jaar_zip[[#This Row],[graaddagen]],"")</f>
        <v>15.400000000000002</v>
      </c>
      <c r="O1370" s="101">
        <f>IF(ISNUMBER(jaar_zip[[#This Row],[etmaaltemperatuur]]),IF(jaar_zip[[#This Row],[etmaaltemperatuur]]&gt;stookgrens,jaar_zip[[#This Row],[etmaaltemperatuur]]-stookgrens,0),"")</f>
        <v>0</v>
      </c>
    </row>
    <row r="1371" spans="1:15" x14ac:dyDescent="0.3">
      <c r="A1371">
        <v>273</v>
      </c>
      <c r="B1371">
        <v>20240128</v>
      </c>
      <c r="C1371">
        <v>4.3</v>
      </c>
      <c r="D1371">
        <v>4.5</v>
      </c>
      <c r="E1371">
        <v>550</v>
      </c>
      <c r="F1371">
        <v>0</v>
      </c>
      <c r="H1371">
        <v>74</v>
      </c>
      <c r="I1371" s="101" t="s">
        <v>23</v>
      </c>
      <c r="J1371" s="1">
        <f>DATEVALUE(RIGHT(jaar_zip[[#This Row],[YYYYMMDD]],2)&amp;"-"&amp;MID(jaar_zip[[#This Row],[YYYYMMDD]],5,2)&amp;"-"&amp;LEFT(jaar_zip[[#This Row],[YYYYMMDD]],4))</f>
        <v>45319</v>
      </c>
      <c r="K1371" s="101" t="str">
        <f>IF(AND(VALUE(MONTH(jaar_zip[[#This Row],[Datum]]))=1,VALUE(WEEKNUM(jaar_zip[[#This Row],[Datum]],21))&gt;51),RIGHT(YEAR(jaar_zip[[#This Row],[Datum]])-1,2),RIGHT(YEAR(jaar_zip[[#This Row],[Datum]]),2))&amp;"-"&amp; TEXT(WEEKNUM(jaar_zip[[#This Row],[Datum]],21),"00")</f>
        <v>24-04</v>
      </c>
      <c r="L1371" s="101">
        <f>MONTH(jaar_zip[[#This Row],[Datum]])</f>
        <v>1</v>
      </c>
      <c r="M1371" s="101">
        <f>IF(ISNUMBER(jaar_zip[[#This Row],[etmaaltemperatuur]]),IF(jaar_zip[[#This Row],[etmaaltemperatuur]]&lt;stookgrens,stookgrens-jaar_zip[[#This Row],[etmaaltemperatuur]],0),"")</f>
        <v>13.5</v>
      </c>
      <c r="N1371" s="101">
        <f>IF(ISNUMBER(jaar_zip[[#This Row],[graaddagen]]),IF(OR(MONTH(jaar_zip[[#This Row],[Datum]])=1,MONTH(jaar_zip[[#This Row],[Datum]])=2,MONTH(jaar_zip[[#This Row],[Datum]])=11,MONTH(jaar_zip[[#This Row],[Datum]])=12),1.1,IF(OR(MONTH(jaar_zip[[#This Row],[Datum]])=3,MONTH(jaar_zip[[#This Row],[Datum]])=10),1,0.8))*jaar_zip[[#This Row],[graaddagen]],"")</f>
        <v>14.850000000000001</v>
      </c>
      <c r="O1371" s="101">
        <f>IF(ISNUMBER(jaar_zip[[#This Row],[etmaaltemperatuur]]),IF(jaar_zip[[#This Row],[etmaaltemperatuur]]&gt;stookgrens,jaar_zip[[#This Row],[etmaaltemperatuur]]-stookgrens,0),"")</f>
        <v>0</v>
      </c>
    </row>
    <row r="1372" spans="1:15" x14ac:dyDescent="0.3">
      <c r="A1372">
        <v>273</v>
      </c>
      <c r="B1372">
        <v>20240129</v>
      </c>
      <c r="C1372">
        <v>2.7</v>
      </c>
      <c r="D1372">
        <v>6.4</v>
      </c>
      <c r="E1372">
        <v>365</v>
      </c>
      <c r="F1372">
        <v>0</v>
      </c>
      <c r="H1372">
        <v>83</v>
      </c>
      <c r="I1372" s="101" t="s">
        <v>23</v>
      </c>
      <c r="J1372" s="1">
        <f>DATEVALUE(RIGHT(jaar_zip[[#This Row],[YYYYMMDD]],2)&amp;"-"&amp;MID(jaar_zip[[#This Row],[YYYYMMDD]],5,2)&amp;"-"&amp;LEFT(jaar_zip[[#This Row],[YYYYMMDD]],4))</f>
        <v>45320</v>
      </c>
      <c r="K1372" s="101" t="str">
        <f>IF(AND(VALUE(MONTH(jaar_zip[[#This Row],[Datum]]))=1,VALUE(WEEKNUM(jaar_zip[[#This Row],[Datum]],21))&gt;51),RIGHT(YEAR(jaar_zip[[#This Row],[Datum]])-1,2),RIGHT(YEAR(jaar_zip[[#This Row],[Datum]]),2))&amp;"-"&amp; TEXT(WEEKNUM(jaar_zip[[#This Row],[Datum]],21),"00")</f>
        <v>24-05</v>
      </c>
      <c r="L1372" s="101">
        <f>MONTH(jaar_zip[[#This Row],[Datum]])</f>
        <v>1</v>
      </c>
      <c r="M1372" s="101">
        <f>IF(ISNUMBER(jaar_zip[[#This Row],[etmaaltemperatuur]]),IF(jaar_zip[[#This Row],[etmaaltemperatuur]]&lt;stookgrens,stookgrens-jaar_zip[[#This Row],[etmaaltemperatuur]],0),"")</f>
        <v>11.6</v>
      </c>
      <c r="N1372" s="101">
        <f>IF(ISNUMBER(jaar_zip[[#This Row],[graaddagen]]),IF(OR(MONTH(jaar_zip[[#This Row],[Datum]])=1,MONTH(jaar_zip[[#This Row],[Datum]])=2,MONTH(jaar_zip[[#This Row],[Datum]])=11,MONTH(jaar_zip[[#This Row],[Datum]])=12),1.1,IF(OR(MONTH(jaar_zip[[#This Row],[Datum]])=3,MONTH(jaar_zip[[#This Row],[Datum]])=10),1,0.8))*jaar_zip[[#This Row],[graaddagen]],"")</f>
        <v>12.76</v>
      </c>
      <c r="O1372" s="101">
        <f>IF(ISNUMBER(jaar_zip[[#This Row],[etmaaltemperatuur]]),IF(jaar_zip[[#This Row],[etmaaltemperatuur]]&gt;stookgrens,jaar_zip[[#This Row],[etmaaltemperatuur]]-stookgrens,0),"")</f>
        <v>0</v>
      </c>
    </row>
    <row r="1373" spans="1:15" x14ac:dyDescent="0.3">
      <c r="A1373">
        <v>273</v>
      </c>
      <c r="B1373">
        <v>20240130</v>
      </c>
      <c r="C1373">
        <v>4.5999999999999996</v>
      </c>
      <c r="D1373">
        <v>7.4</v>
      </c>
      <c r="E1373">
        <v>161</v>
      </c>
      <c r="F1373">
        <v>0.7</v>
      </c>
      <c r="H1373">
        <v>91</v>
      </c>
      <c r="I1373" s="101" t="s">
        <v>23</v>
      </c>
      <c r="J1373" s="1">
        <f>DATEVALUE(RIGHT(jaar_zip[[#This Row],[YYYYMMDD]],2)&amp;"-"&amp;MID(jaar_zip[[#This Row],[YYYYMMDD]],5,2)&amp;"-"&amp;LEFT(jaar_zip[[#This Row],[YYYYMMDD]],4))</f>
        <v>45321</v>
      </c>
      <c r="K1373" s="101" t="str">
        <f>IF(AND(VALUE(MONTH(jaar_zip[[#This Row],[Datum]]))=1,VALUE(WEEKNUM(jaar_zip[[#This Row],[Datum]],21))&gt;51),RIGHT(YEAR(jaar_zip[[#This Row],[Datum]])-1,2),RIGHT(YEAR(jaar_zip[[#This Row],[Datum]]),2))&amp;"-"&amp; TEXT(WEEKNUM(jaar_zip[[#This Row],[Datum]],21),"00")</f>
        <v>24-05</v>
      </c>
      <c r="L1373" s="101">
        <f>MONTH(jaar_zip[[#This Row],[Datum]])</f>
        <v>1</v>
      </c>
      <c r="M1373" s="101">
        <f>IF(ISNUMBER(jaar_zip[[#This Row],[etmaaltemperatuur]]),IF(jaar_zip[[#This Row],[etmaaltemperatuur]]&lt;stookgrens,stookgrens-jaar_zip[[#This Row],[etmaaltemperatuur]],0),"")</f>
        <v>10.6</v>
      </c>
      <c r="N1373" s="101">
        <f>IF(ISNUMBER(jaar_zip[[#This Row],[graaddagen]]),IF(OR(MONTH(jaar_zip[[#This Row],[Datum]])=1,MONTH(jaar_zip[[#This Row],[Datum]])=2,MONTH(jaar_zip[[#This Row],[Datum]])=11,MONTH(jaar_zip[[#This Row],[Datum]])=12),1.1,IF(OR(MONTH(jaar_zip[[#This Row],[Datum]])=3,MONTH(jaar_zip[[#This Row],[Datum]])=10),1,0.8))*jaar_zip[[#This Row],[graaddagen]],"")</f>
        <v>11.66</v>
      </c>
      <c r="O1373" s="101">
        <f>IF(ISNUMBER(jaar_zip[[#This Row],[etmaaltemperatuur]]),IF(jaar_zip[[#This Row],[etmaaltemperatuur]]&gt;stookgrens,jaar_zip[[#This Row],[etmaaltemperatuur]]-stookgrens,0),"")</f>
        <v>0</v>
      </c>
    </row>
    <row r="1374" spans="1:15" x14ac:dyDescent="0.3">
      <c r="A1374">
        <v>273</v>
      </c>
      <c r="B1374">
        <v>20240131</v>
      </c>
      <c r="C1374">
        <v>4.5999999999999996</v>
      </c>
      <c r="D1374">
        <v>5.9</v>
      </c>
      <c r="E1374">
        <v>126</v>
      </c>
      <c r="F1374">
        <v>3.8</v>
      </c>
      <c r="H1374">
        <v>84</v>
      </c>
      <c r="I1374" s="101" t="s">
        <v>23</v>
      </c>
      <c r="J1374" s="1">
        <f>DATEVALUE(RIGHT(jaar_zip[[#This Row],[YYYYMMDD]],2)&amp;"-"&amp;MID(jaar_zip[[#This Row],[YYYYMMDD]],5,2)&amp;"-"&amp;LEFT(jaar_zip[[#This Row],[YYYYMMDD]],4))</f>
        <v>45322</v>
      </c>
      <c r="K1374" s="101" t="str">
        <f>IF(AND(VALUE(MONTH(jaar_zip[[#This Row],[Datum]]))=1,VALUE(WEEKNUM(jaar_zip[[#This Row],[Datum]],21))&gt;51),RIGHT(YEAR(jaar_zip[[#This Row],[Datum]])-1,2),RIGHT(YEAR(jaar_zip[[#This Row],[Datum]]),2))&amp;"-"&amp; TEXT(WEEKNUM(jaar_zip[[#This Row],[Datum]],21),"00")</f>
        <v>24-05</v>
      </c>
      <c r="L1374" s="101">
        <f>MONTH(jaar_zip[[#This Row],[Datum]])</f>
        <v>1</v>
      </c>
      <c r="M1374" s="101">
        <f>IF(ISNUMBER(jaar_zip[[#This Row],[etmaaltemperatuur]]),IF(jaar_zip[[#This Row],[etmaaltemperatuur]]&lt;stookgrens,stookgrens-jaar_zip[[#This Row],[etmaaltemperatuur]],0),"")</f>
        <v>12.1</v>
      </c>
      <c r="N1374" s="101">
        <f>IF(ISNUMBER(jaar_zip[[#This Row],[graaddagen]]),IF(OR(MONTH(jaar_zip[[#This Row],[Datum]])=1,MONTH(jaar_zip[[#This Row],[Datum]])=2,MONTH(jaar_zip[[#This Row],[Datum]])=11,MONTH(jaar_zip[[#This Row],[Datum]])=12),1.1,IF(OR(MONTH(jaar_zip[[#This Row],[Datum]])=3,MONTH(jaar_zip[[#This Row],[Datum]])=10),1,0.8))*jaar_zip[[#This Row],[graaddagen]],"")</f>
        <v>13.31</v>
      </c>
      <c r="O1374" s="101">
        <f>IF(ISNUMBER(jaar_zip[[#This Row],[etmaaltemperatuur]]),IF(jaar_zip[[#This Row],[etmaaltemperatuur]]&gt;stookgrens,jaar_zip[[#This Row],[etmaaltemperatuur]]-stookgrens,0),"")</f>
        <v>0</v>
      </c>
    </row>
    <row r="1375" spans="1:15" x14ac:dyDescent="0.3">
      <c r="A1375">
        <v>273</v>
      </c>
      <c r="B1375">
        <v>20240201</v>
      </c>
      <c r="C1375">
        <v>4.2</v>
      </c>
      <c r="D1375">
        <v>6.1</v>
      </c>
      <c r="E1375">
        <v>547</v>
      </c>
      <c r="F1375">
        <v>0.4</v>
      </c>
      <c r="H1375">
        <v>86</v>
      </c>
      <c r="I1375" s="101" t="s">
        <v>23</v>
      </c>
      <c r="J1375" s="1">
        <f>DATEVALUE(RIGHT(jaar_zip[[#This Row],[YYYYMMDD]],2)&amp;"-"&amp;MID(jaar_zip[[#This Row],[YYYYMMDD]],5,2)&amp;"-"&amp;LEFT(jaar_zip[[#This Row],[YYYYMMDD]],4))</f>
        <v>45323</v>
      </c>
      <c r="K1375" s="101" t="str">
        <f>IF(AND(VALUE(MONTH(jaar_zip[[#This Row],[Datum]]))=1,VALUE(WEEKNUM(jaar_zip[[#This Row],[Datum]],21))&gt;51),RIGHT(YEAR(jaar_zip[[#This Row],[Datum]])-1,2),RIGHT(YEAR(jaar_zip[[#This Row],[Datum]]),2))&amp;"-"&amp; TEXT(WEEKNUM(jaar_zip[[#This Row],[Datum]],21),"00")</f>
        <v>24-05</v>
      </c>
      <c r="L1375" s="101">
        <f>MONTH(jaar_zip[[#This Row],[Datum]])</f>
        <v>2</v>
      </c>
      <c r="M1375" s="101">
        <f>IF(ISNUMBER(jaar_zip[[#This Row],[etmaaltemperatuur]]),IF(jaar_zip[[#This Row],[etmaaltemperatuur]]&lt;stookgrens,stookgrens-jaar_zip[[#This Row],[etmaaltemperatuur]],0),"")</f>
        <v>11.9</v>
      </c>
      <c r="N1375" s="101">
        <f>IF(ISNUMBER(jaar_zip[[#This Row],[graaddagen]]),IF(OR(MONTH(jaar_zip[[#This Row],[Datum]])=1,MONTH(jaar_zip[[#This Row],[Datum]])=2,MONTH(jaar_zip[[#This Row],[Datum]])=11,MONTH(jaar_zip[[#This Row],[Datum]])=12),1.1,IF(OR(MONTH(jaar_zip[[#This Row],[Datum]])=3,MONTH(jaar_zip[[#This Row],[Datum]])=10),1,0.8))*jaar_zip[[#This Row],[graaddagen]],"")</f>
        <v>13.090000000000002</v>
      </c>
      <c r="O1375" s="101">
        <f>IF(ISNUMBER(jaar_zip[[#This Row],[etmaaltemperatuur]]),IF(jaar_zip[[#This Row],[etmaaltemperatuur]]&gt;stookgrens,jaar_zip[[#This Row],[etmaaltemperatuur]]-stookgrens,0),"")</f>
        <v>0</v>
      </c>
    </row>
    <row r="1376" spans="1:15" x14ac:dyDescent="0.3">
      <c r="A1376">
        <v>273</v>
      </c>
      <c r="B1376">
        <v>20240202</v>
      </c>
      <c r="C1376">
        <v>5.9</v>
      </c>
      <c r="D1376">
        <v>7.7</v>
      </c>
      <c r="E1376">
        <v>249</v>
      </c>
      <c r="F1376">
        <v>-0.1</v>
      </c>
      <c r="H1376">
        <v>89</v>
      </c>
      <c r="I1376" s="101" t="s">
        <v>23</v>
      </c>
      <c r="J1376" s="1">
        <f>DATEVALUE(RIGHT(jaar_zip[[#This Row],[YYYYMMDD]],2)&amp;"-"&amp;MID(jaar_zip[[#This Row],[YYYYMMDD]],5,2)&amp;"-"&amp;LEFT(jaar_zip[[#This Row],[YYYYMMDD]],4))</f>
        <v>45324</v>
      </c>
      <c r="K1376" s="101" t="str">
        <f>IF(AND(VALUE(MONTH(jaar_zip[[#This Row],[Datum]]))=1,VALUE(WEEKNUM(jaar_zip[[#This Row],[Datum]],21))&gt;51),RIGHT(YEAR(jaar_zip[[#This Row],[Datum]])-1,2),RIGHT(YEAR(jaar_zip[[#This Row],[Datum]]),2))&amp;"-"&amp; TEXT(WEEKNUM(jaar_zip[[#This Row],[Datum]],21),"00")</f>
        <v>24-05</v>
      </c>
      <c r="L1376" s="101">
        <f>MONTH(jaar_zip[[#This Row],[Datum]])</f>
        <v>2</v>
      </c>
      <c r="M1376" s="101">
        <f>IF(ISNUMBER(jaar_zip[[#This Row],[etmaaltemperatuur]]),IF(jaar_zip[[#This Row],[etmaaltemperatuur]]&lt;stookgrens,stookgrens-jaar_zip[[#This Row],[etmaaltemperatuur]],0),"")</f>
        <v>10.3</v>
      </c>
      <c r="N1376" s="101">
        <f>IF(ISNUMBER(jaar_zip[[#This Row],[graaddagen]]),IF(OR(MONTH(jaar_zip[[#This Row],[Datum]])=1,MONTH(jaar_zip[[#This Row],[Datum]])=2,MONTH(jaar_zip[[#This Row],[Datum]])=11,MONTH(jaar_zip[[#This Row],[Datum]])=12),1.1,IF(OR(MONTH(jaar_zip[[#This Row],[Datum]])=3,MONTH(jaar_zip[[#This Row],[Datum]])=10),1,0.8))*jaar_zip[[#This Row],[graaddagen]],"")</f>
        <v>11.330000000000002</v>
      </c>
      <c r="O1376" s="101">
        <f>IF(ISNUMBER(jaar_zip[[#This Row],[etmaaltemperatuur]]),IF(jaar_zip[[#This Row],[etmaaltemperatuur]]&gt;stookgrens,jaar_zip[[#This Row],[etmaaltemperatuur]]-stookgrens,0),"")</f>
        <v>0</v>
      </c>
    </row>
    <row r="1377" spans="1:15" x14ac:dyDescent="0.3">
      <c r="A1377">
        <v>273</v>
      </c>
      <c r="B1377">
        <v>20240203</v>
      </c>
      <c r="C1377">
        <v>5.6</v>
      </c>
      <c r="D1377">
        <v>9.3000000000000007</v>
      </c>
      <c r="E1377">
        <v>306</v>
      </c>
      <c r="F1377">
        <v>-0.1</v>
      </c>
      <c r="H1377">
        <v>91</v>
      </c>
      <c r="I1377" s="101" t="s">
        <v>23</v>
      </c>
      <c r="J1377" s="1">
        <f>DATEVALUE(RIGHT(jaar_zip[[#This Row],[YYYYMMDD]],2)&amp;"-"&amp;MID(jaar_zip[[#This Row],[YYYYMMDD]],5,2)&amp;"-"&amp;LEFT(jaar_zip[[#This Row],[YYYYMMDD]],4))</f>
        <v>45325</v>
      </c>
      <c r="K1377" s="101" t="str">
        <f>IF(AND(VALUE(MONTH(jaar_zip[[#This Row],[Datum]]))=1,VALUE(WEEKNUM(jaar_zip[[#This Row],[Datum]],21))&gt;51),RIGHT(YEAR(jaar_zip[[#This Row],[Datum]])-1,2),RIGHT(YEAR(jaar_zip[[#This Row],[Datum]]),2))&amp;"-"&amp; TEXT(WEEKNUM(jaar_zip[[#This Row],[Datum]],21),"00")</f>
        <v>24-05</v>
      </c>
      <c r="L1377" s="101">
        <f>MONTH(jaar_zip[[#This Row],[Datum]])</f>
        <v>2</v>
      </c>
      <c r="M1377" s="101">
        <f>IF(ISNUMBER(jaar_zip[[#This Row],[etmaaltemperatuur]]),IF(jaar_zip[[#This Row],[etmaaltemperatuur]]&lt;stookgrens,stookgrens-jaar_zip[[#This Row],[etmaaltemperatuur]],0),"")</f>
        <v>8.6999999999999993</v>
      </c>
      <c r="N1377" s="101">
        <f>IF(ISNUMBER(jaar_zip[[#This Row],[graaddagen]]),IF(OR(MONTH(jaar_zip[[#This Row],[Datum]])=1,MONTH(jaar_zip[[#This Row],[Datum]])=2,MONTH(jaar_zip[[#This Row],[Datum]])=11,MONTH(jaar_zip[[#This Row],[Datum]])=12),1.1,IF(OR(MONTH(jaar_zip[[#This Row],[Datum]])=3,MONTH(jaar_zip[[#This Row],[Datum]])=10),1,0.8))*jaar_zip[[#This Row],[graaddagen]],"")</f>
        <v>9.57</v>
      </c>
      <c r="O1377" s="101">
        <f>IF(ISNUMBER(jaar_zip[[#This Row],[etmaaltemperatuur]]),IF(jaar_zip[[#This Row],[etmaaltemperatuur]]&gt;stookgrens,jaar_zip[[#This Row],[etmaaltemperatuur]]-stookgrens,0),"")</f>
        <v>0</v>
      </c>
    </row>
    <row r="1378" spans="1:15" x14ac:dyDescent="0.3">
      <c r="A1378">
        <v>273</v>
      </c>
      <c r="B1378">
        <v>20240204</v>
      </c>
      <c r="C1378">
        <v>6.6</v>
      </c>
      <c r="D1378">
        <v>8.9</v>
      </c>
      <c r="E1378">
        <v>147</v>
      </c>
      <c r="F1378">
        <v>0.5</v>
      </c>
      <c r="H1378">
        <v>87</v>
      </c>
      <c r="I1378" s="101" t="s">
        <v>23</v>
      </c>
      <c r="J1378" s="1">
        <f>DATEVALUE(RIGHT(jaar_zip[[#This Row],[YYYYMMDD]],2)&amp;"-"&amp;MID(jaar_zip[[#This Row],[YYYYMMDD]],5,2)&amp;"-"&amp;LEFT(jaar_zip[[#This Row],[YYYYMMDD]],4))</f>
        <v>45326</v>
      </c>
      <c r="K1378" s="101" t="str">
        <f>IF(AND(VALUE(MONTH(jaar_zip[[#This Row],[Datum]]))=1,VALUE(WEEKNUM(jaar_zip[[#This Row],[Datum]],21))&gt;51),RIGHT(YEAR(jaar_zip[[#This Row],[Datum]])-1,2),RIGHT(YEAR(jaar_zip[[#This Row],[Datum]]),2))&amp;"-"&amp; TEXT(WEEKNUM(jaar_zip[[#This Row],[Datum]],21),"00")</f>
        <v>24-05</v>
      </c>
      <c r="L1378" s="101">
        <f>MONTH(jaar_zip[[#This Row],[Datum]])</f>
        <v>2</v>
      </c>
      <c r="M1378" s="101">
        <f>IF(ISNUMBER(jaar_zip[[#This Row],[etmaaltemperatuur]]),IF(jaar_zip[[#This Row],[etmaaltemperatuur]]&lt;stookgrens,stookgrens-jaar_zip[[#This Row],[etmaaltemperatuur]],0),"")</f>
        <v>9.1</v>
      </c>
      <c r="N1378" s="101">
        <f>IF(ISNUMBER(jaar_zip[[#This Row],[graaddagen]]),IF(OR(MONTH(jaar_zip[[#This Row],[Datum]])=1,MONTH(jaar_zip[[#This Row],[Datum]])=2,MONTH(jaar_zip[[#This Row],[Datum]])=11,MONTH(jaar_zip[[#This Row],[Datum]])=12),1.1,IF(OR(MONTH(jaar_zip[[#This Row],[Datum]])=3,MONTH(jaar_zip[[#This Row],[Datum]])=10),1,0.8))*jaar_zip[[#This Row],[graaddagen]],"")</f>
        <v>10.01</v>
      </c>
      <c r="O1378" s="101">
        <f>IF(ISNUMBER(jaar_zip[[#This Row],[etmaaltemperatuur]]),IF(jaar_zip[[#This Row],[etmaaltemperatuur]]&gt;stookgrens,jaar_zip[[#This Row],[etmaaltemperatuur]]-stookgrens,0),"")</f>
        <v>0</v>
      </c>
    </row>
    <row r="1379" spans="1:15" x14ac:dyDescent="0.3">
      <c r="A1379">
        <v>273</v>
      </c>
      <c r="B1379">
        <v>20240205</v>
      </c>
      <c r="C1379">
        <v>8.6999999999999993</v>
      </c>
      <c r="D1379">
        <v>9.1999999999999993</v>
      </c>
      <c r="E1379">
        <v>204</v>
      </c>
      <c r="F1379">
        <v>0</v>
      </c>
      <c r="H1379">
        <v>84</v>
      </c>
      <c r="I1379" s="101" t="s">
        <v>23</v>
      </c>
      <c r="J1379" s="1">
        <f>DATEVALUE(RIGHT(jaar_zip[[#This Row],[YYYYMMDD]],2)&amp;"-"&amp;MID(jaar_zip[[#This Row],[YYYYMMDD]],5,2)&amp;"-"&amp;LEFT(jaar_zip[[#This Row],[YYYYMMDD]],4))</f>
        <v>45327</v>
      </c>
      <c r="K1379" s="101" t="str">
        <f>IF(AND(VALUE(MONTH(jaar_zip[[#This Row],[Datum]]))=1,VALUE(WEEKNUM(jaar_zip[[#This Row],[Datum]],21))&gt;51),RIGHT(YEAR(jaar_zip[[#This Row],[Datum]])-1,2),RIGHT(YEAR(jaar_zip[[#This Row],[Datum]]),2))&amp;"-"&amp; TEXT(WEEKNUM(jaar_zip[[#This Row],[Datum]],21),"00")</f>
        <v>24-06</v>
      </c>
      <c r="L1379" s="101">
        <f>MONTH(jaar_zip[[#This Row],[Datum]])</f>
        <v>2</v>
      </c>
      <c r="M1379" s="101">
        <f>IF(ISNUMBER(jaar_zip[[#This Row],[etmaaltemperatuur]]),IF(jaar_zip[[#This Row],[etmaaltemperatuur]]&lt;stookgrens,stookgrens-jaar_zip[[#This Row],[etmaaltemperatuur]],0),"")</f>
        <v>8.8000000000000007</v>
      </c>
      <c r="N1379" s="101">
        <f>IF(ISNUMBER(jaar_zip[[#This Row],[graaddagen]]),IF(OR(MONTH(jaar_zip[[#This Row],[Datum]])=1,MONTH(jaar_zip[[#This Row],[Datum]])=2,MONTH(jaar_zip[[#This Row],[Datum]])=11,MONTH(jaar_zip[[#This Row],[Datum]])=12),1.1,IF(OR(MONTH(jaar_zip[[#This Row],[Datum]])=3,MONTH(jaar_zip[[#This Row],[Datum]])=10),1,0.8))*jaar_zip[[#This Row],[graaddagen]],"")</f>
        <v>9.6800000000000015</v>
      </c>
      <c r="O1379" s="101">
        <f>IF(ISNUMBER(jaar_zip[[#This Row],[etmaaltemperatuur]]),IF(jaar_zip[[#This Row],[etmaaltemperatuur]]&gt;stookgrens,jaar_zip[[#This Row],[etmaaltemperatuur]]-stookgrens,0),"")</f>
        <v>0</v>
      </c>
    </row>
    <row r="1380" spans="1:15" x14ac:dyDescent="0.3">
      <c r="A1380">
        <v>273</v>
      </c>
      <c r="B1380">
        <v>20240206</v>
      </c>
      <c r="C1380">
        <v>8.6</v>
      </c>
      <c r="D1380">
        <v>9.8000000000000007</v>
      </c>
      <c r="E1380">
        <v>194</v>
      </c>
      <c r="F1380">
        <v>12.1</v>
      </c>
      <c r="H1380">
        <v>82</v>
      </c>
      <c r="I1380" s="101" t="s">
        <v>23</v>
      </c>
      <c r="J1380" s="1">
        <f>DATEVALUE(RIGHT(jaar_zip[[#This Row],[YYYYMMDD]],2)&amp;"-"&amp;MID(jaar_zip[[#This Row],[YYYYMMDD]],5,2)&amp;"-"&amp;LEFT(jaar_zip[[#This Row],[YYYYMMDD]],4))</f>
        <v>45328</v>
      </c>
      <c r="K1380" s="101" t="str">
        <f>IF(AND(VALUE(MONTH(jaar_zip[[#This Row],[Datum]]))=1,VALUE(WEEKNUM(jaar_zip[[#This Row],[Datum]],21))&gt;51),RIGHT(YEAR(jaar_zip[[#This Row],[Datum]])-1,2),RIGHT(YEAR(jaar_zip[[#This Row],[Datum]]),2))&amp;"-"&amp; TEXT(WEEKNUM(jaar_zip[[#This Row],[Datum]],21),"00")</f>
        <v>24-06</v>
      </c>
      <c r="L1380" s="101">
        <f>MONTH(jaar_zip[[#This Row],[Datum]])</f>
        <v>2</v>
      </c>
      <c r="M1380" s="101">
        <f>IF(ISNUMBER(jaar_zip[[#This Row],[etmaaltemperatuur]]),IF(jaar_zip[[#This Row],[etmaaltemperatuur]]&lt;stookgrens,stookgrens-jaar_zip[[#This Row],[etmaaltemperatuur]],0),"")</f>
        <v>8.1999999999999993</v>
      </c>
      <c r="N1380" s="101">
        <f>IF(ISNUMBER(jaar_zip[[#This Row],[graaddagen]]),IF(OR(MONTH(jaar_zip[[#This Row],[Datum]])=1,MONTH(jaar_zip[[#This Row],[Datum]])=2,MONTH(jaar_zip[[#This Row],[Datum]])=11,MONTH(jaar_zip[[#This Row],[Datum]])=12),1.1,IF(OR(MONTH(jaar_zip[[#This Row],[Datum]])=3,MONTH(jaar_zip[[#This Row],[Datum]])=10),1,0.8))*jaar_zip[[#This Row],[graaddagen]],"")</f>
        <v>9.02</v>
      </c>
      <c r="O1380" s="101">
        <f>IF(ISNUMBER(jaar_zip[[#This Row],[etmaaltemperatuur]]),IF(jaar_zip[[#This Row],[etmaaltemperatuur]]&gt;stookgrens,jaar_zip[[#This Row],[etmaaltemperatuur]]-stookgrens,0),"")</f>
        <v>0</v>
      </c>
    </row>
    <row r="1381" spans="1:15" x14ac:dyDescent="0.3">
      <c r="A1381">
        <v>273</v>
      </c>
      <c r="B1381">
        <v>20240207</v>
      </c>
      <c r="C1381">
        <v>2</v>
      </c>
      <c r="D1381">
        <v>4.5</v>
      </c>
      <c r="E1381">
        <v>478</v>
      </c>
      <c r="F1381">
        <v>0.3</v>
      </c>
      <c r="H1381">
        <v>80</v>
      </c>
      <c r="I1381" s="101" t="s">
        <v>23</v>
      </c>
      <c r="J1381" s="1">
        <f>DATEVALUE(RIGHT(jaar_zip[[#This Row],[YYYYMMDD]],2)&amp;"-"&amp;MID(jaar_zip[[#This Row],[YYYYMMDD]],5,2)&amp;"-"&amp;LEFT(jaar_zip[[#This Row],[YYYYMMDD]],4))</f>
        <v>45329</v>
      </c>
      <c r="K1381" s="101" t="str">
        <f>IF(AND(VALUE(MONTH(jaar_zip[[#This Row],[Datum]]))=1,VALUE(WEEKNUM(jaar_zip[[#This Row],[Datum]],21))&gt;51),RIGHT(YEAR(jaar_zip[[#This Row],[Datum]])-1,2),RIGHT(YEAR(jaar_zip[[#This Row],[Datum]]),2))&amp;"-"&amp; TEXT(WEEKNUM(jaar_zip[[#This Row],[Datum]],21),"00")</f>
        <v>24-06</v>
      </c>
      <c r="L1381" s="101">
        <f>MONTH(jaar_zip[[#This Row],[Datum]])</f>
        <v>2</v>
      </c>
      <c r="M1381" s="101">
        <f>IF(ISNUMBER(jaar_zip[[#This Row],[etmaaltemperatuur]]),IF(jaar_zip[[#This Row],[etmaaltemperatuur]]&lt;stookgrens,stookgrens-jaar_zip[[#This Row],[etmaaltemperatuur]],0),"")</f>
        <v>13.5</v>
      </c>
      <c r="N1381" s="101">
        <f>IF(ISNUMBER(jaar_zip[[#This Row],[graaddagen]]),IF(OR(MONTH(jaar_zip[[#This Row],[Datum]])=1,MONTH(jaar_zip[[#This Row],[Datum]])=2,MONTH(jaar_zip[[#This Row],[Datum]])=11,MONTH(jaar_zip[[#This Row],[Datum]])=12),1.1,IF(OR(MONTH(jaar_zip[[#This Row],[Datum]])=3,MONTH(jaar_zip[[#This Row],[Datum]])=10),1,0.8))*jaar_zip[[#This Row],[graaddagen]],"")</f>
        <v>14.850000000000001</v>
      </c>
      <c r="O1381" s="101">
        <f>IF(ISNUMBER(jaar_zip[[#This Row],[etmaaltemperatuur]]),IF(jaar_zip[[#This Row],[etmaaltemperatuur]]&gt;stookgrens,jaar_zip[[#This Row],[etmaaltemperatuur]]-stookgrens,0),"")</f>
        <v>0</v>
      </c>
    </row>
    <row r="1382" spans="1:15" x14ac:dyDescent="0.3">
      <c r="A1382">
        <v>273</v>
      </c>
      <c r="B1382">
        <v>20240208</v>
      </c>
      <c r="C1382">
        <v>4.0999999999999996</v>
      </c>
      <c r="D1382">
        <v>1.5</v>
      </c>
      <c r="E1382">
        <v>135</v>
      </c>
      <c r="F1382">
        <v>11.8</v>
      </c>
      <c r="H1382">
        <v>93</v>
      </c>
      <c r="I1382" s="101" t="s">
        <v>23</v>
      </c>
      <c r="J1382" s="1">
        <f>DATEVALUE(RIGHT(jaar_zip[[#This Row],[YYYYMMDD]],2)&amp;"-"&amp;MID(jaar_zip[[#This Row],[YYYYMMDD]],5,2)&amp;"-"&amp;LEFT(jaar_zip[[#This Row],[YYYYMMDD]],4))</f>
        <v>45330</v>
      </c>
      <c r="K1382" s="101" t="str">
        <f>IF(AND(VALUE(MONTH(jaar_zip[[#This Row],[Datum]]))=1,VALUE(WEEKNUM(jaar_zip[[#This Row],[Datum]],21))&gt;51),RIGHT(YEAR(jaar_zip[[#This Row],[Datum]])-1,2),RIGHT(YEAR(jaar_zip[[#This Row],[Datum]]),2))&amp;"-"&amp; TEXT(WEEKNUM(jaar_zip[[#This Row],[Datum]],21),"00")</f>
        <v>24-06</v>
      </c>
      <c r="L1382" s="101">
        <f>MONTH(jaar_zip[[#This Row],[Datum]])</f>
        <v>2</v>
      </c>
      <c r="M1382" s="101">
        <f>IF(ISNUMBER(jaar_zip[[#This Row],[etmaaltemperatuur]]),IF(jaar_zip[[#This Row],[etmaaltemperatuur]]&lt;stookgrens,stookgrens-jaar_zip[[#This Row],[etmaaltemperatuur]],0),"")</f>
        <v>16.5</v>
      </c>
      <c r="N1382" s="101">
        <f>IF(ISNUMBER(jaar_zip[[#This Row],[graaddagen]]),IF(OR(MONTH(jaar_zip[[#This Row],[Datum]])=1,MONTH(jaar_zip[[#This Row],[Datum]])=2,MONTH(jaar_zip[[#This Row],[Datum]])=11,MONTH(jaar_zip[[#This Row],[Datum]])=12),1.1,IF(OR(MONTH(jaar_zip[[#This Row],[Datum]])=3,MONTH(jaar_zip[[#This Row],[Datum]])=10),1,0.8))*jaar_zip[[#This Row],[graaddagen]],"")</f>
        <v>18.150000000000002</v>
      </c>
      <c r="O1382" s="101">
        <f>IF(ISNUMBER(jaar_zip[[#This Row],[etmaaltemperatuur]]),IF(jaar_zip[[#This Row],[etmaaltemperatuur]]&gt;stookgrens,jaar_zip[[#This Row],[etmaaltemperatuur]]-stookgrens,0),"")</f>
        <v>0</v>
      </c>
    </row>
    <row r="1383" spans="1:15" x14ac:dyDescent="0.3">
      <c r="A1383">
        <v>273</v>
      </c>
      <c r="B1383">
        <v>20240209</v>
      </c>
      <c r="C1383">
        <v>4.9000000000000004</v>
      </c>
      <c r="D1383">
        <v>8.9</v>
      </c>
      <c r="E1383">
        <v>220</v>
      </c>
      <c r="F1383">
        <v>5.2</v>
      </c>
      <c r="H1383">
        <v>91</v>
      </c>
      <c r="I1383" s="101" t="s">
        <v>23</v>
      </c>
      <c r="J1383" s="1">
        <f>DATEVALUE(RIGHT(jaar_zip[[#This Row],[YYYYMMDD]],2)&amp;"-"&amp;MID(jaar_zip[[#This Row],[YYYYMMDD]],5,2)&amp;"-"&amp;LEFT(jaar_zip[[#This Row],[YYYYMMDD]],4))</f>
        <v>45331</v>
      </c>
      <c r="K1383" s="101" t="str">
        <f>IF(AND(VALUE(MONTH(jaar_zip[[#This Row],[Datum]]))=1,VALUE(WEEKNUM(jaar_zip[[#This Row],[Datum]],21))&gt;51),RIGHT(YEAR(jaar_zip[[#This Row],[Datum]])-1,2),RIGHT(YEAR(jaar_zip[[#This Row],[Datum]]),2))&amp;"-"&amp; TEXT(WEEKNUM(jaar_zip[[#This Row],[Datum]],21),"00")</f>
        <v>24-06</v>
      </c>
      <c r="L1383" s="101">
        <f>MONTH(jaar_zip[[#This Row],[Datum]])</f>
        <v>2</v>
      </c>
      <c r="M1383" s="101">
        <f>IF(ISNUMBER(jaar_zip[[#This Row],[etmaaltemperatuur]]),IF(jaar_zip[[#This Row],[etmaaltemperatuur]]&lt;stookgrens,stookgrens-jaar_zip[[#This Row],[etmaaltemperatuur]],0),"")</f>
        <v>9.1</v>
      </c>
      <c r="N1383" s="101">
        <f>IF(ISNUMBER(jaar_zip[[#This Row],[graaddagen]]),IF(OR(MONTH(jaar_zip[[#This Row],[Datum]])=1,MONTH(jaar_zip[[#This Row],[Datum]])=2,MONTH(jaar_zip[[#This Row],[Datum]])=11,MONTH(jaar_zip[[#This Row],[Datum]])=12),1.1,IF(OR(MONTH(jaar_zip[[#This Row],[Datum]])=3,MONTH(jaar_zip[[#This Row],[Datum]])=10),1,0.8))*jaar_zip[[#This Row],[graaddagen]],"")</f>
        <v>10.01</v>
      </c>
      <c r="O1383" s="101">
        <f>IF(ISNUMBER(jaar_zip[[#This Row],[etmaaltemperatuur]]),IF(jaar_zip[[#This Row],[etmaaltemperatuur]]&gt;stookgrens,jaar_zip[[#This Row],[etmaaltemperatuur]]-stookgrens,0),"")</f>
        <v>0</v>
      </c>
    </row>
    <row r="1384" spans="1:15" x14ac:dyDescent="0.3">
      <c r="A1384">
        <v>273</v>
      </c>
      <c r="B1384">
        <v>20240210</v>
      </c>
      <c r="C1384">
        <v>3.4</v>
      </c>
      <c r="D1384">
        <v>9.8000000000000007</v>
      </c>
      <c r="E1384">
        <v>339</v>
      </c>
      <c r="F1384">
        <v>0.3</v>
      </c>
      <c r="H1384">
        <v>92</v>
      </c>
      <c r="I1384" s="101" t="s">
        <v>23</v>
      </c>
      <c r="J1384" s="1">
        <f>DATEVALUE(RIGHT(jaar_zip[[#This Row],[YYYYMMDD]],2)&amp;"-"&amp;MID(jaar_zip[[#This Row],[YYYYMMDD]],5,2)&amp;"-"&amp;LEFT(jaar_zip[[#This Row],[YYYYMMDD]],4))</f>
        <v>45332</v>
      </c>
      <c r="K1384" s="101" t="str">
        <f>IF(AND(VALUE(MONTH(jaar_zip[[#This Row],[Datum]]))=1,VALUE(WEEKNUM(jaar_zip[[#This Row],[Datum]],21))&gt;51),RIGHT(YEAR(jaar_zip[[#This Row],[Datum]])-1,2),RIGHT(YEAR(jaar_zip[[#This Row],[Datum]]),2))&amp;"-"&amp; TEXT(WEEKNUM(jaar_zip[[#This Row],[Datum]],21),"00")</f>
        <v>24-06</v>
      </c>
      <c r="L1384" s="101">
        <f>MONTH(jaar_zip[[#This Row],[Datum]])</f>
        <v>2</v>
      </c>
      <c r="M1384" s="101">
        <f>IF(ISNUMBER(jaar_zip[[#This Row],[etmaaltemperatuur]]),IF(jaar_zip[[#This Row],[etmaaltemperatuur]]&lt;stookgrens,stookgrens-jaar_zip[[#This Row],[etmaaltemperatuur]],0),"")</f>
        <v>8.1999999999999993</v>
      </c>
      <c r="N1384" s="101">
        <f>IF(ISNUMBER(jaar_zip[[#This Row],[graaddagen]]),IF(OR(MONTH(jaar_zip[[#This Row],[Datum]])=1,MONTH(jaar_zip[[#This Row],[Datum]])=2,MONTH(jaar_zip[[#This Row],[Datum]])=11,MONTH(jaar_zip[[#This Row],[Datum]])=12),1.1,IF(OR(MONTH(jaar_zip[[#This Row],[Datum]])=3,MONTH(jaar_zip[[#This Row],[Datum]])=10),1,0.8))*jaar_zip[[#This Row],[graaddagen]],"")</f>
        <v>9.02</v>
      </c>
      <c r="O1384" s="101">
        <f>IF(ISNUMBER(jaar_zip[[#This Row],[etmaaltemperatuur]]),IF(jaar_zip[[#This Row],[etmaaltemperatuur]]&gt;stookgrens,jaar_zip[[#This Row],[etmaaltemperatuur]]-stookgrens,0),"")</f>
        <v>0</v>
      </c>
    </row>
    <row r="1385" spans="1:15" x14ac:dyDescent="0.3">
      <c r="A1385">
        <v>273</v>
      </c>
      <c r="B1385">
        <v>20240211</v>
      </c>
      <c r="C1385">
        <v>2.9</v>
      </c>
      <c r="D1385">
        <v>8.8000000000000007</v>
      </c>
      <c r="E1385">
        <v>242</v>
      </c>
      <c r="F1385">
        <v>0.5</v>
      </c>
      <c r="H1385">
        <v>93</v>
      </c>
      <c r="I1385" s="101" t="s">
        <v>23</v>
      </c>
      <c r="J1385" s="1">
        <f>DATEVALUE(RIGHT(jaar_zip[[#This Row],[YYYYMMDD]],2)&amp;"-"&amp;MID(jaar_zip[[#This Row],[YYYYMMDD]],5,2)&amp;"-"&amp;LEFT(jaar_zip[[#This Row],[YYYYMMDD]],4))</f>
        <v>45333</v>
      </c>
      <c r="K1385" s="101" t="str">
        <f>IF(AND(VALUE(MONTH(jaar_zip[[#This Row],[Datum]]))=1,VALUE(WEEKNUM(jaar_zip[[#This Row],[Datum]],21))&gt;51),RIGHT(YEAR(jaar_zip[[#This Row],[Datum]])-1,2),RIGHT(YEAR(jaar_zip[[#This Row],[Datum]]),2))&amp;"-"&amp; TEXT(WEEKNUM(jaar_zip[[#This Row],[Datum]],21),"00")</f>
        <v>24-06</v>
      </c>
      <c r="L1385" s="101">
        <f>MONTH(jaar_zip[[#This Row],[Datum]])</f>
        <v>2</v>
      </c>
      <c r="M1385" s="101">
        <f>IF(ISNUMBER(jaar_zip[[#This Row],[etmaaltemperatuur]]),IF(jaar_zip[[#This Row],[etmaaltemperatuur]]&lt;stookgrens,stookgrens-jaar_zip[[#This Row],[etmaaltemperatuur]],0),"")</f>
        <v>9.1999999999999993</v>
      </c>
      <c r="N1385" s="101">
        <f>IF(ISNUMBER(jaar_zip[[#This Row],[graaddagen]]),IF(OR(MONTH(jaar_zip[[#This Row],[Datum]])=1,MONTH(jaar_zip[[#This Row],[Datum]])=2,MONTH(jaar_zip[[#This Row],[Datum]])=11,MONTH(jaar_zip[[#This Row],[Datum]])=12),1.1,IF(OR(MONTH(jaar_zip[[#This Row],[Datum]])=3,MONTH(jaar_zip[[#This Row],[Datum]])=10),1,0.8))*jaar_zip[[#This Row],[graaddagen]],"")</f>
        <v>10.119999999999999</v>
      </c>
      <c r="O1385" s="101">
        <f>IF(ISNUMBER(jaar_zip[[#This Row],[etmaaltemperatuur]]),IF(jaar_zip[[#This Row],[etmaaltemperatuur]]&gt;stookgrens,jaar_zip[[#This Row],[etmaaltemperatuur]]-stookgrens,0),"")</f>
        <v>0</v>
      </c>
    </row>
    <row r="1386" spans="1:15" x14ac:dyDescent="0.3">
      <c r="A1386">
        <v>273</v>
      </c>
      <c r="B1386">
        <v>20240212</v>
      </c>
      <c r="C1386">
        <v>3.4</v>
      </c>
      <c r="D1386">
        <v>7</v>
      </c>
      <c r="E1386">
        <v>545</v>
      </c>
      <c r="F1386">
        <v>1.5</v>
      </c>
      <c r="H1386">
        <v>89</v>
      </c>
      <c r="I1386" s="101" t="s">
        <v>23</v>
      </c>
      <c r="J1386" s="1">
        <f>DATEVALUE(RIGHT(jaar_zip[[#This Row],[YYYYMMDD]],2)&amp;"-"&amp;MID(jaar_zip[[#This Row],[YYYYMMDD]],5,2)&amp;"-"&amp;LEFT(jaar_zip[[#This Row],[YYYYMMDD]],4))</f>
        <v>45334</v>
      </c>
      <c r="K1386" s="101" t="str">
        <f>IF(AND(VALUE(MONTH(jaar_zip[[#This Row],[Datum]]))=1,VALUE(WEEKNUM(jaar_zip[[#This Row],[Datum]],21))&gt;51),RIGHT(YEAR(jaar_zip[[#This Row],[Datum]])-1,2),RIGHT(YEAR(jaar_zip[[#This Row],[Datum]]),2))&amp;"-"&amp; TEXT(WEEKNUM(jaar_zip[[#This Row],[Datum]],21),"00")</f>
        <v>24-07</v>
      </c>
      <c r="L1386" s="101">
        <f>MONTH(jaar_zip[[#This Row],[Datum]])</f>
        <v>2</v>
      </c>
      <c r="M1386" s="101">
        <f>IF(ISNUMBER(jaar_zip[[#This Row],[etmaaltemperatuur]]),IF(jaar_zip[[#This Row],[etmaaltemperatuur]]&lt;stookgrens,stookgrens-jaar_zip[[#This Row],[etmaaltemperatuur]],0),"")</f>
        <v>11</v>
      </c>
      <c r="N1386" s="101">
        <f>IF(ISNUMBER(jaar_zip[[#This Row],[graaddagen]]),IF(OR(MONTH(jaar_zip[[#This Row],[Datum]])=1,MONTH(jaar_zip[[#This Row],[Datum]])=2,MONTH(jaar_zip[[#This Row],[Datum]])=11,MONTH(jaar_zip[[#This Row],[Datum]])=12),1.1,IF(OR(MONTH(jaar_zip[[#This Row],[Datum]])=3,MONTH(jaar_zip[[#This Row],[Datum]])=10),1,0.8))*jaar_zip[[#This Row],[graaddagen]],"")</f>
        <v>12.100000000000001</v>
      </c>
      <c r="O1386" s="101">
        <f>IF(ISNUMBER(jaar_zip[[#This Row],[etmaaltemperatuur]]),IF(jaar_zip[[#This Row],[etmaaltemperatuur]]&gt;stookgrens,jaar_zip[[#This Row],[etmaaltemperatuur]]-stookgrens,0),"")</f>
        <v>0</v>
      </c>
    </row>
    <row r="1387" spans="1:15" x14ac:dyDescent="0.3">
      <c r="A1387">
        <v>273</v>
      </c>
      <c r="B1387">
        <v>20240213</v>
      </c>
      <c r="C1387">
        <v>4.8</v>
      </c>
      <c r="D1387">
        <v>6.5</v>
      </c>
      <c r="E1387">
        <v>524</v>
      </c>
      <c r="F1387">
        <v>3.9</v>
      </c>
      <c r="H1387">
        <v>86</v>
      </c>
      <c r="I1387" s="101" t="s">
        <v>23</v>
      </c>
      <c r="J1387" s="1">
        <f>DATEVALUE(RIGHT(jaar_zip[[#This Row],[YYYYMMDD]],2)&amp;"-"&amp;MID(jaar_zip[[#This Row],[YYYYMMDD]],5,2)&amp;"-"&amp;LEFT(jaar_zip[[#This Row],[YYYYMMDD]],4))</f>
        <v>45335</v>
      </c>
      <c r="K1387" s="101" t="str">
        <f>IF(AND(VALUE(MONTH(jaar_zip[[#This Row],[Datum]]))=1,VALUE(WEEKNUM(jaar_zip[[#This Row],[Datum]],21))&gt;51),RIGHT(YEAR(jaar_zip[[#This Row],[Datum]])-1,2),RIGHT(YEAR(jaar_zip[[#This Row],[Datum]]),2))&amp;"-"&amp; TEXT(WEEKNUM(jaar_zip[[#This Row],[Datum]],21),"00")</f>
        <v>24-07</v>
      </c>
      <c r="L1387" s="101">
        <f>MONTH(jaar_zip[[#This Row],[Datum]])</f>
        <v>2</v>
      </c>
      <c r="M1387" s="101">
        <f>IF(ISNUMBER(jaar_zip[[#This Row],[etmaaltemperatuur]]),IF(jaar_zip[[#This Row],[etmaaltemperatuur]]&lt;stookgrens,stookgrens-jaar_zip[[#This Row],[etmaaltemperatuur]],0),"")</f>
        <v>11.5</v>
      </c>
      <c r="N1387" s="101">
        <f>IF(ISNUMBER(jaar_zip[[#This Row],[graaddagen]]),IF(OR(MONTH(jaar_zip[[#This Row],[Datum]])=1,MONTH(jaar_zip[[#This Row],[Datum]])=2,MONTH(jaar_zip[[#This Row],[Datum]])=11,MONTH(jaar_zip[[#This Row],[Datum]])=12),1.1,IF(OR(MONTH(jaar_zip[[#This Row],[Datum]])=3,MONTH(jaar_zip[[#This Row],[Datum]])=10),1,0.8))*jaar_zip[[#This Row],[graaddagen]],"")</f>
        <v>12.65</v>
      </c>
      <c r="O1387" s="101">
        <f>IF(ISNUMBER(jaar_zip[[#This Row],[etmaaltemperatuur]]),IF(jaar_zip[[#This Row],[etmaaltemperatuur]]&gt;stookgrens,jaar_zip[[#This Row],[etmaaltemperatuur]]-stookgrens,0),"")</f>
        <v>0</v>
      </c>
    </row>
    <row r="1388" spans="1:15" x14ac:dyDescent="0.3">
      <c r="A1388">
        <v>273</v>
      </c>
      <c r="B1388">
        <v>20240214</v>
      </c>
      <c r="C1388">
        <v>5.3</v>
      </c>
      <c r="D1388">
        <v>10.6</v>
      </c>
      <c r="E1388">
        <v>160</v>
      </c>
      <c r="F1388">
        <v>8</v>
      </c>
      <c r="H1388">
        <v>96</v>
      </c>
      <c r="I1388" s="101" t="s">
        <v>23</v>
      </c>
      <c r="J1388" s="1">
        <f>DATEVALUE(RIGHT(jaar_zip[[#This Row],[YYYYMMDD]],2)&amp;"-"&amp;MID(jaar_zip[[#This Row],[YYYYMMDD]],5,2)&amp;"-"&amp;LEFT(jaar_zip[[#This Row],[YYYYMMDD]],4))</f>
        <v>45336</v>
      </c>
      <c r="K1388" s="101" t="str">
        <f>IF(AND(VALUE(MONTH(jaar_zip[[#This Row],[Datum]]))=1,VALUE(WEEKNUM(jaar_zip[[#This Row],[Datum]],21))&gt;51),RIGHT(YEAR(jaar_zip[[#This Row],[Datum]])-1,2),RIGHT(YEAR(jaar_zip[[#This Row],[Datum]]),2))&amp;"-"&amp; TEXT(WEEKNUM(jaar_zip[[#This Row],[Datum]],21),"00")</f>
        <v>24-07</v>
      </c>
      <c r="L1388" s="101">
        <f>MONTH(jaar_zip[[#This Row],[Datum]])</f>
        <v>2</v>
      </c>
      <c r="M1388" s="101">
        <f>IF(ISNUMBER(jaar_zip[[#This Row],[etmaaltemperatuur]]),IF(jaar_zip[[#This Row],[etmaaltemperatuur]]&lt;stookgrens,stookgrens-jaar_zip[[#This Row],[etmaaltemperatuur]],0),"")</f>
        <v>7.4</v>
      </c>
      <c r="N1388" s="101">
        <f>IF(ISNUMBER(jaar_zip[[#This Row],[graaddagen]]),IF(OR(MONTH(jaar_zip[[#This Row],[Datum]])=1,MONTH(jaar_zip[[#This Row],[Datum]])=2,MONTH(jaar_zip[[#This Row],[Datum]])=11,MONTH(jaar_zip[[#This Row],[Datum]])=12),1.1,IF(OR(MONTH(jaar_zip[[#This Row],[Datum]])=3,MONTH(jaar_zip[[#This Row],[Datum]])=10),1,0.8))*jaar_zip[[#This Row],[graaddagen]],"")</f>
        <v>8.14</v>
      </c>
      <c r="O1388" s="101">
        <f>IF(ISNUMBER(jaar_zip[[#This Row],[etmaaltemperatuur]]),IF(jaar_zip[[#This Row],[etmaaltemperatuur]]&gt;stookgrens,jaar_zip[[#This Row],[etmaaltemperatuur]]-stookgrens,0),"")</f>
        <v>0</v>
      </c>
    </row>
    <row r="1389" spans="1:15" x14ac:dyDescent="0.3">
      <c r="A1389">
        <v>273</v>
      </c>
      <c r="B1389">
        <v>20240215</v>
      </c>
      <c r="C1389">
        <v>4.3</v>
      </c>
      <c r="D1389">
        <v>12.3</v>
      </c>
      <c r="E1389">
        <v>207</v>
      </c>
      <c r="F1389">
        <v>1.6</v>
      </c>
      <c r="H1389">
        <v>91</v>
      </c>
      <c r="I1389" s="101" t="s">
        <v>23</v>
      </c>
      <c r="J1389" s="1">
        <f>DATEVALUE(RIGHT(jaar_zip[[#This Row],[YYYYMMDD]],2)&amp;"-"&amp;MID(jaar_zip[[#This Row],[YYYYMMDD]],5,2)&amp;"-"&amp;LEFT(jaar_zip[[#This Row],[YYYYMMDD]],4))</f>
        <v>45337</v>
      </c>
      <c r="K1389" s="101" t="str">
        <f>IF(AND(VALUE(MONTH(jaar_zip[[#This Row],[Datum]]))=1,VALUE(WEEKNUM(jaar_zip[[#This Row],[Datum]],21))&gt;51),RIGHT(YEAR(jaar_zip[[#This Row],[Datum]])-1,2),RIGHT(YEAR(jaar_zip[[#This Row],[Datum]]),2))&amp;"-"&amp; TEXT(WEEKNUM(jaar_zip[[#This Row],[Datum]],21),"00")</f>
        <v>24-07</v>
      </c>
      <c r="L1389" s="101">
        <f>MONTH(jaar_zip[[#This Row],[Datum]])</f>
        <v>2</v>
      </c>
      <c r="M1389" s="101">
        <f>IF(ISNUMBER(jaar_zip[[#This Row],[etmaaltemperatuur]]),IF(jaar_zip[[#This Row],[etmaaltemperatuur]]&lt;stookgrens,stookgrens-jaar_zip[[#This Row],[etmaaltemperatuur]],0),"")</f>
        <v>5.6999999999999993</v>
      </c>
      <c r="N1389" s="101">
        <f>IF(ISNUMBER(jaar_zip[[#This Row],[graaddagen]]),IF(OR(MONTH(jaar_zip[[#This Row],[Datum]])=1,MONTH(jaar_zip[[#This Row],[Datum]])=2,MONTH(jaar_zip[[#This Row],[Datum]])=11,MONTH(jaar_zip[[#This Row],[Datum]])=12),1.1,IF(OR(MONTH(jaar_zip[[#This Row],[Datum]])=3,MONTH(jaar_zip[[#This Row],[Datum]])=10),1,0.8))*jaar_zip[[#This Row],[graaddagen]],"")</f>
        <v>6.27</v>
      </c>
      <c r="O1389" s="101">
        <f>IF(ISNUMBER(jaar_zip[[#This Row],[etmaaltemperatuur]]),IF(jaar_zip[[#This Row],[etmaaltemperatuur]]&gt;stookgrens,jaar_zip[[#This Row],[etmaaltemperatuur]]-stookgrens,0),"")</f>
        <v>0</v>
      </c>
    </row>
    <row r="1390" spans="1:15" x14ac:dyDescent="0.3">
      <c r="A1390">
        <v>273</v>
      </c>
      <c r="B1390">
        <v>20240216</v>
      </c>
      <c r="C1390">
        <v>4.2</v>
      </c>
      <c r="D1390">
        <v>10.4</v>
      </c>
      <c r="E1390">
        <v>203</v>
      </c>
      <c r="F1390">
        <v>1.6</v>
      </c>
      <c r="H1390">
        <v>89</v>
      </c>
      <c r="I1390" s="101" t="s">
        <v>23</v>
      </c>
      <c r="J1390" s="1">
        <f>DATEVALUE(RIGHT(jaar_zip[[#This Row],[YYYYMMDD]],2)&amp;"-"&amp;MID(jaar_zip[[#This Row],[YYYYMMDD]],5,2)&amp;"-"&amp;LEFT(jaar_zip[[#This Row],[YYYYMMDD]],4))</f>
        <v>45338</v>
      </c>
      <c r="K1390" s="101" t="str">
        <f>IF(AND(VALUE(MONTH(jaar_zip[[#This Row],[Datum]]))=1,VALUE(WEEKNUM(jaar_zip[[#This Row],[Datum]],21))&gt;51),RIGHT(YEAR(jaar_zip[[#This Row],[Datum]])-1,2),RIGHT(YEAR(jaar_zip[[#This Row],[Datum]]),2))&amp;"-"&amp; TEXT(WEEKNUM(jaar_zip[[#This Row],[Datum]],21),"00")</f>
        <v>24-07</v>
      </c>
      <c r="L1390" s="101">
        <f>MONTH(jaar_zip[[#This Row],[Datum]])</f>
        <v>2</v>
      </c>
      <c r="M1390" s="101">
        <f>IF(ISNUMBER(jaar_zip[[#This Row],[etmaaltemperatuur]]),IF(jaar_zip[[#This Row],[etmaaltemperatuur]]&lt;stookgrens,stookgrens-jaar_zip[[#This Row],[etmaaltemperatuur]],0),"")</f>
        <v>7.6</v>
      </c>
      <c r="N1390" s="101">
        <f>IF(ISNUMBER(jaar_zip[[#This Row],[graaddagen]]),IF(OR(MONTH(jaar_zip[[#This Row],[Datum]])=1,MONTH(jaar_zip[[#This Row],[Datum]])=2,MONTH(jaar_zip[[#This Row],[Datum]])=11,MONTH(jaar_zip[[#This Row],[Datum]])=12),1.1,IF(OR(MONTH(jaar_zip[[#This Row],[Datum]])=3,MONTH(jaar_zip[[#This Row],[Datum]])=10),1,0.8))*jaar_zip[[#This Row],[graaddagen]],"")</f>
        <v>8.36</v>
      </c>
      <c r="O1390" s="101">
        <f>IF(ISNUMBER(jaar_zip[[#This Row],[etmaaltemperatuur]]),IF(jaar_zip[[#This Row],[etmaaltemperatuur]]&gt;stookgrens,jaar_zip[[#This Row],[etmaaltemperatuur]]-stookgrens,0),"")</f>
        <v>0</v>
      </c>
    </row>
    <row r="1391" spans="1:15" x14ac:dyDescent="0.3">
      <c r="A1391">
        <v>273</v>
      </c>
      <c r="B1391">
        <v>20240217</v>
      </c>
      <c r="C1391">
        <v>2.2000000000000002</v>
      </c>
      <c r="D1391">
        <v>8.6999999999999993</v>
      </c>
      <c r="E1391">
        <v>303</v>
      </c>
      <c r="F1391">
        <v>-0.1</v>
      </c>
      <c r="H1391">
        <v>93</v>
      </c>
      <c r="I1391" s="101" t="s">
        <v>23</v>
      </c>
      <c r="J1391" s="1">
        <f>DATEVALUE(RIGHT(jaar_zip[[#This Row],[YYYYMMDD]],2)&amp;"-"&amp;MID(jaar_zip[[#This Row],[YYYYMMDD]],5,2)&amp;"-"&amp;LEFT(jaar_zip[[#This Row],[YYYYMMDD]],4))</f>
        <v>45339</v>
      </c>
      <c r="K1391" s="101" t="str">
        <f>IF(AND(VALUE(MONTH(jaar_zip[[#This Row],[Datum]]))=1,VALUE(WEEKNUM(jaar_zip[[#This Row],[Datum]],21))&gt;51),RIGHT(YEAR(jaar_zip[[#This Row],[Datum]])-1,2),RIGHT(YEAR(jaar_zip[[#This Row],[Datum]]),2))&amp;"-"&amp; TEXT(WEEKNUM(jaar_zip[[#This Row],[Datum]],21),"00")</f>
        <v>24-07</v>
      </c>
      <c r="L1391" s="101">
        <f>MONTH(jaar_zip[[#This Row],[Datum]])</f>
        <v>2</v>
      </c>
      <c r="M1391" s="101">
        <f>IF(ISNUMBER(jaar_zip[[#This Row],[etmaaltemperatuur]]),IF(jaar_zip[[#This Row],[etmaaltemperatuur]]&lt;stookgrens,stookgrens-jaar_zip[[#This Row],[etmaaltemperatuur]],0),"")</f>
        <v>9.3000000000000007</v>
      </c>
      <c r="N1391" s="101">
        <f>IF(ISNUMBER(jaar_zip[[#This Row],[graaddagen]]),IF(OR(MONTH(jaar_zip[[#This Row],[Datum]])=1,MONTH(jaar_zip[[#This Row],[Datum]])=2,MONTH(jaar_zip[[#This Row],[Datum]])=11,MONTH(jaar_zip[[#This Row],[Datum]])=12),1.1,IF(OR(MONTH(jaar_zip[[#This Row],[Datum]])=3,MONTH(jaar_zip[[#This Row],[Datum]])=10),1,0.8))*jaar_zip[[#This Row],[graaddagen]],"")</f>
        <v>10.230000000000002</v>
      </c>
      <c r="O1391" s="101">
        <f>IF(ISNUMBER(jaar_zip[[#This Row],[etmaaltemperatuur]]),IF(jaar_zip[[#This Row],[etmaaltemperatuur]]&gt;stookgrens,jaar_zip[[#This Row],[etmaaltemperatuur]]-stookgrens,0),"")</f>
        <v>0</v>
      </c>
    </row>
    <row r="1392" spans="1:15" x14ac:dyDescent="0.3">
      <c r="A1392">
        <v>273</v>
      </c>
      <c r="B1392">
        <v>20240218</v>
      </c>
      <c r="C1392">
        <v>6.7</v>
      </c>
      <c r="D1392">
        <v>9.1</v>
      </c>
      <c r="E1392">
        <v>116</v>
      </c>
      <c r="F1392">
        <v>21.5</v>
      </c>
      <c r="H1392">
        <v>91</v>
      </c>
      <c r="I1392" s="101" t="s">
        <v>23</v>
      </c>
      <c r="J1392" s="1">
        <f>DATEVALUE(RIGHT(jaar_zip[[#This Row],[YYYYMMDD]],2)&amp;"-"&amp;MID(jaar_zip[[#This Row],[YYYYMMDD]],5,2)&amp;"-"&amp;LEFT(jaar_zip[[#This Row],[YYYYMMDD]],4))</f>
        <v>45340</v>
      </c>
      <c r="K1392" s="101" t="str">
        <f>IF(AND(VALUE(MONTH(jaar_zip[[#This Row],[Datum]]))=1,VALUE(WEEKNUM(jaar_zip[[#This Row],[Datum]],21))&gt;51),RIGHT(YEAR(jaar_zip[[#This Row],[Datum]])-1,2),RIGHT(YEAR(jaar_zip[[#This Row],[Datum]]),2))&amp;"-"&amp; TEXT(WEEKNUM(jaar_zip[[#This Row],[Datum]],21),"00")</f>
        <v>24-07</v>
      </c>
      <c r="L1392" s="101">
        <f>MONTH(jaar_zip[[#This Row],[Datum]])</f>
        <v>2</v>
      </c>
      <c r="M1392" s="101">
        <f>IF(ISNUMBER(jaar_zip[[#This Row],[etmaaltemperatuur]]),IF(jaar_zip[[#This Row],[etmaaltemperatuur]]&lt;stookgrens,stookgrens-jaar_zip[[#This Row],[etmaaltemperatuur]],0),"")</f>
        <v>8.9</v>
      </c>
      <c r="N1392" s="101">
        <f>IF(ISNUMBER(jaar_zip[[#This Row],[graaddagen]]),IF(OR(MONTH(jaar_zip[[#This Row],[Datum]])=1,MONTH(jaar_zip[[#This Row],[Datum]])=2,MONTH(jaar_zip[[#This Row],[Datum]])=11,MONTH(jaar_zip[[#This Row],[Datum]])=12),1.1,IF(OR(MONTH(jaar_zip[[#This Row],[Datum]])=3,MONTH(jaar_zip[[#This Row],[Datum]])=10),1,0.8))*jaar_zip[[#This Row],[graaddagen]],"")</f>
        <v>9.7900000000000009</v>
      </c>
      <c r="O1392" s="101">
        <f>IF(ISNUMBER(jaar_zip[[#This Row],[etmaaltemperatuur]]),IF(jaar_zip[[#This Row],[etmaaltemperatuur]]&gt;stookgrens,jaar_zip[[#This Row],[etmaaltemperatuur]]-stookgrens,0),"")</f>
        <v>0</v>
      </c>
    </row>
    <row r="1393" spans="1:15" x14ac:dyDescent="0.3">
      <c r="A1393">
        <v>273</v>
      </c>
      <c r="B1393">
        <v>20240219</v>
      </c>
      <c r="C1393">
        <v>4.4000000000000004</v>
      </c>
      <c r="D1393">
        <v>8.4</v>
      </c>
      <c r="E1393">
        <v>210</v>
      </c>
      <c r="F1393">
        <v>0.5</v>
      </c>
      <c r="H1393">
        <v>91</v>
      </c>
      <c r="I1393" s="101" t="s">
        <v>23</v>
      </c>
      <c r="J1393" s="1">
        <f>DATEVALUE(RIGHT(jaar_zip[[#This Row],[YYYYMMDD]],2)&amp;"-"&amp;MID(jaar_zip[[#This Row],[YYYYMMDD]],5,2)&amp;"-"&amp;LEFT(jaar_zip[[#This Row],[YYYYMMDD]],4))</f>
        <v>45341</v>
      </c>
      <c r="K1393" s="101" t="str">
        <f>IF(AND(VALUE(MONTH(jaar_zip[[#This Row],[Datum]]))=1,VALUE(WEEKNUM(jaar_zip[[#This Row],[Datum]],21))&gt;51),RIGHT(YEAR(jaar_zip[[#This Row],[Datum]])-1,2),RIGHT(YEAR(jaar_zip[[#This Row],[Datum]]),2))&amp;"-"&amp; TEXT(WEEKNUM(jaar_zip[[#This Row],[Datum]],21),"00")</f>
        <v>24-08</v>
      </c>
      <c r="L1393" s="101">
        <f>MONTH(jaar_zip[[#This Row],[Datum]])</f>
        <v>2</v>
      </c>
      <c r="M1393" s="101">
        <f>IF(ISNUMBER(jaar_zip[[#This Row],[etmaaltemperatuur]]),IF(jaar_zip[[#This Row],[etmaaltemperatuur]]&lt;stookgrens,stookgrens-jaar_zip[[#This Row],[etmaaltemperatuur]],0),"")</f>
        <v>9.6</v>
      </c>
      <c r="N1393" s="101">
        <f>IF(ISNUMBER(jaar_zip[[#This Row],[graaddagen]]),IF(OR(MONTH(jaar_zip[[#This Row],[Datum]])=1,MONTH(jaar_zip[[#This Row],[Datum]])=2,MONTH(jaar_zip[[#This Row],[Datum]])=11,MONTH(jaar_zip[[#This Row],[Datum]])=12),1.1,IF(OR(MONTH(jaar_zip[[#This Row],[Datum]])=3,MONTH(jaar_zip[[#This Row],[Datum]])=10),1,0.8))*jaar_zip[[#This Row],[graaddagen]],"")</f>
        <v>10.56</v>
      </c>
      <c r="O1393" s="101">
        <f>IF(ISNUMBER(jaar_zip[[#This Row],[etmaaltemperatuur]]),IF(jaar_zip[[#This Row],[etmaaltemperatuur]]&gt;stookgrens,jaar_zip[[#This Row],[etmaaltemperatuur]]-stookgrens,0),"")</f>
        <v>0</v>
      </c>
    </row>
    <row r="1394" spans="1:15" x14ac:dyDescent="0.3">
      <c r="A1394">
        <v>273</v>
      </c>
      <c r="B1394">
        <v>20240220</v>
      </c>
      <c r="C1394">
        <v>4.3</v>
      </c>
      <c r="D1394">
        <v>8.3000000000000007</v>
      </c>
      <c r="E1394">
        <v>449</v>
      </c>
      <c r="F1394">
        <v>-0.1</v>
      </c>
      <c r="H1394">
        <v>89</v>
      </c>
      <c r="I1394" s="101" t="s">
        <v>23</v>
      </c>
      <c r="J1394" s="1">
        <f>DATEVALUE(RIGHT(jaar_zip[[#This Row],[YYYYMMDD]],2)&amp;"-"&amp;MID(jaar_zip[[#This Row],[YYYYMMDD]],5,2)&amp;"-"&amp;LEFT(jaar_zip[[#This Row],[YYYYMMDD]],4))</f>
        <v>45342</v>
      </c>
      <c r="K1394" s="101" t="str">
        <f>IF(AND(VALUE(MONTH(jaar_zip[[#This Row],[Datum]]))=1,VALUE(WEEKNUM(jaar_zip[[#This Row],[Datum]],21))&gt;51),RIGHT(YEAR(jaar_zip[[#This Row],[Datum]])-1,2),RIGHT(YEAR(jaar_zip[[#This Row],[Datum]]),2))&amp;"-"&amp; TEXT(WEEKNUM(jaar_zip[[#This Row],[Datum]],21),"00")</f>
        <v>24-08</v>
      </c>
      <c r="L1394" s="101">
        <f>MONTH(jaar_zip[[#This Row],[Datum]])</f>
        <v>2</v>
      </c>
      <c r="M1394" s="101">
        <f>IF(ISNUMBER(jaar_zip[[#This Row],[etmaaltemperatuur]]),IF(jaar_zip[[#This Row],[etmaaltemperatuur]]&lt;stookgrens,stookgrens-jaar_zip[[#This Row],[etmaaltemperatuur]],0),"")</f>
        <v>9.6999999999999993</v>
      </c>
      <c r="N1394" s="101">
        <f>IF(ISNUMBER(jaar_zip[[#This Row],[graaddagen]]),IF(OR(MONTH(jaar_zip[[#This Row],[Datum]])=1,MONTH(jaar_zip[[#This Row],[Datum]])=2,MONTH(jaar_zip[[#This Row],[Datum]])=11,MONTH(jaar_zip[[#This Row],[Datum]])=12),1.1,IF(OR(MONTH(jaar_zip[[#This Row],[Datum]])=3,MONTH(jaar_zip[[#This Row],[Datum]])=10),1,0.8))*jaar_zip[[#This Row],[graaddagen]],"")</f>
        <v>10.67</v>
      </c>
      <c r="O1394" s="101">
        <f>IF(ISNUMBER(jaar_zip[[#This Row],[etmaaltemperatuur]]),IF(jaar_zip[[#This Row],[etmaaltemperatuur]]&gt;stookgrens,jaar_zip[[#This Row],[etmaaltemperatuur]]-stookgrens,0),"")</f>
        <v>0</v>
      </c>
    </row>
    <row r="1395" spans="1:15" x14ac:dyDescent="0.3">
      <c r="A1395">
        <v>273</v>
      </c>
      <c r="B1395">
        <v>20240221</v>
      </c>
      <c r="C1395">
        <v>6.1</v>
      </c>
      <c r="D1395">
        <v>9.1</v>
      </c>
      <c r="E1395">
        <v>209</v>
      </c>
      <c r="F1395">
        <v>3.7</v>
      </c>
      <c r="H1395">
        <v>89</v>
      </c>
      <c r="I1395" s="101" t="s">
        <v>23</v>
      </c>
      <c r="J1395" s="1">
        <f>DATEVALUE(RIGHT(jaar_zip[[#This Row],[YYYYMMDD]],2)&amp;"-"&amp;MID(jaar_zip[[#This Row],[YYYYMMDD]],5,2)&amp;"-"&amp;LEFT(jaar_zip[[#This Row],[YYYYMMDD]],4))</f>
        <v>45343</v>
      </c>
      <c r="K1395" s="101" t="str">
        <f>IF(AND(VALUE(MONTH(jaar_zip[[#This Row],[Datum]]))=1,VALUE(WEEKNUM(jaar_zip[[#This Row],[Datum]],21))&gt;51),RIGHT(YEAR(jaar_zip[[#This Row],[Datum]])-1,2),RIGHT(YEAR(jaar_zip[[#This Row],[Datum]]),2))&amp;"-"&amp; TEXT(WEEKNUM(jaar_zip[[#This Row],[Datum]],21),"00")</f>
        <v>24-08</v>
      </c>
      <c r="L1395" s="101">
        <f>MONTH(jaar_zip[[#This Row],[Datum]])</f>
        <v>2</v>
      </c>
      <c r="M1395" s="101">
        <f>IF(ISNUMBER(jaar_zip[[#This Row],[etmaaltemperatuur]]),IF(jaar_zip[[#This Row],[etmaaltemperatuur]]&lt;stookgrens,stookgrens-jaar_zip[[#This Row],[etmaaltemperatuur]],0),"")</f>
        <v>8.9</v>
      </c>
      <c r="N1395" s="101">
        <f>IF(ISNUMBER(jaar_zip[[#This Row],[graaddagen]]),IF(OR(MONTH(jaar_zip[[#This Row],[Datum]])=1,MONTH(jaar_zip[[#This Row],[Datum]])=2,MONTH(jaar_zip[[#This Row],[Datum]])=11,MONTH(jaar_zip[[#This Row],[Datum]])=12),1.1,IF(OR(MONTH(jaar_zip[[#This Row],[Datum]])=3,MONTH(jaar_zip[[#This Row],[Datum]])=10),1,0.8))*jaar_zip[[#This Row],[graaddagen]],"")</f>
        <v>9.7900000000000009</v>
      </c>
      <c r="O1395" s="101">
        <f>IF(ISNUMBER(jaar_zip[[#This Row],[etmaaltemperatuur]]),IF(jaar_zip[[#This Row],[etmaaltemperatuur]]&gt;stookgrens,jaar_zip[[#This Row],[etmaaltemperatuur]]-stookgrens,0),"")</f>
        <v>0</v>
      </c>
    </row>
    <row r="1396" spans="1:15" x14ac:dyDescent="0.3">
      <c r="A1396">
        <v>273</v>
      </c>
      <c r="B1396">
        <v>20240222</v>
      </c>
      <c r="C1396">
        <v>6.6</v>
      </c>
      <c r="D1396">
        <v>9.8000000000000007</v>
      </c>
      <c r="E1396">
        <v>368</v>
      </c>
      <c r="F1396">
        <v>8.5</v>
      </c>
      <c r="H1396">
        <v>89</v>
      </c>
      <c r="I1396" s="101" t="s">
        <v>23</v>
      </c>
      <c r="J1396" s="1">
        <f>DATEVALUE(RIGHT(jaar_zip[[#This Row],[YYYYMMDD]],2)&amp;"-"&amp;MID(jaar_zip[[#This Row],[YYYYMMDD]],5,2)&amp;"-"&amp;LEFT(jaar_zip[[#This Row],[YYYYMMDD]],4))</f>
        <v>45344</v>
      </c>
      <c r="K1396" s="101" t="str">
        <f>IF(AND(VALUE(MONTH(jaar_zip[[#This Row],[Datum]]))=1,VALUE(WEEKNUM(jaar_zip[[#This Row],[Datum]],21))&gt;51),RIGHT(YEAR(jaar_zip[[#This Row],[Datum]])-1,2),RIGHT(YEAR(jaar_zip[[#This Row],[Datum]]),2))&amp;"-"&amp; TEXT(WEEKNUM(jaar_zip[[#This Row],[Datum]],21),"00")</f>
        <v>24-08</v>
      </c>
      <c r="L1396" s="101">
        <f>MONTH(jaar_zip[[#This Row],[Datum]])</f>
        <v>2</v>
      </c>
      <c r="M1396" s="101">
        <f>IF(ISNUMBER(jaar_zip[[#This Row],[etmaaltemperatuur]]),IF(jaar_zip[[#This Row],[etmaaltemperatuur]]&lt;stookgrens,stookgrens-jaar_zip[[#This Row],[etmaaltemperatuur]],0),"")</f>
        <v>8.1999999999999993</v>
      </c>
      <c r="N1396" s="101">
        <f>IF(ISNUMBER(jaar_zip[[#This Row],[graaddagen]]),IF(OR(MONTH(jaar_zip[[#This Row],[Datum]])=1,MONTH(jaar_zip[[#This Row],[Datum]])=2,MONTH(jaar_zip[[#This Row],[Datum]])=11,MONTH(jaar_zip[[#This Row],[Datum]])=12),1.1,IF(OR(MONTH(jaar_zip[[#This Row],[Datum]])=3,MONTH(jaar_zip[[#This Row],[Datum]])=10),1,0.8))*jaar_zip[[#This Row],[graaddagen]],"")</f>
        <v>9.02</v>
      </c>
      <c r="O1396" s="101">
        <f>IF(ISNUMBER(jaar_zip[[#This Row],[etmaaltemperatuur]]),IF(jaar_zip[[#This Row],[etmaaltemperatuur]]&gt;stookgrens,jaar_zip[[#This Row],[etmaaltemperatuur]]-stookgrens,0),"")</f>
        <v>0</v>
      </c>
    </row>
    <row r="1397" spans="1:15" x14ac:dyDescent="0.3">
      <c r="A1397">
        <v>273</v>
      </c>
      <c r="B1397">
        <v>20240223</v>
      </c>
      <c r="C1397">
        <v>6.8</v>
      </c>
      <c r="D1397">
        <v>6.3</v>
      </c>
      <c r="E1397">
        <v>319</v>
      </c>
      <c r="F1397">
        <v>2.5</v>
      </c>
      <c r="H1397">
        <v>81</v>
      </c>
      <c r="I1397" s="101" t="s">
        <v>23</v>
      </c>
      <c r="J1397" s="1">
        <f>DATEVALUE(RIGHT(jaar_zip[[#This Row],[YYYYMMDD]],2)&amp;"-"&amp;MID(jaar_zip[[#This Row],[YYYYMMDD]],5,2)&amp;"-"&amp;LEFT(jaar_zip[[#This Row],[YYYYMMDD]],4))</f>
        <v>45345</v>
      </c>
      <c r="K1397" s="101" t="str">
        <f>IF(AND(VALUE(MONTH(jaar_zip[[#This Row],[Datum]]))=1,VALUE(WEEKNUM(jaar_zip[[#This Row],[Datum]],21))&gt;51),RIGHT(YEAR(jaar_zip[[#This Row],[Datum]])-1,2),RIGHT(YEAR(jaar_zip[[#This Row],[Datum]]),2))&amp;"-"&amp; TEXT(WEEKNUM(jaar_zip[[#This Row],[Datum]],21),"00")</f>
        <v>24-08</v>
      </c>
      <c r="L1397" s="101">
        <f>MONTH(jaar_zip[[#This Row],[Datum]])</f>
        <v>2</v>
      </c>
      <c r="M1397" s="101">
        <f>IF(ISNUMBER(jaar_zip[[#This Row],[etmaaltemperatuur]]),IF(jaar_zip[[#This Row],[etmaaltemperatuur]]&lt;stookgrens,stookgrens-jaar_zip[[#This Row],[etmaaltemperatuur]],0),"")</f>
        <v>11.7</v>
      </c>
      <c r="N1397" s="101">
        <f>IF(ISNUMBER(jaar_zip[[#This Row],[graaddagen]]),IF(OR(MONTH(jaar_zip[[#This Row],[Datum]])=1,MONTH(jaar_zip[[#This Row],[Datum]])=2,MONTH(jaar_zip[[#This Row],[Datum]])=11,MONTH(jaar_zip[[#This Row],[Datum]])=12),1.1,IF(OR(MONTH(jaar_zip[[#This Row],[Datum]])=3,MONTH(jaar_zip[[#This Row],[Datum]])=10),1,0.8))*jaar_zip[[#This Row],[graaddagen]],"")</f>
        <v>12.870000000000001</v>
      </c>
      <c r="O1397" s="101">
        <f>IF(ISNUMBER(jaar_zip[[#This Row],[etmaaltemperatuur]]),IF(jaar_zip[[#This Row],[etmaaltemperatuur]]&gt;stookgrens,jaar_zip[[#This Row],[etmaaltemperatuur]]-stookgrens,0),"")</f>
        <v>0</v>
      </c>
    </row>
    <row r="1398" spans="1:15" x14ac:dyDescent="0.3">
      <c r="A1398">
        <v>273</v>
      </c>
      <c r="B1398">
        <v>20240224</v>
      </c>
      <c r="C1398">
        <v>4.2</v>
      </c>
      <c r="D1398">
        <v>4.7</v>
      </c>
      <c r="E1398">
        <v>258</v>
      </c>
      <c r="F1398">
        <v>3.7</v>
      </c>
      <c r="H1398">
        <v>88</v>
      </c>
      <c r="I1398" s="101" t="s">
        <v>23</v>
      </c>
      <c r="J1398" s="1">
        <f>DATEVALUE(RIGHT(jaar_zip[[#This Row],[YYYYMMDD]],2)&amp;"-"&amp;MID(jaar_zip[[#This Row],[YYYYMMDD]],5,2)&amp;"-"&amp;LEFT(jaar_zip[[#This Row],[YYYYMMDD]],4))</f>
        <v>45346</v>
      </c>
      <c r="K1398" s="101" t="str">
        <f>IF(AND(VALUE(MONTH(jaar_zip[[#This Row],[Datum]]))=1,VALUE(WEEKNUM(jaar_zip[[#This Row],[Datum]],21))&gt;51),RIGHT(YEAR(jaar_zip[[#This Row],[Datum]])-1,2),RIGHT(YEAR(jaar_zip[[#This Row],[Datum]]),2))&amp;"-"&amp; TEXT(WEEKNUM(jaar_zip[[#This Row],[Datum]],21),"00")</f>
        <v>24-08</v>
      </c>
      <c r="L1398" s="101">
        <f>MONTH(jaar_zip[[#This Row],[Datum]])</f>
        <v>2</v>
      </c>
      <c r="M1398" s="101">
        <f>IF(ISNUMBER(jaar_zip[[#This Row],[etmaaltemperatuur]]),IF(jaar_zip[[#This Row],[etmaaltemperatuur]]&lt;stookgrens,stookgrens-jaar_zip[[#This Row],[etmaaltemperatuur]],0),"")</f>
        <v>13.3</v>
      </c>
      <c r="N1398" s="101">
        <f>IF(ISNUMBER(jaar_zip[[#This Row],[graaddagen]]),IF(OR(MONTH(jaar_zip[[#This Row],[Datum]])=1,MONTH(jaar_zip[[#This Row],[Datum]])=2,MONTH(jaar_zip[[#This Row],[Datum]])=11,MONTH(jaar_zip[[#This Row],[Datum]])=12),1.1,IF(OR(MONTH(jaar_zip[[#This Row],[Datum]])=3,MONTH(jaar_zip[[#This Row],[Datum]])=10),1,0.8))*jaar_zip[[#This Row],[graaddagen]],"")</f>
        <v>14.630000000000003</v>
      </c>
      <c r="O1398" s="101">
        <f>IF(ISNUMBER(jaar_zip[[#This Row],[etmaaltemperatuur]]),IF(jaar_zip[[#This Row],[etmaaltemperatuur]]&gt;stookgrens,jaar_zip[[#This Row],[etmaaltemperatuur]]-stookgrens,0),"")</f>
        <v>0</v>
      </c>
    </row>
    <row r="1399" spans="1:15" x14ac:dyDescent="0.3">
      <c r="A1399">
        <v>273</v>
      </c>
      <c r="B1399">
        <v>20240225</v>
      </c>
      <c r="C1399">
        <v>3</v>
      </c>
      <c r="D1399">
        <v>5.8</v>
      </c>
      <c r="E1399">
        <v>318</v>
      </c>
      <c r="F1399">
        <v>0.1</v>
      </c>
      <c r="H1399">
        <v>87</v>
      </c>
      <c r="I1399" s="101" t="s">
        <v>23</v>
      </c>
      <c r="J1399" s="1">
        <f>DATEVALUE(RIGHT(jaar_zip[[#This Row],[YYYYMMDD]],2)&amp;"-"&amp;MID(jaar_zip[[#This Row],[YYYYMMDD]],5,2)&amp;"-"&amp;LEFT(jaar_zip[[#This Row],[YYYYMMDD]],4))</f>
        <v>45347</v>
      </c>
      <c r="K1399" s="101" t="str">
        <f>IF(AND(VALUE(MONTH(jaar_zip[[#This Row],[Datum]]))=1,VALUE(WEEKNUM(jaar_zip[[#This Row],[Datum]],21))&gt;51),RIGHT(YEAR(jaar_zip[[#This Row],[Datum]])-1,2),RIGHT(YEAR(jaar_zip[[#This Row],[Datum]]),2))&amp;"-"&amp; TEXT(WEEKNUM(jaar_zip[[#This Row],[Datum]],21),"00")</f>
        <v>24-08</v>
      </c>
      <c r="L1399" s="101">
        <f>MONTH(jaar_zip[[#This Row],[Datum]])</f>
        <v>2</v>
      </c>
      <c r="M1399" s="101">
        <f>IF(ISNUMBER(jaar_zip[[#This Row],[etmaaltemperatuur]]),IF(jaar_zip[[#This Row],[etmaaltemperatuur]]&lt;stookgrens,stookgrens-jaar_zip[[#This Row],[etmaaltemperatuur]],0),"")</f>
        <v>12.2</v>
      </c>
      <c r="N1399" s="101">
        <f>IF(ISNUMBER(jaar_zip[[#This Row],[graaddagen]]),IF(OR(MONTH(jaar_zip[[#This Row],[Datum]])=1,MONTH(jaar_zip[[#This Row],[Datum]])=2,MONTH(jaar_zip[[#This Row],[Datum]])=11,MONTH(jaar_zip[[#This Row],[Datum]])=12),1.1,IF(OR(MONTH(jaar_zip[[#This Row],[Datum]])=3,MONTH(jaar_zip[[#This Row],[Datum]])=10),1,0.8))*jaar_zip[[#This Row],[graaddagen]],"")</f>
        <v>13.42</v>
      </c>
      <c r="O1399" s="101">
        <f>IF(ISNUMBER(jaar_zip[[#This Row],[etmaaltemperatuur]]),IF(jaar_zip[[#This Row],[etmaaltemperatuur]]&gt;stookgrens,jaar_zip[[#This Row],[etmaaltemperatuur]]-stookgrens,0),"")</f>
        <v>0</v>
      </c>
    </row>
    <row r="1400" spans="1:15" x14ac:dyDescent="0.3">
      <c r="A1400">
        <v>273</v>
      </c>
      <c r="B1400">
        <v>20240226</v>
      </c>
      <c r="C1400">
        <v>5.9</v>
      </c>
      <c r="D1400">
        <v>4.3</v>
      </c>
      <c r="E1400">
        <v>358</v>
      </c>
      <c r="F1400">
        <v>0</v>
      </c>
      <c r="H1400">
        <v>86</v>
      </c>
      <c r="I1400" s="101" t="s">
        <v>23</v>
      </c>
      <c r="J1400" s="1">
        <f>DATEVALUE(RIGHT(jaar_zip[[#This Row],[YYYYMMDD]],2)&amp;"-"&amp;MID(jaar_zip[[#This Row],[YYYYMMDD]],5,2)&amp;"-"&amp;LEFT(jaar_zip[[#This Row],[YYYYMMDD]],4))</f>
        <v>45348</v>
      </c>
      <c r="K1400" s="101" t="str">
        <f>IF(AND(VALUE(MONTH(jaar_zip[[#This Row],[Datum]]))=1,VALUE(WEEKNUM(jaar_zip[[#This Row],[Datum]],21))&gt;51),RIGHT(YEAR(jaar_zip[[#This Row],[Datum]])-1,2),RIGHT(YEAR(jaar_zip[[#This Row],[Datum]]),2))&amp;"-"&amp; TEXT(WEEKNUM(jaar_zip[[#This Row],[Datum]],21),"00")</f>
        <v>24-09</v>
      </c>
      <c r="L1400" s="101">
        <f>MONTH(jaar_zip[[#This Row],[Datum]])</f>
        <v>2</v>
      </c>
      <c r="M1400" s="101">
        <f>IF(ISNUMBER(jaar_zip[[#This Row],[etmaaltemperatuur]]),IF(jaar_zip[[#This Row],[etmaaltemperatuur]]&lt;stookgrens,stookgrens-jaar_zip[[#This Row],[etmaaltemperatuur]],0),"")</f>
        <v>13.7</v>
      </c>
      <c r="N1400" s="101">
        <f>IF(ISNUMBER(jaar_zip[[#This Row],[graaddagen]]),IF(OR(MONTH(jaar_zip[[#This Row],[Datum]])=1,MONTH(jaar_zip[[#This Row],[Datum]])=2,MONTH(jaar_zip[[#This Row],[Datum]])=11,MONTH(jaar_zip[[#This Row],[Datum]])=12),1.1,IF(OR(MONTH(jaar_zip[[#This Row],[Datum]])=3,MONTH(jaar_zip[[#This Row],[Datum]])=10),1,0.8))*jaar_zip[[#This Row],[graaddagen]],"")</f>
        <v>15.07</v>
      </c>
      <c r="O1400" s="101">
        <f>IF(ISNUMBER(jaar_zip[[#This Row],[etmaaltemperatuur]]),IF(jaar_zip[[#This Row],[etmaaltemperatuur]]&gt;stookgrens,jaar_zip[[#This Row],[etmaaltemperatuur]]-stookgrens,0),"")</f>
        <v>0</v>
      </c>
    </row>
    <row r="1401" spans="1:15" x14ac:dyDescent="0.3">
      <c r="A1401">
        <v>273</v>
      </c>
      <c r="B1401">
        <v>20240227</v>
      </c>
      <c r="C1401">
        <v>2.2999999999999998</v>
      </c>
      <c r="D1401">
        <v>3.1</v>
      </c>
      <c r="E1401">
        <v>788</v>
      </c>
      <c r="F1401">
        <v>0</v>
      </c>
      <c r="H1401">
        <v>89</v>
      </c>
      <c r="I1401" s="101" t="s">
        <v>23</v>
      </c>
      <c r="J1401" s="1">
        <f>DATEVALUE(RIGHT(jaar_zip[[#This Row],[YYYYMMDD]],2)&amp;"-"&amp;MID(jaar_zip[[#This Row],[YYYYMMDD]],5,2)&amp;"-"&amp;LEFT(jaar_zip[[#This Row],[YYYYMMDD]],4))</f>
        <v>45349</v>
      </c>
      <c r="K1401" s="101" t="str">
        <f>IF(AND(VALUE(MONTH(jaar_zip[[#This Row],[Datum]]))=1,VALUE(WEEKNUM(jaar_zip[[#This Row],[Datum]],21))&gt;51),RIGHT(YEAR(jaar_zip[[#This Row],[Datum]])-1,2),RIGHT(YEAR(jaar_zip[[#This Row],[Datum]]),2))&amp;"-"&amp; TEXT(WEEKNUM(jaar_zip[[#This Row],[Datum]],21),"00")</f>
        <v>24-09</v>
      </c>
      <c r="L1401" s="101">
        <f>MONTH(jaar_zip[[#This Row],[Datum]])</f>
        <v>2</v>
      </c>
      <c r="M1401" s="101">
        <f>IF(ISNUMBER(jaar_zip[[#This Row],[etmaaltemperatuur]]),IF(jaar_zip[[#This Row],[etmaaltemperatuur]]&lt;stookgrens,stookgrens-jaar_zip[[#This Row],[etmaaltemperatuur]],0),"")</f>
        <v>14.9</v>
      </c>
      <c r="N1401" s="101">
        <f>IF(ISNUMBER(jaar_zip[[#This Row],[graaddagen]]),IF(OR(MONTH(jaar_zip[[#This Row],[Datum]])=1,MONTH(jaar_zip[[#This Row],[Datum]])=2,MONTH(jaar_zip[[#This Row],[Datum]])=11,MONTH(jaar_zip[[#This Row],[Datum]])=12),1.1,IF(OR(MONTH(jaar_zip[[#This Row],[Datum]])=3,MONTH(jaar_zip[[#This Row],[Datum]])=10),1,0.8))*jaar_zip[[#This Row],[graaddagen]],"")</f>
        <v>16.39</v>
      </c>
      <c r="O1401" s="101">
        <f>IF(ISNUMBER(jaar_zip[[#This Row],[etmaaltemperatuur]]),IF(jaar_zip[[#This Row],[etmaaltemperatuur]]&gt;stookgrens,jaar_zip[[#This Row],[etmaaltemperatuur]]-stookgrens,0),"")</f>
        <v>0</v>
      </c>
    </row>
    <row r="1402" spans="1:15" x14ac:dyDescent="0.3">
      <c r="A1402">
        <v>273</v>
      </c>
      <c r="B1402">
        <v>20240228</v>
      </c>
      <c r="C1402">
        <v>3.9</v>
      </c>
      <c r="D1402">
        <v>5.9</v>
      </c>
      <c r="E1402">
        <v>426</v>
      </c>
      <c r="F1402">
        <v>0.6</v>
      </c>
      <c r="H1402">
        <v>91</v>
      </c>
      <c r="I1402" s="101" t="s">
        <v>23</v>
      </c>
      <c r="J1402" s="1">
        <f>DATEVALUE(RIGHT(jaar_zip[[#This Row],[YYYYMMDD]],2)&amp;"-"&amp;MID(jaar_zip[[#This Row],[YYYYMMDD]],5,2)&amp;"-"&amp;LEFT(jaar_zip[[#This Row],[YYYYMMDD]],4))</f>
        <v>45350</v>
      </c>
      <c r="K1402" s="101" t="str">
        <f>IF(AND(VALUE(MONTH(jaar_zip[[#This Row],[Datum]]))=1,VALUE(WEEKNUM(jaar_zip[[#This Row],[Datum]],21))&gt;51),RIGHT(YEAR(jaar_zip[[#This Row],[Datum]])-1,2),RIGHT(YEAR(jaar_zip[[#This Row],[Datum]]),2))&amp;"-"&amp; TEXT(WEEKNUM(jaar_zip[[#This Row],[Datum]],21),"00")</f>
        <v>24-09</v>
      </c>
      <c r="L1402" s="101">
        <f>MONTH(jaar_zip[[#This Row],[Datum]])</f>
        <v>2</v>
      </c>
      <c r="M1402" s="101">
        <f>IF(ISNUMBER(jaar_zip[[#This Row],[etmaaltemperatuur]]),IF(jaar_zip[[#This Row],[etmaaltemperatuur]]&lt;stookgrens,stookgrens-jaar_zip[[#This Row],[etmaaltemperatuur]],0),"")</f>
        <v>12.1</v>
      </c>
      <c r="N1402" s="101">
        <f>IF(ISNUMBER(jaar_zip[[#This Row],[graaddagen]]),IF(OR(MONTH(jaar_zip[[#This Row],[Datum]])=1,MONTH(jaar_zip[[#This Row],[Datum]])=2,MONTH(jaar_zip[[#This Row],[Datum]])=11,MONTH(jaar_zip[[#This Row],[Datum]])=12),1.1,IF(OR(MONTH(jaar_zip[[#This Row],[Datum]])=3,MONTH(jaar_zip[[#This Row],[Datum]])=10),1,0.8))*jaar_zip[[#This Row],[graaddagen]],"")</f>
        <v>13.31</v>
      </c>
      <c r="O1402" s="101">
        <f>IF(ISNUMBER(jaar_zip[[#This Row],[etmaaltemperatuur]]),IF(jaar_zip[[#This Row],[etmaaltemperatuur]]&gt;stookgrens,jaar_zip[[#This Row],[etmaaltemperatuur]]-stookgrens,0),"")</f>
        <v>0</v>
      </c>
    </row>
    <row r="1403" spans="1:15" x14ac:dyDescent="0.3">
      <c r="A1403">
        <v>273</v>
      </c>
      <c r="B1403">
        <v>20240229</v>
      </c>
      <c r="C1403">
        <v>5.8</v>
      </c>
      <c r="D1403">
        <v>7.8</v>
      </c>
      <c r="E1403">
        <v>208</v>
      </c>
      <c r="F1403">
        <v>9.3000000000000007</v>
      </c>
      <c r="H1403">
        <v>92</v>
      </c>
      <c r="I1403" s="101" t="s">
        <v>23</v>
      </c>
      <c r="J1403" s="1">
        <f>DATEVALUE(RIGHT(jaar_zip[[#This Row],[YYYYMMDD]],2)&amp;"-"&amp;MID(jaar_zip[[#This Row],[YYYYMMDD]],5,2)&amp;"-"&amp;LEFT(jaar_zip[[#This Row],[YYYYMMDD]],4))</f>
        <v>45351</v>
      </c>
      <c r="K1403" s="101" t="str">
        <f>IF(AND(VALUE(MONTH(jaar_zip[[#This Row],[Datum]]))=1,VALUE(WEEKNUM(jaar_zip[[#This Row],[Datum]],21))&gt;51),RIGHT(YEAR(jaar_zip[[#This Row],[Datum]])-1,2),RIGHT(YEAR(jaar_zip[[#This Row],[Datum]]),2))&amp;"-"&amp; TEXT(WEEKNUM(jaar_zip[[#This Row],[Datum]],21),"00")</f>
        <v>24-09</v>
      </c>
      <c r="L1403" s="101">
        <f>MONTH(jaar_zip[[#This Row],[Datum]])</f>
        <v>2</v>
      </c>
      <c r="M1403" s="101">
        <f>IF(ISNUMBER(jaar_zip[[#This Row],[etmaaltemperatuur]]),IF(jaar_zip[[#This Row],[etmaaltemperatuur]]&lt;stookgrens,stookgrens-jaar_zip[[#This Row],[etmaaltemperatuur]],0),"")</f>
        <v>10.199999999999999</v>
      </c>
      <c r="N1403" s="101">
        <f>IF(ISNUMBER(jaar_zip[[#This Row],[graaddagen]]),IF(OR(MONTH(jaar_zip[[#This Row],[Datum]])=1,MONTH(jaar_zip[[#This Row],[Datum]])=2,MONTH(jaar_zip[[#This Row],[Datum]])=11,MONTH(jaar_zip[[#This Row],[Datum]])=12),1.1,IF(OR(MONTH(jaar_zip[[#This Row],[Datum]])=3,MONTH(jaar_zip[[#This Row],[Datum]])=10),1,0.8))*jaar_zip[[#This Row],[graaddagen]],"")</f>
        <v>11.22</v>
      </c>
      <c r="O1403" s="101">
        <f>IF(ISNUMBER(jaar_zip[[#This Row],[etmaaltemperatuur]]),IF(jaar_zip[[#This Row],[etmaaltemperatuur]]&gt;stookgrens,jaar_zip[[#This Row],[etmaaltemperatuur]]-stookgrens,0),"")</f>
        <v>0</v>
      </c>
    </row>
    <row r="1404" spans="1:15" x14ac:dyDescent="0.3">
      <c r="A1404">
        <v>273</v>
      </c>
      <c r="B1404">
        <v>20240301</v>
      </c>
      <c r="C1404">
        <v>5.9</v>
      </c>
      <c r="D1404">
        <v>8.3000000000000007</v>
      </c>
      <c r="E1404">
        <v>819</v>
      </c>
      <c r="F1404">
        <v>-0.1</v>
      </c>
      <c r="H1404">
        <v>75</v>
      </c>
      <c r="I1404" s="101" t="s">
        <v>23</v>
      </c>
      <c r="J1404" s="1">
        <f>DATEVALUE(RIGHT(jaar_zip[[#This Row],[YYYYMMDD]],2)&amp;"-"&amp;MID(jaar_zip[[#This Row],[YYYYMMDD]],5,2)&amp;"-"&amp;LEFT(jaar_zip[[#This Row],[YYYYMMDD]],4))</f>
        <v>45352</v>
      </c>
      <c r="K1404" s="101" t="str">
        <f>IF(AND(VALUE(MONTH(jaar_zip[[#This Row],[Datum]]))=1,VALUE(WEEKNUM(jaar_zip[[#This Row],[Datum]],21))&gt;51),RIGHT(YEAR(jaar_zip[[#This Row],[Datum]])-1,2),RIGHT(YEAR(jaar_zip[[#This Row],[Datum]]),2))&amp;"-"&amp; TEXT(WEEKNUM(jaar_zip[[#This Row],[Datum]],21),"00")</f>
        <v>24-09</v>
      </c>
      <c r="L1404" s="101">
        <f>MONTH(jaar_zip[[#This Row],[Datum]])</f>
        <v>3</v>
      </c>
      <c r="M1404" s="101">
        <f>IF(ISNUMBER(jaar_zip[[#This Row],[etmaaltemperatuur]]),IF(jaar_zip[[#This Row],[etmaaltemperatuur]]&lt;stookgrens,stookgrens-jaar_zip[[#This Row],[etmaaltemperatuur]],0),"")</f>
        <v>9.6999999999999993</v>
      </c>
      <c r="N1404" s="101">
        <f>IF(ISNUMBER(jaar_zip[[#This Row],[graaddagen]]),IF(OR(MONTH(jaar_zip[[#This Row],[Datum]])=1,MONTH(jaar_zip[[#This Row],[Datum]])=2,MONTH(jaar_zip[[#This Row],[Datum]])=11,MONTH(jaar_zip[[#This Row],[Datum]])=12),1.1,IF(OR(MONTH(jaar_zip[[#This Row],[Datum]])=3,MONTH(jaar_zip[[#This Row],[Datum]])=10),1,0.8))*jaar_zip[[#This Row],[graaddagen]],"")</f>
        <v>9.6999999999999993</v>
      </c>
      <c r="O1404" s="101">
        <f>IF(ISNUMBER(jaar_zip[[#This Row],[etmaaltemperatuur]]),IF(jaar_zip[[#This Row],[etmaaltemperatuur]]&gt;stookgrens,jaar_zip[[#This Row],[etmaaltemperatuur]]-stookgrens,0),"")</f>
        <v>0</v>
      </c>
    </row>
    <row r="1405" spans="1:15" x14ac:dyDescent="0.3">
      <c r="A1405">
        <v>273</v>
      </c>
      <c r="B1405">
        <v>20240302</v>
      </c>
      <c r="C1405">
        <v>5.6</v>
      </c>
      <c r="D1405">
        <v>9.1999999999999993</v>
      </c>
      <c r="E1405">
        <v>1092</v>
      </c>
      <c r="F1405">
        <v>-0.1</v>
      </c>
      <c r="H1405">
        <v>71</v>
      </c>
      <c r="I1405" s="101" t="s">
        <v>23</v>
      </c>
      <c r="J1405" s="1">
        <f>DATEVALUE(RIGHT(jaar_zip[[#This Row],[YYYYMMDD]],2)&amp;"-"&amp;MID(jaar_zip[[#This Row],[YYYYMMDD]],5,2)&amp;"-"&amp;LEFT(jaar_zip[[#This Row],[YYYYMMDD]],4))</f>
        <v>45353</v>
      </c>
      <c r="K1405" s="101" t="str">
        <f>IF(AND(VALUE(MONTH(jaar_zip[[#This Row],[Datum]]))=1,VALUE(WEEKNUM(jaar_zip[[#This Row],[Datum]],21))&gt;51),RIGHT(YEAR(jaar_zip[[#This Row],[Datum]])-1,2),RIGHT(YEAR(jaar_zip[[#This Row],[Datum]]),2))&amp;"-"&amp; TEXT(WEEKNUM(jaar_zip[[#This Row],[Datum]],21),"00")</f>
        <v>24-09</v>
      </c>
      <c r="L1405" s="101">
        <f>MONTH(jaar_zip[[#This Row],[Datum]])</f>
        <v>3</v>
      </c>
      <c r="M1405" s="101">
        <f>IF(ISNUMBER(jaar_zip[[#This Row],[etmaaltemperatuur]]),IF(jaar_zip[[#This Row],[etmaaltemperatuur]]&lt;stookgrens,stookgrens-jaar_zip[[#This Row],[etmaaltemperatuur]],0),"")</f>
        <v>8.8000000000000007</v>
      </c>
      <c r="N1405" s="101">
        <f>IF(ISNUMBER(jaar_zip[[#This Row],[graaddagen]]),IF(OR(MONTH(jaar_zip[[#This Row],[Datum]])=1,MONTH(jaar_zip[[#This Row],[Datum]])=2,MONTH(jaar_zip[[#This Row],[Datum]])=11,MONTH(jaar_zip[[#This Row],[Datum]])=12),1.1,IF(OR(MONTH(jaar_zip[[#This Row],[Datum]])=3,MONTH(jaar_zip[[#This Row],[Datum]])=10),1,0.8))*jaar_zip[[#This Row],[graaddagen]],"")</f>
        <v>8.8000000000000007</v>
      </c>
      <c r="O1405" s="101">
        <f>IF(ISNUMBER(jaar_zip[[#This Row],[etmaaltemperatuur]]),IF(jaar_zip[[#This Row],[etmaaltemperatuur]]&gt;stookgrens,jaar_zip[[#This Row],[etmaaltemperatuur]]-stookgrens,0),"")</f>
        <v>0</v>
      </c>
    </row>
    <row r="1406" spans="1:15" x14ac:dyDescent="0.3">
      <c r="A1406">
        <v>273</v>
      </c>
      <c r="B1406">
        <v>20240303</v>
      </c>
      <c r="C1406">
        <v>3</v>
      </c>
      <c r="D1406">
        <v>9.9</v>
      </c>
      <c r="E1406">
        <v>940</v>
      </c>
      <c r="F1406">
        <v>0</v>
      </c>
      <c r="H1406">
        <v>80</v>
      </c>
      <c r="I1406" s="101" t="s">
        <v>23</v>
      </c>
      <c r="J1406" s="1">
        <f>DATEVALUE(RIGHT(jaar_zip[[#This Row],[YYYYMMDD]],2)&amp;"-"&amp;MID(jaar_zip[[#This Row],[YYYYMMDD]],5,2)&amp;"-"&amp;LEFT(jaar_zip[[#This Row],[YYYYMMDD]],4))</f>
        <v>45354</v>
      </c>
      <c r="K1406" s="101" t="str">
        <f>IF(AND(VALUE(MONTH(jaar_zip[[#This Row],[Datum]]))=1,VALUE(WEEKNUM(jaar_zip[[#This Row],[Datum]],21))&gt;51),RIGHT(YEAR(jaar_zip[[#This Row],[Datum]])-1,2),RIGHT(YEAR(jaar_zip[[#This Row],[Datum]]),2))&amp;"-"&amp; TEXT(WEEKNUM(jaar_zip[[#This Row],[Datum]],21),"00")</f>
        <v>24-09</v>
      </c>
      <c r="L1406" s="101">
        <f>MONTH(jaar_zip[[#This Row],[Datum]])</f>
        <v>3</v>
      </c>
      <c r="M1406" s="101">
        <f>IF(ISNUMBER(jaar_zip[[#This Row],[etmaaltemperatuur]]),IF(jaar_zip[[#This Row],[etmaaltemperatuur]]&lt;stookgrens,stookgrens-jaar_zip[[#This Row],[etmaaltemperatuur]],0),"")</f>
        <v>8.1</v>
      </c>
      <c r="N1406" s="101">
        <f>IF(ISNUMBER(jaar_zip[[#This Row],[graaddagen]]),IF(OR(MONTH(jaar_zip[[#This Row],[Datum]])=1,MONTH(jaar_zip[[#This Row],[Datum]])=2,MONTH(jaar_zip[[#This Row],[Datum]])=11,MONTH(jaar_zip[[#This Row],[Datum]])=12),1.1,IF(OR(MONTH(jaar_zip[[#This Row],[Datum]])=3,MONTH(jaar_zip[[#This Row],[Datum]])=10),1,0.8))*jaar_zip[[#This Row],[graaddagen]],"")</f>
        <v>8.1</v>
      </c>
      <c r="O1406" s="101">
        <f>IF(ISNUMBER(jaar_zip[[#This Row],[etmaaltemperatuur]]),IF(jaar_zip[[#This Row],[etmaaltemperatuur]]&gt;stookgrens,jaar_zip[[#This Row],[etmaaltemperatuur]]-stookgrens,0),"")</f>
        <v>0</v>
      </c>
    </row>
    <row r="1407" spans="1:15" x14ac:dyDescent="0.3">
      <c r="A1407">
        <v>273</v>
      </c>
      <c r="B1407">
        <v>20240304</v>
      </c>
      <c r="C1407">
        <v>2.9</v>
      </c>
      <c r="D1407">
        <v>7.4</v>
      </c>
      <c r="E1407">
        <v>308</v>
      </c>
      <c r="F1407">
        <v>0</v>
      </c>
      <c r="H1407">
        <v>92</v>
      </c>
      <c r="I1407" s="101" t="s">
        <v>23</v>
      </c>
      <c r="J1407" s="1">
        <f>DATEVALUE(RIGHT(jaar_zip[[#This Row],[YYYYMMDD]],2)&amp;"-"&amp;MID(jaar_zip[[#This Row],[YYYYMMDD]],5,2)&amp;"-"&amp;LEFT(jaar_zip[[#This Row],[YYYYMMDD]],4))</f>
        <v>45355</v>
      </c>
      <c r="K1407" s="101" t="str">
        <f>IF(AND(VALUE(MONTH(jaar_zip[[#This Row],[Datum]]))=1,VALUE(WEEKNUM(jaar_zip[[#This Row],[Datum]],21))&gt;51),RIGHT(YEAR(jaar_zip[[#This Row],[Datum]])-1,2),RIGHT(YEAR(jaar_zip[[#This Row],[Datum]]),2))&amp;"-"&amp; TEXT(WEEKNUM(jaar_zip[[#This Row],[Datum]],21),"00")</f>
        <v>24-10</v>
      </c>
      <c r="L1407" s="101">
        <f>MONTH(jaar_zip[[#This Row],[Datum]])</f>
        <v>3</v>
      </c>
      <c r="M1407" s="101">
        <f>IF(ISNUMBER(jaar_zip[[#This Row],[etmaaltemperatuur]]),IF(jaar_zip[[#This Row],[etmaaltemperatuur]]&lt;stookgrens,stookgrens-jaar_zip[[#This Row],[etmaaltemperatuur]],0),"")</f>
        <v>10.6</v>
      </c>
      <c r="N1407" s="101">
        <f>IF(ISNUMBER(jaar_zip[[#This Row],[graaddagen]]),IF(OR(MONTH(jaar_zip[[#This Row],[Datum]])=1,MONTH(jaar_zip[[#This Row],[Datum]])=2,MONTH(jaar_zip[[#This Row],[Datum]])=11,MONTH(jaar_zip[[#This Row],[Datum]])=12),1.1,IF(OR(MONTH(jaar_zip[[#This Row],[Datum]])=3,MONTH(jaar_zip[[#This Row],[Datum]])=10),1,0.8))*jaar_zip[[#This Row],[graaddagen]],"")</f>
        <v>10.6</v>
      </c>
      <c r="O1407" s="101">
        <f>IF(ISNUMBER(jaar_zip[[#This Row],[etmaaltemperatuur]]),IF(jaar_zip[[#This Row],[etmaaltemperatuur]]&gt;stookgrens,jaar_zip[[#This Row],[etmaaltemperatuur]]-stookgrens,0),"")</f>
        <v>0</v>
      </c>
    </row>
    <row r="1408" spans="1:15" x14ac:dyDescent="0.3">
      <c r="A1408">
        <v>273</v>
      </c>
      <c r="B1408">
        <v>20240305</v>
      </c>
      <c r="C1408">
        <v>2.4</v>
      </c>
      <c r="D1408">
        <v>7.5</v>
      </c>
      <c r="E1408">
        <v>253</v>
      </c>
      <c r="F1408">
        <v>0.6</v>
      </c>
      <c r="H1408">
        <v>94</v>
      </c>
      <c r="I1408" s="101" t="s">
        <v>23</v>
      </c>
      <c r="J1408" s="1">
        <f>DATEVALUE(RIGHT(jaar_zip[[#This Row],[YYYYMMDD]],2)&amp;"-"&amp;MID(jaar_zip[[#This Row],[YYYYMMDD]],5,2)&amp;"-"&amp;LEFT(jaar_zip[[#This Row],[YYYYMMDD]],4))</f>
        <v>45356</v>
      </c>
      <c r="K1408" s="101" t="str">
        <f>IF(AND(VALUE(MONTH(jaar_zip[[#This Row],[Datum]]))=1,VALUE(WEEKNUM(jaar_zip[[#This Row],[Datum]],21))&gt;51),RIGHT(YEAR(jaar_zip[[#This Row],[Datum]])-1,2),RIGHT(YEAR(jaar_zip[[#This Row],[Datum]]),2))&amp;"-"&amp; TEXT(WEEKNUM(jaar_zip[[#This Row],[Datum]],21),"00")</f>
        <v>24-10</v>
      </c>
      <c r="L1408" s="101">
        <f>MONTH(jaar_zip[[#This Row],[Datum]])</f>
        <v>3</v>
      </c>
      <c r="M1408" s="101">
        <f>IF(ISNUMBER(jaar_zip[[#This Row],[etmaaltemperatuur]]),IF(jaar_zip[[#This Row],[etmaaltemperatuur]]&lt;stookgrens,stookgrens-jaar_zip[[#This Row],[etmaaltemperatuur]],0),"")</f>
        <v>10.5</v>
      </c>
      <c r="N1408" s="101">
        <f>IF(ISNUMBER(jaar_zip[[#This Row],[graaddagen]]),IF(OR(MONTH(jaar_zip[[#This Row],[Datum]])=1,MONTH(jaar_zip[[#This Row],[Datum]])=2,MONTH(jaar_zip[[#This Row],[Datum]])=11,MONTH(jaar_zip[[#This Row],[Datum]])=12),1.1,IF(OR(MONTH(jaar_zip[[#This Row],[Datum]])=3,MONTH(jaar_zip[[#This Row],[Datum]])=10),1,0.8))*jaar_zip[[#This Row],[graaddagen]],"")</f>
        <v>10.5</v>
      </c>
      <c r="O1408" s="101">
        <f>IF(ISNUMBER(jaar_zip[[#This Row],[etmaaltemperatuur]]),IF(jaar_zip[[#This Row],[etmaaltemperatuur]]&gt;stookgrens,jaar_zip[[#This Row],[etmaaltemperatuur]]-stookgrens,0),"")</f>
        <v>0</v>
      </c>
    </row>
    <row r="1409" spans="1:15" x14ac:dyDescent="0.3">
      <c r="A1409">
        <v>273</v>
      </c>
      <c r="B1409">
        <v>20240306</v>
      </c>
      <c r="C1409">
        <v>2.8</v>
      </c>
      <c r="D1409">
        <v>6.3</v>
      </c>
      <c r="E1409">
        <v>767</v>
      </c>
      <c r="F1409">
        <v>-0.1</v>
      </c>
      <c r="H1409">
        <v>89</v>
      </c>
      <c r="I1409" s="101" t="s">
        <v>23</v>
      </c>
      <c r="J1409" s="1">
        <f>DATEVALUE(RIGHT(jaar_zip[[#This Row],[YYYYMMDD]],2)&amp;"-"&amp;MID(jaar_zip[[#This Row],[YYYYMMDD]],5,2)&amp;"-"&amp;LEFT(jaar_zip[[#This Row],[YYYYMMDD]],4))</f>
        <v>45357</v>
      </c>
      <c r="K1409" s="101" t="str">
        <f>IF(AND(VALUE(MONTH(jaar_zip[[#This Row],[Datum]]))=1,VALUE(WEEKNUM(jaar_zip[[#This Row],[Datum]],21))&gt;51),RIGHT(YEAR(jaar_zip[[#This Row],[Datum]])-1,2),RIGHT(YEAR(jaar_zip[[#This Row],[Datum]]),2))&amp;"-"&amp; TEXT(WEEKNUM(jaar_zip[[#This Row],[Datum]],21),"00")</f>
        <v>24-10</v>
      </c>
      <c r="L1409" s="101">
        <f>MONTH(jaar_zip[[#This Row],[Datum]])</f>
        <v>3</v>
      </c>
      <c r="M1409" s="101">
        <f>IF(ISNUMBER(jaar_zip[[#This Row],[etmaaltemperatuur]]),IF(jaar_zip[[#This Row],[etmaaltemperatuur]]&lt;stookgrens,stookgrens-jaar_zip[[#This Row],[etmaaltemperatuur]],0),"")</f>
        <v>11.7</v>
      </c>
      <c r="N1409" s="101">
        <f>IF(ISNUMBER(jaar_zip[[#This Row],[graaddagen]]),IF(OR(MONTH(jaar_zip[[#This Row],[Datum]])=1,MONTH(jaar_zip[[#This Row],[Datum]])=2,MONTH(jaar_zip[[#This Row],[Datum]])=11,MONTH(jaar_zip[[#This Row],[Datum]])=12),1.1,IF(OR(MONTH(jaar_zip[[#This Row],[Datum]])=3,MONTH(jaar_zip[[#This Row],[Datum]])=10),1,0.8))*jaar_zip[[#This Row],[graaddagen]],"")</f>
        <v>11.7</v>
      </c>
      <c r="O1409" s="101">
        <f>IF(ISNUMBER(jaar_zip[[#This Row],[etmaaltemperatuur]]),IF(jaar_zip[[#This Row],[etmaaltemperatuur]]&gt;stookgrens,jaar_zip[[#This Row],[etmaaltemperatuur]]-stookgrens,0),"")</f>
        <v>0</v>
      </c>
    </row>
    <row r="1410" spans="1:15" x14ac:dyDescent="0.3">
      <c r="A1410">
        <v>273</v>
      </c>
      <c r="B1410">
        <v>20240307</v>
      </c>
      <c r="C1410">
        <v>4.7</v>
      </c>
      <c r="D1410">
        <v>3.8</v>
      </c>
      <c r="E1410">
        <v>868</v>
      </c>
      <c r="F1410">
        <v>0</v>
      </c>
      <c r="H1410">
        <v>87</v>
      </c>
      <c r="I1410" s="101" t="s">
        <v>23</v>
      </c>
      <c r="J1410" s="1">
        <f>DATEVALUE(RIGHT(jaar_zip[[#This Row],[YYYYMMDD]],2)&amp;"-"&amp;MID(jaar_zip[[#This Row],[YYYYMMDD]],5,2)&amp;"-"&amp;LEFT(jaar_zip[[#This Row],[YYYYMMDD]],4))</f>
        <v>45358</v>
      </c>
      <c r="K1410" s="101" t="str">
        <f>IF(AND(VALUE(MONTH(jaar_zip[[#This Row],[Datum]]))=1,VALUE(WEEKNUM(jaar_zip[[#This Row],[Datum]],21))&gt;51),RIGHT(YEAR(jaar_zip[[#This Row],[Datum]])-1,2),RIGHT(YEAR(jaar_zip[[#This Row],[Datum]]),2))&amp;"-"&amp; TEXT(WEEKNUM(jaar_zip[[#This Row],[Datum]],21),"00")</f>
        <v>24-10</v>
      </c>
      <c r="L1410" s="101">
        <f>MONTH(jaar_zip[[#This Row],[Datum]])</f>
        <v>3</v>
      </c>
      <c r="M1410" s="101">
        <f>IF(ISNUMBER(jaar_zip[[#This Row],[etmaaltemperatuur]]),IF(jaar_zip[[#This Row],[etmaaltemperatuur]]&lt;stookgrens,stookgrens-jaar_zip[[#This Row],[etmaaltemperatuur]],0),"")</f>
        <v>14.2</v>
      </c>
      <c r="N1410" s="101">
        <f>IF(ISNUMBER(jaar_zip[[#This Row],[graaddagen]]),IF(OR(MONTH(jaar_zip[[#This Row],[Datum]])=1,MONTH(jaar_zip[[#This Row],[Datum]])=2,MONTH(jaar_zip[[#This Row],[Datum]])=11,MONTH(jaar_zip[[#This Row],[Datum]])=12),1.1,IF(OR(MONTH(jaar_zip[[#This Row],[Datum]])=3,MONTH(jaar_zip[[#This Row],[Datum]])=10),1,0.8))*jaar_zip[[#This Row],[graaddagen]],"")</f>
        <v>14.2</v>
      </c>
      <c r="O1410" s="101">
        <f>IF(ISNUMBER(jaar_zip[[#This Row],[etmaaltemperatuur]]),IF(jaar_zip[[#This Row],[etmaaltemperatuur]]&gt;stookgrens,jaar_zip[[#This Row],[etmaaltemperatuur]]-stookgrens,0),"")</f>
        <v>0</v>
      </c>
    </row>
    <row r="1411" spans="1:15" x14ac:dyDescent="0.3">
      <c r="A1411">
        <v>273</v>
      </c>
      <c r="B1411">
        <v>20240308</v>
      </c>
      <c r="C1411">
        <v>6.3</v>
      </c>
      <c r="D1411">
        <v>4.4000000000000004</v>
      </c>
      <c r="E1411">
        <v>1261</v>
      </c>
      <c r="F1411">
        <v>0</v>
      </c>
      <c r="H1411">
        <v>75</v>
      </c>
      <c r="I1411" s="101" t="s">
        <v>23</v>
      </c>
      <c r="J1411" s="1">
        <f>DATEVALUE(RIGHT(jaar_zip[[#This Row],[YYYYMMDD]],2)&amp;"-"&amp;MID(jaar_zip[[#This Row],[YYYYMMDD]],5,2)&amp;"-"&amp;LEFT(jaar_zip[[#This Row],[YYYYMMDD]],4))</f>
        <v>45359</v>
      </c>
      <c r="K1411" s="101" t="str">
        <f>IF(AND(VALUE(MONTH(jaar_zip[[#This Row],[Datum]]))=1,VALUE(WEEKNUM(jaar_zip[[#This Row],[Datum]],21))&gt;51),RIGHT(YEAR(jaar_zip[[#This Row],[Datum]])-1,2),RIGHT(YEAR(jaar_zip[[#This Row],[Datum]]),2))&amp;"-"&amp; TEXT(WEEKNUM(jaar_zip[[#This Row],[Datum]],21),"00")</f>
        <v>24-10</v>
      </c>
      <c r="L1411" s="101">
        <f>MONTH(jaar_zip[[#This Row],[Datum]])</f>
        <v>3</v>
      </c>
      <c r="M1411" s="101">
        <f>IF(ISNUMBER(jaar_zip[[#This Row],[etmaaltemperatuur]]),IF(jaar_zip[[#This Row],[etmaaltemperatuur]]&lt;stookgrens,stookgrens-jaar_zip[[#This Row],[etmaaltemperatuur]],0),"")</f>
        <v>13.6</v>
      </c>
      <c r="N1411" s="101">
        <f>IF(ISNUMBER(jaar_zip[[#This Row],[graaddagen]]),IF(OR(MONTH(jaar_zip[[#This Row],[Datum]])=1,MONTH(jaar_zip[[#This Row],[Datum]])=2,MONTH(jaar_zip[[#This Row],[Datum]])=11,MONTH(jaar_zip[[#This Row],[Datum]])=12),1.1,IF(OR(MONTH(jaar_zip[[#This Row],[Datum]])=3,MONTH(jaar_zip[[#This Row],[Datum]])=10),1,0.8))*jaar_zip[[#This Row],[graaddagen]],"")</f>
        <v>13.6</v>
      </c>
      <c r="O1411" s="101">
        <f>IF(ISNUMBER(jaar_zip[[#This Row],[etmaaltemperatuur]]),IF(jaar_zip[[#This Row],[etmaaltemperatuur]]&gt;stookgrens,jaar_zip[[#This Row],[etmaaltemperatuur]]-stookgrens,0),"")</f>
        <v>0</v>
      </c>
    </row>
    <row r="1412" spans="1:15" x14ac:dyDescent="0.3">
      <c r="A1412">
        <v>273</v>
      </c>
      <c r="B1412">
        <v>20240309</v>
      </c>
      <c r="C1412">
        <v>5.7</v>
      </c>
      <c r="D1412">
        <v>6.3</v>
      </c>
      <c r="E1412">
        <v>1203</v>
      </c>
      <c r="F1412">
        <v>0</v>
      </c>
      <c r="H1412">
        <v>76</v>
      </c>
      <c r="I1412" s="101" t="s">
        <v>23</v>
      </c>
      <c r="J1412" s="1">
        <f>DATEVALUE(RIGHT(jaar_zip[[#This Row],[YYYYMMDD]],2)&amp;"-"&amp;MID(jaar_zip[[#This Row],[YYYYMMDD]],5,2)&amp;"-"&amp;LEFT(jaar_zip[[#This Row],[YYYYMMDD]],4))</f>
        <v>45360</v>
      </c>
      <c r="K1412" s="101" t="str">
        <f>IF(AND(VALUE(MONTH(jaar_zip[[#This Row],[Datum]]))=1,VALUE(WEEKNUM(jaar_zip[[#This Row],[Datum]],21))&gt;51),RIGHT(YEAR(jaar_zip[[#This Row],[Datum]])-1,2),RIGHT(YEAR(jaar_zip[[#This Row],[Datum]]),2))&amp;"-"&amp; TEXT(WEEKNUM(jaar_zip[[#This Row],[Datum]],21),"00")</f>
        <v>24-10</v>
      </c>
      <c r="L1412" s="101">
        <f>MONTH(jaar_zip[[#This Row],[Datum]])</f>
        <v>3</v>
      </c>
      <c r="M1412" s="101">
        <f>IF(ISNUMBER(jaar_zip[[#This Row],[etmaaltemperatuur]]),IF(jaar_zip[[#This Row],[etmaaltemperatuur]]&lt;stookgrens,stookgrens-jaar_zip[[#This Row],[etmaaltemperatuur]],0),"")</f>
        <v>11.7</v>
      </c>
      <c r="N1412" s="101">
        <f>IF(ISNUMBER(jaar_zip[[#This Row],[graaddagen]]),IF(OR(MONTH(jaar_zip[[#This Row],[Datum]])=1,MONTH(jaar_zip[[#This Row],[Datum]])=2,MONTH(jaar_zip[[#This Row],[Datum]])=11,MONTH(jaar_zip[[#This Row],[Datum]])=12),1.1,IF(OR(MONTH(jaar_zip[[#This Row],[Datum]])=3,MONTH(jaar_zip[[#This Row],[Datum]])=10),1,0.8))*jaar_zip[[#This Row],[graaddagen]],"")</f>
        <v>11.7</v>
      </c>
      <c r="O1412" s="101">
        <f>IF(ISNUMBER(jaar_zip[[#This Row],[etmaaltemperatuur]]),IF(jaar_zip[[#This Row],[etmaaltemperatuur]]&gt;stookgrens,jaar_zip[[#This Row],[etmaaltemperatuur]]-stookgrens,0),"")</f>
        <v>0</v>
      </c>
    </row>
    <row r="1413" spans="1:15" x14ac:dyDescent="0.3">
      <c r="A1413">
        <v>273</v>
      </c>
      <c r="B1413">
        <v>20240310</v>
      </c>
      <c r="C1413">
        <v>6.5</v>
      </c>
      <c r="D1413">
        <v>7.8</v>
      </c>
      <c r="E1413">
        <v>1005</v>
      </c>
      <c r="F1413">
        <v>0</v>
      </c>
      <c r="H1413">
        <v>78</v>
      </c>
      <c r="I1413" s="101" t="s">
        <v>23</v>
      </c>
      <c r="J1413" s="1">
        <f>DATEVALUE(RIGHT(jaar_zip[[#This Row],[YYYYMMDD]],2)&amp;"-"&amp;MID(jaar_zip[[#This Row],[YYYYMMDD]],5,2)&amp;"-"&amp;LEFT(jaar_zip[[#This Row],[YYYYMMDD]],4))</f>
        <v>45361</v>
      </c>
      <c r="K1413" s="101" t="str">
        <f>IF(AND(VALUE(MONTH(jaar_zip[[#This Row],[Datum]]))=1,VALUE(WEEKNUM(jaar_zip[[#This Row],[Datum]],21))&gt;51),RIGHT(YEAR(jaar_zip[[#This Row],[Datum]])-1,2),RIGHT(YEAR(jaar_zip[[#This Row],[Datum]]),2))&amp;"-"&amp; TEXT(WEEKNUM(jaar_zip[[#This Row],[Datum]],21),"00")</f>
        <v>24-10</v>
      </c>
      <c r="L1413" s="101">
        <f>MONTH(jaar_zip[[#This Row],[Datum]])</f>
        <v>3</v>
      </c>
      <c r="M1413" s="101">
        <f>IF(ISNUMBER(jaar_zip[[#This Row],[etmaaltemperatuur]]),IF(jaar_zip[[#This Row],[etmaaltemperatuur]]&lt;stookgrens,stookgrens-jaar_zip[[#This Row],[etmaaltemperatuur]],0),"")</f>
        <v>10.199999999999999</v>
      </c>
      <c r="N1413" s="101">
        <f>IF(ISNUMBER(jaar_zip[[#This Row],[graaddagen]]),IF(OR(MONTH(jaar_zip[[#This Row],[Datum]])=1,MONTH(jaar_zip[[#This Row],[Datum]])=2,MONTH(jaar_zip[[#This Row],[Datum]])=11,MONTH(jaar_zip[[#This Row],[Datum]])=12),1.1,IF(OR(MONTH(jaar_zip[[#This Row],[Datum]])=3,MONTH(jaar_zip[[#This Row],[Datum]])=10),1,0.8))*jaar_zip[[#This Row],[graaddagen]],"")</f>
        <v>10.199999999999999</v>
      </c>
      <c r="O1413" s="101">
        <f>IF(ISNUMBER(jaar_zip[[#This Row],[etmaaltemperatuur]]),IF(jaar_zip[[#This Row],[etmaaltemperatuur]]&gt;stookgrens,jaar_zip[[#This Row],[etmaaltemperatuur]]-stookgrens,0),"")</f>
        <v>0</v>
      </c>
    </row>
    <row r="1414" spans="1:15" x14ac:dyDescent="0.3">
      <c r="A1414">
        <v>273</v>
      </c>
      <c r="B1414">
        <v>20240311</v>
      </c>
      <c r="C1414">
        <v>2.5</v>
      </c>
      <c r="D1414">
        <v>7</v>
      </c>
      <c r="E1414">
        <v>212</v>
      </c>
      <c r="F1414">
        <v>1.4</v>
      </c>
      <c r="H1414">
        <v>91</v>
      </c>
      <c r="I1414" s="101" t="s">
        <v>23</v>
      </c>
      <c r="J1414" s="1">
        <f>DATEVALUE(RIGHT(jaar_zip[[#This Row],[YYYYMMDD]],2)&amp;"-"&amp;MID(jaar_zip[[#This Row],[YYYYMMDD]],5,2)&amp;"-"&amp;LEFT(jaar_zip[[#This Row],[YYYYMMDD]],4))</f>
        <v>45362</v>
      </c>
      <c r="K1414" s="101" t="str">
        <f>IF(AND(VALUE(MONTH(jaar_zip[[#This Row],[Datum]]))=1,VALUE(WEEKNUM(jaar_zip[[#This Row],[Datum]],21))&gt;51),RIGHT(YEAR(jaar_zip[[#This Row],[Datum]])-1,2),RIGHT(YEAR(jaar_zip[[#This Row],[Datum]]),2))&amp;"-"&amp; TEXT(WEEKNUM(jaar_zip[[#This Row],[Datum]],21),"00")</f>
        <v>24-11</v>
      </c>
      <c r="L1414" s="101">
        <f>MONTH(jaar_zip[[#This Row],[Datum]])</f>
        <v>3</v>
      </c>
      <c r="M1414" s="101">
        <f>IF(ISNUMBER(jaar_zip[[#This Row],[etmaaltemperatuur]]),IF(jaar_zip[[#This Row],[etmaaltemperatuur]]&lt;stookgrens,stookgrens-jaar_zip[[#This Row],[etmaaltemperatuur]],0),"")</f>
        <v>11</v>
      </c>
      <c r="N1414" s="101">
        <f>IF(ISNUMBER(jaar_zip[[#This Row],[graaddagen]]),IF(OR(MONTH(jaar_zip[[#This Row],[Datum]])=1,MONTH(jaar_zip[[#This Row],[Datum]])=2,MONTH(jaar_zip[[#This Row],[Datum]])=11,MONTH(jaar_zip[[#This Row],[Datum]])=12),1.1,IF(OR(MONTH(jaar_zip[[#This Row],[Datum]])=3,MONTH(jaar_zip[[#This Row],[Datum]])=10),1,0.8))*jaar_zip[[#This Row],[graaddagen]],"")</f>
        <v>11</v>
      </c>
      <c r="O1414" s="101">
        <f>IF(ISNUMBER(jaar_zip[[#This Row],[etmaaltemperatuur]]),IF(jaar_zip[[#This Row],[etmaaltemperatuur]]&gt;stookgrens,jaar_zip[[#This Row],[etmaaltemperatuur]]-stookgrens,0),"")</f>
        <v>0</v>
      </c>
    </row>
    <row r="1415" spans="1:15" x14ac:dyDescent="0.3">
      <c r="A1415">
        <v>273</v>
      </c>
      <c r="B1415">
        <v>20240312</v>
      </c>
      <c r="C1415">
        <v>3.2</v>
      </c>
      <c r="D1415">
        <v>7.7</v>
      </c>
      <c r="E1415">
        <v>282</v>
      </c>
      <c r="F1415">
        <v>0.6</v>
      </c>
      <c r="H1415">
        <v>91</v>
      </c>
      <c r="I1415" s="101" t="s">
        <v>23</v>
      </c>
      <c r="J1415" s="1">
        <f>DATEVALUE(RIGHT(jaar_zip[[#This Row],[YYYYMMDD]],2)&amp;"-"&amp;MID(jaar_zip[[#This Row],[YYYYMMDD]],5,2)&amp;"-"&amp;LEFT(jaar_zip[[#This Row],[YYYYMMDD]],4))</f>
        <v>45363</v>
      </c>
      <c r="K1415" s="101" t="str">
        <f>IF(AND(VALUE(MONTH(jaar_zip[[#This Row],[Datum]]))=1,VALUE(WEEKNUM(jaar_zip[[#This Row],[Datum]],21))&gt;51),RIGHT(YEAR(jaar_zip[[#This Row],[Datum]])-1,2),RIGHT(YEAR(jaar_zip[[#This Row],[Datum]]),2))&amp;"-"&amp; TEXT(WEEKNUM(jaar_zip[[#This Row],[Datum]],21),"00")</f>
        <v>24-11</v>
      </c>
      <c r="L1415" s="101">
        <f>MONTH(jaar_zip[[#This Row],[Datum]])</f>
        <v>3</v>
      </c>
      <c r="M1415" s="101">
        <f>IF(ISNUMBER(jaar_zip[[#This Row],[etmaaltemperatuur]]),IF(jaar_zip[[#This Row],[etmaaltemperatuur]]&lt;stookgrens,stookgrens-jaar_zip[[#This Row],[etmaaltemperatuur]],0),"")</f>
        <v>10.3</v>
      </c>
      <c r="N1415" s="101">
        <f>IF(ISNUMBER(jaar_zip[[#This Row],[graaddagen]]),IF(OR(MONTH(jaar_zip[[#This Row],[Datum]])=1,MONTH(jaar_zip[[#This Row],[Datum]])=2,MONTH(jaar_zip[[#This Row],[Datum]])=11,MONTH(jaar_zip[[#This Row],[Datum]])=12),1.1,IF(OR(MONTH(jaar_zip[[#This Row],[Datum]])=3,MONTH(jaar_zip[[#This Row],[Datum]])=10),1,0.8))*jaar_zip[[#This Row],[graaddagen]],"")</f>
        <v>10.3</v>
      </c>
      <c r="O1415" s="101">
        <f>IF(ISNUMBER(jaar_zip[[#This Row],[etmaaltemperatuur]]),IF(jaar_zip[[#This Row],[etmaaltemperatuur]]&gt;stookgrens,jaar_zip[[#This Row],[etmaaltemperatuur]]-stookgrens,0),"")</f>
        <v>0</v>
      </c>
    </row>
    <row r="1416" spans="1:15" x14ac:dyDescent="0.3">
      <c r="A1416">
        <v>273</v>
      </c>
      <c r="B1416">
        <v>20240313</v>
      </c>
      <c r="C1416">
        <v>4</v>
      </c>
      <c r="D1416">
        <v>10.199999999999999</v>
      </c>
      <c r="E1416">
        <v>284</v>
      </c>
      <c r="F1416">
        <v>0.7</v>
      </c>
      <c r="H1416">
        <v>90</v>
      </c>
      <c r="I1416" s="101" t="s">
        <v>23</v>
      </c>
      <c r="J1416" s="1">
        <f>DATEVALUE(RIGHT(jaar_zip[[#This Row],[YYYYMMDD]],2)&amp;"-"&amp;MID(jaar_zip[[#This Row],[YYYYMMDD]],5,2)&amp;"-"&amp;LEFT(jaar_zip[[#This Row],[YYYYMMDD]],4))</f>
        <v>45364</v>
      </c>
      <c r="K1416" s="101" t="str">
        <f>IF(AND(VALUE(MONTH(jaar_zip[[#This Row],[Datum]]))=1,VALUE(WEEKNUM(jaar_zip[[#This Row],[Datum]],21))&gt;51),RIGHT(YEAR(jaar_zip[[#This Row],[Datum]])-1,2),RIGHT(YEAR(jaar_zip[[#This Row],[Datum]]),2))&amp;"-"&amp; TEXT(WEEKNUM(jaar_zip[[#This Row],[Datum]],21),"00")</f>
        <v>24-11</v>
      </c>
      <c r="L1416" s="101">
        <f>MONTH(jaar_zip[[#This Row],[Datum]])</f>
        <v>3</v>
      </c>
      <c r="M1416" s="101">
        <f>IF(ISNUMBER(jaar_zip[[#This Row],[etmaaltemperatuur]]),IF(jaar_zip[[#This Row],[etmaaltemperatuur]]&lt;stookgrens,stookgrens-jaar_zip[[#This Row],[etmaaltemperatuur]],0),"")</f>
        <v>7.8000000000000007</v>
      </c>
      <c r="N1416" s="101">
        <f>IF(ISNUMBER(jaar_zip[[#This Row],[graaddagen]]),IF(OR(MONTH(jaar_zip[[#This Row],[Datum]])=1,MONTH(jaar_zip[[#This Row],[Datum]])=2,MONTH(jaar_zip[[#This Row],[Datum]])=11,MONTH(jaar_zip[[#This Row],[Datum]])=12),1.1,IF(OR(MONTH(jaar_zip[[#This Row],[Datum]])=3,MONTH(jaar_zip[[#This Row],[Datum]])=10),1,0.8))*jaar_zip[[#This Row],[graaddagen]],"")</f>
        <v>7.8000000000000007</v>
      </c>
      <c r="O1416" s="101">
        <f>IF(ISNUMBER(jaar_zip[[#This Row],[etmaaltemperatuur]]),IF(jaar_zip[[#This Row],[etmaaltemperatuur]]&gt;stookgrens,jaar_zip[[#This Row],[etmaaltemperatuur]]-stookgrens,0),"")</f>
        <v>0</v>
      </c>
    </row>
    <row r="1417" spans="1:15" x14ac:dyDescent="0.3">
      <c r="A1417">
        <v>273</v>
      </c>
      <c r="B1417">
        <v>20240314</v>
      </c>
      <c r="C1417">
        <v>4.4000000000000004</v>
      </c>
      <c r="D1417">
        <v>12.5</v>
      </c>
      <c r="E1417">
        <v>1211</v>
      </c>
      <c r="F1417">
        <v>0</v>
      </c>
      <c r="H1417">
        <v>78</v>
      </c>
      <c r="I1417" s="101" t="s">
        <v>23</v>
      </c>
      <c r="J1417" s="1">
        <f>DATEVALUE(RIGHT(jaar_zip[[#This Row],[YYYYMMDD]],2)&amp;"-"&amp;MID(jaar_zip[[#This Row],[YYYYMMDD]],5,2)&amp;"-"&amp;LEFT(jaar_zip[[#This Row],[YYYYMMDD]],4))</f>
        <v>45365</v>
      </c>
      <c r="K1417" s="101" t="str">
        <f>IF(AND(VALUE(MONTH(jaar_zip[[#This Row],[Datum]]))=1,VALUE(WEEKNUM(jaar_zip[[#This Row],[Datum]],21))&gt;51),RIGHT(YEAR(jaar_zip[[#This Row],[Datum]])-1,2),RIGHT(YEAR(jaar_zip[[#This Row],[Datum]]),2))&amp;"-"&amp; TEXT(WEEKNUM(jaar_zip[[#This Row],[Datum]],21),"00")</f>
        <v>24-11</v>
      </c>
      <c r="L1417" s="101">
        <f>MONTH(jaar_zip[[#This Row],[Datum]])</f>
        <v>3</v>
      </c>
      <c r="M1417" s="101">
        <f>IF(ISNUMBER(jaar_zip[[#This Row],[etmaaltemperatuur]]),IF(jaar_zip[[#This Row],[etmaaltemperatuur]]&lt;stookgrens,stookgrens-jaar_zip[[#This Row],[etmaaltemperatuur]],0),"")</f>
        <v>5.5</v>
      </c>
      <c r="N1417" s="101">
        <f>IF(ISNUMBER(jaar_zip[[#This Row],[graaddagen]]),IF(OR(MONTH(jaar_zip[[#This Row],[Datum]])=1,MONTH(jaar_zip[[#This Row],[Datum]])=2,MONTH(jaar_zip[[#This Row],[Datum]])=11,MONTH(jaar_zip[[#This Row],[Datum]])=12),1.1,IF(OR(MONTH(jaar_zip[[#This Row],[Datum]])=3,MONTH(jaar_zip[[#This Row],[Datum]])=10),1,0.8))*jaar_zip[[#This Row],[graaddagen]],"")</f>
        <v>5.5</v>
      </c>
      <c r="O1417" s="101">
        <f>IF(ISNUMBER(jaar_zip[[#This Row],[etmaaltemperatuur]]),IF(jaar_zip[[#This Row],[etmaaltemperatuur]]&gt;stookgrens,jaar_zip[[#This Row],[etmaaltemperatuur]]-stookgrens,0),"")</f>
        <v>0</v>
      </c>
    </row>
    <row r="1418" spans="1:15" x14ac:dyDescent="0.3">
      <c r="A1418">
        <v>273</v>
      </c>
      <c r="B1418">
        <v>20240315</v>
      </c>
      <c r="C1418">
        <v>5.3</v>
      </c>
      <c r="D1418">
        <v>12.5</v>
      </c>
      <c r="E1418">
        <v>659</v>
      </c>
      <c r="F1418">
        <v>1</v>
      </c>
      <c r="H1418">
        <v>83</v>
      </c>
      <c r="I1418" s="101" t="s">
        <v>23</v>
      </c>
      <c r="J1418" s="1">
        <f>DATEVALUE(RIGHT(jaar_zip[[#This Row],[YYYYMMDD]],2)&amp;"-"&amp;MID(jaar_zip[[#This Row],[YYYYMMDD]],5,2)&amp;"-"&amp;LEFT(jaar_zip[[#This Row],[YYYYMMDD]],4))</f>
        <v>45366</v>
      </c>
      <c r="K1418" s="101" t="str">
        <f>IF(AND(VALUE(MONTH(jaar_zip[[#This Row],[Datum]]))=1,VALUE(WEEKNUM(jaar_zip[[#This Row],[Datum]],21))&gt;51),RIGHT(YEAR(jaar_zip[[#This Row],[Datum]])-1,2),RIGHT(YEAR(jaar_zip[[#This Row],[Datum]]),2))&amp;"-"&amp; TEXT(WEEKNUM(jaar_zip[[#This Row],[Datum]],21),"00")</f>
        <v>24-11</v>
      </c>
      <c r="L1418" s="101">
        <f>MONTH(jaar_zip[[#This Row],[Datum]])</f>
        <v>3</v>
      </c>
      <c r="M1418" s="101">
        <f>IF(ISNUMBER(jaar_zip[[#This Row],[etmaaltemperatuur]]),IF(jaar_zip[[#This Row],[etmaaltemperatuur]]&lt;stookgrens,stookgrens-jaar_zip[[#This Row],[etmaaltemperatuur]],0),"")</f>
        <v>5.5</v>
      </c>
      <c r="N1418" s="101">
        <f>IF(ISNUMBER(jaar_zip[[#This Row],[graaddagen]]),IF(OR(MONTH(jaar_zip[[#This Row],[Datum]])=1,MONTH(jaar_zip[[#This Row],[Datum]])=2,MONTH(jaar_zip[[#This Row],[Datum]])=11,MONTH(jaar_zip[[#This Row],[Datum]])=12),1.1,IF(OR(MONTH(jaar_zip[[#This Row],[Datum]])=3,MONTH(jaar_zip[[#This Row],[Datum]])=10),1,0.8))*jaar_zip[[#This Row],[graaddagen]],"")</f>
        <v>5.5</v>
      </c>
      <c r="O1418" s="101">
        <f>IF(ISNUMBER(jaar_zip[[#This Row],[etmaaltemperatuur]]),IF(jaar_zip[[#This Row],[etmaaltemperatuur]]&gt;stookgrens,jaar_zip[[#This Row],[etmaaltemperatuur]]-stookgrens,0),"")</f>
        <v>0</v>
      </c>
    </row>
    <row r="1419" spans="1:15" x14ac:dyDescent="0.3">
      <c r="A1419">
        <v>273</v>
      </c>
      <c r="B1419">
        <v>20240316</v>
      </c>
      <c r="C1419">
        <v>4.4000000000000004</v>
      </c>
      <c r="D1419">
        <v>7.7</v>
      </c>
      <c r="E1419">
        <v>881</v>
      </c>
      <c r="F1419">
        <v>0.6</v>
      </c>
      <c r="H1419">
        <v>80</v>
      </c>
      <c r="I1419" s="101" t="s">
        <v>23</v>
      </c>
      <c r="J1419" s="1">
        <f>DATEVALUE(RIGHT(jaar_zip[[#This Row],[YYYYMMDD]],2)&amp;"-"&amp;MID(jaar_zip[[#This Row],[YYYYMMDD]],5,2)&amp;"-"&amp;LEFT(jaar_zip[[#This Row],[YYYYMMDD]],4))</f>
        <v>45367</v>
      </c>
      <c r="K1419" s="101" t="str">
        <f>IF(AND(VALUE(MONTH(jaar_zip[[#This Row],[Datum]]))=1,VALUE(WEEKNUM(jaar_zip[[#This Row],[Datum]],21))&gt;51),RIGHT(YEAR(jaar_zip[[#This Row],[Datum]])-1,2),RIGHT(YEAR(jaar_zip[[#This Row],[Datum]]),2))&amp;"-"&amp; TEXT(WEEKNUM(jaar_zip[[#This Row],[Datum]],21),"00")</f>
        <v>24-11</v>
      </c>
      <c r="L1419" s="101">
        <f>MONTH(jaar_zip[[#This Row],[Datum]])</f>
        <v>3</v>
      </c>
      <c r="M1419" s="101">
        <f>IF(ISNUMBER(jaar_zip[[#This Row],[etmaaltemperatuur]]),IF(jaar_zip[[#This Row],[etmaaltemperatuur]]&lt;stookgrens,stookgrens-jaar_zip[[#This Row],[etmaaltemperatuur]],0),"")</f>
        <v>10.3</v>
      </c>
      <c r="N1419" s="101">
        <f>IF(ISNUMBER(jaar_zip[[#This Row],[graaddagen]]),IF(OR(MONTH(jaar_zip[[#This Row],[Datum]])=1,MONTH(jaar_zip[[#This Row],[Datum]])=2,MONTH(jaar_zip[[#This Row],[Datum]])=11,MONTH(jaar_zip[[#This Row],[Datum]])=12),1.1,IF(OR(MONTH(jaar_zip[[#This Row],[Datum]])=3,MONTH(jaar_zip[[#This Row],[Datum]])=10),1,0.8))*jaar_zip[[#This Row],[graaddagen]],"")</f>
        <v>10.3</v>
      </c>
      <c r="O1419" s="101">
        <f>IF(ISNUMBER(jaar_zip[[#This Row],[etmaaltemperatuur]]),IF(jaar_zip[[#This Row],[etmaaltemperatuur]]&gt;stookgrens,jaar_zip[[#This Row],[etmaaltemperatuur]]-stookgrens,0),"")</f>
        <v>0</v>
      </c>
    </row>
    <row r="1420" spans="1:15" x14ac:dyDescent="0.3">
      <c r="A1420">
        <v>273</v>
      </c>
      <c r="B1420">
        <v>20240317</v>
      </c>
      <c r="C1420">
        <v>4.9000000000000004</v>
      </c>
      <c r="D1420">
        <v>8.3000000000000007</v>
      </c>
      <c r="E1420">
        <v>616</v>
      </c>
      <c r="F1420">
        <v>1.8</v>
      </c>
      <c r="H1420">
        <v>80</v>
      </c>
      <c r="I1420" s="101" t="s">
        <v>23</v>
      </c>
      <c r="J1420" s="1">
        <f>DATEVALUE(RIGHT(jaar_zip[[#This Row],[YYYYMMDD]],2)&amp;"-"&amp;MID(jaar_zip[[#This Row],[YYYYMMDD]],5,2)&amp;"-"&amp;LEFT(jaar_zip[[#This Row],[YYYYMMDD]],4))</f>
        <v>45368</v>
      </c>
      <c r="K1420" s="101" t="str">
        <f>IF(AND(VALUE(MONTH(jaar_zip[[#This Row],[Datum]]))=1,VALUE(WEEKNUM(jaar_zip[[#This Row],[Datum]],21))&gt;51),RIGHT(YEAR(jaar_zip[[#This Row],[Datum]])-1,2),RIGHT(YEAR(jaar_zip[[#This Row],[Datum]]),2))&amp;"-"&amp; TEXT(WEEKNUM(jaar_zip[[#This Row],[Datum]],21),"00")</f>
        <v>24-11</v>
      </c>
      <c r="L1420" s="101">
        <f>MONTH(jaar_zip[[#This Row],[Datum]])</f>
        <v>3</v>
      </c>
      <c r="M1420" s="101">
        <f>IF(ISNUMBER(jaar_zip[[#This Row],[etmaaltemperatuur]]),IF(jaar_zip[[#This Row],[etmaaltemperatuur]]&lt;stookgrens,stookgrens-jaar_zip[[#This Row],[etmaaltemperatuur]],0),"")</f>
        <v>9.6999999999999993</v>
      </c>
      <c r="N1420" s="101">
        <f>IF(ISNUMBER(jaar_zip[[#This Row],[graaddagen]]),IF(OR(MONTH(jaar_zip[[#This Row],[Datum]])=1,MONTH(jaar_zip[[#This Row],[Datum]])=2,MONTH(jaar_zip[[#This Row],[Datum]])=11,MONTH(jaar_zip[[#This Row],[Datum]])=12),1.1,IF(OR(MONTH(jaar_zip[[#This Row],[Datum]])=3,MONTH(jaar_zip[[#This Row],[Datum]])=10),1,0.8))*jaar_zip[[#This Row],[graaddagen]],"")</f>
        <v>9.6999999999999993</v>
      </c>
      <c r="O1420" s="101">
        <f>IF(ISNUMBER(jaar_zip[[#This Row],[etmaaltemperatuur]]),IF(jaar_zip[[#This Row],[etmaaltemperatuur]]&gt;stookgrens,jaar_zip[[#This Row],[etmaaltemperatuur]]-stookgrens,0),"")</f>
        <v>0</v>
      </c>
    </row>
    <row r="1421" spans="1:15" x14ac:dyDescent="0.3">
      <c r="A1421">
        <v>273</v>
      </c>
      <c r="B1421">
        <v>20240318</v>
      </c>
      <c r="C1421">
        <v>2.7</v>
      </c>
      <c r="D1421">
        <v>10</v>
      </c>
      <c r="E1421">
        <v>822</v>
      </c>
      <c r="F1421">
        <v>0.3</v>
      </c>
      <c r="H1421">
        <v>87</v>
      </c>
      <c r="I1421" s="101" t="s">
        <v>23</v>
      </c>
      <c r="J1421" s="1">
        <f>DATEVALUE(RIGHT(jaar_zip[[#This Row],[YYYYMMDD]],2)&amp;"-"&amp;MID(jaar_zip[[#This Row],[YYYYMMDD]],5,2)&amp;"-"&amp;LEFT(jaar_zip[[#This Row],[YYYYMMDD]],4))</f>
        <v>45369</v>
      </c>
      <c r="K1421" s="101" t="str">
        <f>IF(AND(VALUE(MONTH(jaar_zip[[#This Row],[Datum]]))=1,VALUE(WEEKNUM(jaar_zip[[#This Row],[Datum]],21))&gt;51),RIGHT(YEAR(jaar_zip[[#This Row],[Datum]])-1,2),RIGHT(YEAR(jaar_zip[[#This Row],[Datum]]),2))&amp;"-"&amp; TEXT(WEEKNUM(jaar_zip[[#This Row],[Datum]],21),"00")</f>
        <v>24-12</v>
      </c>
      <c r="L1421" s="101">
        <f>MONTH(jaar_zip[[#This Row],[Datum]])</f>
        <v>3</v>
      </c>
      <c r="M1421" s="101">
        <f>IF(ISNUMBER(jaar_zip[[#This Row],[etmaaltemperatuur]]),IF(jaar_zip[[#This Row],[etmaaltemperatuur]]&lt;stookgrens,stookgrens-jaar_zip[[#This Row],[etmaaltemperatuur]],0),"")</f>
        <v>8</v>
      </c>
      <c r="N1421" s="101">
        <f>IF(ISNUMBER(jaar_zip[[#This Row],[graaddagen]]),IF(OR(MONTH(jaar_zip[[#This Row],[Datum]])=1,MONTH(jaar_zip[[#This Row],[Datum]])=2,MONTH(jaar_zip[[#This Row],[Datum]])=11,MONTH(jaar_zip[[#This Row],[Datum]])=12),1.1,IF(OR(MONTH(jaar_zip[[#This Row],[Datum]])=3,MONTH(jaar_zip[[#This Row],[Datum]])=10),1,0.8))*jaar_zip[[#This Row],[graaddagen]],"")</f>
        <v>8</v>
      </c>
      <c r="O1421" s="101">
        <f>IF(ISNUMBER(jaar_zip[[#This Row],[etmaaltemperatuur]]),IF(jaar_zip[[#This Row],[etmaaltemperatuur]]&gt;stookgrens,jaar_zip[[#This Row],[etmaaltemperatuur]]-stookgrens,0),"")</f>
        <v>0</v>
      </c>
    </row>
    <row r="1422" spans="1:15" x14ac:dyDescent="0.3">
      <c r="A1422">
        <v>273</v>
      </c>
      <c r="B1422">
        <v>20240319</v>
      </c>
      <c r="C1422">
        <v>2.8</v>
      </c>
      <c r="D1422">
        <v>11.2</v>
      </c>
      <c r="E1422">
        <v>810</v>
      </c>
      <c r="F1422">
        <v>0.1</v>
      </c>
      <c r="H1422">
        <v>82</v>
      </c>
      <c r="I1422" s="101" t="s">
        <v>23</v>
      </c>
      <c r="J1422" s="1">
        <f>DATEVALUE(RIGHT(jaar_zip[[#This Row],[YYYYMMDD]],2)&amp;"-"&amp;MID(jaar_zip[[#This Row],[YYYYMMDD]],5,2)&amp;"-"&amp;LEFT(jaar_zip[[#This Row],[YYYYMMDD]],4))</f>
        <v>45370</v>
      </c>
      <c r="K1422" s="101" t="str">
        <f>IF(AND(VALUE(MONTH(jaar_zip[[#This Row],[Datum]]))=1,VALUE(WEEKNUM(jaar_zip[[#This Row],[Datum]],21))&gt;51),RIGHT(YEAR(jaar_zip[[#This Row],[Datum]])-1,2),RIGHT(YEAR(jaar_zip[[#This Row],[Datum]]),2))&amp;"-"&amp; TEXT(WEEKNUM(jaar_zip[[#This Row],[Datum]],21),"00")</f>
        <v>24-12</v>
      </c>
      <c r="L1422" s="101">
        <f>MONTH(jaar_zip[[#This Row],[Datum]])</f>
        <v>3</v>
      </c>
      <c r="M1422" s="101">
        <f>IF(ISNUMBER(jaar_zip[[#This Row],[etmaaltemperatuur]]),IF(jaar_zip[[#This Row],[etmaaltemperatuur]]&lt;stookgrens,stookgrens-jaar_zip[[#This Row],[etmaaltemperatuur]],0),"")</f>
        <v>6.8000000000000007</v>
      </c>
      <c r="N1422" s="101">
        <f>IF(ISNUMBER(jaar_zip[[#This Row],[graaddagen]]),IF(OR(MONTH(jaar_zip[[#This Row],[Datum]])=1,MONTH(jaar_zip[[#This Row],[Datum]])=2,MONTH(jaar_zip[[#This Row],[Datum]])=11,MONTH(jaar_zip[[#This Row],[Datum]])=12),1.1,IF(OR(MONTH(jaar_zip[[#This Row],[Datum]])=3,MONTH(jaar_zip[[#This Row],[Datum]])=10),1,0.8))*jaar_zip[[#This Row],[graaddagen]],"")</f>
        <v>6.8000000000000007</v>
      </c>
      <c r="O1422" s="101">
        <f>IF(ISNUMBER(jaar_zip[[#This Row],[etmaaltemperatuur]]),IF(jaar_zip[[#This Row],[etmaaltemperatuur]]&gt;stookgrens,jaar_zip[[#This Row],[etmaaltemperatuur]]-stookgrens,0),"")</f>
        <v>0</v>
      </c>
    </row>
    <row r="1423" spans="1:15" x14ac:dyDescent="0.3">
      <c r="A1423">
        <v>273</v>
      </c>
      <c r="B1423">
        <v>20240320</v>
      </c>
      <c r="C1423">
        <v>1.8</v>
      </c>
      <c r="D1423">
        <v>11.6</v>
      </c>
      <c r="E1423">
        <v>866</v>
      </c>
      <c r="F1423">
        <v>0.1</v>
      </c>
      <c r="H1423">
        <v>86</v>
      </c>
      <c r="I1423" s="101" t="s">
        <v>23</v>
      </c>
      <c r="J1423" s="1">
        <f>DATEVALUE(RIGHT(jaar_zip[[#This Row],[YYYYMMDD]],2)&amp;"-"&amp;MID(jaar_zip[[#This Row],[YYYYMMDD]],5,2)&amp;"-"&amp;LEFT(jaar_zip[[#This Row],[YYYYMMDD]],4))</f>
        <v>45371</v>
      </c>
      <c r="K1423" s="101" t="str">
        <f>IF(AND(VALUE(MONTH(jaar_zip[[#This Row],[Datum]]))=1,VALUE(WEEKNUM(jaar_zip[[#This Row],[Datum]],21))&gt;51),RIGHT(YEAR(jaar_zip[[#This Row],[Datum]])-1,2),RIGHT(YEAR(jaar_zip[[#This Row],[Datum]]),2))&amp;"-"&amp; TEXT(WEEKNUM(jaar_zip[[#This Row],[Datum]],21),"00")</f>
        <v>24-12</v>
      </c>
      <c r="L1423" s="101">
        <f>MONTH(jaar_zip[[#This Row],[Datum]])</f>
        <v>3</v>
      </c>
      <c r="M1423" s="101">
        <f>IF(ISNUMBER(jaar_zip[[#This Row],[etmaaltemperatuur]]),IF(jaar_zip[[#This Row],[etmaaltemperatuur]]&lt;stookgrens,stookgrens-jaar_zip[[#This Row],[etmaaltemperatuur]],0),"")</f>
        <v>6.4</v>
      </c>
      <c r="N1423" s="101">
        <f>IF(ISNUMBER(jaar_zip[[#This Row],[graaddagen]]),IF(OR(MONTH(jaar_zip[[#This Row],[Datum]])=1,MONTH(jaar_zip[[#This Row],[Datum]])=2,MONTH(jaar_zip[[#This Row],[Datum]])=11,MONTH(jaar_zip[[#This Row],[Datum]])=12),1.1,IF(OR(MONTH(jaar_zip[[#This Row],[Datum]])=3,MONTH(jaar_zip[[#This Row],[Datum]])=10),1,0.8))*jaar_zip[[#This Row],[graaddagen]],"")</f>
        <v>6.4</v>
      </c>
      <c r="O1423" s="101">
        <f>IF(ISNUMBER(jaar_zip[[#This Row],[etmaaltemperatuur]]),IF(jaar_zip[[#This Row],[etmaaltemperatuur]]&gt;stookgrens,jaar_zip[[#This Row],[etmaaltemperatuur]]-stookgrens,0),"")</f>
        <v>0</v>
      </c>
    </row>
    <row r="1424" spans="1:15" x14ac:dyDescent="0.3">
      <c r="A1424">
        <v>273</v>
      </c>
      <c r="B1424">
        <v>20240321</v>
      </c>
      <c r="C1424">
        <v>4.3</v>
      </c>
      <c r="D1424">
        <v>8.6999999999999993</v>
      </c>
      <c r="E1424">
        <v>513</v>
      </c>
      <c r="F1424">
        <v>-0.1</v>
      </c>
      <c r="H1424">
        <v>87</v>
      </c>
      <c r="I1424" s="101" t="s">
        <v>23</v>
      </c>
      <c r="J1424" s="1">
        <f>DATEVALUE(RIGHT(jaar_zip[[#This Row],[YYYYMMDD]],2)&amp;"-"&amp;MID(jaar_zip[[#This Row],[YYYYMMDD]],5,2)&amp;"-"&amp;LEFT(jaar_zip[[#This Row],[YYYYMMDD]],4))</f>
        <v>45372</v>
      </c>
      <c r="K1424" s="101" t="str">
        <f>IF(AND(VALUE(MONTH(jaar_zip[[#This Row],[Datum]]))=1,VALUE(WEEKNUM(jaar_zip[[#This Row],[Datum]],21))&gt;51),RIGHT(YEAR(jaar_zip[[#This Row],[Datum]])-1,2),RIGHT(YEAR(jaar_zip[[#This Row],[Datum]]),2))&amp;"-"&amp; TEXT(WEEKNUM(jaar_zip[[#This Row],[Datum]],21),"00")</f>
        <v>24-12</v>
      </c>
      <c r="L1424" s="101">
        <f>MONTH(jaar_zip[[#This Row],[Datum]])</f>
        <v>3</v>
      </c>
      <c r="M1424" s="101">
        <f>IF(ISNUMBER(jaar_zip[[#This Row],[etmaaltemperatuur]]),IF(jaar_zip[[#This Row],[etmaaltemperatuur]]&lt;stookgrens,stookgrens-jaar_zip[[#This Row],[etmaaltemperatuur]],0),"")</f>
        <v>9.3000000000000007</v>
      </c>
      <c r="N1424" s="101">
        <f>IF(ISNUMBER(jaar_zip[[#This Row],[graaddagen]]),IF(OR(MONTH(jaar_zip[[#This Row],[Datum]])=1,MONTH(jaar_zip[[#This Row],[Datum]])=2,MONTH(jaar_zip[[#This Row],[Datum]])=11,MONTH(jaar_zip[[#This Row],[Datum]])=12),1.1,IF(OR(MONTH(jaar_zip[[#This Row],[Datum]])=3,MONTH(jaar_zip[[#This Row],[Datum]])=10),1,0.8))*jaar_zip[[#This Row],[graaddagen]],"")</f>
        <v>9.3000000000000007</v>
      </c>
      <c r="O1424" s="101">
        <f>IF(ISNUMBER(jaar_zip[[#This Row],[etmaaltemperatuur]]),IF(jaar_zip[[#This Row],[etmaaltemperatuur]]&gt;stookgrens,jaar_zip[[#This Row],[etmaaltemperatuur]]-stookgrens,0),"")</f>
        <v>0</v>
      </c>
    </row>
    <row r="1425" spans="1:15" x14ac:dyDescent="0.3">
      <c r="A1425">
        <v>273</v>
      </c>
      <c r="B1425">
        <v>20240322</v>
      </c>
      <c r="C1425">
        <v>4</v>
      </c>
      <c r="D1425">
        <v>9.1999999999999993</v>
      </c>
      <c r="E1425">
        <v>282</v>
      </c>
      <c r="F1425">
        <v>2.2000000000000002</v>
      </c>
      <c r="H1425">
        <v>90</v>
      </c>
      <c r="I1425" s="101" t="s">
        <v>23</v>
      </c>
      <c r="J1425" s="1">
        <f>DATEVALUE(RIGHT(jaar_zip[[#This Row],[YYYYMMDD]],2)&amp;"-"&amp;MID(jaar_zip[[#This Row],[YYYYMMDD]],5,2)&amp;"-"&amp;LEFT(jaar_zip[[#This Row],[YYYYMMDD]],4))</f>
        <v>45373</v>
      </c>
      <c r="K1425" s="101" t="str">
        <f>IF(AND(VALUE(MONTH(jaar_zip[[#This Row],[Datum]]))=1,VALUE(WEEKNUM(jaar_zip[[#This Row],[Datum]],21))&gt;51),RIGHT(YEAR(jaar_zip[[#This Row],[Datum]])-1,2),RIGHT(YEAR(jaar_zip[[#This Row],[Datum]]),2))&amp;"-"&amp; TEXT(WEEKNUM(jaar_zip[[#This Row],[Datum]],21),"00")</f>
        <v>24-12</v>
      </c>
      <c r="L1425" s="101">
        <f>MONTH(jaar_zip[[#This Row],[Datum]])</f>
        <v>3</v>
      </c>
      <c r="M1425" s="101">
        <f>IF(ISNUMBER(jaar_zip[[#This Row],[etmaaltemperatuur]]),IF(jaar_zip[[#This Row],[etmaaltemperatuur]]&lt;stookgrens,stookgrens-jaar_zip[[#This Row],[etmaaltemperatuur]],0),"")</f>
        <v>8.8000000000000007</v>
      </c>
      <c r="N1425" s="101">
        <f>IF(ISNUMBER(jaar_zip[[#This Row],[graaddagen]]),IF(OR(MONTH(jaar_zip[[#This Row],[Datum]])=1,MONTH(jaar_zip[[#This Row],[Datum]])=2,MONTH(jaar_zip[[#This Row],[Datum]])=11,MONTH(jaar_zip[[#This Row],[Datum]])=12),1.1,IF(OR(MONTH(jaar_zip[[#This Row],[Datum]])=3,MONTH(jaar_zip[[#This Row],[Datum]])=10),1,0.8))*jaar_zip[[#This Row],[graaddagen]],"")</f>
        <v>8.8000000000000007</v>
      </c>
      <c r="O1425" s="101">
        <f>IF(ISNUMBER(jaar_zip[[#This Row],[etmaaltemperatuur]]),IF(jaar_zip[[#This Row],[etmaaltemperatuur]]&gt;stookgrens,jaar_zip[[#This Row],[etmaaltemperatuur]]-stookgrens,0),"")</f>
        <v>0</v>
      </c>
    </row>
    <row r="1426" spans="1:15" x14ac:dyDescent="0.3">
      <c r="A1426">
        <v>273</v>
      </c>
      <c r="B1426">
        <v>20240323</v>
      </c>
      <c r="C1426">
        <v>5.2</v>
      </c>
      <c r="D1426">
        <v>6.1</v>
      </c>
      <c r="E1426">
        <v>1065</v>
      </c>
      <c r="F1426">
        <v>2.2000000000000002</v>
      </c>
      <c r="H1426">
        <v>82</v>
      </c>
      <c r="I1426" s="101" t="s">
        <v>23</v>
      </c>
      <c r="J1426" s="1">
        <f>DATEVALUE(RIGHT(jaar_zip[[#This Row],[YYYYMMDD]],2)&amp;"-"&amp;MID(jaar_zip[[#This Row],[YYYYMMDD]],5,2)&amp;"-"&amp;LEFT(jaar_zip[[#This Row],[YYYYMMDD]],4))</f>
        <v>45374</v>
      </c>
      <c r="K1426" s="101" t="str">
        <f>IF(AND(VALUE(MONTH(jaar_zip[[#This Row],[Datum]]))=1,VALUE(WEEKNUM(jaar_zip[[#This Row],[Datum]],21))&gt;51),RIGHT(YEAR(jaar_zip[[#This Row],[Datum]])-1,2),RIGHT(YEAR(jaar_zip[[#This Row],[Datum]]),2))&amp;"-"&amp; TEXT(WEEKNUM(jaar_zip[[#This Row],[Datum]],21),"00")</f>
        <v>24-12</v>
      </c>
      <c r="L1426" s="101">
        <f>MONTH(jaar_zip[[#This Row],[Datum]])</f>
        <v>3</v>
      </c>
      <c r="M1426" s="101">
        <f>IF(ISNUMBER(jaar_zip[[#This Row],[etmaaltemperatuur]]),IF(jaar_zip[[#This Row],[etmaaltemperatuur]]&lt;stookgrens,stookgrens-jaar_zip[[#This Row],[etmaaltemperatuur]],0),"")</f>
        <v>11.9</v>
      </c>
      <c r="N1426" s="101">
        <f>IF(ISNUMBER(jaar_zip[[#This Row],[graaddagen]]),IF(OR(MONTH(jaar_zip[[#This Row],[Datum]])=1,MONTH(jaar_zip[[#This Row],[Datum]])=2,MONTH(jaar_zip[[#This Row],[Datum]])=11,MONTH(jaar_zip[[#This Row],[Datum]])=12),1.1,IF(OR(MONTH(jaar_zip[[#This Row],[Datum]])=3,MONTH(jaar_zip[[#This Row],[Datum]])=10),1,0.8))*jaar_zip[[#This Row],[graaddagen]],"")</f>
        <v>11.9</v>
      </c>
      <c r="O1426" s="101">
        <f>IF(ISNUMBER(jaar_zip[[#This Row],[etmaaltemperatuur]]),IF(jaar_zip[[#This Row],[etmaaltemperatuur]]&gt;stookgrens,jaar_zip[[#This Row],[etmaaltemperatuur]]-stookgrens,0),"")</f>
        <v>0</v>
      </c>
    </row>
    <row r="1427" spans="1:15" x14ac:dyDescent="0.3">
      <c r="A1427">
        <v>273</v>
      </c>
      <c r="B1427">
        <v>20240324</v>
      </c>
      <c r="C1427">
        <v>7.2</v>
      </c>
      <c r="D1427">
        <v>6.8</v>
      </c>
      <c r="E1427">
        <v>770</v>
      </c>
      <c r="F1427">
        <v>13.2</v>
      </c>
      <c r="H1427">
        <v>82</v>
      </c>
      <c r="I1427" s="101" t="s">
        <v>23</v>
      </c>
      <c r="J1427" s="1">
        <f>DATEVALUE(RIGHT(jaar_zip[[#This Row],[YYYYMMDD]],2)&amp;"-"&amp;MID(jaar_zip[[#This Row],[YYYYMMDD]],5,2)&amp;"-"&amp;LEFT(jaar_zip[[#This Row],[YYYYMMDD]],4))</f>
        <v>45375</v>
      </c>
      <c r="K1427" s="101" t="str">
        <f>IF(AND(VALUE(MONTH(jaar_zip[[#This Row],[Datum]]))=1,VALUE(WEEKNUM(jaar_zip[[#This Row],[Datum]],21))&gt;51),RIGHT(YEAR(jaar_zip[[#This Row],[Datum]])-1,2),RIGHT(YEAR(jaar_zip[[#This Row],[Datum]]),2))&amp;"-"&amp; TEXT(WEEKNUM(jaar_zip[[#This Row],[Datum]],21),"00")</f>
        <v>24-12</v>
      </c>
      <c r="L1427" s="101">
        <f>MONTH(jaar_zip[[#This Row],[Datum]])</f>
        <v>3</v>
      </c>
      <c r="M1427" s="101">
        <f>IF(ISNUMBER(jaar_zip[[#This Row],[etmaaltemperatuur]]),IF(jaar_zip[[#This Row],[etmaaltemperatuur]]&lt;stookgrens,stookgrens-jaar_zip[[#This Row],[etmaaltemperatuur]],0),"")</f>
        <v>11.2</v>
      </c>
      <c r="N1427" s="101">
        <f>IF(ISNUMBER(jaar_zip[[#This Row],[graaddagen]]),IF(OR(MONTH(jaar_zip[[#This Row],[Datum]])=1,MONTH(jaar_zip[[#This Row],[Datum]])=2,MONTH(jaar_zip[[#This Row],[Datum]])=11,MONTH(jaar_zip[[#This Row],[Datum]])=12),1.1,IF(OR(MONTH(jaar_zip[[#This Row],[Datum]])=3,MONTH(jaar_zip[[#This Row],[Datum]])=10),1,0.8))*jaar_zip[[#This Row],[graaddagen]],"")</f>
        <v>11.2</v>
      </c>
      <c r="O1427" s="101">
        <f>IF(ISNUMBER(jaar_zip[[#This Row],[etmaaltemperatuur]]),IF(jaar_zip[[#This Row],[etmaaltemperatuur]]&gt;stookgrens,jaar_zip[[#This Row],[etmaaltemperatuur]]-stookgrens,0),"")</f>
        <v>0</v>
      </c>
    </row>
    <row r="1428" spans="1:15" x14ac:dyDescent="0.3">
      <c r="A1428">
        <v>273</v>
      </c>
      <c r="B1428">
        <v>20240325</v>
      </c>
      <c r="C1428">
        <v>2.7</v>
      </c>
      <c r="D1428">
        <v>7.4</v>
      </c>
      <c r="E1428">
        <v>1434</v>
      </c>
      <c r="F1428">
        <v>-0.1</v>
      </c>
      <c r="H1428">
        <v>73</v>
      </c>
      <c r="I1428" s="101" t="s">
        <v>23</v>
      </c>
      <c r="J1428" s="1">
        <f>DATEVALUE(RIGHT(jaar_zip[[#This Row],[YYYYMMDD]],2)&amp;"-"&amp;MID(jaar_zip[[#This Row],[YYYYMMDD]],5,2)&amp;"-"&amp;LEFT(jaar_zip[[#This Row],[YYYYMMDD]],4))</f>
        <v>45376</v>
      </c>
      <c r="K1428" s="101" t="str">
        <f>IF(AND(VALUE(MONTH(jaar_zip[[#This Row],[Datum]]))=1,VALUE(WEEKNUM(jaar_zip[[#This Row],[Datum]],21))&gt;51),RIGHT(YEAR(jaar_zip[[#This Row],[Datum]])-1,2),RIGHT(YEAR(jaar_zip[[#This Row],[Datum]]),2))&amp;"-"&amp; TEXT(WEEKNUM(jaar_zip[[#This Row],[Datum]],21),"00")</f>
        <v>24-13</v>
      </c>
      <c r="L1428" s="101">
        <f>MONTH(jaar_zip[[#This Row],[Datum]])</f>
        <v>3</v>
      </c>
      <c r="M1428" s="101">
        <f>IF(ISNUMBER(jaar_zip[[#This Row],[etmaaltemperatuur]]),IF(jaar_zip[[#This Row],[etmaaltemperatuur]]&lt;stookgrens,stookgrens-jaar_zip[[#This Row],[etmaaltemperatuur]],0),"")</f>
        <v>10.6</v>
      </c>
      <c r="N1428" s="101">
        <f>IF(ISNUMBER(jaar_zip[[#This Row],[graaddagen]]),IF(OR(MONTH(jaar_zip[[#This Row],[Datum]])=1,MONTH(jaar_zip[[#This Row],[Datum]])=2,MONTH(jaar_zip[[#This Row],[Datum]])=11,MONTH(jaar_zip[[#This Row],[Datum]])=12),1.1,IF(OR(MONTH(jaar_zip[[#This Row],[Datum]])=3,MONTH(jaar_zip[[#This Row],[Datum]])=10),1,0.8))*jaar_zip[[#This Row],[graaddagen]],"")</f>
        <v>10.6</v>
      </c>
      <c r="O1428" s="101">
        <f>IF(ISNUMBER(jaar_zip[[#This Row],[etmaaltemperatuur]]),IF(jaar_zip[[#This Row],[etmaaltemperatuur]]&gt;stookgrens,jaar_zip[[#This Row],[etmaaltemperatuur]]-stookgrens,0),"")</f>
        <v>0</v>
      </c>
    </row>
    <row r="1429" spans="1:15" x14ac:dyDescent="0.3">
      <c r="A1429">
        <v>273</v>
      </c>
      <c r="B1429">
        <v>20240326</v>
      </c>
      <c r="C1429">
        <v>4.8</v>
      </c>
      <c r="D1429">
        <v>8.1</v>
      </c>
      <c r="E1429">
        <v>1014</v>
      </c>
      <c r="F1429">
        <v>-0.1</v>
      </c>
      <c r="H1429">
        <v>73</v>
      </c>
      <c r="I1429" s="101" t="s">
        <v>23</v>
      </c>
      <c r="J1429" s="1">
        <f>DATEVALUE(RIGHT(jaar_zip[[#This Row],[YYYYMMDD]],2)&amp;"-"&amp;MID(jaar_zip[[#This Row],[YYYYMMDD]],5,2)&amp;"-"&amp;LEFT(jaar_zip[[#This Row],[YYYYMMDD]],4))</f>
        <v>45377</v>
      </c>
      <c r="K1429" s="101" t="str">
        <f>IF(AND(VALUE(MONTH(jaar_zip[[#This Row],[Datum]]))=1,VALUE(WEEKNUM(jaar_zip[[#This Row],[Datum]],21))&gt;51),RIGHT(YEAR(jaar_zip[[#This Row],[Datum]])-1,2),RIGHT(YEAR(jaar_zip[[#This Row],[Datum]]),2))&amp;"-"&amp; TEXT(WEEKNUM(jaar_zip[[#This Row],[Datum]],21),"00")</f>
        <v>24-13</v>
      </c>
      <c r="L1429" s="101">
        <f>MONTH(jaar_zip[[#This Row],[Datum]])</f>
        <v>3</v>
      </c>
      <c r="M1429" s="101">
        <f>IF(ISNUMBER(jaar_zip[[#This Row],[etmaaltemperatuur]]),IF(jaar_zip[[#This Row],[etmaaltemperatuur]]&lt;stookgrens,stookgrens-jaar_zip[[#This Row],[etmaaltemperatuur]],0),"")</f>
        <v>9.9</v>
      </c>
      <c r="N1429" s="101">
        <f>IF(ISNUMBER(jaar_zip[[#This Row],[graaddagen]]),IF(OR(MONTH(jaar_zip[[#This Row],[Datum]])=1,MONTH(jaar_zip[[#This Row],[Datum]])=2,MONTH(jaar_zip[[#This Row],[Datum]])=11,MONTH(jaar_zip[[#This Row],[Datum]])=12),1.1,IF(OR(MONTH(jaar_zip[[#This Row],[Datum]])=3,MONTH(jaar_zip[[#This Row],[Datum]])=10),1,0.8))*jaar_zip[[#This Row],[graaddagen]],"")</f>
        <v>9.9</v>
      </c>
      <c r="O1429" s="101">
        <f>IF(ISNUMBER(jaar_zip[[#This Row],[etmaaltemperatuur]]),IF(jaar_zip[[#This Row],[etmaaltemperatuur]]&gt;stookgrens,jaar_zip[[#This Row],[etmaaltemperatuur]]-stookgrens,0),"")</f>
        <v>0</v>
      </c>
    </row>
    <row r="1430" spans="1:15" x14ac:dyDescent="0.3">
      <c r="A1430">
        <v>273</v>
      </c>
      <c r="B1430">
        <v>20240327</v>
      </c>
      <c r="C1430">
        <v>4</v>
      </c>
      <c r="D1430">
        <v>8.8000000000000007</v>
      </c>
      <c r="E1430">
        <v>424</v>
      </c>
      <c r="F1430">
        <v>0.5</v>
      </c>
      <c r="H1430">
        <v>81</v>
      </c>
      <c r="I1430" s="101" t="s">
        <v>23</v>
      </c>
      <c r="J1430" s="1">
        <f>DATEVALUE(RIGHT(jaar_zip[[#This Row],[YYYYMMDD]],2)&amp;"-"&amp;MID(jaar_zip[[#This Row],[YYYYMMDD]],5,2)&amp;"-"&amp;LEFT(jaar_zip[[#This Row],[YYYYMMDD]],4))</f>
        <v>45378</v>
      </c>
      <c r="K1430" s="101" t="str">
        <f>IF(AND(VALUE(MONTH(jaar_zip[[#This Row],[Datum]]))=1,VALUE(WEEKNUM(jaar_zip[[#This Row],[Datum]],21))&gt;51),RIGHT(YEAR(jaar_zip[[#This Row],[Datum]])-1,2),RIGHT(YEAR(jaar_zip[[#This Row],[Datum]]),2))&amp;"-"&amp; TEXT(WEEKNUM(jaar_zip[[#This Row],[Datum]],21),"00")</f>
        <v>24-13</v>
      </c>
      <c r="L1430" s="101">
        <f>MONTH(jaar_zip[[#This Row],[Datum]])</f>
        <v>3</v>
      </c>
      <c r="M1430" s="101">
        <f>IF(ISNUMBER(jaar_zip[[#This Row],[etmaaltemperatuur]]),IF(jaar_zip[[#This Row],[etmaaltemperatuur]]&lt;stookgrens,stookgrens-jaar_zip[[#This Row],[etmaaltemperatuur]],0),"")</f>
        <v>9.1999999999999993</v>
      </c>
      <c r="N1430" s="101">
        <f>IF(ISNUMBER(jaar_zip[[#This Row],[graaddagen]]),IF(OR(MONTH(jaar_zip[[#This Row],[Datum]])=1,MONTH(jaar_zip[[#This Row],[Datum]])=2,MONTH(jaar_zip[[#This Row],[Datum]])=11,MONTH(jaar_zip[[#This Row],[Datum]])=12),1.1,IF(OR(MONTH(jaar_zip[[#This Row],[Datum]])=3,MONTH(jaar_zip[[#This Row],[Datum]])=10),1,0.8))*jaar_zip[[#This Row],[graaddagen]],"")</f>
        <v>9.1999999999999993</v>
      </c>
      <c r="O1430" s="101">
        <f>IF(ISNUMBER(jaar_zip[[#This Row],[etmaaltemperatuur]]),IF(jaar_zip[[#This Row],[etmaaltemperatuur]]&gt;stookgrens,jaar_zip[[#This Row],[etmaaltemperatuur]]-stookgrens,0),"")</f>
        <v>0</v>
      </c>
    </row>
    <row r="1431" spans="1:15" x14ac:dyDescent="0.3">
      <c r="A1431">
        <v>273</v>
      </c>
      <c r="B1431">
        <v>20240328</v>
      </c>
      <c r="C1431">
        <v>5.3</v>
      </c>
      <c r="D1431">
        <v>8.4</v>
      </c>
      <c r="E1431">
        <v>705</v>
      </c>
      <c r="F1431">
        <v>1.8</v>
      </c>
      <c r="H1431">
        <v>76</v>
      </c>
      <c r="I1431" s="101" t="s">
        <v>23</v>
      </c>
      <c r="J1431" s="1">
        <f>DATEVALUE(RIGHT(jaar_zip[[#This Row],[YYYYMMDD]],2)&amp;"-"&amp;MID(jaar_zip[[#This Row],[YYYYMMDD]],5,2)&amp;"-"&amp;LEFT(jaar_zip[[#This Row],[YYYYMMDD]],4))</f>
        <v>45379</v>
      </c>
      <c r="K1431" s="101" t="str">
        <f>IF(AND(VALUE(MONTH(jaar_zip[[#This Row],[Datum]]))=1,VALUE(WEEKNUM(jaar_zip[[#This Row],[Datum]],21))&gt;51),RIGHT(YEAR(jaar_zip[[#This Row],[Datum]])-1,2),RIGHT(YEAR(jaar_zip[[#This Row],[Datum]]),2))&amp;"-"&amp; TEXT(WEEKNUM(jaar_zip[[#This Row],[Datum]],21),"00")</f>
        <v>24-13</v>
      </c>
      <c r="L1431" s="101">
        <f>MONTH(jaar_zip[[#This Row],[Datum]])</f>
        <v>3</v>
      </c>
      <c r="M1431" s="101">
        <f>IF(ISNUMBER(jaar_zip[[#This Row],[etmaaltemperatuur]]),IF(jaar_zip[[#This Row],[etmaaltemperatuur]]&lt;stookgrens,stookgrens-jaar_zip[[#This Row],[etmaaltemperatuur]],0),"")</f>
        <v>9.6</v>
      </c>
      <c r="N1431" s="101">
        <f>IF(ISNUMBER(jaar_zip[[#This Row],[graaddagen]]),IF(OR(MONTH(jaar_zip[[#This Row],[Datum]])=1,MONTH(jaar_zip[[#This Row],[Datum]])=2,MONTH(jaar_zip[[#This Row],[Datum]])=11,MONTH(jaar_zip[[#This Row],[Datum]])=12),1.1,IF(OR(MONTH(jaar_zip[[#This Row],[Datum]])=3,MONTH(jaar_zip[[#This Row],[Datum]])=10),1,0.8))*jaar_zip[[#This Row],[graaddagen]],"")</f>
        <v>9.6</v>
      </c>
      <c r="O1431" s="101">
        <f>IF(ISNUMBER(jaar_zip[[#This Row],[etmaaltemperatuur]]),IF(jaar_zip[[#This Row],[etmaaltemperatuur]]&gt;stookgrens,jaar_zip[[#This Row],[etmaaltemperatuur]]-stookgrens,0),"")</f>
        <v>0</v>
      </c>
    </row>
    <row r="1432" spans="1:15" x14ac:dyDescent="0.3">
      <c r="A1432">
        <v>273</v>
      </c>
      <c r="B1432">
        <v>20240329</v>
      </c>
      <c r="C1432">
        <v>5.0999999999999996</v>
      </c>
      <c r="D1432">
        <v>10.5</v>
      </c>
      <c r="E1432">
        <v>1160</v>
      </c>
      <c r="F1432">
        <v>-0.1</v>
      </c>
      <c r="H1432">
        <v>72</v>
      </c>
      <c r="I1432" s="101" t="s">
        <v>23</v>
      </c>
      <c r="J1432" s="1">
        <f>DATEVALUE(RIGHT(jaar_zip[[#This Row],[YYYYMMDD]],2)&amp;"-"&amp;MID(jaar_zip[[#This Row],[YYYYMMDD]],5,2)&amp;"-"&amp;LEFT(jaar_zip[[#This Row],[YYYYMMDD]],4))</f>
        <v>45380</v>
      </c>
      <c r="K1432" s="101" t="str">
        <f>IF(AND(VALUE(MONTH(jaar_zip[[#This Row],[Datum]]))=1,VALUE(WEEKNUM(jaar_zip[[#This Row],[Datum]],21))&gt;51),RIGHT(YEAR(jaar_zip[[#This Row],[Datum]])-1,2),RIGHT(YEAR(jaar_zip[[#This Row],[Datum]]),2))&amp;"-"&amp; TEXT(WEEKNUM(jaar_zip[[#This Row],[Datum]],21),"00")</f>
        <v>24-13</v>
      </c>
      <c r="L1432" s="101">
        <f>MONTH(jaar_zip[[#This Row],[Datum]])</f>
        <v>3</v>
      </c>
      <c r="M1432" s="101">
        <f>IF(ISNUMBER(jaar_zip[[#This Row],[etmaaltemperatuur]]),IF(jaar_zip[[#This Row],[etmaaltemperatuur]]&lt;stookgrens,stookgrens-jaar_zip[[#This Row],[etmaaltemperatuur]],0),"")</f>
        <v>7.5</v>
      </c>
      <c r="N1432" s="101">
        <f>IF(ISNUMBER(jaar_zip[[#This Row],[graaddagen]]),IF(OR(MONTH(jaar_zip[[#This Row],[Datum]])=1,MONTH(jaar_zip[[#This Row],[Datum]])=2,MONTH(jaar_zip[[#This Row],[Datum]])=11,MONTH(jaar_zip[[#This Row],[Datum]])=12),1.1,IF(OR(MONTH(jaar_zip[[#This Row],[Datum]])=3,MONTH(jaar_zip[[#This Row],[Datum]])=10),1,0.8))*jaar_zip[[#This Row],[graaddagen]],"")</f>
        <v>7.5</v>
      </c>
      <c r="O1432" s="101">
        <f>IF(ISNUMBER(jaar_zip[[#This Row],[etmaaltemperatuur]]),IF(jaar_zip[[#This Row],[etmaaltemperatuur]]&gt;stookgrens,jaar_zip[[#This Row],[etmaaltemperatuur]]-stookgrens,0),"")</f>
        <v>0</v>
      </c>
    </row>
    <row r="1433" spans="1:15" x14ac:dyDescent="0.3">
      <c r="A1433">
        <v>273</v>
      </c>
      <c r="B1433">
        <v>20240330</v>
      </c>
      <c r="C1433">
        <v>2.7</v>
      </c>
      <c r="D1433">
        <v>9.5</v>
      </c>
      <c r="E1433">
        <v>613</v>
      </c>
      <c r="F1433">
        <v>0.3</v>
      </c>
      <c r="H1433">
        <v>89</v>
      </c>
      <c r="I1433" s="101" t="s">
        <v>23</v>
      </c>
      <c r="J1433" s="1">
        <f>DATEVALUE(RIGHT(jaar_zip[[#This Row],[YYYYMMDD]],2)&amp;"-"&amp;MID(jaar_zip[[#This Row],[YYYYMMDD]],5,2)&amp;"-"&amp;LEFT(jaar_zip[[#This Row],[YYYYMMDD]],4))</f>
        <v>45381</v>
      </c>
      <c r="K1433" s="101" t="str">
        <f>IF(AND(VALUE(MONTH(jaar_zip[[#This Row],[Datum]]))=1,VALUE(WEEKNUM(jaar_zip[[#This Row],[Datum]],21))&gt;51),RIGHT(YEAR(jaar_zip[[#This Row],[Datum]])-1,2),RIGHT(YEAR(jaar_zip[[#This Row],[Datum]]),2))&amp;"-"&amp; TEXT(WEEKNUM(jaar_zip[[#This Row],[Datum]],21),"00")</f>
        <v>24-13</v>
      </c>
      <c r="L1433" s="101">
        <f>MONTH(jaar_zip[[#This Row],[Datum]])</f>
        <v>3</v>
      </c>
      <c r="M1433" s="101">
        <f>IF(ISNUMBER(jaar_zip[[#This Row],[etmaaltemperatuur]]),IF(jaar_zip[[#This Row],[etmaaltemperatuur]]&lt;stookgrens,stookgrens-jaar_zip[[#This Row],[etmaaltemperatuur]],0),"")</f>
        <v>8.5</v>
      </c>
      <c r="N1433" s="101">
        <f>IF(ISNUMBER(jaar_zip[[#This Row],[graaddagen]]),IF(OR(MONTH(jaar_zip[[#This Row],[Datum]])=1,MONTH(jaar_zip[[#This Row],[Datum]])=2,MONTH(jaar_zip[[#This Row],[Datum]])=11,MONTH(jaar_zip[[#This Row],[Datum]])=12),1.1,IF(OR(MONTH(jaar_zip[[#This Row],[Datum]])=3,MONTH(jaar_zip[[#This Row],[Datum]])=10),1,0.8))*jaar_zip[[#This Row],[graaddagen]],"")</f>
        <v>8.5</v>
      </c>
      <c r="O1433" s="101">
        <f>IF(ISNUMBER(jaar_zip[[#This Row],[etmaaltemperatuur]]),IF(jaar_zip[[#This Row],[etmaaltemperatuur]]&gt;stookgrens,jaar_zip[[#This Row],[etmaaltemperatuur]]-stookgrens,0),"")</f>
        <v>0</v>
      </c>
    </row>
    <row r="1434" spans="1:15" x14ac:dyDescent="0.3">
      <c r="A1434">
        <v>273</v>
      </c>
      <c r="B1434">
        <v>20240331</v>
      </c>
      <c r="C1434">
        <v>4.3</v>
      </c>
      <c r="D1434">
        <v>9.9</v>
      </c>
      <c r="E1434">
        <v>1299</v>
      </c>
      <c r="F1434">
        <v>5.5</v>
      </c>
      <c r="H1434">
        <v>88</v>
      </c>
      <c r="I1434" s="101" t="s">
        <v>23</v>
      </c>
      <c r="J1434" s="1">
        <f>DATEVALUE(RIGHT(jaar_zip[[#This Row],[YYYYMMDD]],2)&amp;"-"&amp;MID(jaar_zip[[#This Row],[YYYYMMDD]],5,2)&amp;"-"&amp;LEFT(jaar_zip[[#This Row],[YYYYMMDD]],4))</f>
        <v>45382</v>
      </c>
      <c r="K1434" s="101" t="str">
        <f>IF(AND(VALUE(MONTH(jaar_zip[[#This Row],[Datum]]))=1,VALUE(WEEKNUM(jaar_zip[[#This Row],[Datum]],21))&gt;51),RIGHT(YEAR(jaar_zip[[#This Row],[Datum]])-1,2),RIGHT(YEAR(jaar_zip[[#This Row],[Datum]]),2))&amp;"-"&amp; TEXT(WEEKNUM(jaar_zip[[#This Row],[Datum]],21),"00")</f>
        <v>24-13</v>
      </c>
      <c r="L1434" s="101">
        <f>MONTH(jaar_zip[[#This Row],[Datum]])</f>
        <v>3</v>
      </c>
      <c r="M1434" s="101">
        <f>IF(ISNUMBER(jaar_zip[[#This Row],[etmaaltemperatuur]]),IF(jaar_zip[[#This Row],[etmaaltemperatuur]]&lt;stookgrens,stookgrens-jaar_zip[[#This Row],[etmaaltemperatuur]],0),"")</f>
        <v>8.1</v>
      </c>
      <c r="N1434" s="101">
        <f>IF(ISNUMBER(jaar_zip[[#This Row],[graaddagen]]),IF(OR(MONTH(jaar_zip[[#This Row],[Datum]])=1,MONTH(jaar_zip[[#This Row],[Datum]])=2,MONTH(jaar_zip[[#This Row],[Datum]])=11,MONTH(jaar_zip[[#This Row],[Datum]])=12),1.1,IF(OR(MONTH(jaar_zip[[#This Row],[Datum]])=3,MONTH(jaar_zip[[#This Row],[Datum]])=10),1,0.8))*jaar_zip[[#This Row],[graaddagen]],"")</f>
        <v>8.1</v>
      </c>
      <c r="O1434" s="101">
        <f>IF(ISNUMBER(jaar_zip[[#This Row],[etmaaltemperatuur]]),IF(jaar_zip[[#This Row],[etmaaltemperatuur]]&gt;stookgrens,jaar_zip[[#This Row],[etmaaltemperatuur]]-stookgrens,0),"")</f>
        <v>0</v>
      </c>
    </row>
    <row r="1435" spans="1:15" x14ac:dyDescent="0.3">
      <c r="A1435">
        <v>273</v>
      </c>
      <c r="B1435">
        <v>20240401</v>
      </c>
      <c r="C1435">
        <v>3.1</v>
      </c>
      <c r="D1435">
        <v>9.5</v>
      </c>
      <c r="E1435">
        <v>640</v>
      </c>
      <c r="F1435">
        <v>-0.1</v>
      </c>
      <c r="H1435">
        <v>89</v>
      </c>
      <c r="I1435" s="101" t="s">
        <v>23</v>
      </c>
      <c r="J1435" s="1">
        <f>DATEVALUE(RIGHT(jaar_zip[[#This Row],[YYYYMMDD]],2)&amp;"-"&amp;MID(jaar_zip[[#This Row],[YYYYMMDD]],5,2)&amp;"-"&amp;LEFT(jaar_zip[[#This Row],[YYYYMMDD]],4))</f>
        <v>45383</v>
      </c>
      <c r="K1435" s="101" t="str">
        <f>IF(AND(VALUE(MONTH(jaar_zip[[#This Row],[Datum]]))=1,VALUE(WEEKNUM(jaar_zip[[#This Row],[Datum]],21))&gt;51),RIGHT(YEAR(jaar_zip[[#This Row],[Datum]])-1,2),RIGHT(YEAR(jaar_zip[[#This Row],[Datum]]),2))&amp;"-"&amp; TEXT(WEEKNUM(jaar_zip[[#This Row],[Datum]],21),"00")</f>
        <v>24-14</v>
      </c>
      <c r="L1435" s="101">
        <f>MONTH(jaar_zip[[#This Row],[Datum]])</f>
        <v>4</v>
      </c>
      <c r="M1435" s="101">
        <f>IF(ISNUMBER(jaar_zip[[#This Row],[etmaaltemperatuur]]),IF(jaar_zip[[#This Row],[etmaaltemperatuur]]&lt;stookgrens,stookgrens-jaar_zip[[#This Row],[etmaaltemperatuur]],0),"")</f>
        <v>8.5</v>
      </c>
      <c r="N1435" s="101">
        <f>IF(ISNUMBER(jaar_zip[[#This Row],[graaddagen]]),IF(OR(MONTH(jaar_zip[[#This Row],[Datum]])=1,MONTH(jaar_zip[[#This Row],[Datum]])=2,MONTH(jaar_zip[[#This Row],[Datum]])=11,MONTH(jaar_zip[[#This Row],[Datum]])=12),1.1,IF(OR(MONTH(jaar_zip[[#This Row],[Datum]])=3,MONTH(jaar_zip[[#This Row],[Datum]])=10),1,0.8))*jaar_zip[[#This Row],[graaddagen]],"")</f>
        <v>6.8000000000000007</v>
      </c>
      <c r="O1435" s="101">
        <f>IF(ISNUMBER(jaar_zip[[#This Row],[etmaaltemperatuur]]),IF(jaar_zip[[#This Row],[etmaaltemperatuur]]&gt;stookgrens,jaar_zip[[#This Row],[etmaaltemperatuur]]-stookgrens,0),"")</f>
        <v>0</v>
      </c>
    </row>
    <row r="1436" spans="1:15" x14ac:dyDescent="0.3">
      <c r="A1436">
        <v>273</v>
      </c>
      <c r="B1436">
        <v>20240402</v>
      </c>
      <c r="C1436">
        <v>4.2</v>
      </c>
      <c r="D1436">
        <v>9.3000000000000007</v>
      </c>
      <c r="E1436">
        <v>695</v>
      </c>
      <c r="F1436">
        <v>0.5</v>
      </c>
      <c r="H1436">
        <v>87</v>
      </c>
      <c r="I1436" s="101" t="s">
        <v>23</v>
      </c>
      <c r="J1436" s="1">
        <f>DATEVALUE(RIGHT(jaar_zip[[#This Row],[YYYYMMDD]],2)&amp;"-"&amp;MID(jaar_zip[[#This Row],[YYYYMMDD]],5,2)&amp;"-"&amp;LEFT(jaar_zip[[#This Row],[YYYYMMDD]],4))</f>
        <v>45384</v>
      </c>
      <c r="K1436" s="101" t="str">
        <f>IF(AND(VALUE(MONTH(jaar_zip[[#This Row],[Datum]]))=1,VALUE(WEEKNUM(jaar_zip[[#This Row],[Datum]],21))&gt;51),RIGHT(YEAR(jaar_zip[[#This Row],[Datum]])-1,2),RIGHT(YEAR(jaar_zip[[#This Row],[Datum]]),2))&amp;"-"&amp; TEXT(WEEKNUM(jaar_zip[[#This Row],[Datum]],21),"00")</f>
        <v>24-14</v>
      </c>
      <c r="L1436" s="101">
        <f>MONTH(jaar_zip[[#This Row],[Datum]])</f>
        <v>4</v>
      </c>
      <c r="M1436" s="101">
        <f>IF(ISNUMBER(jaar_zip[[#This Row],[etmaaltemperatuur]]),IF(jaar_zip[[#This Row],[etmaaltemperatuur]]&lt;stookgrens,stookgrens-jaar_zip[[#This Row],[etmaaltemperatuur]],0),"")</f>
        <v>8.6999999999999993</v>
      </c>
      <c r="N1436" s="101">
        <f>IF(ISNUMBER(jaar_zip[[#This Row],[graaddagen]]),IF(OR(MONTH(jaar_zip[[#This Row],[Datum]])=1,MONTH(jaar_zip[[#This Row],[Datum]])=2,MONTH(jaar_zip[[#This Row],[Datum]])=11,MONTH(jaar_zip[[#This Row],[Datum]])=12),1.1,IF(OR(MONTH(jaar_zip[[#This Row],[Datum]])=3,MONTH(jaar_zip[[#This Row],[Datum]])=10),1,0.8))*jaar_zip[[#This Row],[graaddagen]],"")</f>
        <v>6.96</v>
      </c>
      <c r="O1436" s="101">
        <f>IF(ISNUMBER(jaar_zip[[#This Row],[etmaaltemperatuur]]),IF(jaar_zip[[#This Row],[etmaaltemperatuur]]&gt;stookgrens,jaar_zip[[#This Row],[etmaaltemperatuur]]-stookgrens,0),"")</f>
        <v>0</v>
      </c>
    </row>
    <row r="1437" spans="1:15" x14ac:dyDescent="0.3">
      <c r="A1437">
        <v>273</v>
      </c>
      <c r="B1437">
        <v>20240403</v>
      </c>
      <c r="C1437">
        <v>4.4000000000000004</v>
      </c>
      <c r="D1437">
        <v>10.6</v>
      </c>
      <c r="E1437">
        <v>514</v>
      </c>
      <c r="F1437">
        <v>7.4</v>
      </c>
      <c r="H1437">
        <v>90</v>
      </c>
      <c r="I1437" s="101" t="s">
        <v>23</v>
      </c>
      <c r="J1437" s="1">
        <f>DATEVALUE(RIGHT(jaar_zip[[#This Row],[YYYYMMDD]],2)&amp;"-"&amp;MID(jaar_zip[[#This Row],[YYYYMMDD]],5,2)&amp;"-"&amp;LEFT(jaar_zip[[#This Row],[YYYYMMDD]],4))</f>
        <v>45385</v>
      </c>
      <c r="K1437" s="101" t="str">
        <f>IF(AND(VALUE(MONTH(jaar_zip[[#This Row],[Datum]]))=1,VALUE(WEEKNUM(jaar_zip[[#This Row],[Datum]],21))&gt;51),RIGHT(YEAR(jaar_zip[[#This Row],[Datum]])-1,2),RIGHT(YEAR(jaar_zip[[#This Row],[Datum]]),2))&amp;"-"&amp; TEXT(WEEKNUM(jaar_zip[[#This Row],[Datum]],21),"00")</f>
        <v>24-14</v>
      </c>
      <c r="L1437" s="101">
        <f>MONTH(jaar_zip[[#This Row],[Datum]])</f>
        <v>4</v>
      </c>
      <c r="M1437" s="101">
        <f>IF(ISNUMBER(jaar_zip[[#This Row],[etmaaltemperatuur]]),IF(jaar_zip[[#This Row],[etmaaltemperatuur]]&lt;stookgrens,stookgrens-jaar_zip[[#This Row],[etmaaltemperatuur]],0),"")</f>
        <v>7.4</v>
      </c>
      <c r="N1437" s="101">
        <f>IF(ISNUMBER(jaar_zip[[#This Row],[graaddagen]]),IF(OR(MONTH(jaar_zip[[#This Row],[Datum]])=1,MONTH(jaar_zip[[#This Row],[Datum]])=2,MONTH(jaar_zip[[#This Row],[Datum]])=11,MONTH(jaar_zip[[#This Row],[Datum]])=12),1.1,IF(OR(MONTH(jaar_zip[[#This Row],[Datum]])=3,MONTH(jaar_zip[[#This Row],[Datum]])=10),1,0.8))*jaar_zip[[#This Row],[graaddagen]],"")</f>
        <v>5.9200000000000008</v>
      </c>
      <c r="O1437" s="101">
        <f>IF(ISNUMBER(jaar_zip[[#This Row],[etmaaltemperatuur]]),IF(jaar_zip[[#This Row],[etmaaltemperatuur]]&gt;stookgrens,jaar_zip[[#This Row],[etmaaltemperatuur]]-stookgrens,0),"")</f>
        <v>0</v>
      </c>
    </row>
    <row r="1438" spans="1:15" x14ac:dyDescent="0.3">
      <c r="A1438">
        <v>273</v>
      </c>
      <c r="B1438">
        <v>20240404</v>
      </c>
      <c r="C1438">
        <v>5.9</v>
      </c>
      <c r="D1438">
        <v>11.3</v>
      </c>
      <c r="E1438">
        <v>972</v>
      </c>
      <c r="F1438">
        <v>6.4</v>
      </c>
      <c r="H1438">
        <v>85</v>
      </c>
      <c r="I1438" s="101" t="s">
        <v>23</v>
      </c>
      <c r="J1438" s="1">
        <f>DATEVALUE(RIGHT(jaar_zip[[#This Row],[YYYYMMDD]],2)&amp;"-"&amp;MID(jaar_zip[[#This Row],[YYYYMMDD]],5,2)&amp;"-"&amp;LEFT(jaar_zip[[#This Row],[YYYYMMDD]],4))</f>
        <v>45386</v>
      </c>
      <c r="K1438" s="101" t="str">
        <f>IF(AND(VALUE(MONTH(jaar_zip[[#This Row],[Datum]]))=1,VALUE(WEEKNUM(jaar_zip[[#This Row],[Datum]],21))&gt;51),RIGHT(YEAR(jaar_zip[[#This Row],[Datum]])-1,2),RIGHT(YEAR(jaar_zip[[#This Row],[Datum]]),2))&amp;"-"&amp; TEXT(WEEKNUM(jaar_zip[[#This Row],[Datum]],21),"00")</f>
        <v>24-14</v>
      </c>
      <c r="L1438" s="101">
        <f>MONTH(jaar_zip[[#This Row],[Datum]])</f>
        <v>4</v>
      </c>
      <c r="M1438" s="101">
        <f>IF(ISNUMBER(jaar_zip[[#This Row],[etmaaltemperatuur]]),IF(jaar_zip[[#This Row],[etmaaltemperatuur]]&lt;stookgrens,stookgrens-jaar_zip[[#This Row],[etmaaltemperatuur]],0),"")</f>
        <v>6.6999999999999993</v>
      </c>
      <c r="N1438" s="101">
        <f>IF(ISNUMBER(jaar_zip[[#This Row],[graaddagen]]),IF(OR(MONTH(jaar_zip[[#This Row],[Datum]])=1,MONTH(jaar_zip[[#This Row],[Datum]])=2,MONTH(jaar_zip[[#This Row],[Datum]])=11,MONTH(jaar_zip[[#This Row],[Datum]])=12),1.1,IF(OR(MONTH(jaar_zip[[#This Row],[Datum]])=3,MONTH(jaar_zip[[#This Row],[Datum]])=10),1,0.8))*jaar_zip[[#This Row],[graaddagen]],"")</f>
        <v>5.3599999999999994</v>
      </c>
      <c r="O1438" s="101">
        <f>IF(ISNUMBER(jaar_zip[[#This Row],[etmaaltemperatuur]]),IF(jaar_zip[[#This Row],[etmaaltemperatuur]]&gt;stookgrens,jaar_zip[[#This Row],[etmaaltemperatuur]]-stookgrens,0),"")</f>
        <v>0</v>
      </c>
    </row>
    <row r="1439" spans="1:15" x14ac:dyDescent="0.3">
      <c r="A1439">
        <v>273</v>
      </c>
      <c r="B1439">
        <v>20240405</v>
      </c>
      <c r="C1439">
        <v>5.5</v>
      </c>
      <c r="D1439">
        <v>13</v>
      </c>
      <c r="E1439">
        <v>918</v>
      </c>
      <c r="F1439">
        <v>6</v>
      </c>
      <c r="H1439">
        <v>83</v>
      </c>
      <c r="I1439" s="101" t="s">
        <v>23</v>
      </c>
      <c r="J1439" s="1">
        <f>DATEVALUE(RIGHT(jaar_zip[[#This Row],[YYYYMMDD]],2)&amp;"-"&amp;MID(jaar_zip[[#This Row],[YYYYMMDD]],5,2)&amp;"-"&amp;LEFT(jaar_zip[[#This Row],[YYYYMMDD]],4))</f>
        <v>45387</v>
      </c>
      <c r="K1439" s="101" t="str">
        <f>IF(AND(VALUE(MONTH(jaar_zip[[#This Row],[Datum]]))=1,VALUE(WEEKNUM(jaar_zip[[#This Row],[Datum]],21))&gt;51),RIGHT(YEAR(jaar_zip[[#This Row],[Datum]])-1,2),RIGHT(YEAR(jaar_zip[[#This Row],[Datum]]),2))&amp;"-"&amp; TEXT(WEEKNUM(jaar_zip[[#This Row],[Datum]],21),"00")</f>
        <v>24-14</v>
      </c>
      <c r="L1439" s="101">
        <f>MONTH(jaar_zip[[#This Row],[Datum]])</f>
        <v>4</v>
      </c>
      <c r="M1439" s="101">
        <f>IF(ISNUMBER(jaar_zip[[#This Row],[etmaaltemperatuur]]),IF(jaar_zip[[#This Row],[etmaaltemperatuur]]&lt;stookgrens,stookgrens-jaar_zip[[#This Row],[etmaaltemperatuur]],0),"")</f>
        <v>5</v>
      </c>
      <c r="N1439" s="101">
        <f>IF(ISNUMBER(jaar_zip[[#This Row],[graaddagen]]),IF(OR(MONTH(jaar_zip[[#This Row],[Datum]])=1,MONTH(jaar_zip[[#This Row],[Datum]])=2,MONTH(jaar_zip[[#This Row],[Datum]])=11,MONTH(jaar_zip[[#This Row],[Datum]])=12),1.1,IF(OR(MONTH(jaar_zip[[#This Row],[Datum]])=3,MONTH(jaar_zip[[#This Row],[Datum]])=10),1,0.8))*jaar_zip[[#This Row],[graaddagen]],"")</f>
        <v>4</v>
      </c>
      <c r="O1439" s="101">
        <f>IF(ISNUMBER(jaar_zip[[#This Row],[etmaaltemperatuur]]),IF(jaar_zip[[#This Row],[etmaaltemperatuur]]&gt;stookgrens,jaar_zip[[#This Row],[etmaaltemperatuur]]-stookgrens,0),"")</f>
        <v>0</v>
      </c>
    </row>
    <row r="1440" spans="1:15" x14ac:dyDescent="0.3">
      <c r="A1440">
        <v>273</v>
      </c>
      <c r="B1440">
        <v>20240406</v>
      </c>
      <c r="C1440">
        <v>4.8</v>
      </c>
      <c r="D1440">
        <v>17.100000000000001</v>
      </c>
      <c r="E1440">
        <v>1530</v>
      </c>
      <c r="F1440">
        <v>-0.1</v>
      </c>
      <c r="H1440">
        <v>72</v>
      </c>
      <c r="I1440" s="101" t="s">
        <v>23</v>
      </c>
      <c r="J1440" s="1">
        <f>DATEVALUE(RIGHT(jaar_zip[[#This Row],[YYYYMMDD]],2)&amp;"-"&amp;MID(jaar_zip[[#This Row],[YYYYMMDD]],5,2)&amp;"-"&amp;LEFT(jaar_zip[[#This Row],[YYYYMMDD]],4))</f>
        <v>45388</v>
      </c>
      <c r="K1440" s="101" t="str">
        <f>IF(AND(VALUE(MONTH(jaar_zip[[#This Row],[Datum]]))=1,VALUE(WEEKNUM(jaar_zip[[#This Row],[Datum]],21))&gt;51),RIGHT(YEAR(jaar_zip[[#This Row],[Datum]])-1,2),RIGHT(YEAR(jaar_zip[[#This Row],[Datum]]),2))&amp;"-"&amp; TEXT(WEEKNUM(jaar_zip[[#This Row],[Datum]],21),"00")</f>
        <v>24-14</v>
      </c>
      <c r="L1440" s="101">
        <f>MONTH(jaar_zip[[#This Row],[Datum]])</f>
        <v>4</v>
      </c>
      <c r="M1440" s="101">
        <f>IF(ISNUMBER(jaar_zip[[#This Row],[etmaaltemperatuur]]),IF(jaar_zip[[#This Row],[etmaaltemperatuur]]&lt;stookgrens,stookgrens-jaar_zip[[#This Row],[etmaaltemperatuur]],0),"")</f>
        <v>0.89999999999999858</v>
      </c>
      <c r="N1440" s="101">
        <f>IF(ISNUMBER(jaar_zip[[#This Row],[graaddagen]]),IF(OR(MONTH(jaar_zip[[#This Row],[Datum]])=1,MONTH(jaar_zip[[#This Row],[Datum]])=2,MONTH(jaar_zip[[#This Row],[Datum]])=11,MONTH(jaar_zip[[#This Row],[Datum]])=12),1.1,IF(OR(MONTH(jaar_zip[[#This Row],[Datum]])=3,MONTH(jaar_zip[[#This Row],[Datum]])=10),1,0.8))*jaar_zip[[#This Row],[graaddagen]],"")</f>
        <v>0.71999999999999886</v>
      </c>
      <c r="O1440" s="101">
        <f>IF(ISNUMBER(jaar_zip[[#This Row],[etmaaltemperatuur]]),IF(jaar_zip[[#This Row],[etmaaltemperatuur]]&gt;stookgrens,jaar_zip[[#This Row],[etmaaltemperatuur]]-stookgrens,0),"")</f>
        <v>0</v>
      </c>
    </row>
    <row r="1441" spans="1:15" x14ac:dyDescent="0.3">
      <c r="A1441">
        <v>273</v>
      </c>
      <c r="B1441">
        <v>20240407</v>
      </c>
      <c r="C1441">
        <v>4.8</v>
      </c>
      <c r="D1441">
        <v>15.7</v>
      </c>
      <c r="E1441">
        <v>1968</v>
      </c>
      <c r="F1441">
        <v>0.2</v>
      </c>
      <c r="H1441">
        <v>69</v>
      </c>
      <c r="I1441" s="101" t="s">
        <v>23</v>
      </c>
      <c r="J1441" s="1">
        <f>DATEVALUE(RIGHT(jaar_zip[[#This Row],[YYYYMMDD]],2)&amp;"-"&amp;MID(jaar_zip[[#This Row],[YYYYMMDD]],5,2)&amp;"-"&amp;LEFT(jaar_zip[[#This Row],[YYYYMMDD]],4))</f>
        <v>45389</v>
      </c>
      <c r="K1441" s="101" t="str">
        <f>IF(AND(VALUE(MONTH(jaar_zip[[#This Row],[Datum]]))=1,VALUE(WEEKNUM(jaar_zip[[#This Row],[Datum]],21))&gt;51),RIGHT(YEAR(jaar_zip[[#This Row],[Datum]])-1,2),RIGHT(YEAR(jaar_zip[[#This Row],[Datum]]),2))&amp;"-"&amp; TEXT(WEEKNUM(jaar_zip[[#This Row],[Datum]],21),"00")</f>
        <v>24-14</v>
      </c>
      <c r="L1441" s="101">
        <f>MONTH(jaar_zip[[#This Row],[Datum]])</f>
        <v>4</v>
      </c>
      <c r="M1441" s="101">
        <f>IF(ISNUMBER(jaar_zip[[#This Row],[etmaaltemperatuur]]),IF(jaar_zip[[#This Row],[etmaaltemperatuur]]&lt;stookgrens,stookgrens-jaar_zip[[#This Row],[etmaaltemperatuur]],0),"")</f>
        <v>2.3000000000000007</v>
      </c>
      <c r="N1441" s="101">
        <f>IF(ISNUMBER(jaar_zip[[#This Row],[graaddagen]]),IF(OR(MONTH(jaar_zip[[#This Row],[Datum]])=1,MONTH(jaar_zip[[#This Row],[Datum]])=2,MONTH(jaar_zip[[#This Row],[Datum]])=11,MONTH(jaar_zip[[#This Row],[Datum]])=12),1.1,IF(OR(MONTH(jaar_zip[[#This Row],[Datum]])=3,MONTH(jaar_zip[[#This Row],[Datum]])=10),1,0.8))*jaar_zip[[#This Row],[graaddagen]],"")</f>
        <v>1.8400000000000007</v>
      </c>
      <c r="O1441" s="101">
        <f>IF(ISNUMBER(jaar_zip[[#This Row],[etmaaltemperatuur]]),IF(jaar_zip[[#This Row],[etmaaltemperatuur]]&gt;stookgrens,jaar_zip[[#This Row],[etmaaltemperatuur]]-stookgrens,0),"")</f>
        <v>0</v>
      </c>
    </row>
    <row r="1442" spans="1:15" x14ac:dyDescent="0.3">
      <c r="A1442">
        <v>273</v>
      </c>
      <c r="B1442">
        <v>20240408</v>
      </c>
      <c r="C1442">
        <v>3.5</v>
      </c>
      <c r="D1442">
        <v>15</v>
      </c>
      <c r="E1442">
        <v>1113</v>
      </c>
      <c r="F1442">
        <v>-0.1</v>
      </c>
      <c r="H1442">
        <v>83</v>
      </c>
      <c r="I1442" s="101" t="s">
        <v>23</v>
      </c>
      <c r="J1442" s="1">
        <f>DATEVALUE(RIGHT(jaar_zip[[#This Row],[YYYYMMDD]],2)&amp;"-"&amp;MID(jaar_zip[[#This Row],[YYYYMMDD]],5,2)&amp;"-"&amp;LEFT(jaar_zip[[#This Row],[YYYYMMDD]],4))</f>
        <v>45390</v>
      </c>
      <c r="K1442" s="101" t="str">
        <f>IF(AND(VALUE(MONTH(jaar_zip[[#This Row],[Datum]]))=1,VALUE(WEEKNUM(jaar_zip[[#This Row],[Datum]],21))&gt;51),RIGHT(YEAR(jaar_zip[[#This Row],[Datum]])-1,2),RIGHT(YEAR(jaar_zip[[#This Row],[Datum]]),2))&amp;"-"&amp; TEXT(WEEKNUM(jaar_zip[[#This Row],[Datum]],21),"00")</f>
        <v>24-15</v>
      </c>
      <c r="L1442" s="101">
        <f>MONTH(jaar_zip[[#This Row],[Datum]])</f>
        <v>4</v>
      </c>
      <c r="M1442" s="101">
        <f>IF(ISNUMBER(jaar_zip[[#This Row],[etmaaltemperatuur]]),IF(jaar_zip[[#This Row],[etmaaltemperatuur]]&lt;stookgrens,stookgrens-jaar_zip[[#This Row],[etmaaltemperatuur]],0),"")</f>
        <v>3</v>
      </c>
      <c r="N1442" s="101">
        <f>IF(ISNUMBER(jaar_zip[[#This Row],[graaddagen]]),IF(OR(MONTH(jaar_zip[[#This Row],[Datum]])=1,MONTH(jaar_zip[[#This Row],[Datum]])=2,MONTH(jaar_zip[[#This Row],[Datum]])=11,MONTH(jaar_zip[[#This Row],[Datum]])=12),1.1,IF(OR(MONTH(jaar_zip[[#This Row],[Datum]])=3,MONTH(jaar_zip[[#This Row],[Datum]])=10),1,0.8))*jaar_zip[[#This Row],[graaddagen]],"")</f>
        <v>2.4000000000000004</v>
      </c>
      <c r="O1442" s="101">
        <f>IF(ISNUMBER(jaar_zip[[#This Row],[etmaaltemperatuur]]),IF(jaar_zip[[#This Row],[etmaaltemperatuur]]&gt;stookgrens,jaar_zip[[#This Row],[etmaaltemperatuur]]-stookgrens,0),"")</f>
        <v>0</v>
      </c>
    </row>
    <row r="1443" spans="1:15" x14ac:dyDescent="0.3">
      <c r="A1443">
        <v>273</v>
      </c>
      <c r="B1443">
        <v>20240409</v>
      </c>
      <c r="C1443">
        <v>7</v>
      </c>
      <c r="D1443">
        <v>11.7</v>
      </c>
      <c r="E1443">
        <v>916</v>
      </c>
      <c r="F1443">
        <v>3.7</v>
      </c>
      <c r="H1443">
        <v>77</v>
      </c>
      <c r="I1443" s="101" t="s">
        <v>23</v>
      </c>
      <c r="J1443" s="1">
        <f>DATEVALUE(RIGHT(jaar_zip[[#This Row],[YYYYMMDD]],2)&amp;"-"&amp;MID(jaar_zip[[#This Row],[YYYYMMDD]],5,2)&amp;"-"&amp;LEFT(jaar_zip[[#This Row],[YYYYMMDD]],4))</f>
        <v>45391</v>
      </c>
      <c r="K1443" s="101" t="str">
        <f>IF(AND(VALUE(MONTH(jaar_zip[[#This Row],[Datum]]))=1,VALUE(WEEKNUM(jaar_zip[[#This Row],[Datum]],21))&gt;51),RIGHT(YEAR(jaar_zip[[#This Row],[Datum]])-1,2),RIGHT(YEAR(jaar_zip[[#This Row],[Datum]]),2))&amp;"-"&amp; TEXT(WEEKNUM(jaar_zip[[#This Row],[Datum]],21),"00")</f>
        <v>24-15</v>
      </c>
      <c r="L1443" s="101">
        <f>MONTH(jaar_zip[[#This Row],[Datum]])</f>
        <v>4</v>
      </c>
      <c r="M1443" s="101">
        <f>IF(ISNUMBER(jaar_zip[[#This Row],[etmaaltemperatuur]]),IF(jaar_zip[[#This Row],[etmaaltemperatuur]]&lt;stookgrens,stookgrens-jaar_zip[[#This Row],[etmaaltemperatuur]],0),"")</f>
        <v>6.3000000000000007</v>
      </c>
      <c r="N1443" s="101">
        <f>IF(ISNUMBER(jaar_zip[[#This Row],[graaddagen]]),IF(OR(MONTH(jaar_zip[[#This Row],[Datum]])=1,MONTH(jaar_zip[[#This Row],[Datum]])=2,MONTH(jaar_zip[[#This Row],[Datum]])=11,MONTH(jaar_zip[[#This Row],[Datum]])=12),1.1,IF(OR(MONTH(jaar_zip[[#This Row],[Datum]])=3,MONTH(jaar_zip[[#This Row],[Datum]])=10),1,0.8))*jaar_zip[[#This Row],[graaddagen]],"")</f>
        <v>5.0400000000000009</v>
      </c>
      <c r="O1443" s="101">
        <f>IF(ISNUMBER(jaar_zip[[#This Row],[etmaaltemperatuur]]),IF(jaar_zip[[#This Row],[etmaaltemperatuur]]&gt;stookgrens,jaar_zip[[#This Row],[etmaaltemperatuur]]-stookgrens,0),"")</f>
        <v>0</v>
      </c>
    </row>
    <row r="1444" spans="1:15" x14ac:dyDescent="0.3">
      <c r="A1444">
        <v>273</v>
      </c>
      <c r="B1444">
        <v>20240410</v>
      </c>
      <c r="C1444">
        <v>4.5999999999999996</v>
      </c>
      <c r="D1444">
        <v>11.1</v>
      </c>
      <c r="E1444">
        <v>1984</v>
      </c>
      <c r="F1444">
        <v>0.2</v>
      </c>
      <c r="H1444">
        <v>67</v>
      </c>
      <c r="I1444" s="101" t="s">
        <v>23</v>
      </c>
      <c r="J1444" s="1">
        <f>DATEVALUE(RIGHT(jaar_zip[[#This Row],[YYYYMMDD]],2)&amp;"-"&amp;MID(jaar_zip[[#This Row],[YYYYMMDD]],5,2)&amp;"-"&amp;LEFT(jaar_zip[[#This Row],[YYYYMMDD]],4))</f>
        <v>45392</v>
      </c>
      <c r="K1444" s="101" t="str">
        <f>IF(AND(VALUE(MONTH(jaar_zip[[#This Row],[Datum]]))=1,VALUE(WEEKNUM(jaar_zip[[#This Row],[Datum]],21))&gt;51),RIGHT(YEAR(jaar_zip[[#This Row],[Datum]])-1,2),RIGHT(YEAR(jaar_zip[[#This Row],[Datum]]),2))&amp;"-"&amp; TEXT(WEEKNUM(jaar_zip[[#This Row],[Datum]],21),"00")</f>
        <v>24-15</v>
      </c>
      <c r="L1444" s="101">
        <f>MONTH(jaar_zip[[#This Row],[Datum]])</f>
        <v>4</v>
      </c>
      <c r="M1444" s="101">
        <f>IF(ISNUMBER(jaar_zip[[#This Row],[etmaaltemperatuur]]),IF(jaar_zip[[#This Row],[etmaaltemperatuur]]&lt;stookgrens,stookgrens-jaar_zip[[#This Row],[etmaaltemperatuur]],0),"")</f>
        <v>6.9</v>
      </c>
      <c r="N1444" s="101">
        <f>IF(ISNUMBER(jaar_zip[[#This Row],[graaddagen]]),IF(OR(MONTH(jaar_zip[[#This Row],[Datum]])=1,MONTH(jaar_zip[[#This Row],[Datum]])=2,MONTH(jaar_zip[[#This Row],[Datum]])=11,MONTH(jaar_zip[[#This Row],[Datum]])=12),1.1,IF(OR(MONTH(jaar_zip[[#This Row],[Datum]])=3,MONTH(jaar_zip[[#This Row],[Datum]])=10),1,0.8))*jaar_zip[[#This Row],[graaddagen]],"")</f>
        <v>5.5200000000000005</v>
      </c>
      <c r="O1444" s="101">
        <f>IF(ISNUMBER(jaar_zip[[#This Row],[etmaaltemperatuur]]),IF(jaar_zip[[#This Row],[etmaaltemperatuur]]&gt;stookgrens,jaar_zip[[#This Row],[etmaaltemperatuur]]-stookgrens,0),"")</f>
        <v>0</v>
      </c>
    </row>
    <row r="1445" spans="1:15" x14ac:dyDescent="0.3">
      <c r="A1445">
        <v>273</v>
      </c>
      <c r="B1445">
        <v>20240411</v>
      </c>
      <c r="C1445">
        <v>4.5</v>
      </c>
      <c r="D1445">
        <v>12.9</v>
      </c>
      <c r="E1445">
        <v>533</v>
      </c>
      <c r="F1445">
        <v>1</v>
      </c>
      <c r="H1445">
        <v>86</v>
      </c>
      <c r="I1445" s="101" t="s">
        <v>23</v>
      </c>
      <c r="J1445" s="1">
        <f>DATEVALUE(RIGHT(jaar_zip[[#This Row],[YYYYMMDD]],2)&amp;"-"&amp;MID(jaar_zip[[#This Row],[YYYYMMDD]],5,2)&amp;"-"&amp;LEFT(jaar_zip[[#This Row],[YYYYMMDD]],4))</f>
        <v>45393</v>
      </c>
      <c r="K1445" s="101" t="str">
        <f>IF(AND(VALUE(MONTH(jaar_zip[[#This Row],[Datum]]))=1,VALUE(WEEKNUM(jaar_zip[[#This Row],[Datum]],21))&gt;51),RIGHT(YEAR(jaar_zip[[#This Row],[Datum]])-1,2),RIGHT(YEAR(jaar_zip[[#This Row],[Datum]]),2))&amp;"-"&amp; TEXT(WEEKNUM(jaar_zip[[#This Row],[Datum]],21),"00")</f>
        <v>24-15</v>
      </c>
      <c r="L1445" s="101">
        <f>MONTH(jaar_zip[[#This Row],[Datum]])</f>
        <v>4</v>
      </c>
      <c r="M1445" s="101">
        <f>IF(ISNUMBER(jaar_zip[[#This Row],[etmaaltemperatuur]]),IF(jaar_zip[[#This Row],[etmaaltemperatuur]]&lt;stookgrens,stookgrens-jaar_zip[[#This Row],[etmaaltemperatuur]],0),"")</f>
        <v>5.0999999999999996</v>
      </c>
      <c r="N1445" s="101">
        <f>IF(ISNUMBER(jaar_zip[[#This Row],[graaddagen]]),IF(OR(MONTH(jaar_zip[[#This Row],[Datum]])=1,MONTH(jaar_zip[[#This Row],[Datum]])=2,MONTH(jaar_zip[[#This Row],[Datum]])=11,MONTH(jaar_zip[[#This Row],[Datum]])=12),1.1,IF(OR(MONTH(jaar_zip[[#This Row],[Datum]])=3,MONTH(jaar_zip[[#This Row],[Datum]])=10),1,0.8))*jaar_zip[[#This Row],[graaddagen]],"")</f>
        <v>4.08</v>
      </c>
      <c r="O1445" s="101">
        <f>IF(ISNUMBER(jaar_zip[[#This Row],[etmaaltemperatuur]]),IF(jaar_zip[[#This Row],[etmaaltemperatuur]]&gt;stookgrens,jaar_zip[[#This Row],[etmaaltemperatuur]]-stookgrens,0),"")</f>
        <v>0</v>
      </c>
    </row>
    <row r="1446" spans="1:15" x14ac:dyDescent="0.3">
      <c r="A1446">
        <v>273</v>
      </c>
      <c r="B1446">
        <v>20240412</v>
      </c>
      <c r="C1446">
        <v>4.8</v>
      </c>
      <c r="D1446">
        <v>14.6</v>
      </c>
      <c r="E1446">
        <v>1513</v>
      </c>
      <c r="F1446">
        <v>-0.1</v>
      </c>
      <c r="H1446">
        <v>78</v>
      </c>
      <c r="I1446" s="101" t="s">
        <v>23</v>
      </c>
      <c r="J1446" s="1">
        <f>DATEVALUE(RIGHT(jaar_zip[[#This Row],[YYYYMMDD]],2)&amp;"-"&amp;MID(jaar_zip[[#This Row],[YYYYMMDD]],5,2)&amp;"-"&amp;LEFT(jaar_zip[[#This Row],[YYYYMMDD]],4))</f>
        <v>45394</v>
      </c>
      <c r="K1446" s="101" t="str">
        <f>IF(AND(VALUE(MONTH(jaar_zip[[#This Row],[Datum]]))=1,VALUE(WEEKNUM(jaar_zip[[#This Row],[Datum]],21))&gt;51),RIGHT(YEAR(jaar_zip[[#This Row],[Datum]])-1,2),RIGHT(YEAR(jaar_zip[[#This Row],[Datum]]),2))&amp;"-"&amp; TEXT(WEEKNUM(jaar_zip[[#This Row],[Datum]],21),"00")</f>
        <v>24-15</v>
      </c>
      <c r="L1446" s="101">
        <f>MONTH(jaar_zip[[#This Row],[Datum]])</f>
        <v>4</v>
      </c>
      <c r="M1446" s="101">
        <f>IF(ISNUMBER(jaar_zip[[#This Row],[etmaaltemperatuur]]),IF(jaar_zip[[#This Row],[etmaaltemperatuur]]&lt;stookgrens,stookgrens-jaar_zip[[#This Row],[etmaaltemperatuur]],0),"")</f>
        <v>3.4000000000000004</v>
      </c>
      <c r="N1446" s="101">
        <f>IF(ISNUMBER(jaar_zip[[#This Row],[graaddagen]]),IF(OR(MONTH(jaar_zip[[#This Row],[Datum]])=1,MONTH(jaar_zip[[#This Row],[Datum]])=2,MONTH(jaar_zip[[#This Row],[Datum]])=11,MONTH(jaar_zip[[#This Row],[Datum]])=12),1.1,IF(OR(MONTH(jaar_zip[[#This Row],[Datum]])=3,MONTH(jaar_zip[[#This Row],[Datum]])=10),1,0.8))*jaar_zip[[#This Row],[graaddagen]],"")</f>
        <v>2.7200000000000006</v>
      </c>
      <c r="O1446" s="101">
        <f>IF(ISNUMBER(jaar_zip[[#This Row],[etmaaltemperatuur]]),IF(jaar_zip[[#This Row],[etmaaltemperatuur]]&gt;stookgrens,jaar_zip[[#This Row],[etmaaltemperatuur]]-stookgrens,0),"")</f>
        <v>0</v>
      </c>
    </row>
    <row r="1447" spans="1:15" x14ac:dyDescent="0.3">
      <c r="A1447">
        <v>273</v>
      </c>
      <c r="B1447">
        <v>20240413</v>
      </c>
      <c r="C1447">
        <v>4.8</v>
      </c>
      <c r="D1447">
        <v>16.100000000000001</v>
      </c>
      <c r="E1447">
        <v>1488</v>
      </c>
      <c r="F1447">
        <v>0</v>
      </c>
      <c r="H1447">
        <v>73</v>
      </c>
      <c r="I1447" s="101" t="s">
        <v>23</v>
      </c>
      <c r="J1447" s="1">
        <f>DATEVALUE(RIGHT(jaar_zip[[#This Row],[YYYYMMDD]],2)&amp;"-"&amp;MID(jaar_zip[[#This Row],[YYYYMMDD]],5,2)&amp;"-"&amp;LEFT(jaar_zip[[#This Row],[YYYYMMDD]],4))</f>
        <v>45395</v>
      </c>
      <c r="K1447" s="101" t="str">
        <f>IF(AND(VALUE(MONTH(jaar_zip[[#This Row],[Datum]]))=1,VALUE(WEEKNUM(jaar_zip[[#This Row],[Datum]],21))&gt;51),RIGHT(YEAR(jaar_zip[[#This Row],[Datum]])-1,2),RIGHT(YEAR(jaar_zip[[#This Row],[Datum]]),2))&amp;"-"&amp; TEXT(WEEKNUM(jaar_zip[[#This Row],[Datum]],21),"00")</f>
        <v>24-15</v>
      </c>
      <c r="L1447" s="101">
        <f>MONTH(jaar_zip[[#This Row],[Datum]])</f>
        <v>4</v>
      </c>
      <c r="M1447" s="101">
        <f>IF(ISNUMBER(jaar_zip[[#This Row],[etmaaltemperatuur]]),IF(jaar_zip[[#This Row],[etmaaltemperatuur]]&lt;stookgrens,stookgrens-jaar_zip[[#This Row],[etmaaltemperatuur]],0),"")</f>
        <v>1.8999999999999986</v>
      </c>
      <c r="N1447" s="101">
        <f>IF(ISNUMBER(jaar_zip[[#This Row],[graaddagen]]),IF(OR(MONTH(jaar_zip[[#This Row],[Datum]])=1,MONTH(jaar_zip[[#This Row],[Datum]])=2,MONTH(jaar_zip[[#This Row],[Datum]])=11,MONTH(jaar_zip[[#This Row],[Datum]])=12),1.1,IF(OR(MONTH(jaar_zip[[#This Row],[Datum]])=3,MONTH(jaar_zip[[#This Row],[Datum]])=10),1,0.8))*jaar_zip[[#This Row],[graaddagen]],"")</f>
        <v>1.5199999999999989</v>
      </c>
      <c r="O1447" s="101">
        <f>IF(ISNUMBER(jaar_zip[[#This Row],[etmaaltemperatuur]]),IF(jaar_zip[[#This Row],[etmaaltemperatuur]]&gt;stookgrens,jaar_zip[[#This Row],[etmaaltemperatuur]]-stookgrens,0),"")</f>
        <v>0</v>
      </c>
    </row>
    <row r="1448" spans="1:15" x14ac:dyDescent="0.3">
      <c r="A1448">
        <v>273</v>
      </c>
      <c r="B1448">
        <v>20240414</v>
      </c>
      <c r="C1448">
        <v>3.7</v>
      </c>
      <c r="D1448">
        <v>10.6</v>
      </c>
      <c r="E1448">
        <v>1846</v>
      </c>
      <c r="F1448">
        <v>0</v>
      </c>
      <c r="H1448">
        <v>68</v>
      </c>
      <c r="I1448" s="101" t="s">
        <v>23</v>
      </c>
      <c r="J1448" s="1">
        <f>DATEVALUE(RIGHT(jaar_zip[[#This Row],[YYYYMMDD]],2)&amp;"-"&amp;MID(jaar_zip[[#This Row],[YYYYMMDD]],5,2)&amp;"-"&amp;LEFT(jaar_zip[[#This Row],[YYYYMMDD]],4))</f>
        <v>45396</v>
      </c>
      <c r="K1448" s="101" t="str">
        <f>IF(AND(VALUE(MONTH(jaar_zip[[#This Row],[Datum]]))=1,VALUE(WEEKNUM(jaar_zip[[#This Row],[Datum]],21))&gt;51),RIGHT(YEAR(jaar_zip[[#This Row],[Datum]])-1,2),RIGHT(YEAR(jaar_zip[[#This Row],[Datum]]),2))&amp;"-"&amp; TEXT(WEEKNUM(jaar_zip[[#This Row],[Datum]],21),"00")</f>
        <v>24-15</v>
      </c>
      <c r="L1448" s="101">
        <f>MONTH(jaar_zip[[#This Row],[Datum]])</f>
        <v>4</v>
      </c>
      <c r="M1448" s="101">
        <f>IF(ISNUMBER(jaar_zip[[#This Row],[etmaaltemperatuur]]),IF(jaar_zip[[#This Row],[etmaaltemperatuur]]&lt;stookgrens,stookgrens-jaar_zip[[#This Row],[etmaaltemperatuur]],0),"")</f>
        <v>7.4</v>
      </c>
      <c r="N1448" s="101">
        <f>IF(ISNUMBER(jaar_zip[[#This Row],[graaddagen]]),IF(OR(MONTH(jaar_zip[[#This Row],[Datum]])=1,MONTH(jaar_zip[[#This Row],[Datum]])=2,MONTH(jaar_zip[[#This Row],[Datum]])=11,MONTH(jaar_zip[[#This Row],[Datum]])=12),1.1,IF(OR(MONTH(jaar_zip[[#This Row],[Datum]])=3,MONTH(jaar_zip[[#This Row],[Datum]])=10),1,0.8))*jaar_zip[[#This Row],[graaddagen]],"")</f>
        <v>5.9200000000000008</v>
      </c>
      <c r="O1448" s="101">
        <f>IF(ISNUMBER(jaar_zip[[#This Row],[etmaaltemperatuur]]),IF(jaar_zip[[#This Row],[etmaaltemperatuur]]&gt;stookgrens,jaar_zip[[#This Row],[etmaaltemperatuur]]-stookgrens,0),"")</f>
        <v>0</v>
      </c>
    </row>
    <row r="1449" spans="1:15" x14ac:dyDescent="0.3">
      <c r="A1449">
        <v>273</v>
      </c>
      <c r="B1449">
        <v>20240415</v>
      </c>
      <c r="C1449">
        <v>6.6</v>
      </c>
      <c r="D1449">
        <v>8.1</v>
      </c>
      <c r="E1449">
        <v>823</v>
      </c>
      <c r="F1449">
        <v>9.4</v>
      </c>
      <c r="H1449">
        <v>79</v>
      </c>
      <c r="I1449" s="101" t="s">
        <v>23</v>
      </c>
      <c r="J1449" s="1">
        <f>DATEVALUE(RIGHT(jaar_zip[[#This Row],[YYYYMMDD]],2)&amp;"-"&amp;MID(jaar_zip[[#This Row],[YYYYMMDD]],5,2)&amp;"-"&amp;LEFT(jaar_zip[[#This Row],[YYYYMMDD]],4))</f>
        <v>45397</v>
      </c>
      <c r="K1449" s="101" t="str">
        <f>IF(AND(VALUE(MONTH(jaar_zip[[#This Row],[Datum]]))=1,VALUE(WEEKNUM(jaar_zip[[#This Row],[Datum]],21))&gt;51),RIGHT(YEAR(jaar_zip[[#This Row],[Datum]])-1,2),RIGHT(YEAR(jaar_zip[[#This Row],[Datum]]),2))&amp;"-"&amp; TEXT(WEEKNUM(jaar_zip[[#This Row],[Datum]],21),"00")</f>
        <v>24-16</v>
      </c>
      <c r="L1449" s="101">
        <f>MONTH(jaar_zip[[#This Row],[Datum]])</f>
        <v>4</v>
      </c>
      <c r="M1449" s="101">
        <f>IF(ISNUMBER(jaar_zip[[#This Row],[etmaaltemperatuur]]),IF(jaar_zip[[#This Row],[etmaaltemperatuur]]&lt;stookgrens,stookgrens-jaar_zip[[#This Row],[etmaaltemperatuur]],0),"")</f>
        <v>9.9</v>
      </c>
      <c r="N1449" s="101">
        <f>IF(ISNUMBER(jaar_zip[[#This Row],[graaddagen]]),IF(OR(MONTH(jaar_zip[[#This Row],[Datum]])=1,MONTH(jaar_zip[[#This Row],[Datum]])=2,MONTH(jaar_zip[[#This Row],[Datum]])=11,MONTH(jaar_zip[[#This Row],[Datum]])=12),1.1,IF(OR(MONTH(jaar_zip[[#This Row],[Datum]])=3,MONTH(jaar_zip[[#This Row],[Datum]])=10),1,0.8))*jaar_zip[[#This Row],[graaddagen]],"")</f>
        <v>7.9200000000000008</v>
      </c>
      <c r="O1449" s="101">
        <f>IF(ISNUMBER(jaar_zip[[#This Row],[etmaaltemperatuur]]),IF(jaar_zip[[#This Row],[etmaaltemperatuur]]&gt;stookgrens,jaar_zip[[#This Row],[etmaaltemperatuur]]-stookgrens,0),"")</f>
        <v>0</v>
      </c>
    </row>
    <row r="1450" spans="1:15" x14ac:dyDescent="0.3">
      <c r="A1450">
        <v>273</v>
      </c>
      <c r="B1450">
        <v>20240416</v>
      </c>
      <c r="C1450">
        <v>6</v>
      </c>
      <c r="D1450">
        <v>7.9</v>
      </c>
      <c r="E1450">
        <v>1164</v>
      </c>
      <c r="F1450">
        <v>7.3</v>
      </c>
      <c r="H1450">
        <v>81</v>
      </c>
      <c r="I1450" s="101" t="s">
        <v>23</v>
      </c>
      <c r="J1450" s="1">
        <f>DATEVALUE(RIGHT(jaar_zip[[#This Row],[YYYYMMDD]],2)&amp;"-"&amp;MID(jaar_zip[[#This Row],[YYYYMMDD]],5,2)&amp;"-"&amp;LEFT(jaar_zip[[#This Row],[YYYYMMDD]],4))</f>
        <v>45398</v>
      </c>
      <c r="K1450" s="101" t="str">
        <f>IF(AND(VALUE(MONTH(jaar_zip[[#This Row],[Datum]]))=1,VALUE(WEEKNUM(jaar_zip[[#This Row],[Datum]],21))&gt;51),RIGHT(YEAR(jaar_zip[[#This Row],[Datum]])-1,2),RIGHT(YEAR(jaar_zip[[#This Row],[Datum]]),2))&amp;"-"&amp; TEXT(WEEKNUM(jaar_zip[[#This Row],[Datum]],21),"00")</f>
        <v>24-16</v>
      </c>
      <c r="L1450" s="101">
        <f>MONTH(jaar_zip[[#This Row],[Datum]])</f>
        <v>4</v>
      </c>
      <c r="M1450" s="101">
        <f>IF(ISNUMBER(jaar_zip[[#This Row],[etmaaltemperatuur]]),IF(jaar_zip[[#This Row],[etmaaltemperatuur]]&lt;stookgrens,stookgrens-jaar_zip[[#This Row],[etmaaltemperatuur]],0),"")</f>
        <v>10.1</v>
      </c>
      <c r="N1450" s="101">
        <f>IF(ISNUMBER(jaar_zip[[#This Row],[graaddagen]]),IF(OR(MONTH(jaar_zip[[#This Row],[Datum]])=1,MONTH(jaar_zip[[#This Row],[Datum]])=2,MONTH(jaar_zip[[#This Row],[Datum]])=11,MONTH(jaar_zip[[#This Row],[Datum]])=12),1.1,IF(OR(MONTH(jaar_zip[[#This Row],[Datum]])=3,MONTH(jaar_zip[[#This Row],[Datum]])=10),1,0.8))*jaar_zip[[#This Row],[graaddagen]],"")</f>
        <v>8.08</v>
      </c>
      <c r="O1450" s="101">
        <f>IF(ISNUMBER(jaar_zip[[#This Row],[etmaaltemperatuur]]),IF(jaar_zip[[#This Row],[etmaaltemperatuur]]&gt;stookgrens,jaar_zip[[#This Row],[etmaaltemperatuur]]-stookgrens,0),"")</f>
        <v>0</v>
      </c>
    </row>
    <row r="1451" spans="1:15" x14ac:dyDescent="0.3">
      <c r="A1451">
        <v>273</v>
      </c>
      <c r="B1451">
        <v>20240417</v>
      </c>
      <c r="C1451">
        <v>3.2</v>
      </c>
      <c r="D1451">
        <v>6.3</v>
      </c>
      <c r="E1451">
        <v>1454</v>
      </c>
      <c r="F1451">
        <v>7.7</v>
      </c>
      <c r="H1451">
        <v>83</v>
      </c>
      <c r="I1451" s="101" t="s">
        <v>23</v>
      </c>
      <c r="J1451" s="1">
        <f>DATEVALUE(RIGHT(jaar_zip[[#This Row],[YYYYMMDD]],2)&amp;"-"&amp;MID(jaar_zip[[#This Row],[YYYYMMDD]],5,2)&amp;"-"&amp;LEFT(jaar_zip[[#This Row],[YYYYMMDD]],4))</f>
        <v>45399</v>
      </c>
      <c r="K1451" s="101" t="str">
        <f>IF(AND(VALUE(MONTH(jaar_zip[[#This Row],[Datum]]))=1,VALUE(WEEKNUM(jaar_zip[[#This Row],[Datum]],21))&gt;51),RIGHT(YEAR(jaar_zip[[#This Row],[Datum]])-1,2),RIGHT(YEAR(jaar_zip[[#This Row],[Datum]]),2))&amp;"-"&amp; TEXT(WEEKNUM(jaar_zip[[#This Row],[Datum]],21),"00")</f>
        <v>24-16</v>
      </c>
      <c r="L1451" s="101">
        <f>MONTH(jaar_zip[[#This Row],[Datum]])</f>
        <v>4</v>
      </c>
      <c r="M1451" s="101">
        <f>IF(ISNUMBER(jaar_zip[[#This Row],[etmaaltemperatuur]]),IF(jaar_zip[[#This Row],[etmaaltemperatuur]]&lt;stookgrens,stookgrens-jaar_zip[[#This Row],[etmaaltemperatuur]],0),"")</f>
        <v>11.7</v>
      </c>
      <c r="N1451" s="101">
        <f>IF(ISNUMBER(jaar_zip[[#This Row],[graaddagen]]),IF(OR(MONTH(jaar_zip[[#This Row],[Datum]])=1,MONTH(jaar_zip[[#This Row],[Datum]])=2,MONTH(jaar_zip[[#This Row],[Datum]])=11,MONTH(jaar_zip[[#This Row],[Datum]])=12),1.1,IF(OR(MONTH(jaar_zip[[#This Row],[Datum]])=3,MONTH(jaar_zip[[#This Row],[Datum]])=10),1,0.8))*jaar_zip[[#This Row],[graaddagen]],"")</f>
        <v>9.36</v>
      </c>
      <c r="O1451" s="101">
        <f>IF(ISNUMBER(jaar_zip[[#This Row],[etmaaltemperatuur]]),IF(jaar_zip[[#This Row],[etmaaltemperatuur]]&gt;stookgrens,jaar_zip[[#This Row],[etmaaltemperatuur]]-stookgrens,0),"")</f>
        <v>0</v>
      </c>
    </row>
    <row r="1452" spans="1:15" x14ac:dyDescent="0.3">
      <c r="A1452">
        <v>273</v>
      </c>
      <c r="B1452">
        <v>20240418</v>
      </c>
      <c r="C1452">
        <v>4</v>
      </c>
      <c r="D1452">
        <v>7.4</v>
      </c>
      <c r="E1452">
        <v>1363</v>
      </c>
      <c r="F1452">
        <v>4.9000000000000004</v>
      </c>
      <c r="H1452">
        <v>77</v>
      </c>
      <c r="I1452" s="101" t="s">
        <v>23</v>
      </c>
      <c r="J1452" s="1">
        <f>DATEVALUE(RIGHT(jaar_zip[[#This Row],[YYYYMMDD]],2)&amp;"-"&amp;MID(jaar_zip[[#This Row],[YYYYMMDD]],5,2)&amp;"-"&amp;LEFT(jaar_zip[[#This Row],[YYYYMMDD]],4))</f>
        <v>45400</v>
      </c>
      <c r="K1452" s="101" t="str">
        <f>IF(AND(VALUE(MONTH(jaar_zip[[#This Row],[Datum]]))=1,VALUE(WEEKNUM(jaar_zip[[#This Row],[Datum]],21))&gt;51),RIGHT(YEAR(jaar_zip[[#This Row],[Datum]])-1,2),RIGHT(YEAR(jaar_zip[[#This Row],[Datum]]),2))&amp;"-"&amp; TEXT(WEEKNUM(jaar_zip[[#This Row],[Datum]],21),"00")</f>
        <v>24-16</v>
      </c>
      <c r="L1452" s="101">
        <f>MONTH(jaar_zip[[#This Row],[Datum]])</f>
        <v>4</v>
      </c>
      <c r="M1452" s="101">
        <f>IF(ISNUMBER(jaar_zip[[#This Row],[etmaaltemperatuur]]),IF(jaar_zip[[#This Row],[etmaaltemperatuur]]&lt;stookgrens,stookgrens-jaar_zip[[#This Row],[etmaaltemperatuur]],0),"")</f>
        <v>10.6</v>
      </c>
      <c r="N1452" s="101">
        <f>IF(ISNUMBER(jaar_zip[[#This Row],[graaddagen]]),IF(OR(MONTH(jaar_zip[[#This Row],[Datum]])=1,MONTH(jaar_zip[[#This Row],[Datum]])=2,MONTH(jaar_zip[[#This Row],[Datum]])=11,MONTH(jaar_zip[[#This Row],[Datum]])=12),1.1,IF(OR(MONTH(jaar_zip[[#This Row],[Datum]])=3,MONTH(jaar_zip[[#This Row],[Datum]])=10),1,0.8))*jaar_zip[[#This Row],[graaddagen]],"")</f>
        <v>8.48</v>
      </c>
      <c r="O1452" s="101">
        <f>IF(ISNUMBER(jaar_zip[[#This Row],[etmaaltemperatuur]]),IF(jaar_zip[[#This Row],[etmaaltemperatuur]]&gt;stookgrens,jaar_zip[[#This Row],[etmaaltemperatuur]]-stookgrens,0),"")</f>
        <v>0</v>
      </c>
    </row>
    <row r="1453" spans="1:15" x14ac:dyDescent="0.3">
      <c r="A1453">
        <v>273</v>
      </c>
      <c r="B1453">
        <v>20240419</v>
      </c>
      <c r="C1453">
        <v>6.7</v>
      </c>
      <c r="D1453">
        <v>8</v>
      </c>
      <c r="E1453">
        <v>1097</v>
      </c>
      <c r="F1453">
        <v>10.6</v>
      </c>
      <c r="H1453">
        <v>86</v>
      </c>
      <c r="I1453" s="101" t="s">
        <v>23</v>
      </c>
      <c r="J1453" s="1">
        <f>DATEVALUE(RIGHT(jaar_zip[[#This Row],[YYYYMMDD]],2)&amp;"-"&amp;MID(jaar_zip[[#This Row],[YYYYMMDD]],5,2)&amp;"-"&amp;LEFT(jaar_zip[[#This Row],[YYYYMMDD]],4))</f>
        <v>45401</v>
      </c>
      <c r="K1453" s="101" t="str">
        <f>IF(AND(VALUE(MONTH(jaar_zip[[#This Row],[Datum]]))=1,VALUE(WEEKNUM(jaar_zip[[#This Row],[Datum]],21))&gt;51),RIGHT(YEAR(jaar_zip[[#This Row],[Datum]])-1,2),RIGHT(YEAR(jaar_zip[[#This Row],[Datum]]),2))&amp;"-"&amp; TEXT(WEEKNUM(jaar_zip[[#This Row],[Datum]],21),"00")</f>
        <v>24-16</v>
      </c>
      <c r="L1453" s="101">
        <f>MONTH(jaar_zip[[#This Row],[Datum]])</f>
        <v>4</v>
      </c>
      <c r="M1453" s="101">
        <f>IF(ISNUMBER(jaar_zip[[#This Row],[etmaaltemperatuur]]),IF(jaar_zip[[#This Row],[etmaaltemperatuur]]&lt;stookgrens,stookgrens-jaar_zip[[#This Row],[etmaaltemperatuur]],0),"")</f>
        <v>10</v>
      </c>
      <c r="N1453" s="101">
        <f>IF(ISNUMBER(jaar_zip[[#This Row],[graaddagen]]),IF(OR(MONTH(jaar_zip[[#This Row],[Datum]])=1,MONTH(jaar_zip[[#This Row],[Datum]])=2,MONTH(jaar_zip[[#This Row],[Datum]])=11,MONTH(jaar_zip[[#This Row],[Datum]])=12),1.1,IF(OR(MONTH(jaar_zip[[#This Row],[Datum]])=3,MONTH(jaar_zip[[#This Row],[Datum]])=10),1,0.8))*jaar_zip[[#This Row],[graaddagen]],"")</f>
        <v>8</v>
      </c>
      <c r="O1453" s="101">
        <f>IF(ISNUMBER(jaar_zip[[#This Row],[etmaaltemperatuur]]),IF(jaar_zip[[#This Row],[etmaaltemperatuur]]&gt;stookgrens,jaar_zip[[#This Row],[etmaaltemperatuur]]-stookgrens,0),"")</f>
        <v>0</v>
      </c>
    </row>
    <row r="1454" spans="1:15" x14ac:dyDescent="0.3">
      <c r="A1454">
        <v>273</v>
      </c>
      <c r="B1454">
        <v>20240420</v>
      </c>
      <c r="C1454">
        <v>6.3</v>
      </c>
      <c r="D1454">
        <v>6.7</v>
      </c>
      <c r="E1454">
        <v>1488</v>
      </c>
      <c r="F1454">
        <v>2</v>
      </c>
      <c r="H1454">
        <v>80</v>
      </c>
      <c r="I1454" s="101" t="s">
        <v>23</v>
      </c>
      <c r="J1454" s="1">
        <f>DATEVALUE(RIGHT(jaar_zip[[#This Row],[YYYYMMDD]],2)&amp;"-"&amp;MID(jaar_zip[[#This Row],[YYYYMMDD]],5,2)&amp;"-"&amp;LEFT(jaar_zip[[#This Row],[YYYYMMDD]],4))</f>
        <v>45402</v>
      </c>
      <c r="K1454" s="101" t="str">
        <f>IF(AND(VALUE(MONTH(jaar_zip[[#This Row],[Datum]]))=1,VALUE(WEEKNUM(jaar_zip[[#This Row],[Datum]],21))&gt;51),RIGHT(YEAR(jaar_zip[[#This Row],[Datum]])-1,2),RIGHT(YEAR(jaar_zip[[#This Row],[Datum]]),2))&amp;"-"&amp; TEXT(WEEKNUM(jaar_zip[[#This Row],[Datum]],21),"00")</f>
        <v>24-16</v>
      </c>
      <c r="L1454" s="101">
        <f>MONTH(jaar_zip[[#This Row],[Datum]])</f>
        <v>4</v>
      </c>
      <c r="M1454" s="101">
        <f>IF(ISNUMBER(jaar_zip[[#This Row],[etmaaltemperatuur]]),IF(jaar_zip[[#This Row],[etmaaltemperatuur]]&lt;stookgrens,stookgrens-jaar_zip[[#This Row],[etmaaltemperatuur]],0),"")</f>
        <v>11.3</v>
      </c>
      <c r="N1454" s="101">
        <f>IF(ISNUMBER(jaar_zip[[#This Row],[graaddagen]]),IF(OR(MONTH(jaar_zip[[#This Row],[Datum]])=1,MONTH(jaar_zip[[#This Row],[Datum]])=2,MONTH(jaar_zip[[#This Row],[Datum]])=11,MONTH(jaar_zip[[#This Row],[Datum]])=12),1.1,IF(OR(MONTH(jaar_zip[[#This Row],[Datum]])=3,MONTH(jaar_zip[[#This Row],[Datum]])=10),1,0.8))*jaar_zip[[#This Row],[graaddagen]],"")</f>
        <v>9.0400000000000009</v>
      </c>
      <c r="O1454" s="101">
        <f>IF(ISNUMBER(jaar_zip[[#This Row],[etmaaltemperatuur]]),IF(jaar_zip[[#This Row],[etmaaltemperatuur]]&gt;stookgrens,jaar_zip[[#This Row],[etmaaltemperatuur]]-stookgrens,0),"")</f>
        <v>0</v>
      </c>
    </row>
    <row r="1455" spans="1:15" x14ac:dyDescent="0.3">
      <c r="A1455">
        <v>273</v>
      </c>
      <c r="B1455">
        <v>20240421</v>
      </c>
      <c r="C1455">
        <v>4.4000000000000004</v>
      </c>
      <c r="D1455">
        <v>6</v>
      </c>
      <c r="E1455">
        <v>1709</v>
      </c>
      <c r="F1455">
        <v>2.8</v>
      </c>
      <c r="H1455">
        <v>77</v>
      </c>
      <c r="I1455" s="101" t="s">
        <v>23</v>
      </c>
      <c r="J1455" s="1">
        <f>DATEVALUE(RIGHT(jaar_zip[[#This Row],[YYYYMMDD]],2)&amp;"-"&amp;MID(jaar_zip[[#This Row],[YYYYMMDD]],5,2)&amp;"-"&amp;LEFT(jaar_zip[[#This Row],[YYYYMMDD]],4))</f>
        <v>45403</v>
      </c>
      <c r="K1455" s="101" t="str">
        <f>IF(AND(VALUE(MONTH(jaar_zip[[#This Row],[Datum]]))=1,VALUE(WEEKNUM(jaar_zip[[#This Row],[Datum]],21))&gt;51),RIGHT(YEAR(jaar_zip[[#This Row],[Datum]])-1,2),RIGHT(YEAR(jaar_zip[[#This Row],[Datum]]),2))&amp;"-"&amp; TEXT(WEEKNUM(jaar_zip[[#This Row],[Datum]],21),"00")</f>
        <v>24-16</v>
      </c>
      <c r="L1455" s="101">
        <f>MONTH(jaar_zip[[#This Row],[Datum]])</f>
        <v>4</v>
      </c>
      <c r="M1455" s="101">
        <f>IF(ISNUMBER(jaar_zip[[#This Row],[etmaaltemperatuur]]),IF(jaar_zip[[#This Row],[etmaaltemperatuur]]&lt;stookgrens,stookgrens-jaar_zip[[#This Row],[etmaaltemperatuur]],0),"")</f>
        <v>12</v>
      </c>
      <c r="N1455" s="101">
        <f>IF(ISNUMBER(jaar_zip[[#This Row],[graaddagen]]),IF(OR(MONTH(jaar_zip[[#This Row],[Datum]])=1,MONTH(jaar_zip[[#This Row],[Datum]])=2,MONTH(jaar_zip[[#This Row],[Datum]])=11,MONTH(jaar_zip[[#This Row],[Datum]])=12),1.1,IF(OR(MONTH(jaar_zip[[#This Row],[Datum]])=3,MONTH(jaar_zip[[#This Row],[Datum]])=10),1,0.8))*jaar_zip[[#This Row],[graaddagen]],"")</f>
        <v>9.6000000000000014</v>
      </c>
      <c r="O1455" s="101">
        <f>IF(ISNUMBER(jaar_zip[[#This Row],[etmaaltemperatuur]]),IF(jaar_zip[[#This Row],[etmaaltemperatuur]]&gt;stookgrens,jaar_zip[[#This Row],[etmaaltemperatuur]]-stookgrens,0),"")</f>
        <v>0</v>
      </c>
    </row>
    <row r="1456" spans="1:15" x14ac:dyDescent="0.3">
      <c r="A1456">
        <v>273</v>
      </c>
      <c r="B1456">
        <v>20240422</v>
      </c>
      <c r="C1456">
        <v>3.7</v>
      </c>
      <c r="D1456">
        <v>5.0999999999999996</v>
      </c>
      <c r="E1456">
        <v>1804</v>
      </c>
      <c r="F1456">
        <v>0</v>
      </c>
      <c r="H1456">
        <v>70</v>
      </c>
      <c r="I1456" s="101" t="s">
        <v>23</v>
      </c>
      <c r="J1456" s="1">
        <f>DATEVALUE(RIGHT(jaar_zip[[#This Row],[YYYYMMDD]],2)&amp;"-"&amp;MID(jaar_zip[[#This Row],[YYYYMMDD]],5,2)&amp;"-"&amp;LEFT(jaar_zip[[#This Row],[YYYYMMDD]],4))</f>
        <v>45404</v>
      </c>
      <c r="K1456" s="101" t="str">
        <f>IF(AND(VALUE(MONTH(jaar_zip[[#This Row],[Datum]]))=1,VALUE(WEEKNUM(jaar_zip[[#This Row],[Datum]],21))&gt;51),RIGHT(YEAR(jaar_zip[[#This Row],[Datum]])-1,2),RIGHT(YEAR(jaar_zip[[#This Row],[Datum]]),2))&amp;"-"&amp; TEXT(WEEKNUM(jaar_zip[[#This Row],[Datum]],21),"00")</f>
        <v>24-17</v>
      </c>
      <c r="L1456" s="101">
        <f>MONTH(jaar_zip[[#This Row],[Datum]])</f>
        <v>4</v>
      </c>
      <c r="M1456" s="101">
        <f>IF(ISNUMBER(jaar_zip[[#This Row],[etmaaltemperatuur]]),IF(jaar_zip[[#This Row],[etmaaltemperatuur]]&lt;stookgrens,stookgrens-jaar_zip[[#This Row],[etmaaltemperatuur]],0),"")</f>
        <v>12.9</v>
      </c>
      <c r="N1456" s="101">
        <f>IF(ISNUMBER(jaar_zip[[#This Row],[graaddagen]]),IF(OR(MONTH(jaar_zip[[#This Row],[Datum]])=1,MONTH(jaar_zip[[#This Row],[Datum]])=2,MONTH(jaar_zip[[#This Row],[Datum]])=11,MONTH(jaar_zip[[#This Row],[Datum]])=12),1.1,IF(OR(MONTH(jaar_zip[[#This Row],[Datum]])=3,MONTH(jaar_zip[[#This Row],[Datum]])=10),1,0.8))*jaar_zip[[#This Row],[graaddagen]],"")</f>
        <v>10.32</v>
      </c>
      <c r="O1456" s="101">
        <f>IF(ISNUMBER(jaar_zip[[#This Row],[etmaaltemperatuur]]),IF(jaar_zip[[#This Row],[etmaaltemperatuur]]&gt;stookgrens,jaar_zip[[#This Row],[etmaaltemperatuur]]-stookgrens,0),"")</f>
        <v>0</v>
      </c>
    </row>
    <row r="1457" spans="1:15" x14ac:dyDescent="0.3">
      <c r="A1457">
        <v>273</v>
      </c>
      <c r="B1457">
        <v>20240423</v>
      </c>
      <c r="C1457">
        <v>2.9</v>
      </c>
      <c r="D1457">
        <v>5.2</v>
      </c>
      <c r="E1457">
        <v>1926</v>
      </c>
      <c r="F1457">
        <v>1.4</v>
      </c>
      <c r="H1457">
        <v>75</v>
      </c>
      <c r="I1457" s="101" t="s">
        <v>23</v>
      </c>
      <c r="J1457" s="1">
        <f>DATEVALUE(RIGHT(jaar_zip[[#This Row],[YYYYMMDD]],2)&amp;"-"&amp;MID(jaar_zip[[#This Row],[YYYYMMDD]],5,2)&amp;"-"&amp;LEFT(jaar_zip[[#This Row],[YYYYMMDD]],4))</f>
        <v>45405</v>
      </c>
      <c r="K1457" s="101" t="str">
        <f>IF(AND(VALUE(MONTH(jaar_zip[[#This Row],[Datum]]))=1,VALUE(WEEKNUM(jaar_zip[[#This Row],[Datum]],21))&gt;51),RIGHT(YEAR(jaar_zip[[#This Row],[Datum]])-1,2),RIGHT(YEAR(jaar_zip[[#This Row],[Datum]]),2))&amp;"-"&amp; TEXT(WEEKNUM(jaar_zip[[#This Row],[Datum]],21),"00")</f>
        <v>24-17</v>
      </c>
      <c r="L1457" s="101">
        <f>MONTH(jaar_zip[[#This Row],[Datum]])</f>
        <v>4</v>
      </c>
      <c r="M1457" s="101">
        <f>IF(ISNUMBER(jaar_zip[[#This Row],[etmaaltemperatuur]]),IF(jaar_zip[[#This Row],[etmaaltemperatuur]]&lt;stookgrens,stookgrens-jaar_zip[[#This Row],[etmaaltemperatuur]],0),"")</f>
        <v>12.8</v>
      </c>
      <c r="N1457" s="101">
        <f>IF(ISNUMBER(jaar_zip[[#This Row],[graaddagen]]),IF(OR(MONTH(jaar_zip[[#This Row],[Datum]])=1,MONTH(jaar_zip[[#This Row],[Datum]])=2,MONTH(jaar_zip[[#This Row],[Datum]])=11,MONTH(jaar_zip[[#This Row],[Datum]])=12),1.1,IF(OR(MONTH(jaar_zip[[#This Row],[Datum]])=3,MONTH(jaar_zip[[#This Row],[Datum]])=10),1,0.8))*jaar_zip[[#This Row],[graaddagen]],"")</f>
        <v>10.240000000000002</v>
      </c>
      <c r="O1457" s="101">
        <f>IF(ISNUMBER(jaar_zip[[#This Row],[etmaaltemperatuur]]),IF(jaar_zip[[#This Row],[etmaaltemperatuur]]&gt;stookgrens,jaar_zip[[#This Row],[etmaaltemperatuur]]-stookgrens,0),"")</f>
        <v>0</v>
      </c>
    </row>
    <row r="1458" spans="1:15" x14ac:dyDescent="0.3">
      <c r="A1458">
        <v>273</v>
      </c>
      <c r="B1458">
        <v>20240424</v>
      </c>
      <c r="C1458">
        <v>5.7</v>
      </c>
      <c r="D1458">
        <v>6.6</v>
      </c>
      <c r="E1458">
        <v>1512</v>
      </c>
      <c r="F1458">
        <v>4.0999999999999996</v>
      </c>
      <c r="H1458">
        <v>78</v>
      </c>
      <c r="I1458" s="101" t="s">
        <v>23</v>
      </c>
      <c r="J1458" s="1">
        <f>DATEVALUE(RIGHT(jaar_zip[[#This Row],[YYYYMMDD]],2)&amp;"-"&amp;MID(jaar_zip[[#This Row],[YYYYMMDD]],5,2)&amp;"-"&amp;LEFT(jaar_zip[[#This Row],[YYYYMMDD]],4))</f>
        <v>45406</v>
      </c>
      <c r="K1458" s="101" t="str">
        <f>IF(AND(VALUE(MONTH(jaar_zip[[#This Row],[Datum]]))=1,VALUE(WEEKNUM(jaar_zip[[#This Row],[Datum]],21))&gt;51),RIGHT(YEAR(jaar_zip[[#This Row],[Datum]])-1,2),RIGHT(YEAR(jaar_zip[[#This Row],[Datum]]),2))&amp;"-"&amp; TEXT(WEEKNUM(jaar_zip[[#This Row],[Datum]],21),"00")</f>
        <v>24-17</v>
      </c>
      <c r="L1458" s="101">
        <f>MONTH(jaar_zip[[#This Row],[Datum]])</f>
        <v>4</v>
      </c>
      <c r="M1458" s="101">
        <f>IF(ISNUMBER(jaar_zip[[#This Row],[etmaaltemperatuur]]),IF(jaar_zip[[#This Row],[etmaaltemperatuur]]&lt;stookgrens,stookgrens-jaar_zip[[#This Row],[etmaaltemperatuur]],0),"")</f>
        <v>11.4</v>
      </c>
      <c r="N1458" s="101">
        <f>IF(ISNUMBER(jaar_zip[[#This Row],[graaddagen]]),IF(OR(MONTH(jaar_zip[[#This Row],[Datum]])=1,MONTH(jaar_zip[[#This Row],[Datum]])=2,MONTH(jaar_zip[[#This Row],[Datum]])=11,MONTH(jaar_zip[[#This Row],[Datum]])=12),1.1,IF(OR(MONTH(jaar_zip[[#This Row],[Datum]])=3,MONTH(jaar_zip[[#This Row],[Datum]])=10),1,0.8))*jaar_zip[[#This Row],[graaddagen]],"")</f>
        <v>9.120000000000001</v>
      </c>
      <c r="O1458" s="101">
        <f>IF(ISNUMBER(jaar_zip[[#This Row],[etmaaltemperatuur]]),IF(jaar_zip[[#This Row],[etmaaltemperatuur]]&gt;stookgrens,jaar_zip[[#This Row],[etmaaltemperatuur]]-stookgrens,0),"")</f>
        <v>0</v>
      </c>
    </row>
    <row r="1459" spans="1:15" x14ac:dyDescent="0.3">
      <c r="A1459">
        <v>273</v>
      </c>
      <c r="B1459">
        <v>20240425</v>
      </c>
      <c r="C1459">
        <v>3.4</v>
      </c>
      <c r="D1459">
        <v>6</v>
      </c>
      <c r="E1459">
        <v>1024</v>
      </c>
      <c r="F1459">
        <v>5.0999999999999996</v>
      </c>
      <c r="H1459">
        <v>83</v>
      </c>
      <c r="I1459" s="101" t="s">
        <v>23</v>
      </c>
      <c r="J1459" s="1">
        <f>DATEVALUE(RIGHT(jaar_zip[[#This Row],[YYYYMMDD]],2)&amp;"-"&amp;MID(jaar_zip[[#This Row],[YYYYMMDD]],5,2)&amp;"-"&amp;LEFT(jaar_zip[[#This Row],[YYYYMMDD]],4))</f>
        <v>45407</v>
      </c>
      <c r="K1459" s="101" t="str">
        <f>IF(AND(VALUE(MONTH(jaar_zip[[#This Row],[Datum]]))=1,VALUE(WEEKNUM(jaar_zip[[#This Row],[Datum]],21))&gt;51),RIGHT(YEAR(jaar_zip[[#This Row],[Datum]])-1,2),RIGHT(YEAR(jaar_zip[[#This Row],[Datum]]),2))&amp;"-"&amp; TEXT(WEEKNUM(jaar_zip[[#This Row],[Datum]],21),"00")</f>
        <v>24-17</v>
      </c>
      <c r="L1459" s="101">
        <f>MONTH(jaar_zip[[#This Row],[Datum]])</f>
        <v>4</v>
      </c>
      <c r="M1459" s="101">
        <f>IF(ISNUMBER(jaar_zip[[#This Row],[etmaaltemperatuur]]),IF(jaar_zip[[#This Row],[etmaaltemperatuur]]&lt;stookgrens,stookgrens-jaar_zip[[#This Row],[etmaaltemperatuur]],0),"")</f>
        <v>12</v>
      </c>
      <c r="N1459" s="101">
        <f>IF(ISNUMBER(jaar_zip[[#This Row],[graaddagen]]),IF(OR(MONTH(jaar_zip[[#This Row],[Datum]])=1,MONTH(jaar_zip[[#This Row],[Datum]])=2,MONTH(jaar_zip[[#This Row],[Datum]])=11,MONTH(jaar_zip[[#This Row],[Datum]])=12),1.1,IF(OR(MONTH(jaar_zip[[#This Row],[Datum]])=3,MONTH(jaar_zip[[#This Row],[Datum]])=10),1,0.8))*jaar_zip[[#This Row],[graaddagen]],"")</f>
        <v>9.6000000000000014</v>
      </c>
      <c r="O1459" s="101">
        <f>IF(ISNUMBER(jaar_zip[[#This Row],[etmaaltemperatuur]]),IF(jaar_zip[[#This Row],[etmaaltemperatuur]]&gt;stookgrens,jaar_zip[[#This Row],[etmaaltemperatuur]]-stookgrens,0),"")</f>
        <v>0</v>
      </c>
    </row>
    <row r="1460" spans="1:15" x14ac:dyDescent="0.3">
      <c r="A1460">
        <v>273</v>
      </c>
      <c r="B1460">
        <v>20240426</v>
      </c>
      <c r="C1460">
        <v>3.1</v>
      </c>
      <c r="D1460">
        <v>7.9</v>
      </c>
      <c r="E1460">
        <v>1792</v>
      </c>
      <c r="F1460">
        <v>-0.1</v>
      </c>
      <c r="H1460">
        <v>77</v>
      </c>
      <c r="I1460" s="101" t="s">
        <v>23</v>
      </c>
      <c r="J1460" s="1">
        <f>DATEVALUE(RIGHT(jaar_zip[[#This Row],[YYYYMMDD]],2)&amp;"-"&amp;MID(jaar_zip[[#This Row],[YYYYMMDD]],5,2)&amp;"-"&amp;LEFT(jaar_zip[[#This Row],[YYYYMMDD]],4))</f>
        <v>45408</v>
      </c>
      <c r="K1460" s="101" t="str">
        <f>IF(AND(VALUE(MONTH(jaar_zip[[#This Row],[Datum]]))=1,VALUE(WEEKNUM(jaar_zip[[#This Row],[Datum]],21))&gt;51),RIGHT(YEAR(jaar_zip[[#This Row],[Datum]])-1,2),RIGHT(YEAR(jaar_zip[[#This Row],[Datum]]),2))&amp;"-"&amp; TEXT(WEEKNUM(jaar_zip[[#This Row],[Datum]],21),"00")</f>
        <v>24-17</v>
      </c>
      <c r="L1460" s="101">
        <f>MONTH(jaar_zip[[#This Row],[Datum]])</f>
        <v>4</v>
      </c>
      <c r="M1460" s="101">
        <f>IF(ISNUMBER(jaar_zip[[#This Row],[etmaaltemperatuur]]),IF(jaar_zip[[#This Row],[etmaaltemperatuur]]&lt;stookgrens,stookgrens-jaar_zip[[#This Row],[etmaaltemperatuur]],0),"")</f>
        <v>10.1</v>
      </c>
      <c r="N1460" s="101">
        <f>IF(ISNUMBER(jaar_zip[[#This Row],[graaddagen]]),IF(OR(MONTH(jaar_zip[[#This Row],[Datum]])=1,MONTH(jaar_zip[[#This Row],[Datum]])=2,MONTH(jaar_zip[[#This Row],[Datum]])=11,MONTH(jaar_zip[[#This Row],[Datum]])=12),1.1,IF(OR(MONTH(jaar_zip[[#This Row],[Datum]])=3,MONTH(jaar_zip[[#This Row],[Datum]])=10),1,0.8))*jaar_zip[[#This Row],[graaddagen]],"")</f>
        <v>8.08</v>
      </c>
      <c r="O1460" s="101">
        <f>IF(ISNUMBER(jaar_zip[[#This Row],[etmaaltemperatuur]]),IF(jaar_zip[[#This Row],[etmaaltemperatuur]]&gt;stookgrens,jaar_zip[[#This Row],[etmaaltemperatuur]]-stookgrens,0),"")</f>
        <v>0</v>
      </c>
    </row>
    <row r="1461" spans="1:15" x14ac:dyDescent="0.3">
      <c r="A1461">
        <v>273</v>
      </c>
      <c r="B1461">
        <v>20240427</v>
      </c>
      <c r="C1461">
        <v>3.4</v>
      </c>
      <c r="D1461">
        <v>11.6</v>
      </c>
      <c r="E1461">
        <v>1210</v>
      </c>
      <c r="F1461">
        <v>2</v>
      </c>
      <c r="H1461">
        <v>80</v>
      </c>
      <c r="I1461" s="101" t="s">
        <v>23</v>
      </c>
      <c r="J1461" s="1">
        <f>DATEVALUE(RIGHT(jaar_zip[[#This Row],[YYYYMMDD]],2)&amp;"-"&amp;MID(jaar_zip[[#This Row],[YYYYMMDD]],5,2)&amp;"-"&amp;LEFT(jaar_zip[[#This Row],[YYYYMMDD]],4))</f>
        <v>45409</v>
      </c>
      <c r="K1461" s="101" t="str">
        <f>IF(AND(VALUE(MONTH(jaar_zip[[#This Row],[Datum]]))=1,VALUE(WEEKNUM(jaar_zip[[#This Row],[Datum]],21))&gt;51),RIGHT(YEAR(jaar_zip[[#This Row],[Datum]])-1,2),RIGHT(YEAR(jaar_zip[[#This Row],[Datum]]),2))&amp;"-"&amp; TEXT(WEEKNUM(jaar_zip[[#This Row],[Datum]],21),"00")</f>
        <v>24-17</v>
      </c>
      <c r="L1461" s="101">
        <f>MONTH(jaar_zip[[#This Row],[Datum]])</f>
        <v>4</v>
      </c>
      <c r="M1461" s="101">
        <f>IF(ISNUMBER(jaar_zip[[#This Row],[etmaaltemperatuur]]),IF(jaar_zip[[#This Row],[etmaaltemperatuur]]&lt;stookgrens,stookgrens-jaar_zip[[#This Row],[etmaaltemperatuur]],0),"")</f>
        <v>6.4</v>
      </c>
      <c r="N1461" s="101">
        <f>IF(ISNUMBER(jaar_zip[[#This Row],[graaddagen]]),IF(OR(MONTH(jaar_zip[[#This Row],[Datum]])=1,MONTH(jaar_zip[[#This Row],[Datum]])=2,MONTH(jaar_zip[[#This Row],[Datum]])=11,MONTH(jaar_zip[[#This Row],[Datum]])=12),1.1,IF(OR(MONTH(jaar_zip[[#This Row],[Datum]])=3,MONTH(jaar_zip[[#This Row],[Datum]])=10),1,0.8))*jaar_zip[[#This Row],[graaddagen]],"")</f>
        <v>5.120000000000001</v>
      </c>
      <c r="O1461" s="101">
        <f>IF(ISNUMBER(jaar_zip[[#This Row],[etmaaltemperatuur]]),IF(jaar_zip[[#This Row],[etmaaltemperatuur]]&gt;stookgrens,jaar_zip[[#This Row],[etmaaltemperatuur]]-stookgrens,0),"")</f>
        <v>0</v>
      </c>
    </row>
    <row r="1462" spans="1:15" x14ac:dyDescent="0.3">
      <c r="A1462">
        <v>273</v>
      </c>
      <c r="B1462">
        <v>20240428</v>
      </c>
      <c r="C1462">
        <v>5.7</v>
      </c>
      <c r="D1462">
        <v>12.5</v>
      </c>
      <c r="E1462">
        <v>1105</v>
      </c>
      <c r="F1462">
        <v>0.5</v>
      </c>
      <c r="H1462">
        <v>73</v>
      </c>
      <c r="I1462" s="101" t="s">
        <v>23</v>
      </c>
      <c r="J1462" s="1">
        <f>DATEVALUE(RIGHT(jaar_zip[[#This Row],[YYYYMMDD]],2)&amp;"-"&amp;MID(jaar_zip[[#This Row],[YYYYMMDD]],5,2)&amp;"-"&amp;LEFT(jaar_zip[[#This Row],[YYYYMMDD]],4))</f>
        <v>45410</v>
      </c>
      <c r="K1462" s="101" t="str">
        <f>IF(AND(VALUE(MONTH(jaar_zip[[#This Row],[Datum]]))=1,VALUE(WEEKNUM(jaar_zip[[#This Row],[Datum]],21))&gt;51),RIGHT(YEAR(jaar_zip[[#This Row],[Datum]])-1,2),RIGHT(YEAR(jaar_zip[[#This Row],[Datum]]),2))&amp;"-"&amp; TEXT(WEEKNUM(jaar_zip[[#This Row],[Datum]],21),"00")</f>
        <v>24-17</v>
      </c>
      <c r="L1462" s="101">
        <f>MONTH(jaar_zip[[#This Row],[Datum]])</f>
        <v>4</v>
      </c>
      <c r="M1462" s="101">
        <f>IF(ISNUMBER(jaar_zip[[#This Row],[etmaaltemperatuur]]),IF(jaar_zip[[#This Row],[etmaaltemperatuur]]&lt;stookgrens,stookgrens-jaar_zip[[#This Row],[etmaaltemperatuur]],0),"")</f>
        <v>5.5</v>
      </c>
      <c r="N1462" s="101">
        <f>IF(ISNUMBER(jaar_zip[[#This Row],[graaddagen]]),IF(OR(MONTH(jaar_zip[[#This Row],[Datum]])=1,MONTH(jaar_zip[[#This Row],[Datum]])=2,MONTH(jaar_zip[[#This Row],[Datum]])=11,MONTH(jaar_zip[[#This Row],[Datum]])=12),1.1,IF(OR(MONTH(jaar_zip[[#This Row],[Datum]])=3,MONTH(jaar_zip[[#This Row],[Datum]])=10),1,0.8))*jaar_zip[[#This Row],[graaddagen]],"")</f>
        <v>4.4000000000000004</v>
      </c>
      <c r="O1462" s="101">
        <f>IF(ISNUMBER(jaar_zip[[#This Row],[etmaaltemperatuur]]),IF(jaar_zip[[#This Row],[etmaaltemperatuur]]&gt;stookgrens,jaar_zip[[#This Row],[etmaaltemperatuur]]-stookgrens,0),"")</f>
        <v>0</v>
      </c>
    </row>
    <row r="1463" spans="1:15" x14ac:dyDescent="0.3">
      <c r="A1463">
        <v>273</v>
      </c>
      <c r="B1463">
        <v>20240429</v>
      </c>
      <c r="C1463">
        <v>3.4</v>
      </c>
      <c r="D1463">
        <v>13.4</v>
      </c>
      <c r="E1463">
        <v>2151</v>
      </c>
      <c r="F1463">
        <v>-0.1</v>
      </c>
      <c r="H1463">
        <v>69</v>
      </c>
      <c r="I1463" s="101" t="s">
        <v>23</v>
      </c>
      <c r="J1463" s="1">
        <f>DATEVALUE(RIGHT(jaar_zip[[#This Row],[YYYYMMDD]],2)&amp;"-"&amp;MID(jaar_zip[[#This Row],[YYYYMMDD]],5,2)&amp;"-"&amp;LEFT(jaar_zip[[#This Row],[YYYYMMDD]],4))</f>
        <v>45411</v>
      </c>
      <c r="K1463" s="101" t="str">
        <f>IF(AND(VALUE(MONTH(jaar_zip[[#This Row],[Datum]]))=1,VALUE(WEEKNUM(jaar_zip[[#This Row],[Datum]],21))&gt;51),RIGHT(YEAR(jaar_zip[[#This Row],[Datum]])-1,2),RIGHT(YEAR(jaar_zip[[#This Row],[Datum]]),2))&amp;"-"&amp; TEXT(WEEKNUM(jaar_zip[[#This Row],[Datum]],21),"00")</f>
        <v>24-18</v>
      </c>
      <c r="L1463" s="101">
        <f>MONTH(jaar_zip[[#This Row],[Datum]])</f>
        <v>4</v>
      </c>
      <c r="M1463" s="101">
        <f>IF(ISNUMBER(jaar_zip[[#This Row],[etmaaltemperatuur]]),IF(jaar_zip[[#This Row],[etmaaltemperatuur]]&lt;stookgrens,stookgrens-jaar_zip[[#This Row],[etmaaltemperatuur]],0),"")</f>
        <v>4.5999999999999996</v>
      </c>
      <c r="N1463" s="101">
        <f>IF(ISNUMBER(jaar_zip[[#This Row],[graaddagen]]),IF(OR(MONTH(jaar_zip[[#This Row],[Datum]])=1,MONTH(jaar_zip[[#This Row],[Datum]])=2,MONTH(jaar_zip[[#This Row],[Datum]])=11,MONTH(jaar_zip[[#This Row],[Datum]])=12),1.1,IF(OR(MONTH(jaar_zip[[#This Row],[Datum]])=3,MONTH(jaar_zip[[#This Row],[Datum]])=10),1,0.8))*jaar_zip[[#This Row],[graaddagen]],"")</f>
        <v>3.6799999999999997</v>
      </c>
      <c r="O1463" s="101">
        <f>IF(ISNUMBER(jaar_zip[[#This Row],[etmaaltemperatuur]]),IF(jaar_zip[[#This Row],[etmaaltemperatuur]]&gt;stookgrens,jaar_zip[[#This Row],[etmaaltemperatuur]]-stookgrens,0),"")</f>
        <v>0</v>
      </c>
    </row>
    <row r="1464" spans="1:15" x14ac:dyDescent="0.3">
      <c r="A1464">
        <v>273</v>
      </c>
      <c r="B1464">
        <v>20240430</v>
      </c>
      <c r="C1464">
        <v>2.2999999999999998</v>
      </c>
      <c r="D1464">
        <v>16.5</v>
      </c>
      <c r="E1464">
        <v>1667</v>
      </c>
      <c r="F1464">
        <v>1.2</v>
      </c>
      <c r="H1464">
        <v>76</v>
      </c>
      <c r="I1464" s="101" t="s">
        <v>23</v>
      </c>
      <c r="J1464" s="1">
        <f>DATEVALUE(RIGHT(jaar_zip[[#This Row],[YYYYMMDD]],2)&amp;"-"&amp;MID(jaar_zip[[#This Row],[YYYYMMDD]],5,2)&amp;"-"&amp;LEFT(jaar_zip[[#This Row],[YYYYMMDD]],4))</f>
        <v>45412</v>
      </c>
      <c r="K1464" s="101" t="str">
        <f>IF(AND(VALUE(MONTH(jaar_zip[[#This Row],[Datum]]))=1,VALUE(WEEKNUM(jaar_zip[[#This Row],[Datum]],21))&gt;51),RIGHT(YEAR(jaar_zip[[#This Row],[Datum]])-1,2),RIGHT(YEAR(jaar_zip[[#This Row],[Datum]]),2))&amp;"-"&amp; TEXT(WEEKNUM(jaar_zip[[#This Row],[Datum]],21),"00")</f>
        <v>24-18</v>
      </c>
      <c r="L1464" s="101">
        <f>MONTH(jaar_zip[[#This Row],[Datum]])</f>
        <v>4</v>
      </c>
      <c r="M1464" s="101">
        <f>IF(ISNUMBER(jaar_zip[[#This Row],[etmaaltemperatuur]]),IF(jaar_zip[[#This Row],[etmaaltemperatuur]]&lt;stookgrens,stookgrens-jaar_zip[[#This Row],[etmaaltemperatuur]],0),"")</f>
        <v>1.5</v>
      </c>
      <c r="N1464" s="101">
        <f>IF(ISNUMBER(jaar_zip[[#This Row],[graaddagen]]),IF(OR(MONTH(jaar_zip[[#This Row],[Datum]])=1,MONTH(jaar_zip[[#This Row],[Datum]])=2,MONTH(jaar_zip[[#This Row],[Datum]])=11,MONTH(jaar_zip[[#This Row],[Datum]])=12),1.1,IF(OR(MONTH(jaar_zip[[#This Row],[Datum]])=3,MONTH(jaar_zip[[#This Row],[Datum]])=10),1,0.8))*jaar_zip[[#This Row],[graaddagen]],"")</f>
        <v>1.2000000000000002</v>
      </c>
      <c r="O1464" s="101">
        <f>IF(ISNUMBER(jaar_zip[[#This Row],[etmaaltemperatuur]]),IF(jaar_zip[[#This Row],[etmaaltemperatuur]]&gt;stookgrens,jaar_zip[[#This Row],[etmaaltemperatuur]]-stookgrens,0),"")</f>
        <v>0</v>
      </c>
    </row>
    <row r="1465" spans="1:15" x14ac:dyDescent="0.3">
      <c r="A1465">
        <v>273</v>
      </c>
      <c r="B1465">
        <v>20240501</v>
      </c>
      <c r="C1465">
        <v>3</v>
      </c>
      <c r="D1465">
        <v>19.7</v>
      </c>
      <c r="E1465">
        <v>2273</v>
      </c>
      <c r="F1465">
        <v>0</v>
      </c>
      <c r="H1465">
        <v>70</v>
      </c>
      <c r="I1465" s="101" t="s">
        <v>23</v>
      </c>
      <c r="J1465" s="1">
        <f>DATEVALUE(RIGHT(jaar_zip[[#This Row],[YYYYMMDD]],2)&amp;"-"&amp;MID(jaar_zip[[#This Row],[YYYYMMDD]],5,2)&amp;"-"&amp;LEFT(jaar_zip[[#This Row],[YYYYMMDD]],4))</f>
        <v>45413</v>
      </c>
      <c r="K1465" s="101" t="str">
        <f>IF(AND(VALUE(MONTH(jaar_zip[[#This Row],[Datum]]))=1,VALUE(WEEKNUM(jaar_zip[[#This Row],[Datum]],21))&gt;51),RIGHT(YEAR(jaar_zip[[#This Row],[Datum]])-1,2),RIGHT(YEAR(jaar_zip[[#This Row],[Datum]]),2))&amp;"-"&amp; TEXT(WEEKNUM(jaar_zip[[#This Row],[Datum]],21),"00")</f>
        <v>24-18</v>
      </c>
      <c r="L1465" s="101">
        <f>MONTH(jaar_zip[[#This Row],[Datum]])</f>
        <v>5</v>
      </c>
      <c r="M1465" s="101">
        <f>IF(ISNUMBER(jaar_zip[[#This Row],[etmaaltemperatuur]]),IF(jaar_zip[[#This Row],[etmaaltemperatuur]]&lt;stookgrens,stookgrens-jaar_zip[[#This Row],[etmaaltemperatuur]],0),"")</f>
        <v>0</v>
      </c>
      <c r="N1465" s="101">
        <f>IF(ISNUMBER(jaar_zip[[#This Row],[graaddagen]]),IF(OR(MONTH(jaar_zip[[#This Row],[Datum]])=1,MONTH(jaar_zip[[#This Row],[Datum]])=2,MONTH(jaar_zip[[#This Row],[Datum]])=11,MONTH(jaar_zip[[#This Row],[Datum]])=12),1.1,IF(OR(MONTH(jaar_zip[[#This Row],[Datum]])=3,MONTH(jaar_zip[[#This Row],[Datum]])=10),1,0.8))*jaar_zip[[#This Row],[graaddagen]],"")</f>
        <v>0</v>
      </c>
      <c r="O1465" s="101">
        <f>IF(ISNUMBER(jaar_zip[[#This Row],[etmaaltemperatuur]]),IF(jaar_zip[[#This Row],[etmaaltemperatuur]]&gt;stookgrens,jaar_zip[[#This Row],[etmaaltemperatuur]]-stookgrens,0),"")</f>
        <v>1.6999999999999993</v>
      </c>
    </row>
    <row r="1466" spans="1:15" x14ac:dyDescent="0.3">
      <c r="A1466">
        <v>275</v>
      </c>
      <c r="B1466">
        <v>20240101</v>
      </c>
      <c r="C1466">
        <v>6.5</v>
      </c>
      <c r="D1466">
        <v>6.6</v>
      </c>
      <c r="E1466">
        <v>100</v>
      </c>
      <c r="F1466">
        <v>8.1</v>
      </c>
      <c r="G1466">
        <v>1002</v>
      </c>
      <c r="H1466">
        <v>87</v>
      </c>
      <c r="I1466" s="101" t="s">
        <v>24</v>
      </c>
      <c r="J1466" s="1">
        <f>DATEVALUE(RIGHT(jaar_zip[[#This Row],[YYYYMMDD]],2)&amp;"-"&amp;MID(jaar_zip[[#This Row],[YYYYMMDD]],5,2)&amp;"-"&amp;LEFT(jaar_zip[[#This Row],[YYYYMMDD]],4))</f>
        <v>45292</v>
      </c>
      <c r="K1466" s="101" t="str">
        <f>IF(AND(VALUE(MONTH(jaar_zip[[#This Row],[Datum]]))=1,VALUE(WEEKNUM(jaar_zip[[#This Row],[Datum]],21))&gt;51),RIGHT(YEAR(jaar_zip[[#This Row],[Datum]])-1,2),RIGHT(YEAR(jaar_zip[[#This Row],[Datum]]),2))&amp;"-"&amp; TEXT(WEEKNUM(jaar_zip[[#This Row],[Datum]],21),"00")</f>
        <v>24-01</v>
      </c>
      <c r="L1466" s="101">
        <f>MONTH(jaar_zip[[#This Row],[Datum]])</f>
        <v>1</v>
      </c>
      <c r="M1466" s="101">
        <f>IF(ISNUMBER(jaar_zip[[#This Row],[etmaaltemperatuur]]),IF(jaar_zip[[#This Row],[etmaaltemperatuur]]&lt;stookgrens,stookgrens-jaar_zip[[#This Row],[etmaaltemperatuur]],0),"")</f>
        <v>11.4</v>
      </c>
      <c r="N1466" s="101">
        <f>IF(ISNUMBER(jaar_zip[[#This Row],[graaddagen]]),IF(OR(MONTH(jaar_zip[[#This Row],[Datum]])=1,MONTH(jaar_zip[[#This Row],[Datum]])=2,MONTH(jaar_zip[[#This Row],[Datum]])=11,MONTH(jaar_zip[[#This Row],[Datum]])=12),1.1,IF(OR(MONTH(jaar_zip[[#This Row],[Datum]])=3,MONTH(jaar_zip[[#This Row],[Datum]])=10),1,0.8))*jaar_zip[[#This Row],[graaddagen]],"")</f>
        <v>12.540000000000001</v>
      </c>
      <c r="O1466" s="101">
        <f>IF(ISNUMBER(jaar_zip[[#This Row],[etmaaltemperatuur]]),IF(jaar_zip[[#This Row],[etmaaltemperatuur]]&gt;stookgrens,jaar_zip[[#This Row],[etmaaltemperatuur]]-stookgrens,0),"")</f>
        <v>0</v>
      </c>
    </row>
    <row r="1467" spans="1:15" x14ac:dyDescent="0.3">
      <c r="A1467">
        <v>275</v>
      </c>
      <c r="B1467">
        <v>20240102</v>
      </c>
      <c r="C1467">
        <v>7.8</v>
      </c>
      <c r="D1467">
        <v>10</v>
      </c>
      <c r="E1467">
        <v>73</v>
      </c>
      <c r="F1467">
        <v>26.4</v>
      </c>
      <c r="G1467">
        <v>988.6</v>
      </c>
      <c r="H1467">
        <v>90</v>
      </c>
      <c r="I1467" s="101" t="s">
        <v>24</v>
      </c>
      <c r="J1467" s="1">
        <f>DATEVALUE(RIGHT(jaar_zip[[#This Row],[YYYYMMDD]],2)&amp;"-"&amp;MID(jaar_zip[[#This Row],[YYYYMMDD]],5,2)&amp;"-"&amp;LEFT(jaar_zip[[#This Row],[YYYYMMDD]],4))</f>
        <v>45293</v>
      </c>
      <c r="K1467" s="101" t="str">
        <f>IF(AND(VALUE(MONTH(jaar_zip[[#This Row],[Datum]]))=1,VALUE(WEEKNUM(jaar_zip[[#This Row],[Datum]],21))&gt;51),RIGHT(YEAR(jaar_zip[[#This Row],[Datum]])-1,2),RIGHT(YEAR(jaar_zip[[#This Row],[Datum]]),2))&amp;"-"&amp; TEXT(WEEKNUM(jaar_zip[[#This Row],[Datum]],21),"00")</f>
        <v>24-01</v>
      </c>
      <c r="L1467" s="101">
        <f>MONTH(jaar_zip[[#This Row],[Datum]])</f>
        <v>1</v>
      </c>
      <c r="M1467" s="101">
        <f>IF(ISNUMBER(jaar_zip[[#This Row],[etmaaltemperatuur]]),IF(jaar_zip[[#This Row],[etmaaltemperatuur]]&lt;stookgrens,stookgrens-jaar_zip[[#This Row],[etmaaltemperatuur]],0),"")</f>
        <v>8</v>
      </c>
      <c r="N1467" s="101">
        <f>IF(ISNUMBER(jaar_zip[[#This Row],[graaddagen]]),IF(OR(MONTH(jaar_zip[[#This Row],[Datum]])=1,MONTH(jaar_zip[[#This Row],[Datum]])=2,MONTH(jaar_zip[[#This Row],[Datum]])=11,MONTH(jaar_zip[[#This Row],[Datum]])=12),1.1,IF(OR(MONTH(jaar_zip[[#This Row],[Datum]])=3,MONTH(jaar_zip[[#This Row],[Datum]])=10),1,0.8))*jaar_zip[[#This Row],[graaddagen]],"")</f>
        <v>8.8000000000000007</v>
      </c>
      <c r="O1467" s="101">
        <f>IF(ISNUMBER(jaar_zip[[#This Row],[etmaaltemperatuur]]),IF(jaar_zip[[#This Row],[etmaaltemperatuur]]&gt;stookgrens,jaar_zip[[#This Row],[etmaaltemperatuur]]-stookgrens,0),"")</f>
        <v>0</v>
      </c>
    </row>
    <row r="1468" spans="1:15" x14ac:dyDescent="0.3">
      <c r="A1468">
        <v>275</v>
      </c>
      <c r="B1468">
        <v>20240103</v>
      </c>
      <c r="C1468">
        <v>7.2</v>
      </c>
      <c r="D1468">
        <v>8.8000000000000007</v>
      </c>
      <c r="E1468">
        <v>94</v>
      </c>
      <c r="F1468">
        <v>16.3</v>
      </c>
      <c r="G1468">
        <v>989.3</v>
      </c>
      <c r="H1468">
        <v>89</v>
      </c>
      <c r="I1468" s="101" t="s">
        <v>24</v>
      </c>
      <c r="J1468" s="1">
        <f>DATEVALUE(RIGHT(jaar_zip[[#This Row],[YYYYMMDD]],2)&amp;"-"&amp;MID(jaar_zip[[#This Row],[YYYYMMDD]],5,2)&amp;"-"&amp;LEFT(jaar_zip[[#This Row],[YYYYMMDD]],4))</f>
        <v>45294</v>
      </c>
      <c r="K1468" s="101" t="str">
        <f>IF(AND(VALUE(MONTH(jaar_zip[[#This Row],[Datum]]))=1,VALUE(WEEKNUM(jaar_zip[[#This Row],[Datum]],21))&gt;51),RIGHT(YEAR(jaar_zip[[#This Row],[Datum]])-1,2),RIGHT(YEAR(jaar_zip[[#This Row],[Datum]]),2))&amp;"-"&amp; TEXT(WEEKNUM(jaar_zip[[#This Row],[Datum]],21),"00")</f>
        <v>24-01</v>
      </c>
      <c r="L1468" s="101">
        <f>MONTH(jaar_zip[[#This Row],[Datum]])</f>
        <v>1</v>
      </c>
      <c r="M1468" s="101">
        <f>IF(ISNUMBER(jaar_zip[[#This Row],[etmaaltemperatuur]]),IF(jaar_zip[[#This Row],[etmaaltemperatuur]]&lt;stookgrens,stookgrens-jaar_zip[[#This Row],[etmaaltemperatuur]],0),"")</f>
        <v>9.1999999999999993</v>
      </c>
      <c r="N1468" s="101">
        <f>IF(ISNUMBER(jaar_zip[[#This Row],[graaddagen]]),IF(OR(MONTH(jaar_zip[[#This Row],[Datum]])=1,MONTH(jaar_zip[[#This Row],[Datum]])=2,MONTH(jaar_zip[[#This Row],[Datum]])=11,MONTH(jaar_zip[[#This Row],[Datum]])=12),1.1,IF(OR(MONTH(jaar_zip[[#This Row],[Datum]])=3,MONTH(jaar_zip[[#This Row],[Datum]])=10),1,0.8))*jaar_zip[[#This Row],[graaddagen]],"")</f>
        <v>10.119999999999999</v>
      </c>
      <c r="O1468" s="101">
        <f>IF(ISNUMBER(jaar_zip[[#This Row],[etmaaltemperatuur]]),IF(jaar_zip[[#This Row],[etmaaltemperatuur]]&gt;stookgrens,jaar_zip[[#This Row],[etmaaltemperatuur]]-stookgrens,0),"")</f>
        <v>0</v>
      </c>
    </row>
    <row r="1469" spans="1:15" x14ac:dyDescent="0.3">
      <c r="A1469">
        <v>275</v>
      </c>
      <c r="B1469">
        <v>20240104</v>
      </c>
      <c r="C1469">
        <v>2.7</v>
      </c>
      <c r="D1469">
        <v>7</v>
      </c>
      <c r="E1469">
        <v>128</v>
      </c>
      <c r="F1469">
        <v>8</v>
      </c>
      <c r="G1469">
        <v>1001.4</v>
      </c>
      <c r="H1469">
        <v>95</v>
      </c>
      <c r="I1469" s="101" t="s">
        <v>24</v>
      </c>
      <c r="J1469" s="1">
        <f>DATEVALUE(RIGHT(jaar_zip[[#This Row],[YYYYMMDD]],2)&amp;"-"&amp;MID(jaar_zip[[#This Row],[YYYYMMDD]],5,2)&amp;"-"&amp;LEFT(jaar_zip[[#This Row],[YYYYMMDD]],4))</f>
        <v>45295</v>
      </c>
      <c r="K1469" s="101" t="str">
        <f>IF(AND(VALUE(MONTH(jaar_zip[[#This Row],[Datum]]))=1,VALUE(WEEKNUM(jaar_zip[[#This Row],[Datum]],21))&gt;51),RIGHT(YEAR(jaar_zip[[#This Row],[Datum]])-1,2),RIGHT(YEAR(jaar_zip[[#This Row],[Datum]]),2))&amp;"-"&amp; TEXT(WEEKNUM(jaar_zip[[#This Row],[Datum]],21),"00")</f>
        <v>24-01</v>
      </c>
      <c r="L1469" s="101">
        <f>MONTH(jaar_zip[[#This Row],[Datum]])</f>
        <v>1</v>
      </c>
      <c r="M1469" s="101">
        <f>IF(ISNUMBER(jaar_zip[[#This Row],[etmaaltemperatuur]]),IF(jaar_zip[[#This Row],[etmaaltemperatuur]]&lt;stookgrens,stookgrens-jaar_zip[[#This Row],[etmaaltemperatuur]],0),"")</f>
        <v>11</v>
      </c>
      <c r="N1469" s="101">
        <f>IF(ISNUMBER(jaar_zip[[#This Row],[graaddagen]]),IF(OR(MONTH(jaar_zip[[#This Row],[Datum]])=1,MONTH(jaar_zip[[#This Row],[Datum]])=2,MONTH(jaar_zip[[#This Row],[Datum]])=11,MONTH(jaar_zip[[#This Row],[Datum]])=12),1.1,IF(OR(MONTH(jaar_zip[[#This Row],[Datum]])=3,MONTH(jaar_zip[[#This Row],[Datum]])=10),1,0.8))*jaar_zip[[#This Row],[graaddagen]],"")</f>
        <v>12.100000000000001</v>
      </c>
      <c r="O1469" s="101">
        <f>IF(ISNUMBER(jaar_zip[[#This Row],[etmaaltemperatuur]]),IF(jaar_zip[[#This Row],[etmaaltemperatuur]]&gt;stookgrens,jaar_zip[[#This Row],[etmaaltemperatuur]]-stookgrens,0),"")</f>
        <v>0</v>
      </c>
    </row>
    <row r="1470" spans="1:15" x14ac:dyDescent="0.3">
      <c r="A1470">
        <v>275</v>
      </c>
      <c r="B1470">
        <v>20240105</v>
      </c>
      <c r="C1470">
        <v>4.8</v>
      </c>
      <c r="D1470">
        <v>6.4</v>
      </c>
      <c r="E1470">
        <v>46</v>
      </c>
      <c r="F1470">
        <v>9.1</v>
      </c>
      <c r="G1470">
        <v>997.5</v>
      </c>
      <c r="H1470">
        <v>92</v>
      </c>
      <c r="I1470" s="101" t="s">
        <v>24</v>
      </c>
      <c r="J1470" s="1">
        <f>DATEVALUE(RIGHT(jaar_zip[[#This Row],[YYYYMMDD]],2)&amp;"-"&amp;MID(jaar_zip[[#This Row],[YYYYMMDD]],5,2)&amp;"-"&amp;LEFT(jaar_zip[[#This Row],[YYYYMMDD]],4))</f>
        <v>45296</v>
      </c>
      <c r="K1470" s="101" t="str">
        <f>IF(AND(VALUE(MONTH(jaar_zip[[#This Row],[Datum]]))=1,VALUE(WEEKNUM(jaar_zip[[#This Row],[Datum]],21))&gt;51),RIGHT(YEAR(jaar_zip[[#This Row],[Datum]])-1,2),RIGHT(YEAR(jaar_zip[[#This Row],[Datum]]),2))&amp;"-"&amp; TEXT(WEEKNUM(jaar_zip[[#This Row],[Datum]],21),"00")</f>
        <v>24-01</v>
      </c>
      <c r="L1470" s="101">
        <f>MONTH(jaar_zip[[#This Row],[Datum]])</f>
        <v>1</v>
      </c>
      <c r="M1470" s="101">
        <f>IF(ISNUMBER(jaar_zip[[#This Row],[etmaaltemperatuur]]),IF(jaar_zip[[#This Row],[etmaaltemperatuur]]&lt;stookgrens,stookgrens-jaar_zip[[#This Row],[etmaaltemperatuur]],0),"")</f>
        <v>11.6</v>
      </c>
      <c r="N1470" s="101">
        <f>IF(ISNUMBER(jaar_zip[[#This Row],[graaddagen]]),IF(OR(MONTH(jaar_zip[[#This Row],[Datum]])=1,MONTH(jaar_zip[[#This Row],[Datum]])=2,MONTH(jaar_zip[[#This Row],[Datum]])=11,MONTH(jaar_zip[[#This Row],[Datum]])=12),1.1,IF(OR(MONTH(jaar_zip[[#This Row],[Datum]])=3,MONTH(jaar_zip[[#This Row],[Datum]])=10),1,0.8))*jaar_zip[[#This Row],[graaddagen]],"")</f>
        <v>12.76</v>
      </c>
      <c r="O1470" s="101">
        <f>IF(ISNUMBER(jaar_zip[[#This Row],[etmaaltemperatuur]]),IF(jaar_zip[[#This Row],[etmaaltemperatuur]]&gt;stookgrens,jaar_zip[[#This Row],[etmaaltemperatuur]]-stookgrens,0),"")</f>
        <v>0</v>
      </c>
    </row>
    <row r="1471" spans="1:15" x14ac:dyDescent="0.3">
      <c r="A1471">
        <v>275</v>
      </c>
      <c r="B1471">
        <v>20240106</v>
      </c>
      <c r="C1471">
        <v>3.8</v>
      </c>
      <c r="D1471">
        <v>1.8</v>
      </c>
      <c r="E1471">
        <v>47</v>
      </c>
      <c r="F1471">
        <v>-0.1</v>
      </c>
      <c r="G1471">
        <v>1011.5</v>
      </c>
      <c r="H1471">
        <v>92</v>
      </c>
      <c r="I1471" s="101" t="s">
        <v>24</v>
      </c>
      <c r="J1471" s="1">
        <f>DATEVALUE(RIGHT(jaar_zip[[#This Row],[YYYYMMDD]],2)&amp;"-"&amp;MID(jaar_zip[[#This Row],[YYYYMMDD]],5,2)&amp;"-"&amp;LEFT(jaar_zip[[#This Row],[YYYYMMDD]],4))</f>
        <v>45297</v>
      </c>
      <c r="K1471" s="101" t="str">
        <f>IF(AND(VALUE(MONTH(jaar_zip[[#This Row],[Datum]]))=1,VALUE(WEEKNUM(jaar_zip[[#This Row],[Datum]],21))&gt;51),RIGHT(YEAR(jaar_zip[[#This Row],[Datum]])-1,2),RIGHT(YEAR(jaar_zip[[#This Row],[Datum]]),2))&amp;"-"&amp; TEXT(WEEKNUM(jaar_zip[[#This Row],[Datum]],21),"00")</f>
        <v>24-01</v>
      </c>
      <c r="L1471" s="101">
        <f>MONTH(jaar_zip[[#This Row],[Datum]])</f>
        <v>1</v>
      </c>
      <c r="M1471" s="101">
        <f>IF(ISNUMBER(jaar_zip[[#This Row],[etmaaltemperatuur]]),IF(jaar_zip[[#This Row],[etmaaltemperatuur]]&lt;stookgrens,stookgrens-jaar_zip[[#This Row],[etmaaltemperatuur]],0),"")</f>
        <v>16.2</v>
      </c>
      <c r="N1471" s="101">
        <f>IF(ISNUMBER(jaar_zip[[#This Row],[graaddagen]]),IF(OR(MONTH(jaar_zip[[#This Row],[Datum]])=1,MONTH(jaar_zip[[#This Row],[Datum]])=2,MONTH(jaar_zip[[#This Row],[Datum]])=11,MONTH(jaar_zip[[#This Row],[Datum]])=12),1.1,IF(OR(MONTH(jaar_zip[[#This Row],[Datum]])=3,MONTH(jaar_zip[[#This Row],[Datum]])=10),1,0.8))*jaar_zip[[#This Row],[graaddagen]],"")</f>
        <v>17.82</v>
      </c>
      <c r="O1471" s="101">
        <f>IF(ISNUMBER(jaar_zip[[#This Row],[etmaaltemperatuur]]),IF(jaar_zip[[#This Row],[etmaaltemperatuur]]&gt;stookgrens,jaar_zip[[#This Row],[etmaaltemperatuur]]-stookgrens,0),"")</f>
        <v>0</v>
      </c>
    </row>
    <row r="1472" spans="1:15" x14ac:dyDescent="0.3">
      <c r="A1472">
        <v>275</v>
      </c>
      <c r="B1472">
        <v>20240107</v>
      </c>
      <c r="C1472">
        <v>5.4</v>
      </c>
      <c r="D1472">
        <v>-1</v>
      </c>
      <c r="E1472">
        <v>267</v>
      </c>
      <c r="F1472">
        <v>0.1</v>
      </c>
      <c r="G1472">
        <v>1025.4000000000001</v>
      </c>
      <c r="H1472">
        <v>82</v>
      </c>
      <c r="I1472" s="101" t="s">
        <v>24</v>
      </c>
      <c r="J1472" s="1">
        <f>DATEVALUE(RIGHT(jaar_zip[[#This Row],[YYYYMMDD]],2)&amp;"-"&amp;MID(jaar_zip[[#This Row],[YYYYMMDD]],5,2)&amp;"-"&amp;LEFT(jaar_zip[[#This Row],[YYYYMMDD]],4))</f>
        <v>45298</v>
      </c>
      <c r="K1472" s="101" t="str">
        <f>IF(AND(VALUE(MONTH(jaar_zip[[#This Row],[Datum]]))=1,VALUE(WEEKNUM(jaar_zip[[#This Row],[Datum]],21))&gt;51),RIGHT(YEAR(jaar_zip[[#This Row],[Datum]])-1,2),RIGHT(YEAR(jaar_zip[[#This Row],[Datum]]),2))&amp;"-"&amp; TEXT(WEEKNUM(jaar_zip[[#This Row],[Datum]],21),"00")</f>
        <v>24-01</v>
      </c>
      <c r="L1472" s="101">
        <f>MONTH(jaar_zip[[#This Row],[Datum]])</f>
        <v>1</v>
      </c>
      <c r="M1472" s="101">
        <f>IF(ISNUMBER(jaar_zip[[#This Row],[etmaaltemperatuur]]),IF(jaar_zip[[#This Row],[etmaaltemperatuur]]&lt;stookgrens,stookgrens-jaar_zip[[#This Row],[etmaaltemperatuur]],0),"")</f>
        <v>19</v>
      </c>
      <c r="N1472" s="101">
        <f>IF(ISNUMBER(jaar_zip[[#This Row],[graaddagen]]),IF(OR(MONTH(jaar_zip[[#This Row],[Datum]])=1,MONTH(jaar_zip[[#This Row],[Datum]])=2,MONTH(jaar_zip[[#This Row],[Datum]])=11,MONTH(jaar_zip[[#This Row],[Datum]])=12),1.1,IF(OR(MONTH(jaar_zip[[#This Row],[Datum]])=3,MONTH(jaar_zip[[#This Row],[Datum]])=10),1,0.8))*jaar_zip[[#This Row],[graaddagen]],"")</f>
        <v>20.900000000000002</v>
      </c>
      <c r="O1472" s="101">
        <f>IF(ISNUMBER(jaar_zip[[#This Row],[etmaaltemperatuur]]),IF(jaar_zip[[#This Row],[etmaaltemperatuur]]&gt;stookgrens,jaar_zip[[#This Row],[etmaaltemperatuur]]-stookgrens,0),"")</f>
        <v>0</v>
      </c>
    </row>
    <row r="1473" spans="1:15" x14ac:dyDescent="0.3">
      <c r="A1473">
        <v>275</v>
      </c>
      <c r="B1473">
        <v>20240108</v>
      </c>
      <c r="C1473">
        <v>6</v>
      </c>
      <c r="D1473">
        <v>-2.5</v>
      </c>
      <c r="E1473">
        <v>286</v>
      </c>
      <c r="F1473">
        <v>-0.1</v>
      </c>
      <c r="G1473">
        <v>1032.8</v>
      </c>
      <c r="H1473">
        <v>71</v>
      </c>
      <c r="I1473" s="101" t="s">
        <v>24</v>
      </c>
      <c r="J1473" s="1">
        <f>DATEVALUE(RIGHT(jaar_zip[[#This Row],[YYYYMMDD]],2)&amp;"-"&amp;MID(jaar_zip[[#This Row],[YYYYMMDD]],5,2)&amp;"-"&amp;LEFT(jaar_zip[[#This Row],[YYYYMMDD]],4))</f>
        <v>45299</v>
      </c>
      <c r="K1473" s="101" t="str">
        <f>IF(AND(VALUE(MONTH(jaar_zip[[#This Row],[Datum]]))=1,VALUE(WEEKNUM(jaar_zip[[#This Row],[Datum]],21))&gt;51),RIGHT(YEAR(jaar_zip[[#This Row],[Datum]])-1,2),RIGHT(YEAR(jaar_zip[[#This Row],[Datum]]),2))&amp;"-"&amp; TEXT(WEEKNUM(jaar_zip[[#This Row],[Datum]],21),"00")</f>
        <v>24-02</v>
      </c>
      <c r="L1473" s="101">
        <f>MONTH(jaar_zip[[#This Row],[Datum]])</f>
        <v>1</v>
      </c>
      <c r="M1473" s="101">
        <f>IF(ISNUMBER(jaar_zip[[#This Row],[etmaaltemperatuur]]),IF(jaar_zip[[#This Row],[etmaaltemperatuur]]&lt;stookgrens,stookgrens-jaar_zip[[#This Row],[etmaaltemperatuur]],0),"")</f>
        <v>20.5</v>
      </c>
      <c r="N1473" s="101">
        <f>IF(ISNUMBER(jaar_zip[[#This Row],[graaddagen]]),IF(OR(MONTH(jaar_zip[[#This Row],[Datum]])=1,MONTH(jaar_zip[[#This Row],[Datum]])=2,MONTH(jaar_zip[[#This Row],[Datum]])=11,MONTH(jaar_zip[[#This Row],[Datum]])=12),1.1,IF(OR(MONTH(jaar_zip[[#This Row],[Datum]])=3,MONTH(jaar_zip[[#This Row],[Datum]])=10),1,0.8))*jaar_zip[[#This Row],[graaddagen]],"")</f>
        <v>22.55</v>
      </c>
      <c r="O1473" s="101">
        <f>IF(ISNUMBER(jaar_zip[[#This Row],[etmaaltemperatuur]]),IF(jaar_zip[[#This Row],[etmaaltemperatuur]]&gt;stookgrens,jaar_zip[[#This Row],[etmaaltemperatuur]]-stookgrens,0),"")</f>
        <v>0</v>
      </c>
    </row>
    <row r="1474" spans="1:15" x14ac:dyDescent="0.3">
      <c r="A1474">
        <v>275</v>
      </c>
      <c r="B1474">
        <v>20240109</v>
      </c>
      <c r="C1474">
        <v>5.8</v>
      </c>
      <c r="D1474">
        <v>-4.0999999999999996</v>
      </c>
      <c r="E1474">
        <v>466</v>
      </c>
      <c r="F1474">
        <v>0</v>
      </c>
      <c r="G1474">
        <v>1033.9000000000001</v>
      </c>
      <c r="H1474">
        <v>58</v>
      </c>
      <c r="I1474" s="101" t="s">
        <v>24</v>
      </c>
      <c r="J1474" s="1">
        <f>DATEVALUE(RIGHT(jaar_zip[[#This Row],[YYYYMMDD]],2)&amp;"-"&amp;MID(jaar_zip[[#This Row],[YYYYMMDD]],5,2)&amp;"-"&amp;LEFT(jaar_zip[[#This Row],[YYYYMMDD]],4))</f>
        <v>45300</v>
      </c>
      <c r="K1474" s="101" t="str">
        <f>IF(AND(VALUE(MONTH(jaar_zip[[#This Row],[Datum]]))=1,VALUE(WEEKNUM(jaar_zip[[#This Row],[Datum]],21))&gt;51),RIGHT(YEAR(jaar_zip[[#This Row],[Datum]])-1,2),RIGHT(YEAR(jaar_zip[[#This Row],[Datum]]),2))&amp;"-"&amp; TEXT(WEEKNUM(jaar_zip[[#This Row],[Datum]],21),"00")</f>
        <v>24-02</v>
      </c>
      <c r="L1474" s="101">
        <f>MONTH(jaar_zip[[#This Row],[Datum]])</f>
        <v>1</v>
      </c>
      <c r="M1474" s="101">
        <f>IF(ISNUMBER(jaar_zip[[#This Row],[etmaaltemperatuur]]),IF(jaar_zip[[#This Row],[etmaaltemperatuur]]&lt;stookgrens,stookgrens-jaar_zip[[#This Row],[etmaaltemperatuur]],0),"")</f>
        <v>22.1</v>
      </c>
      <c r="N1474" s="101">
        <f>IF(ISNUMBER(jaar_zip[[#This Row],[graaddagen]]),IF(OR(MONTH(jaar_zip[[#This Row],[Datum]])=1,MONTH(jaar_zip[[#This Row],[Datum]])=2,MONTH(jaar_zip[[#This Row],[Datum]])=11,MONTH(jaar_zip[[#This Row],[Datum]])=12),1.1,IF(OR(MONTH(jaar_zip[[#This Row],[Datum]])=3,MONTH(jaar_zip[[#This Row],[Datum]])=10),1,0.8))*jaar_zip[[#This Row],[graaddagen]],"")</f>
        <v>24.310000000000002</v>
      </c>
      <c r="O1474" s="101">
        <f>IF(ISNUMBER(jaar_zip[[#This Row],[etmaaltemperatuur]]),IF(jaar_zip[[#This Row],[etmaaltemperatuur]]&gt;stookgrens,jaar_zip[[#This Row],[etmaaltemperatuur]]-stookgrens,0),"")</f>
        <v>0</v>
      </c>
    </row>
    <row r="1475" spans="1:15" x14ac:dyDescent="0.3">
      <c r="A1475">
        <v>275</v>
      </c>
      <c r="B1475">
        <v>20240110</v>
      </c>
      <c r="C1475">
        <v>3.8</v>
      </c>
      <c r="D1475">
        <v>-3.9</v>
      </c>
      <c r="E1475">
        <v>444</v>
      </c>
      <c r="F1475">
        <v>0</v>
      </c>
      <c r="G1475">
        <v>1031.0999999999999</v>
      </c>
      <c r="H1475">
        <v>60</v>
      </c>
      <c r="I1475" s="101" t="s">
        <v>24</v>
      </c>
      <c r="J1475" s="1">
        <f>DATEVALUE(RIGHT(jaar_zip[[#This Row],[YYYYMMDD]],2)&amp;"-"&amp;MID(jaar_zip[[#This Row],[YYYYMMDD]],5,2)&amp;"-"&amp;LEFT(jaar_zip[[#This Row],[YYYYMMDD]],4))</f>
        <v>45301</v>
      </c>
      <c r="K1475" s="101" t="str">
        <f>IF(AND(VALUE(MONTH(jaar_zip[[#This Row],[Datum]]))=1,VALUE(WEEKNUM(jaar_zip[[#This Row],[Datum]],21))&gt;51),RIGHT(YEAR(jaar_zip[[#This Row],[Datum]])-1,2),RIGHT(YEAR(jaar_zip[[#This Row],[Datum]]),2))&amp;"-"&amp; TEXT(WEEKNUM(jaar_zip[[#This Row],[Datum]],21),"00")</f>
        <v>24-02</v>
      </c>
      <c r="L1475" s="101">
        <f>MONTH(jaar_zip[[#This Row],[Datum]])</f>
        <v>1</v>
      </c>
      <c r="M1475" s="101">
        <f>IF(ISNUMBER(jaar_zip[[#This Row],[etmaaltemperatuur]]),IF(jaar_zip[[#This Row],[etmaaltemperatuur]]&lt;stookgrens,stookgrens-jaar_zip[[#This Row],[etmaaltemperatuur]],0),"")</f>
        <v>21.9</v>
      </c>
      <c r="N1475" s="101">
        <f>IF(ISNUMBER(jaar_zip[[#This Row],[graaddagen]]),IF(OR(MONTH(jaar_zip[[#This Row],[Datum]])=1,MONTH(jaar_zip[[#This Row],[Datum]])=2,MONTH(jaar_zip[[#This Row],[Datum]])=11,MONTH(jaar_zip[[#This Row],[Datum]])=12),1.1,IF(OR(MONTH(jaar_zip[[#This Row],[Datum]])=3,MONTH(jaar_zip[[#This Row],[Datum]])=10),1,0.8))*jaar_zip[[#This Row],[graaddagen]],"")</f>
        <v>24.09</v>
      </c>
      <c r="O1475" s="101">
        <f>IF(ISNUMBER(jaar_zip[[#This Row],[etmaaltemperatuur]]),IF(jaar_zip[[#This Row],[etmaaltemperatuur]]&gt;stookgrens,jaar_zip[[#This Row],[etmaaltemperatuur]]-stookgrens,0),"")</f>
        <v>0</v>
      </c>
    </row>
    <row r="1476" spans="1:15" x14ac:dyDescent="0.3">
      <c r="A1476">
        <v>275</v>
      </c>
      <c r="B1476">
        <v>20240111</v>
      </c>
      <c r="C1476">
        <v>1.5</v>
      </c>
      <c r="D1476">
        <v>-3.3</v>
      </c>
      <c r="E1476">
        <v>232</v>
      </c>
      <c r="F1476">
        <v>0</v>
      </c>
      <c r="G1476">
        <v>1034.3</v>
      </c>
      <c r="H1476">
        <v>91</v>
      </c>
      <c r="I1476" s="101" t="s">
        <v>24</v>
      </c>
      <c r="J1476" s="1">
        <f>DATEVALUE(RIGHT(jaar_zip[[#This Row],[YYYYMMDD]],2)&amp;"-"&amp;MID(jaar_zip[[#This Row],[YYYYMMDD]],5,2)&amp;"-"&amp;LEFT(jaar_zip[[#This Row],[YYYYMMDD]],4))</f>
        <v>45302</v>
      </c>
      <c r="K1476" s="101" t="str">
        <f>IF(AND(VALUE(MONTH(jaar_zip[[#This Row],[Datum]]))=1,VALUE(WEEKNUM(jaar_zip[[#This Row],[Datum]],21))&gt;51),RIGHT(YEAR(jaar_zip[[#This Row],[Datum]])-1,2),RIGHT(YEAR(jaar_zip[[#This Row],[Datum]]),2))&amp;"-"&amp; TEXT(WEEKNUM(jaar_zip[[#This Row],[Datum]],21),"00")</f>
        <v>24-02</v>
      </c>
      <c r="L1476" s="101">
        <f>MONTH(jaar_zip[[#This Row],[Datum]])</f>
        <v>1</v>
      </c>
      <c r="M1476" s="101">
        <f>IF(ISNUMBER(jaar_zip[[#This Row],[etmaaltemperatuur]]),IF(jaar_zip[[#This Row],[etmaaltemperatuur]]&lt;stookgrens,stookgrens-jaar_zip[[#This Row],[etmaaltemperatuur]],0),"")</f>
        <v>21.3</v>
      </c>
      <c r="N1476" s="101">
        <f>IF(ISNUMBER(jaar_zip[[#This Row],[graaddagen]]),IF(OR(MONTH(jaar_zip[[#This Row],[Datum]])=1,MONTH(jaar_zip[[#This Row],[Datum]])=2,MONTH(jaar_zip[[#This Row],[Datum]])=11,MONTH(jaar_zip[[#This Row],[Datum]])=12),1.1,IF(OR(MONTH(jaar_zip[[#This Row],[Datum]])=3,MONTH(jaar_zip[[#This Row],[Datum]])=10),1,0.8))*jaar_zip[[#This Row],[graaddagen]],"")</f>
        <v>23.430000000000003</v>
      </c>
      <c r="O1476" s="101">
        <f>IF(ISNUMBER(jaar_zip[[#This Row],[etmaaltemperatuur]]),IF(jaar_zip[[#This Row],[etmaaltemperatuur]]&gt;stookgrens,jaar_zip[[#This Row],[etmaaltemperatuur]]-stookgrens,0),"")</f>
        <v>0</v>
      </c>
    </row>
    <row r="1477" spans="1:15" x14ac:dyDescent="0.3">
      <c r="A1477">
        <v>275</v>
      </c>
      <c r="B1477">
        <v>20240112</v>
      </c>
      <c r="C1477">
        <v>1.5</v>
      </c>
      <c r="D1477">
        <v>1.8</v>
      </c>
      <c r="E1477">
        <v>137</v>
      </c>
      <c r="F1477">
        <v>0.3</v>
      </c>
      <c r="G1477">
        <v>1032.5</v>
      </c>
      <c r="H1477">
        <v>94</v>
      </c>
      <c r="I1477" s="101" t="s">
        <v>24</v>
      </c>
      <c r="J1477" s="1">
        <f>DATEVALUE(RIGHT(jaar_zip[[#This Row],[YYYYMMDD]],2)&amp;"-"&amp;MID(jaar_zip[[#This Row],[YYYYMMDD]],5,2)&amp;"-"&amp;LEFT(jaar_zip[[#This Row],[YYYYMMDD]],4))</f>
        <v>45303</v>
      </c>
      <c r="K1477" s="101" t="str">
        <f>IF(AND(VALUE(MONTH(jaar_zip[[#This Row],[Datum]]))=1,VALUE(WEEKNUM(jaar_zip[[#This Row],[Datum]],21))&gt;51),RIGHT(YEAR(jaar_zip[[#This Row],[Datum]])-1,2),RIGHT(YEAR(jaar_zip[[#This Row],[Datum]]),2))&amp;"-"&amp; TEXT(WEEKNUM(jaar_zip[[#This Row],[Datum]],21),"00")</f>
        <v>24-02</v>
      </c>
      <c r="L1477" s="101">
        <f>MONTH(jaar_zip[[#This Row],[Datum]])</f>
        <v>1</v>
      </c>
      <c r="M1477" s="101">
        <f>IF(ISNUMBER(jaar_zip[[#This Row],[etmaaltemperatuur]]),IF(jaar_zip[[#This Row],[etmaaltemperatuur]]&lt;stookgrens,stookgrens-jaar_zip[[#This Row],[etmaaltemperatuur]],0),"")</f>
        <v>16.2</v>
      </c>
      <c r="N1477" s="101">
        <f>IF(ISNUMBER(jaar_zip[[#This Row],[graaddagen]]),IF(OR(MONTH(jaar_zip[[#This Row],[Datum]])=1,MONTH(jaar_zip[[#This Row],[Datum]])=2,MONTH(jaar_zip[[#This Row],[Datum]])=11,MONTH(jaar_zip[[#This Row],[Datum]])=12),1.1,IF(OR(MONTH(jaar_zip[[#This Row],[Datum]])=3,MONTH(jaar_zip[[#This Row],[Datum]])=10),1,0.8))*jaar_zip[[#This Row],[graaddagen]],"")</f>
        <v>17.82</v>
      </c>
      <c r="O1477" s="101">
        <f>IF(ISNUMBER(jaar_zip[[#This Row],[etmaaltemperatuur]]),IF(jaar_zip[[#This Row],[etmaaltemperatuur]]&gt;stookgrens,jaar_zip[[#This Row],[etmaaltemperatuur]]-stookgrens,0),"")</f>
        <v>0</v>
      </c>
    </row>
    <row r="1478" spans="1:15" x14ac:dyDescent="0.3">
      <c r="A1478">
        <v>275</v>
      </c>
      <c r="B1478">
        <v>20240113</v>
      </c>
      <c r="C1478">
        <v>4.3</v>
      </c>
      <c r="D1478">
        <v>2.8</v>
      </c>
      <c r="E1478">
        <v>86</v>
      </c>
      <c r="F1478">
        <v>2</v>
      </c>
      <c r="G1478">
        <v>1021.4</v>
      </c>
      <c r="H1478">
        <v>95</v>
      </c>
      <c r="I1478" s="101" t="s">
        <v>24</v>
      </c>
      <c r="J1478" s="1">
        <f>DATEVALUE(RIGHT(jaar_zip[[#This Row],[YYYYMMDD]],2)&amp;"-"&amp;MID(jaar_zip[[#This Row],[YYYYMMDD]],5,2)&amp;"-"&amp;LEFT(jaar_zip[[#This Row],[YYYYMMDD]],4))</f>
        <v>45304</v>
      </c>
      <c r="K1478" s="101" t="str">
        <f>IF(AND(VALUE(MONTH(jaar_zip[[#This Row],[Datum]]))=1,VALUE(WEEKNUM(jaar_zip[[#This Row],[Datum]],21))&gt;51),RIGHT(YEAR(jaar_zip[[#This Row],[Datum]])-1,2),RIGHT(YEAR(jaar_zip[[#This Row],[Datum]]),2))&amp;"-"&amp; TEXT(WEEKNUM(jaar_zip[[#This Row],[Datum]],21),"00")</f>
        <v>24-02</v>
      </c>
      <c r="L1478" s="101">
        <f>MONTH(jaar_zip[[#This Row],[Datum]])</f>
        <v>1</v>
      </c>
      <c r="M1478" s="101">
        <f>IF(ISNUMBER(jaar_zip[[#This Row],[etmaaltemperatuur]]),IF(jaar_zip[[#This Row],[etmaaltemperatuur]]&lt;stookgrens,stookgrens-jaar_zip[[#This Row],[etmaaltemperatuur]],0),"")</f>
        <v>15.2</v>
      </c>
      <c r="N1478" s="101">
        <f>IF(ISNUMBER(jaar_zip[[#This Row],[graaddagen]]),IF(OR(MONTH(jaar_zip[[#This Row],[Datum]])=1,MONTH(jaar_zip[[#This Row],[Datum]])=2,MONTH(jaar_zip[[#This Row],[Datum]])=11,MONTH(jaar_zip[[#This Row],[Datum]])=12),1.1,IF(OR(MONTH(jaar_zip[[#This Row],[Datum]])=3,MONTH(jaar_zip[[#This Row],[Datum]])=10),1,0.8))*jaar_zip[[#This Row],[graaddagen]],"")</f>
        <v>16.72</v>
      </c>
      <c r="O1478" s="101">
        <f>IF(ISNUMBER(jaar_zip[[#This Row],[etmaaltemperatuur]]),IF(jaar_zip[[#This Row],[etmaaltemperatuur]]&gt;stookgrens,jaar_zip[[#This Row],[etmaaltemperatuur]]-stookgrens,0),"")</f>
        <v>0</v>
      </c>
    </row>
    <row r="1479" spans="1:15" x14ac:dyDescent="0.3">
      <c r="A1479">
        <v>275</v>
      </c>
      <c r="B1479">
        <v>20240114</v>
      </c>
      <c r="C1479">
        <v>4.8</v>
      </c>
      <c r="D1479">
        <v>2</v>
      </c>
      <c r="E1479">
        <v>75</v>
      </c>
      <c r="F1479">
        <v>3.4</v>
      </c>
      <c r="G1479">
        <v>1008.4</v>
      </c>
      <c r="H1479">
        <v>96</v>
      </c>
      <c r="I1479" s="101" t="s">
        <v>24</v>
      </c>
      <c r="J1479" s="1">
        <f>DATEVALUE(RIGHT(jaar_zip[[#This Row],[YYYYMMDD]],2)&amp;"-"&amp;MID(jaar_zip[[#This Row],[YYYYMMDD]],5,2)&amp;"-"&amp;LEFT(jaar_zip[[#This Row],[YYYYMMDD]],4))</f>
        <v>45305</v>
      </c>
      <c r="K1479" s="101" t="str">
        <f>IF(AND(VALUE(MONTH(jaar_zip[[#This Row],[Datum]]))=1,VALUE(WEEKNUM(jaar_zip[[#This Row],[Datum]],21))&gt;51),RIGHT(YEAR(jaar_zip[[#This Row],[Datum]])-1,2),RIGHT(YEAR(jaar_zip[[#This Row],[Datum]]),2))&amp;"-"&amp; TEXT(WEEKNUM(jaar_zip[[#This Row],[Datum]],21),"00")</f>
        <v>24-02</v>
      </c>
      <c r="L1479" s="101">
        <f>MONTH(jaar_zip[[#This Row],[Datum]])</f>
        <v>1</v>
      </c>
      <c r="M1479" s="101">
        <f>IF(ISNUMBER(jaar_zip[[#This Row],[etmaaltemperatuur]]),IF(jaar_zip[[#This Row],[etmaaltemperatuur]]&lt;stookgrens,stookgrens-jaar_zip[[#This Row],[etmaaltemperatuur]],0),"")</f>
        <v>16</v>
      </c>
      <c r="N1479" s="101">
        <f>IF(ISNUMBER(jaar_zip[[#This Row],[graaddagen]]),IF(OR(MONTH(jaar_zip[[#This Row],[Datum]])=1,MONTH(jaar_zip[[#This Row],[Datum]])=2,MONTH(jaar_zip[[#This Row],[Datum]])=11,MONTH(jaar_zip[[#This Row],[Datum]])=12),1.1,IF(OR(MONTH(jaar_zip[[#This Row],[Datum]])=3,MONTH(jaar_zip[[#This Row],[Datum]])=10),1,0.8))*jaar_zip[[#This Row],[graaddagen]],"")</f>
        <v>17.600000000000001</v>
      </c>
      <c r="O1479" s="101">
        <f>IF(ISNUMBER(jaar_zip[[#This Row],[etmaaltemperatuur]]),IF(jaar_zip[[#This Row],[etmaaltemperatuur]]&gt;stookgrens,jaar_zip[[#This Row],[etmaaltemperatuur]]-stookgrens,0),"")</f>
        <v>0</v>
      </c>
    </row>
    <row r="1480" spans="1:15" x14ac:dyDescent="0.3">
      <c r="A1480">
        <v>275</v>
      </c>
      <c r="B1480">
        <v>20240115</v>
      </c>
      <c r="C1480">
        <v>4.0999999999999996</v>
      </c>
      <c r="D1480">
        <v>0.3</v>
      </c>
      <c r="E1480">
        <v>319</v>
      </c>
      <c r="F1480">
        <v>3.4</v>
      </c>
      <c r="G1480">
        <v>1003.3</v>
      </c>
      <c r="H1480">
        <v>94</v>
      </c>
      <c r="I1480" s="101" t="s">
        <v>24</v>
      </c>
      <c r="J1480" s="1">
        <f>DATEVALUE(RIGHT(jaar_zip[[#This Row],[YYYYMMDD]],2)&amp;"-"&amp;MID(jaar_zip[[#This Row],[YYYYMMDD]],5,2)&amp;"-"&amp;LEFT(jaar_zip[[#This Row],[YYYYMMDD]],4))</f>
        <v>45306</v>
      </c>
      <c r="K1480" s="101" t="str">
        <f>IF(AND(VALUE(MONTH(jaar_zip[[#This Row],[Datum]]))=1,VALUE(WEEKNUM(jaar_zip[[#This Row],[Datum]],21))&gt;51),RIGHT(YEAR(jaar_zip[[#This Row],[Datum]])-1,2),RIGHT(YEAR(jaar_zip[[#This Row],[Datum]]),2))&amp;"-"&amp; TEXT(WEEKNUM(jaar_zip[[#This Row],[Datum]],21),"00")</f>
        <v>24-03</v>
      </c>
      <c r="L1480" s="101">
        <f>MONTH(jaar_zip[[#This Row],[Datum]])</f>
        <v>1</v>
      </c>
      <c r="M1480" s="101">
        <f>IF(ISNUMBER(jaar_zip[[#This Row],[etmaaltemperatuur]]),IF(jaar_zip[[#This Row],[etmaaltemperatuur]]&lt;stookgrens,stookgrens-jaar_zip[[#This Row],[etmaaltemperatuur]],0),"")</f>
        <v>17.7</v>
      </c>
      <c r="N1480" s="101">
        <f>IF(ISNUMBER(jaar_zip[[#This Row],[graaddagen]]),IF(OR(MONTH(jaar_zip[[#This Row],[Datum]])=1,MONTH(jaar_zip[[#This Row],[Datum]])=2,MONTH(jaar_zip[[#This Row],[Datum]])=11,MONTH(jaar_zip[[#This Row],[Datum]])=12),1.1,IF(OR(MONTH(jaar_zip[[#This Row],[Datum]])=3,MONTH(jaar_zip[[#This Row],[Datum]])=10),1,0.8))*jaar_zip[[#This Row],[graaddagen]],"")</f>
        <v>19.470000000000002</v>
      </c>
      <c r="O1480" s="101">
        <f>IF(ISNUMBER(jaar_zip[[#This Row],[etmaaltemperatuur]]),IF(jaar_zip[[#This Row],[etmaaltemperatuur]]&gt;stookgrens,jaar_zip[[#This Row],[etmaaltemperatuur]]-stookgrens,0),"")</f>
        <v>0</v>
      </c>
    </row>
    <row r="1481" spans="1:15" x14ac:dyDescent="0.3">
      <c r="A1481">
        <v>275</v>
      </c>
      <c r="B1481">
        <v>20240116</v>
      </c>
      <c r="C1481">
        <v>4.2</v>
      </c>
      <c r="D1481">
        <v>-0.4</v>
      </c>
      <c r="E1481">
        <v>453</v>
      </c>
      <c r="F1481">
        <v>0.7</v>
      </c>
      <c r="G1481">
        <v>1006.9</v>
      </c>
      <c r="H1481">
        <v>85</v>
      </c>
      <c r="I1481" s="101" t="s">
        <v>24</v>
      </c>
      <c r="J1481" s="1">
        <f>DATEVALUE(RIGHT(jaar_zip[[#This Row],[YYYYMMDD]],2)&amp;"-"&amp;MID(jaar_zip[[#This Row],[YYYYMMDD]],5,2)&amp;"-"&amp;LEFT(jaar_zip[[#This Row],[YYYYMMDD]],4))</f>
        <v>45307</v>
      </c>
      <c r="K1481" s="101" t="str">
        <f>IF(AND(VALUE(MONTH(jaar_zip[[#This Row],[Datum]]))=1,VALUE(WEEKNUM(jaar_zip[[#This Row],[Datum]],21))&gt;51),RIGHT(YEAR(jaar_zip[[#This Row],[Datum]])-1,2),RIGHT(YEAR(jaar_zip[[#This Row],[Datum]]),2))&amp;"-"&amp; TEXT(WEEKNUM(jaar_zip[[#This Row],[Datum]],21),"00")</f>
        <v>24-03</v>
      </c>
      <c r="L1481" s="101">
        <f>MONTH(jaar_zip[[#This Row],[Datum]])</f>
        <v>1</v>
      </c>
      <c r="M1481" s="101">
        <f>IF(ISNUMBER(jaar_zip[[#This Row],[etmaaltemperatuur]]),IF(jaar_zip[[#This Row],[etmaaltemperatuur]]&lt;stookgrens,stookgrens-jaar_zip[[#This Row],[etmaaltemperatuur]],0),"")</f>
        <v>18.399999999999999</v>
      </c>
      <c r="N1481" s="101">
        <f>IF(ISNUMBER(jaar_zip[[#This Row],[graaddagen]]),IF(OR(MONTH(jaar_zip[[#This Row],[Datum]])=1,MONTH(jaar_zip[[#This Row],[Datum]])=2,MONTH(jaar_zip[[#This Row],[Datum]])=11,MONTH(jaar_zip[[#This Row],[Datum]])=12),1.1,IF(OR(MONTH(jaar_zip[[#This Row],[Datum]])=3,MONTH(jaar_zip[[#This Row],[Datum]])=10),1,0.8))*jaar_zip[[#This Row],[graaddagen]],"")</f>
        <v>20.239999999999998</v>
      </c>
      <c r="O1481" s="101">
        <f>IF(ISNUMBER(jaar_zip[[#This Row],[etmaaltemperatuur]]),IF(jaar_zip[[#This Row],[etmaaltemperatuur]]&gt;stookgrens,jaar_zip[[#This Row],[etmaaltemperatuur]]-stookgrens,0),"")</f>
        <v>0</v>
      </c>
    </row>
    <row r="1482" spans="1:15" x14ac:dyDescent="0.3">
      <c r="A1482">
        <v>275</v>
      </c>
      <c r="B1482">
        <v>20240117</v>
      </c>
      <c r="C1482">
        <v>1.8</v>
      </c>
      <c r="D1482">
        <v>-2.4</v>
      </c>
      <c r="E1482">
        <v>180</v>
      </c>
      <c r="F1482">
        <v>0</v>
      </c>
      <c r="G1482">
        <v>993.3</v>
      </c>
      <c r="H1482">
        <v>83</v>
      </c>
      <c r="I1482" s="101" t="s">
        <v>24</v>
      </c>
      <c r="J1482" s="1">
        <f>DATEVALUE(RIGHT(jaar_zip[[#This Row],[YYYYMMDD]],2)&amp;"-"&amp;MID(jaar_zip[[#This Row],[YYYYMMDD]],5,2)&amp;"-"&amp;LEFT(jaar_zip[[#This Row],[YYYYMMDD]],4))</f>
        <v>45308</v>
      </c>
      <c r="K1482" s="101" t="str">
        <f>IF(AND(VALUE(MONTH(jaar_zip[[#This Row],[Datum]]))=1,VALUE(WEEKNUM(jaar_zip[[#This Row],[Datum]],21))&gt;51),RIGHT(YEAR(jaar_zip[[#This Row],[Datum]])-1,2),RIGHT(YEAR(jaar_zip[[#This Row],[Datum]]),2))&amp;"-"&amp; TEXT(WEEKNUM(jaar_zip[[#This Row],[Datum]],21),"00")</f>
        <v>24-03</v>
      </c>
      <c r="L1482" s="101">
        <f>MONTH(jaar_zip[[#This Row],[Datum]])</f>
        <v>1</v>
      </c>
      <c r="M1482" s="101">
        <f>IF(ISNUMBER(jaar_zip[[#This Row],[etmaaltemperatuur]]),IF(jaar_zip[[#This Row],[etmaaltemperatuur]]&lt;stookgrens,stookgrens-jaar_zip[[#This Row],[etmaaltemperatuur]],0),"")</f>
        <v>20.399999999999999</v>
      </c>
      <c r="N1482" s="101">
        <f>IF(ISNUMBER(jaar_zip[[#This Row],[graaddagen]]),IF(OR(MONTH(jaar_zip[[#This Row],[Datum]])=1,MONTH(jaar_zip[[#This Row],[Datum]])=2,MONTH(jaar_zip[[#This Row],[Datum]])=11,MONTH(jaar_zip[[#This Row],[Datum]])=12),1.1,IF(OR(MONTH(jaar_zip[[#This Row],[Datum]])=3,MONTH(jaar_zip[[#This Row],[Datum]])=10),1,0.8))*jaar_zip[[#This Row],[graaddagen]],"")</f>
        <v>22.44</v>
      </c>
      <c r="O1482" s="101">
        <f>IF(ISNUMBER(jaar_zip[[#This Row],[etmaaltemperatuur]]),IF(jaar_zip[[#This Row],[etmaaltemperatuur]]&gt;stookgrens,jaar_zip[[#This Row],[etmaaltemperatuur]]-stookgrens,0),"")</f>
        <v>0</v>
      </c>
    </row>
    <row r="1483" spans="1:15" x14ac:dyDescent="0.3">
      <c r="A1483">
        <v>275</v>
      </c>
      <c r="B1483">
        <v>20240118</v>
      </c>
      <c r="C1483">
        <v>1.3</v>
      </c>
      <c r="D1483">
        <v>-3.4</v>
      </c>
      <c r="E1483">
        <v>597</v>
      </c>
      <c r="F1483">
        <v>0</v>
      </c>
      <c r="G1483">
        <v>1002.9</v>
      </c>
      <c r="H1483">
        <v>88</v>
      </c>
      <c r="I1483" s="101" t="s">
        <v>24</v>
      </c>
      <c r="J1483" s="1">
        <f>DATEVALUE(RIGHT(jaar_zip[[#This Row],[YYYYMMDD]],2)&amp;"-"&amp;MID(jaar_zip[[#This Row],[YYYYMMDD]],5,2)&amp;"-"&amp;LEFT(jaar_zip[[#This Row],[YYYYMMDD]],4))</f>
        <v>45309</v>
      </c>
      <c r="K1483" s="101" t="str">
        <f>IF(AND(VALUE(MONTH(jaar_zip[[#This Row],[Datum]]))=1,VALUE(WEEKNUM(jaar_zip[[#This Row],[Datum]],21))&gt;51),RIGHT(YEAR(jaar_zip[[#This Row],[Datum]])-1,2),RIGHT(YEAR(jaar_zip[[#This Row],[Datum]]),2))&amp;"-"&amp; TEXT(WEEKNUM(jaar_zip[[#This Row],[Datum]],21),"00")</f>
        <v>24-03</v>
      </c>
      <c r="L1483" s="101">
        <f>MONTH(jaar_zip[[#This Row],[Datum]])</f>
        <v>1</v>
      </c>
      <c r="M1483" s="101">
        <f>IF(ISNUMBER(jaar_zip[[#This Row],[etmaaltemperatuur]]),IF(jaar_zip[[#This Row],[etmaaltemperatuur]]&lt;stookgrens,stookgrens-jaar_zip[[#This Row],[etmaaltemperatuur]],0),"")</f>
        <v>21.4</v>
      </c>
      <c r="N1483" s="101">
        <f>IF(ISNUMBER(jaar_zip[[#This Row],[graaddagen]]),IF(OR(MONTH(jaar_zip[[#This Row],[Datum]])=1,MONTH(jaar_zip[[#This Row],[Datum]])=2,MONTH(jaar_zip[[#This Row],[Datum]])=11,MONTH(jaar_zip[[#This Row],[Datum]])=12),1.1,IF(OR(MONTH(jaar_zip[[#This Row],[Datum]])=3,MONTH(jaar_zip[[#This Row],[Datum]])=10),1,0.8))*jaar_zip[[#This Row],[graaddagen]],"")</f>
        <v>23.54</v>
      </c>
      <c r="O1483" s="101">
        <f>IF(ISNUMBER(jaar_zip[[#This Row],[etmaaltemperatuur]]),IF(jaar_zip[[#This Row],[etmaaltemperatuur]]&gt;stookgrens,jaar_zip[[#This Row],[etmaaltemperatuur]]-stookgrens,0),"")</f>
        <v>0</v>
      </c>
    </row>
    <row r="1484" spans="1:15" x14ac:dyDescent="0.3">
      <c r="A1484">
        <v>275</v>
      </c>
      <c r="B1484">
        <v>20240119</v>
      </c>
      <c r="C1484">
        <v>3.7</v>
      </c>
      <c r="D1484">
        <v>-0.3</v>
      </c>
      <c r="E1484">
        <v>435</v>
      </c>
      <c r="F1484">
        <v>-0.1</v>
      </c>
      <c r="G1484">
        <v>1020</v>
      </c>
      <c r="H1484">
        <v>89</v>
      </c>
      <c r="I1484" s="101" t="s">
        <v>24</v>
      </c>
      <c r="J1484" s="1">
        <f>DATEVALUE(RIGHT(jaar_zip[[#This Row],[YYYYMMDD]],2)&amp;"-"&amp;MID(jaar_zip[[#This Row],[YYYYMMDD]],5,2)&amp;"-"&amp;LEFT(jaar_zip[[#This Row],[YYYYMMDD]],4))</f>
        <v>45310</v>
      </c>
      <c r="K1484" s="101" t="str">
        <f>IF(AND(VALUE(MONTH(jaar_zip[[#This Row],[Datum]]))=1,VALUE(WEEKNUM(jaar_zip[[#This Row],[Datum]],21))&gt;51),RIGHT(YEAR(jaar_zip[[#This Row],[Datum]])-1,2),RIGHT(YEAR(jaar_zip[[#This Row],[Datum]]),2))&amp;"-"&amp; TEXT(WEEKNUM(jaar_zip[[#This Row],[Datum]],21),"00")</f>
        <v>24-03</v>
      </c>
      <c r="L1484" s="101">
        <f>MONTH(jaar_zip[[#This Row],[Datum]])</f>
        <v>1</v>
      </c>
      <c r="M1484" s="101">
        <f>IF(ISNUMBER(jaar_zip[[#This Row],[etmaaltemperatuur]]),IF(jaar_zip[[#This Row],[etmaaltemperatuur]]&lt;stookgrens,stookgrens-jaar_zip[[#This Row],[etmaaltemperatuur]],0),"")</f>
        <v>18.3</v>
      </c>
      <c r="N1484" s="101">
        <f>IF(ISNUMBER(jaar_zip[[#This Row],[graaddagen]]),IF(OR(MONTH(jaar_zip[[#This Row],[Datum]])=1,MONTH(jaar_zip[[#This Row],[Datum]])=2,MONTH(jaar_zip[[#This Row],[Datum]])=11,MONTH(jaar_zip[[#This Row],[Datum]])=12),1.1,IF(OR(MONTH(jaar_zip[[#This Row],[Datum]])=3,MONTH(jaar_zip[[#This Row],[Datum]])=10),1,0.8))*jaar_zip[[#This Row],[graaddagen]],"")</f>
        <v>20.130000000000003</v>
      </c>
      <c r="O1484" s="101">
        <f>IF(ISNUMBER(jaar_zip[[#This Row],[etmaaltemperatuur]]),IF(jaar_zip[[#This Row],[etmaaltemperatuur]]&gt;stookgrens,jaar_zip[[#This Row],[etmaaltemperatuur]]-stookgrens,0),"")</f>
        <v>0</v>
      </c>
    </row>
    <row r="1485" spans="1:15" x14ac:dyDescent="0.3">
      <c r="A1485">
        <v>275</v>
      </c>
      <c r="B1485">
        <v>20240120</v>
      </c>
      <c r="C1485">
        <v>4.7</v>
      </c>
      <c r="D1485">
        <v>-0.8</v>
      </c>
      <c r="E1485">
        <v>379</v>
      </c>
      <c r="F1485">
        <v>0</v>
      </c>
      <c r="G1485">
        <v>1027</v>
      </c>
      <c r="H1485">
        <v>82</v>
      </c>
      <c r="I1485" s="101" t="s">
        <v>24</v>
      </c>
      <c r="J1485" s="1">
        <f>DATEVALUE(RIGHT(jaar_zip[[#This Row],[YYYYMMDD]],2)&amp;"-"&amp;MID(jaar_zip[[#This Row],[YYYYMMDD]],5,2)&amp;"-"&amp;LEFT(jaar_zip[[#This Row],[YYYYMMDD]],4))</f>
        <v>45311</v>
      </c>
      <c r="K1485" s="101" t="str">
        <f>IF(AND(VALUE(MONTH(jaar_zip[[#This Row],[Datum]]))=1,VALUE(WEEKNUM(jaar_zip[[#This Row],[Datum]],21))&gt;51),RIGHT(YEAR(jaar_zip[[#This Row],[Datum]])-1,2),RIGHT(YEAR(jaar_zip[[#This Row],[Datum]]),2))&amp;"-"&amp; TEXT(WEEKNUM(jaar_zip[[#This Row],[Datum]],21),"00")</f>
        <v>24-03</v>
      </c>
      <c r="L1485" s="101">
        <f>MONTH(jaar_zip[[#This Row],[Datum]])</f>
        <v>1</v>
      </c>
      <c r="M1485" s="101">
        <f>IF(ISNUMBER(jaar_zip[[#This Row],[etmaaltemperatuur]]),IF(jaar_zip[[#This Row],[etmaaltemperatuur]]&lt;stookgrens,stookgrens-jaar_zip[[#This Row],[etmaaltemperatuur]],0),"")</f>
        <v>18.8</v>
      </c>
      <c r="N1485" s="101">
        <f>IF(ISNUMBER(jaar_zip[[#This Row],[graaddagen]]),IF(OR(MONTH(jaar_zip[[#This Row],[Datum]])=1,MONTH(jaar_zip[[#This Row],[Datum]])=2,MONTH(jaar_zip[[#This Row],[Datum]])=11,MONTH(jaar_zip[[#This Row],[Datum]])=12),1.1,IF(OR(MONTH(jaar_zip[[#This Row],[Datum]])=3,MONTH(jaar_zip[[#This Row],[Datum]])=10),1,0.8))*jaar_zip[[#This Row],[graaddagen]],"")</f>
        <v>20.680000000000003</v>
      </c>
      <c r="O1485" s="101">
        <f>IF(ISNUMBER(jaar_zip[[#This Row],[etmaaltemperatuur]]),IF(jaar_zip[[#This Row],[etmaaltemperatuur]]&gt;stookgrens,jaar_zip[[#This Row],[etmaaltemperatuur]]-stookgrens,0),"")</f>
        <v>0</v>
      </c>
    </row>
    <row r="1486" spans="1:15" x14ac:dyDescent="0.3">
      <c r="A1486">
        <v>275</v>
      </c>
      <c r="B1486">
        <v>20240121</v>
      </c>
      <c r="C1486">
        <v>7.5</v>
      </c>
      <c r="D1486">
        <v>3.2</v>
      </c>
      <c r="E1486">
        <v>135</v>
      </c>
      <c r="F1486">
        <v>-0.1</v>
      </c>
      <c r="G1486">
        <v>1017.4</v>
      </c>
      <c r="H1486">
        <v>71</v>
      </c>
      <c r="I1486" s="101" t="s">
        <v>24</v>
      </c>
      <c r="J1486" s="1">
        <f>DATEVALUE(RIGHT(jaar_zip[[#This Row],[YYYYMMDD]],2)&amp;"-"&amp;MID(jaar_zip[[#This Row],[YYYYMMDD]],5,2)&amp;"-"&amp;LEFT(jaar_zip[[#This Row],[YYYYMMDD]],4))</f>
        <v>45312</v>
      </c>
      <c r="K1486" s="101" t="str">
        <f>IF(AND(VALUE(MONTH(jaar_zip[[#This Row],[Datum]]))=1,VALUE(WEEKNUM(jaar_zip[[#This Row],[Datum]],21))&gt;51),RIGHT(YEAR(jaar_zip[[#This Row],[Datum]])-1,2),RIGHT(YEAR(jaar_zip[[#This Row],[Datum]]),2))&amp;"-"&amp; TEXT(WEEKNUM(jaar_zip[[#This Row],[Datum]],21),"00")</f>
        <v>24-03</v>
      </c>
      <c r="L1486" s="101">
        <f>MONTH(jaar_zip[[#This Row],[Datum]])</f>
        <v>1</v>
      </c>
      <c r="M1486" s="101">
        <f>IF(ISNUMBER(jaar_zip[[#This Row],[etmaaltemperatuur]]),IF(jaar_zip[[#This Row],[etmaaltemperatuur]]&lt;stookgrens,stookgrens-jaar_zip[[#This Row],[etmaaltemperatuur]],0),"")</f>
        <v>14.8</v>
      </c>
      <c r="N1486" s="101">
        <f>IF(ISNUMBER(jaar_zip[[#This Row],[graaddagen]]),IF(OR(MONTH(jaar_zip[[#This Row],[Datum]])=1,MONTH(jaar_zip[[#This Row],[Datum]])=2,MONTH(jaar_zip[[#This Row],[Datum]])=11,MONTH(jaar_zip[[#This Row],[Datum]])=12),1.1,IF(OR(MONTH(jaar_zip[[#This Row],[Datum]])=3,MONTH(jaar_zip[[#This Row],[Datum]])=10),1,0.8))*jaar_zip[[#This Row],[graaddagen]],"")</f>
        <v>16.28</v>
      </c>
      <c r="O1486" s="101">
        <f>IF(ISNUMBER(jaar_zip[[#This Row],[etmaaltemperatuur]]),IF(jaar_zip[[#This Row],[etmaaltemperatuur]]&gt;stookgrens,jaar_zip[[#This Row],[etmaaltemperatuur]]-stookgrens,0),"")</f>
        <v>0</v>
      </c>
    </row>
    <row r="1487" spans="1:15" x14ac:dyDescent="0.3">
      <c r="A1487">
        <v>275</v>
      </c>
      <c r="B1487">
        <v>20240122</v>
      </c>
      <c r="C1487">
        <v>8.8000000000000007</v>
      </c>
      <c r="D1487">
        <v>9</v>
      </c>
      <c r="E1487">
        <v>297</v>
      </c>
      <c r="F1487">
        <v>8</v>
      </c>
      <c r="G1487">
        <v>1007.8</v>
      </c>
      <c r="H1487">
        <v>83</v>
      </c>
      <c r="I1487" s="101" t="s">
        <v>24</v>
      </c>
      <c r="J1487" s="1">
        <f>DATEVALUE(RIGHT(jaar_zip[[#This Row],[YYYYMMDD]],2)&amp;"-"&amp;MID(jaar_zip[[#This Row],[YYYYMMDD]],5,2)&amp;"-"&amp;LEFT(jaar_zip[[#This Row],[YYYYMMDD]],4))</f>
        <v>45313</v>
      </c>
      <c r="K1487" s="101" t="str">
        <f>IF(AND(VALUE(MONTH(jaar_zip[[#This Row],[Datum]]))=1,VALUE(WEEKNUM(jaar_zip[[#This Row],[Datum]],21))&gt;51),RIGHT(YEAR(jaar_zip[[#This Row],[Datum]])-1,2),RIGHT(YEAR(jaar_zip[[#This Row],[Datum]]),2))&amp;"-"&amp; TEXT(WEEKNUM(jaar_zip[[#This Row],[Datum]],21),"00")</f>
        <v>24-04</v>
      </c>
      <c r="L1487" s="101">
        <f>MONTH(jaar_zip[[#This Row],[Datum]])</f>
        <v>1</v>
      </c>
      <c r="M1487" s="101">
        <f>IF(ISNUMBER(jaar_zip[[#This Row],[etmaaltemperatuur]]),IF(jaar_zip[[#This Row],[etmaaltemperatuur]]&lt;stookgrens,stookgrens-jaar_zip[[#This Row],[etmaaltemperatuur]],0),"")</f>
        <v>9</v>
      </c>
      <c r="N1487" s="101">
        <f>IF(ISNUMBER(jaar_zip[[#This Row],[graaddagen]]),IF(OR(MONTH(jaar_zip[[#This Row],[Datum]])=1,MONTH(jaar_zip[[#This Row],[Datum]])=2,MONTH(jaar_zip[[#This Row],[Datum]])=11,MONTH(jaar_zip[[#This Row],[Datum]])=12),1.1,IF(OR(MONTH(jaar_zip[[#This Row],[Datum]])=3,MONTH(jaar_zip[[#This Row],[Datum]])=10),1,0.8))*jaar_zip[[#This Row],[graaddagen]],"")</f>
        <v>9.9</v>
      </c>
      <c r="O1487" s="101">
        <f>IF(ISNUMBER(jaar_zip[[#This Row],[etmaaltemperatuur]]),IF(jaar_zip[[#This Row],[etmaaltemperatuur]]&gt;stookgrens,jaar_zip[[#This Row],[etmaaltemperatuur]]-stookgrens,0),"")</f>
        <v>0</v>
      </c>
    </row>
    <row r="1488" spans="1:15" x14ac:dyDescent="0.3">
      <c r="A1488">
        <v>275</v>
      </c>
      <c r="B1488">
        <v>20240123</v>
      </c>
      <c r="C1488">
        <v>7.1</v>
      </c>
      <c r="D1488">
        <v>7.6</v>
      </c>
      <c r="E1488">
        <v>360</v>
      </c>
      <c r="F1488">
        <v>4.0999999999999996</v>
      </c>
      <c r="G1488">
        <v>1019.5</v>
      </c>
      <c r="H1488">
        <v>84</v>
      </c>
      <c r="I1488" s="101" t="s">
        <v>24</v>
      </c>
      <c r="J1488" s="1">
        <f>DATEVALUE(RIGHT(jaar_zip[[#This Row],[YYYYMMDD]],2)&amp;"-"&amp;MID(jaar_zip[[#This Row],[YYYYMMDD]],5,2)&amp;"-"&amp;LEFT(jaar_zip[[#This Row],[YYYYMMDD]],4))</f>
        <v>45314</v>
      </c>
      <c r="K1488" s="101" t="str">
        <f>IF(AND(VALUE(MONTH(jaar_zip[[#This Row],[Datum]]))=1,VALUE(WEEKNUM(jaar_zip[[#This Row],[Datum]],21))&gt;51),RIGHT(YEAR(jaar_zip[[#This Row],[Datum]])-1,2),RIGHT(YEAR(jaar_zip[[#This Row],[Datum]]),2))&amp;"-"&amp; TEXT(WEEKNUM(jaar_zip[[#This Row],[Datum]],21),"00")</f>
        <v>24-04</v>
      </c>
      <c r="L1488" s="101">
        <f>MONTH(jaar_zip[[#This Row],[Datum]])</f>
        <v>1</v>
      </c>
      <c r="M1488" s="101">
        <f>IF(ISNUMBER(jaar_zip[[#This Row],[etmaaltemperatuur]]),IF(jaar_zip[[#This Row],[etmaaltemperatuur]]&lt;stookgrens,stookgrens-jaar_zip[[#This Row],[etmaaltemperatuur]],0),"")</f>
        <v>10.4</v>
      </c>
      <c r="N1488" s="101">
        <f>IF(ISNUMBER(jaar_zip[[#This Row],[graaddagen]]),IF(OR(MONTH(jaar_zip[[#This Row],[Datum]])=1,MONTH(jaar_zip[[#This Row],[Datum]])=2,MONTH(jaar_zip[[#This Row],[Datum]])=11,MONTH(jaar_zip[[#This Row],[Datum]])=12),1.1,IF(OR(MONTH(jaar_zip[[#This Row],[Datum]])=3,MONTH(jaar_zip[[#This Row],[Datum]])=10),1,0.8))*jaar_zip[[#This Row],[graaddagen]],"")</f>
        <v>11.440000000000001</v>
      </c>
      <c r="O1488" s="101">
        <f>IF(ISNUMBER(jaar_zip[[#This Row],[etmaaltemperatuur]]),IF(jaar_zip[[#This Row],[etmaaltemperatuur]]&gt;stookgrens,jaar_zip[[#This Row],[etmaaltemperatuur]]-stookgrens,0),"")</f>
        <v>0</v>
      </c>
    </row>
    <row r="1489" spans="1:15" x14ac:dyDescent="0.3">
      <c r="A1489">
        <v>275</v>
      </c>
      <c r="B1489">
        <v>20240124</v>
      </c>
      <c r="C1489">
        <v>8.3000000000000007</v>
      </c>
      <c r="D1489">
        <v>9.6999999999999993</v>
      </c>
      <c r="E1489">
        <v>338</v>
      </c>
      <c r="F1489">
        <v>1.9</v>
      </c>
      <c r="G1489">
        <v>1020</v>
      </c>
      <c r="H1489">
        <v>77</v>
      </c>
      <c r="I1489" s="101" t="s">
        <v>24</v>
      </c>
      <c r="J1489" s="1">
        <f>DATEVALUE(RIGHT(jaar_zip[[#This Row],[YYYYMMDD]],2)&amp;"-"&amp;MID(jaar_zip[[#This Row],[YYYYMMDD]],5,2)&amp;"-"&amp;LEFT(jaar_zip[[#This Row],[YYYYMMDD]],4))</f>
        <v>45315</v>
      </c>
      <c r="K1489" s="101" t="str">
        <f>IF(AND(VALUE(MONTH(jaar_zip[[#This Row],[Datum]]))=1,VALUE(WEEKNUM(jaar_zip[[#This Row],[Datum]],21))&gt;51),RIGHT(YEAR(jaar_zip[[#This Row],[Datum]])-1,2),RIGHT(YEAR(jaar_zip[[#This Row],[Datum]]),2))&amp;"-"&amp; TEXT(WEEKNUM(jaar_zip[[#This Row],[Datum]],21),"00")</f>
        <v>24-04</v>
      </c>
      <c r="L1489" s="101">
        <f>MONTH(jaar_zip[[#This Row],[Datum]])</f>
        <v>1</v>
      </c>
      <c r="M1489" s="101">
        <f>IF(ISNUMBER(jaar_zip[[#This Row],[etmaaltemperatuur]]),IF(jaar_zip[[#This Row],[etmaaltemperatuur]]&lt;stookgrens,stookgrens-jaar_zip[[#This Row],[etmaaltemperatuur]],0),"")</f>
        <v>8.3000000000000007</v>
      </c>
      <c r="N1489" s="101">
        <f>IF(ISNUMBER(jaar_zip[[#This Row],[graaddagen]]),IF(OR(MONTH(jaar_zip[[#This Row],[Datum]])=1,MONTH(jaar_zip[[#This Row],[Datum]])=2,MONTH(jaar_zip[[#This Row],[Datum]])=11,MONTH(jaar_zip[[#This Row],[Datum]])=12),1.1,IF(OR(MONTH(jaar_zip[[#This Row],[Datum]])=3,MONTH(jaar_zip[[#This Row],[Datum]])=10),1,0.8))*jaar_zip[[#This Row],[graaddagen]],"")</f>
        <v>9.1300000000000008</v>
      </c>
      <c r="O1489" s="101">
        <f>IF(ISNUMBER(jaar_zip[[#This Row],[etmaaltemperatuur]]),IF(jaar_zip[[#This Row],[etmaaltemperatuur]]&gt;stookgrens,jaar_zip[[#This Row],[etmaaltemperatuur]]-stookgrens,0),"")</f>
        <v>0</v>
      </c>
    </row>
    <row r="1490" spans="1:15" x14ac:dyDescent="0.3">
      <c r="A1490">
        <v>275</v>
      </c>
      <c r="B1490">
        <v>20240125</v>
      </c>
      <c r="C1490">
        <v>2.9</v>
      </c>
      <c r="D1490">
        <v>5.6</v>
      </c>
      <c r="E1490">
        <v>313</v>
      </c>
      <c r="F1490">
        <v>1.5</v>
      </c>
      <c r="G1490">
        <v>1027</v>
      </c>
      <c r="H1490">
        <v>94</v>
      </c>
      <c r="I1490" s="101" t="s">
        <v>24</v>
      </c>
      <c r="J1490" s="1">
        <f>DATEVALUE(RIGHT(jaar_zip[[#This Row],[YYYYMMDD]],2)&amp;"-"&amp;MID(jaar_zip[[#This Row],[YYYYMMDD]],5,2)&amp;"-"&amp;LEFT(jaar_zip[[#This Row],[YYYYMMDD]],4))</f>
        <v>45316</v>
      </c>
      <c r="K1490" s="101" t="str">
        <f>IF(AND(VALUE(MONTH(jaar_zip[[#This Row],[Datum]]))=1,VALUE(WEEKNUM(jaar_zip[[#This Row],[Datum]],21))&gt;51),RIGHT(YEAR(jaar_zip[[#This Row],[Datum]])-1,2),RIGHT(YEAR(jaar_zip[[#This Row],[Datum]]),2))&amp;"-"&amp; TEXT(WEEKNUM(jaar_zip[[#This Row],[Datum]],21),"00")</f>
        <v>24-04</v>
      </c>
      <c r="L1490" s="101">
        <f>MONTH(jaar_zip[[#This Row],[Datum]])</f>
        <v>1</v>
      </c>
      <c r="M1490" s="101">
        <f>IF(ISNUMBER(jaar_zip[[#This Row],[etmaaltemperatuur]]),IF(jaar_zip[[#This Row],[etmaaltemperatuur]]&lt;stookgrens,stookgrens-jaar_zip[[#This Row],[etmaaltemperatuur]],0),"")</f>
        <v>12.4</v>
      </c>
      <c r="N1490" s="101">
        <f>IF(ISNUMBER(jaar_zip[[#This Row],[graaddagen]]),IF(OR(MONTH(jaar_zip[[#This Row],[Datum]])=1,MONTH(jaar_zip[[#This Row],[Datum]])=2,MONTH(jaar_zip[[#This Row],[Datum]])=11,MONTH(jaar_zip[[#This Row],[Datum]])=12),1.1,IF(OR(MONTH(jaar_zip[[#This Row],[Datum]])=3,MONTH(jaar_zip[[#This Row],[Datum]])=10),1,0.8))*jaar_zip[[#This Row],[graaddagen]],"")</f>
        <v>13.640000000000002</v>
      </c>
      <c r="O1490" s="101">
        <f>IF(ISNUMBER(jaar_zip[[#This Row],[etmaaltemperatuur]]),IF(jaar_zip[[#This Row],[etmaaltemperatuur]]&gt;stookgrens,jaar_zip[[#This Row],[etmaaltemperatuur]]-stookgrens,0),"")</f>
        <v>0</v>
      </c>
    </row>
    <row r="1491" spans="1:15" x14ac:dyDescent="0.3">
      <c r="A1491">
        <v>275</v>
      </c>
      <c r="B1491">
        <v>20240126</v>
      </c>
      <c r="C1491">
        <v>5.7</v>
      </c>
      <c r="D1491">
        <v>6.9</v>
      </c>
      <c r="E1491">
        <v>216</v>
      </c>
      <c r="F1491">
        <v>4.8</v>
      </c>
      <c r="G1491">
        <v>1025.4000000000001</v>
      </c>
      <c r="H1491">
        <v>86</v>
      </c>
      <c r="I1491" s="101" t="s">
        <v>24</v>
      </c>
      <c r="J1491" s="1">
        <f>DATEVALUE(RIGHT(jaar_zip[[#This Row],[YYYYMMDD]],2)&amp;"-"&amp;MID(jaar_zip[[#This Row],[YYYYMMDD]],5,2)&amp;"-"&amp;LEFT(jaar_zip[[#This Row],[YYYYMMDD]],4))</f>
        <v>45317</v>
      </c>
      <c r="K1491" s="101" t="str">
        <f>IF(AND(VALUE(MONTH(jaar_zip[[#This Row],[Datum]]))=1,VALUE(WEEKNUM(jaar_zip[[#This Row],[Datum]],21))&gt;51),RIGHT(YEAR(jaar_zip[[#This Row],[Datum]])-1,2),RIGHT(YEAR(jaar_zip[[#This Row],[Datum]]),2))&amp;"-"&amp; TEXT(WEEKNUM(jaar_zip[[#This Row],[Datum]],21),"00")</f>
        <v>24-04</v>
      </c>
      <c r="L1491" s="101">
        <f>MONTH(jaar_zip[[#This Row],[Datum]])</f>
        <v>1</v>
      </c>
      <c r="M1491" s="101">
        <f>IF(ISNUMBER(jaar_zip[[#This Row],[etmaaltemperatuur]]),IF(jaar_zip[[#This Row],[etmaaltemperatuur]]&lt;stookgrens,stookgrens-jaar_zip[[#This Row],[etmaaltemperatuur]],0),"")</f>
        <v>11.1</v>
      </c>
      <c r="N1491" s="101">
        <f>IF(ISNUMBER(jaar_zip[[#This Row],[graaddagen]]),IF(OR(MONTH(jaar_zip[[#This Row],[Datum]])=1,MONTH(jaar_zip[[#This Row],[Datum]])=2,MONTH(jaar_zip[[#This Row],[Datum]])=11,MONTH(jaar_zip[[#This Row],[Datum]])=12),1.1,IF(OR(MONTH(jaar_zip[[#This Row],[Datum]])=3,MONTH(jaar_zip[[#This Row],[Datum]])=10),1,0.8))*jaar_zip[[#This Row],[graaddagen]],"")</f>
        <v>12.21</v>
      </c>
      <c r="O1491" s="101">
        <f>IF(ISNUMBER(jaar_zip[[#This Row],[etmaaltemperatuur]]),IF(jaar_zip[[#This Row],[etmaaltemperatuur]]&gt;stookgrens,jaar_zip[[#This Row],[etmaaltemperatuur]]-stookgrens,0),"")</f>
        <v>0</v>
      </c>
    </row>
    <row r="1492" spans="1:15" x14ac:dyDescent="0.3">
      <c r="A1492">
        <v>275</v>
      </c>
      <c r="B1492">
        <v>20240127</v>
      </c>
      <c r="C1492">
        <v>2.2999999999999998</v>
      </c>
      <c r="D1492">
        <v>2.2000000000000002</v>
      </c>
      <c r="E1492">
        <v>572</v>
      </c>
      <c r="F1492">
        <v>0</v>
      </c>
      <c r="G1492">
        <v>1035.0999999999999</v>
      </c>
      <c r="H1492">
        <v>86</v>
      </c>
      <c r="I1492" s="101" t="s">
        <v>24</v>
      </c>
      <c r="J1492" s="1">
        <f>DATEVALUE(RIGHT(jaar_zip[[#This Row],[YYYYMMDD]],2)&amp;"-"&amp;MID(jaar_zip[[#This Row],[YYYYMMDD]],5,2)&amp;"-"&amp;LEFT(jaar_zip[[#This Row],[YYYYMMDD]],4))</f>
        <v>45318</v>
      </c>
      <c r="K1492" s="101" t="str">
        <f>IF(AND(VALUE(MONTH(jaar_zip[[#This Row],[Datum]]))=1,VALUE(WEEKNUM(jaar_zip[[#This Row],[Datum]],21))&gt;51),RIGHT(YEAR(jaar_zip[[#This Row],[Datum]])-1,2),RIGHT(YEAR(jaar_zip[[#This Row],[Datum]]),2))&amp;"-"&amp; TEXT(WEEKNUM(jaar_zip[[#This Row],[Datum]],21),"00")</f>
        <v>24-04</v>
      </c>
      <c r="L1492" s="101">
        <f>MONTH(jaar_zip[[#This Row],[Datum]])</f>
        <v>1</v>
      </c>
      <c r="M1492" s="101">
        <f>IF(ISNUMBER(jaar_zip[[#This Row],[etmaaltemperatuur]]),IF(jaar_zip[[#This Row],[etmaaltemperatuur]]&lt;stookgrens,stookgrens-jaar_zip[[#This Row],[etmaaltemperatuur]],0),"")</f>
        <v>15.8</v>
      </c>
      <c r="N1492" s="101">
        <f>IF(ISNUMBER(jaar_zip[[#This Row],[graaddagen]]),IF(OR(MONTH(jaar_zip[[#This Row],[Datum]])=1,MONTH(jaar_zip[[#This Row],[Datum]])=2,MONTH(jaar_zip[[#This Row],[Datum]])=11,MONTH(jaar_zip[[#This Row],[Datum]])=12),1.1,IF(OR(MONTH(jaar_zip[[#This Row],[Datum]])=3,MONTH(jaar_zip[[#This Row],[Datum]])=10),1,0.8))*jaar_zip[[#This Row],[graaddagen]],"")</f>
        <v>17.380000000000003</v>
      </c>
      <c r="O1492" s="101">
        <f>IF(ISNUMBER(jaar_zip[[#This Row],[etmaaltemperatuur]]),IF(jaar_zip[[#This Row],[etmaaltemperatuur]]&gt;stookgrens,jaar_zip[[#This Row],[etmaaltemperatuur]]-stookgrens,0),"")</f>
        <v>0</v>
      </c>
    </row>
    <row r="1493" spans="1:15" x14ac:dyDescent="0.3">
      <c r="A1493">
        <v>275</v>
      </c>
      <c r="B1493">
        <v>20240128</v>
      </c>
      <c r="C1493">
        <v>2.9</v>
      </c>
      <c r="D1493">
        <v>4.4000000000000004</v>
      </c>
      <c r="E1493">
        <v>621</v>
      </c>
      <c r="F1493">
        <v>0</v>
      </c>
      <c r="G1493">
        <v>1028.0999999999999</v>
      </c>
      <c r="H1493">
        <v>70</v>
      </c>
      <c r="I1493" s="101" t="s">
        <v>24</v>
      </c>
      <c r="J1493" s="1">
        <f>DATEVALUE(RIGHT(jaar_zip[[#This Row],[YYYYMMDD]],2)&amp;"-"&amp;MID(jaar_zip[[#This Row],[YYYYMMDD]],5,2)&amp;"-"&amp;LEFT(jaar_zip[[#This Row],[YYYYMMDD]],4))</f>
        <v>45319</v>
      </c>
      <c r="K1493" s="101" t="str">
        <f>IF(AND(VALUE(MONTH(jaar_zip[[#This Row],[Datum]]))=1,VALUE(WEEKNUM(jaar_zip[[#This Row],[Datum]],21))&gt;51),RIGHT(YEAR(jaar_zip[[#This Row],[Datum]])-1,2),RIGHT(YEAR(jaar_zip[[#This Row],[Datum]]),2))&amp;"-"&amp; TEXT(WEEKNUM(jaar_zip[[#This Row],[Datum]],21),"00")</f>
        <v>24-04</v>
      </c>
      <c r="L1493" s="101">
        <f>MONTH(jaar_zip[[#This Row],[Datum]])</f>
        <v>1</v>
      </c>
      <c r="M1493" s="101">
        <f>IF(ISNUMBER(jaar_zip[[#This Row],[etmaaltemperatuur]]),IF(jaar_zip[[#This Row],[etmaaltemperatuur]]&lt;stookgrens,stookgrens-jaar_zip[[#This Row],[etmaaltemperatuur]],0),"")</f>
        <v>13.6</v>
      </c>
      <c r="N1493" s="101">
        <f>IF(ISNUMBER(jaar_zip[[#This Row],[graaddagen]]),IF(OR(MONTH(jaar_zip[[#This Row],[Datum]])=1,MONTH(jaar_zip[[#This Row],[Datum]])=2,MONTH(jaar_zip[[#This Row],[Datum]])=11,MONTH(jaar_zip[[#This Row],[Datum]])=12),1.1,IF(OR(MONTH(jaar_zip[[#This Row],[Datum]])=3,MONTH(jaar_zip[[#This Row],[Datum]])=10),1,0.8))*jaar_zip[[#This Row],[graaddagen]],"")</f>
        <v>14.96</v>
      </c>
      <c r="O1493" s="101">
        <f>IF(ISNUMBER(jaar_zip[[#This Row],[etmaaltemperatuur]]),IF(jaar_zip[[#This Row],[etmaaltemperatuur]]&gt;stookgrens,jaar_zip[[#This Row],[etmaaltemperatuur]]-stookgrens,0),"")</f>
        <v>0</v>
      </c>
    </row>
    <row r="1494" spans="1:15" x14ac:dyDescent="0.3">
      <c r="A1494">
        <v>275</v>
      </c>
      <c r="B1494">
        <v>20240129</v>
      </c>
      <c r="C1494">
        <v>2.9</v>
      </c>
      <c r="D1494">
        <v>6.9</v>
      </c>
      <c r="E1494">
        <v>496</v>
      </c>
      <c r="F1494">
        <v>0</v>
      </c>
      <c r="G1494">
        <v>1026.2</v>
      </c>
      <c r="H1494">
        <v>78</v>
      </c>
      <c r="I1494" s="101" t="s">
        <v>24</v>
      </c>
      <c r="J1494" s="1">
        <f>DATEVALUE(RIGHT(jaar_zip[[#This Row],[YYYYMMDD]],2)&amp;"-"&amp;MID(jaar_zip[[#This Row],[YYYYMMDD]],5,2)&amp;"-"&amp;LEFT(jaar_zip[[#This Row],[YYYYMMDD]],4))</f>
        <v>45320</v>
      </c>
      <c r="K1494" s="101" t="str">
        <f>IF(AND(VALUE(MONTH(jaar_zip[[#This Row],[Datum]]))=1,VALUE(WEEKNUM(jaar_zip[[#This Row],[Datum]],21))&gt;51),RIGHT(YEAR(jaar_zip[[#This Row],[Datum]])-1,2),RIGHT(YEAR(jaar_zip[[#This Row],[Datum]]),2))&amp;"-"&amp; TEXT(WEEKNUM(jaar_zip[[#This Row],[Datum]],21),"00")</f>
        <v>24-05</v>
      </c>
      <c r="L1494" s="101">
        <f>MONTH(jaar_zip[[#This Row],[Datum]])</f>
        <v>1</v>
      </c>
      <c r="M1494" s="101">
        <f>IF(ISNUMBER(jaar_zip[[#This Row],[etmaaltemperatuur]]),IF(jaar_zip[[#This Row],[etmaaltemperatuur]]&lt;stookgrens,stookgrens-jaar_zip[[#This Row],[etmaaltemperatuur]],0),"")</f>
        <v>11.1</v>
      </c>
      <c r="N1494" s="101">
        <f>IF(ISNUMBER(jaar_zip[[#This Row],[graaddagen]]),IF(OR(MONTH(jaar_zip[[#This Row],[Datum]])=1,MONTH(jaar_zip[[#This Row],[Datum]])=2,MONTH(jaar_zip[[#This Row],[Datum]])=11,MONTH(jaar_zip[[#This Row],[Datum]])=12),1.1,IF(OR(MONTH(jaar_zip[[#This Row],[Datum]])=3,MONTH(jaar_zip[[#This Row],[Datum]])=10),1,0.8))*jaar_zip[[#This Row],[graaddagen]],"")</f>
        <v>12.21</v>
      </c>
      <c r="O1494" s="101">
        <f>IF(ISNUMBER(jaar_zip[[#This Row],[etmaaltemperatuur]]),IF(jaar_zip[[#This Row],[etmaaltemperatuur]]&gt;stookgrens,jaar_zip[[#This Row],[etmaaltemperatuur]]-stookgrens,0),"")</f>
        <v>0</v>
      </c>
    </row>
    <row r="1495" spans="1:15" x14ac:dyDescent="0.3">
      <c r="A1495">
        <v>275</v>
      </c>
      <c r="B1495">
        <v>20240130</v>
      </c>
      <c r="C1495">
        <v>4.5999999999999996</v>
      </c>
      <c r="D1495">
        <v>7.8</v>
      </c>
      <c r="E1495">
        <v>184</v>
      </c>
      <c r="F1495">
        <v>1</v>
      </c>
      <c r="G1495">
        <v>1027.9000000000001</v>
      </c>
      <c r="H1495">
        <v>87</v>
      </c>
      <c r="I1495" s="101" t="s">
        <v>24</v>
      </c>
      <c r="J1495" s="1">
        <f>DATEVALUE(RIGHT(jaar_zip[[#This Row],[YYYYMMDD]],2)&amp;"-"&amp;MID(jaar_zip[[#This Row],[YYYYMMDD]],5,2)&amp;"-"&amp;LEFT(jaar_zip[[#This Row],[YYYYMMDD]],4))</f>
        <v>45321</v>
      </c>
      <c r="K1495" s="101" t="str">
        <f>IF(AND(VALUE(MONTH(jaar_zip[[#This Row],[Datum]]))=1,VALUE(WEEKNUM(jaar_zip[[#This Row],[Datum]],21))&gt;51),RIGHT(YEAR(jaar_zip[[#This Row],[Datum]])-1,2),RIGHT(YEAR(jaar_zip[[#This Row],[Datum]]),2))&amp;"-"&amp; TEXT(WEEKNUM(jaar_zip[[#This Row],[Datum]],21),"00")</f>
        <v>24-05</v>
      </c>
      <c r="L1495" s="101">
        <f>MONTH(jaar_zip[[#This Row],[Datum]])</f>
        <v>1</v>
      </c>
      <c r="M1495" s="101">
        <f>IF(ISNUMBER(jaar_zip[[#This Row],[etmaaltemperatuur]]),IF(jaar_zip[[#This Row],[etmaaltemperatuur]]&lt;stookgrens,stookgrens-jaar_zip[[#This Row],[etmaaltemperatuur]],0),"")</f>
        <v>10.199999999999999</v>
      </c>
      <c r="N1495" s="101">
        <f>IF(ISNUMBER(jaar_zip[[#This Row],[graaddagen]]),IF(OR(MONTH(jaar_zip[[#This Row],[Datum]])=1,MONTH(jaar_zip[[#This Row],[Datum]])=2,MONTH(jaar_zip[[#This Row],[Datum]])=11,MONTH(jaar_zip[[#This Row],[Datum]])=12),1.1,IF(OR(MONTH(jaar_zip[[#This Row],[Datum]])=3,MONTH(jaar_zip[[#This Row],[Datum]])=10),1,0.8))*jaar_zip[[#This Row],[graaddagen]],"")</f>
        <v>11.22</v>
      </c>
      <c r="O1495" s="101">
        <f>IF(ISNUMBER(jaar_zip[[#This Row],[etmaaltemperatuur]]),IF(jaar_zip[[#This Row],[etmaaltemperatuur]]&gt;stookgrens,jaar_zip[[#This Row],[etmaaltemperatuur]]-stookgrens,0),"")</f>
        <v>0</v>
      </c>
    </row>
    <row r="1496" spans="1:15" x14ac:dyDescent="0.3">
      <c r="A1496">
        <v>275</v>
      </c>
      <c r="B1496">
        <v>20240131</v>
      </c>
      <c r="C1496">
        <v>4.0999999999999996</v>
      </c>
      <c r="D1496">
        <v>5.8</v>
      </c>
      <c r="E1496">
        <v>160</v>
      </c>
      <c r="F1496">
        <v>1.4</v>
      </c>
      <c r="G1496">
        <v>1030.3</v>
      </c>
      <c r="H1496">
        <v>84</v>
      </c>
      <c r="I1496" s="101" t="s">
        <v>24</v>
      </c>
      <c r="J1496" s="1">
        <f>DATEVALUE(RIGHT(jaar_zip[[#This Row],[YYYYMMDD]],2)&amp;"-"&amp;MID(jaar_zip[[#This Row],[YYYYMMDD]],5,2)&amp;"-"&amp;LEFT(jaar_zip[[#This Row],[YYYYMMDD]],4))</f>
        <v>45322</v>
      </c>
      <c r="K1496" s="101" t="str">
        <f>IF(AND(VALUE(MONTH(jaar_zip[[#This Row],[Datum]]))=1,VALUE(WEEKNUM(jaar_zip[[#This Row],[Datum]],21))&gt;51),RIGHT(YEAR(jaar_zip[[#This Row],[Datum]])-1,2),RIGHT(YEAR(jaar_zip[[#This Row],[Datum]]),2))&amp;"-"&amp; TEXT(WEEKNUM(jaar_zip[[#This Row],[Datum]],21),"00")</f>
        <v>24-05</v>
      </c>
      <c r="L1496" s="101">
        <f>MONTH(jaar_zip[[#This Row],[Datum]])</f>
        <v>1</v>
      </c>
      <c r="M1496" s="101">
        <f>IF(ISNUMBER(jaar_zip[[#This Row],[etmaaltemperatuur]]),IF(jaar_zip[[#This Row],[etmaaltemperatuur]]&lt;stookgrens,stookgrens-jaar_zip[[#This Row],[etmaaltemperatuur]],0),"")</f>
        <v>12.2</v>
      </c>
      <c r="N1496" s="101">
        <f>IF(ISNUMBER(jaar_zip[[#This Row],[graaddagen]]),IF(OR(MONTH(jaar_zip[[#This Row],[Datum]])=1,MONTH(jaar_zip[[#This Row],[Datum]])=2,MONTH(jaar_zip[[#This Row],[Datum]])=11,MONTH(jaar_zip[[#This Row],[Datum]])=12),1.1,IF(OR(MONTH(jaar_zip[[#This Row],[Datum]])=3,MONTH(jaar_zip[[#This Row],[Datum]])=10),1,0.8))*jaar_zip[[#This Row],[graaddagen]],"")</f>
        <v>13.42</v>
      </c>
      <c r="O1496" s="101">
        <f>IF(ISNUMBER(jaar_zip[[#This Row],[etmaaltemperatuur]]),IF(jaar_zip[[#This Row],[etmaaltemperatuur]]&gt;stookgrens,jaar_zip[[#This Row],[etmaaltemperatuur]]-stookgrens,0),"")</f>
        <v>0</v>
      </c>
    </row>
    <row r="1497" spans="1:15" x14ac:dyDescent="0.3">
      <c r="A1497">
        <v>275</v>
      </c>
      <c r="B1497">
        <v>20240201</v>
      </c>
      <c r="C1497">
        <v>3.4</v>
      </c>
      <c r="D1497">
        <v>5.4</v>
      </c>
      <c r="E1497">
        <v>548</v>
      </c>
      <c r="F1497">
        <v>3</v>
      </c>
      <c r="G1497">
        <v>1029.7</v>
      </c>
      <c r="H1497">
        <v>87</v>
      </c>
      <c r="I1497" s="101" t="s">
        <v>24</v>
      </c>
      <c r="J1497" s="1">
        <f>DATEVALUE(RIGHT(jaar_zip[[#This Row],[YYYYMMDD]],2)&amp;"-"&amp;MID(jaar_zip[[#This Row],[YYYYMMDD]],5,2)&amp;"-"&amp;LEFT(jaar_zip[[#This Row],[YYYYMMDD]],4))</f>
        <v>45323</v>
      </c>
      <c r="K1497" s="101" t="str">
        <f>IF(AND(VALUE(MONTH(jaar_zip[[#This Row],[Datum]]))=1,VALUE(WEEKNUM(jaar_zip[[#This Row],[Datum]],21))&gt;51),RIGHT(YEAR(jaar_zip[[#This Row],[Datum]])-1,2),RIGHT(YEAR(jaar_zip[[#This Row],[Datum]]),2))&amp;"-"&amp; TEXT(WEEKNUM(jaar_zip[[#This Row],[Datum]],21),"00")</f>
        <v>24-05</v>
      </c>
      <c r="L1497" s="101">
        <f>MONTH(jaar_zip[[#This Row],[Datum]])</f>
        <v>2</v>
      </c>
      <c r="M1497" s="101">
        <f>IF(ISNUMBER(jaar_zip[[#This Row],[etmaaltemperatuur]]),IF(jaar_zip[[#This Row],[etmaaltemperatuur]]&lt;stookgrens,stookgrens-jaar_zip[[#This Row],[etmaaltemperatuur]],0),"")</f>
        <v>12.6</v>
      </c>
      <c r="N1497" s="101">
        <f>IF(ISNUMBER(jaar_zip[[#This Row],[graaddagen]]),IF(OR(MONTH(jaar_zip[[#This Row],[Datum]])=1,MONTH(jaar_zip[[#This Row],[Datum]])=2,MONTH(jaar_zip[[#This Row],[Datum]])=11,MONTH(jaar_zip[[#This Row],[Datum]])=12),1.1,IF(OR(MONTH(jaar_zip[[#This Row],[Datum]])=3,MONTH(jaar_zip[[#This Row],[Datum]])=10),1,0.8))*jaar_zip[[#This Row],[graaddagen]],"")</f>
        <v>13.860000000000001</v>
      </c>
      <c r="O1497" s="101">
        <f>IF(ISNUMBER(jaar_zip[[#This Row],[etmaaltemperatuur]]),IF(jaar_zip[[#This Row],[etmaaltemperatuur]]&gt;stookgrens,jaar_zip[[#This Row],[etmaaltemperatuur]]-stookgrens,0),"")</f>
        <v>0</v>
      </c>
    </row>
    <row r="1498" spans="1:15" x14ac:dyDescent="0.3">
      <c r="A1498">
        <v>275</v>
      </c>
      <c r="B1498">
        <v>20240202</v>
      </c>
      <c r="C1498">
        <v>6.2</v>
      </c>
      <c r="D1498">
        <v>7.2</v>
      </c>
      <c r="E1498">
        <v>137</v>
      </c>
      <c r="F1498">
        <v>-0.1</v>
      </c>
      <c r="G1498">
        <v>1027</v>
      </c>
      <c r="H1498">
        <v>90</v>
      </c>
      <c r="I1498" s="101" t="s">
        <v>24</v>
      </c>
      <c r="J1498" s="1">
        <f>DATEVALUE(RIGHT(jaar_zip[[#This Row],[YYYYMMDD]],2)&amp;"-"&amp;MID(jaar_zip[[#This Row],[YYYYMMDD]],5,2)&amp;"-"&amp;LEFT(jaar_zip[[#This Row],[YYYYMMDD]],4))</f>
        <v>45324</v>
      </c>
      <c r="K1498" s="101" t="str">
        <f>IF(AND(VALUE(MONTH(jaar_zip[[#This Row],[Datum]]))=1,VALUE(WEEKNUM(jaar_zip[[#This Row],[Datum]],21))&gt;51),RIGHT(YEAR(jaar_zip[[#This Row],[Datum]])-1,2),RIGHT(YEAR(jaar_zip[[#This Row],[Datum]]),2))&amp;"-"&amp; TEXT(WEEKNUM(jaar_zip[[#This Row],[Datum]],21),"00")</f>
        <v>24-05</v>
      </c>
      <c r="L1498" s="101">
        <f>MONTH(jaar_zip[[#This Row],[Datum]])</f>
        <v>2</v>
      </c>
      <c r="M1498" s="101">
        <f>IF(ISNUMBER(jaar_zip[[#This Row],[etmaaltemperatuur]]),IF(jaar_zip[[#This Row],[etmaaltemperatuur]]&lt;stookgrens,stookgrens-jaar_zip[[#This Row],[etmaaltemperatuur]],0),"")</f>
        <v>10.8</v>
      </c>
      <c r="N1498" s="101">
        <f>IF(ISNUMBER(jaar_zip[[#This Row],[graaddagen]]),IF(OR(MONTH(jaar_zip[[#This Row],[Datum]])=1,MONTH(jaar_zip[[#This Row],[Datum]])=2,MONTH(jaar_zip[[#This Row],[Datum]])=11,MONTH(jaar_zip[[#This Row],[Datum]])=12),1.1,IF(OR(MONTH(jaar_zip[[#This Row],[Datum]])=3,MONTH(jaar_zip[[#This Row],[Datum]])=10),1,0.8))*jaar_zip[[#This Row],[graaddagen]],"")</f>
        <v>11.880000000000003</v>
      </c>
      <c r="O1498" s="101">
        <f>IF(ISNUMBER(jaar_zip[[#This Row],[etmaaltemperatuur]]),IF(jaar_zip[[#This Row],[etmaaltemperatuur]]&gt;stookgrens,jaar_zip[[#This Row],[etmaaltemperatuur]]-stookgrens,0),"")</f>
        <v>0</v>
      </c>
    </row>
    <row r="1499" spans="1:15" x14ac:dyDescent="0.3">
      <c r="A1499">
        <v>275</v>
      </c>
      <c r="B1499">
        <v>20240203</v>
      </c>
      <c r="C1499">
        <v>5.5</v>
      </c>
      <c r="D1499">
        <v>9.6999999999999993</v>
      </c>
      <c r="E1499">
        <v>131</v>
      </c>
      <c r="F1499">
        <v>1.2</v>
      </c>
      <c r="G1499">
        <v>1024.4000000000001</v>
      </c>
      <c r="H1499">
        <v>92</v>
      </c>
      <c r="I1499" s="101" t="s">
        <v>24</v>
      </c>
      <c r="J1499" s="1">
        <f>DATEVALUE(RIGHT(jaar_zip[[#This Row],[YYYYMMDD]],2)&amp;"-"&amp;MID(jaar_zip[[#This Row],[YYYYMMDD]],5,2)&amp;"-"&amp;LEFT(jaar_zip[[#This Row],[YYYYMMDD]],4))</f>
        <v>45325</v>
      </c>
      <c r="K1499" s="101" t="str">
        <f>IF(AND(VALUE(MONTH(jaar_zip[[#This Row],[Datum]]))=1,VALUE(WEEKNUM(jaar_zip[[#This Row],[Datum]],21))&gt;51),RIGHT(YEAR(jaar_zip[[#This Row],[Datum]])-1,2),RIGHT(YEAR(jaar_zip[[#This Row],[Datum]]),2))&amp;"-"&amp; TEXT(WEEKNUM(jaar_zip[[#This Row],[Datum]],21),"00")</f>
        <v>24-05</v>
      </c>
      <c r="L1499" s="101">
        <f>MONTH(jaar_zip[[#This Row],[Datum]])</f>
        <v>2</v>
      </c>
      <c r="M1499" s="101">
        <f>IF(ISNUMBER(jaar_zip[[#This Row],[etmaaltemperatuur]]),IF(jaar_zip[[#This Row],[etmaaltemperatuur]]&lt;stookgrens,stookgrens-jaar_zip[[#This Row],[etmaaltemperatuur]],0),"")</f>
        <v>8.3000000000000007</v>
      </c>
      <c r="N1499" s="101">
        <f>IF(ISNUMBER(jaar_zip[[#This Row],[graaddagen]]),IF(OR(MONTH(jaar_zip[[#This Row],[Datum]])=1,MONTH(jaar_zip[[#This Row],[Datum]])=2,MONTH(jaar_zip[[#This Row],[Datum]])=11,MONTH(jaar_zip[[#This Row],[Datum]])=12),1.1,IF(OR(MONTH(jaar_zip[[#This Row],[Datum]])=3,MONTH(jaar_zip[[#This Row],[Datum]])=10),1,0.8))*jaar_zip[[#This Row],[graaddagen]],"")</f>
        <v>9.1300000000000008</v>
      </c>
      <c r="O1499" s="101">
        <f>IF(ISNUMBER(jaar_zip[[#This Row],[etmaaltemperatuur]]),IF(jaar_zip[[#This Row],[etmaaltemperatuur]]&gt;stookgrens,jaar_zip[[#This Row],[etmaaltemperatuur]]-stookgrens,0),"")</f>
        <v>0</v>
      </c>
    </row>
    <row r="1500" spans="1:15" x14ac:dyDescent="0.3">
      <c r="A1500">
        <v>275</v>
      </c>
      <c r="B1500">
        <v>20240204</v>
      </c>
      <c r="C1500">
        <v>6.1</v>
      </c>
      <c r="D1500">
        <v>10</v>
      </c>
      <c r="E1500">
        <v>113</v>
      </c>
      <c r="F1500">
        <v>3.3</v>
      </c>
      <c r="G1500">
        <v>1020.4</v>
      </c>
      <c r="H1500">
        <v>91</v>
      </c>
      <c r="I1500" s="101" t="s">
        <v>24</v>
      </c>
      <c r="J1500" s="1">
        <f>DATEVALUE(RIGHT(jaar_zip[[#This Row],[YYYYMMDD]],2)&amp;"-"&amp;MID(jaar_zip[[#This Row],[YYYYMMDD]],5,2)&amp;"-"&amp;LEFT(jaar_zip[[#This Row],[YYYYMMDD]],4))</f>
        <v>45326</v>
      </c>
      <c r="K1500" s="101" t="str">
        <f>IF(AND(VALUE(MONTH(jaar_zip[[#This Row],[Datum]]))=1,VALUE(WEEKNUM(jaar_zip[[#This Row],[Datum]],21))&gt;51),RIGHT(YEAR(jaar_zip[[#This Row],[Datum]])-1,2),RIGHT(YEAR(jaar_zip[[#This Row],[Datum]]),2))&amp;"-"&amp; TEXT(WEEKNUM(jaar_zip[[#This Row],[Datum]],21),"00")</f>
        <v>24-05</v>
      </c>
      <c r="L1500" s="101">
        <f>MONTH(jaar_zip[[#This Row],[Datum]])</f>
        <v>2</v>
      </c>
      <c r="M1500" s="101">
        <f>IF(ISNUMBER(jaar_zip[[#This Row],[etmaaltemperatuur]]),IF(jaar_zip[[#This Row],[etmaaltemperatuur]]&lt;stookgrens,stookgrens-jaar_zip[[#This Row],[etmaaltemperatuur]],0),"")</f>
        <v>8</v>
      </c>
      <c r="N1500" s="101">
        <f>IF(ISNUMBER(jaar_zip[[#This Row],[graaddagen]]),IF(OR(MONTH(jaar_zip[[#This Row],[Datum]])=1,MONTH(jaar_zip[[#This Row],[Datum]])=2,MONTH(jaar_zip[[#This Row],[Datum]])=11,MONTH(jaar_zip[[#This Row],[Datum]])=12),1.1,IF(OR(MONTH(jaar_zip[[#This Row],[Datum]])=3,MONTH(jaar_zip[[#This Row],[Datum]])=10),1,0.8))*jaar_zip[[#This Row],[graaddagen]],"")</f>
        <v>8.8000000000000007</v>
      </c>
      <c r="O1500" s="101">
        <f>IF(ISNUMBER(jaar_zip[[#This Row],[etmaaltemperatuur]]),IF(jaar_zip[[#This Row],[etmaaltemperatuur]]&gt;stookgrens,jaar_zip[[#This Row],[etmaaltemperatuur]]-stookgrens,0),"")</f>
        <v>0</v>
      </c>
    </row>
    <row r="1501" spans="1:15" x14ac:dyDescent="0.3">
      <c r="A1501">
        <v>275</v>
      </c>
      <c r="B1501">
        <v>20240205</v>
      </c>
      <c r="C1501">
        <v>8</v>
      </c>
      <c r="D1501">
        <v>9.3000000000000007</v>
      </c>
      <c r="E1501">
        <v>221</v>
      </c>
      <c r="F1501">
        <v>0.6</v>
      </c>
      <c r="G1501">
        <v>1017.4</v>
      </c>
      <c r="H1501">
        <v>83</v>
      </c>
      <c r="I1501" s="101" t="s">
        <v>24</v>
      </c>
      <c r="J1501" s="1">
        <f>DATEVALUE(RIGHT(jaar_zip[[#This Row],[YYYYMMDD]],2)&amp;"-"&amp;MID(jaar_zip[[#This Row],[YYYYMMDD]],5,2)&amp;"-"&amp;LEFT(jaar_zip[[#This Row],[YYYYMMDD]],4))</f>
        <v>45327</v>
      </c>
      <c r="K1501" s="101" t="str">
        <f>IF(AND(VALUE(MONTH(jaar_zip[[#This Row],[Datum]]))=1,VALUE(WEEKNUM(jaar_zip[[#This Row],[Datum]],21))&gt;51),RIGHT(YEAR(jaar_zip[[#This Row],[Datum]])-1,2),RIGHT(YEAR(jaar_zip[[#This Row],[Datum]]),2))&amp;"-"&amp; TEXT(WEEKNUM(jaar_zip[[#This Row],[Datum]],21),"00")</f>
        <v>24-06</v>
      </c>
      <c r="L1501" s="101">
        <f>MONTH(jaar_zip[[#This Row],[Datum]])</f>
        <v>2</v>
      </c>
      <c r="M1501" s="101">
        <f>IF(ISNUMBER(jaar_zip[[#This Row],[etmaaltemperatuur]]),IF(jaar_zip[[#This Row],[etmaaltemperatuur]]&lt;stookgrens,stookgrens-jaar_zip[[#This Row],[etmaaltemperatuur]],0),"")</f>
        <v>8.6999999999999993</v>
      </c>
      <c r="N1501" s="101">
        <f>IF(ISNUMBER(jaar_zip[[#This Row],[graaddagen]]),IF(OR(MONTH(jaar_zip[[#This Row],[Datum]])=1,MONTH(jaar_zip[[#This Row],[Datum]])=2,MONTH(jaar_zip[[#This Row],[Datum]])=11,MONTH(jaar_zip[[#This Row],[Datum]])=12),1.1,IF(OR(MONTH(jaar_zip[[#This Row],[Datum]])=3,MONTH(jaar_zip[[#This Row],[Datum]])=10),1,0.8))*jaar_zip[[#This Row],[graaddagen]],"")</f>
        <v>9.57</v>
      </c>
      <c r="O1501" s="101">
        <f>IF(ISNUMBER(jaar_zip[[#This Row],[etmaaltemperatuur]]),IF(jaar_zip[[#This Row],[etmaaltemperatuur]]&gt;stookgrens,jaar_zip[[#This Row],[etmaaltemperatuur]]-stookgrens,0),"")</f>
        <v>0</v>
      </c>
    </row>
    <row r="1502" spans="1:15" x14ac:dyDescent="0.3">
      <c r="A1502">
        <v>275</v>
      </c>
      <c r="B1502">
        <v>20240206</v>
      </c>
      <c r="C1502">
        <v>9.1</v>
      </c>
      <c r="D1502">
        <v>10</v>
      </c>
      <c r="E1502">
        <v>136</v>
      </c>
      <c r="F1502">
        <v>17.100000000000001</v>
      </c>
      <c r="G1502">
        <v>1007.7</v>
      </c>
      <c r="H1502">
        <v>85</v>
      </c>
      <c r="I1502" s="101" t="s">
        <v>24</v>
      </c>
      <c r="J1502" s="1">
        <f>DATEVALUE(RIGHT(jaar_zip[[#This Row],[YYYYMMDD]],2)&amp;"-"&amp;MID(jaar_zip[[#This Row],[YYYYMMDD]],5,2)&amp;"-"&amp;LEFT(jaar_zip[[#This Row],[YYYYMMDD]],4))</f>
        <v>45328</v>
      </c>
      <c r="K1502" s="101" t="str">
        <f>IF(AND(VALUE(MONTH(jaar_zip[[#This Row],[Datum]]))=1,VALUE(WEEKNUM(jaar_zip[[#This Row],[Datum]],21))&gt;51),RIGHT(YEAR(jaar_zip[[#This Row],[Datum]])-1,2),RIGHT(YEAR(jaar_zip[[#This Row],[Datum]]),2))&amp;"-"&amp; TEXT(WEEKNUM(jaar_zip[[#This Row],[Datum]],21),"00")</f>
        <v>24-06</v>
      </c>
      <c r="L1502" s="101">
        <f>MONTH(jaar_zip[[#This Row],[Datum]])</f>
        <v>2</v>
      </c>
      <c r="M1502" s="101">
        <f>IF(ISNUMBER(jaar_zip[[#This Row],[etmaaltemperatuur]]),IF(jaar_zip[[#This Row],[etmaaltemperatuur]]&lt;stookgrens,stookgrens-jaar_zip[[#This Row],[etmaaltemperatuur]],0),"")</f>
        <v>8</v>
      </c>
      <c r="N1502" s="101">
        <f>IF(ISNUMBER(jaar_zip[[#This Row],[graaddagen]]),IF(OR(MONTH(jaar_zip[[#This Row],[Datum]])=1,MONTH(jaar_zip[[#This Row],[Datum]])=2,MONTH(jaar_zip[[#This Row],[Datum]])=11,MONTH(jaar_zip[[#This Row],[Datum]])=12),1.1,IF(OR(MONTH(jaar_zip[[#This Row],[Datum]])=3,MONTH(jaar_zip[[#This Row],[Datum]])=10),1,0.8))*jaar_zip[[#This Row],[graaddagen]],"")</f>
        <v>8.8000000000000007</v>
      </c>
      <c r="O1502" s="101">
        <f>IF(ISNUMBER(jaar_zip[[#This Row],[etmaaltemperatuur]]),IF(jaar_zip[[#This Row],[etmaaltemperatuur]]&gt;stookgrens,jaar_zip[[#This Row],[etmaaltemperatuur]]-stookgrens,0),"")</f>
        <v>0</v>
      </c>
    </row>
    <row r="1503" spans="1:15" x14ac:dyDescent="0.3">
      <c r="A1503">
        <v>275</v>
      </c>
      <c r="B1503">
        <v>20240207</v>
      </c>
      <c r="C1503">
        <v>1.3</v>
      </c>
      <c r="D1503">
        <v>3.2</v>
      </c>
      <c r="E1503">
        <v>404</v>
      </c>
      <c r="F1503">
        <v>4.9000000000000004</v>
      </c>
      <c r="G1503">
        <v>1005.3</v>
      </c>
      <c r="H1503">
        <v>89</v>
      </c>
      <c r="I1503" s="101" t="s">
        <v>24</v>
      </c>
      <c r="J1503" s="1">
        <f>DATEVALUE(RIGHT(jaar_zip[[#This Row],[YYYYMMDD]],2)&amp;"-"&amp;MID(jaar_zip[[#This Row],[YYYYMMDD]],5,2)&amp;"-"&amp;LEFT(jaar_zip[[#This Row],[YYYYMMDD]],4))</f>
        <v>45329</v>
      </c>
      <c r="K1503" s="101" t="str">
        <f>IF(AND(VALUE(MONTH(jaar_zip[[#This Row],[Datum]]))=1,VALUE(WEEKNUM(jaar_zip[[#This Row],[Datum]],21))&gt;51),RIGHT(YEAR(jaar_zip[[#This Row],[Datum]])-1,2),RIGHT(YEAR(jaar_zip[[#This Row],[Datum]]),2))&amp;"-"&amp; TEXT(WEEKNUM(jaar_zip[[#This Row],[Datum]],21),"00")</f>
        <v>24-06</v>
      </c>
      <c r="L1503" s="101">
        <f>MONTH(jaar_zip[[#This Row],[Datum]])</f>
        <v>2</v>
      </c>
      <c r="M1503" s="101">
        <f>IF(ISNUMBER(jaar_zip[[#This Row],[etmaaltemperatuur]]),IF(jaar_zip[[#This Row],[etmaaltemperatuur]]&lt;stookgrens,stookgrens-jaar_zip[[#This Row],[etmaaltemperatuur]],0),"")</f>
        <v>14.8</v>
      </c>
      <c r="N1503" s="101">
        <f>IF(ISNUMBER(jaar_zip[[#This Row],[graaddagen]]),IF(OR(MONTH(jaar_zip[[#This Row],[Datum]])=1,MONTH(jaar_zip[[#This Row],[Datum]])=2,MONTH(jaar_zip[[#This Row],[Datum]])=11,MONTH(jaar_zip[[#This Row],[Datum]])=12),1.1,IF(OR(MONTH(jaar_zip[[#This Row],[Datum]])=3,MONTH(jaar_zip[[#This Row],[Datum]])=10),1,0.8))*jaar_zip[[#This Row],[graaddagen]],"")</f>
        <v>16.28</v>
      </c>
      <c r="O1503" s="101">
        <f>IF(ISNUMBER(jaar_zip[[#This Row],[etmaaltemperatuur]]),IF(jaar_zip[[#This Row],[etmaaltemperatuur]]&gt;stookgrens,jaar_zip[[#This Row],[etmaaltemperatuur]]-stookgrens,0),"")</f>
        <v>0</v>
      </c>
    </row>
    <row r="1504" spans="1:15" x14ac:dyDescent="0.3">
      <c r="A1504">
        <v>275</v>
      </c>
      <c r="B1504">
        <v>20240208</v>
      </c>
      <c r="C1504">
        <v>2.8</v>
      </c>
      <c r="D1504">
        <v>2.2999999999999998</v>
      </c>
      <c r="E1504">
        <v>151</v>
      </c>
      <c r="F1504">
        <v>11.7</v>
      </c>
      <c r="G1504">
        <v>997</v>
      </c>
      <c r="H1504">
        <v>93</v>
      </c>
      <c r="I1504" s="101" t="s">
        <v>24</v>
      </c>
      <c r="J1504" s="1">
        <f>DATEVALUE(RIGHT(jaar_zip[[#This Row],[YYYYMMDD]],2)&amp;"-"&amp;MID(jaar_zip[[#This Row],[YYYYMMDD]],5,2)&amp;"-"&amp;LEFT(jaar_zip[[#This Row],[YYYYMMDD]],4))</f>
        <v>45330</v>
      </c>
      <c r="K1504" s="101" t="str">
        <f>IF(AND(VALUE(MONTH(jaar_zip[[#This Row],[Datum]]))=1,VALUE(WEEKNUM(jaar_zip[[#This Row],[Datum]],21))&gt;51),RIGHT(YEAR(jaar_zip[[#This Row],[Datum]])-1,2),RIGHT(YEAR(jaar_zip[[#This Row],[Datum]]),2))&amp;"-"&amp; TEXT(WEEKNUM(jaar_zip[[#This Row],[Datum]],21),"00")</f>
        <v>24-06</v>
      </c>
      <c r="L1504" s="101">
        <f>MONTH(jaar_zip[[#This Row],[Datum]])</f>
        <v>2</v>
      </c>
      <c r="M1504" s="101">
        <f>IF(ISNUMBER(jaar_zip[[#This Row],[etmaaltemperatuur]]),IF(jaar_zip[[#This Row],[etmaaltemperatuur]]&lt;stookgrens,stookgrens-jaar_zip[[#This Row],[etmaaltemperatuur]],0),"")</f>
        <v>15.7</v>
      </c>
      <c r="N1504" s="101">
        <f>IF(ISNUMBER(jaar_zip[[#This Row],[graaddagen]]),IF(OR(MONTH(jaar_zip[[#This Row],[Datum]])=1,MONTH(jaar_zip[[#This Row],[Datum]])=2,MONTH(jaar_zip[[#This Row],[Datum]])=11,MONTH(jaar_zip[[#This Row],[Datum]])=12),1.1,IF(OR(MONTH(jaar_zip[[#This Row],[Datum]])=3,MONTH(jaar_zip[[#This Row],[Datum]])=10),1,0.8))*jaar_zip[[#This Row],[graaddagen]],"")</f>
        <v>17.27</v>
      </c>
      <c r="O1504" s="101">
        <f>IF(ISNUMBER(jaar_zip[[#This Row],[etmaaltemperatuur]]),IF(jaar_zip[[#This Row],[etmaaltemperatuur]]&gt;stookgrens,jaar_zip[[#This Row],[etmaaltemperatuur]]-stookgrens,0),"")</f>
        <v>0</v>
      </c>
    </row>
    <row r="1505" spans="1:15" x14ac:dyDescent="0.3">
      <c r="A1505">
        <v>275</v>
      </c>
      <c r="B1505">
        <v>20240209</v>
      </c>
      <c r="C1505">
        <v>4.3</v>
      </c>
      <c r="D1505">
        <v>10.3</v>
      </c>
      <c r="E1505">
        <v>247</v>
      </c>
      <c r="F1505">
        <v>7.9</v>
      </c>
      <c r="G1505">
        <v>984.6</v>
      </c>
      <c r="H1505">
        <v>90</v>
      </c>
      <c r="I1505" s="101" t="s">
        <v>24</v>
      </c>
      <c r="J1505" s="1">
        <f>DATEVALUE(RIGHT(jaar_zip[[#This Row],[YYYYMMDD]],2)&amp;"-"&amp;MID(jaar_zip[[#This Row],[YYYYMMDD]],5,2)&amp;"-"&amp;LEFT(jaar_zip[[#This Row],[YYYYMMDD]],4))</f>
        <v>45331</v>
      </c>
      <c r="K1505" s="101" t="str">
        <f>IF(AND(VALUE(MONTH(jaar_zip[[#This Row],[Datum]]))=1,VALUE(WEEKNUM(jaar_zip[[#This Row],[Datum]],21))&gt;51),RIGHT(YEAR(jaar_zip[[#This Row],[Datum]])-1,2),RIGHT(YEAR(jaar_zip[[#This Row],[Datum]]),2))&amp;"-"&amp; TEXT(WEEKNUM(jaar_zip[[#This Row],[Datum]],21),"00")</f>
        <v>24-06</v>
      </c>
      <c r="L1505" s="101">
        <f>MONTH(jaar_zip[[#This Row],[Datum]])</f>
        <v>2</v>
      </c>
      <c r="M1505" s="101">
        <f>IF(ISNUMBER(jaar_zip[[#This Row],[etmaaltemperatuur]]),IF(jaar_zip[[#This Row],[etmaaltemperatuur]]&lt;stookgrens,stookgrens-jaar_zip[[#This Row],[etmaaltemperatuur]],0),"")</f>
        <v>7.6999999999999993</v>
      </c>
      <c r="N1505" s="101">
        <f>IF(ISNUMBER(jaar_zip[[#This Row],[graaddagen]]),IF(OR(MONTH(jaar_zip[[#This Row],[Datum]])=1,MONTH(jaar_zip[[#This Row],[Datum]])=2,MONTH(jaar_zip[[#This Row],[Datum]])=11,MONTH(jaar_zip[[#This Row],[Datum]])=12),1.1,IF(OR(MONTH(jaar_zip[[#This Row],[Datum]])=3,MONTH(jaar_zip[[#This Row],[Datum]])=10),1,0.8))*jaar_zip[[#This Row],[graaddagen]],"")</f>
        <v>8.4700000000000006</v>
      </c>
      <c r="O1505" s="101">
        <f>IF(ISNUMBER(jaar_zip[[#This Row],[etmaaltemperatuur]]),IF(jaar_zip[[#This Row],[etmaaltemperatuur]]&gt;stookgrens,jaar_zip[[#This Row],[etmaaltemperatuur]]-stookgrens,0),"")</f>
        <v>0</v>
      </c>
    </row>
    <row r="1506" spans="1:15" x14ac:dyDescent="0.3">
      <c r="A1506">
        <v>275</v>
      </c>
      <c r="B1506">
        <v>20240210</v>
      </c>
      <c r="C1506">
        <v>2.8</v>
      </c>
      <c r="D1506">
        <v>10.3</v>
      </c>
      <c r="E1506">
        <v>383</v>
      </c>
      <c r="F1506">
        <v>0.7</v>
      </c>
      <c r="G1506">
        <v>986.8</v>
      </c>
      <c r="H1506">
        <v>89</v>
      </c>
      <c r="I1506" s="101" t="s">
        <v>24</v>
      </c>
      <c r="J1506" s="1">
        <f>DATEVALUE(RIGHT(jaar_zip[[#This Row],[YYYYMMDD]],2)&amp;"-"&amp;MID(jaar_zip[[#This Row],[YYYYMMDD]],5,2)&amp;"-"&amp;LEFT(jaar_zip[[#This Row],[YYYYMMDD]],4))</f>
        <v>45332</v>
      </c>
      <c r="K1506" s="101" t="str">
        <f>IF(AND(VALUE(MONTH(jaar_zip[[#This Row],[Datum]]))=1,VALUE(WEEKNUM(jaar_zip[[#This Row],[Datum]],21))&gt;51),RIGHT(YEAR(jaar_zip[[#This Row],[Datum]])-1,2),RIGHT(YEAR(jaar_zip[[#This Row],[Datum]]),2))&amp;"-"&amp; TEXT(WEEKNUM(jaar_zip[[#This Row],[Datum]],21),"00")</f>
        <v>24-06</v>
      </c>
      <c r="L1506" s="101">
        <f>MONTH(jaar_zip[[#This Row],[Datum]])</f>
        <v>2</v>
      </c>
      <c r="M1506" s="101">
        <f>IF(ISNUMBER(jaar_zip[[#This Row],[etmaaltemperatuur]]),IF(jaar_zip[[#This Row],[etmaaltemperatuur]]&lt;stookgrens,stookgrens-jaar_zip[[#This Row],[etmaaltemperatuur]],0),"")</f>
        <v>7.6999999999999993</v>
      </c>
      <c r="N1506" s="101">
        <f>IF(ISNUMBER(jaar_zip[[#This Row],[graaddagen]]),IF(OR(MONTH(jaar_zip[[#This Row],[Datum]])=1,MONTH(jaar_zip[[#This Row],[Datum]])=2,MONTH(jaar_zip[[#This Row],[Datum]])=11,MONTH(jaar_zip[[#This Row],[Datum]])=12),1.1,IF(OR(MONTH(jaar_zip[[#This Row],[Datum]])=3,MONTH(jaar_zip[[#This Row],[Datum]])=10),1,0.8))*jaar_zip[[#This Row],[graaddagen]],"")</f>
        <v>8.4700000000000006</v>
      </c>
      <c r="O1506" s="101">
        <f>IF(ISNUMBER(jaar_zip[[#This Row],[etmaaltemperatuur]]),IF(jaar_zip[[#This Row],[etmaaltemperatuur]]&gt;stookgrens,jaar_zip[[#This Row],[etmaaltemperatuur]]-stookgrens,0),"")</f>
        <v>0</v>
      </c>
    </row>
    <row r="1507" spans="1:15" x14ac:dyDescent="0.3">
      <c r="A1507">
        <v>275</v>
      </c>
      <c r="B1507">
        <v>20240211</v>
      </c>
      <c r="C1507">
        <v>2.8</v>
      </c>
      <c r="D1507">
        <v>8.1999999999999993</v>
      </c>
      <c r="E1507">
        <v>221</v>
      </c>
      <c r="F1507">
        <v>1.2</v>
      </c>
      <c r="G1507">
        <v>990.9</v>
      </c>
      <c r="H1507">
        <v>94</v>
      </c>
      <c r="I1507" s="101" t="s">
        <v>24</v>
      </c>
      <c r="J1507" s="1">
        <f>DATEVALUE(RIGHT(jaar_zip[[#This Row],[YYYYMMDD]],2)&amp;"-"&amp;MID(jaar_zip[[#This Row],[YYYYMMDD]],5,2)&amp;"-"&amp;LEFT(jaar_zip[[#This Row],[YYYYMMDD]],4))</f>
        <v>45333</v>
      </c>
      <c r="K1507" s="101" t="str">
        <f>IF(AND(VALUE(MONTH(jaar_zip[[#This Row],[Datum]]))=1,VALUE(WEEKNUM(jaar_zip[[#This Row],[Datum]],21))&gt;51),RIGHT(YEAR(jaar_zip[[#This Row],[Datum]])-1,2),RIGHT(YEAR(jaar_zip[[#This Row],[Datum]]),2))&amp;"-"&amp; TEXT(WEEKNUM(jaar_zip[[#This Row],[Datum]],21),"00")</f>
        <v>24-06</v>
      </c>
      <c r="L1507" s="101">
        <f>MONTH(jaar_zip[[#This Row],[Datum]])</f>
        <v>2</v>
      </c>
      <c r="M1507" s="101">
        <f>IF(ISNUMBER(jaar_zip[[#This Row],[etmaaltemperatuur]]),IF(jaar_zip[[#This Row],[etmaaltemperatuur]]&lt;stookgrens,stookgrens-jaar_zip[[#This Row],[etmaaltemperatuur]],0),"")</f>
        <v>9.8000000000000007</v>
      </c>
      <c r="N1507" s="101">
        <f>IF(ISNUMBER(jaar_zip[[#This Row],[graaddagen]]),IF(OR(MONTH(jaar_zip[[#This Row],[Datum]])=1,MONTH(jaar_zip[[#This Row],[Datum]])=2,MONTH(jaar_zip[[#This Row],[Datum]])=11,MONTH(jaar_zip[[#This Row],[Datum]])=12),1.1,IF(OR(MONTH(jaar_zip[[#This Row],[Datum]])=3,MONTH(jaar_zip[[#This Row],[Datum]])=10),1,0.8))*jaar_zip[[#This Row],[graaddagen]],"")</f>
        <v>10.780000000000001</v>
      </c>
      <c r="O1507" s="101">
        <f>IF(ISNUMBER(jaar_zip[[#This Row],[etmaaltemperatuur]]),IF(jaar_zip[[#This Row],[etmaaltemperatuur]]&gt;stookgrens,jaar_zip[[#This Row],[etmaaltemperatuur]]-stookgrens,0),"")</f>
        <v>0</v>
      </c>
    </row>
    <row r="1508" spans="1:15" x14ac:dyDescent="0.3">
      <c r="A1508">
        <v>275</v>
      </c>
      <c r="B1508">
        <v>20240212</v>
      </c>
      <c r="C1508">
        <v>2.9</v>
      </c>
      <c r="D1508">
        <v>5.6</v>
      </c>
      <c r="E1508">
        <v>389</v>
      </c>
      <c r="F1508">
        <v>0.1</v>
      </c>
      <c r="G1508">
        <v>1005</v>
      </c>
      <c r="H1508">
        <v>90</v>
      </c>
      <c r="I1508" s="101" t="s">
        <v>24</v>
      </c>
      <c r="J1508" s="1">
        <f>DATEVALUE(RIGHT(jaar_zip[[#This Row],[YYYYMMDD]],2)&amp;"-"&amp;MID(jaar_zip[[#This Row],[YYYYMMDD]],5,2)&amp;"-"&amp;LEFT(jaar_zip[[#This Row],[YYYYMMDD]],4))</f>
        <v>45334</v>
      </c>
      <c r="K1508" s="101" t="str">
        <f>IF(AND(VALUE(MONTH(jaar_zip[[#This Row],[Datum]]))=1,VALUE(WEEKNUM(jaar_zip[[#This Row],[Datum]],21))&gt;51),RIGHT(YEAR(jaar_zip[[#This Row],[Datum]])-1,2),RIGHT(YEAR(jaar_zip[[#This Row],[Datum]]),2))&amp;"-"&amp; TEXT(WEEKNUM(jaar_zip[[#This Row],[Datum]],21),"00")</f>
        <v>24-07</v>
      </c>
      <c r="L1508" s="101">
        <f>MONTH(jaar_zip[[#This Row],[Datum]])</f>
        <v>2</v>
      </c>
      <c r="M1508" s="101">
        <f>IF(ISNUMBER(jaar_zip[[#This Row],[etmaaltemperatuur]]),IF(jaar_zip[[#This Row],[etmaaltemperatuur]]&lt;stookgrens,stookgrens-jaar_zip[[#This Row],[etmaaltemperatuur]],0),"")</f>
        <v>12.4</v>
      </c>
      <c r="N1508" s="101">
        <f>IF(ISNUMBER(jaar_zip[[#This Row],[graaddagen]]),IF(OR(MONTH(jaar_zip[[#This Row],[Datum]])=1,MONTH(jaar_zip[[#This Row],[Datum]])=2,MONTH(jaar_zip[[#This Row],[Datum]])=11,MONTH(jaar_zip[[#This Row],[Datum]])=12),1.1,IF(OR(MONTH(jaar_zip[[#This Row],[Datum]])=3,MONTH(jaar_zip[[#This Row],[Datum]])=10),1,0.8))*jaar_zip[[#This Row],[graaddagen]],"")</f>
        <v>13.640000000000002</v>
      </c>
      <c r="O1508" s="101">
        <f>IF(ISNUMBER(jaar_zip[[#This Row],[etmaaltemperatuur]]),IF(jaar_zip[[#This Row],[etmaaltemperatuur]]&gt;stookgrens,jaar_zip[[#This Row],[etmaaltemperatuur]]-stookgrens,0),"")</f>
        <v>0</v>
      </c>
    </row>
    <row r="1509" spans="1:15" x14ac:dyDescent="0.3">
      <c r="A1509">
        <v>275</v>
      </c>
      <c r="B1509">
        <v>20240213</v>
      </c>
      <c r="C1509">
        <v>4.5</v>
      </c>
      <c r="D1509">
        <v>6</v>
      </c>
      <c r="E1509">
        <v>609</v>
      </c>
      <c r="F1509">
        <v>1.2</v>
      </c>
      <c r="G1509">
        <v>1015.5</v>
      </c>
      <c r="H1509">
        <v>84</v>
      </c>
      <c r="I1509" s="101" t="s">
        <v>24</v>
      </c>
      <c r="J1509" s="1">
        <f>DATEVALUE(RIGHT(jaar_zip[[#This Row],[YYYYMMDD]],2)&amp;"-"&amp;MID(jaar_zip[[#This Row],[YYYYMMDD]],5,2)&amp;"-"&amp;LEFT(jaar_zip[[#This Row],[YYYYMMDD]],4))</f>
        <v>45335</v>
      </c>
      <c r="K1509" s="101" t="str">
        <f>IF(AND(VALUE(MONTH(jaar_zip[[#This Row],[Datum]]))=1,VALUE(WEEKNUM(jaar_zip[[#This Row],[Datum]],21))&gt;51),RIGHT(YEAR(jaar_zip[[#This Row],[Datum]])-1,2),RIGHT(YEAR(jaar_zip[[#This Row],[Datum]]),2))&amp;"-"&amp; TEXT(WEEKNUM(jaar_zip[[#This Row],[Datum]],21),"00")</f>
        <v>24-07</v>
      </c>
      <c r="L1509" s="101">
        <f>MONTH(jaar_zip[[#This Row],[Datum]])</f>
        <v>2</v>
      </c>
      <c r="M1509" s="101">
        <f>IF(ISNUMBER(jaar_zip[[#This Row],[etmaaltemperatuur]]),IF(jaar_zip[[#This Row],[etmaaltemperatuur]]&lt;stookgrens,stookgrens-jaar_zip[[#This Row],[etmaaltemperatuur]],0),"")</f>
        <v>12</v>
      </c>
      <c r="N1509" s="101">
        <f>IF(ISNUMBER(jaar_zip[[#This Row],[graaddagen]]),IF(OR(MONTH(jaar_zip[[#This Row],[Datum]])=1,MONTH(jaar_zip[[#This Row],[Datum]])=2,MONTH(jaar_zip[[#This Row],[Datum]])=11,MONTH(jaar_zip[[#This Row],[Datum]])=12),1.1,IF(OR(MONTH(jaar_zip[[#This Row],[Datum]])=3,MONTH(jaar_zip[[#This Row],[Datum]])=10),1,0.8))*jaar_zip[[#This Row],[graaddagen]],"")</f>
        <v>13.200000000000001</v>
      </c>
      <c r="O1509" s="101">
        <f>IF(ISNUMBER(jaar_zip[[#This Row],[etmaaltemperatuur]]),IF(jaar_zip[[#This Row],[etmaaltemperatuur]]&gt;stookgrens,jaar_zip[[#This Row],[etmaaltemperatuur]]-stookgrens,0),"")</f>
        <v>0</v>
      </c>
    </row>
    <row r="1510" spans="1:15" x14ac:dyDescent="0.3">
      <c r="A1510">
        <v>275</v>
      </c>
      <c r="B1510">
        <v>20240214</v>
      </c>
      <c r="C1510">
        <v>6</v>
      </c>
      <c r="D1510">
        <v>10.5</v>
      </c>
      <c r="E1510">
        <v>122</v>
      </c>
      <c r="F1510">
        <v>12</v>
      </c>
      <c r="G1510">
        <v>1014.8</v>
      </c>
      <c r="H1510">
        <v>97</v>
      </c>
      <c r="I1510" s="101" t="s">
        <v>24</v>
      </c>
      <c r="J1510" s="1">
        <f>DATEVALUE(RIGHT(jaar_zip[[#This Row],[YYYYMMDD]],2)&amp;"-"&amp;MID(jaar_zip[[#This Row],[YYYYMMDD]],5,2)&amp;"-"&amp;LEFT(jaar_zip[[#This Row],[YYYYMMDD]],4))</f>
        <v>45336</v>
      </c>
      <c r="K1510" s="101" t="str">
        <f>IF(AND(VALUE(MONTH(jaar_zip[[#This Row],[Datum]]))=1,VALUE(WEEKNUM(jaar_zip[[#This Row],[Datum]],21))&gt;51),RIGHT(YEAR(jaar_zip[[#This Row],[Datum]])-1,2),RIGHT(YEAR(jaar_zip[[#This Row],[Datum]]),2))&amp;"-"&amp; TEXT(WEEKNUM(jaar_zip[[#This Row],[Datum]],21),"00")</f>
        <v>24-07</v>
      </c>
      <c r="L1510" s="101">
        <f>MONTH(jaar_zip[[#This Row],[Datum]])</f>
        <v>2</v>
      </c>
      <c r="M1510" s="101">
        <f>IF(ISNUMBER(jaar_zip[[#This Row],[etmaaltemperatuur]]),IF(jaar_zip[[#This Row],[etmaaltemperatuur]]&lt;stookgrens,stookgrens-jaar_zip[[#This Row],[etmaaltemperatuur]],0),"")</f>
        <v>7.5</v>
      </c>
      <c r="N1510" s="101">
        <f>IF(ISNUMBER(jaar_zip[[#This Row],[graaddagen]]),IF(OR(MONTH(jaar_zip[[#This Row],[Datum]])=1,MONTH(jaar_zip[[#This Row],[Datum]])=2,MONTH(jaar_zip[[#This Row],[Datum]])=11,MONTH(jaar_zip[[#This Row],[Datum]])=12),1.1,IF(OR(MONTH(jaar_zip[[#This Row],[Datum]])=3,MONTH(jaar_zip[[#This Row],[Datum]])=10),1,0.8))*jaar_zip[[#This Row],[graaddagen]],"")</f>
        <v>8.25</v>
      </c>
      <c r="O1510" s="101">
        <f>IF(ISNUMBER(jaar_zip[[#This Row],[etmaaltemperatuur]]),IF(jaar_zip[[#This Row],[etmaaltemperatuur]]&gt;stookgrens,jaar_zip[[#This Row],[etmaaltemperatuur]]-stookgrens,0),"")</f>
        <v>0</v>
      </c>
    </row>
    <row r="1511" spans="1:15" x14ac:dyDescent="0.3">
      <c r="A1511">
        <v>275</v>
      </c>
      <c r="B1511">
        <v>20240215</v>
      </c>
      <c r="C1511">
        <v>3.7</v>
      </c>
      <c r="D1511">
        <v>12.3</v>
      </c>
      <c r="E1511">
        <v>264</v>
      </c>
      <c r="F1511">
        <v>15</v>
      </c>
      <c r="G1511">
        <v>1013.3</v>
      </c>
      <c r="H1511">
        <v>90</v>
      </c>
      <c r="I1511" s="101" t="s">
        <v>24</v>
      </c>
      <c r="J1511" s="1">
        <f>DATEVALUE(RIGHT(jaar_zip[[#This Row],[YYYYMMDD]],2)&amp;"-"&amp;MID(jaar_zip[[#This Row],[YYYYMMDD]],5,2)&amp;"-"&amp;LEFT(jaar_zip[[#This Row],[YYYYMMDD]],4))</f>
        <v>45337</v>
      </c>
      <c r="K1511" s="101" t="str">
        <f>IF(AND(VALUE(MONTH(jaar_zip[[#This Row],[Datum]]))=1,VALUE(WEEKNUM(jaar_zip[[#This Row],[Datum]],21))&gt;51),RIGHT(YEAR(jaar_zip[[#This Row],[Datum]])-1,2),RIGHT(YEAR(jaar_zip[[#This Row],[Datum]]),2))&amp;"-"&amp; TEXT(WEEKNUM(jaar_zip[[#This Row],[Datum]],21),"00")</f>
        <v>24-07</v>
      </c>
      <c r="L1511" s="101">
        <f>MONTH(jaar_zip[[#This Row],[Datum]])</f>
        <v>2</v>
      </c>
      <c r="M1511" s="101">
        <f>IF(ISNUMBER(jaar_zip[[#This Row],[etmaaltemperatuur]]),IF(jaar_zip[[#This Row],[etmaaltemperatuur]]&lt;stookgrens,stookgrens-jaar_zip[[#This Row],[etmaaltemperatuur]],0),"")</f>
        <v>5.6999999999999993</v>
      </c>
      <c r="N1511" s="101">
        <f>IF(ISNUMBER(jaar_zip[[#This Row],[graaddagen]]),IF(OR(MONTH(jaar_zip[[#This Row],[Datum]])=1,MONTH(jaar_zip[[#This Row],[Datum]])=2,MONTH(jaar_zip[[#This Row],[Datum]])=11,MONTH(jaar_zip[[#This Row],[Datum]])=12),1.1,IF(OR(MONTH(jaar_zip[[#This Row],[Datum]])=3,MONTH(jaar_zip[[#This Row],[Datum]])=10),1,0.8))*jaar_zip[[#This Row],[graaddagen]],"")</f>
        <v>6.27</v>
      </c>
      <c r="O1511" s="101">
        <f>IF(ISNUMBER(jaar_zip[[#This Row],[etmaaltemperatuur]]),IF(jaar_zip[[#This Row],[etmaaltemperatuur]]&gt;stookgrens,jaar_zip[[#This Row],[etmaaltemperatuur]]-stookgrens,0),"")</f>
        <v>0</v>
      </c>
    </row>
    <row r="1512" spans="1:15" x14ac:dyDescent="0.3">
      <c r="A1512">
        <v>275</v>
      </c>
      <c r="B1512">
        <v>20240216</v>
      </c>
      <c r="C1512">
        <v>3.6</v>
      </c>
      <c r="D1512">
        <v>11.1</v>
      </c>
      <c r="E1512">
        <v>179</v>
      </c>
      <c r="F1512">
        <v>0.9</v>
      </c>
      <c r="G1512">
        <v>1014.5</v>
      </c>
      <c r="H1512">
        <v>86</v>
      </c>
      <c r="I1512" s="101" t="s">
        <v>24</v>
      </c>
      <c r="J1512" s="1">
        <f>DATEVALUE(RIGHT(jaar_zip[[#This Row],[YYYYMMDD]],2)&amp;"-"&amp;MID(jaar_zip[[#This Row],[YYYYMMDD]],5,2)&amp;"-"&amp;LEFT(jaar_zip[[#This Row],[YYYYMMDD]],4))</f>
        <v>45338</v>
      </c>
      <c r="K1512" s="101" t="str">
        <f>IF(AND(VALUE(MONTH(jaar_zip[[#This Row],[Datum]]))=1,VALUE(WEEKNUM(jaar_zip[[#This Row],[Datum]],21))&gt;51),RIGHT(YEAR(jaar_zip[[#This Row],[Datum]])-1,2),RIGHT(YEAR(jaar_zip[[#This Row],[Datum]]),2))&amp;"-"&amp; TEXT(WEEKNUM(jaar_zip[[#This Row],[Datum]],21),"00")</f>
        <v>24-07</v>
      </c>
      <c r="L1512" s="101">
        <f>MONTH(jaar_zip[[#This Row],[Datum]])</f>
        <v>2</v>
      </c>
      <c r="M1512" s="101">
        <f>IF(ISNUMBER(jaar_zip[[#This Row],[etmaaltemperatuur]]),IF(jaar_zip[[#This Row],[etmaaltemperatuur]]&lt;stookgrens,stookgrens-jaar_zip[[#This Row],[etmaaltemperatuur]],0),"")</f>
        <v>6.9</v>
      </c>
      <c r="N1512" s="101">
        <f>IF(ISNUMBER(jaar_zip[[#This Row],[graaddagen]]),IF(OR(MONTH(jaar_zip[[#This Row],[Datum]])=1,MONTH(jaar_zip[[#This Row],[Datum]])=2,MONTH(jaar_zip[[#This Row],[Datum]])=11,MONTH(jaar_zip[[#This Row],[Datum]])=12),1.1,IF(OR(MONTH(jaar_zip[[#This Row],[Datum]])=3,MONTH(jaar_zip[[#This Row],[Datum]])=10),1,0.8))*jaar_zip[[#This Row],[graaddagen]],"")</f>
        <v>7.5900000000000007</v>
      </c>
      <c r="O1512" s="101">
        <f>IF(ISNUMBER(jaar_zip[[#This Row],[etmaaltemperatuur]]),IF(jaar_zip[[#This Row],[etmaaltemperatuur]]&gt;stookgrens,jaar_zip[[#This Row],[etmaaltemperatuur]]-stookgrens,0),"")</f>
        <v>0</v>
      </c>
    </row>
    <row r="1513" spans="1:15" x14ac:dyDescent="0.3">
      <c r="A1513">
        <v>275</v>
      </c>
      <c r="B1513">
        <v>20240217</v>
      </c>
      <c r="C1513">
        <v>2.2999999999999998</v>
      </c>
      <c r="D1513">
        <v>9.6999999999999993</v>
      </c>
      <c r="E1513">
        <v>355</v>
      </c>
      <c r="F1513">
        <v>0</v>
      </c>
      <c r="G1513">
        <v>1030.2</v>
      </c>
      <c r="H1513">
        <v>91</v>
      </c>
      <c r="I1513" s="101" t="s">
        <v>24</v>
      </c>
      <c r="J1513" s="1">
        <f>DATEVALUE(RIGHT(jaar_zip[[#This Row],[YYYYMMDD]],2)&amp;"-"&amp;MID(jaar_zip[[#This Row],[YYYYMMDD]],5,2)&amp;"-"&amp;LEFT(jaar_zip[[#This Row],[YYYYMMDD]],4))</f>
        <v>45339</v>
      </c>
      <c r="K1513" s="101" t="str">
        <f>IF(AND(VALUE(MONTH(jaar_zip[[#This Row],[Datum]]))=1,VALUE(WEEKNUM(jaar_zip[[#This Row],[Datum]],21))&gt;51),RIGHT(YEAR(jaar_zip[[#This Row],[Datum]])-1,2),RIGHT(YEAR(jaar_zip[[#This Row],[Datum]]),2))&amp;"-"&amp; TEXT(WEEKNUM(jaar_zip[[#This Row],[Datum]],21),"00")</f>
        <v>24-07</v>
      </c>
      <c r="L1513" s="101">
        <f>MONTH(jaar_zip[[#This Row],[Datum]])</f>
        <v>2</v>
      </c>
      <c r="M1513" s="101">
        <f>IF(ISNUMBER(jaar_zip[[#This Row],[etmaaltemperatuur]]),IF(jaar_zip[[#This Row],[etmaaltemperatuur]]&lt;stookgrens,stookgrens-jaar_zip[[#This Row],[etmaaltemperatuur]],0),"")</f>
        <v>8.3000000000000007</v>
      </c>
      <c r="N1513" s="101">
        <f>IF(ISNUMBER(jaar_zip[[#This Row],[graaddagen]]),IF(OR(MONTH(jaar_zip[[#This Row],[Datum]])=1,MONTH(jaar_zip[[#This Row],[Datum]])=2,MONTH(jaar_zip[[#This Row],[Datum]])=11,MONTH(jaar_zip[[#This Row],[Datum]])=12),1.1,IF(OR(MONTH(jaar_zip[[#This Row],[Datum]])=3,MONTH(jaar_zip[[#This Row],[Datum]])=10),1,0.8))*jaar_zip[[#This Row],[graaddagen]],"")</f>
        <v>9.1300000000000008</v>
      </c>
      <c r="O1513" s="101">
        <f>IF(ISNUMBER(jaar_zip[[#This Row],[etmaaltemperatuur]]),IF(jaar_zip[[#This Row],[etmaaltemperatuur]]&gt;stookgrens,jaar_zip[[#This Row],[etmaaltemperatuur]]-stookgrens,0),"")</f>
        <v>0</v>
      </c>
    </row>
    <row r="1514" spans="1:15" x14ac:dyDescent="0.3">
      <c r="A1514">
        <v>275</v>
      </c>
      <c r="B1514">
        <v>20240218</v>
      </c>
      <c r="C1514">
        <v>6.1</v>
      </c>
      <c r="D1514">
        <v>8.9</v>
      </c>
      <c r="E1514">
        <v>141</v>
      </c>
      <c r="F1514">
        <v>22.7</v>
      </c>
      <c r="G1514">
        <v>1024.0999999999999</v>
      </c>
      <c r="H1514">
        <v>91</v>
      </c>
      <c r="I1514" s="101" t="s">
        <v>24</v>
      </c>
      <c r="J1514" s="1">
        <f>DATEVALUE(RIGHT(jaar_zip[[#This Row],[YYYYMMDD]],2)&amp;"-"&amp;MID(jaar_zip[[#This Row],[YYYYMMDD]],5,2)&amp;"-"&amp;LEFT(jaar_zip[[#This Row],[YYYYMMDD]],4))</f>
        <v>45340</v>
      </c>
      <c r="K1514" s="101" t="str">
        <f>IF(AND(VALUE(MONTH(jaar_zip[[#This Row],[Datum]]))=1,VALUE(WEEKNUM(jaar_zip[[#This Row],[Datum]],21))&gt;51),RIGHT(YEAR(jaar_zip[[#This Row],[Datum]])-1,2),RIGHT(YEAR(jaar_zip[[#This Row],[Datum]]),2))&amp;"-"&amp; TEXT(WEEKNUM(jaar_zip[[#This Row],[Datum]],21),"00")</f>
        <v>24-07</v>
      </c>
      <c r="L1514" s="101">
        <f>MONTH(jaar_zip[[#This Row],[Datum]])</f>
        <v>2</v>
      </c>
      <c r="M1514" s="101">
        <f>IF(ISNUMBER(jaar_zip[[#This Row],[etmaaltemperatuur]]),IF(jaar_zip[[#This Row],[etmaaltemperatuur]]&lt;stookgrens,stookgrens-jaar_zip[[#This Row],[etmaaltemperatuur]],0),"")</f>
        <v>9.1</v>
      </c>
      <c r="N1514" s="101">
        <f>IF(ISNUMBER(jaar_zip[[#This Row],[graaddagen]]),IF(OR(MONTH(jaar_zip[[#This Row],[Datum]])=1,MONTH(jaar_zip[[#This Row],[Datum]])=2,MONTH(jaar_zip[[#This Row],[Datum]])=11,MONTH(jaar_zip[[#This Row],[Datum]])=12),1.1,IF(OR(MONTH(jaar_zip[[#This Row],[Datum]])=3,MONTH(jaar_zip[[#This Row],[Datum]])=10),1,0.8))*jaar_zip[[#This Row],[graaddagen]],"")</f>
        <v>10.01</v>
      </c>
      <c r="O1514" s="101">
        <f>IF(ISNUMBER(jaar_zip[[#This Row],[etmaaltemperatuur]]),IF(jaar_zip[[#This Row],[etmaaltemperatuur]]&gt;stookgrens,jaar_zip[[#This Row],[etmaaltemperatuur]]-stookgrens,0),"")</f>
        <v>0</v>
      </c>
    </row>
    <row r="1515" spans="1:15" x14ac:dyDescent="0.3">
      <c r="A1515">
        <v>275</v>
      </c>
      <c r="B1515">
        <v>20240219</v>
      </c>
      <c r="C1515">
        <v>3.8</v>
      </c>
      <c r="D1515">
        <v>8.1999999999999993</v>
      </c>
      <c r="E1515">
        <v>251</v>
      </c>
      <c r="F1515">
        <v>2.6</v>
      </c>
      <c r="G1515">
        <v>1026</v>
      </c>
      <c r="H1515">
        <v>93</v>
      </c>
      <c r="I1515" s="101" t="s">
        <v>24</v>
      </c>
      <c r="J1515" s="1">
        <f>DATEVALUE(RIGHT(jaar_zip[[#This Row],[YYYYMMDD]],2)&amp;"-"&amp;MID(jaar_zip[[#This Row],[YYYYMMDD]],5,2)&amp;"-"&amp;LEFT(jaar_zip[[#This Row],[YYYYMMDD]],4))</f>
        <v>45341</v>
      </c>
      <c r="K1515" s="101" t="str">
        <f>IF(AND(VALUE(MONTH(jaar_zip[[#This Row],[Datum]]))=1,VALUE(WEEKNUM(jaar_zip[[#This Row],[Datum]],21))&gt;51),RIGHT(YEAR(jaar_zip[[#This Row],[Datum]])-1,2),RIGHT(YEAR(jaar_zip[[#This Row],[Datum]]),2))&amp;"-"&amp; TEXT(WEEKNUM(jaar_zip[[#This Row],[Datum]],21),"00")</f>
        <v>24-08</v>
      </c>
      <c r="L1515" s="101">
        <f>MONTH(jaar_zip[[#This Row],[Datum]])</f>
        <v>2</v>
      </c>
      <c r="M1515" s="101">
        <f>IF(ISNUMBER(jaar_zip[[#This Row],[etmaaltemperatuur]]),IF(jaar_zip[[#This Row],[etmaaltemperatuur]]&lt;stookgrens,stookgrens-jaar_zip[[#This Row],[etmaaltemperatuur]],0),"")</f>
        <v>9.8000000000000007</v>
      </c>
      <c r="N1515" s="101">
        <f>IF(ISNUMBER(jaar_zip[[#This Row],[graaddagen]]),IF(OR(MONTH(jaar_zip[[#This Row],[Datum]])=1,MONTH(jaar_zip[[#This Row],[Datum]])=2,MONTH(jaar_zip[[#This Row],[Datum]])=11,MONTH(jaar_zip[[#This Row],[Datum]])=12),1.1,IF(OR(MONTH(jaar_zip[[#This Row],[Datum]])=3,MONTH(jaar_zip[[#This Row],[Datum]])=10),1,0.8))*jaar_zip[[#This Row],[graaddagen]],"")</f>
        <v>10.780000000000001</v>
      </c>
      <c r="O1515" s="101">
        <f>IF(ISNUMBER(jaar_zip[[#This Row],[etmaaltemperatuur]]),IF(jaar_zip[[#This Row],[etmaaltemperatuur]]&gt;stookgrens,jaar_zip[[#This Row],[etmaaltemperatuur]]-stookgrens,0),"")</f>
        <v>0</v>
      </c>
    </row>
    <row r="1516" spans="1:15" x14ac:dyDescent="0.3">
      <c r="A1516">
        <v>275</v>
      </c>
      <c r="B1516">
        <v>20240220</v>
      </c>
      <c r="C1516">
        <v>4.3</v>
      </c>
      <c r="D1516">
        <v>7.4</v>
      </c>
      <c r="E1516">
        <v>521</v>
      </c>
      <c r="F1516">
        <v>0.1</v>
      </c>
      <c r="G1516">
        <v>1025.7</v>
      </c>
      <c r="H1516">
        <v>89</v>
      </c>
      <c r="I1516" s="101" t="s">
        <v>24</v>
      </c>
      <c r="J1516" s="1">
        <f>DATEVALUE(RIGHT(jaar_zip[[#This Row],[YYYYMMDD]],2)&amp;"-"&amp;MID(jaar_zip[[#This Row],[YYYYMMDD]],5,2)&amp;"-"&amp;LEFT(jaar_zip[[#This Row],[YYYYMMDD]],4))</f>
        <v>45342</v>
      </c>
      <c r="K1516" s="101" t="str">
        <f>IF(AND(VALUE(MONTH(jaar_zip[[#This Row],[Datum]]))=1,VALUE(WEEKNUM(jaar_zip[[#This Row],[Datum]],21))&gt;51),RIGHT(YEAR(jaar_zip[[#This Row],[Datum]])-1,2),RIGHT(YEAR(jaar_zip[[#This Row],[Datum]]),2))&amp;"-"&amp; TEXT(WEEKNUM(jaar_zip[[#This Row],[Datum]],21),"00")</f>
        <v>24-08</v>
      </c>
      <c r="L1516" s="101">
        <f>MONTH(jaar_zip[[#This Row],[Datum]])</f>
        <v>2</v>
      </c>
      <c r="M1516" s="101">
        <f>IF(ISNUMBER(jaar_zip[[#This Row],[etmaaltemperatuur]]),IF(jaar_zip[[#This Row],[etmaaltemperatuur]]&lt;stookgrens,stookgrens-jaar_zip[[#This Row],[etmaaltemperatuur]],0),"")</f>
        <v>10.6</v>
      </c>
      <c r="N1516" s="101">
        <f>IF(ISNUMBER(jaar_zip[[#This Row],[graaddagen]]),IF(OR(MONTH(jaar_zip[[#This Row],[Datum]])=1,MONTH(jaar_zip[[#This Row],[Datum]])=2,MONTH(jaar_zip[[#This Row],[Datum]])=11,MONTH(jaar_zip[[#This Row],[Datum]])=12),1.1,IF(OR(MONTH(jaar_zip[[#This Row],[Datum]])=3,MONTH(jaar_zip[[#This Row],[Datum]])=10),1,0.8))*jaar_zip[[#This Row],[graaddagen]],"")</f>
        <v>11.66</v>
      </c>
      <c r="O1516" s="101">
        <f>IF(ISNUMBER(jaar_zip[[#This Row],[etmaaltemperatuur]]),IF(jaar_zip[[#This Row],[etmaaltemperatuur]]&gt;stookgrens,jaar_zip[[#This Row],[etmaaltemperatuur]]-stookgrens,0),"")</f>
        <v>0</v>
      </c>
    </row>
    <row r="1517" spans="1:15" x14ac:dyDescent="0.3">
      <c r="A1517">
        <v>275</v>
      </c>
      <c r="B1517">
        <v>20240221</v>
      </c>
      <c r="C1517">
        <v>6</v>
      </c>
      <c r="D1517">
        <v>8.8000000000000007</v>
      </c>
      <c r="E1517">
        <v>288</v>
      </c>
      <c r="F1517">
        <v>8.6999999999999993</v>
      </c>
      <c r="G1517">
        <v>1010.9</v>
      </c>
      <c r="H1517">
        <v>87</v>
      </c>
      <c r="I1517" s="101" t="s">
        <v>24</v>
      </c>
      <c r="J1517" s="1">
        <f>DATEVALUE(RIGHT(jaar_zip[[#This Row],[YYYYMMDD]],2)&amp;"-"&amp;MID(jaar_zip[[#This Row],[YYYYMMDD]],5,2)&amp;"-"&amp;LEFT(jaar_zip[[#This Row],[YYYYMMDD]],4))</f>
        <v>45343</v>
      </c>
      <c r="K1517" s="101" t="str">
        <f>IF(AND(VALUE(MONTH(jaar_zip[[#This Row],[Datum]]))=1,VALUE(WEEKNUM(jaar_zip[[#This Row],[Datum]],21))&gt;51),RIGHT(YEAR(jaar_zip[[#This Row],[Datum]])-1,2),RIGHT(YEAR(jaar_zip[[#This Row],[Datum]]),2))&amp;"-"&amp; TEXT(WEEKNUM(jaar_zip[[#This Row],[Datum]],21),"00")</f>
        <v>24-08</v>
      </c>
      <c r="L1517" s="101">
        <f>MONTH(jaar_zip[[#This Row],[Datum]])</f>
        <v>2</v>
      </c>
      <c r="M1517" s="101">
        <f>IF(ISNUMBER(jaar_zip[[#This Row],[etmaaltemperatuur]]),IF(jaar_zip[[#This Row],[etmaaltemperatuur]]&lt;stookgrens,stookgrens-jaar_zip[[#This Row],[etmaaltemperatuur]],0),"")</f>
        <v>9.1999999999999993</v>
      </c>
      <c r="N1517" s="101">
        <f>IF(ISNUMBER(jaar_zip[[#This Row],[graaddagen]]),IF(OR(MONTH(jaar_zip[[#This Row],[Datum]])=1,MONTH(jaar_zip[[#This Row],[Datum]])=2,MONTH(jaar_zip[[#This Row],[Datum]])=11,MONTH(jaar_zip[[#This Row],[Datum]])=12),1.1,IF(OR(MONTH(jaar_zip[[#This Row],[Datum]])=3,MONTH(jaar_zip[[#This Row],[Datum]])=10),1,0.8))*jaar_zip[[#This Row],[graaddagen]],"")</f>
        <v>10.119999999999999</v>
      </c>
      <c r="O1517" s="101">
        <f>IF(ISNUMBER(jaar_zip[[#This Row],[etmaaltemperatuur]]),IF(jaar_zip[[#This Row],[etmaaltemperatuur]]&gt;stookgrens,jaar_zip[[#This Row],[etmaaltemperatuur]]-stookgrens,0),"")</f>
        <v>0</v>
      </c>
    </row>
    <row r="1518" spans="1:15" x14ac:dyDescent="0.3">
      <c r="A1518">
        <v>275</v>
      </c>
      <c r="B1518">
        <v>20240222</v>
      </c>
      <c r="C1518">
        <v>6.7</v>
      </c>
      <c r="D1518">
        <v>9.5</v>
      </c>
      <c r="E1518">
        <v>276</v>
      </c>
      <c r="F1518">
        <v>9.1</v>
      </c>
      <c r="G1518">
        <v>986.8</v>
      </c>
      <c r="H1518">
        <v>91</v>
      </c>
      <c r="I1518" s="101" t="s">
        <v>24</v>
      </c>
      <c r="J1518" s="1">
        <f>DATEVALUE(RIGHT(jaar_zip[[#This Row],[YYYYMMDD]],2)&amp;"-"&amp;MID(jaar_zip[[#This Row],[YYYYMMDD]],5,2)&amp;"-"&amp;LEFT(jaar_zip[[#This Row],[YYYYMMDD]],4))</f>
        <v>45344</v>
      </c>
      <c r="K1518" s="101" t="str">
        <f>IF(AND(VALUE(MONTH(jaar_zip[[#This Row],[Datum]]))=1,VALUE(WEEKNUM(jaar_zip[[#This Row],[Datum]],21))&gt;51),RIGHT(YEAR(jaar_zip[[#This Row],[Datum]])-1,2),RIGHT(YEAR(jaar_zip[[#This Row],[Datum]]),2))&amp;"-"&amp; TEXT(WEEKNUM(jaar_zip[[#This Row],[Datum]],21),"00")</f>
        <v>24-08</v>
      </c>
      <c r="L1518" s="101">
        <f>MONTH(jaar_zip[[#This Row],[Datum]])</f>
        <v>2</v>
      </c>
      <c r="M1518" s="101">
        <f>IF(ISNUMBER(jaar_zip[[#This Row],[etmaaltemperatuur]]),IF(jaar_zip[[#This Row],[etmaaltemperatuur]]&lt;stookgrens,stookgrens-jaar_zip[[#This Row],[etmaaltemperatuur]],0),"")</f>
        <v>8.5</v>
      </c>
      <c r="N1518" s="101">
        <f>IF(ISNUMBER(jaar_zip[[#This Row],[graaddagen]]),IF(OR(MONTH(jaar_zip[[#This Row],[Datum]])=1,MONTH(jaar_zip[[#This Row],[Datum]])=2,MONTH(jaar_zip[[#This Row],[Datum]])=11,MONTH(jaar_zip[[#This Row],[Datum]])=12),1.1,IF(OR(MONTH(jaar_zip[[#This Row],[Datum]])=3,MONTH(jaar_zip[[#This Row],[Datum]])=10),1,0.8))*jaar_zip[[#This Row],[graaddagen]],"")</f>
        <v>9.3500000000000014</v>
      </c>
      <c r="O1518" s="101">
        <f>IF(ISNUMBER(jaar_zip[[#This Row],[etmaaltemperatuur]]),IF(jaar_zip[[#This Row],[etmaaltemperatuur]]&gt;stookgrens,jaar_zip[[#This Row],[etmaaltemperatuur]]-stookgrens,0),"")</f>
        <v>0</v>
      </c>
    </row>
    <row r="1519" spans="1:15" x14ac:dyDescent="0.3">
      <c r="A1519">
        <v>275</v>
      </c>
      <c r="B1519">
        <v>20240223</v>
      </c>
      <c r="C1519">
        <v>6.4</v>
      </c>
      <c r="D1519">
        <v>5.9</v>
      </c>
      <c r="E1519">
        <v>362</v>
      </c>
      <c r="F1519">
        <v>0.6</v>
      </c>
      <c r="G1519">
        <v>990.9</v>
      </c>
      <c r="H1519">
        <v>79</v>
      </c>
      <c r="I1519" s="101" t="s">
        <v>24</v>
      </c>
      <c r="J1519" s="1">
        <f>DATEVALUE(RIGHT(jaar_zip[[#This Row],[YYYYMMDD]],2)&amp;"-"&amp;MID(jaar_zip[[#This Row],[YYYYMMDD]],5,2)&amp;"-"&amp;LEFT(jaar_zip[[#This Row],[YYYYMMDD]],4))</f>
        <v>45345</v>
      </c>
      <c r="K1519" s="101" t="str">
        <f>IF(AND(VALUE(MONTH(jaar_zip[[#This Row],[Datum]]))=1,VALUE(WEEKNUM(jaar_zip[[#This Row],[Datum]],21))&gt;51),RIGHT(YEAR(jaar_zip[[#This Row],[Datum]])-1,2),RIGHT(YEAR(jaar_zip[[#This Row],[Datum]]),2))&amp;"-"&amp; TEXT(WEEKNUM(jaar_zip[[#This Row],[Datum]],21),"00")</f>
        <v>24-08</v>
      </c>
      <c r="L1519" s="101">
        <f>MONTH(jaar_zip[[#This Row],[Datum]])</f>
        <v>2</v>
      </c>
      <c r="M1519" s="101">
        <f>IF(ISNUMBER(jaar_zip[[#This Row],[etmaaltemperatuur]]),IF(jaar_zip[[#This Row],[etmaaltemperatuur]]&lt;stookgrens,stookgrens-jaar_zip[[#This Row],[etmaaltemperatuur]],0),"")</f>
        <v>12.1</v>
      </c>
      <c r="N1519" s="101">
        <f>IF(ISNUMBER(jaar_zip[[#This Row],[graaddagen]]),IF(OR(MONTH(jaar_zip[[#This Row],[Datum]])=1,MONTH(jaar_zip[[#This Row],[Datum]])=2,MONTH(jaar_zip[[#This Row],[Datum]])=11,MONTH(jaar_zip[[#This Row],[Datum]])=12),1.1,IF(OR(MONTH(jaar_zip[[#This Row],[Datum]])=3,MONTH(jaar_zip[[#This Row],[Datum]])=10),1,0.8))*jaar_zip[[#This Row],[graaddagen]],"")</f>
        <v>13.31</v>
      </c>
      <c r="O1519" s="101">
        <f>IF(ISNUMBER(jaar_zip[[#This Row],[etmaaltemperatuur]]),IF(jaar_zip[[#This Row],[etmaaltemperatuur]]&gt;stookgrens,jaar_zip[[#This Row],[etmaaltemperatuur]]-stookgrens,0),"")</f>
        <v>0</v>
      </c>
    </row>
    <row r="1520" spans="1:15" x14ac:dyDescent="0.3">
      <c r="A1520">
        <v>275</v>
      </c>
      <c r="B1520">
        <v>20240224</v>
      </c>
      <c r="C1520">
        <v>3.9</v>
      </c>
      <c r="D1520">
        <v>4.5</v>
      </c>
      <c r="E1520">
        <v>385</v>
      </c>
      <c r="F1520">
        <v>1.6</v>
      </c>
      <c r="G1520">
        <v>998.5</v>
      </c>
      <c r="H1520">
        <v>85</v>
      </c>
      <c r="I1520" s="101" t="s">
        <v>24</v>
      </c>
      <c r="J1520" s="1">
        <f>DATEVALUE(RIGHT(jaar_zip[[#This Row],[YYYYMMDD]],2)&amp;"-"&amp;MID(jaar_zip[[#This Row],[YYYYMMDD]],5,2)&amp;"-"&amp;LEFT(jaar_zip[[#This Row],[YYYYMMDD]],4))</f>
        <v>45346</v>
      </c>
      <c r="K1520" s="101" t="str">
        <f>IF(AND(VALUE(MONTH(jaar_zip[[#This Row],[Datum]]))=1,VALUE(WEEKNUM(jaar_zip[[#This Row],[Datum]],21))&gt;51),RIGHT(YEAR(jaar_zip[[#This Row],[Datum]])-1,2),RIGHT(YEAR(jaar_zip[[#This Row],[Datum]]),2))&amp;"-"&amp; TEXT(WEEKNUM(jaar_zip[[#This Row],[Datum]],21),"00")</f>
        <v>24-08</v>
      </c>
      <c r="L1520" s="101">
        <f>MONTH(jaar_zip[[#This Row],[Datum]])</f>
        <v>2</v>
      </c>
      <c r="M1520" s="101">
        <f>IF(ISNUMBER(jaar_zip[[#This Row],[etmaaltemperatuur]]),IF(jaar_zip[[#This Row],[etmaaltemperatuur]]&lt;stookgrens,stookgrens-jaar_zip[[#This Row],[etmaaltemperatuur]],0),"")</f>
        <v>13.5</v>
      </c>
      <c r="N1520" s="101">
        <f>IF(ISNUMBER(jaar_zip[[#This Row],[graaddagen]]),IF(OR(MONTH(jaar_zip[[#This Row],[Datum]])=1,MONTH(jaar_zip[[#This Row],[Datum]])=2,MONTH(jaar_zip[[#This Row],[Datum]])=11,MONTH(jaar_zip[[#This Row],[Datum]])=12),1.1,IF(OR(MONTH(jaar_zip[[#This Row],[Datum]])=3,MONTH(jaar_zip[[#This Row],[Datum]])=10),1,0.8))*jaar_zip[[#This Row],[graaddagen]],"")</f>
        <v>14.850000000000001</v>
      </c>
      <c r="O1520" s="101">
        <f>IF(ISNUMBER(jaar_zip[[#This Row],[etmaaltemperatuur]]),IF(jaar_zip[[#This Row],[etmaaltemperatuur]]&gt;stookgrens,jaar_zip[[#This Row],[etmaaltemperatuur]]-stookgrens,0),"")</f>
        <v>0</v>
      </c>
    </row>
    <row r="1521" spans="1:15" x14ac:dyDescent="0.3">
      <c r="A1521">
        <v>275</v>
      </c>
      <c r="B1521">
        <v>20240225</v>
      </c>
      <c r="C1521">
        <v>3.7</v>
      </c>
      <c r="D1521">
        <v>5.7</v>
      </c>
      <c r="E1521">
        <v>583</v>
      </c>
      <c r="F1521">
        <v>0.5</v>
      </c>
      <c r="G1521">
        <v>1000.4</v>
      </c>
      <c r="H1521">
        <v>84</v>
      </c>
      <c r="I1521" s="101" t="s">
        <v>24</v>
      </c>
      <c r="J1521" s="1">
        <f>DATEVALUE(RIGHT(jaar_zip[[#This Row],[YYYYMMDD]],2)&amp;"-"&amp;MID(jaar_zip[[#This Row],[YYYYMMDD]],5,2)&amp;"-"&amp;LEFT(jaar_zip[[#This Row],[YYYYMMDD]],4))</f>
        <v>45347</v>
      </c>
      <c r="K1521" s="101" t="str">
        <f>IF(AND(VALUE(MONTH(jaar_zip[[#This Row],[Datum]]))=1,VALUE(WEEKNUM(jaar_zip[[#This Row],[Datum]],21))&gt;51),RIGHT(YEAR(jaar_zip[[#This Row],[Datum]])-1,2),RIGHT(YEAR(jaar_zip[[#This Row],[Datum]]),2))&amp;"-"&amp; TEXT(WEEKNUM(jaar_zip[[#This Row],[Datum]],21),"00")</f>
        <v>24-08</v>
      </c>
      <c r="L1521" s="101">
        <f>MONTH(jaar_zip[[#This Row],[Datum]])</f>
        <v>2</v>
      </c>
      <c r="M1521" s="101">
        <f>IF(ISNUMBER(jaar_zip[[#This Row],[etmaaltemperatuur]]),IF(jaar_zip[[#This Row],[etmaaltemperatuur]]&lt;stookgrens,stookgrens-jaar_zip[[#This Row],[etmaaltemperatuur]],0),"")</f>
        <v>12.3</v>
      </c>
      <c r="N1521" s="101">
        <f>IF(ISNUMBER(jaar_zip[[#This Row],[graaddagen]]),IF(OR(MONTH(jaar_zip[[#This Row],[Datum]])=1,MONTH(jaar_zip[[#This Row],[Datum]])=2,MONTH(jaar_zip[[#This Row],[Datum]])=11,MONTH(jaar_zip[[#This Row],[Datum]])=12),1.1,IF(OR(MONTH(jaar_zip[[#This Row],[Datum]])=3,MONTH(jaar_zip[[#This Row],[Datum]])=10),1,0.8))*jaar_zip[[#This Row],[graaddagen]],"")</f>
        <v>13.530000000000001</v>
      </c>
      <c r="O1521" s="101">
        <f>IF(ISNUMBER(jaar_zip[[#This Row],[etmaaltemperatuur]]),IF(jaar_zip[[#This Row],[etmaaltemperatuur]]&gt;stookgrens,jaar_zip[[#This Row],[etmaaltemperatuur]]-stookgrens,0),"")</f>
        <v>0</v>
      </c>
    </row>
    <row r="1522" spans="1:15" x14ac:dyDescent="0.3">
      <c r="A1522">
        <v>275</v>
      </c>
      <c r="B1522">
        <v>20240226</v>
      </c>
      <c r="C1522">
        <v>7</v>
      </c>
      <c r="D1522">
        <v>4.5</v>
      </c>
      <c r="E1522">
        <v>242</v>
      </c>
      <c r="F1522">
        <v>5.7</v>
      </c>
      <c r="G1522">
        <v>1006.9</v>
      </c>
      <c r="H1522">
        <v>89</v>
      </c>
      <c r="I1522" s="101" t="s">
        <v>24</v>
      </c>
      <c r="J1522" s="1">
        <f>DATEVALUE(RIGHT(jaar_zip[[#This Row],[YYYYMMDD]],2)&amp;"-"&amp;MID(jaar_zip[[#This Row],[YYYYMMDD]],5,2)&amp;"-"&amp;LEFT(jaar_zip[[#This Row],[YYYYMMDD]],4))</f>
        <v>45348</v>
      </c>
      <c r="K1522" s="101" t="str">
        <f>IF(AND(VALUE(MONTH(jaar_zip[[#This Row],[Datum]]))=1,VALUE(WEEKNUM(jaar_zip[[#This Row],[Datum]],21))&gt;51),RIGHT(YEAR(jaar_zip[[#This Row],[Datum]])-1,2),RIGHT(YEAR(jaar_zip[[#This Row],[Datum]]),2))&amp;"-"&amp; TEXT(WEEKNUM(jaar_zip[[#This Row],[Datum]],21),"00")</f>
        <v>24-09</v>
      </c>
      <c r="L1522" s="101">
        <f>MONTH(jaar_zip[[#This Row],[Datum]])</f>
        <v>2</v>
      </c>
      <c r="M1522" s="101">
        <f>IF(ISNUMBER(jaar_zip[[#This Row],[etmaaltemperatuur]]),IF(jaar_zip[[#This Row],[etmaaltemperatuur]]&lt;stookgrens,stookgrens-jaar_zip[[#This Row],[etmaaltemperatuur]],0),"")</f>
        <v>13.5</v>
      </c>
      <c r="N1522" s="101">
        <f>IF(ISNUMBER(jaar_zip[[#This Row],[graaddagen]]),IF(OR(MONTH(jaar_zip[[#This Row],[Datum]])=1,MONTH(jaar_zip[[#This Row],[Datum]])=2,MONTH(jaar_zip[[#This Row],[Datum]])=11,MONTH(jaar_zip[[#This Row],[Datum]])=12),1.1,IF(OR(MONTH(jaar_zip[[#This Row],[Datum]])=3,MONTH(jaar_zip[[#This Row],[Datum]])=10),1,0.8))*jaar_zip[[#This Row],[graaddagen]],"")</f>
        <v>14.850000000000001</v>
      </c>
      <c r="O1522" s="101">
        <f>IF(ISNUMBER(jaar_zip[[#This Row],[etmaaltemperatuur]]),IF(jaar_zip[[#This Row],[etmaaltemperatuur]]&gt;stookgrens,jaar_zip[[#This Row],[etmaaltemperatuur]]-stookgrens,0),"")</f>
        <v>0</v>
      </c>
    </row>
    <row r="1523" spans="1:15" x14ac:dyDescent="0.3">
      <c r="A1523">
        <v>275</v>
      </c>
      <c r="B1523">
        <v>20240227</v>
      </c>
      <c r="C1523">
        <v>3.3</v>
      </c>
      <c r="D1523">
        <v>3.2</v>
      </c>
      <c r="E1523">
        <v>948</v>
      </c>
      <c r="F1523">
        <v>0</v>
      </c>
      <c r="G1523">
        <v>1018.7</v>
      </c>
      <c r="H1523">
        <v>90</v>
      </c>
      <c r="I1523" s="101" t="s">
        <v>24</v>
      </c>
      <c r="J1523" s="1">
        <f>DATEVALUE(RIGHT(jaar_zip[[#This Row],[YYYYMMDD]],2)&amp;"-"&amp;MID(jaar_zip[[#This Row],[YYYYMMDD]],5,2)&amp;"-"&amp;LEFT(jaar_zip[[#This Row],[YYYYMMDD]],4))</f>
        <v>45349</v>
      </c>
      <c r="K1523" s="101" t="str">
        <f>IF(AND(VALUE(MONTH(jaar_zip[[#This Row],[Datum]]))=1,VALUE(WEEKNUM(jaar_zip[[#This Row],[Datum]],21))&gt;51),RIGHT(YEAR(jaar_zip[[#This Row],[Datum]])-1,2),RIGHT(YEAR(jaar_zip[[#This Row],[Datum]]),2))&amp;"-"&amp; TEXT(WEEKNUM(jaar_zip[[#This Row],[Datum]],21),"00")</f>
        <v>24-09</v>
      </c>
      <c r="L1523" s="101">
        <f>MONTH(jaar_zip[[#This Row],[Datum]])</f>
        <v>2</v>
      </c>
      <c r="M1523" s="101">
        <f>IF(ISNUMBER(jaar_zip[[#This Row],[etmaaltemperatuur]]),IF(jaar_zip[[#This Row],[etmaaltemperatuur]]&lt;stookgrens,stookgrens-jaar_zip[[#This Row],[etmaaltemperatuur]],0),"")</f>
        <v>14.8</v>
      </c>
      <c r="N1523" s="101">
        <f>IF(ISNUMBER(jaar_zip[[#This Row],[graaddagen]]),IF(OR(MONTH(jaar_zip[[#This Row],[Datum]])=1,MONTH(jaar_zip[[#This Row],[Datum]])=2,MONTH(jaar_zip[[#This Row],[Datum]])=11,MONTH(jaar_zip[[#This Row],[Datum]])=12),1.1,IF(OR(MONTH(jaar_zip[[#This Row],[Datum]])=3,MONTH(jaar_zip[[#This Row],[Datum]])=10),1,0.8))*jaar_zip[[#This Row],[graaddagen]],"")</f>
        <v>16.28</v>
      </c>
      <c r="O1523" s="101">
        <f>IF(ISNUMBER(jaar_zip[[#This Row],[etmaaltemperatuur]]),IF(jaar_zip[[#This Row],[etmaaltemperatuur]]&gt;stookgrens,jaar_zip[[#This Row],[etmaaltemperatuur]]-stookgrens,0),"")</f>
        <v>0</v>
      </c>
    </row>
    <row r="1524" spans="1:15" x14ac:dyDescent="0.3">
      <c r="A1524">
        <v>275</v>
      </c>
      <c r="B1524">
        <v>20240228</v>
      </c>
      <c r="C1524">
        <v>3</v>
      </c>
      <c r="D1524">
        <v>4.5999999999999996</v>
      </c>
      <c r="E1524">
        <v>372</v>
      </c>
      <c r="F1524">
        <v>-0.1</v>
      </c>
      <c r="G1524">
        <v>1020</v>
      </c>
      <c r="H1524">
        <v>91</v>
      </c>
      <c r="I1524" s="101" t="s">
        <v>24</v>
      </c>
      <c r="J1524" s="1">
        <f>DATEVALUE(RIGHT(jaar_zip[[#This Row],[YYYYMMDD]],2)&amp;"-"&amp;MID(jaar_zip[[#This Row],[YYYYMMDD]],5,2)&amp;"-"&amp;LEFT(jaar_zip[[#This Row],[YYYYMMDD]],4))</f>
        <v>45350</v>
      </c>
      <c r="K1524" s="101" t="str">
        <f>IF(AND(VALUE(MONTH(jaar_zip[[#This Row],[Datum]]))=1,VALUE(WEEKNUM(jaar_zip[[#This Row],[Datum]],21))&gt;51),RIGHT(YEAR(jaar_zip[[#This Row],[Datum]])-1,2),RIGHT(YEAR(jaar_zip[[#This Row],[Datum]]),2))&amp;"-"&amp; TEXT(WEEKNUM(jaar_zip[[#This Row],[Datum]],21),"00")</f>
        <v>24-09</v>
      </c>
      <c r="L1524" s="101">
        <f>MONTH(jaar_zip[[#This Row],[Datum]])</f>
        <v>2</v>
      </c>
      <c r="M1524" s="101">
        <f>IF(ISNUMBER(jaar_zip[[#This Row],[etmaaltemperatuur]]),IF(jaar_zip[[#This Row],[etmaaltemperatuur]]&lt;stookgrens,stookgrens-jaar_zip[[#This Row],[etmaaltemperatuur]],0),"")</f>
        <v>13.4</v>
      </c>
      <c r="N1524" s="101">
        <f>IF(ISNUMBER(jaar_zip[[#This Row],[graaddagen]]),IF(OR(MONTH(jaar_zip[[#This Row],[Datum]])=1,MONTH(jaar_zip[[#This Row],[Datum]])=2,MONTH(jaar_zip[[#This Row],[Datum]])=11,MONTH(jaar_zip[[#This Row],[Datum]])=12),1.1,IF(OR(MONTH(jaar_zip[[#This Row],[Datum]])=3,MONTH(jaar_zip[[#This Row],[Datum]])=10),1,0.8))*jaar_zip[[#This Row],[graaddagen]],"")</f>
        <v>14.740000000000002</v>
      </c>
      <c r="O1524" s="101">
        <f>IF(ISNUMBER(jaar_zip[[#This Row],[etmaaltemperatuur]]),IF(jaar_zip[[#This Row],[etmaaltemperatuur]]&gt;stookgrens,jaar_zip[[#This Row],[etmaaltemperatuur]]-stookgrens,0),"")</f>
        <v>0</v>
      </c>
    </row>
    <row r="1525" spans="1:15" x14ac:dyDescent="0.3">
      <c r="A1525">
        <v>275</v>
      </c>
      <c r="B1525">
        <v>20240229</v>
      </c>
      <c r="C1525">
        <v>4.8</v>
      </c>
      <c r="D1525">
        <v>7.4</v>
      </c>
      <c r="E1525">
        <v>310</v>
      </c>
      <c r="F1525">
        <v>5.0999999999999996</v>
      </c>
      <c r="G1525">
        <v>1008.6</v>
      </c>
      <c r="H1525">
        <v>88</v>
      </c>
      <c r="I1525" s="101" t="s">
        <v>24</v>
      </c>
      <c r="J1525" s="1">
        <f>DATEVALUE(RIGHT(jaar_zip[[#This Row],[YYYYMMDD]],2)&amp;"-"&amp;MID(jaar_zip[[#This Row],[YYYYMMDD]],5,2)&amp;"-"&amp;LEFT(jaar_zip[[#This Row],[YYYYMMDD]],4))</f>
        <v>45351</v>
      </c>
      <c r="K1525" s="101" t="str">
        <f>IF(AND(VALUE(MONTH(jaar_zip[[#This Row],[Datum]]))=1,VALUE(WEEKNUM(jaar_zip[[#This Row],[Datum]],21))&gt;51),RIGHT(YEAR(jaar_zip[[#This Row],[Datum]])-1,2),RIGHT(YEAR(jaar_zip[[#This Row],[Datum]]),2))&amp;"-"&amp; TEXT(WEEKNUM(jaar_zip[[#This Row],[Datum]],21),"00")</f>
        <v>24-09</v>
      </c>
      <c r="L1525" s="101">
        <f>MONTH(jaar_zip[[#This Row],[Datum]])</f>
        <v>2</v>
      </c>
      <c r="M1525" s="101">
        <f>IF(ISNUMBER(jaar_zip[[#This Row],[etmaaltemperatuur]]),IF(jaar_zip[[#This Row],[etmaaltemperatuur]]&lt;stookgrens,stookgrens-jaar_zip[[#This Row],[etmaaltemperatuur]],0),"")</f>
        <v>10.6</v>
      </c>
      <c r="N1525" s="101">
        <f>IF(ISNUMBER(jaar_zip[[#This Row],[graaddagen]]),IF(OR(MONTH(jaar_zip[[#This Row],[Datum]])=1,MONTH(jaar_zip[[#This Row],[Datum]])=2,MONTH(jaar_zip[[#This Row],[Datum]])=11,MONTH(jaar_zip[[#This Row],[Datum]])=12),1.1,IF(OR(MONTH(jaar_zip[[#This Row],[Datum]])=3,MONTH(jaar_zip[[#This Row],[Datum]])=10),1,0.8))*jaar_zip[[#This Row],[graaddagen]],"")</f>
        <v>11.66</v>
      </c>
      <c r="O1525" s="101">
        <f>IF(ISNUMBER(jaar_zip[[#This Row],[etmaaltemperatuur]]),IF(jaar_zip[[#This Row],[etmaaltemperatuur]]&gt;stookgrens,jaar_zip[[#This Row],[etmaaltemperatuur]]-stookgrens,0),"")</f>
        <v>0</v>
      </c>
    </row>
    <row r="1526" spans="1:15" x14ac:dyDescent="0.3">
      <c r="A1526">
        <v>275</v>
      </c>
      <c r="B1526">
        <v>20240301</v>
      </c>
      <c r="C1526">
        <v>5.9</v>
      </c>
      <c r="D1526">
        <v>8.3000000000000007</v>
      </c>
      <c r="E1526">
        <v>752</v>
      </c>
      <c r="F1526">
        <v>-0.1</v>
      </c>
      <c r="G1526">
        <v>1001.2</v>
      </c>
      <c r="H1526">
        <v>71</v>
      </c>
      <c r="I1526" s="101" t="s">
        <v>24</v>
      </c>
      <c r="J1526" s="1">
        <f>DATEVALUE(RIGHT(jaar_zip[[#This Row],[YYYYMMDD]],2)&amp;"-"&amp;MID(jaar_zip[[#This Row],[YYYYMMDD]],5,2)&amp;"-"&amp;LEFT(jaar_zip[[#This Row],[YYYYMMDD]],4))</f>
        <v>45352</v>
      </c>
      <c r="K1526" s="101" t="str">
        <f>IF(AND(VALUE(MONTH(jaar_zip[[#This Row],[Datum]]))=1,VALUE(WEEKNUM(jaar_zip[[#This Row],[Datum]],21))&gt;51),RIGHT(YEAR(jaar_zip[[#This Row],[Datum]])-1,2),RIGHT(YEAR(jaar_zip[[#This Row],[Datum]]),2))&amp;"-"&amp; TEXT(WEEKNUM(jaar_zip[[#This Row],[Datum]],21),"00")</f>
        <v>24-09</v>
      </c>
      <c r="L1526" s="101">
        <f>MONTH(jaar_zip[[#This Row],[Datum]])</f>
        <v>3</v>
      </c>
      <c r="M1526" s="101">
        <f>IF(ISNUMBER(jaar_zip[[#This Row],[etmaaltemperatuur]]),IF(jaar_zip[[#This Row],[etmaaltemperatuur]]&lt;stookgrens,stookgrens-jaar_zip[[#This Row],[etmaaltemperatuur]],0),"")</f>
        <v>9.6999999999999993</v>
      </c>
      <c r="N1526" s="101">
        <f>IF(ISNUMBER(jaar_zip[[#This Row],[graaddagen]]),IF(OR(MONTH(jaar_zip[[#This Row],[Datum]])=1,MONTH(jaar_zip[[#This Row],[Datum]])=2,MONTH(jaar_zip[[#This Row],[Datum]])=11,MONTH(jaar_zip[[#This Row],[Datum]])=12),1.1,IF(OR(MONTH(jaar_zip[[#This Row],[Datum]])=3,MONTH(jaar_zip[[#This Row],[Datum]])=10),1,0.8))*jaar_zip[[#This Row],[graaddagen]],"")</f>
        <v>9.6999999999999993</v>
      </c>
      <c r="O1526" s="101">
        <f>IF(ISNUMBER(jaar_zip[[#This Row],[etmaaltemperatuur]]),IF(jaar_zip[[#This Row],[etmaaltemperatuur]]&gt;stookgrens,jaar_zip[[#This Row],[etmaaltemperatuur]]-stookgrens,0),"")</f>
        <v>0</v>
      </c>
    </row>
    <row r="1527" spans="1:15" x14ac:dyDescent="0.3">
      <c r="A1527">
        <v>275</v>
      </c>
      <c r="B1527">
        <v>20240302</v>
      </c>
      <c r="C1527">
        <v>5.5</v>
      </c>
      <c r="D1527">
        <v>9.9</v>
      </c>
      <c r="E1527">
        <v>1160</v>
      </c>
      <c r="F1527">
        <v>0.5</v>
      </c>
      <c r="G1527">
        <v>1000</v>
      </c>
      <c r="H1527">
        <v>65</v>
      </c>
      <c r="I1527" s="101" t="s">
        <v>24</v>
      </c>
      <c r="J1527" s="1">
        <f>DATEVALUE(RIGHT(jaar_zip[[#This Row],[YYYYMMDD]],2)&amp;"-"&amp;MID(jaar_zip[[#This Row],[YYYYMMDD]],5,2)&amp;"-"&amp;LEFT(jaar_zip[[#This Row],[YYYYMMDD]],4))</f>
        <v>45353</v>
      </c>
      <c r="K1527" s="101" t="str">
        <f>IF(AND(VALUE(MONTH(jaar_zip[[#This Row],[Datum]]))=1,VALUE(WEEKNUM(jaar_zip[[#This Row],[Datum]],21))&gt;51),RIGHT(YEAR(jaar_zip[[#This Row],[Datum]])-1,2),RIGHT(YEAR(jaar_zip[[#This Row],[Datum]]),2))&amp;"-"&amp; TEXT(WEEKNUM(jaar_zip[[#This Row],[Datum]],21),"00")</f>
        <v>24-09</v>
      </c>
      <c r="L1527" s="101">
        <f>MONTH(jaar_zip[[#This Row],[Datum]])</f>
        <v>3</v>
      </c>
      <c r="M1527" s="101">
        <f>IF(ISNUMBER(jaar_zip[[#This Row],[etmaaltemperatuur]]),IF(jaar_zip[[#This Row],[etmaaltemperatuur]]&lt;stookgrens,stookgrens-jaar_zip[[#This Row],[etmaaltemperatuur]],0),"")</f>
        <v>8.1</v>
      </c>
      <c r="N1527" s="101">
        <f>IF(ISNUMBER(jaar_zip[[#This Row],[graaddagen]]),IF(OR(MONTH(jaar_zip[[#This Row],[Datum]])=1,MONTH(jaar_zip[[#This Row],[Datum]])=2,MONTH(jaar_zip[[#This Row],[Datum]])=11,MONTH(jaar_zip[[#This Row],[Datum]])=12),1.1,IF(OR(MONTH(jaar_zip[[#This Row],[Datum]])=3,MONTH(jaar_zip[[#This Row],[Datum]])=10),1,0.8))*jaar_zip[[#This Row],[graaddagen]],"")</f>
        <v>8.1</v>
      </c>
      <c r="O1527" s="101">
        <f>IF(ISNUMBER(jaar_zip[[#This Row],[etmaaltemperatuur]]),IF(jaar_zip[[#This Row],[etmaaltemperatuur]]&gt;stookgrens,jaar_zip[[#This Row],[etmaaltemperatuur]]-stookgrens,0),"")</f>
        <v>0</v>
      </c>
    </row>
    <row r="1528" spans="1:15" x14ac:dyDescent="0.3">
      <c r="A1528">
        <v>275</v>
      </c>
      <c r="B1528">
        <v>20240303</v>
      </c>
      <c r="C1528">
        <v>2.7</v>
      </c>
      <c r="D1528">
        <v>10.4</v>
      </c>
      <c r="E1528">
        <v>974</v>
      </c>
      <c r="F1528">
        <v>-0.1</v>
      </c>
      <c r="G1528">
        <v>1001.8</v>
      </c>
      <c r="H1528">
        <v>72</v>
      </c>
      <c r="I1528" s="101" t="s">
        <v>24</v>
      </c>
      <c r="J1528" s="1">
        <f>DATEVALUE(RIGHT(jaar_zip[[#This Row],[YYYYMMDD]],2)&amp;"-"&amp;MID(jaar_zip[[#This Row],[YYYYMMDD]],5,2)&amp;"-"&amp;LEFT(jaar_zip[[#This Row],[YYYYMMDD]],4))</f>
        <v>45354</v>
      </c>
      <c r="K1528" s="101" t="str">
        <f>IF(AND(VALUE(MONTH(jaar_zip[[#This Row],[Datum]]))=1,VALUE(WEEKNUM(jaar_zip[[#This Row],[Datum]],21))&gt;51),RIGHT(YEAR(jaar_zip[[#This Row],[Datum]])-1,2),RIGHT(YEAR(jaar_zip[[#This Row],[Datum]]),2))&amp;"-"&amp; TEXT(WEEKNUM(jaar_zip[[#This Row],[Datum]],21),"00")</f>
        <v>24-09</v>
      </c>
      <c r="L1528" s="101">
        <f>MONTH(jaar_zip[[#This Row],[Datum]])</f>
        <v>3</v>
      </c>
      <c r="M1528" s="101">
        <f>IF(ISNUMBER(jaar_zip[[#This Row],[etmaaltemperatuur]]),IF(jaar_zip[[#This Row],[etmaaltemperatuur]]&lt;stookgrens,stookgrens-jaar_zip[[#This Row],[etmaaltemperatuur]],0),"")</f>
        <v>7.6</v>
      </c>
      <c r="N1528" s="101">
        <f>IF(ISNUMBER(jaar_zip[[#This Row],[graaddagen]]),IF(OR(MONTH(jaar_zip[[#This Row],[Datum]])=1,MONTH(jaar_zip[[#This Row],[Datum]])=2,MONTH(jaar_zip[[#This Row],[Datum]])=11,MONTH(jaar_zip[[#This Row],[Datum]])=12),1.1,IF(OR(MONTH(jaar_zip[[#This Row],[Datum]])=3,MONTH(jaar_zip[[#This Row],[Datum]])=10),1,0.8))*jaar_zip[[#This Row],[graaddagen]],"")</f>
        <v>7.6</v>
      </c>
      <c r="O1528" s="101">
        <f>IF(ISNUMBER(jaar_zip[[#This Row],[etmaaltemperatuur]]),IF(jaar_zip[[#This Row],[etmaaltemperatuur]]&gt;stookgrens,jaar_zip[[#This Row],[etmaaltemperatuur]]-stookgrens,0),"")</f>
        <v>0</v>
      </c>
    </row>
    <row r="1529" spans="1:15" x14ac:dyDescent="0.3">
      <c r="A1529">
        <v>275</v>
      </c>
      <c r="B1529">
        <v>20240304</v>
      </c>
      <c r="C1529">
        <v>2.8</v>
      </c>
      <c r="D1529">
        <v>6.9</v>
      </c>
      <c r="E1529">
        <v>695</v>
      </c>
      <c r="F1529">
        <v>0</v>
      </c>
      <c r="G1529">
        <v>1011.4</v>
      </c>
      <c r="H1529">
        <v>84</v>
      </c>
      <c r="I1529" s="101" t="s">
        <v>24</v>
      </c>
      <c r="J1529" s="1">
        <f>DATEVALUE(RIGHT(jaar_zip[[#This Row],[YYYYMMDD]],2)&amp;"-"&amp;MID(jaar_zip[[#This Row],[YYYYMMDD]],5,2)&amp;"-"&amp;LEFT(jaar_zip[[#This Row],[YYYYMMDD]],4))</f>
        <v>45355</v>
      </c>
      <c r="K1529" s="101" t="str">
        <f>IF(AND(VALUE(MONTH(jaar_zip[[#This Row],[Datum]]))=1,VALUE(WEEKNUM(jaar_zip[[#This Row],[Datum]],21))&gt;51),RIGHT(YEAR(jaar_zip[[#This Row],[Datum]])-1,2),RIGHT(YEAR(jaar_zip[[#This Row],[Datum]]),2))&amp;"-"&amp; TEXT(WEEKNUM(jaar_zip[[#This Row],[Datum]],21),"00")</f>
        <v>24-10</v>
      </c>
      <c r="L1529" s="101">
        <f>MONTH(jaar_zip[[#This Row],[Datum]])</f>
        <v>3</v>
      </c>
      <c r="M1529" s="101">
        <f>IF(ISNUMBER(jaar_zip[[#This Row],[etmaaltemperatuur]]),IF(jaar_zip[[#This Row],[etmaaltemperatuur]]&lt;stookgrens,stookgrens-jaar_zip[[#This Row],[etmaaltemperatuur]],0),"")</f>
        <v>11.1</v>
      </c>
      <c r="N1529" s="101">
        <f>IF(ISNUMBER(jaar_zip[[#This Row],[graaddagen]]),IF(OR(MONTH(jaar_zip[[#This Row],[Datum]])=1,MONTH(jaar_zip[[#This Row],[Datum]])=2,MONTH(jaar_zip[[#This Row],[Datum]])=11,MONTH(jaar_zip[[#This Row],[Datum]])=12),1.1,IF(OR(MONTH(jaar_zip[[#This Row],[Datum]])=3,MONTH(jaar_zip[[#This Row],[Datum]])=10),1,0.8))*jaar_zip[[#This Row],[graaddagen]],"")</f>
        <v>11.1</v>
      </c>
      <c r="O1529" s="101">
        <f>IF(ISNUMBER(jaar_zip[[#This Row],[etmaaltemperatuur]]),IF(jaar_zip[[#This Row],[etmaaltemperatuur]]&gt;stookgrens,jaar_zip[[#This Row],[etmaaltemperatuur]]-stookgrens,0),"")</f>
        <v>0</v>
      </c>
    </row>
    <row r="1530" spans="1:15" x14ac:dyDescent="0.3">
      <c r="A1530">
        <v>275</v>
      </c>
      <c r="B1530">
        <v>20240305</v>
      </c>
      <c r="C1530">
        <v>1.2</v>
      </c>
      <c r="D1530">
        <v>6.2</v>
      </c>
      <c r="E1530">
        <v>276</v>
      </c>
      <c r="F1530">
        <v>4.4000000000000004</v>
      </c>
      <c r="G1530">
        <v>1014.9</v>
      </c>
      <c r="H1530">
        <v>94</v>
      </c>
      <c r="I1530" s="101" t="s">
        <v>24</v>
      </c>
      <c r="J1530" s="1">
        <f>DATEVALUE(RIGHT(jaar_zip[[#This Row],[YYYYMMDD]],2)&amp;"-"&amp;MID(jaar_zip[[#This Row],[YYYYMMDD]],5,2)&amp;"-"&amp;LEFT(jaar_zip[[#This Row],[YYYYMMDD]],4))</f>
        <v>45356</v>
      </c>
      <c r="K1530" s="101" t="str">
        <f>IF(AND(VALUE(MONTH(jaar_zip[[#This Row],[Datum]]))=1,VALUE(WEEKNUM(jaar_zip[[#This Row],[Datum]],21))&gt;51),RIGHT(YEAR(jaar_zip[[#This Row],[Datum]])-1,2),RIGHT(YEAR(jaar_zip[[#This Row],[Datum]]),2))&amp;"-"&amp; TEXT(WEEKNUM(jaar_zip[[#This Row],[Datum]],21),"00")</f>
        <v>24-10</v>
      </c>
      <c r="L1530" s="101">
        <f>MONTH(jaar_zip[[#This Row],[Datum]])</f>
        <v>3</v>
      </c>
      <c r="M1530" s="101">
        <f>IF(ISNUMBER(jaar_zip[[#This Row],[etmaaltemperatuur]]),IF(jaar_zip[[#This Row],[etmaaltemperatuur]]&lt;stookgrens,stookgrens-jaar_zip[[#This Row],[etmaaltemperatuur]],0),"")</f>
        <v>11.8</v>
      </c>
      <c r="N1530" s="101">
        <f>IF(ISNUMBER(jaar_zip[[#This Row],[graaddagen]]),IF(OR(MONTH(jaar_zip[[#This Row],[Datum]])=1,MONTH(jaar_zip[[#This Row],[Datum]])=2,MONTH(jaar_zip[[#This Row],[Datum]])=11,MONTH(jaar_zip[[#This Row],[Datum]])=12),1.1,IF(OR(MONTH(jaar_zip[[#This Row],[Datum]])=3,MONTH(jaar_zip[[#This Row],[Datum]])=10),1,0.8))*jaar_zip[[#This Row],[graaddagen]],"")</f>
        <v>11.8</v>
      </c>
      <c r="O1530" s="101">
        <f>IF(ISNUMBER(jaar_zip[[#This Row],[etmaaltemperatuur]]),IF(jaar_zip[[#This Row],[etmaaltemperatuur]]&gt;stookgrens,jaar_zip[[#This Row],[etmaaltemperatuur]]-stookgrens,0),"")</f>
        <v>0</v>
      </c>
    </row>
    <row r="1531" spans="1:15" x14ac:dyDescent="0.3">
      <c r="A1531">
        <v>275</v>
      </c>
      <c r="B1531">
        <v>20240306</v>
      </c>
      <c r="C1531">
        <v>1.8</v>
      </c>
      <c r="D1531">
        <v>5.7</v>
      </c>
      <c r="E1531">
        <v>1020</v>
      </c>
      <c r="F1531">
        <v>0</v>
      </c>
      <c r="G1531">
        <v>1023.2</v>
      </c>
      <c r="H1531">
        <v>88</v>
      </c>
      <c r="I1531" s="101" t="s">
        <v>24</v>
      </c>
      <c r="J1531" s="1">
        <f>DATEVALUE(RIGHT(jaar_zip[[#This Row],[YYYYMMDD]],2)&amp;"-"&amp;MID(jaar_zip[[#This Row],[YYYYMMDD]],5,2)&amp;"-"&amp;LEFT(jaar_zip[[#This Row],[YYYYMMDD]],4))</f>
        <v>45357</v>
      </c>
      <c r="K1531" s="101" t="str">
        <f>IF(AND(VALUE(MONTH(jaar_zip[[#This Row],[Datum]]))=1,VALUE(WEEKNUM(jaar_zip[[#This Row],[Datum]],21))&gt;51),RIGHT(YEAR(jaar_zip[[#This Row],[Datum]])-1,2),RIGHT(YEAR(jaar_zip[[#This Row],[Datum]]),2))&amp;"-"&amp; TEXT(WEEKNUM(jaar_zip[[#This Row],[Datum]],21),"00")</f>
        <v>24-10</v>
      </c>
      <c r="L1531" s="101">
        <f>MONTH(jaar_zip[[#This Row],[Datum]])</f>
        <v>3</v>
      </c>
      <c r="M1531" s="101">
        <f>IF(ISNUMBER(jaar_zip[[#This Row],[etmaaltemperatuur]]),IF(jaar_zip[[#This Row],[etmaaltemperatuur]]&lt;stookgrens,stookgrens-jaar_zip[[#This Row],[etmaaltemperatuur]],0),"")</f>
        <v>12.3</v>
      </c>
      <c r="N1531" s="101">
        <f>IF(ISNUMBER(jaar_zip[[#This Row],[graaddagen]]),IF(OR(MONTH(jaar_zip[[#This Row],[Datum]])=1,MONTH(jaar_zip[[#This Row],[Datum]])=2,MONTH(jaar_zip[[#This Row],[Datum]])=11,MONTH(jaar_zip[[#This Row],[Datum]])=12),1.1,IF(OR(MONTH(jaar_zip[[#This Row],[Datum]])=3,MONTH(jaar_zip[[#This Row],[Datum]])=10),1,0.8))*jaar_zip[[#This Row],[graaddagen]],"")</f>
        <v>12.3</v>
      </c>
      <c r="O1531" s="101">
        <f>IF(ISNUMBER(jaar_zip[[#This Row],[etmaaltemperatuur]]),IF(jaar_zip[[#This Row],[etmaaltemperatuur]]&gt;stookgrens,jaar_zip[[#This Row],[etmaaltemperatuur]]-stookgrens,0),"")</f>
        <v>0</v>
      </c>
    </row>
    <row r="1532" spans="1:15" x14ac:dyDescent="0.3">
      <c r="A1532">
        <v>275</v>
      </c>
      <c r="B1532">
        <v>20240307</v>
      </c>
      <c r="C1532">
        <v>4.3</v>
      </c>
      <c r="D1532">
        <v>4.4000000000000004</v>
      </c>
      <c r="E1532">
        <v>906</v>
      </c>
      <c r="F1532">
        <v>0</v>
      </c>
      <c r="G1532">
        <v>1023.3</v>
      </c>
      <c r="H1532">
        <v>83</v>
      </c>
      <c r="I1532" s="101" t="s">
        <v>24</v>
      </c>
      <c r="J1532" s="1">
        <f>DATEVALUE(RIGHT(jaar_zip[[#This Row],[YYYYMMDD]],2)&amp;"-"&amp;MID(jaar_zip[[#This Row],[YYYYMMDD]],5,2)&amp;"-"&amp;LEFT(jaar_zip[[#This Row],[YYYYMMDD]],4))</f>
        <v>45358</v>
      </c>
      <c r="K1532" s="101" t="str">
        <f>IF(AND(VALUE(MONTH(jaar_zip[[#This Row],[Datum]]))=1,VALUE(WEEKNUM(jaar_zip[[#This Row],[Datum]],21))&gt;51),RIGHT(YEAR(jaar_zip[[#This Row],[Datum]])-1,2),RIGHT(YEAR(jaar_zip[[#This Row],[Datum]]),2))&amp;"-"&amp; TEXT(WEEKNUM(jaar_zip[[#This Row],[Datum]],21),"00")</f>
        <v>24-10</v>
      </c>
      <c r="L1532" s="101">
        <f>MONTH(jaar_zip[[#This Row],[Datum]])</f>
        <v>3</v>
      </c>
      <c r="M1532" s="101">
        <f>IF(ISNUMBER(jaar_zip[[#This Row],[etmaaltemperatuur]]),IF(jaar_zip[[#This Row],[etmaaltemperatuur]]&lt;stookgrens,stookgrens-jaar_zip[[#This Row],[etmaaltemperatuur]],0),"")</f>
        <v>13.6</v>
      </c>
      <c r="N1532" s="101">
        <f>IF(ISNUMBER(jaar_zip[[#This Row],[graaddagen]]),IF(OR(MONTH(jaar_zip[[#This Row],[Datum]])=1,MONTH(jaar_zip[[#This Row],[Datum]])=2,MONTH(jaar_zip[[#This Row],[Datum]])=11,MONTH(jaar_zip[[#This Row],[Datum]])=12),1.1,IF(OR(MONTH(jaar_zip[[#This Row],[Datum]])=3,MONTH(jaar_zip[[#This Row],[Datum]])=10),1,0.8))*jaar_zip[[#This Row],[graaddagen]],"")</f>
        <v>13.6</v>
      </c>
      <c r="O1532" s="101">
        <f>IF(ISNUMBER(jaar_zip[[#This Row],[etmaaltemperatuur]]),IF(jaar_zip[[#This Row],[etmaaltemperatuur]]&gt;stookgrens,jaar_zip[[#This Row],[etmaaltemperatuur]]-stookgrens,0),"")</f>
        <v>0</v>
      </c>
    </row>
    <row r="1533" spans="1:15" x14ac:dyDescent="0.3">
      <c r="A1533">
        <v>275</v>
      </c>
      <c r="B1533">
        <v>20240308</v>
      </c>
      <c r="C1533">
        <v>4.8</v>
      </c>
      <c r="D1533">
        <v>4.9000000000000004</v>
      </c>
      <c r="E1533">
        <v>1329</v>
      </c>
      <c r="F1533">
        <v>0</v>
      </c>
      <c r="G1533">
        <v>1012.2</v>
      </c>
      <c r="H1533">
        <v>67</v>
      </c>
      <c r="I1533" s="101" t="s">
        <v>24</v>
      </c>
      <c r="J1533" s="1">
        <f>DATEVALUE(RIGHT(jaar_zip[[#This Row],[YYYYMMDD]],2)&amp;"-"&amp;MID(jaar_zip[[#This Row],[YYYYMMDD]],5,2)&amp;"-"&amp;LEFT(jaar_zip[[#This Row],[YYYYMMDD]],4))</f>
        <v>45359</v>
      </c>
      <c r="K1533" s="101" t="str">
        <f>IF(AND(VALUE(MONTH(jaar_zip[[#This Row],[Datum]]))=1,VALUE(WEEKNUM(jaar_zip[[#This Row],[Datum]],21))&gt;51),RIGHT(YEAR(jaar_zip[[#This Row],[Datum]])-1,2),RIGHT(YEAR(jaar_zip[[#This Row],[Datum]]),2))&amp;"-"&amp; TEXT(WEEKNUM(jaar_zip[[#This Row],[Datum]],21),"00")</f>
        <v>24-10</v>
      </c>
      <c r="L1533" s="101">
        <f>MONTH(jaar_zip[[#This Row],[Datum]])</f>
        <v>3</v>
      </c>
      <c r="M1533" s="101">
        <f>IF(ISNUMBER(jaar_zip[[#This Row],[etmaaltemperatuur]]),IF(jaar_zip[[#This Row],[etmaaltemperatuur]]&lt;stookgrens,stookgrens-jaar_zip[[#This Row],[etmaaltemperatuur]],0),"")</f>
        <v>13.1</v>
      </c>
      <c r="N1533" s="101">
        <f>IF(ISNUMBER(jaar_zip[[#This Row],[graaddagen]]),IF(OR(MONTH(jaar_zip[[#This Row],[Datum]])=1,MONTH(jaar_zip[[#This Row],[Datum]])=2,MONTH(jaar_zip[[#This Row],[Datum]])=11,MONTH(jaar_zip[[#This Row],[Datum]])=12),1.1,IF(OR(MONTH(jaar_zip[[#This Row],[Datum]])=3,MONTH(jaar_zip[[#This Row],[Datum]])=10),1,0.8))*jaar_zip[[#This Row],[graaddagen]],"")</f>
        <v>13.1</v>
      </c>
      <c r="O1533" s="101">
        <f>IF(ISNUMBER(jaar_zip[[#This Row],[etmaaltemperatuur]]),IF(jaar_zip[[#This Row],[etmaaltemperatuur]]&gt;stookgrens,jaar_zip[[#This Row],[etmaaltemperatuur]]-stookgrens,0),"")</f>
        <v>0</v>
      </c>
    </row>
    <row r="1534" spans="1:15" x14ac:dyDescent="0.3">
      <c r="A1534">
        <v>275</v>
      </c>
      <c r="B1534">
        <v>20240309</v>
      </c>
      <c r="C1534">
        <v>4.2</v>
      </c>
      <c r="D1534">
        <v>7.5</v>
      </c>
      <c r="E1534">
        <v>951</v>
      </c>
      <c r="F1534">
        <v>0</v>
      </c>
      <c r="G1534">
        <v>1001.8</v>
      </c>
      <c r="H1534">
        <v>68</v>
      </c>
      <c r="I1534" s="101" t="s">
        <v>24</v>
      </c>
      <c r="J1534" s="1">
        <f>DATEVALUE(RIGHT(jaar_zip[[#This Row],[YYYYMMDD]],2)&amp;"-"&amp;MID(jaar_zip[[#This Row],[YYYYMMDD]],5,2)&amp;"-"&amp;LEFT(jaar_zip[[#This Row],[YYYYMMDD]],4))</f>
        <v>45360</v>
      </c>
      <c r="K1534" s="101" t="str">
        <f>IF(AND(VALUE(MONTH(jaar_zip[[#This Row],[Datum]]))=1,VALUE(WEEKNUM(jaar_zip[[#This Row],[Datum]],21))&gt;51),RIGHT(YEAR(jaar_zip[[#This Row],[Datum]])-1,2),RIGHT(YEAR(jaar_zip[[#This Row],[Datum]]),2))&amp;"-"&amp; TEXT(WEEKNUM(jaar_zip[[#This Row],[Datum]],21),"00")</f>
        <v>24-10</v>
      </c>
      <c r="L1534" s="101">
        <f>MONTH(jaar_zip[[#This Row],[Datum]])</f>
        <v>3</v>
      </c>
      <c r="M1534" s="101">
        <f>IF(ISNUMBER(jaar_zip[[#This Row],[etmaaltemperatuur]]),IF(jaar_zip[[#This Row],[etmaaltemperatuur]]&lt;stookgrens,stookgrens-jaar_zip[[#This Row],[etmaaltemperatuur]],0),"")</f>
        <v>10.5</v>
      </c>
      <c r="N1534" s="101">
        <f>IF(ISNUMBER(jaar_zip[[#This Row],[graaddagen]]),IF(OR(MONTH(jaar_zip[[#This Row],[Datum]])=1,MONTH(jaar_zip[[#This Row],[Datum]])=2,MONTH(jaar_zip[[#This Row],[Datum]])=11,MONTH(jaar_zip[[#This Row],[Datum]])=12),1.1,IF(OR(MONTH(jaar_zip[[#This Row],[Datum]])=3,MONTH(jaar_zip[[#This Row],[Datum]])=10),1,0.8))*jaar_zip[[#This Row],[graaddagen]],"")</f>
        <v>10.5</v>
      </c>
      <c r="O1534" s="101">
        <f>IF(ISNUMBER(jaar_zip[[#This Row],[etmaaltemperatuur]]),IF(jaar_zip[[#This Row],[etmaaltemperatuur]]&gt;stookgrens,jaar_zip[[#This Row],[etmaaltemperatuur]]-stookgrens,0),"")</f>
        <v>0</v>
      </c>
    </row>
    <row r="1535" spans="1:15" x14ac:dyDescent="0.3">
      <c r="A1535">
        <v>275</v>
      </c>
      <c r="B1535">
        <v>20240310</v>
      </c>
      <c r="C1535">
        <v>4.8</v>
      </c>
      <c r="D1535">
        <v>8.6</v>
      </c>
      <c r="E1535">
        <v>988</v>
      </c>
      <c r="F1535">
        <v>0</v>
      </c>
      <c r="G1535">
        <v>997.3</v>
      </c>
      <c r="H1535">
        <v>70</v>
      </c>
      <c r="I1535" s="101" t="s">
        <v>24</v>
      </c>
      <c r="J1535" s="1">
        <f>DATEVALUE(RIGHT(jaar_zip[[#This Row],[YYYYMMDD]],2)&amp;"-"&amp;MID(jaar_zip[[#This Row],[YYYYMMDD]],5,2)&amp;"-"&amp;LEFT(jaar_zip[[#This Row],[YYYYMMDD]],4))</f>
        <v>45361</v>
      </c>
      <c r="K1535" s="101" t="str">
        <f>IF(AND(VALUE(MONTH(jaar_zip[[#This Row],[Datum]]))=1,VALUE(WEEKNUM(jaar_zip[[#This Row],[Datum]],21))&gt;51),RIGHT(YEAR(jaar_zip[[#This Row],[Datum]])-1,2),RIGHT(YEAR(jaar_zip[[#This Row],[Datum]]),2))&amp;"-"&amp; TEXT(WEEKNUM(jaar_zip[[#This Row],[Datum]],21),"00")</f>
        <v>24-10</v>
      </c>
      <c r="L1535" s="101">
        <f>MONTH(jaar_zip[[#This Row],[Datum]])</f>
        <v>3</v>
      </c>
      <c r="M1535" s="101">
        <f>IF(ISNUMBER(jaar_zip[[#This Row],[etmaaltemperatuur]]),IF(jaar_zip[[#This Row],[etmaaltemperatuur]]&lt;stookgrens,stookgrens-jaar_zip[[#This Row],[etmaaltemperatuur]],0),"")</f>
        <v>9.4</v>
      </c>
      <c r="N1535" s="101">
        <f>IF(ISNUMBER(jaar_zip[[#This Row],[graaddagen]]),IF(OR(MONTH(jaar_zip[[#This Row],[Datum]])=1,MONTH(jaar_zip[[#This Row],[Datum]])=2,MONTH(jaar_zip[[#This Row],[Datum]])=11,MONTH(jaar_zip[[#This Row],[Datum]])=12),1.1,IF(OR(MONTH(jaar_zip[[#This Row],[Datum]])=3,MONTH(jaar_zip[[#This Row],[Datum]])=10),1,0.8))*jaar_zip[[#This Row],[graaddagen]],"")</f>
        <v>9.4</v>
      </c>
      <c r="O1535" s="101">
        <f>IF(ISNUMBER(jaar_zip[[#This Row],[etmaaltemperatuur]]),IF(jaar_zip[[#This Row],[etmaaltemperatuur]]&gt;stookgrens,jaar_zip[[#This Row],[etmaaltemperatuur]]-stookgrens,0),"")</f>
        <v>0</v>
      </c>
    </row>
    <row r="1536" spans="1:15" x14ac:dyDescent="0.3">
      <c r="A1536">
        <v>275</v>
      </c>
      <c r="B1536">
        <v>20240311</v>
      </c>
      <c r="C1536">
        <v>1.8</v>
      </c>
      <c r="D1536">
        <v>6.7</v>
      </c>
      <c r="E1536">
        <v>123</v>
      </c>
      <c r="F1536">
        <v>8.3000000000000007</v>
      </c>
      <c r="G1536">
        <v>1002.6</v>
      </c>
      <c r="H1536">
        <v>95</v>
      </c>
      <c r="I1536" s="101" t="s">
        <v>24</v>
      </c>
      <c r="J1536" s="1">
        <f>DATEVALUE(RIGHT(jaar_zip[[#This Row],[YYYYMMDD]],2)&amp;"-"&amp;MID(jaar_zip[[#This Row],[YYYYMMDD]],5,2)&amp;"-"&amp;LEFT(jaar_zip[[#This Row],[YYYYMMDD]],4))</f>
        <v>45362</v>
      </c>
      <c r="K1536" s="101" t="str">
        <f>IF(AND(VALUE(MONTH(jaar_zip[[#This Row],[Datum]]))=1,VALUE(WEEKNUM(jaar_zip[[#This Row],[Datum]],21))&gt;51),RIGHT(YEAR(jaar_zip[[#This Row],[Datum]])-1,2),RIGHT(YEAR(jaar_zip[[#This Row],[Datum]]),2))&amp;"-"&amp; TEXT(WEEKNUM(jaar_zip[[#This Row],[Datum]],21),"00")</f>
        <v>24-11</v>
      </c>
      <c r="L1536" s="101">
        <f>MONTH(jaar_zip[[#This Row],[Datum]])</f>
        <v>3</v>
      </c>
      <c r="M1536" s="101">
        <f>IF(ISNUMBER(jaar_zip[[#This Row],[etmaaltemperatuur]]),IF(jaar_zip[[#This Row],[etmaaltemperatuur]]&lt;stookgrens,stookgrens-jaar_zip[[#This Row],[etmaaltemperatuur]],0),"")</f>
        <v>11.3</v>
      </c>
      <c r="N1536" s="101">
        <f>IF(ISNUMBER(jaar_zip[[#This Row],[graaddagen]]),IF(OR(MONTH(jaar_zip[[#This Row],[Datum]])=1,MONTH(jaar_zip[[#This Row],[Datum]])=2,MONTH(jaar_zip[[#This Row],[Datum]])=11,MONTH(jaar_zip[[#This Row],[Datum]])=12),1.1,IF(OR(MONTH(jaar_zip[[#This Row],[Datum]])=3,MONTH(jaar_zip[[#This Row],[Datum]])=10),1,0.8))*jaar_zip[[#This Row],[graaddagen]],"")</f>
        <v>11.3</v>
      </c>
      <c r="O1536" s="101">
        <f>IF(ISNUMBER(jaar_zip[[#This Row],[etmaaltemperatuur]]),IF(jaar_zip[[#This Row],[etmaaltemperatuur]]&gt;stookgrens,jaar_zip[[#This Row],[etmaaltemperatuur]]-stookgrens,0),"")</f>
        <v>0</v>
      </c>
    </row>
    <row r="1537" spans="1:15" x14ac:dyDescent="0.3">
      <c r="A1537">
        <v>275</v>
      </c>
      <c r="B1537">
        <v>20240312</v>
      </c>
      <c r="C1537">
        <v>3.2</v>
      </c>
      <c r="D1537">
        <v>7.6</v>
      </c>
      <c r="E1537">
        <v>306</v>
      </c>
      <c r="F1537">
        <v>0.9</v>
      </c>
      <c r="G1537">
        <v>1012.9</v>
      </c>
      <c r="H1537">
        <v>92</v>
      </c>
      <c r="I1537" s="101" t="s">
        <v>24</v>
      </c>
      <c r="J1537" s="1">
        <f>DATEVALUE(RIGHT(jaar_zip[[#This Row],[YYYYMMDD]],2)&amp;"-"&amp;MID(jaar_zip[[#This Row],[YYYYMMDD]],5,2)&amp;"-"&amp;LEFT(jaar_zip[[#This Row],[YYYYMMDD]],4))</f>
        <v>45363</v>
      </c>
      <c r="K1537" s="101" t="str">
        <f>IF(AND(VALUE(MONTH(jaar_zip[[#This Row],[Datum]]))=1,VALUE(WEEKNUM(jaar_zip[[#This Row],[Datum]],21))&gt;51),RIGHT(YEAR(jaar_zip[[#This Row],[Datum]])-1,2),RIGHT(YEAR(jaar_zip[[#This Row],[Datum]]),2))&amp;"-"&amp; TEXT(WEEKNUM(jaar_zip[[#This Row],[Datum]],21),"00")</f>
        <v>24-11</v>
      </c>
      <c r="L1537" s="101">
        <f>MONTH(jaar_zip[[#This Row],[Datum]])</f>
        <v>3</v>
      </c>
      <c r="M1537" s="101">
        <f>IF(ISNUMBER(jaar_zip[[#This Row],[etmaaltemperatuur]]),IF(jaar_zip[[#This Row],[etmaaltemperatuur]]&lt;stookgrens,stookgrens-jaar_zip[[#This Row],[etmaaltemperatuur]],0),"")</f>
        <v>10.4</v>
      </c>
      <c r="N1537" s="101">
        <f>IF(ISNUMBER(jaar_zip[[#This Row],[graaddagen]]),IF(OR(MONTH(jaar_zip[[#This Row],[Datum]])=1,MONTH(jaar_zip[[#This Row],[Datum]])=2,MONTH(jaar_zip[[#This Row],[Datum]])=11,MONTH(jaar_zip[[#This Row],[Datum]])=12),1.1,IF(OR(MONTH(jaar_zip[[#This Row],[Datum]])=3,MONTH(jaar_zip[[#This Row],[Datum]])=10),1,0.8))*jaar_zip[[#This Row],[graaddagen]],"")</f>
        <v>10.4</v>
      </c>
      <c r="O1537" s="101">
        <f>IF(ISNUMBER(jaar_zip[[#This Row],[etmaaltemperatuur]]),IF(jaar_zip[[#This Row],[etmaaltemperatuur]]&gt;stookgrens,jaar_zip[[#This Row],[etmaaltemperatuur]]-stookgrens,0),"")</f>
        <v>0</v>
      </c>
    </row>
    <row r="1538" spans="1:15" x14ac:dyDescent="0.3">
      <c r="A1538">
        <v>275</v>
      </c>
      <c r="B1538">
        <v>20240313</v>
      </c>
      <c r="C1538">
        <v>3.9</v>
      </c>
      <c r="D1538">
        <v>10.4</v>
      </c>
      <c r="E1538">
        <v>291</v>
      </c>
      <c r="F1538">
        <v>2</v>
      </c>
      <c r="G1538">
        <v>1014.2</v>
      </c>
      <c r="H1538">
        <v>91</v>
      </c>
      <c r="I1538" s="101" t="s">
        <v>24</v>
      </c>
      <c r="J1538" s="1">
        <f>DATEVALUE(RIGHT(jaar_zip[[#This Row],[YYYYMMDD]],2)&amp;"-"&amp;MID(jaar_zip[[#This Row],[YYYYMMDD]],5,2)&amp;"-"&amp;LEFT(jaar_zip[[#This Row],[YYYYMMDD]],4))</f>
        <v>45364</v>
      </c>
      <c r="K1538" s="101" t="str">
        <f>IF(AND(VALUE(MONTH(jaar_zip[[#This Row],[Datum]]))=1,VALUE(WEEKNUM(jaar_zip[[#This Row],[Datum]],21))&gt;51),RIGHT(YEAR(jaar_zip[[#This Row],[Datum]])-1,2),RIGHT(YEAR(jaar_zip[[#This Row],[Datum]]),2))&amp;"-"&amp; TEXT(WEEKNUM(jaar_zip[[#This Row],[Datum]],21),"00")</f>
        <v>24-11</v>
      </c>
      <c r="L1538" s="101">
        <f>MONTH(jaar_zip[[#This Row],[Datum]])</f>
        <v>3</v>
      </c>
      <c r="M1538" s="101">
        <f>IF(ISNUMBER(jaar_zip[[#This Row],[etmaaltemperatuur]]),IF(jaar_zip[[#This Row],[etmaaltemperatuur]]&lt;stookgrens,stookgrens-jaar_zip[[#This Row],[etmaaltemperatuur]],0),"")</f>
        <v>7.6</v>
      </c>
      <c r="N1538" s="101">
        <f>IF(ISNUMBER(jaar_zip[[#This Row],[graaddagen]]),IF(OR(MONTH(jaar_zip[[#This Row],[Datum]])=1,MONTH(jaar_zip[[#This Row],[Datum]])=2,MONTH(jaar_zip[[#This Row],[Datum]])=11,MONTH(jaar_zip[[#This Row],[Datum]])=12),1.1,IF(OR(MONTH(jaar_zip[[#This Row],[Datum]])=3,MONTH(jaar_zip[[#This Row],[Datum]])=10),1,0.8))*jaar_zip[[#This Row],[graaddagen]],"")</f>
        <v>7.6</v>
      </c>
      <c r="O1538" s="101">
        <f>IF(ISNUMBER(jaar_zip[[#This Row],[etmaaltemperatuur]]),IF(jaar_zip[[#This Row],[etmaaltemperatuur]]&gt;stookgrens,jaar_zip[[#This Row],[etmaaltemperatuur]]-stookgrens,0),"")</f>
        <v>0</v>
      </c>
    </row>
    <row r="1539" spans="1:15" x14ac:dyDescent="0.3">
      <c r="A1539">
        <v>275</v>
      </c>
      <c r="B1539">
        <v>20240314</v>
      </c>
      <c r="C1539">
        <v>4.4000000000000004</v>
      </c>
      <c r="D1539">
        <v>12.9</v>
      </c>
      <c r="E1539">
        <v>1356</v>
      </c>
      <c r="F1539">
        <v>0</v>
      </c>
      <c r="G1539">
        <v>1010.8</v>
      </c>
      <c r="H1539">
        <v>74</v>
      </c>
      <c r="I1539" s="101" t="s">
        <v>24</v>
      </c>
      <c r="J1539" s="1">
        <f>DATEVALUE(RIGHT(jaar_zip[[#This Row],[YYYYMMDD]],2)&amp;"-"&amp;MID(jaar_zip[[#This Row],[YYYYMMDD]],5,2)&amp;"-"&amp;LEFT(jaar_zip[[#This Row],[YYYYMMDD]],4))</f>
        <v>45365</v>
      </c>
      <c r="K1539" s="101" t="str">
        <f>IF(AND(VALUE(MONTH(jaar_zip[[#This Row],[Datum]]))=1,VALUE(WEEKNUM(jaar_zip[[#This Row],[Datum]],21))&gt;51),RIGHT(YEAR(jaar_zip[[#This Row],[Datum]])-1,2),RIGHT(YEAR(jaar_zip[[#This Row],[Datum]]),2))&amp;"-"&amp; TEXT(WEEKNUM(jaar_zip[[#This Row],[Datum]],21),"00")</f>
        <v>24-11</v>
      </c>
      <c r="L1539" s="101">
        <f>MONTH(jaar_zip[[#This Row],[Datum]])</f>
        <v>3</v>
      </c>
      <c r="M1539" s="101">
        <f>IF(ISNUMBER(jaar_zip[[#This Row],[etmaaltemperatuur]]),IF(jaar_zip[[#This Row],[etmaaltemperatuur]]&lt;stookgrens,stookgrens-jaar_zip[[#This Row],[etmaaltemperatuur]],0),"")</f>
        <v>5.0999999999999996</v>
      </c>
      <c r="N1539" s="101">
        <f>IF(ISNUMBER(jaar_zip[[#This Row],[graaddagen]]),IF(OR(MONTH(jaar_zip[[#This Row],[Datum]])=1,MONTH(jaar_zip[[#This Row],[Datum]])=2,MONTH(jaar_zip[[#This Row],[Datum]])=11,MONTH(jaar_zip[[#This Row],[Datum]])=12),1.1,IF(OR(MONTH(jaar_zip[[#This Row],[Datum]])=3,MONTH(jaar_zip[[#This Row],[Datum]])=10),1,0.8))*jaar_zip[[#This Row],[graaddagen]],"")</f>
        <v>5.0999999999999996</v>
      </c>
      <c r="O1539" s="101">
        <f>IF(ISNUMBER(jaar_zip[[#This Row],[etmaaltemperatuur]]),IF(jaar_zip[[#This Row],[etmaaltemperatuur]]&gt;stookgrens,jaar_zip[[#This Row],[etmaaltemperatuur]]-stookgrens,0),"")</f>
        <v>0</v>
      </c>
    </row>
    <row r="1540" spans="1:15" x14ac:dyDescent="0.3">
      <c r="A1540">
        <v>275</v>
      </c>
      <c r="B1540">
        <v>20240315</v>
      </c>
      <c r="C1540">
        <v>5.0999999999999996</v>
      </c>
      <c r="D1540">
        <v>12.5</v>
      </c>
      <c r="E1540">
        <v>704</v>
      </c>
      <c r="F1540">
        <v>3.3</v>
      </c>
      <c r="G1540">
        <v>1007.4</v>
      </c>
      <c r="H1540">
        <v>83</v>
      </c>
      <c r="I1540" s="101" t="s">
        <v>24</v>
      </c>
      <c r="J1540" s="1">
        <f>DATEVALUE(RIGHT(jaar_zip[[#This Row],[YYYYMMDD]],2)&amp;"-"&amp;MID(jaar_zip[[#This Row],[YYYYMMDD]],5,2)&amp;"-"&amp;LEFT(jaar_zip[[#This Row],[YYYYMMDD]],4))</f>
        <v>45366</v>
      </c>
      <c r="K1540" s="101" t="str">
        <f>IF(AND(VALUE(MONTH(jaar_zip[[#This Row],[Datum]]))=1,VALUE(WEEKNUM(jaar_zip[[#This Row],[Datum]],21))&gt;51),RIGHT(YEAR(jaar_zip[[#This Row],[Datum]])-1,2),RIGHT(YEAR(jaar_zip[[#This Row],[Datum]]),2))&amp;"-"&amp; TEXT(WEEKNUM(jaar_zip[[#This Row],[Datum]],21),"00")</f>
        <v>24-11</v>
      </c>
      <c r="L1540" s="101">
        <f>MONTH(jaar_zip[[#This Row],[Datum]])</f>
        <v>3</v>
      </c>
      <c r="M1540" s="101">
        <f>IF(ISNUMBER(jaar_zip[[#This Row],[etmaaltemperatuur]]),IF(jaar_zip[[#This Row],[etmaaltemperatuur]]&lt;stookgrens,stookgrens-jaar_zip[[#This Row],[etmaaltemperatuur]],0),"")</f>
        <v>5.5</v>
      </c>
      <c r="N1540" s="101">
        <f>IF(ISNUMBER(jaar_zip[[#This Row],[graaddagen]]),IF(OR(MONTH(jaar_zip[[#This Row],[Datum]])=1,MONTH(jaar_zip[[#This Row],[Datum]])=2,MONTH(jaar_zip[[#This Row],[Datum]])=11,MONTH(jaar_zip[[#This Row],[Datum]])=12),1.1,IF(OR(MONTH(jaar_zip[[#This Row],[Datum]])=3,MONTH(jaar_zip[[#This Row],[Datum]])=10),1,0.8))*jaar_zip[[#This Row],[graaddagen]],"")</f>
        <v>5.5</v>
      </c>
      <c r="O1540" s="101">
        <f>IF(ISNUMBER(jaar_zip[[#This Row],[etmaaltemperatuur]]),IF(jaar_zip[[#This Row],[etmaaltemperatuur]]&gt;stookgrens,jaar_zip[[#This Row],[etmaaltemperatuur]]-stookgrens,0),"")</f>
        <v>0</v>
      </c>
    </row>
    <row r="1541" spans="1:15" x14ac:dyDescent="0.3">
      <c r="A1541">
        <v>275</v>
      </c>
      <c r="B1541">
        <v>20240316</v>
      </c>
      <c r="C1541">
        <v>3.3</v>
      </c>
      <c r="D1541">
        <v>6.8</v>
      </c>
      <c r="E1541">
        <v>769</v>
      </c>
      <c r="F1541">
        <v>2.2000000000000002</v>
      </c>
      <c r="G1541">
        <v>1019.3</v>
      </c>
      <c r="H1541">
        <v>80</v>
      </c>
      <c r="I1541" s="101" t="s">
        <v>24</v>
      </c>
      <c r="J1541" s="1">
        <f>DATEVALUE(RIGHT(jaar_zip[[#This Row],[YYYYMMDD]],2)&amp;"-"&amp;MID(jaar_zip[[#This Row],[YYYYMMDD]],5,2)&amp;"-"&amp;LEFT(jaar_zip[[#This Row],[YYYYMMDD]],4))</f>
        <v>45367</v>
      </c>
      <c r="K1541" s="101" t="str">
        <f>IF(AND(VALUE(MONTH(jaar_zip[[#This Row],[Datum]]))=1,VALUE(WEEKNUM(jaar_zip[[#This Row],[Datum]],21))&gt;51),RIGHT(YEAR(jaar_zip[[#This Row],[Datum]])-1,2),RIGHT(YEAR(jaar_zip[[#This Row],[Datum]]),2))&amp;"-"&amp; TEXT(WEEKNUM(jaar_zip[[#This Row],[Datum]],21),"00")</f>
        <v>24-11</v>
      </c>
      <c r="L1541" s="101">
        <f>MONTH(jaar_zip[[#This Row],[Datum]])</f>
        <v>3</v>
      </c>
      <c r="M1541" s="101">
        <f>IF(ISNUMBER(jaar_zip[[#This Row],[etmaaltemperatuur]]),IF(jaar_zip[[#This Row],[etmaaltemperatuur]]&lt;stookgrens,stookgrens-jaar_zip[[#This Row],[etmaaltemperatuur]],0),"")</f>
        <v>11.2</v>
      </c>
      <c r="N1541" s="101">
        <f>IF(ISNUMBER(jaar_zip[[#This Row],[graaddagen]]),IF(OR(MONTH(jaar_zip[[#This Row],[Datum]])=1,MONTH(jaar_zip[[#This Row],[Datum]])=2,MONTH(jaar_zip[[#This Row],[Datum]])=11,MONTH(jaar_zip[[#This Row],[Datum]])=12),1.1,IF(OR(MONTH(jaar_zip[[#This Row],[Datum]])=3,MONTH(jaar_zip[[#This Row],[Datum]])=10),1,0.8))*jaar_zip[[#This Row],[graaddagen]],"")</f>
        <v>11.2</v>
      </c>
      <c r="O1541" s="101">
        <f>IF(ISNUMBER(jaar_zip[[#This Row],[etmaaltemperatuur]]),IF(jaar_zip[[#This Row],[etmaaltemperatuur]]&gt;stookgrens,jaar_zip[[#This Row],[etmaaltemperatuur]]-stookgrens,0),"")</f>
        <v>0</v>
      </c>
    </row>
    <row r="1542" spans="1:15" x14ac:dyDescent="0.3">
      <c r="A1542">
        <v>275</v>
      </c>
      <c r="B1542">
        <v>20240317</v>
      </c>
      <c r="C1542">
        <v>3.6</v>
      </c>
      <c r="D1542">
        <v>8.6999999999999993</v>
      </c>
      <c r="E1542">
        <v>667</v>
      </c>
      <c r="F1542">
        <v>2.8</v>
      </c>
      <c r="G1542">
        <v>1019.9</v>
      </c>
      <c r="H1542">
        <v>79</v>
      </c>
      <c r="I1542" s="101" t="s">
        <v>24</v>
      </c>
      <c r="J1542" s="1">
        <f>DATEVALUE(RIGHT(jaar_zip[[#This Row],[YYYYMMDD]],2)&amp;"-"&amp;MID(jaar_zip[[#This Row],[YYYYMMDD]],5,2)&amp;"-"&amp;LEFT(jaar_zip[[#This Row],[YYYYMMDD]],4))</f>
        <v>45368</v>
      </c>
      <c r="K1542" s="101" t="str">
        <f>IF(AND(VALUE(MONTH(jaar_zip[[#This Row],[Datum]]))=1,VALUE(WEEKNUM(jaar_zip[[#This Row],[Datum]],21))&gt;51),RIGHT(YEAR(jaar_zip[[#This Row],[Datum]])-1,2),RIGHT(YEAR(jaar_zip[[#This Row],[Datum]]),2))&amp;"-"&amp; TEXT(WEEKNUM(jaar_zip[[#This Row],[Datum]],21),"00")</f>
        <v>24-11</v>
      </c>
      <c r="L1542" s="101">
        <f>MONTH(jaar_zip[[#This Row],[Datum]])</f>
        <v>3</v>
      </c>
      <c r="M1542" s="101">
        <f>IF(ISNUMBER(jaar_zip[[#This Row],[etmaaltemperatuur]]),IF(jaar_zip[[#This Row],[etmaaltemperatuur]]&lt;stookgrens,stookgrens-jaar_zip[[#This Row],[etmaaltemperatuur]],0),"")</f>
        <v>9.3000000000000007</v>
      </c>
      <c r="N1542" s="101">
        <f>IF(ISNUMBER(jaar_zip[[#This Row],[graaddagen]]),IF(OR(MONTH(jaar_zip[[#This Row],[Datum]])=1,MONTH(jaar_zip[[#This Row],[Datum]])=2,MONTH(jaar_zip[[#This Row],[Datum]])=11,MONTH(jaar_zip[[#This Row],[Datum]])=12),1.1,IF(OR(MONTH(jaar_zip[[#This Row],[Datum]])=3,MONTH(jaar_zip[[#This Row],[Datum]])=10),1,0.8))*jaar_zip[[#This Row],[graaddagen]],"")</f>
        <v>9.3000000000000007</v>
      </c>
      <c r="O1542" s="101">
        <f>IF(ISNUMBER(jaar_zip[[#This Row],[etmaaltemperatuur]]),IF(jaar_zip[[#This Row],[etmaaltemperatuur]]&gt;stookgrens,jaar_zip[[#This Row],[etmaaltemperatuur]]-stookgrens,0),"")</f>
        <v>0</v>
      </c>
    </row>
    <row r="1543" spans="1:15" x14ac:dyDescent="0.3">
      <c r="A1543">
        <v>275</v>
      </c>
      <c r="B1543">
        <v>20240318</v>
      </c>
      <c r="C1543">
        <v>2.2999999999999998</v>
      </c>
      <c r="D1543">
        <v>10</v>
      </c>
      <c r="E1543">
        <v>605</v>
      </c>
      <c r="F1543">
        <v>0.1</v>
      </c>
      <c r="G1543">
        <v>1016.1</v>
      </c>
      <c r="H1543">
        <v>86</v>
      </c>
      <c r="I1543" s="101" t="s">
        <v>24</v>
      </c>
      <c r="J1543" s="1">
        <f>DATEVALUE(RIGHT(jaar_zip[[#This Row],[YYYYMMDD]],2)&amp;"-"&amp;MID(jaar_zip[[#This Row],[YYYYMMDD]],5,2)&amp;"-"&amp;LEFT(jaar_zip[[#This Row],[YYYYMMDD]],4))</f>
        <v>45369</v>
      </c>
      <c r="K1543" s="101" t="str">
        <f>IF(AND(VALUE(MONTH(jaar_zip[[#This Row],[Datum]]))=1,VALUE(WEEKNUM(jaar_zip[[#This Row],[Datum]],21))&gt;51),RIGHT(YEAR(jaar_zip[[#This Row],[Datum]])-1,2),RIGHT(YEAR(jaar_zip[[#This Row],[Datum]]),2))&amp;"-"&amp; TEXT(WEEKNUM(jaar_zip[[#This Row],[Datum]],21),"00")</f>
        <v>24-12</v>
      </c>
      <c r="L1543" s="101">
        <f>MONTH(jaar_zip[[#This Row],[Datum]])</f>
        <v>3</v>
      </c>
      <c r="M1543" s="101">
        <f>IF(ISNUMBER(jaar_zip[[#This Row],[etmaaltemperatuur]]),IF(jaar_zip[[#This Row],[etmaaltemperatuur]]&lt;stookgrens,stookgrens-jaar_zip[[#This Row],[etmaaltemperatuur]],0),"")</f>
        <v>8</v>
      </c>
      <c r="N1543" s="101">
        <f>IF(ISNUMBER(jaar_zip[[#This Row],[graaddagen]]),IF(OR(MONTH(jaar_zip[[#This Row],[Datum]])=1,MONTH(jaar_zip[[#This Row],[Datum]])=2,MONTH(jaar_zip[[#This Row],[Datum]])=11,MONTH(jaar_zip[[#This Row],[Datum]])=12),1.1,IF(OR(MONTH(jaar_zip[[#This Row],[Datum]])=3,MONTH(jaar_zip[[#This Row],[Datum]])=10),1,0.8))*jaar_zip[[#This Row],[graaddagen]],"")</f>
        <v>8</v>
      </c>
      <c r="O1543" s="101">
        <f>IF(ISNUMBER(jaar_zip[[#This Row],[etmaaltemperatuur]]),IF(jaar_zip[[#This Row],[etmaaltemperatuur]]&gt;stookgrens,jaar_zip[[#This Row],[etmaaltemperatuur]]-stookgrens,0),"")</f>
        <v>0</v>
      </c>
    </row>
    <row r="1544" spans="1:15" x14ac:dyDescent="0.3">
      <c r="A1544">
        <v>275</v>
      </c>
      <c r="B1544">
        <v>20240319</v>
      </c>
      <c r="C1544">
        <v>2.5</v>
      </c>
      <c r="D1544">
        <v>11.2</v>
      </c>
      <c r="E1544">
        <v>950</v>
      </c>
      <c r="F1544">
        <v>0</v>
      </c>
      <c r="G1544">
        <v>1018.2</v>
      </c>
      <c r="H1544">
        <v>78</v>
      </c>
      <c r="I1544" s="101" t="s">
        <v>24</v>
      </c>
      <c r="J1544" s="1">
        <f>DATEVALUE(RIGHT(jaar_zip[[#This Row],[YYYYMMDD]],2)&amp;"-"&amp;MID(jaar_zip[[#This Row],[YYYYMMDD]],5,2)&amp;"-"&amp;LEFT(jaar_zip[[#This Row],[YYYYMMDD]],4))</f>
        <v>45370</v>
      </c>
      <c r="K1544" s="101" t="str">
        <f>IF(AND(VALUE(MONTH(jaar_zip[[#This Row],[Datum]]))=1,VALUE(WEEKNUM(jaar_zip[[#This Row],[Datum]],21))&gt;51),RIGHT(YEAR(jaar_zip[[#This Row],[Datum]])-1,2),RIGHT(YEAR(jaar_zip[[#This Row],[Datum]]),2))&amp;"-"&amp; TEXT(WEEKNUM(jaar_zip[[#This Row],[Datum]],21),"00")</f>
        <v>24-12</v>
      </c>
      <c r="L1544" s="101">
        <f>MONTH(jaar_zip[[#This Row],[Datum]])</f>
        <v>3</v>
      </c>
      <c r="M1544" s="101">
        <f>IF(ISNUMBER(jaar_zip[[#This Row],[etmaaltemperatuur]]),IF(jaar_zip[[#This Row],[etmaaltemperatuur]]&lt;stookgrens,stookgrens-jaar_zip[[#This Row],[etmaaltemperatuur]],0),"")</f>
        <v>6.8000000000000007</v>
      </c>
      <c r="N1544" s="101">
        <f>IF(ISNUMBER(jaar_zip[[#This Row],[graaddagen]]),IF(OR(MONTH(jaar_zip[[#This Row],[Datum]])=1,MONTH(jaar_zip[[#This Row],[Datum]])=2,MONTH(jaar_zip[[#This Row],[Datum]])=11,MONTH(jaar_zip[[#This Row],[Datum]])=12),1.1,IF(OR(MONTH(jaar_zip[[#This Row],[Datum]])=3,MONTH(jaar_zip[[#This Row],[Datum]])=10),1,0.8))*jaar_zip[[#This Row],[graaddagen]],"")</f>
        <v>6.8000000000000007</v>
      </c>
      <c r="O1544" s="101">
        <f>IF(ISNUMBER(jaar_zip[[#This Row],[etmaaltemperatuur]]),IF(jaar_zip[[#This Row],[etmaaltemperatuur]]&gt;stookgrens,jaar_zip[[#This Row],[etmaaltemperatuur]]-stookgrens,0),"")</f>
        <v>0</v>
      </c>
    </row>
    <row r="1545" spans="1:15" x14ac:dyDescent="0.3">
      <c r="A1545">
        <v>275</v>
      </c>
      <c r="B1545">
        <v>20240320</v>
      </c>
      <c r="C1545">
        <v>1.4</v>
      </c>
      <c r="D1545">
        <v>11.5</v>
      </c>
      <c r="E1545">
        <v>1187</v>
      </c>
      <c r="F1545">
        <v>0</v>
      </c>
      <c r="G1545">
        <v>1019.1</v>
      </c>
      <c r="H1545">
        <v>81</v>
      </c>
      <c r="I1545" s="101" t="s">
        <v>24</v>
      </c>
      <c r="J1545" s="1">
        <f>DATEVALUE(RIGHT(jaar_zip[[#This Row],[YYYYMMDD]],2)&amp;"-"&amp;MID(jaar_zip[[#This Row],[YYYYMMDD]],5,2)&amp;"-"&amp;LEFT(jaar_zip[[#This Row],[YYYYMMDD]],4))</f>
        <v>45371</v>
      </c>
      <c r="K1545" s="101" t="str">
        <f>IF(AND(VALUE(MONTH(jaar_zip[[#This Row],[Datum]]))=1,VALUE(WEEKNUM(jaar_zip[[#This Row],[Datum]],21))&gt;51),RIGHT(YEAR(jaar_zip[[#This Row],[Datum]])-1,2),RIGHT(YEAR(jaar_zip[[#This Row],[Datum]]),2))&amp;"-"&amp; TEXT(WEEKNUM(jaar_zip[[#This Row],[Datum]],21),"00")</f>
        <v>24-12</v>
      </c>
      <c r="L1545" s="101">
        <f>MONTH(jaar_zip[[#This Row],[Datum]])</f>
        <v>3</v>
      </c>
      <c r="M1545" s="101">
        <f>IF(ISNUMBER(jaar_zip[[#This Row],[etmaaltemperatuur]]),IF(jaar_zip[[#This Row],[etmaaltemperatuur]]&lt;stookgrens,stookgrens-jaar_zip[[#This Row],[etmaaltemperatuur]],0),"")</f>
        <v>6.5</v>
      </c>
      <c r="N1545" s="101">
        <f>IF(ISNUMBER(jaar_zip[[#This Row],[graaddagen]]),IF(OR(MONTH(jaar_zip[[#This Row],[Datum]])=1,MONTH(jaar_zip[[#This Row],[Datum]])=2,MONTH(jaar_zip[[#This Row],[Datum]])=11,MONTH(jaar_zip[[#This Row],[Datum]])=12),1.1,IF(OR(MONTH(jaar_zip[[#This Row],[Datum]])=3,MONTH(jaar_zip[[#This Row],[Datum]])=10),1,0.8))*jaar_zip[[#This Row],[graaddagen]],"")</f>
        <v>6.5</v>
      </c>
      <c r="O1545" s="101">
        <f>IF(ISNUMBER(jaar_zip[[#This Row],[etmaaltemperatuur]]),IF(jaar_zip[[#This Row],[etmaaltemperatuur]]&gt;stookgrens,jaar_zip[[#This Row],[etmaaltemperatuur]]-stookgrens,0),"")</f>
        <v>0</v>
      </c>
    </row>
    <row r="1546" spans="1:15" x14ac:dyDescent="0.3">
      <c r="A1546">
        <v>275</v>
      </c>
      <c r="B1546">
        <v>20240321</v>
      </c>
      <c r="C1546">
        <v>3.5</v>
      </c>
      <c r="D1546">
        <v>9.4</v>
      </c>
      <c r="E1546">
        <v>1044</v>
      </c>
      <c r="F1546">
        <v>0</v>
      </c>
      <c r="G1546">
        <v>1023.3</v>
      </c>
      <c r="H1546">
        <v>83</v>
      </c>
      <c r="I1546" s="101" t="s">
        <v>24</v>
      </c>
      <c r="J1546" s="1">
        <f>DATEVALUE(RIGHT(jaar_zip[[#This Row],[YYYYMMDD]],2)&amp;"-"&amp;MID(jaar_zip[[#This Row],[YYYYMMDD]],5,2)&amp;"-"&amp;LEFT(jaar_zip[[#This Row],[YYYYMMDD]],4))</f>
        <v>45372</v>
      </c>
      <c r="K1546" s="101" t="str">
        <f>IF(AND(VALUE(MONTH(jaar_zip[[#This Row],[Datum]]))=1,VALUE(WEEKNUM(jaar_zip[[#This Row],[Datum]],21))&gt;51),RIGHT(YEAR(jaar_zip[[#This Row],[Datum]])-1,2),RIGHT(YEAR(jaar_zip[[#This Row],[Datum]]),2))&amp;"-"&amp; TEXT(WEEKNUM(jaar_zip[[#This Row],[Datum]],21),"00")</f>
        <v>24-12</v>
      </c>
      <c r="L1546" s="101">
        <f>MONTH(jaar_zip[[#This Row],[Datum]])</f>
        <v>3</v>
      </c>
      <c r="M1546" s="101">
        <f>IF(ISNUMBER(jaar_zip[[#This Row],[etmaaltemperatuur]]),IF(jaar_zip[[#This Row],[etmaaltemperatuur]]&lt;stookgrens,stookgrens-jaar_zip[[#This Row],[etmaaltemperatuur]],0),"")</f>
        <v>8.6</v>
      </c>
      <c r="N1546" s="101">
        <f>IF(ISNUMBER(jaar_zip[[#This Row],[graaddagen]]),IF(OR(MONTH(jaar_zip[[#This Row],[Datum]])=1,MONTH(jaar_zip[[#This Row],[Datum]])=2,MONTH(jaar_zip[[#This Row],[Datum]])=11,MONTH(jaar_zip[[#This Row],[Datum]])=12),1.1,IF(OR(MONTH(jaar_zip[[#This Row],[Datum]])=3,MONTH(jaar_zip[[#This Row],[Datum]])=10),1,0.8))*jaar_zip[[#This Row],[graaddagen]],"")</f>
        <v>8.6</v>
      </c>
      <c r="O1546" s="101">
        <f>IF(ISNUMBER(jaar_zip[[#This Row],[etmaaltemperatuur]]),IF(jaar_zip[[#This Row],[etmaaltemperatuur]]&gt;stookgrens,jaar_zip[[#This Row],[etmaaltemperatuur]]-stookgrens,0),"")</f>
        <v>0</v>
      </c>
    </row>
    <row r="1547" spans="1:15" x14ac:dyDescent="0.3">
      <c r="A1547">
        <v>275</v>
      </c>
      <c r="B1547">
        <v>20240322</v>
      </c>
      <c r="C1547">
        <v>3.8</v>
      </c>
      <c r="D1547">
        <v>9.1999999999999993</v>
      </c>
      <c r="E1547">
        <v>246</v>
      </c>
      <c r="F1547">
        <v>2.9</v>
      </c>
      <c r="G1547">
        <v>1015.6</v>
      </c>
      <c r="H1547">
        <v>93</v>
      </c>
      <c r="I1547" s="101" t="s">
        <v>24</v>
      </c>
      <c r="J1547" s="1">
        <f>DATEVALUE(RIGHT(jaar_zip[[#This Row],[YYYYMMDD]],2)&amp;"-"&amp;MID(jaar_zip[[#This Row],[YYYYMMDD]],5,2)&amp;"-"&amp;LEFT(jaar_zip[[#This Row],[YYYYMMDD]],4))</f>
        <v>45373</v>
      </c>
      <c r="K1547" s="101" t="str">
        <f>IF(AND(VALUE(MONTH(jaar_zip[[#This Row],[Datum]]))=1,VALUE(WEEKNUM(jaar_zip[[#This Row],[Datum]],21))&gt;51),RIGHT(YEAR(jaar_zip[[#This Row],[Datum]])-1,2),RIGHT(YEAR(jaar_zip[[#This Row],[Datum]]),2))&amp;"-"&amp; TEXT(WEEKNUM(jaar_zip[[#This Row],[Datum]],21),"00")</f>
        <v>24-12</v>
      </c>
      <c r="L1547" s="101">
        <f>MONTH(jaar_zip[[#This Row],[Datum]])</f>
        <v>3</v>
      </c>
      <c r="M1547" s="101">
        <f>IF(ISNUMBER(jaar_zip[[#This Row],[etmaaltemperatuur]]),IF(jaar_zip[[#This Row],[etmaaltemperatuur]]&lt;stookgrens,stookgrens-jaar_zip[[#This Row],[etmaaltemperatuur]],0),"")</f>
        <v>8.8000000000000007</v>
      </c>
      <c r="N1547" s="101">
        <f>IF(ISNUMBER(jaar_zip[[#This Row],[graaddagen]]),IF(OR(MONTH(jaar_zip[[#This Row],[Datum]])=1,MONTH(jaar_zip[[#This Row],[Datum]])=2,MONTH(jaar_zip[[#This Row],[Datum]])=11,MONTH(jaar_zip[[#This Row],[Datum]])=12),1.1,IF(OR(MONTH(jaar_zip[[#This Row],[Datum]])=3,MONTH(jaar_zip[[#This Row],[Datum]])=10),1,0.8))*jaar_zip[[#This Row],[graaddagen]],"")</f>
        <v>8.8000000000000007</v>
      </c>
      <c r="O1547" s="101">
        <f>IF(ISNUMBER(jaar_zip[[#This Row],[etmaaltemperatuur]]),IF(jaar_zip[[#This Row],[etmaaltemperatuur]]&gt;stookgrens,jaar_zip[[#This Row],[etmaaltemperatuur]]-stookgrens,0),"")</f>
        <v>0</v>
      </c>
    </row>
    <row r="1548" spans="1:15" x14ac:dyDescent="0.3">
      <c r="A1548">
        <v>275</v>
      </c>
      <c r="B1548">
        <v>20240323</v>
      </c>
      <c r="C1548">
        <v>4.8</v>
      </c>
      <c r="D1548">
        <v>5.7</v>
      </c>
      <c r="E1548">
        <v>1236</v>
      </c>
      <c r="F1548">
        <v>1.9</v>
      </c>
      <c r="G1548">
        <v>1007.8</v>
      </c>
      <c r="H1548">
        <v>82</v>
      </c>
      <c r="I1548" s="101" t="s">
        <v>24</v>
      </c>
      <c r="J1548" s="1">
        <f>DATEVALUE(RIGHT(jaar_zip[[#This Row],[YYYYMMDD]],2)&amp;"-"&amp;MID(jaar_zip[[#This Row],[YYYYMMDD]],5,2)&amp;"-"&amp;LEFT(jaar_zip[[#This Row],[YYYYMMDD]],4))</f>
        <v>45374</v>
      </c>
      <c r="K1548" s="101" t="str">
        <f>IF(AND(VALUE(MONTH(jaar_zip[[#This Row],[Datum]]))=1,VALUE(WEEKNUM(jaar_zip[[#This Row],[Datum]],21))&gt;51),RIGHT(YEAR(jaar_zip[[#This Row],[Datum]])-1,2),RIGHT(YEAR(jaar_zip[[#This Row],[Datum]]),2))&amp;"-"&amp; TEXT(WEEKNUM(jaar_zip[[#This Row],[Datum]],21),"00")</f>
        <v>24-12</v>
      </c>
      <c r="L1548" s="101">
        <f>MONTH(jaar_zip[[#This Row],[Datum]])</f>
        <v>3</v>
      </c>
      <c r="M1548" s="101">
        <f>IF(ISNUMBER(jaar_zip[[#This Row],[etmaaltemperatuur]]),IF(jaar_zip[[#This Row],[etmaaltemperatuur]]&lt;stookgrens,stookgrens-jaar_zip[[#This Row],[etmaaltemperatuur]],0),"")</f>
        <v>12.3</v>
      </c>
      <c r="N1548" s="101">
        <f>IF(ISNUMBER(jaar_zip[[#This Row],[graaddagen]]),IF(OR(MONTH(jaar_zip[[#This Row],[Datum]])=1,MONTH(jaar_zip[[#This Row],[Datum]])=2,MONTH(jaar_zip[[#This Row],[Datum]])=11,MONTH(jaar_zip[[#This Row],[Datum]])=12),1.1,IF(OR(MONTH(jaar_zip[[#This Row],[Datum]])=3,MONTH(jaar_zip[[#This Row],[Datum]])=10),1,0.8))*jaar_zip[[#This Row],[graaddagen]],"")</f>
        <v>12.3</v>
      </c>
      <c r="O1548" s="101">
        <f>IF(ISNUMBER(jaar_zip[[#This Row],[etmaaltemperatuur]]),IF(jaar_zip[[#This Row],[etmaaltemperatuur]]&gt;stookgrens,jaar_zip[[#This Row],[etmaaltemperatuur]]-stookgrens,0),"")</f>
        <v>0</v>
      </c>
    </row>
    <row r="1549" spans="1:15" x14ac:dyDescent="0.3">
      <c r="A1549">
        <v>275</v>
      </c>
      <c r="B1549">
        <v>20240324</v>
      </c>
      <c r="C1549">
        <v>6.1</v>
      </c>
      <c r="D1549">
        <v>5.5</v>
      </c>
      <c r="E1549">
        <v>767</v>
      </c>
      <c r="F1549">
        <v>12.7</v>
      </c>
      <c r="G1549">
        <v>1003.9</v>
      </c>
      <c r="H1549">
        <v>90</v>
      </c>
      <c r="I1549" s="101" t="s">
        <v>24</v>
      </c>
      <c r="J1549" s="1">
        <f>DATEVALUE(RIGHT(jaar_zip[[#This Row],[YYYYMMDD]],2)&amp;"-"&amp;MID(jaar_zip[[#This Row],[YYYYMMDD]],5,2)&amp;"-"&amp;LEFT(jaar_zip[[#This Row],[YYYYMMDD]],4))</f>
        <v>45375</v>
      </c>
      <c r="K1549" s="101" t="str">
        <f>IF(AND(VALUE(MONTH(jaar_zip[[#This Row],[Datum]]))=1,VALUE(WEEKNUM(jaar_zip[[#This Row],[Datum]],21))&gt;51),RIGHT(YEAR(jaar_zip[[#This Row],[Datum]])-1,2),RIGHT(YEAR(jaar_zip[[#This Row],[Datum]]),2))&amp;"-"&amp; TEXT(WEEKNUM(jaar_zip[[#This Row],[Datum]],21),"00")</f>
        <v>24-12</v>
      </c>
      <c r="L1549" s="101">
        <f>MONTH(jaar_zip[[#This Row],[Datum]])</f>
        <v>3</v>
      </c>
      <c r="M1549" s="101">
        <f>IF(ISNUMBER(jaar_zip[[#This Row],[etmaaltemperatuur]]),IF(jaar_zip[[#This Row],[etmaaltemperatuur]]&lt;stookgrens,stookgrens-jaar_zip[[#This Row],[etmaaltemperatuur]],0),"")</f>
        <v>12.5</v>
      </c>
      <c r="N1549" s="101">
        <f>IF(ISNUMBER(jaar_zip[[#This Row],[graaddagen]]),IF(OR(MONTH(jaar_zip[[#This Row],[Datum]])=1,MONTH(jaar_zip[[#This Row],[Datum]])=2,MONTH(jaar_zip[[#This Row],[Datum]])=11,MONTH(jaar_zip[[#This Row],[Datum]])=12),1.1,IF(OR(MONTH(jaar_zip[[#This Row],[Datum]])=3,MONTH(jaar_zip[[#This Row],[Datum]])=10),1,0.8))*jaar_zip[[#This Row],[graaddagen]],"")</f>
        <v>12.5</v>
      </c>
      <c r="O1549" s="101">
        <f>IF(ISNUMBER(jaar_zip[[#This Row],[etmaaltemperatuur]]),IF(jaar_zip[[#This Row],[etmaaltemperatuur]]&gt;stookgrens,jaar_zip[[#This Row],[etmaaltemperatuur]]-stookgrens,0),"")</f>
        <v>0</v>
      </c>
    </row>
    <row r="1550" spans="1:15" x14ac:dyDescent="0.3">
      <c r="A1550">
        <v>275</v>
      </c>
      <c r="B1550">
        <v>20240325</v>
      </c>
      <c r="C1550">
        <v>2.7</v>
      </c>
      <c r="D1550">
        <v>6.4</v>
      </c>
      <c r="E1550">
        <v>1531</v>
      </c>
      <c r="F1550">
        <v>-0.1</v>
      </c>
      <c r="G1550">
        <v>1004.6</v>
      </c>
      <c r="H1550">
        <v>72</v>
      </c>
      <c r="I1550" s="101" t="s">
        <v>24</v>
      </c>
      <c r="J1550" s="1">
        <f>DATEVALUE(RIGHT(jaar_zip[[#This Row],[YYYYMMDD]],2)&amp;"-"&amp;MID(jaar_zip[[#This Row],[YYYYMMDD]],5,2)&amp;"-"&amp;LEFT(jaar_zip[[#This Row],[YYYYMMDD]],4))</f>
        <v>45376</v>
      </c>
      <c r="K1550" s="101" t="str">
        <f>IF(AND(VALUE(MONTH(jaar_zip[[#This Row],[Datum]]))=1,VALUE(WEEKNUM(jaar_zip[[#This Row],[Datum]],21))&gt;51),RIGHT(YEAR(jaar_zip[[#This Row],[Datum]])-1,2),RIGHT(YEAR(jaar_zip[[#This Row],[Datum]]),2))&amp;"-"&amp; TEXT(WEEKNUM(jaar_zip[[#This Row],[Datum]],21),"00")</f>
        <v>24-13</v>
      </c>
      <c r="L1550" s="101">
        <f>MONTH(jaar_zip[[#This Row],[Datum]])</f>
        <v>3</v>
      </c>
      <c r="M1550" s="101">
        <f>IF(ISNUMBER(jaar_zip[[#This Row],[etmaaltemperatuur]]),IF(jaar_zip[[#This Row],[etmaaltemperatuur]]&lt;stookgrens,stookgrens-jaar_zip[[#This Row],[etmaaltemperatuur]],0),"")</f>
        <v>11.6</v>
      </c>
      <c r="N1550" s="101">
        <f>IF(ISNUMBER(jaar_zip[[#This Row],[graaddagen]]),IF(OR(MONTH(jaar_zip[[#This Row],[Datum]])=1,MONTH(jaar_zip[[#This Row],[Datum]])=2,MONTH(jaar_zip[[#This Row],[Datum]])=11,MONTH(jaar_zip[[#This Row],[Datum]])=12),1.1,IF(OR(MONTH(jaar_zip[[#This Row],[Datum]])=3,MONTH(jaar_zip[[#This Row],[Datum]])=10),1,0.8))*jaar_zip[[#This Row],[graaddagen]],"")</f>
        <v>11.6</v>
      </c>
      <c r="O1550" s="101">
        <f>IF(ISNUMBER(jaar_zip[[#This Row],[etmaaltemperatuur]]),IF(jaar_zip[[#This Row],[etmaaltemperatuur]]&gt;stookgrens,jaar_zip[[#This Row],[etmaaltemperatuur]]-stookgrens,0),"")</f>
        <v>0</v>
      </c>
    </row>
    <row r="1551" spans="1:15" x14ac:dyDescent="0.3">
      <c r="A1551">
        <v>275</v>
      </c>
      <c r="B1551">
        <v>20240326</v>
      </c>
      <c r="C1551">
        <v>3.9</v>
      </c>
      <c r="D1551">
        <v>8.5</v>
      </c>
      <c r="E1551">
        <v>910</v>
      </c>
      <c r="F1551">
        <v>0</v>
      </c>
      <c r="G1551">
        <v>991.5</v>
      </c>
      <c r="H1551">
        <v>67</v>
      </c>
      <c r="I1551" s="101" t="s">
        <v>24</v>
      </c>
      <c r="J1551" s="1">
        <f>DATEVALUE(RIGHT(jaar_zip[[#This Row],[YYYYMMDD]],2)&amp;"-"&amp;MID(jaar_zip[[#This Row],[YYYYMMDD]],5,2)&amp;"-"&amp;LEFT(jaar_zip[[#This Row],[YYYYMMDD]],4))</f>
        <v>45377</v>
      </c>
      <c r="K1551" s="101" t="str">
        <f>IF(AND(VALUE(MONTH(jaar_zip[[#This Row],[Datum]]))=1,VALUE(WEEKNUM(jaar_zip[[#This Row],[Datum]],21))&gt;51),RIGHT(YEAR(jaar_zip[[#This Row],[Datum]])-1,2),RIGHT(YEAR(jaar_zip[[#This Row],[Datum]]),2))&amp;"-"&amp; TEXT(WEEKNUM(jaar_zip[[#This Row],[Datum]],21),"00")</f>
        <v>24-13</v>
      </c>
      <c r="L1551" s="101">
        <f>MONTH(jaar_zip[[#This Row],[Datum]])</f>
        <v>3</v>
      </c>
      <c r="M1551" s="101">
        <f>IF(ISNUMBER(jaar_zip[[#This Row],[etmaaltemperatuur]]),IF(jaar_zip[[#This Row],[etmaaltemperatuur]]&lt;stookgrens,stookgrens-jaar_zip[[#This Row],[etmaaltemperatuur]],0),"")</f>
        <v>9.5</v>
      </c>
      <c r="N1551" s="101">
        <f>IF(ISNUMBER(jaar_zip[[#This Row],[graaddagen]]),IF(OR(MONTH(jaar_zip[[#This Row],[Datum]])=1,MONTH(jaar_zip[[#This Row],[Datum]])=2,MONTH(jaar_zip[[#This Row],[Datum]])=11,MONTH(jaar_zip[[#This Row],[Datum]])=12),1.1,IF(OR(MONTH(jaar_zip[[#This Row],[Datum]])=3,MONTH(jaar_zip[[#This Row],[Datum]])=10),1,0.8))*jaar_zip[[#This Row],[graaddagen]],"")</f>
        <v>9.5</v>
      </c>
      <c r="O1551" s="101">
        <f>IF(ISNUMBER(jaar_zip[[#This Row],[etmaaltemperatuur]]),IF(jaar_zip[[#This Row],[etmaaltemperatuur]]&gt;stookgrens,jaar_zip[[#This Row],[etmaaltemperatuur]]-stookgrens,0),"")</f>
        <v>0</v>
      </c>
    </row>
    <row r="1552" spans="1:15" x14ac:dyDescent="0.3">
      <c r="A1552">
        <v>275</v>
      </c>
      <c r="B1552">
        <v>20240327</v>
      </c>
      <c r="C1552">
        <v>3.4</v>
      </c>
      <c r="D1552">
        <v>8.4</v>
      </c>
      <c r="E1552">
        <v>418</v>
      </c>
      <c r="F1552">
        <v>1.1000000000000001</v>
      </c>
      <c r="G1552">
        <v>986.9</v>
      </c>
      <c r="H1552">
        <v>82</v>
      </c>
      <c r="I1552" s="101" t="s">
        <v>24</v>
      </c>
      <c r="J1552" s="1">
        <f>DATEVALUE(RIGHT(jaar_zip[[#This Row],[YYYYMMDD]],2)&amp;"-"&amp;MID(jaar_zip[[#This Row],[YYYYMMDD]],5,2)&amp;"-"&amp;LEFT(jaar_zip[[#This Row],[YYYYMMDD]],4))</f>
        <v>45378</v>
      </c>
      <c r="K1552" s="101" t="str">
        <f>IF(AND(VALUE(MONTH(jaar_zip[[#This Row],[Datum]]))=1,VALUE(WEEKNUM(jaar_zip[[#This Row],[Datum]],21))&gt;51),RIGHT(YEAR(jaar_zip[[#This Row],[Datum]])-1,2),RIGHT(YEAR(jaar_zip[[#This Row],[Datum]]),2))&amp;"-"&amp; TEXT(WEEKNUM(jaar_zip[[#This Row],[Datum]],21),"00")</f>
        <v>24-13</v>
      </c>
      <c r="L1552" s="101">
        <f>MONTH(jaar_zip[[#This Row],[Datum]])</f>
        <v>3</v>
      </c>
      <c r="M1552" s="101">
        <f>IF(ISNUMBER(jaar_zip[[#This Row],[etmaaltemperatuur]]),IF(jaar_zip[[#This Row],[etmaaltemperatuur]]&lt;stookgrens,stookgrens-jaar_zip[[#This Row],[etmaaltemperatuur]],0),"")</f>
        <v>9.6</v>
      </c>
      <c r="N1552" s="101">
        <f>IF(ISNUMBER(jaar_zip[[#This Row],[graaddagen]]),IF(OR(MONTH(jaar_zip[[#This Row],[Datum]])=1,MONTH(jaar_zip[[#This Row],[Datum]])=2,MONTH(jaar_zip[[#This Row],[Datum]])=11,MONTH(jaar_zip[[#This Row],[Datum]])=12),1.1,IF(OR(MONTH(jaar_zip[[#This Row],[Datum]])=3,MONTH(jaar_zip[[#This Row],[Datum]])=10),1,0.8))*jaar_zip[[#This Row],[graaddagen]],"")</f>
        <v>9.6</v>
      </c>
      <c r="O1552" s="101">
        <f>IF(ISNUMBER(jaar_zip[[#This Row],[etmaaltemperatuur]]),IF(jaar_zip[[#This Row],[etmaaltemperatuur]]&gt;stookgrens,jaar_zip[[#This Row],[etmaaltemperatuur]]-stookgrens,0),"")</f>
        <v>0</v>
      </c>
    </row>
    <row r="1553" spans="1:15" x14ac:dyDescent="0.3">
      <c r="A1553">
        <v>275</v>
      </c>
      <c r="B1553">
        <v>20240328</v>
      </c>
      <c r="C1553">
        <v>5.2</v>
      </c>
      <c r="D1553">
        <v>8.4</v>
      </c>
      <c r="E1553">
        <v>720</v>
      </c>
      <c r="F1553">
        <v>3.8</v>
      </c>
      <c r="G1553">
        <v>986.9</v>
      </c>
      <c r="H1553">
        <v>72</v>
      </c>
      <c r="I1553" s="101" t="s">
        <v>24</v>
      </c>
      <c r="J1553" s="1">
        <f>DATEVALUE(RIGHT(jaar_zip[[#This Row],[YYYYMMDD]],2)&amp;"-"&amp;MID(jaar_zip[[#This Row],[YYYYMMDD]],5,2)&amp;"-"&amp;LEFT(jaar_zip[[#This Row],[YYYYMMDD]],4))</f>
        <v>45379</v>
      </c>
      <c r="K1553" s="101" t="str">
        <f>IF(AND(VALUE(MONTH(jaar_zip[[#This Row],[Datum]]))=1,VALUE(WEEKNUM(jaar_zip[[#This Row],[Datum]],21))&gt;51),RIGHT(YEAR(jaar_zip[[#This Row],[Datum]])-1,2),RIGHT(YEAR(jaar_zip[[#This Row],[Datum]]),2))&amp;"-"&amp; TEXT(WEEKNUM(jaar_zip[[#This Row],[Datum]],21),"00")</f>
        <v>24-13</v>
      </c>
      <c r="L1553" s="101">
        <f>MONTH(jaar_zip[[#This Row],[Datum]])</f>
        <v>3</v>
      </c>
      <c r="M1553" s="101">
        <f>IF(ISNUMBER(jaar_zip[[#This Row],[etmaaltemperatuur]]),IF(jaar_zip[[#This Row],[etmaaltemperatuur]]&lt;stookgrens,stookgrens-jaar_zip[[#This Row],[etmaaltemperatuur]],0),"")</f>
        <v>9.6</v>
      </c>
      <c r="N1553" s="101">
        <f>IF(ISNUMBER(jaar_zip[[#This Row],[graaddagen]]),IF(OR(MONTH(jaar_zip[[#This Row],[Datum]])=1,MONTH(jaar_zip[[#This Row],[Datum]])=2,MONTH(jaar_zip[[#This Row],[Datum]])=11,MONTH(jaar_zip[[#This Row],[Datum]])=12),1.1,IF(OR(MONTH(jaar_zip[[#This Row],[Datum]])=3,MONTH(jaar_zip[[#This Row],[Datum]])=10),1,0.8))*jaar_zip[[#This Row],[graaddagen]],"")</f>
        <v>9.6</v>
      </c>
      <c r="O1553" s="101">
        <f>IF(ISNUMBER(jaar_zip[[#This Row],[etmaaltemperatuur]]),IF(jaar_zip[[#This Row],[etmaaltemperatuur]]&gt;stookgrens,jaar_zip[[#This Row],[etmaaltemperatuur]]-stookgrens,0),"")</f>
        <v>0</v>
      </c>
    </row>
    <row r="1554" spans="1:15" x14ac:dyDescent="0.3">
      <c r="A1554">
        <v>275</v>
      </c>
      <c r="B1554">
        <v>20240329</v>
      </c>
      <c r="C1554">
        <v>4.5999999999999996</v>
      </c>
      <c r="D1554">
        <v>10.7</v>
      </c>
      <c r="E1554">
        <v>1064</v>
      </c>
      <c r="F1554">
        <v>3.2</v>
      </c>
      <c r="G1554">
        <v>993.9</v>
      </c>
      <c r="H1554">
        <v>72</v>
      </c>
      <c r="I1554" s="101" t="s">
        <v>24</v>
      </c>
      <c r="J1554" s="1">
        <f>DATEVALUE(RIGHT(jaar_zip[[#This Row],[YYYYMMDD]],2)&amp;"-"&amp;MID(jaar_zip[[#This Row],[YYYYMMDD]],5,2)&amp;"-"&amp;LEFT(jaar_zip[[#This Row],[YYYYMMDD]],4))</f>
        <v>45380</v>
      </c>
      <c r="K1554" s="101" t="str">
        <f>IF(AND(VALUE(MONTH(jaar_zip[[#This Row],[Datum]]))=1,VALUE(WEEKNUM(jaar_zip[[#This Row],[Datum]],21))&gt;51),RIGHT(YEAR(jaar_zip[[#This Row],[Datum]])-1,2),RIGHT(YEAR(jaar_zip[[#This Row],[Datum]]),2))&amp;"-"&amp; TEXT(WEEKNUM(jaar_zip[[#This Row],[Datum]],21),"00")</f>
        <v>24-13</v>
      </c>
      <c r="L1554" s="101">
        <f>MONTH(jaar_zip[[#This Row],[Datum]])</f>
        <v>3</v>
      </c>
      <c r="M1554" s="101">
        <f>IF(ISNUMBER(jaar_zip[[#This Row],[etmaaltemperatuur]]),IF(jaar_zip[[#This Row],[etmaaltemperatuur]]&lt;stookgrens,stookgrens-jaar_zip[[#This Row],[etmaaltemperatuur]],0),"")</f>
        <v>7.3000000000000007</v>
      </c>
      <c r="N1554" s="101">
        <f>IF(ISNUMBER(jaar_zip[[#This Row],[graaddagen]]),IF(OR(MONTH(jaar_zip[[#This Row],[Datum]])=1,MONTH(jaar_zip[[#This Row],[Datum]])=2,MONTH(jaar_zip[[#This Row],[Datum]])=11,MONTH(jaar_zip[[#This Row],[Datum]])=12),1.1,IF(OR(MONTH(jaar_zip[[#This Row],[Datum]])=3,MONTH(jaar_zip[[#This Row],[Datum]])=10),1,0.8))*jaar_zip[[#This Row],[graaddagen]],"")</f>
        <v>7.3000000000000007</v>
      </c>
      <c r="O1554" s="101">
        <f>IF(ISNUMBER(jaar_zip[[#This Row],[etmaaltemperatuur]]),IF(jaar_zip[[#This Row],[etmaaltemperatuur]]&gt;stookgrens,jaar_zip[[#This Row],[etmaaltemperatuur]]-stookgrens,0),"")</f>
        <v>0</v>
      </c>
    </row>
    <row r="1555" spans="1:15" x14ac:dyDescent="0.3">
      <c r="A1555">
        <v>275</v>
      </c>
      <c r="B1555">
        <v>20240330</v>
      </c>
      <c r="C1555">
        <v>3</v>
      </c>
      <c r="D1555">
        <v>9.3000000000000007</v>
      </c>
      <c r="E1555">
        <v>664</v>
      </c>
      <c r="F1555">
        <v>0.8</v>
      </c>
      <c r="G1555">
        <v>997.1</v>
      </c>
      <c r="H1555">
        <v>87</v>
      </c>
      <c r="I1555" s="101" t="s">
        <v>24</v>
      </c>
      <c r="J1555" s="1">
        <f>DATEVALUE(RIGHT(jaar_zip[[#This Row],[YYYYMMDD]],2)&amp;"-"&amp;MID(jaar_zip[[#This Row],[YYYYMMDD]],5,2)&amp;"-"&amp;LEFT(jaar_zip[[#This Row],[YYYYMMDD]],4))</f>
        <v>45381</v>
      </c>
      <c r="K1555" s="101" t="str">
        <f>IF(AND(VALUE(MONTH(jaar_zip[[#This Row],[Datum]]))=1,VALUE(WEEKNUM(jaar_zip[[#This Row],[Datum]],21))&gt;51),RIGHT(YEAR(jaar_zip[[#This Row],[Datum]])-1,2),RIGHT(YEAR(jaar_zip[[#This Row],[Datum]]),2))&amp;"-"&amp; TEXT(WEEKNUM(jaar_zip[[#This Row],[Datum]],21),"00")</f>
        <v>24-13</v>
      </c>
      <c r="L1555" s="101">
        <f>MONTH(jaar_zip[[#This Row],[Datum]])</f>
        <v>3</v>
      </c>
      <c r="M1555" s="101">
        <f>IF(ISNUMBER(jaar_zip[[#This Row],[etmaaltemperatuur]]),IF(jaar_zip[[#This Row],[etmaaltemperatuur]]&lt;stookgrens,stookgrens-jaar_zip[[#This Row],[etmaaltemperatuur]],0),"")</f>
        <v>8.6999999999999993</v>
      </c>
      <c r="N1555" s="101">
        <f>IF(ISNUMBER(jaar_zip[[#This Row],[graaddagen]]),IF(OR(MONTH(jaar_zip[[#This Row],[Datum]])=1,MONTH(jaar_zip[[#This Row],[Datum]])=2,MONTH(jaar_zip[[#This Row],[Datum]])=11,MONTH(jaar_zip[[#This Row],[Datum]])=12),1.1,IF(OR(MONTH(jaar_zip[[#This Row],[Datum]])=3,MONTH(jaar_zip[[#This Row],[Datum]])=10),1,0.8))*jaar_zip[[#This Row],[graaddagen]],"")</f>
        <v>8.6999999999999993</v>
      </c>
      <c r="O1555" s="101">
        <f>IF(ISNUMBER(jaar_zip[[#This Row],[etmaaltemperatuur]]),IF(jaar_zip[[#This Row],[etmaaltemperatuur]]&gt;stookgrens,jaar_zip[[#This Row],[etmaaltemperatuur]]-stookgrens,0),"")</f>
        <v>0</v>
      </c>
    </row>
    <row r="1556" spans="1:15" x14ac:dyDescent="0.3">
      <c r="A1556">
        <v>275</v>
      </c>
      <c r="B1556">
        <v>20240331</v>
      </c>
      <c r="C1556">
        <v>3.5</v>
      </c>
      <c r="D1556">
        <v>11.1</v>
      </c>
      <c r="E1556">
        <v>1218</v>
      </c>
      <c r="F1556">
        <v>6.7</v>
      </c>
      <c r="G1556">
        <v>996.7</v>
      </c>
      <c r="H1556">
        <v>84</v>
      </c>
      <c r="I1556" s="101" t="s">
        <v>24</v>
      </c>
      <c r="J1556" s="1">
        <f>DATEVALUE(RIGHT(jaar_zip[[#This Row],[YYYYMMDD]],2)&amp;"-"&amp;MID(jaar_zip[[#This Row],[YYYYMMDD]],5,2)&amp;"-"&amp;LEFT(jaar_zip[[#This Row],[YYYYMMDD]],4))</f>
        <v>45382</v>
      </c>
      <c r="K1556" s="101" t="str">
        <f>IF(AND(VALUE(MONTH(jaar_zip[[#This Row],[Datum]]))=1,VALUE(WEEKNUM(jaar_zip[[#This Row],[Datum]],21))&gt;51),RIGHT(YEAR(jaar_zip[[#This Row],[Datum]])-1,2),RIGHT(YEAR(jaar_zip[[#This Row],[Datum]]),2))&amp;"-"&amp; TEXT(WEEKNUM(jaar_zip[[#This Row],[Datum]],21),"00")</f>
        <v>24-13</v>
      </c>
      <c r="L1556" s="101">
        <f>MONTH(jaar_zip[[#This Row],[Datum]])</f>
        <v>3</v>
      </c>
      <c r="M1556" s="101">
        <f>IF(ISNUMBER(jaar_zip[[#This Row],[etmaaltemperatuur]]),IF(jaar_zip[[#This Row],[etmaaltemperatuur]]&lt;stookgrens,stookgrens-jaar_zip[[#This Row],[etmaaltemperatuur]],0),"")</f>
        <v>6.9</v>
      </c>
      <c r="N1556" s="101">
        <f>IF(ISNUMBER(jaar_zip[[#This Row],[graaddagen]]),IF(OR(MONTH(jaar_zip[[#This Row],[Datum]])=1,MONTH(jaar_zip[[#This Row],[Datum]])=2,MONTH(jaar_zip[[#This Row],[Datum]])=11,MONTH(jaar_zip[[#This Row],[Datum]])=12),1.1,IF(OR(MONTH(jaar_zip[[#This Row],[Datum]])=3,MONTH(jaar_zip[[#This Row],[Datum]])=10),1,0.8))*jaar_zip[[#This Row],[graaddagen]],"")</f>
        <v>6.9</v>
      </c>
      <c r="O1556" s="101">
        <f>IF(ISNUMBER(jaar_zip[[#This Row],[etmaaltemperatuur]]),IF(jaar_zip[[#This Row],[etmaaltemperatuur]]&gt;stookgrens,jaar_zip[[#This Row],[etmaaltemperatuur]]-stookgrens,0),"")</f>
        <v>0</v>
      </c>
    </row>
    <row r="1557" spans="1:15" x14ac:dyDescent="0.3">
      <c r="A1557">
        <v>275</v>
      </c>
      <c r="B1557">
        <v>20240401</v>
      </c>
      <c r="C1557">
        <v>2.7</v>
      </c>
      <c r="D1557">
        <v>9.1999999999999993</v>
      </c>
      <c r="E1557">
        <v>575</v>
      </c>
      <c r="F1557">
        <v>0.8</v>
      </c>
      <c r="G1557">
        <v>996.9</v>
      </c>
      <c r="H1557">
        <v>87</v>
      </c>
      <c r="I1557" s="101" t="s">
        <v>24</v>
      </c>
      <c r="J1557" s="1">
        <f>DATEVALUE(RIGHT(jaar_zip[[#This Row],[YYYYMMDD]],2)&amp;"-"&amp;MID(jaar_zip[[#This Row],[YYYYMMDD]],5,2)&amp;"-"&amp;LEFT(jaar_zip[[#This Row],[YYYYMMDD]],4))</f>
        <v>45383</v>
      </c>
      <c r="K1557" s="101" t="str">
        <f>IF(AND(VALUE(MONTH(jaar_zip[[#This Row],[Datum]]))=1,VALUE(WEEKNUM(jaar_zip[[#This Row],[Datum]],21))&gt;51),RIGHT(YEAR(jaar_zip[[#This Row],[Datum]])-1,2),RIGHT(YEAR(jaar_zip[[#This Row],[Datum]]),2))&amp;"-"&amp; TEXT(WEEKNUM(jaar_zip[[#This Row],[Datum]],21),"00")</f>
        <v>24-14</v>
      </c>
      <c r="L1557" s="101">
        <f>MONTH(jaar_zip[[#This Row],[Datum]])</f>
        <v>4</v>
      </c>
      <c r="M1557" s="101">
        <f>IF(ISNUMBER(jaar_zip[[#This Row],[etmaaltemperatuur]]),IF(jaar_zip[[#This Row],[etmaaltemperatuur]]&lt;stookgrens,stookgrens-jaar_zip[[#This Row],[etmaaltemperatuur]],0),"")</f>
        <v>8.8000000000000007</v>
      </c>
      <c r="N1557" s="101">
        <f>IF(ISNUMBER(jaar_zip[[#This Row],[graaddagen]]),IF(OR(MONTH(jaar_zip[[#This Row],[Datum]])=1,MONTH(jaar_zip[[#This Row],[Datum]])=2,MONTH(jaar_zip[[#This Row],[Datum]])=11,MONTH(jaar_zip[[#This Row],[Datum]])=12),1.1,IF(OR(MONTH(jaar_zip[[#This Row],[Datum]])=3,MONTH(jaar_zip[[#This Row],[Datum]])=10),1,0.8))*jaar_zip[[#This Row],[graaddagen]],"")</f>
        <v>7.0400000000000009</v>
      </c>
      <c r="O1557" s="101">
        <f>IF(ISNUMBER(jaar_zip[[#This Row],[etmaaltemperatuur]]),IF(jaar_zip[[#This Row],[etmaaltemperatuur]]&gt;stookgrens,jaar_zip[[#This Row],[etmaaltemperatuur]]-stookgrens,0),"")</f>
        <v>0</v>
      </c>
    </row>
    <row r="1558" spans="1:15" x14ac:dyDescent="0.3">
      <c r="A1558">
        <v>275</v>
      </c>
      <c r="B1558">
        <v>20240402</v>
      </c>
      <c r="C1558">
        <v>4.8</v>
      </c>
      <c r="D1558">
        <v>9.1999999999999993</v>
      </c>
      <c r="E1558">
        <v>679</v>
      </c>
      <c r="F1558">
        <v>0.5</v>
      </c>
      <c r="G1558">
        <v>1005.5</v>
      </c>
      <c r="H1558">
        <v>85</v>
      </c>
      <c r="I1558" s="101" t="s">
        <v>24</v>
      </c>
      <c r="J1558" s="1">
        <f>DATEVALUE(RIGHT(jaar_zip[[#This Row],[YYYYMMDD]],2)&amp;"-"&amp;MID(jaar_zip[[#This Row],[YYYYMMDD]],5,2)&amp;"-"&amp;LEFT(jaar_zip[[#This Row],[YYYYMMDD]],4))</f>
        <v>45384</v>
      </c>
      <c r="K1558" s="101" t="str">
        <f>IF(AND(VALUE(MONTH(jaar_zip[[#This Row],[Datum]]))=1,VALUE(WEEKNUM(jaar_zip[[#This Row],[Datum]],21))&gt;51),RIGHT(YEAR(jaar_zip[[#This Row],[Datum]])-1,2),RIGHT(YEAR(jaar_zip[[#This Row],[Datum]]),2))&amp;"-"&amp; TEXT(WEEKNUM(jaar_zip[[#This Row],[Datum]],21),"00")</f>
        <v>24-14</v>
      </c>
      <c r="L1558" s="101">
        <f>MONTH(jaar_zip[[#This Row],[Datum]])</f>
        <v>4</v>
      </c>
      <c r="M1558" s="101">
        <f>IF(ISNUMBER(jaar_zip[[#This Row],[etmaaltemperatuur]]),IF(jaar_zip[[#This Row],[etmaaltemperatuur]]&lt;stookgrens,stookgrens-jaar_zip[[#This Row],[etmaaltemperatuur]],0),"")</f>
        <v>8.8000000000000007</v>
      </c>
      <c r="N1558" s="101">
        <f>IF(ISNUMBER(jaar_zip[[#This Row],[graaddagen]]),IF(OR(MONTH(jaar_zip[[#This Row],[Datum]])=1,MONTH(jaar_zip[[#This Row],[Datum]])=2,MONTH(jaar_zip[[#This Row],[Datum]])=11,MONTH(jaar_zip[[#This Row],[Datum]])=12),1.1,IF(OR(MONTH(jaar_zip[[#This Row],[Datum]])=3,MONTH(jaar_zip[[#This Row],[Datum]])=10),1,0.8))*jaar_zip[[#This Row],[graaddagen]],"")</f>
        <v>7.0400000000000009</v>
      </c>
      <c r="O1558" s="101">
        <f>IF(ISNUMBER(jaar_zip[[#This Row],[etmaaltemperatuur]]),IF(jaar_zip[[#This Row],[etmaaltemperatuur]]&gt;stookgrens,jaar_zip[[#This Row],[etmaaltemperatuur]]-stookgrens,0),"")</f>
        <v>0</v>
      </c>
    </row>
    <row r="1559" spans="1:15" x14ac:dyDescent="0.3">
      <c r="A1559">
        <v>275</v>
      </c>
      <c r="B1559">
        <v>20240403</v>
      </c>
      <c r="C1559">
        <v>4.7</v>
      </c>
      <c r="D1559">
        <v>10.7</v>
      </c>
      <c r="E1559">
        <v>538</v>
      </c>
      <c r="F1559">
        <v>4.8</v>
      </c>
      <c r="G1559">
        <v>1004.4</v>
      </c>
      <c r="H1559">
        <v>88</v>
      </c>
      <c r="I1559" s="101" t="s">
        <v>24</v>
      </c>
      <c r="J1559" s="1">
        <f>DATEVALUE(RIGHT(jaar_zip[[#This Row],[YYYYMMDD]],2)&amp;"-"&amp;MID(jaar_zip[[#This Row],[YYYYMMDD]],5,2)&amp;"-"&amp;LEFT(jaar_zip[[#This Row],[YYYYMMDD]],4))</f>
        <v>45385</v>
      </c>
      <c r="K1559" s="101" t="str">
        <f>IF(AND(VALUE(MONTH(jaar_zip[[#This Row],[Datum]]))=1,VALUE(WEEKNUM(jaar_zip[[#This Row],[Datum]],21))&gt;51),RIGHT(YEAR(jaar_zip[[#This Row],[Datum]])-1,2),RIGHT(YEAR(jaar_zip[[#This Row],[Datum]]),2))&amp;"-"&amp; TEXT(WEEKNUM(jaar_zip[[#This Row],[Datum]],21),"00")</f>
        <v>24-14</v>
      </c>
      <c r="L1559" s="101">
        <f>MONTH(jaar_zip[[#This Row],[Datum]])</f>
        <v>4</v>
      </c>
      <c r="M1559" s="101">
        <f>IF(ISNUMBER(jaar_zip[[#This Row],[etmaaltemperatuur]]),IF(jaar_zip[[#This Row],[etmaaltemperatuur]]&lt;stookgrens,stookgrens-jaar_zip[[#This Row],[etmaaltemperatuur]],0),"")</f>
        <v>7.3000000000000007</v>
      </c>
      <c r="N1559" s="101">
        <f>IF(ISNUMBER(jaar_zip[[#This Row],[graaddagen]]),IF(OR(MONTH(jaar_zip[[#This Row],[Datum]])=1,MONTH(jaar_zip[[#This Row],[Datum]])=2,MONTH(jaar_zip[[#This Row],[Datum]])=11,MONTH(jaar_zip[[#This Row],[Datum]])=12),1.1,IF(OR(MONTH(jaar_zip[[#This Row],[Datum]])=3,MONTH(jaar_zip[[#This Row],[Datum]])=10),1,0.8))*jaar_zip[[#This Row],[graaddagen]],"")</f>
        <v>5.8400000000000007</v>
      </c>
      <c r="O1559" s="101">
        <f>IF(ISNUMBER(jaar_zip[[#This Row],[etmaaltemperatuur]]),IF(jaar_zip[[#This Row],[etmaaltemperatuur]]&gt;stookgrens,jaar_zip[[#This Row],[etmaaltemperatuur]]-stookgrens,0),"")</f>
        <v>0</v>
      </c>
    </row>
    <row r="1560" spans="1:15" x14ac:dyDescent="0.3">
      <c r="A1560">
        <v>275</v>
      </c>
      <c r="B1560">
        <v>20240404</v>
      </c>
      <c r="C1560">
        <v>6</v>
      </c>
      <c r="D1560">
        <v>11.7</v>
      </c>
      <c r="E1560">
        <v>899</v>
      </c>
      <c r="F1560">
        <v>16</v>
      </c>
      <c r="G1560">
        <v>1005.5</v>
      </c>
      <c r="H1560">
        <v>82</v>
      </c>
      <c r="I1560" s="101" t="s">
        <v>24</v>
      </c>
      <c r="J1560" s="1">
        <f>DATEVALUE(RIGHT(jaar_zip[[#This Row],[YYYYMMDD]],2)&amp;"-"&amp;MID(jaar_zip[[#This Row],[YYYYMMDD]],5,2)&amp;"-"&amp;LEFT(jaar_zip[[#This Row],[YYYYMMDD]],4))</f>
        <v>45386</v>
      </c>
      <c r="K1560" s="101" t="str">
        <f>IF(AND(VALUE(MONTH(jaar_zip[[#This Row],[Datum]]))=1,VALUE(WEEKNUM(jaar_zip[[#This Row],[Datum]],21))&gt;51),RIGHT(YEAR(jaar_zip[[#This Row],[Datum]])-1,2),RIGHT(YEAR(jaar_zip[[#This Row],[Datum]]),2))&amp;"-"&amp; TEXT(WEEKNUM(jaar_zip[[#This Row],[Datum]],21),"00")</f>
        <v>24-14</v>
      </c>
      <c r="L1560" s="101">
        <f>MONTH(jaar_zip[[#This Row],[Datum]])</f>
        <v>4</v>
      </c>
      <c r="M1560" s="101">
        <f>IF(ISNUMBER(jaar_zip[[#This Row],[etmaaltemperatuur]]),IF(jaar_zip[[#This Row],[etmaaltemperatuur]]&lt;stookgrens,stookgrens-jaar_zip[[#This Row],[etmaaltemperatuur]],0),"")</f>
        <v>6.3000000000000007</v>
      </c>
      <c r="N1560" s="101">
        <f>IF(ISNUMBER(jaar_zip[[#This Row],[graaddagen]]),IF(OR(MONTH(jaar_zip[[#This Row],[Datum]])=1,MONTH(jaar_zip[[#This Row],[Datum]])=2,MONTH(jaar_zip[[#This Row],[Datum]])=11,MONTH(jaar_zip[[#This Row],[Datum]])=12),1.1,IF(OR(MONTH(jaar_zip[[#This Row],[Datum]])=3,MONTH(jaar_zip[[#This Row],[Datum]])=10),1,0.8))*jaar_zip[[#This Row],[graaddagen]],"")</f>
        <v>5.0400000000000009</v>
      </c>
      <c r="O1560" s="101">
        <f>IF(ISNUMBER(jaar_zip[[#This Row],[etmaaltemperatuur]]),IF(jaar_zip[[#This Row],[etmaaltemperatuur]]&gt;stookgrens,jaar_zip[[#This Row],[etmaaltemperatuur]]-stookgrens,0),"")</f>
        <v>0</v>
      </c>
    </row>
    <row r="1561" spans="1:15" x14ac:dyDescent="0.3">
      <c r="A1561">
        <v>275</v>
      </c>
      <c r="B1561">
        <v>20240405</v>
      </c>
      <c r="C1561">
        <v>4.5999999999999996</v>
      </c>
      <c r="D1561">
        <v>13.3</v>
      </c>
      <c r="E1561">
        <v>740</v>
      </c>
      <c r="F1561">
        <v>2</v>
      </c>
      <c r="G1561">
        <v>1008.7</v>
      </c>
      <c r="H1561">
        <v>82</v>
      </c>
      <c r="I1561" s="101" t="s">
        <v>24</v>
      </c>
      <c r="J1561" s="1">
        <f>DATEVALUE(RIGHT(jaar_zip[[#This Row],[YYYYMMDD]],2)&amp;"-"&amp;MID(jaar_zip[[#This Row],[YYYYMMDD]],5,2)&amp;"-"&amp;LEFT(jaar_zip[[#This Row],[YYYYMMDD]],4))</f>
        <v>45387</v>
      </c>
      <c r="K1561" s="101" t="str">
        <f>IF(AND(VALUE(MONTH(jaar_zip[[#This Row],[Datum]]))=1,VALUE(WEEKNUM(jaar_zip[[#This Row],[Datum]],21))&gt;51),RIGHT(YEAR(jaar_zip[[#This Row],[Datum]])-1,2),RIGHT(YEAR(jaar_zip[[#This Row],[Datum]]),2))&amp;"-"&amp; TEXT(WEEKNUM(jaar_zip[[#This Row],[Datum]],21),"00")</f>
        <v>24-14</v>
      </c>
      <c r="L1561" s="101">
        <f>MONTH(jaar_zip[[#This Row],[Datum]])</f>
        <v>4</v>
      </c>
      <c r="M1561" s="101">
        <f>IF(ISNUMBER(jaar_zip[[#This Row],[etmaaltemperatuur]]),IF(jaar_zip[[#This Row],[etmaaltemperatuur]]&lt;stookgrens,stookgrens-jaar_zip[[#This Row],[etmaaltemperatuur]],0),"")</f>
        <v>4.6999999999999993</v>
      </c>
      <c r="N1561" s="101">
        <f>IF(ISNUMBER(jaar_zip[[#This Row],[graaddagen]]),IF(OR(MONTH(jaar_zip[[#This Row],[Datum]])=1,MONTH(jaar_zip[[#This Row],[Datum]])=2,MONTH(jaar_zip[[#This Row],[Datum]])=11,MONTH(jaar_zip[[#This Row],[Datum]])=12),1.1,IF(OR(MONTH(jaar_zip[[#This Row],[Datum]])=3,MONTH(jaar_zip[[#This Row],[Datum]])=10),1,0.8))*jaar_zip[[#This Row],[graaddagen]],"")</f>
        <v>3.76</v>
      </c>
      <c r="O1561" s="101">
        <f>IF(ISNUMBER(jaar_zip[[#This Row],[etmaaltemperatuur]]),IF(jaar_zip[[#This Row],[etmaaltemperatuur]]&gt;stookgrens,jaar_zip[[#This Row],[etmaaltemperatuur]]-stookgrens,0),"")</f>
        <v>0</v>
      </c>
    </row>
    <row r="1562" spans="1:15" x14ac:dyDescent="0.3">
      <c r="A1562">
        <v>275</v>
      </c>
      <c r="B1562">
        <v>20240406</v>
      </c>
      <c r="C1562">
        <v>4.5</v>
      </c>
      <c r="D1562">
        <v>18.100000000000001</v>
      </c>
      <c r="E1562">
        <v>1545</v>
      </c>
      <c r="F1562">
        <v>0</v>
      </c>
      <c r="G1562">
        <v>1009.3</v>
      </c>
      <c r="H1562">
        <v>63</v>
      </c>
      <c r="I1562" s="101" t="s">
        <v>24</v>
      </c>
      <c r="J1562" s="1">
        <f>DATEVALUE(RIGHT(jaar_zip[[#This Row],[YYYYMMDD]],2)&amp;"-"&amp;MID(jaar_zip[[#This Row],[YYYYMMDD]],5,2)&amp;"-"&amp;LEFT(jaar_zip[[#This Row],[YYYYMMDD]],4))</f>
        <v>45388</v>
      </c>
      <c r="K1562" s="101" t="str">
        <f>IF(AND(VALUE(MONTH(jaar_zip[[#This Row],[Datum]]))=1,VALUE(WEEKNUM(jaar_zip[[#This Row],[Datum]],21))&gt;51),RIGHT(YEAR(jaar_zip[[#This Row],[Datum]])-1,2),RIGHT(YEAR(jaar_zip[[#This Row],[Datum]]),2))&amp;"-"&amp; TEXT(WEEKNUM(jaar_zip[[#This Row],[Datum]],21),"00")</f>
        <v>24-14</v>
      </c>
      <c r="L1562" s="101">
        <f>MONTH(jaar_zip[[#This Row],[Datum]])</f>
        <v>4</v>
      </c>
      <c r="M1562" s="101">
        <f>IF(ISNUMBER(jaar_zip[[#This Row],[etmaaltemperatuur]]),IF(jaar_zip[[#This Row],[etmaaltemperatuur]]&lt;stookgrens,stookgrens-jaar_zip[[#This Row],[etmaaltemperatuur]],0),"")</f>
        <v>0</v>
      </c>
      <c r="N1562" s="101">
        <f>IF(ISNUMBER(jaar_zip[[#This Row],[graaddagen]]),IF(OR(MONTH(jaar_zip[[#This Row],[Datum]])=1,MONTH(jaar_zip[[#This Row],[Datum]])=2,MONTH(jaar_zip[[#This Row],[Datum]])=11,MONTH(jaar_zip[[#This Row],[Datum]])=12),1.1,IF(OR(MONTH(jaar_zip[[#This Row],[Datum]])=3,MONTH(jaar_zip[[#This Row],[Datum]])=10),1,0.8))*jaar_zip[[#This Row],[graaddagen]],"")</f>
        <v>0</v>
      </c>
      <c r="O1562" s="101">
        <f>IF(ISNUMBER(jaar_zip[[#This Row],[etmaaltemperatuur]]),IF(jaar_zip[[#This Row],[etmaaltemperatuur]]&gt;stookgrens,jaar_zip[[#This Row],[etmaaltemperatuur]]-stookgrens,0),"")</f>
        <v>0.10000000000000142</v>
      </c>
    </row>
    <row r="1563" spans="1:15" x14ac:dyDescent="0.3">
      <c r="A1563">
        <v>275</v>
      </c>
      <c r="B1563">
        <v>20240407</v>
      </c>
      <c r="C1563">
        <v>5.5</v>
      </c>
      <c r="D1563">
        <v>16.8</v>
      </c>
      <c r="E1563">
        <v>1634</v>
      </c>
      <c r="F1563">
        <v>2.2999999999999998</v>
      </c>
      <c r="G1563">
        <v>1012.4</v>
      </c>
      <c r="H1563">
        <v>61</v>
      </c>
      <c r="I1563" s="101" t="s">
        <v>24</v>
      </c>
      <c r="J1563" s="1">
        <f>DATEVALUE(RIGHT(jaar_zip[[#This Row],[YYYYMMDD]],2)&amp;"-"&amp;MID(jaar_zip[[#This Row],[YYYYMMDD]],5,2)&amp;"-"&amp;LEFT(jaar_zip[[#This Row],[YYYYMMDD]],4))</f>
        <v>45389</v>
      </c>
      <c r="K1563" s="101" t="str">
        <f>IF(AND(VALUE(MONTH(jaar_zip[[#This Row],[Datum]]))=1,VALUE(WEEKNUM(jaar_zip[[#This Row],[Datum]],21))&gt;51),RIGHT(YEAR(jaar_zip[[#This Row],[Datum]])-1,2),RIGHT(YEAR(jaar_zip[[#This Row],[Datum]]),2))&amp;"-"&amp; TEXT(WEEKNUM(jaar_zip[[#This Row],[Datum]],21),"00")</f>
        <v>24-14</v>
      </c>
      <c r="L1563" s="101">
        <f>MONTH(jaar_zip[[#This Row],[Datum]])</f>
        <v>4</v>
      </c>
      <c r="M1563" s="101">
        <f>IF(ISNUMBER(jaar_zip[[#This Row],[etmaaltemperatuur]]),IF(jaar_zip[[#This Row],[etmaaltemperatuur]]&lt;stookgrens,stookgrens-jaar_zip[[#This Row],[etmaaltemperatuur]],0),"")</f>
        <v>1.1999999999999993</v>
      </c>
      <c r="N1563" s="101">
        <f>IF(ISNUMBER(jaar_zip[[#This Row],[graaddagen]]),IF(OR(MONTH(jaar_zip[[#This Row],[Datum]])=1,MONTH(jaar_zip[[#This Row],[Datum]])=2,MONTH(jaar_zip[[#This Row],[Datum]])=11,MONTH(jaar_zip[[#This Row],[Datum]])=12),1.1,IF(OR(MONTH(jaar_zip[[#This Row],[Datum]])=3,MONTH(jaar_zip[[#This Row],[Datum]])=10),1,0.8))*jaar_zip[[#This Row],[graaddagen]],"")</f>
        <v>0.95999999999999952</v>
      </c>
      <c r="O1563" s="101">
        <f>IF(ISNUMBER(jaar_zip[[#This Row],[etmaaltemperatuur]]),IF(jaar_zip[[#This Row],[etmaaltemperatuur]]&gt;stookgrens,jaar_zip[[#This Row],[etmaaltemperatuur]]-stookgrens,0),"")</f>
        <v>0</v>
      </c>
    </row>
    <row r="1564" spans="1:15" x14ac:dyDescent="0.3">
      <c r="A1564">
        <v>275</v>
      </c>
      <c r="B1564">
        <v>20240408</v>
      </c>
      <c r="C1564">
        <v>2.7</v>
      </c>
      <c r="D1564">
        <v>15.5</v>
      </c>
      <c r="E1564">
        <v>1201</v>
      </c>
      <c r="F1564">
        <v>2.5</v>
      </c>
      <c r="G1564">
        <v>1007.9</v>
      </c>
      <c r="H1564">
        <v>82</v>
      </c>
      <c r="I1564" s="101" t="s">
        <v>24</v>
      </c>
      <c r="J1564" s="1">
        <f>DATEVALUE(RIGHT(jaar_zip[[#This Row],[YYYYMMDD]],2)&amp;"-"&amp;MID(jaar_zip[[#This Row],[YYYYMMDD]],5,2)&amp;"-"&amp;LEFT(jaar_zip[[#This Row],[YYYYMMDD]],4))</f>
        <v>45390</v>
      </c>
      <c r="K1564" s="101" t="str">
        <f>IF(AND(VALUE(MONTH(jaar_zip[[#This Row],[Datum]]))=1,VALUE(WEEKNUM(jaar_zip[[#This Row],[Datum]],21))&gt;51),RIGHT(YEAR(jaar_zip[[#This Row],[Datum]])-1,2),RIGHT(YEAR(jaar_zip[[#This Row],[Datum]]),2))&amp;"-"&amp; TEXT(WEEKNUM(jaar_zip[[#This Row],[Datum]],21),"00")</f>
        <v>24-15</v>
      </c>
      <c r="L1564" s="101">
        <f>MONTH(jaar_zip[[#This Row],[Datum]])</f>
        <v>4</v>
      </c>
      <c r="M1564" s="101">
        <f>IF(ISNUMBER(jaar_zip[[#This Row],[etmaaltemperatuur]]),IF(jaar_zip[[#This Row],[etmaaltemperatuur]]&lt;stookgrens,stookgrens-jaar_zip[[#This Row],[etmaaltemperatuur]],0),"")</f>
        <v>2.5</v>
      </c>
      <c r="N1564" s="101">
        <f>IF(ISNUMBER(jaar_zip[[#This Row],[graaddagen]]),IF(OR(MONTH(jaar_zip[[#This Row],[Datum]])=1,MONTH(jaar_zip[[#This Row],[Datum]])=2,MONTH(jaar_zip[[#This Row],[Datum]])=11,MONTH(jaar_zip[[#This Row],[Datum]])=12),1.1,IF(OR(MONTH(jaar_zip[[#This Row],[Datum]])=3,MONTH(jaar_zip[[#This Row],[Datum]])=10),1,0.8))*jaar_zip[[#This Row],[graaddagen]],"")</f>
        <v>2</v>
      </c>
      <c r="O1564" s="101">
        <f>IF(ISNUMBER(jaar_zip[[#This Row],[etmaaltemperatuur]]),IF(jaar_zip[[#This Row],[etmaaltemperatuur]]&gt;stookgrens,jaar_zip[[#This Row],[etmaaltemperatuur]]-stookgrens,0),"")</f>
        <v>0</v>
      </c>
    </row>
    <row r="1565" spans="1:15" x14ac:dyDescent="0.3">
      <c r="A1565">
        <v>275</v>
      </c>
      <c r="B1565">
        <v>20240409</v>
      </c>
      <c r="C1565">
        <v>6.8</v>
      </c>
      <c r="D1565">
        <v>11.9</v>
      </c>
      <c r="E1565">
        <v>958</v>
      </c>
      <c r="F1565">
        <v>0.6</v>
      </c>
      <c r="G1565">
        <v>1010.3</v>
      </c>
      <c r="H1565">
        <v>74</v>
      </c>
      <c r="I1565" s="101" t="s">
        <v>24</v>
      </c>
      <c r="J1565" s="1">
        <f>DATEVALUE(RIGHT(jaar_zip[[#This Row],[YYYYMMDD]],2)&amp;"-"&amp;MID(jaar_zip[[#This Row],[YYYYMMDD]],5,2)&amp;"-"&amp;LEFT(jaar_zip[[#This Row],[YYYYMMDD]],4))</f>
        <v>45391</v>
      </c>
      <c r="K1565" s="101" t="str">
        <f>IF(AND(VALUE(MONTH(jaar_zip[[#This Row],[Datum]]))=1,VALUE(WEEKNUM(jaar_zip[[#This Row],[Datum]],21))&gt;51),RIGHT(YEAR(jaar_zip[[#This Row],[Datum]])-1,2),RIGHT(YEAR(jaar_zip[[#This Row],[Datum]]),2))&amp;"-"&amp; TEXT(WEEKNUM(jaar_zip[[#This Row],[Datum]],21),"00")</f>
        <v>24-15</v>
      </c>
      <c r="L1565" s="101">
        <f>MONTH(jaar_zip[[#This Row],[Datum]])</f>
        <v>4</v>
      </c>
      <c r="M1565" s="101">
        <f>IF(ISNUMBER(jaar_zip[[#This Row],[etmaaltemperatuur]]),IF(jaar_zip[[#This Row],[etmaaltemperatuur]]&lt;stookgrens,stookgrens-jaar_zip[[#This Row],[etmaaltemperatuur]],0),"")</f>
        <v>6.1</v>
      </c>
      <c r="N1565" s="101">
        <f>IF(ISNUMBER(jaar_zip[[#This Row],[graaddagen]]),IF(OR(MONTH(jaar_zip[[#This Row],[Datum]])=1,MONTH(jaar_zip[[#This Row],[Datum]])=2,MONTH(jaar_zip[[#This Row],[Datum]])=11,MONTH(jaar_zip[[#This Row],[Datum]])=12),1.1,IF(OR(MONTH(jaar_zip[[#This Row],[Datum]])=3,MONTH(jaar_zip[[#This Row],[Datum]])=10),1,0.8))*jaar_zip[[#This Row],[graaddagen]],"")</f>
        <v>4.88</v>
      </c>
      <c r="O1565" s="101">
        <f>IF(ISNUMBER(jaar_zip[[#This Row],[etmaaltemperatuur]]),IF(jaar_zip[[#This Row],[etmaaltemperatuur]]&gt;stookgrens,jaar_zip[[#This Row],[etmaaltemperatuur]]-stookgrens,0),"")</f>
        <v>0</v>
      </c>
    </row>
    <row r="1566" spans="1:15" x14ac:dyDescent="0.3">
      <c r="A1566">
        <v>275</v>
      </c>
      <c r="B1566">
        <v>20240410</v>
      </c>
      <c r="C1566">
        <v>4.3</v>
      </c>
      <c r="D1566">
        <v>10.9</v>
      </c>
      <c r="E1566">
        <v>1937</v>
      </c>
      <c r="F1566">
        <v>0.8</v>
      </c>
      <c r="G1566">
        <v>1027.0999999999999</v>
      </c>
      <c r="H1566">
        <v>64</v>
      </c>
      <c r="I1566" s="101" t="s">
        <v>24</v>
      </c>
      <c r="J1566" s="1">
        <f>DATEVALUE(RIGHT(jaar_zip[[#This Row],[YYYYMMDD]],2)&amp;"-"&amp;MID(jaar_zip[[#This Row],[YYYYMMDD]],5,2)&amp;"-"&amp;LEFT(jaar_zip[[#This Row],[YYYYMMDD]],4))</f>
        <v>45392</v>
      </c>
      <c r="K1566" s="101" t="str">
        <f>IF(AND(VALUE(MONTH(jaar_zip[[#This Row],[Datum]]))=1,VALUE(WEEKNUM(jaar_zip[[#This Row],[Datum]],21))&gt;51),RIGHT(YEAR(jaar_zip[[#This Row],[Datum]])-1,2),RIGHT(YEAR(jaar_zip[[#This Row],[Datum]]),2))&amp;"-"&amp; TEXT(WEEKNUM(jaar_zip[[#This Row],[Datum]],21),"00")</f>
        <v>24-15</v>
      </c>
      <c r="L1566" s="101">
        <f>MONTH(jaar_zip[[#This Row],[Datum]])</f>
        <v>4</v>
      </c>
      <c r="M1566" s="101">
        <f>IF(ISNUMBER(jaar_zip[[#This Row],[etmaaltemperatuur]]),IF(jaar_zip[[#This Row],[etmaaltemperatuur]]&lt;stookgrens,stookgrens-jaar_zip[[#This Row],[etmaaltemperatuur]],0),"")</f>
        <v>7.1</v>
      </c>
      <c r="N1566" s="101">
        <f>IF(ISNUMBER(jaar_zip[[#This Row],[graaddagen]]),IF(OR(MONTH(jaar_zip[[#This Row],[Datum]])=1,MONTH(jaar_zip[[#This Row],[Datum]])=2,MONTH(jaar_zip[[#This Row],[Datum]])=11,MONTH(jaar_zip[[#This Row],[Datum]])=12),1.1,IF(OR(MONTH(jaar_zip[[#This Row],[Datum]])=3,MONTH(jaar_zip[[#This Row],[Datum]])=10),1,0.8))*jaar_zip[[#This Row],[graaddagen]],"")</f>
        <v>5.68</v>
      </c>
      <c r="O1566" s="101">
        <f>IF(ISNUMBER(jaar_zip[[#This Row],[etmaaltemperatuur]]),IF(jaar_zip[[#This Row],[etmaaltemperatuur]]&gt;stookgrens,jaar_zip[[#This Row],[etmaaltemperatuur]]-stookgrens,0),"")</f>
        <v>0</v>
      </c>
    </row>
    <row r="1567" spans="1:15" x14ac:dyDescent="0.3">
      <c r="A1567">
        <v>275</v>
      </c>
      <c r="B1567">
        <v>20240411</v>
      </c>
      <c r="C1567">
        <v>4.3</v>
      </c>
      <c r="D1567">
        <v>12.5</v>
      </c>
      <c r="E1567">
        <v>406</v>
      </c>
      <c r="F1567">
        <v>1.1000000000000001</v>
      </c>
      <c r="G1567">
        <v>1030.5</v>
      </c>
      <c r="H1567">
        <v>85</v>
      </c>
      <c r="I1567" s="101" t="s">
        <v>24</v>
      </c>
      <c r="J1567" s="1">
        <f>DATEVALUE(RIGHT(jaar_zip[[#This Row],[YYYYMMDD]],2)&amp;"-"&amp;MID(jaar_zip[[#This Row],[YYYYMMDD]],5,2)&amp;"-"&amp;LEFT(jaar_zip[[#This Row],[YYYYMMDD]],4))</f>
        <v>45393</v>
      </c>
      <c r="K1567" s="101" t="str">
        <f>IF(AND(VALUE(MONTH(jaar_zip[[#This Row],[Datum]]))=1,VALUE(WEEKNUM(jaar_zip[[#This Row],[Datum]],21))&gt;51),RIGHT(YEAR(jaar_zip[[#This Row],[Datum]])-1,2),RIGHT(YEAR(jaar_zip[[#This Row],[Datum]]),2))&amp;"-"&amp; TEXT(WEEKNUM(jaar_zip[[#This Row],[Datum]],21),"00")</f>
        <v>24-15</v>
      </c>
      <c r="L1567" s="101">
        <f>MONTH(jaar_zip[[#This Row],[Datum]])</f>
        <v>4</v>
      </c>
      <c r="M1567" s="101">
        <f>IF(ISNUMBER(jaar_zip[[#This Row],[etmaaltemperatuur]]),IF(jaar_zip[[#This Row],[etmaaltemperatuur]]&lt;stookgrens,stookgrens-jaar_zip[[#This Row],[etmaaltemperatuur]],0),"")</f>
        <v>5.5</v>
      </c>
      <c r="N1567" s="101">
        <f>IF(ISNUMBER(jaar_zip[[#This Row],[graaddagen]]),IF(OR(MONTH(jaar_zip[[#This Row],[Datum]])=1,MONTH(jaar_zip[[#This Row],[Datum]])=2,MONTH(jaar_zip[[#This Row],[Datum]])=11,MONTH(jaar_zip[[#This Row],[Datum]])=12),1.1,IF(OR(MONTH(jaar_zip[[#This Row],[Datum]])=3,MONTH(jaar_zip[[#This Row],[Datum]])=10),1,0.8))*jaar_zip[[#This Row],[graaddagen]],"")</f>
        <v>4.4000000000000004</v>
      </c>
      <c r="O1567" s="101">
        <f>IF(ISNUMBER(jaar_zip[[#This Row],[etmaaltemperatuur]]),IF(jaar_zip[[#This Row],[etmaaltemperatuur]]&gt;stookgrens,jaar_zip[[#This Row],[etmaaltemperatuur]]-stookgrens,0),"")</f>
        <v>0</v>
      </c>
    </row>
    <row r="1568" spans="1:15" x14ac:dyDescent="0.3">
      <c r="A1568">
        <v>275</v>
      </c>
      <c r="B1568">
        <v>20240412</v>
      </c>
      <c r="C1568">
        <v>5.0999999999999996</v>
      </c>
      <c r="D1568">
        <v>15.5</v>
      </c>
      <c r="E1568">
        <v>1306</v>
      </c>
      <c r="F1568">
        <v>0</v>
      </c>
      <c r="G1568">
        <v>1029.0999999999999</v>
      </c>
      <c r="H1568">
        <v>79</v>
      </c>
      <c r="I1568" s="101" t="s">
        <v>24</v>
      </c>
      <c r="J1568" s="1">
        <f>DATEVALUE(RIGHT(jaar_zip[[#This Row],[YYYYMMDD]],2)&amp;"-"&amp;MID(jaar_zip[[#This Row],[YYYYMMDD]],5,2)&amp;"-"&amp;LEFT(jaar_zip[[#This Row],[YYYYMMDD]],4))</f>
        <v>45394</v>
      </c>
      <c r="K1568" s="101" t="str">
        <f>IF(AND(VALUE(MONTH(jaar_zip[[#This Row],[Datum]]))=1,VALUE(WEEKNUM(jaar_zip[[#This Row],[Datum]],21))&gt;51),RIGHT(YEAR(jaar_zip[[#This Row],[Datum]])-1,2),RIGHT(YEAR(jaar_zip[[#This Row],[Datum]]),2))&amp;"-"&amp; TEXT(WEEKNUM(jaar_zip[[#This Row],[Datum]],21),"00")</f>
        <v>24-15</v>
      </c>
      <c r="L1568" s="101">
        <f>MONTH(jaar_zip[[#This Row],[Datum]])</f>
        <v>4</v>
      </c>
      <c r="M1568" s="101">
        <f>IF(ISNUMBER(jaar_zip[[#This Row],[etmaaltemperatuur]]),IF(jaar_zip[[#This Row],[etmaaltemperatuur]]&lt;stookgrens,stookgrens-jaar_zip[[#This Row],[etmaaltemperatuur]],0),"")</f>
        <v>2.5</v>
      </c>
      <c r="N1568" s="101">
        <f>IF(ISNUMBER(jaar_zip[[#This Row],[graaddagen]]),IF(OR(MONTH(jaar_zip[[#This Row],[Datum]])=1,MONTH(jaar_zip[[#This Row],[Datum]])=2,MONTH(jaar_zip[[#This Row],[Datum]])=11,MONTH(jaar_zip[[#This Row],[Datum]])=12),1.1,IF(OR(MONTH(jaar_zip[[#This Row],[Datum]])=3,MONTH(jaar_zip[[#This Row],[Datum]])=10),1,0.8))*jaar_zip[[#This Row],[graaddagen]],"")</f>
        <v>2</v>
      </c>
      <c r="O1568" s="101">
        <f>IF(ISNUMBER(jaar_zip[[#This Row],[etmaaltemperatuur]]),IF(jaar_zip[[#This Row],[etmaaltemperatuur]]&gt;stookgrens,jaar_zip[[#This Row],[etmaaltemperatuur]]-stookgrens,0),"")</f>
        <v>0</v>
      </c>
    </row>
    <row r="1569" spans="1:15" x14ac:dyDescent="0.3">
      <c r="A1569">
        <v>275</v>
      </c>
      <c r="B1569">
        <v>20240413</v>
      </c>
      <c r="C1569">
        <v>5.2</v>
      </c>
      <c r="D1569">
        <v>16.899999999999999</v>
      </c>
      <c r="E1569">
        <v>1750</v>
      </c>
      <c r="F1569">
        <v>0</v>
      </c>
      <c r="G1569">
        <v>1022.3</v>
      </c>
      <c r="H1569">
        <v>69</v>
      </c>
      <c r="I1569" s="101" t="s">
        <v>24</v>
      </c>
      <c r="J1569" s="1">
        <f>DATEVALUE(RIGHT(jaar_zip[[#This Row],[YYYYMMDD]],2)&amp;"-"&amp;MID(jaar_zip[[#This Row],[YYYYMMDD]],5,2)&amp;"-"&amp;LEFT(jaar_zip[[#This Row],[YYYYMMDD]],4))</f>
        <v>45395</v>
      </c>
      <c r="K1569" s="101" t="str">
        <f>IF(AND(VALUE(MONTH(jaar_zip[[#This Row],[Datum]]))=1,VALUE(WEEKNUM(jaar_zip[[#This Row],[Datum]],21))&gt;51),RIGHT(YEAR(jaar_zip[[#This Row],[Datum]])-1,2),RIGHT(YEAR(jaar_zip[[#This Row],[Datum]]),2))&amp;"-"&amp; TEXT(WEEKNUM(jaar_zip[[#This Row],[Datum]],21),"00")</f>
        <v>24-15</v>
      </c>
      <c r="L1569" s="101">
        <f>MONTH(jaar_zip[[#This Row],[Datum]])</f>
        <v>4</v>
      </c>
      <c r="M1569" s="101">
        <f>IF(ISNUMBER(jaar_zip[[#This Row],[etmaaltemperatuur]]),IF(jaar_zip[[#This Row],[etmaaltemperatuur]]&lt;stookgrens,stookgrens-jaar_zip[[#This Row],[etmaaltemperatuur]],0),"")</f>
        <v>1.1000000000000014</v>
      </c>
      <c r="N1569" s="101">
        <f>IF(ISNUMBER(jaar_zip[[#This Row],[graaddagen]]),IF(OR(MONTH(jaar_zip[[#This Row],[Datum]])=1,MONTH(jaar_zip[[#This Row],[Datum]])=2,MONTH(jaar_zip[[#This Row],[Datum]])=11,MONTH(jaar_zip[[#This Row],[Datum]])=12),1.1,IF(OR(MONTH(jaar_zip[[#This Row],[Datum]])=3,MONTH(jaar_zip[[#This Row],[Datum]])=10),1,0.8))*jaar_zip[[#This Row],[graaddagen]],"")</f>
        <v>0.88000000000000123</v>
      </c>
      <c r="O1569" s="101">
        <f>IF(ISNUMBER(jaar_zip[[#This Row],[etmaaltemperatuur]]),IF(jaar_zip[[#This Row],[etmaaltemperatuur]]&gt;stookgrens,jaar_zip[[#This Row],[etmaaltemperatuur]]-stookgrens,0),"")</f>
        <v>0</v>
      </c>
    </row>
    <row r="1570" spans="1:15" x14ac:dyDescent="0.3">
      <c r="A1570">
        <v>275</v>
      </c>
      <c r="B1570">
        <v>20240414</v>
      </c>
      <c r="C1570">
        <v>3.2</v>
      </c>
      <c r="D1570">
        <v>11.5</v>
      </c>
      <c r="E1570">
        <v>1616</v>
      </c>
      <c r="F1570">
        <v>-0.1</v>
      </c>
      <c r="G1570">
        <v>1020.6</v>
      </c>
      <c r="H1570">
        <v>62</v>
      </c>
      <c r="I1570" s="101" t="s">
        <v>24</v>
      </c>
      <c r="J1570" s="1">
        <f>DATEVALUE(RIGHT(jaar_zip[[#This Row],[YYYYMMDD]],2)&amp;"-"&amp;MID(jaar_zip[[#This Row],[YYYYMMDD]],5,2)&amp;"-"&amp;LEFT(jaar_zip[[#This Row],[YYYYMMDD]],4))</f>
        <v>45396</v>
      </c>
      <c r="K1570" s="101" t="str">
        <f>IF(AND(VALUE(MONTH(jaar_zip[[#This Row],[Datum]]))=1,VALUE(WEEKNUM(jaar_zip[[#This Row],[Datum]],21))&gt;51),RIGHT(YEAR(jaar_zip[[#This Row],[Datum]])-1,2),RIGHT(YEAR(jaar_zip[[#This Row],[Datum]]),2))&amp;"-"&amp; TEXT(WEEKNUM(jaar_zip[[#This Row],[Datum]],21),"00")</f>
        <v>24-15</v>
      </c>
      <c r="L1570" s="101">
        <f>MONTH(jaar_zip[[#This Row],[Datum]])</f>
        <v>4</v>
      </c>
      <c r="M1570" s="101">
        <f>IF(ISNUMBER(jaar_zip[[#This Row],[etmaaltemperatuur]]),IF(jaar_zip[[#This Row],[etmaaltemperatuur]]&lt;stookgrens,stookgrens-jaar_zip[[#This Row],[etmaaltemperatuur]],0),"")</f>
        <v>6.5</v>
      </c>
      <c r="N1570" s="101">
        <f>IF(ISNUMBER(jaar_zip[[#This Row],[graaddagen]]),IF(OR(MONTH(jaar_zip[[#This Row],[Datum]])=1,MONTH(jaar_zip[[#This Row],[Datum]])=2,MONTH(jaar_zip[[#This Row],[Datum]])=11,MONTH(jaar_zip[[#This Row],[Datum]])=12),1.1,IF(OR(MONTH(jaar_zip[[#This Row],[Datum]])=3,MONTH(jaar_zip[[#This Row],[Datum]])=10),1,0.8))*jaar_zip[[#This Row],[graaddagen]],"")</f>
        <v>5.2</v>
      </c>
      <c r="O1570" s="101">
        <f>IF(ISNUMBER(jaar_zip[[#This Row],[etmaaltemperatuur]]),IF(jaar_zip[[#This Row],[etmaaltemperatuur]]&gt;stookgrens,jaar_zip[[#This Row],[etmaaltemperatuur]]-stookgrens,0),"")</f>
        <v>0</v>
      </c>
    </row>
    <row r="1571" spans="1:15" x14ac:dyDescent="0.3">
      <c r="A1571">
        <v>275</v>
      </c>
      <c r="B1571">
        <v>20240415</v>
      </c>
      <c r="C1571">
        <v>5.6</v>
      </c>
      <c r="D1571">
        <v>7.1</v>
      </c>
      <c r="E1571">
        <v>844</v>
      </c>
      <c r="F1571">
        <v>8.9</v>
      </c>
      <c r="G1571">
        <v>1005.3</v>
      </c>
      <c r="H1571">
        <v>81</v>
      </c>
      <c r="I1571" s="101" t="s">
        <v>24</v>
      </c>
      <c r="J1571" s="1">
        <f>DATEVALUE(RIGHT(jaar_zip[[#This Row],[YYYYMMDD]],2)&amp;"-"&amp;MID(jaar_zip[[#This Row],[YYYYMMDD]],5,2)&amp;"-"&amp;LEFT(jaar_zip[[#This Row],[YYYYMMDD]],4))</f>
        <v>45397</v>
      </c>
      <c r="K1571" s="101" t="str">
        <f>IF(AND(VALUE(MONTH(jaar_zip[[#This Row],[Datum]]))=1,VALUE(WEEKNUM(jaar_zip[[#This Row],[Datum]],21))&gt;51),RIGHT(YEAR(jaar_zip[[#This Row],[Datum]])-1,2),RIGHT(YEAR(jaar_zip[[#This Row],[Datum]]),2))&amp;"-"&amp; TEXT(WEEKNUM(jaar_zip[[#This Row],[Datum]],21),"00")</f>
        <v>24-16</v>
      </c>
      <c r="L1571" s="101">
        <f>MONTH(jaar_zip[[#This Row],[Datum]])</f>
        <v>4</v>
      </c>
      <c r="M1571" s="101">
        <f>IF(ISNUMBER(jaar_zip[[#This Row],[etmaaltemperatuur]]),IF(jaar_zip[[#This Row],[etmaaltemperatuur]]&lt;stookgrens,stookgrens-jaar_zip[[#This Row],[etmaaltemperatuur]],0),"")</f>
        <v>10.9</v>
      </c>
      <c r="N1571" s="101">
        <f>IF(ISNUMBER(jaar_zip[[#This Row],[graaddagen]]),IF(OR(MONTH(jaar_zip[[#This Row],[Datum]])=1,MONTH(jaar_zip[[#This Row],[Datum]])=2,MONTH(jaar_zip[[#This Row],[Datum]])=11,MONTH(jaar_zip[[#This Row],[Datum]])=12),1.1,IF(OR(MONTH(jaar_zip[[#This Row],[Datum]])=3,MONTH(jaar_zip[[#This Row],[Datum]])=10),1,0.8))*jaar_zip[[#This Row],[graaddagen]],"")</f>
        <v>8.7200000000000006</v>
      </c>
      <c r="O1571" s="101">
        <f>IF(ISNUMBER(jaar_zip[[#This Row],[etmaaltemperatuur]]),IF(jaar_zip[[#This Row],[etmaaltemperatuur]]&gt;stookgrens,jaar_zip[[#This Row],[etmaaltemperatuur]]-stookgrens,0),"")</f>
        <v>0</v>
      </c>
    </row>
    <row r="1572" spans="1:15" x14ac:dyDescent="0.3">
      <c r="A1572">
        <v>275</v>
      </c>
      <c r="B1572">
        <v>20240416</v>
      </c>
      <c r="C1572">
        <v>5.5</v>
      </c>
      <c r="D1572">
        <v>7.2</v>
      </c>
      <c r="E1572">
        <v>1314</v>
      </c>
      <c r="F1572">
        <v>8.1</v>
      </c>
      <c r="G1572">
        <v>1003.8</v>
      </c>
      <c r="H1572">
        <v>84</v>
      </c>
      <c r="I1572" s="101" t="s">
        <v>24</v>
      </c>
      <c r="J1572" s="1">
        <f>DATEVALUE(RIGHT(jaar_zip[[#This Row],[YYYYMMDD]],2)&amp;"-"&amp;MID(jaar_zip[[#This Row],[YYYYMMDD]],5,2)&amp;"-"&amp;LEFT(jaar_zip[[#This Row],[YYYYMMDD]],4))</f>
        <v>45398</v>
      </c>
      <c r="K1572" s="101" t="str">
        <f>IF(AND(VALUE(MONTH(jaar_zip[[#This Row],[Datum]]))=1,VALUE(WEEKNUM(jaar_zip[[#This Row],[Datum]],21))&gt;51),RIGHT(YEAR(jaar_zip[[#This Row],[Datum]])-1,2),RIGHT(YEAR(jaar_zip[[#This Row],[Datum]]),2))&amp;"-"&amp; TEXT(WEEKNUM(jaar_zip[[#This Row],[Datum]],21),"00")</f>
        <v>24-16</v>
      </c>
      <c r="L1572" s="101">
        <f>MONTH(jaar_zip[[#This Row],[Datum]])</f>
        <v>4</v>
      </c>
      <c r="M1572" s="101">
        <f>IF(ISNUMBER(jaar_zip[[#This Row],[etmaaltemperatuur]]),IF(jaar_zip[[#This Row],[etmaaltemperatuur]]&lt;stookgrens,stookgrens-jaar_zip[[#This Row],[etmaaltemperatuur]],0),"")</f>
        <v>10.8</v>
      </c>
      <c r="N1572" s="101">
        <f>IF(ISNUMBER(jaar_zip[[#This Row],[graaddagen]]),IF(OR(MONTH(jaar_zip[[#This Row],[Datum]])=1,MONTH(jaar_zip[[#This Row],[Datum]])=2,MONTH(jaar_zip[[#This Row],[Datum]])=11,MONTH(jaar_zip[[#This Row],[Datum]])=12),1.1,IF(OR(MONTH(jaar_zip[[#This Row],[Datum]])=3,MONTH(jaar_zip[[#This Row],[Datum]])=10),1,0.8))*jaar_zip[[#This Row],[graaddagen]],"")</f>
        <v>8.64</v>
      </c>
      <c r="O1572" s="101">
        <f>IF(ISNUMBER(jaar_zip[[#This Row],[etmaaltemperatuur]]),IF(jaar_zip[[#This Row],[etmaaltemperatuur]]&gt;stookgrens,jaar_zip[[#This Row],[etmaaltemperatuur]]-stookgrens,0),"")</f>
        <v>0</v>
      </c>
    </row>
    <row r="1573" spans="1:15" x14ac:dyDescent="0.3">
      <c r="A1573">
        <v>275</v>
      </c>
      <c r="B1573">
        <v>20240417</v>
      </c>
      <c r="C1573">
        <v>2</v>
      </c>
      <c r="D1573">
        <v>4.7</v>
      </c>
      <c r="E1573">
        <v>1151</v>
      </c>
      <c r="F1573">
        <v>8</v>
      </c>
      <c r="G1573">
        <v>1012</v>
      </c>
      <c r="H1573">
        <v>89</v>
      </c>
      <c r="I1573" s="101" t="s">
        <v>24</v>
      </c>
      <c r="J1573" s="1">
        <f>DATEVALUE(RIGHT(jaar_zip[[#This Row],[YYYYMMDD]],2)&amp;"-"&amp;MID(jaar_zip[[#This Row],[YYYYMMDD]],5,2)&amp;"-"&amp;LEFT(jaar_zip[[#This Row],[YYYYMMDD]],4))</f>
        <v>45399</v>
      </c>
      <c r="K1573" s="101" t="str">
        <f>IF(AND(VALUE(MONTH(jaar_zip[[#This Row],[Datum]]))=1,VALUE(WEEKNUM(jaar_zip[[#This Row],[Datum]],21))&gt;51),RIGHT(YEAR(jaar_zip[[#This Row],[Datum]])-1,2),RIGHT(YEAR(jaar_zip[[#This Row],[Datum]]),2))&amp;"-"&amp; TEXT(WEEKNUM(jaar_zip[[#This Row],[Datum]],21),"00")</f>
        <v>24-16</v>
      </c>
      <c r="L1573" s="101">
        <f>MONTH(jaar_zip[[#This Row],[Datum]])</f>
        <v>4</v>
      </c>
      <c r="M1573" s="101">
        <f>IF(ISNUMBER(jaar_zip[[#This Row],[etmaaltemperatuur]]),IF(jaar_zip[[#This Row],[etmaaltemperatuur]]&lt;stookgrens,stookgrens-jaar_zip[[#This Row],[etmaaltemperatuur]],0),"")</f>
        <v>13.3</v>
      </c>
      <c r="N1573" s="101">
        <f>IF(ISNUMBER(jaar_zip[[#This Row],[graaddagen]]),IF(OR(MONTH(jaar_zip[[#This Row],[Datum]])=1,MONTH(jaar_zip[[#This Row],[Datum]])=2,MONTH(jaar_zip[[#This Row],[Datum]])=11,MONTH(jaar_zip[[#This Row],[Datum]])=12),1.1,IF(OR(MONTH(jaar_zip[[#This Row],[Datum]])=3,MONTH(jaar_zip[[#This Row],[Datum]])=10),1,0.8))*jaar_zip[[#This Row],[graaddagen]],"")</f>
        <v>10.64</v>
      </c>
      <c r="O1573" s="101">
        <f>IF(ISNUMBER(jaar_zip[[#This Row],[etmaaltemperatuur]]),IF(jaar_zip[[#This Row],[etmaaltemperatuur]]&gt;stookgrens,jaar_zip[[#This Row],[etmaaltemperatuur]]-stookgrens,0),"")</f>
        <v>0</v>
      </c>
    </row>
    <row r="1574" spans="1:15" x14ac:dyDescent="0.3">
      <c r="A1574">
        <v>275</v>
      </c>
      <c r="B1574">
        <v>20240418</v>
      </c>
      <c r="C1574">
        <v>3.2</v>
      </c>
      <c r="D1574">
        <v>6.6</v>
      </c>
      <c r="E1574">
        <v>1677</v>
      </c>
      <c r="F1574">
        <v>1.1000000000000001</v>
      </c>
      <c r="G1574">
        <v>1018.3</v>
      </c>
      <c r="H1574">
        <v>74</v>
      </c>
      <c r="I1574" s="101" t="s">
        <v>24</v>
      </c>
      <c r="J1574" s="1">
        <f>DATEVALUE(RIGHT(jaar_zip[[#This Row],[YYYYMMDD]],2)&amp;"-"&amp;MID(jaar_zip[[#This Row],[YYYYMMDD]],5,2)&amp;"-"&amp;LEFT(jaar_zip[[#This Row],[YYYYMMDD]],4))</f>
        <v>45400</v>
      </c>
      <c r="K1574" s="101" t="str">
        <f>IF(AND(VALUE(MONTH(jaar_zip[[#This Row],[Datum]]))=1,VALUE(WEEKNUM(jaar_zip[[#This Row],[Datum]],21))&gt;51),RIGHT(YEAR(jaar_zip[[#This Row],[Datum]])-1,2),RIGHT(YEAR(jaar_zip[[#This Row],[Datum]]),2))&amp;"-"&amp; TEXT(WEEKNUM(jaar_zip[[#This Row],[Datum]],21),"00")</f>
        <v>24-16</v>
      </c>
      <c r="L1574" s="101">
        <f>MONTH(jaar_zip[[#This Row],[Datum]])</f>
        <v>4</v>
      </c>
      <c r="M1574" s="101">
        <f>IF(ISNUMBER(jaar_zip[[#This Row],[etmaaltemperatuur]]),IF(jaar_zip[[#This Row],[etmaaltemperatuur]]&lt;stookgrens,stookgrens-jaar_zip[[#This Row],[etmaaltemperatuur]],0),"")</f>
        <v>11.4</v>
      </c>
      <c r="N1574" s="101">
        <f>IF(ISNUMBER(jaar_zip[[#This Row],[graaddagen]]),IF(OR(MONTH(jaar_zip[[#This Row],[Datum]])=1,MONTH(jaar_zip[[#This Row],[Datum]])=2,MONTH(jaar_zip[[#This Row],[Datum]])=11,MONTH(jaar_zip[[#This Row],[Datum]])=12),1.1,IF(OR(MONTH(jaar_zip[[#This Row],[Datum]])=3,MONTH(jaar_zip[[#This Row],[Datum]])=10),1,0.8))*jaar_zip[[#This Row],[graaddagen]],"")</f>
        <v>9.120000000000001</v>
      </c>
      <c r="O1574" s="101">
        <f>IF(ISNUMBER(jaar_zip[[#This Row],[etmaaltemperatuur]]),IF(jaar_zip[[#This Row],[etmaaltemperatuur]]&gt;stookgrens,jaar_zip[[#This Row],[etmaaltemperatuur]]-stookgrens,0),"")</f>
        <v>0</v>
      </c>
    </row>
    <row r="1575" spans="1:15" x14ac:dyDescent="0.3">
      <c r="A1575">
        <v>275</v>
      </c>
      <c r="B1575">
        <v>20240419</v>
      </c>
      <c r="C1575">
        <v>5.6</v>
      </c>
      <c r="D1575">
        <v>7.3</v>
      </c>
      <c r="E1575">
        <v>1111</v>
      </c>
      <c r="F1575">
        <v>17.7</v>
      </c>
      <c r="G1575">
        <v>1010.2</v>
      </c>
      <c r="H1575">
        <v>90</v>
      </c>
      <c r="I1575" s="101" t="s">
        <v>24</v>
      </c>
      <c r="J1575" s="1">
        <f>DATEVALUE(RIGHT(jaar_zip[[#This Row],[YYYYMMDD]],2)&amp;"-"&amp;MID(jaar_zip[[#This Row],[YYYYMMDD]],5,2)&amp;"-"&amp;LEFT(jaar_zip[[#This Row],[YYYYMMDD]],4))</f>
        <v>45401</v>
      </c>
      <c r="K1575" s="101" t="str">
        <f>IF(AND(VALUE(MONTH(jaar_zip[[#This Row],[Datum]]))=1,VALUE(WEEKNUM(jaar_zip[[#This Row],[Datum]],21))&gt;51),RIGHT(YEAR(jaar_zip[[#This Row],[Datum]])-1,2),RIGHT(YEAR(jaar_zip[[#This Row],[Datum]]),2))&amp;"-"&amp; TEXT(WEEKNUM(jaar_zip[[#This Row],[Datum]],21),"00")</f>
        <v>24-16</v>
      </c>
      <c r="L1575" s="101">
        <f>MONTH(jaar_zip[[#This Row],[Datum]])</f>
        <v>4</v>
      </c>
      <c r="M1575" s="101">
        <f>IF(ISNUMBER(jaar_zip[[#This Row],[etmaaltemperatuur]]),IF(jaar_zip[[#This Row],[etmaaltemperatuur]]&lt;stookgrens,stookgrens-jaar_zip[[#This Row],[etmaaltemperatuur]],0),"")</f>
        <v>10.7</v>
      </c>
      <c r="N1575" s="101">
        <f>IF(ISNUMBER(jaar_zip[[#This Row],[graaddagen]]),IF(OR(MONTH(jaar_zip[[#This Row],[Datum]])=1,MONTH(jaar_zip[[#This Row],[Datum]])=2,MONTH(jaar_zip[[#This Row],[Datum]])=11,MONTH(jaar_zip[[#This Row],[Datum]])=12),1.1,IF(OR(MONTH(jaar_zip[[#This Row],[Datum]])=3,MONTH(jaar_zip[[#This Row],[Datum]])=10),1,0.8))*jaar_zip[[#This Row],[graaddagen]],"")</f>
        <v>8.56</v>
      </c>
      <c r="O1575" s="101">
        <f>IF(ISNUMBER(jaar_zip[[#This Row],[etmaaltemperatuur]]),IF(jaar_zip[[#This Row],[etmaaltemperatuur]]&gt;stookgrens,jaar_zip[[#This Row],[etmaaltemperatuur]]-stookgrens,0),"")</f>
        <v>0</v>
      </c>
    </row>
    <row r="1576" spans="1:15" x14ac:dyDescent="0.3">
      <c r="A1576">
        <v>275</v>
      </c>
      <c r="B1576">
        <v>20240420</v>
      </c>
      <c r="C1576">
        <v>4.8</v>
      </c>
      <c r="D1576">
        <v>6.3</v>
      </c>
      <c r="E1576">
        <v>1465</v>
      </c>
      <c r="F1576">
        <v>4.3</v>
      </c>
      <c r="G1576">
        <v>1020.8</v>
      </c>
      <c r="H1576">
        <v>84</v>
      </c>
      <c r="I1576" s="101" t="s">
        <v>24</v>
      </c>
      <c r="J1576" s="1">
        <f>DATEVALUE(RIGHT(jaar_zip[[#This Row],[YYYYMMDD]],2)&amp;"-"&amp;MID(jaar_zip[[#This Row],[YYYYMMDD]],5,2)&amp;"-"&amp;LEFT(jaar_zip[[#This Row],[YYYYMMDD]],4))</f>
        <v>45402</v>
      </c>
      <c r="K1576" s="101" t="str">
        <f>IF(AND(VALUE(MONTH(jaar_zip[[#This Row],[Datum]]))=1,VALUE(WEEKNUM(jaar_zip[[#This Row],[Datum]],21))&gt;51),RIGHT(YEAR(jaar_zip[[#This Row],[Datum]])-1,2),RIGHT(YEAR(jaar_zip[[#This Row],[Datum]]),2))&amp;"-"&amp; TEXT(WEEKNUM(jaar_zip[[#This Row],[Datum]],21),"00")</f>
        <v>24-16</v>
      </c>
      <c r="L1576" s="101">
        <f>MONTH(jaar_zip[[#This Row],[Datum]])</f>
        <v>4</v>
      </c>
      <c r="M1576" s="101">
        <f>IF(ISNUMBER(jaar_zip[[#This Row],[etmaaltemperatuur]]),IF(jaar_zip[[#This Row],[etmaaltemperatuur]]&lt;stookgrens,stookgrens-jaar_zip[[#This Row],[etmaaltemperatuur]],0),"")</f>
        <v>11.7</v>
      </c>
      <c r="N1576" s="101">
        <f>IF(ISNUMBER(jaar_zip[[#This Row],[graaddagen]]),IF(OR(MONTH(jaar_zip[[#This Row],[Datum]])=1,MONTH(jaar_zip[[#This Row],[Datum]])=2,MONTH(jaar_zip[[#This Row],[Datum]])=11,MONTH(jaar_zip[[#This Row],[Datum]])=12),1.1,IF(OR(MONTH(jaar_zip[[#This Row],[Datum]])=3,MONTH(jaar_zip[[#This Row],[Datum]])=10),1,0.8))*jaar_zip[[#This Row],[graaddagen]],"")</f>
        <v>9.36</v>
      </c>
      <c r="O1576" s="101">
        <f>IF(ISNUMBER(jaar_zip[[#This Row],[etmaaltemperatuur]]),IF(jaar_zip[[#This Row],[etmaaltemperatuur]]&gt;stookgrens,jaar_zip[[#This Row],[etmaaltemperatuur]]-stookgrens,0),"")</f>
        <v>0</v>
      </c>
    </row>
    <row r="1577" spans="1:15" x14ac:dyDescent="0.3">
      <c r="A1577">
        <v>275</v>
      </c>
      <c r="B1577">
        <v>20240421</v>
      </c>
      <c r="C1577">
        <v>4.5</v>
      </c>
      <c r="D1577">
        <v>5.6</v>
      </c>
      <c r="E1577">
        <v>1556</v>
      </c>
      <c r="F1577">
        <v>1.6</v>
      </c>
      <c r="G1577">
        <v>1024.7</v>
      </c>
      <c r="H1577">
        <v>77</v>
      </c>
      <c r="I1577" s="101" t="s">
        <v>24</v>
      </c>
      <c r="J1577" s="1">
        <f>DATEVALUE(RIGHT(jaar_zip[[#This Row],[YYYYMMDD]],2)&amp;"-"&amp;MID(jaar_zip[[#This Row],[YYYYMMDD]],5,2)&amp;"-"&amp;LEFT(jaar_zip[[#This Row],[YYYYMMDD]],4))</f>
        <v>45403</v>
      </c>
      <c r="K1577" s="101" t="str">
        <f>IF(AND(VALUE(MONTH(jaar_zip[[#This Row],[Datum]]))=1,VALUE(WEEKNUM(jaar_zip[[#This Row],[Datum]],21))&gt;51),RIGHT(YEAR(jaar_zip[[#This Row],[Datum]])-1,2),RIGHT(YEAR(jaar_zip[[#This Row],[Datum]]),2))&amp;"-"&amp; TEXT(WEEKNUM(jaar_zip[[#This Row],[Datum]],21),"00")</f>
        <v>24-16</v>
      </c>
      <c r="L1577" s="101">
        <f>MONTH(jaar_zip[[#This Row],[Datum]])</f>
        <v>4</v>
      </c>
      <c r="M1577" s="101">
        <f>IF(ISNUMBER(jaar_zip[[#This Row],[etmaaltemperatuur]]),IF(jaar_zip[[#This Row],[etmaaltemperatuur]]&lt;stookgrens,stookgrens-jaar_zip[[#This Row],[etmaaltemperatuur]],0),"")</f>
        <v>12.4</v>
      </c>
      <c r="N1577" s="101">
        <f>IF(ISNUMBER(jaar_zip[[#This Row],[graaddagen]]),IF(OR(MONTH(jaar_zip[[#This Row],[Datum]])=1,MONTH(jaar_zip[[#This Row],[Datum]])=2,MONTH(jaar_zip[[#This Row],[Datum]])=11,MONTH(jaar_zip[[#This Row],[Datum]])=12),1.1,IF(OR(MONTH(jaar_zip[[#This Row],[Datum]])=3,MONTH(jaar_zip[[#This Row],[Datum]])=10),1,0.8))*jaar_zip[[#This Row],[graaddagen]],"")</f>
        <v>9.9200000000000017</v>
      </c>
      <c r="O1577" s="101">
        <f>IF(ISNUMBER(jaar_zip[[#This Row],[etmaaltemperatuur]]),IF(jaar_zip[[#This Row],[etmaaltemperatuur]]&gt;stookgrens,jaar_zip[[#This Row],[etmaaltemperatuur]]-stookgrens,0),"")</f>
        <v>0</v>
      </c>
    </row>
    <row r="1578" spans="1:15" x14ac:dyDescent="0.3">
      <c r="A1578">
        <v>275</v>
      </c>
      <c r="B1578">
        <v>20240422</v>
      </c>
      <c r="C1578">
        <v>3.3</v>
      </c>
      <c r="D1578">
        <v>4.5999999999999996</v>
      </c>
      <c r="E1578">
        <v>1510</v>
      </c>
      <c r="F1578">
        <v>-0.1</v>
      </c>
      <c r="G1578">
        <v>1024.9000000000001</v>
      </c>
      <c r="H1578">
        <v>67</v>
      </c>
      <c r="I1578" s="101" t="s">
        <v>24</v>
      </c>
      <c r="J1578" s="1">
        <f>DATEVALUE(RIGHT(jaar_zip[[#This Row],[YYYYMMDD]],2)&amp;"-"&amp;MID(jaar_zip[[#This Row],[YYYYMMDD]],5,2)&amp;"-"&amp;LEFT(jaar_zip[[#This Row],[YYYYMMDD]],4))</f>
        <v>45404</v>
      </c>
      <c r="K1578" s="101" t="str">
        <f>IF(AND(VALUE(MONTH(jaar_zip[[#This Row],[Datum]]))=1,VALUE(WEEKNUM(jaar_zip[[#This Row],[Datum]],21))&gt;51),RIGHT(YEAR(jaar_zip[[#This Row],[Datum]])-1,2),RIGHT(YEAR(jaar_zip[[#This Row],[Datum]]),2))&amp;"-"&amp; TEXT(WEEKNUM(jaar_zip[[#This Row],[Datum]],21),"00")</f>
        <v>24-17</v>
      </c>
      <c r="L1578" s="101">
        <f>MONTH(jaar_zip[[#This Row],[Datum]])</f>
        <v>4</v>
      </c>
      <c r="M1578" s="101">
        <f>IF(ISNUMBER(jaar_zip[[#This Row],[etmaaltemperatuur]]),IF(jaar_zip[[#This Row],[etmaaltemperatuur]]&lt;stookgrens,stookgrens-jaar_zip[[#This Row],[etmaaltemperatuur]],0),"")</f>
        <v>13.4</v>
      </c>
      <c r="N1578" s="101">
        <f>IF(ISNUMBER(jaar_zip[[#This Row],[graaddagen]]),IF(OR(MONTH(jaar_zip[[#This Row],[Datum]])=1,MONTH(jaar_zip[[#This Row],[Datum]])=2,MONTH(jaar_zip[[#This Row],[Datum]])=11,MONTH(jaar_zip[[#This Row],[Datum]])=12),1.1,IF(OR(MONTH(jaar_zip[[#This Row],[Datum]])=3,MONTH(jaar_zip[[#This Row],[Datum]])=10),1,0.8))*jaar_zip[[#This Row],[graaddagen]],"")</f>
        <v>10.72</v>
      </c>
      <c r="O1578" s="101">
        <f>IF(ISNUMBER(jaar_zip[[#This Row],[etmaaltemperatuur]]),IF(jaar_zip[[#This Row],[etmaaltemperatuur]]&gt;stookgrens,jaar_zip[[#This Row],[etmaaltemperatuur]]-stookgrens,0),"")</f>
        <v>0</v>
      </c>
    </row>
    <row r="1579" spans="1:15" x14ac:dyDescent="0.3">
      <c r="A1579">
        <v>275</v>
      </c>
      <c r="B1579">
        <v>20240423</v>
      </c>
      <c r="C1579">
        <v>2.4</v>
      </c>
      <c r="D1579">
        <v>5.3</v>
      </c>
      <c r="E1579">
        <v>2060</v>
      </c>
      <c r="F1579">
        <v>1.4</v>
      </c>
      <c r="G1579">
        <v>1018.8</v>
      </c>
      <c r="H1579">
        <v>71</v>
      </c>
      <c r="I1579" s="101" t="s">
        <v>24</v>
      </c>
      <c r="J1579" s="1">
        <f>DATEVALUE(RIGHT(jaar_zip[[#This Row],[YYYYMMDD]],2)&amp;"-"&amp;MID(jaar_zip[[#This Row],[YYYYMMDD]],5,2)&amp;"-"&amp;LEFT(jaar_zip[[#This Row],[YYYYMMDD]],4))</f>
        <v>45405</v>
      </c>
      <c r="K1579" s="101" t="str">
        <f>IF(AND(VALUE(MONTH(jaar_zip[[#This Row],[Datum]]))=1,VALUE(WEEKNUM(jaar_zip[[#This Row],[Datum]],21))&gt;51),RIGHT(YEAR(jaar_zip[[#This Row],[Datum]])-1,2),RIGHT(YEAR(jaar_zip[[#This Row],[Datum]]),2))&amp;"-"&amp; TEXT(WEEKNUM(jaar_zip[[#This Row],[Datum]],21),"00")</f>
        <v>24-17</v>
      </c>
      <c r="L1579" s="101">
        <f>MONTH(jaar_zip[[#This Row],[Datum]])</f>
        <v>4</v>
      </c>
      <c r="M1579" s="101">
        <f>IF(ISNUMBER(jaar_zip[[#This Row],[etmaaltemperatuur]]),IF(jaar_zip[[#This Row],[etmaaltemperatuur]]&lt;stookgrens,stookgrens-jaar_zip[[#This Row],[etmaaltemperatuur]],0),"")</f>
        <v>12.7</v>
      </c>
      <c r="N1579" s="101">
        <f>IF(ISNUMBER(jaar_zip[[#This Row],[graaddagen]]),IF(OR(MONTH(jaar_zip[[#This Row],[Datum]])=1,MONTH(jaar_zip[[#This Row],[Datum]])=2,MONTH(jaar_zip[[#This Row],[Datum]])=11,MONTH(jaar_zip[[#This Row],[Datum]])=12),1.1,IF(OR(MONTH(jaar_zip[[#This Row],[Datum]])=3,MONTH(jaar_zip[[#This Row],[Datum]])=10),1,0.8))*jaar_zip[[#This Row],[graaddagen]],"")</f>
        <v>10.16</v>
      </c>
      <c r="O1579" s="101">
        <f>IF(ISNUMBER(jaar_zip[[#This Row],[etmaaltemperatuur]]),IF(jaar_zip[[#This Row],[etmaaltemperatuur]]&gt;stookgrens,jaar_zip[[#This Row],[etmaaltemperatuur]]-stookgrens,0),"")</f>
        <v>0</v>
      </c>
    </row>
    <row r="1580" spans="1:15" x14ac:dyDescent="0.3">
      <c r="A1580">
        <v>275</v>
      </c>
      <c r="B1580">
        <v>20240424</v>
      </c>
      <c r="C1580">
        <v>4.2</v>
      </c>
      <c r="D1580">
        <v>5</v>
      </c>
      <c r="E1580">
        <v>1392</v>
      </c>
      <c r="F1580">
        <v>10.7</v>
      </c>
      <c r="G1580">
        <v>1009</v>
      </c>
      <c r="H1580">
        <v>88</v>
      </c>
      <c r="I1580" s="101" t="s">
        <v>24</v>
      </c>
      <c r="J1580" s="1">
        <f>DATEVALUE(RIGHT(jaar_zip[[#This Row],[YYYYMMDD]],2)&amp;"-"&amp;MID(jaar_zip[[#This Row],[YYYYMMDD]],5,2)&amp;"-"&amp;LEFT(jaar_zip[[#This Row],[YYYYMMDD]],4))</f>
        <v>45406</v>
      </c>
      <c r="K1580" s="101" t="str">
        <f>IF(AND(VALUE(MONTH(jaar_zip[[#This Row],[Datum]]))=1,VALUE(WEEKNUM(jaar_zip[[#This Row],[Datum]],21))&gt;51),RIGHT(YEAR(jaar_zip[[#This Row],[Datum]])-1,2),RIGHT(YEAR(jaar_zip[[#This Row],[Datum]]),2))&amp;"-"&amp; TEXT(WEEKNUM(jaar_zip[[#This Row],[Datum]],21),"00")</f>
        <v>24-17</v>
      </c>
      <c r="L1580" s="101">
        <f>MONTH(jaar_zip[[#This Row],[Datum]])</f>
        <v>4</v>
      </c>
      <c r="M1580" s="101">
        <f>IF(ISNUMBER(jaar_zip[[#This Row],[etmaaltemperatuur]]),IF(jaar_zip[[#This Row],[etmaaltemperatuur]]&lt;stookgrens,stookgrens-jaar_zip[[#This Row],[etmaaltemperatuur]],0),"")</f>
        <v>13</v>
      </c>
      <c r="N1580" s="101">
        <f>IF(ISNUMBER(jaar_zip[[#This Row],[graaddagen]]),IF(OR(MONTH(jaar_zip[[#This Row],[Datum]])=1,MONTH(jaar_zip[[#This Row],[Datum]])=2,MONTH(jaar_zip[[#This Row],[Datum]])=11,MONTH(jaar_zip[[#This Row],[Datum]])=12),1.1,IF(OR(MONTH(jaar_zip[[#This Row],[Datum]])=3,MONTH(jaar_zip[[#This Row],[Datum]])=10),1,0.8))*jaar_zip[[#This Row],[graaddagen]],"")</f>
        <v>10.4</v>
      </c>
      <c r="O1580" s="101">
        <f>IF(ISNUMBER(jaar_zip[[#This Row],[etmaaltemperatuur]]),IF(jaar_zip[[#This Row],[etmaaltemperatuur]]&gt;stookgrens,jaar_zip[[#This Row],[etmaaltemperatuur]]-stookgrens,0),"")</f>
        <v>0</v>
      </c>
    </row>
    <row r="1581" spans="1:15" x14ac:dyDescent="0.3">
      <c r="A1581">
        <v>275</v>
      </c>
      <c r="B1581">
        <v>20240425</v>
      </c>
      <c r="C1581">
        <v>4</v>
      </c>
      <c r="D1581">
        <v>5.8</v>
      </c>
      <c r="E1581">
        <v>1153</v>
      </c>
      <c r="F1581">
        <v>4.4000000000000004</v>
      </c>
      <c r="G1581">
        <v>1004.5</v>
      </c>
      <c r="H1581">
        <v>81</v>
      </c>
      <c r="I1581" s="101" t="s">
        <v>24</v>
      </c>
      <c r="J1581" s="1">
        <f>DATEVALUE(RIGHT(jaar_zip[[#This Row],[YYYYMMDD]],2)&amp;"-"&amp;MID(jaar_zip[[#This Row],[YYYYMMDD]],5,2)&amp;"-"&amp;LEFT(jaar_zip[[#This Row],[YYYYMMDD]],4))</f>
        <v>45407</v>
      </c>
      <c r="K1581" s="101" t="str">
        <f>IF(AND(VALUE(MONTH(jaar_zip[[#This Row],[Datum]]))=1,VALUE(WEEKNUM(jaar_zip[[#This Row],[Datum]],21))&gt;51),RIGHT(YEAR(jaar_zip[[#This Row],[Datum]])-1,2),RIGHT(YEAR(jaar_zip[[#This Row],[Datum]]),2))&amp;"-"&amp; TEXT(WEEKNUM(jaar_zip[[#This Row],[Datum]],21),"00")</f>
        <v>24-17</v>
      </c>
      <c r="L1581" s="101">
        <f>MONTH(jaar_zip[[#This Row],[Datum]])</f>
        <v>4</v>
      </c>
      <c r="M1581" s="101">
        <f>IF(ISNUMBER(jaar_zip[[#This Row],[etmaaltemperatuur]]),IF(jaar_zip[[#This Row],[etmaaltemperatuur]]&lt;stookgrens,stookgrens-jaar_zip[[#This Row],[etmaaltemperatuur]],0),"")</f>
        <v>12.2</v>
      </c>
      <c r="N1581" s="101">
        <f>IF(ISNUMBER(jaar_zip[[#This Row],[graaddagen]]),IF(OR(MONTH(jaar_zip[[#This Row],[Datum]])=1,MONTH(jaar_zip[[#This Row],[Datum]])=2,MONTH(jaar_zip[[#This Row],[Datum]])=11,MONTH(jaar_zip[[#This Row],[Datum]])=12),1.1,IF(OR(MONTH(jaar_zip[[#This Row],[Datum]])=3,MONTH(jaar_zip[[#This Row],[Datum]])=10),1,0.8))*jaar_zip[[#This Row],[graaddagen]],"")</f>
        <v>9.76</v>
      </c>
      <c r="O1581" s="101">
        <f>IF(ISNUMBER(jaar_zip[[#This Row],[etmaaltemperatuur]]),IF(jaar_zip[[#This Row],[etmaaltemperatuur]]&gt;stookgrens,jaar_zip[[#This Row],[etmaaltemperatuur]]-stookgrens,0),"")</f>
        <v>0</v>
      </c>
    </row>
    <row r="1582" spans="1:15" x14ac:dyDescent="0.3">
      <c r="A1582">
        <v>275</v>
      </c>
      <c r="B1582">
        <v>20240426</v>
      </c>
      <c r="C1582">
        <v>2.8</v>
      </c>
      <c r="D1582">
        <v>8.5</v>
      </c>
      <c r="E1582">
        <v>1605</v>
      </c>
      <c r="F1582">
        <v>1.6</v>
      </c>
      <c r="G1582">
        <v>1004.1</v>
      </c>
      <c r="H1582">
        <v>74</v>
      </c>
      <c r="I1582" s="101" t="s">
        <v>24</v>
      </c>
      <c r="J1582" s="1">
        <f>DATEVALUE(RIGHT(jaar_zip[[#This Row],[YYYYMMDD]],2)&amp;"-"&amp;MID(jaar_zip[[#This Row],[YYYYMMDD]],5,2)&amp;"-"&amp;LEFT(jaar_zip[[#This Row],[YYYYMMDD]],4))</f>
        <v>45408</v>
      </c>
      <c r="K1582" s="101" t="str">
        <f>IF(AND(VALUE(MONTH(jaar_zip[[#This Row],[Datum]]))=1,VALUE(WEEKNUM(jaar_zip[[#This Row],[Datum]],21))&gt;51),RIGHT(YEAR(jaar_zip[[#This Row],[Datum]])-1,2),RIGHT(YEAR(jaar_zip[[#This Row],[Datum]]),2))&amp;"-"&amp; TEXT(WEEKNUM(jaar_zip[[#This Row],[Datum]],21),"00")</f>
        <v>24-17</v>
      </c>
      <c r="L1582" s="101">
        <f>MONTH(jaar_zip[[#This Row],[Datum]])</f>
        <v>4</v>
      </c>
      <c r="M1582" s="101">
        <f>IF(ISNUMBER(jaar_zip[[#This Row],[etmaaltemperatuur]]),IF(jaar_zip[[#This Row],[etmaaltemperatuur]]&lt;stookgrens,stookgrens-jaar_zip[[#This Row],[etmaaltemperatuur]],0),"")</f>
        <v>9.5</v>
      </c>
      <c r="N1582" s="101">
        <f>IF(ISNUMBER(jaar_zip[[#This Row],[graaddagen]]),IF(OR(MONTH(jaar_zip[[#This Row],[Datum]])=1,MONTH(jaar_zip[[#This Row],[Datum]])=2,MONTH(jaar_zip[[#This Row],[Datum]])=11,MONTH(jaar_zip[[#This Row],[Datum]])=12),1.1,IF(OR(MONTH(jaar_zip[[#This Row],[Datum]])=3,MONTH(jaar_zip[[#This Row],[Datum]])=10),1,0.8))*jaar_zip[[#This Row],[graaddagen]],"")</f>
        <v>7.6000000000000005</v>
      </c>
      <c r="O1582" s="101">
        <f>IF(ISNUMBER(jaar_zip[[#This Row],[etmaaltemperatuur]]),IF(jaar_zip[[#This Row],[etmaaltemperatuur]]&gt;stookgrens,jaar_zip[[#This Row],[etmaaltemperatuur]]-stookgrens,0),"")</f>
        <v>0</v>
      </c>
    </row>
    <row r="1583" spans="1:15" x14ac:dyDescent="0.3">
      <c r="A1583">
        <v>275</v>
      </c>
      <c r="B1583">
        <v>20240427</v>
      </c>
      <c r="C1583">
        <v>3.4</v>
      </c>
      <c r="D1583">
        <v>12.2</v>
      </c>
      <c r="E1583">
        <v>1251</v>
      </c>
      <c r="F1583">
        <v>0.7</v>
      </c>
      <c r="G1583">
        <v>1005.4</v>
      </c>
      <c r="H1583">
        <v>75</v>
      </c>
      <c r="I1583" s="101" t="s">
        <v>24</v>
      </c>
      <c r="J1583" s="1">
        <f>DATEVALUE(RIGHT(jaar_zip[[#This Row],[YYYYMMDD]],2)&amp;"-"&amp;MID(jaar_zip[[#This Row],[YYYYMMDD]],5,2)&amp;"-"&amp;LEFT(jaar_zip[[#This Row],[YYYYMMDD]],4))</f>
        <v>45409</v>
      </c>
      <c r="K1583" s="101" t="str">
        <f>IF(AND(VALUE(MONTH(jaar_zip[[#This Row],[Datum]]))=1,VALUE(WEEKNUM(jaar_zip[[#This Row],[Datum]],21))&gt;51),RIGHT(YEAR(jaar_zip[[#This Row],[Datum]])-1,2),RIGHT(YEAR(jaar_zip[[#This Row],[Datum]]),2))&amp;"-"&amp; TEXT(WEEKNUM(jaar_zip[[#This Row],[Datum]],21),"00")</f>
        <v>24-17</v>
      </c>
      <c r="L1583" s="101">
        <f>MONTH(jaar_zip[[#This Row],[Datum]])</f>
        <v>4</v>
      </c>
      <c r="M1583" s="101">
        <f>IF(ISNUMBER(jaar_zip[[#This Row],[etmaaltemperatuur]]),IF(jaar_zip[[#This Row],[etmaaltemperatuur]]&lt;stookgrens,stookgrens-jaar_zip[[#This Row],[etmaaltemperatuur]],0),"")</f>
        <v>5.8000000000000007</v>
      </c>
      <c r="N1583" s="101">
        <f>IF(ISNUMBER(jaar_zip[[#This Row],[graaddagen]]),IF(OR(MONTH(jaar_zip[[#This Row],[Datum]])=1,MONTH(jaar_zip[[#This Row],[Datum]])=2,MONTH(jaar_zip[[#This Row],[Datum]])=11,MONTH(jaar_zip[[#This Row],[Datum]])=12),1.1,IF(OR(MONTH(jaar_zip[[#This Row],[Datum]])=3,MONTH(jaar_zip[[#This Row],[Datum]])=10),1,0.8))*jaar_zip[[#This Row],[graaddagen]],"")</f>
        <v>4.6400000000000006</v>
      </c>
      <c r="O1583" s="101">
        <f>IF(ISNUMBER(jaar_zip[[#This Row],[etmaaltemperatuur]]),IF(jaar_zip[[#This Row],[etmaaltemperatuur]]&gt;stookgrens,jaar_zip[[#This Row],[etmaaltemperatuur]]-stookgrens,0),"")</f>
        <v>0</v>
      </c>
    </row>
    <row r="1584" spans="1:15" x14ac:dyDescent="0.3">
      <c r="A1584">
        <v>275</v>
      </c>
      <c r="B1584">
        <v>20240428</v>
      </c>
      <c r="C1584">
        <v>5.5</v>
      </c>
      <c r="D1584">
        <v>12.7</v>
      </c>
      <c r="E1584">
        <v>1283</v>
      </c>
      <c r="F1584">
        <v>-0.1</v>
      </c>
      <c r="G1584">
        <v>1009</v>
      </c>
      <c r="H1584">
        <v>67</v>
      </c>
      <c r="I1584" s="101" t="s">
        <v>24</v>
      </c>
      <c r="J1584" s="1">
        <f>DATEVALUE(RIGHT(jaar_zip[[#This Row],[YYYYMMDD]],2)&amp;"-"&amp;MID(jaar_zip[[#This Row],[YYYYMMDD]],5,2)&amp;"-"&amp;LEFT(jaar_zip[[#This Row],[YYYYMMDD]],4))</f>
        <v>45410</v>
      </c>
      <c r="K1584" s="101" t="str">
        <f>IF(AND(VALUE(MONTH(jaar_zip[[#This Row],[Datum]]))=1,VALUE(WEEKNUM(jaar_zip[[#This Row],[Datum]],21))&gt;51),RIGHT(YEAR(jaar_zip[[#This Row],[Datum]])-1,2),RIGHT(YEAR(jaar_zip[[#This Row],[Datum]]),2))&amp;"-"&amp; TEXT(WEEKNUM(jaar_zip[[#This Row],[Datum]],21),"00")</f>
        <v>24-17</v>
      </c>
      <c r="L1584" s="101">
        <f>MONTH(jaar_zip[[#This Row],[Datum]])</f>
        <v>4</v>
      </c>
      <c r="M1584" s="101">
        <f>IF(ISNUMBER(jaar_zip[[#This Row],[etmaaltemperatuur]]),IF(jaar_zip[[#This Row],[etmaaltemperatuur]]&lt;stookgrens,stookgrens-jaar_zip[[#This Row],[etmaaltemperatuur]],0),"")</f>
        <v>5.3000000000000007</v>
      </c>
      <c r="N1584" s="101">
        <f>IF(ISNUMBER(jaar_zip[[#This Row],[graaddagen]]),IF(OR(MONTH(jaar_zip[[#This Row],[Datum]])=1,MONTH(jaar_zip[[#This Row],[Datum]])=2,MONTH(jaar_zip[[#This Row],[Datum]])=11,MONTH(jaar_zip[[#This Row],[Datum]])=12),1.1,IF(OR(MONTH(jaar_zip[[#This Row],[Datum]])=3,MONTH(jaar_zip[[#This Row],[Datum]])=10),1,0.8))*jaar_zip[[#This Row],[graaddagen]],"")</f>
        <v>4.2400000000000011</v>
      </c>
      <c r="O1584" s="101">
        <f>IF(ISNUMBER(jaar_zip[[#This Row],[etmaaltemperatuur]]),IF(jaar_zip[[#This Row],[etmaaltemperatuur]]&gt;stookgrens,jaar_zip[[#This Row],[etmaaltemperatuur]]-stookgrens,0),"")</f>
        <v>0</v>
      </c>
    </row>
    <row r="1585" spans="1:15" x14ac:dyDescent="0.3">
      <c r="A1585">
        <v>275</v>
      </c>
      <c r="B1585">
        <v>20240429</v>
      </c>
      <c r="C1585">
        <v>3</v>
      </c>
      <c r="D1585">
        <v>13.7</v>
      </c>
      <c r="E1585">
        <v>2056</v>
      </c>
      <c r="F1585">
        <v>0</v>
      </c>
      <c r="G1585">
        <v>1019.1</v>
      </c>
      <c r="H1585">
        <v>64</v>
      </c>
      <c r="I1585" s="101" t="s">
        <v>24</v>
      </c>
      <c r="J1585" s="1">
        <f>DATEVALUE(RIGHT(jaar_zip[[#This Row],[YYYYMMDD]],2)&amp;"-"&amp;MID(jaar_zip[[#This Row],[YYYYMMDD]],5,2)&amp;"-"&amp;LEFT(jaar_zip[[#This Row],[YYYYMMDD]],4))</f>
        <v>45411</v>
      </c>
      <c r="K1585" s="101" t="str">
        <f>IF(AND(VALUE(MONTH(jaar_zip[[#This Row],[Datum]]))=1,VALUE(WEEKNUM(jaar_zip[[#This Row],[Datum]],21))&gt;51),RIGHT(YEAR(jaar_zip[[#This Row],[Datum]])-1,2),RIGHT(YEAR(jaar_zip[[#This Row],[Datum]]),2))&amp;"-"&amp; TEXT(WEEKNUM(jaar_zip[[#This Row],[Datum]],21),"00")</f>
        <v>24-18</v>
      </c>
      <c r="L1585" s="101">
        <f>MONTH(jaar_zip[[#This Row],[Datum]])</f>
        <v>4</v>
      </c>
      <c r="M1585" s="101">
        <f>IF(ISNUMBER(jaar_zip[[#This Row],[etmaaltemperatuur]]),IF(jaar_zip[[#This Row],[etmaaltemperatuur]]&lt;stookgrens,stookgrens-jaar_zip[[#This Row],[etmaaltemperatuur]],0),"")</f>
        <v>4.3000000000000007</v>
      </c>
      <c r="N1585" s="101">
        <f>IF(ISNUMBER(jaar_zip[[#This Row],[graaddagen]]),IF(OR(MONTH(jaar_zip[[#This Row],[Datum]])=1,MONTH(jaar_zip[[#This Row],[Datum]])=2,MONTH(jaar_zip[[#This Row],[Datum]])=11,MONTH(jaar_zip[[#This Row],[Datum]])=12),1.1,IF(OR(MONTH(jaar_zip[[#This Row],[Datum]])=3,MONTH(jaar_zip[[#This Row],[Datum]])=10),1,0.8))*jaar_zip[[#This Row],[graaddagen]],"")</f>
        <v>3.4400000000000008</v>
      </c>
      <c r="O1585" s="101">
        <f>IF(ISNUMBER(jaar_zip[[#This Row],[etmaaltemperatuur]]),IF(jaar_zip[[#This Row],[etmaaltemperatuur]]&gt;stookgrens,jaar_zip[[#This Row],[etmaaltemperatuur]]-stookgrens,0),"")</f>
        <v>0</v>
      </c>
    </row>
    <row r="1586" spans="1:15" x14ac:dyDescent="0.3">
      <c r="A1586">
        <v>275</v>
      </c>
      <c r="B1586">
        <v>20240430</v>
      </c>
      <c r="C1586">
        <v>2.2999999999999998</v>
      </c>
      <c r="D1586">
        <v>16.899999999999999</v>
      </c>
      <c r="E1586">
        <v>1786</v>
      </c>
      <c r="F1586">
        <v>0.2</v>
      </c>
      <c r="G1586">
        <v>1015.1</v>
      </c>
      <c r="H1586">
        <v>71</v>
      </c>
      <c r="I1586" s="101" t="s">
        <v>24</v>
      </c>
      <c r="J1586" s="1">
        <f>DATEVALUE(RIGHT(jaar_zip[[#This Row],[YYYYMMDD]],2)&amp;"-"&amp;MID(jaar_zip[[#This Row],[YYYYMMDD]],5,2)&amp;"-"&amp;LEFT(jaar_zip[[#This Row],[YYYYMMDD]],4))</f>
        <v>45412</v>
      </c>
      <c r="K1586" s="101" t="str">
        <f>IF(AND(VALUE(MONTH(jaar_zip[[#This Row],[Datum]]))=1,VALUE(WEEKNUM(jaar_zip[[#This Row],[Datum]],21))&gt;51),RIGHT(YEAR(jaar_zip[[#This Row],[Datum]])-1,2),RIGHT(YEAR(jaar_zip[[#This Row],[Datum]]),2))&amp;"-"&amp; TEXT(WEEKNUM(jaar_zip[[#This Row],[Datum]],21),"00")</f>
        <v>24-18</v>
      </c>
      <c r="L1586" s="101">
        <f>MONTH(jaar_zip[[#This Row],[Datum]])</f>
        <v>4</v>
      </c>
      <c r="M1586" s="101">
        <f>IF(ISNUMBER(jaar_zip[[#This Row],[etmaaltemperatuur]]),IF(jaar_zip[[#This Row],[etmaaltemperatuur]]&lt;stookgrens,stookgrens-jaar_zip[[#This Row],[etmaaltemperatuur]],0),"")</f>
        <v>1.1000000000000014</v>
      </c>
      <c r="N1586" s="101">
        <f>IF(ISNUMBER(jaar_zip[[#This Row],[graaddagen]]),IF(OR(MONTH(jaar_zip[[#This Row],[Datum]])=1,MONTH(jaar_zip[[#This Row],[Datum]])=2,MONTH(jaar_zip[[#This Row],[Datum]])=11,MONTH(jaar_zip[[#This Row],[Datum]])=12),1.1,IF(OR(MONTH(jaar_zip[[#This Row],[Datum]])=3,MONTH(jaar_zip[[#This Row],[Datum]])=10),1,0.8))*jaar_zip[[#This Row],[graaddagen]],"")</f>
        <v>0.88000000000000123</v>
      </c>
      <c r="O1586" s="101">
        <f>IF(ISNUMBER(jaar_zip[[#This Row],[etmaaltemperatuur]]),IF(jaar_zip[[#This Row],[etmaaltemperatuur]]&gt;stookgrens,jaar_zip[[#This Row],[etmaaltemperatuur]]-stookgrens,0),"")</f>
        <v>0</v>
      </c>
    </row>
    <row r="1587" spans="1:15" x14ac:dyDescent="0.3">
      <c r="A1587">
        <v>275</v>
      </c>
      <c r="B1587">
        <v>20240501</v>
      </c>
      <c r="C1587">
        <v>3.4</v>
      </c>
      <c r="D1587">
        <v>20.399999999999999</v>
      </c>
      <c r="E1587">
        <v>2349</v>
      </c>
      <c r="F1587">
        <v>0</v>
      </c>
      <c r="G1587">
        <v>1005.7</v>
      </c>
      <c r="H1587">
        <v>65</v>
      </c>
      <c r="I1587" s="101" t="s">
        <v>24</v>
      </c>
      <c r="J1587" s="1">
        <f>DATEVALUE(RIGHT(jaar_zip[[#This Row],[YYYYMMDD]],2)&amp;"-"&amp;MID(jaar_zip[[#This Row],[YYYYMMDD]],5,2)&amp;"-"&amp;LEFT(jaar_zip[[#This Row],[YYYYMMDD]],4))</f>
        <v>45413</v>
      </c>
      <c r="K1587" s="101" t="str">
        <f>IF(AND(VALUE(MONTH(jaar_zip[[#This Row],[Datum]]))=1,VALUE(WEEKNUM(jaar_zip[[#This Row],[Datum]],21))&gt;51),RIGHT(YEAR(jaar_zip[[#This Row],[Datum]])-1,2),RIGHT(YEAR(jaar_zip[[#This Row],[Datum]]),2))&amp;"-"&amp; TEXT(WEEKNUM(jaar_zip[[#This Row],[Datum]],21),"00")</f>
        <v>24-18</v>
      </c>
      <c r="L1587" s="101">
        <f>MONTH(jaar_zip[[#This Row],[Datum]])</f>
        <v>5</v>
      </c>
      <c r="M1587" s="101">
        <f>IF(ISNUMBER(jaar_zip[[#This Row],[etmaaltemperatuur]]),IF(jaar_zip[[#This Row],[etmaaltemperatuur]]&lt;stookgrens,stookgrens-jaar_zip[[#This Row],[etmaaltemperatuur]],0),"")</f>
        <v>0</v>
      </c>
      <c r="N1587" s="101">
        <f>IF(ISNUMBER(jaar_zip[[#This Row],[graaddagen]]),IF(OR(MONTH(jaar_zip[[#This Row],[Datum]])=1,MONTH(jaar_zip[[#This Row],[Datum]])=2,MONTH(jaar_zip[[#This Row],[Datum]])=11,MONTH(jaar_zip[[#This Row],[Datum]])=12),1.1,IF(OR(MONTH(jaar_zip[[#This Row],[Datum]])=3,MONTH(jaar_zip[[#This Row],[Datum]])=10),1,0.8))*jaar_zip[[#This Row],[graaddagen]],"")</f>
        <v>0</v>
      </c>
      <c r="O1587" s="101">
        <f>IF(ISNUMBER(jaar_zip[[#This Row],[etmaaltemperatuur]]),IF(jaar_zip[[#This Row],[etmaaltemperatuur]]&gt;stookgrens,jaar_zip[[#This Row],[etmaaltemperatuur]]-stookgrens,0),"")</f>
        <v>2.3999999999999986</v>
      </c>
    </row>
    <row r="1588" spans="1:15" x14ac:dyDescent="0.3">
      <c r="A1588">
        <v>277</v>
      </c>
      <c r="B1588">
        <v>20240101</v>
      </c>
      <c r="C1588">
        <v>7</v>
      </c>
      <c r="D1588">
        <v>7</v>
      </c>
      <c r="E1588">
        <v>132</v>
      </c>
      <c r="F1588">
        <v>12.2</v>
      </c>
      <c r="H1588">
        <v>88</v>
      </c>
      <c r="I1588" s="101" t="s">
        <v>25</v>
      </c>
      <c r="J1588" s="1">
        <f>DATEVALUE(RIGHT(jaar_zip[[#This Row],[YYYYMMDD]],2)&amp;"-"&amp;MID(jaar_zip[[#This Row],[YYYYMMDD]],5,2)&amp;"-"&amp;LEFT(jaar_zip[[#This Row],[YYYYMMDD]],4))</f>
        <v>45292</v>
      </c>
      <c r="K1588" s="101" t="str">
        <f>IF(AND(VALUE(MONTH(jaar_zip[[#This Row],[Datum]]))=1,VALUE(WEEKNUM(jaar_zip[[#This Row],[Datum]],21))&gt;51),RIGHT(YEAR(jaar_zip[[#This Row],[Datum]])-1,2),RIGHT(YEAR(jaar_zip[[#This Row],[Datum]]),2))&amp;"-"&amp; TEXT(WEEKNUM(jaar_zip[[#This Row],[Datum]],21),"00")</f>
        <v>24-01</v>
      </c>
      <c r="L1588" s="101">
        <f>MONTH(jaar_zip[[#This Row],[Datum]])</f>
        <v>1</v>
      </c>
      <c r="M1588" s="101">
        <f>IF(ISNUMBER(jaar_zip[[#This Row],[etmaaltemperatuur]]),IF(jaar_zip[[#This Row],[etmaaltemperatuur]]&lt;stookgrens,stookgrens-jaar_zip[[#This Row],[etmaaltemperatuur]],0),"")</f>
        <v>11</v>
      </c>
      <c r="N1588" s="101">
        <f>IF(ISNUMBER(jaar_zip[[#This Row],[graaddagen]]),IF(OR(MONTH(jaar_zip[[#This Row],[Datum]])=1,MONTH(jaar_zip[[#This Row],[Datum]])=2,MONTH(jaar_zip[[#This Row],[Datum]])=11,MONTH(jaar_zip[[#This Row],[Datum]])=12),1.1,IF(OR(MONTH(jaar_zip[[#This Row],[Datum]])=3,MONTH(jaar_zip[[#This Row],[Datum]])=10),1,0.8))*jaar_zip[[#This Row],[graaddagen]],"")</f>
        <v>12.100000000000001</v>
      </c>
      <c r="O1588" s="101">
        <f>IF(ISNUMBER(jaar_zip[[#This Row],[etmaaltemperatuur]]),IF(jaar_zip[[#This Row],[etmaaltemperatuur]]&gt;stookgrens,jaar_zip[[#This Row],[etmaaltemperatuur]]-stookgrens,0),"")</f>
        <v>0</v>
      </c>
    </row>
    <row r="1589" spans="1:15" x14ac:dyDescent="0.3">
      <c r="A1589">
        <v>277</v>
      </c>
      <c r="B1589">
        <v>20240102</v>
      </c>
      <c r="C1589">
        <v>7.7</v>
      </c>
      <c r="D1589">
        <v>8.4</v>
      </c>
      <c r="E1589">
        <v>98</v>
      </c>
      <c r="F1589">
        <v>27</v>
      </c>
      <c r="H1589">
        <v>95</v>
      </c>
      <c r="I1589" s="101" t="s">
        <v>25</v>
      </c>
      <c r="J1589" s="1">
        <f>DATEVALUE(RIGHT(jaar_zip[[#This Row],[YYYYMMDD]],2)&amp;"-"&amp;MID(jaar_zip[[#This Row],[YYYYMMDD]],5,2)&amp;"-"&amp;LEFT(jaar_zip[[#This Row],[YYYYMMDD]],4))</f>
        <v>45293</v>
      </c>
      <c r="K1589" s="101" t="str">
        <f>IF(AND(VALUE(MONTH(jaar_zip[[#This Row],[Datum]]))=1,VALUE(WEEKNUM(jaar_zip[[#This Row],[Datum]],21))&gt;51),RIGHT(YEAR(jaar_zip[[#This Row],[Datum]])-1,2),RIGHT(YEAR(jaar_zip[[#This Row],[Datum]]),2))&amp;"-"&amp; TEXT(WEEKNUM(jaar_zip[[#This Row],[Datum]],21),"00")</f>
        <v>24-01</v>
      </c>
      <c r="L1589" s="101">
        <f>MONTH(jaar_zip[[#This Row],[Datum]])</f>
        <v>1</v>
      </c>
      <c r="M1589" s="101">
        <f>IF(ISNUMBER(jaar_zip[[#This Row],[etmaaltemperatuur]]),IF(jaar_zip[[#This Row],[etmaaltemperatuur]]&lt;stookgrens,stookgrens-jaar_zip[[#This Row],[etmaaltemperatuur]],0),"")</f>
        <v>9.6</v>
      </c>
      <c r="N1589" s="101">
        <f>IF(ISNUMBER(jaar_zip[[#This Row],[graaddagen]]),IF(OR(MONTH(jaar_zip[[#This Row],[Datum]])=1,MONTH(jaar_zip[[#This Row],[Datum]])=2,MONTH(jaar_zip[[#This Row],[Datum]])=11,MONTH(jaar_zip[[#This Row],[Datum]])=12),1.1,IF(OR(MONTH(jaar_zip[[#This Row],[Datum]])=3,MONTH(jaar_zip[[#This Row],[Datum]])=10),1,0.8))*jaar_zip[[#This Row],[graaddagen]],"")</f>
        <v>10.56</v>
      </c>
      <c r="O1589" s="101">
        <f>IF(ISNUMBER(jaar_zip[[#This Row],[etmaaltemperatuur]]),IF(jaar_zip[[#This Row],[etmaaltemperatuur]]&gt;stookgrens,jaar_zip[[#This Row],[etmaaltemperatuur]]-stookgrens,0),"")</f>
        <v>0</v>
      </c>
    </row>
    <row r="1590" spans="1:15" x14ac:dyDescent="0.3">
      <c r="A1590">
        <v>277</v>
      </c>
      <c r="B1590">
        <v>20240103</v>
      </c>
      <c r="C1590">
        <v>11.1</v>
      </c>
      <c r="D1590">
        <v>7.7</v>
      </c>
      <c r="E1590">
        <v>131</v>
      </c>
      <c r="F1590">
        <v>8.3000000000000007</v>
      </c>
      <c r="H1590">
        <v>90</v>
      </c>
      <c r="I1590" s="101" t="s">
        <v>25</v>
      </c>
      <c r="J1590" s="1">
        <f>DATEVALUE(RIGHT(jaar_zip[[#This Row],[YYYYMMDD]],2)&amp;"-"&amp;MID(jaar_zip[[#This Row],[YYYYMMDD]],5,2)&amp;"-"&amp;LEFT(jaar_zip[[#This Row],[YYYYMMDD]],4))</f>
        <v>45294</v>
      </c>
      <c r="K1590" s="101" t="str">
        <f>IF(AND(VALUE(MONTH(jaar_zip[[#This Row],[Datum]]))=1,VALUE(WEEKNUM(jaar_zip[[#This Row],[Datum]],21))&gt;51),RIGHT(YEAR(jaar_zip[[#This Row],[Datum]])-1,2),RIGHT(YEAR(jaar_zip[[#This Row],[Datum]]),2))&amp;"-"&amp; TEXT(WEEKNUM(jaar_zip[[#This Row],[Datum]],21),"00")</f>
        <v>24-01</v>
      </c>
      <c r="L1590" s="101">
        <f>MONTH(jaar_zip[[#This Row],[Datum]])</f>
        <v>1</v>
      </c>
      <c r="M1590" s="101">
        <f>IF(ISNUMBER(jaar_zip[[#This Row],[etmaaltemperatuur]]),IF(jaar_zip[[#This Row],[etmaaltemperatuur]]&lt;stookgrens,stookgrens-jaar_zip[[#This Row],[etmaaltemperatuur]],0),"")</f>
        <v>10.3</v>
      </c>
      <c r="N1590" s="101">
        <f>IF(ISNUMBER(jaar_zip[[#This Row],[graaddagen]]),IF(OR(MONTH(jaar_zip[[#This Row],[Datum]])=1,MONTH(jaar_zip[[#This Row],[Datum]])=2,MONTH(jaar_zip[[#This Row],[Datum]])=11,MONTH(jaar_zip[[#This Row],[Datum]])=12),1.1,IF(OR(MONTH(jaar_zip[[#This Row],[Datum]])=3,MONTH(jaar_zip[[#This Row],[Datum]])=10),1,0.8))*jaar_zip[[#This Row],[graaddagen]],"")</f>
        <v>11.330000000000002</v>
      </c>
      <c r="O1590" s="101">
        <f>IF(ISNUMBER(jaar_zip[[#This Row],[etmaaltemperatuur]]),IF(jaar_zip[[#This Row],[etmaaltemperatuur]]&gt;stookgrens,jaar_zip[[#This Row],[etmaaltemperatuur]]-stookgrens,0),"")</f>
        <v>0</v>
      </c>
    </row>
    <row r="1591" spans="1:15" x14ac:dyDescent="0.3">
      <c r="A1591">
        <v>277</v>
      </c>
      <c r="B1591">
        <v>20240104</v>
      </c>
      <c r="C1591">
        <v>6</v>
      </c>
      <c r="D1591">
        <v>4</v>
      </c>
      <c r="E1591">
        <v>229</v>
      </c>
      <c r="F1591">
        <v>0.1</v>
      </c>
      <c r="H1591">
        <v>81</v>
      </c>
      <c r="I1591" s="101" t="s">
        <v>25</v>
      </c>
      <c r="J1591" s="1">
        <f>DATEVALUE(RIGHT(jaar_zip[[#This Row],[YYYYMMDD]],2)&amp;"-"&amp;MID(jaar_zip[[#This Row],[YYYYMMDD]],5,2)&amp;"-"&amp;LEFT(jaar_zip[[#This Row],[YYYYMMDD]],4))</f>
        <v>45295</v>
      </c>
      <c r="K1591" s="101" t="str">
        <f>IF(AND(VALUE(MONTH(jaar_zip[[#This Row],[Datum]]))=1,VALUE(WEEKNUM(jaar_zip[[#This Row],[Datum]],21))&gt;51),RIGHT(YEAR(jaar_zip[[#This Row],[Datum]])-1,2),RIGHT(YEAR(jaar_zip[[#This Row],[Datum]]),2))&amp;"-"&amp; TEXT(WEEKNUM(jaar_zip[[#This Row],[Datum]],21),"00")</f>
        <v>24-01</v>
      </c>
      <c r="L1591" s="101">
        <f>MONTH(jaar_zip[[#This Row],[Datum]])</f>
        <v>1</v>
      </c>
      <c r="M1591" s="101">
        <f>IF(ISNUMBER(jaar_zip[[#This Row],[etmaaltemperatuur]]),IF(jaar_zip[[#This Row],[etmaaltemperatuur]]&lt;stookgrens,stookgrens-jaar_zip[[#This Row],[etmaaltemperatuur]],0),"")</f>
        <v>14</v>
      </c>
      <c r="N1591" s="101">
        <f>IF(ISNUMBER(jaar_zip[[#This Row],[graaddagen]]),IF(OR(MONTH(jaar_zip[[#This Row],[Datum]])=1,MONTH(jaar_zip[[#This Row],[Datum]])=2,MONTH(jaar_zip[[#This Row],[Datum]])=11,MONTH(jaar_zip[[#This Row],[Datum]])=12),1.1,IF(OR(MONTH(jaar_zip[[#This Row],[Datum]])=3,MONTH(jaar_zip[[#This Row],[Datum]])=10),1,0.8))*jaar_zip[[#This Row],[graaddagen]],"")</f>
        <v>15.400000000000002</v>
      </c>
      <c r="O1591" s="101">
        <f>IF(ISNUMBER(jaar_zip[[#This Row],[etmaaltemperatuur]]),IF(jaar_zip[[#This Row],[etmaaltemperatuur]]&gt;stookgrens,jaar_zip[[#This Row],[etmaaltemperatuur]]-stookgrens,0),"")</f>
        <v>0</v>
      </c>
    </row>
    <row r="1592" spans="1:15" x14ac:dyDescent="0.3">
      <c r="A1592">
        <v>277</v>
      </c>
      <c r="B1592">
        <v>20240105</v>
      </c>
      <c r="C1592">
        <v>8.8000000000000007</v>
      </c>
      <c r="D1592">
        <v>2.9</v>
      </c>
      <c r="E1592">
        <v>78</v>
      </c>
      <c r="F1592">
        <v>7.4</v>
      </c>
      <c r="H1592">
        <v>94</v>
      </c>
      <c r="I1592" s="101" t="s">
        <v>25</v>
      </c>
      <c r="J1592" s="1">
        <f>DATEVALUE(RIGHT(jaar_zip[[#This Row],[YYYYMMDD]],2)&amp;"-"&amp;MID(jaar_zip[[#This Row],[YYYYMMDD]],5,2)&amp;"-"&amp;LEFT(jaar_zip[[#This Row],[YYYYMMDD]],4))</f>
        <v>45296</v>
      </c>
      <c r="K1592" s="101" t="str">
        <f>IF(AND(VALUE(MONTH(jaar_zip[[#This Row],[Datum]]))=1,VALUE(WEEKNUM(jaar_zip[[#This Row],[Datum]],21))&gt;51),RIGHT(YEAR(jaar_zip[[#This Row],[Datum]])-1,2),RIGHT(YEAR(jaar_zip[[#This Row],[Datum]]),2))&amp;"-"&amp; TEXT(WEEKNUM(jaar_zip[[#This Row],[Datum]],21),"00")</f>
        <v>24-01</v>
      </c>
      <c r="L1592" s="101">
        <f>MONTH(jaar_zip[[#This Row],[Datum]])</f>
        <v>1</v>
      </c>
      <c r="M1592" s="101">
        <f>IF(ISNUMBER(jaar_zip[[#This Row],[etmaaltemperatuur]]),IF(jaar_zip[[#This Row],[etmaaltemperatuur]]&lt;stookgrens,stookgrens-jaar_zip[[#This Row],[etmaaltemperatuur]],0),"")</f>
        <v>15.1</v>
      </c>
      <c r="N1592" s="101">
        <f>IF(ISNUMBER(jaar_zip[[#This Row],[graaddagen]]),IF(OR(MONTH(jaar_zip[[#This Row],[Datum]])=1,MONTH(jaar_zip[[#This Row],[Datum]])=2,MONTH(jaar_zip[[#This Row],[Datum]])=11,MONTH(jaar_zip[[#This Row],[Datum]])=12),1.1,IF(OR(MONTH(jaar_zip[[#This Row],[Datum]])=3,MONTH(jaar_zip[[#This Row],[Datum]])=10),1,0.8))*jaar_zip[[#This Row],[graaddagen]],"")</f>
        <v>16.61</v>
      </c>
      <c r="O1592" s="101">
        <f>IF(ISNUMBER(jaar_zip[[#This Row],[etmaaltemperatuur]]),IF(jaar_zip[[#This Row],[etmaaltemperatuur]]&gt;stookgrens,jaar_zip[[#This Row],[etmaaltemperatuur]]-stookgrens,0),"")</f>
        <v>0</v>
      </c>
    </row>
    <row r="1593" spans="1:15" x14ac:dyDescent="0.3">
      <c r="A1593">
        <v>277</v>
      </c>
      <c r="B1593">
        <v>20240106</v>
      </c>
      <c r="C1593">
        <v>9.6999999999999993</v>
      </c>
      <c r="D1593">
        <v>2</v>
      </c>
      <c r="E1593">
        <v>42</v>
      </c>
      <c r="F1593">
        <v>0.4</v>
      </c>
      <c r="H1593">
        <v>90</v>
      </c>
      <c r="I1593" s="101" t="s">
        <v>25</v>
      </c>
      <c r="J1593" s="1">
        <f>DATEVALUE(RIGHT(jaar_zip[[#This Row],[YYYYMMDD]],2)&amp;"-"&amp;MID(jaar_zip[[#This Row],[YYYYMMDD]],5,2)&amp;"-"&amp;LEFT(jaar_zip[[#This Row],[YYYYMMDD]],4))</f>
        <v>45297</v>
      </c>
      <c r="K1593" s="101" t="str">
        <f>IF(AND(VALUE(MONTH(jaar_zip[[#This Row],[Datum]]))=1,VALUE(WEEKNUM(jaar_zip[[#This Row],[Datum]],21))&gt;51),RIGHT(YEAR(jaar_zip[[#This Row],[Datum]])-1,2),RIGHT(YEAR(jaar_zip[[#This Row],[Datum]]),2))&amp;"-"&amp; TEXT(WEEKNUM(jaar_zip[[#This Row],[Datum]],21),"00")</f>
        <v>24-01</v>
      </c>
      <c r="L1593" s="101">
        <f>MONTH(jaar_zip[[#This Row],[Datum]])</f>
        <v>1</v>
      </c>
      <c r="M1593" s="101">
        <f>IF(ISNUMBER(jaar_zip[[#This Row],[etmaaltemperatuur]]),IF(jaar_zip[[#This Row],[etmaaltemperatuur]]&lt;stookgrens,stookgrens-jaar_zip[[#This Row],[etmaaltemperatuur]],0),"")</f>
        <v>16</v>
      </c>
      <c r="N1593" s="101">
        <f>IF(ISNUMBER(jaar_zip[[#This Row],[graaddagen]]),IF(OR(MONTH(jaar_zip[[#This Row],[Datum]])=1,MONTH(jaar_zip[[#This Row],[Datum]])=2,MONTH(jaar_zip[[#This Row],[Datum]])=11,MONTH(jaar_zip[[#This Row],[Datum]])=12),1.1,IF(OR(MONTH(jaar_zip[[#This Row],[Datum]])=3,MONTH(jaar_zip[[#This Row],[Datum]])=10),1,0.8))*jaar_zip[[#This Row],[graaddagen]],"")</f>
        <v>17.600000000000001</v>
      </c>
      <c r="O1593" s="101">
        <f>IF(ISNUMBER(jaar_zip[[#This Row],[etmaaltemperatuur]]),IF(jaar_zip[[#This Row],[etmaaltemperatuur]]&gt;stookgrens,jaar_zip[[#This Row],[etmaaltemperatuur]]-stookgrens,0),"")</f>
        <v>0</v>
      </c>
    </row>
    <row r="1594" spans="1:15" x14ac:dyDescent="0.3">
      <c r="A1594">
        <v>277</v>
      </c>
      <c r="B1594">
        <v>20240107</v>
      </c>
      <c r="C1594">
        <v>9.6999999999999993</v>
      </c>
      <c r="D1594">
        <v>0.9</v>
      </c>
      <c r="E1594">
        <v>340</v>
      </c>
      <c r="F1594">
        <v>0.3</v>
      </c>
      <c r="H1594">
        <v>75</v>
      </c>
      <c r="I1594" s="101" t="s">
        <v>25</v>
      </c>
      <c r="J1594" s="1">
        <f>DATEVALUE(RIGHT(jaar_zip[[#This Row],[YYYYMMDD]],2)&amp;"-"&amp;MID(jaar_zip[[#This Row],[YYYYMMDD]],5,2)&amp;"-"&amp;LEFT(jaar_zip[[#This Row],[YYYYMMDD]],4))</f>
        <v>45298</v>
      </c>
      <c r="K1594" s="101" t="str">
        <f>IF(AND(VALUE(MONTH(jaar_zip[[#This Row],[Datum]]))=1,VALUE(WEEKNUM(jaar_zip[[#This Row],[Datum]],21))&gt;51),RIGHT(YEAR(jaar_zip[[#This Row],[Datum]])-1,2),RIGHT(YEAR(jaar_zip[[#This Row],[Datum]]),2))&amp;"-"&amp; TEXT(WEEKNUM(jaar_zip[[#This Row],[Datum]],21),"00")</f>
        <v>24-01</v>
      </c>
      <c r="L1594" s="101">
        <f>MONTH(jaar_zip[[#This Row],[Datum]])</f>
        <v>1</v>
      </c>
      <c r="M1594" s="101">
        <f>IF(ISNUMBER(jaar_zip[[#This Row],[etmaaltemperatuur]]),IF(jaar_zip[[#This Row],[etmaaltemperatuur]]&lt;stookgrens,stookgrens-jaar_zip[[#This Row],[etmaaltemperatuur]],0),"")</f>
        <v>17.100000000000001</v>
      </c>
      <c r="N1594" s="101">
        <f>IF(ISNUMBER(jaar_zip[[#This Row],[graaddagen]]),IF(OR(MONTH(jaar_zip[[#This Row],[Datum]])=1,MONTH(jaar_zip[[#This Row],[Datum]])=2,MONTH(jaar_zip[[#This Row],[Datum]])=11,MONTH(jaar_zip[[#This Row],[Datum]])=12),1.1,IF(OR(MONTH(jaar_zip[[#This Row],[Datum]])=3,MONTH(jaar_zip[[#This Row],[Datum]])=10),1,0.8))*jaar_zip[[#This Row],[graaddagen]],"")</f>
        <v>18.810000000000002</v>
      </c>
      <c r="O1594" s="101">
        <f>IF(ISNUMBER(jaar_zip[[#This Row],[etmaaltemperatuur]]),IF(jaar_zip[[#This Row],[etmaaltemperatuur]]&gt;stookgrens,jaar_zip[[#This Row],[etmaaltemperatuur]]-stookgrens,0),"")</f>
        <v>0</v>
      </c>
    </row>
    <row r="1595" spans="1:15" x14ac:dyDescent="0.3">
      <c r="A1595">
        <v>277</v>
      </c>
      <c r="B1595">
        <v>20240108</v>
      </c>
      <c r="C1595">
        <v>10</v>
      </c>
      <c r="D1595">
        <v>-0.2</v>
      </c>
      <c r="E1595">
        <v>183</v>
      </c>
      <c r="F1595">
        <v>0</v>
      </c>
      <c r="H1595">
        <v>74</v>
      </c>
      <c r="I1595" s="101" t="s">
        <v>25</v>
      </c>
      <c r="J1595" s="1">
        <f>DATEVALUE(RIGHT(jaar_zip[[#This Row],[YYYYMMDD]],2)&amp;"-"&amp;MID(jaar_zip[[#This Row],[YYYYMMDD]],5,2)&amp;"-"&amp;LEFT(jaar_zip[[#This Row],[YYYYMMDD]],4))</f>
        <v>45299</v>
      </c>
      <c r="K1595" s="101" t="str">
        <f>IF(AND(VALUE(MONTH(jaar_zip[[#This Row],[Datum]]))=1,VALUE(WEEKNUM(jaar_zip[[#This Row],[Datum]],21))&gt;51),RIGHT(YEAR(jaar_zip[[#This Row],[Datum]])-1,2),RIGHT(YEAR(jaar_zip[[#This Row],[Datum]]),2))&amp;"-"&amp; TEXT(WEEKNUM(jaar_zip[[#This Row],[Datum]],21),"00")</f>
        <v>24-02</v>
      </c>
      <c r="L1595" s="101">
        <f>MONTH(jaar_zip[[#This Row],[Datum]])</f>
        <v>1</v>
      </c>
      <c r="M1595" s="101">
        <f>IF(ISNUMBER(jaar_zip[[#This Row],[etmaaltemperatuur]]),IF(jaar_zip[[#This Row],[etmaaltemperatuur]]&lt;stookgrens,stookgrens-jaar_zip[[#This Row],[etmaaltemperatuur]],0),"")</f>
        <v>18.2</v>
      </c>
      <c r="N1595" s="101">
        <f>IF(ISNUMBER(jaar_zip[[#This Row],[graaddagen]]),IF(OR(MONTH(jaar_zip[[#This Row],[Datum]])=1,MONTH(jaar_zip[[#This Row],[Datum]])=2,MONTH(jaar_zip[[#This Row],[Datum]])=11,MONTH(jaar_zip[[#This Row],[Datum]])=12),1.1,IF(OR(MONTH(jaar_zip[[#This Row],[Datum]])=3,MONTH(jaar_zip[[#This Row],[Datum]])=10),1,0.8))*jaar_zip[[#This Row],[graaddagen]],"")</f>
        <v>20.02</v>
      </c>
      <c r="O1595" s="101">
        <f>IF(ISNUMBER(jaar_zip[[#This Row],[etmaaltemperatuur]]),IF(jaar_zip[[#This Row],[etmaaltemperatuur]]&gt;stookgrens,jaar_zip[[#This Row],[etmaaltemperatuur]]-stookgrens,0),"")</f>
        <v>0</v>
      </c>
    </row>
    <row r="1596" spans="1:15" x14ac:dyDescent="0.3">
      <c r="A1596">
        <v>277</v>
      </c>
      <c r="B1596">
        <v>20240109</v>
      </c>
      <c r="C1596">
        <v>7.5</v>
      </c>
      <c r="D1596">
        <v>-1.6</v>
      </c>
      <c r="E1596">
        <v>424</v>
      </c>
      <c r="F1596">
        <v>0</v>
      </c>
      <c r="H1596">
        <v>76</v>
      </c>
      <c r="I1596" s="101" t="s">
        <v>25</v>
      </c>
      <c r="J1596" s="1">
        <f>DATEVALUE(RIGHT(jaar_zip[[#This Row],[YYYYMMDD]],2)&amp;"-"&amp;MID(jaar_zip[[#This Row],[YYYYMMDD]],5,2)&amp;"-"&amp;LEFT(jaar_zip[[#This Row],[YYYYMMDD]],4))</f>
        <v>45300</v>
      </c>
      <c r="K1596" s="101" t="str">
        <f>IF(AND(VALUE(MONTH(jaar_zip[[#This Row],[Datum]]))=1,VALUE(WEEKNUM(jaar_zip[[#This Row],[Datum]],21))&gt;51),RIGHT(YEAR(jaar_zip[[#This Row],[Datum]])-1,2),RIGHT(YEAR(jaar_zip[[#This Row],[Datum]]),2))&amp;"-"&amp; TEXT(WEEKNUM(jaar_zip[[#This Row],[Datum]],21),"00")</f>
        <v>24-02</v>
      </c>
      <c r="L1596" s="101">
        <f>MONTH(jaar_zip[[#This Row],[Datum]])</f>
        <v>1</v>
      </c>
      <c r="M1596" s="101">
        <f>IF(ISNUMBER(jaar_zip[[#This Row],[etmaaltemperatuur]]),IF(jaar_zip[[#This Row],[etmaaltemperatuur]]&lt;stookgrens,stookgrens-jaar_zip[[#This Row],[etmaaltemperatuur]],0),"")</f>
        <v>19.600000000000001</v>
      </c>
      <c r="N1596" s="101">
        <f>IF(ISNUMBER(jaar_zip[[#This Row],[graaddagen]]),IF(OR(MONTH(jaar_zip[[#This Row],[Datum]])=1,MONTH(jaar_zip[[#This Row],[Datum]])=2,MONTH(jaar_zip[[#This Row],[Datum]])=11,MONTH(jaar_zip[[#This Row],[Datum]])=12),1.1,IF(OR(MONTH(jaar_zip[[#This Row],[Datum]])=3,MONTH(jaar_zip[[#This Row],[Datum]])=10),1,0.8))*jaar_zip[[#This Row],[graaddagen]],"")</f>
        <v>21.560000000000002</v>
      </c>
      <c r="O1596" s="101">
        <f>IF(ISNUMBER(jaar_zip[[#This Row],[etmaaltemperatuur]]),IF(jaar_zip[[#This Row],[etmaaltemperatuur]]&gt;stookgrens,jaar_zip[[#This Row],[etmaaltemperatuur]]-stookgrens,0),"")</f>
        <v>0</v>
      </c>
    </row>
    <row r="1597" spans="1:15" x14ac:dyDescent="0.3">
      <c r="A1597">
        <v>277</v>
      </c>
      <c r="B1597">
        <v>20240110</v>
      </c>
      <c r="C1597">
        <v>6</v>
      </c>
      <c r="D1597">
        <v>-1.5</v>
      </c>
      <c r="E1597">
        <v>420</v>
      </c>
      <c r="F1597">
        <v>0</v>
      </c>
      <c r="H1597">
        <v>79</v>
      </c>
      <c r="I1597" s="101" t="s">
        <v>25</v>
      </c>
      <c r="J1597" s="1">
        <f>DATEVALUE(RIGHT(jaar_zip[[#This Row],[YYYYMMDD]],2)&amp;"-"&amp;MID(jaar_zip[[#This Row],[YYYYMMDD]],5,2)&amp;"-"&amp;LEFT(jaar_zip[[#This Row],[YYYYMMDD]],4))</f>
        <v>45301</v>
      </c>
      <c r="K1597" s="101" t="str">
        <f>IF(AND(VALUE(MONTH(jaar_zip[[#This Row],[Datum]]))=1,VALUE(WEEKNUM(jaar_zip[[#This Row],[Datum]],21))&gt;51),RIGHT(YEAR(jaar_zip[[#This Row],[Datum]])-1,2),RIGHT(YEAR(jaar_zip[[#This Row],[Datum]]),2))&amp;"-"&amp; TEXT(WEEKNUM(jaar_zip[[#This Row],[Datum]],21),"00")</f>
        <v>24-02</v>
      </c>
      <c r="L1597" s="101">
        <f>MONTH(jaar_zip[[#This Row],[Datum]])</f>
        <v>1</v>
      </c>
      <c r="M1597" s="101">
        <f>IF(ISNUMBER(jaar_zip[[#This Row],[etmaaltemperatuur]]),IF(jaar_zip[[#This Row],[etmaaltemperatuur]]&lt;stookgrens,stookgrens-jaar_zip[[#This Row],[etmaaltemperatuur]],0),"")</f>
        <v>19.5</v>
      </c>
      <c r="N1597" s="101">
        <f>IF(ISNUMBER(jaar_zip[[#This Row],[graaddagen]]),IF(OR(MONTH(jaar_zip[[#This Row],[Datum]])=1,MONTH(jaar_zip[[#This Row],[Datum]])=2,MONTH(jaar_zip[[#This Row],[Datum]])=11,MONTH(jaar_zip[[#This Row],[Datum]])=12),1.1,IF(OR(MONTH(jaar_zip[[#This Row],[Datum]])=3,MONTH(jaar_zip[[#This Row],[Datum]])=10),1,0.8))*jaar_zip[[#This Row],[graaddagen]],"")</f>
        <v>21.450000000000003</v>
      </c>
      <c r="O1597" s="101">
        <f>IF(ISNUMBER(jaar_zip[[#This Row],[etmaaltemperatuur]]),IF(jaar_zip[[#This Row],[etmaaltemperatuur]]&gt;stookgrens,jaar_zip[[#This Row],[etmaaltemperatuur]]-stookgrens,0),"")</f>
        <v>0</v>
      </c>
    </row>
    <row r="1598" spans="1:15" x14ac:dyDescent="0.3">
      <c r="A1598">
        <v>277</v>
      </c>
      <c r="B1598">
        <v>20240111</v>
      </c>
      <c r="C1598">
        <v>3.7</v>
      </c>
      <c r="D1598">
        <v>1.9</v>
      </c>
      <c r="E1598">
        <v>86</v>
      </c>
      <c r="F1598">
        <v>0</v>
      </c>
      <c r="H1598">
        <v>86</v>
      </c>
      <c r="I1598" s="101" t="s">
        <v>25</v>
      </c>
      <c r="J1598" s="1">
        <f>DATEVALUE(RIGHT(jaar_zip[[#This Row],[YYYYMMDD]],2)&amp;"-"&amp;MID(jaar_zip[[#This Row],[YYYYMMDD]],5,2)&amp;"-"&amp;LEFT(jaar_zip[[#This Row],[YYYYMMDD]],4))</f>
        <v>45302</v>
      </c>
      <c r="K1598" s="101" t="str">
        <f>IF(AND(VALUE(MONTH(jaar_zip[[#This Row],[Datum]]))=1,VALUE(WEEKNUM(jaar_zip[[#This Row],[Datum]],21))&gt;51),RIGHT(YEAR(jaar_zip[[#This Row],[Datum]])-1,2),RIGHT(YEAR(jaar_zip[[#This Row],[Datum]]),2))&amp;"-"&amp; TEXT(WEEKNUM(jaar_zip[[#This Row],[Datum]],21),"00")</f>
        <v>24-02</v>
      </c>
      <c r="L1598" s="101">
        <f>MONTH(jaar_zip[[#This Row],[Datum]])</f>
        <v>1</v>
      </c>
      <c r="M1598" s="101">
        <f>IF(ISNUMBER(jaar_zip[[#This Row],[etmaaltemperatuur]]),IF(jaar_zip[[#This Row],[etmaaltemperatuur]]&lt;stookgrens,stookgrens-jaar_zip[[#This Row],[etmaaltemperatuur]],0),"")</f>
        <v>16.100000000000001</v>
      </c>
      <c r="N1598" s="101">
        <f>IF(ISNUMBER(jaar_zip[[#This Row],[graaddagen]]),IF(OR(MONTH(jaar_zip[[#This Row],[Datum]])=1,MONTH(jaar_zip[[#This Row],[Datum]])=2,MONTH(jaar_zip[[#This Row],[Datum]])=11,MONTH(jaar_zip[[#This Row],[Datum]])=12),1.1,IF(OR(MONTH(jaar_zip[[#This Row],[Datum]])=3,MONTH(jaar_zip[[#This Row],[Datum]])=10),1,0.8))*jaar_zip[[#This Row],[graaddagen]],"")</f>
        <v>17.710000000000004</v>
      </c>
      <c r="O1598" s="101">
        <f>IF(ISNUMBER(jaar_zip[[#This Row],[etmaaltemperatuur]]),IF(jaar_zip[[#This Row],[etmaaltemperatuur]]&gt;stookgrens,jaar_zip[[#This Row],[etmaaltemperatuur]]-stookgrens,0),"")</f>
        <v>0</v>
      </c>
    </row>
    <row r="1599" spans="1:15" x14ac:dyDescent="0.3">
      <c r="A1599">
        <v>277</v>
      </c>
      <c r="B1599">
        <v>20240112</v>
      </c>
      <c r="C1599">
        <v>5.7</v>
      </c>
      <c r="D1599">
        <v>4</v>
      </c>
      <c r="E1599">
        <v>128</v>
      </c>
      <c r="F1599">
        <v>0.8</v>
      </c>
      <c r="H1599">
        <v>90</v>
      </c>
      <c r="I1599" s="101" t="s">
        <v>25</v>
      </c>
      <c r="J1599" s="1">
        <f>DATEVALUE(RIGHT(jaar_zip[[#This Row],[YYYYMMDD]],2)&amp;"-"&amp;MID(jaar_zip[[#This Row],[YYYYMMDD]],5,2)&amp;"-"&amp;LEFT(jaar_zip[[#This Row],[YYYYMMDD]],4))</f>
        <v>45303</v>
      </c>
      <c r="K1599" s="101" t="str">
        <f>IF(AND(VALUE(MONTH(jaar_zip[[#This Row],[Datum]]))=1,VALUE(WEEKNUM(jaar_zip[[#This Row],[Datum]],21))&gt;51),RIGHT(YEAR(jaar_zip[[#This Row],[Datum]])-1,2),RIGHT(YEAR(jaar_zip[[#This Row],[Datum]]),2))&amp;"-"&amp; TEXT(WEEKNUM(jaar_zip[[#This Row],[Datum]],21),"00")</f>
        <v>24-02</v>
      </c>
      <c r="L1599" s="101">
        <f>MONTH(jaar_zip[[#This Row],[Datum]])</f>
        <v>1</v>
      </c>
      <c r="M1599" s="101">
        <f>IF(ISNUMBER(jaar_zip[[#This Row],[etmaaltemperatuur]]),IF(jaar_zip[[#This Row],[etmaaltemperatuur]]&lt;stookgrens,stookgrens-jaar_zip[[#This Row],[etmaaltemperatuur]],0),"")</f>
        <v>14</v>
      </c>
      <c r="N1599" s="101">
        <f>IF(ISNUMBER(jaar_zip[[#This Row],[graaddagen]]),IF(OR(MONTH(jaar_zip[[#This Row],[Datum]])=1,MONTH(jaar_zip[[#This Row],[Datum]])=2,MONTH(jaar_zip[[#This Row],[Datum]])=11,MONTH(jaar_zip[[#This Row],[Datum]])=12),1.1,IF(OR(MONTH(jaar_zip[[#This Row],[Datum]])=3,MONTH(jaar_zip[[#This Row],[Datum]])=10),1,0.8))*jaar_zip[[#This Row],[graaddagen]],"")</f>
        <v>15.400000000000002</v>
      </c>
      <c r="O1599" s="101">
        <f>IF(ISNUMBER(jaar_zip[[#This Row],[etmaaltemperatuur]]),IF(jaar_zip[[#This Row],[etmaaltemperatuur]]&gt;stookgrens,jaar_zip[[#This Row],[etmaaltemperatuur]]-stookgrens,0),"")</f>
        <v>0</v>
      </c>
    </row>
    <row r="1600" spans="1:15" x14ac:dyDescent="0.3">
      <c r="A1600">
        <v>277</v>
      </c>
      <c r="B1600">
        <v>20240113</v>
      </c>
      <c r="C1600">
        <v>8.6</v>
      </c>
      <c r="D1600">
        <v>4.5999999999999996</v>
      </c>
      <c r="E1600">
        <v>147</v>
      </c>
      <c r="F1600">
        <v>1.9</v>
      </c>
      <c r="H1600">
        <v>91</v>
      </c>
      <c r="I1600" s="101" t="s">
        <v>25</v>
      </c>
      <c r="J1600" s="1">
        <f>DATEVALUE(RIGHT(jaar_zip[[#This Row],[YYYYMMDD]],2)&amp;"-"&amp;MID(jaar_zip[[#This Row],[YYYYMMDD]],5,2)&amp;"-"&amp;LEFT(jaar_zip[[#This Row],[YYYYMMDD]],4))</f>
        <v>45304</v>
      </c>
      <c r="K1600" s="101" t="str">
        <f>IF(AND(VALUE(MONTH(jaar_zip[[#This Row],[Datum]]))=1,VALUE(WEEKNUM(jaar_zip[[#This Row],[Datum]],21))&gt;51),RIGHT(YEAR(jaar_zip[[#This Row],[Datum]])-1,2),RIGHT(YEAR(jaar_zip[[#This Row],[Datum]]),2))&amp;"-"&amp; TEXT(WEEKNUM(jaar_zip[[#This Row],[Datum]],21),"00")</f>
        <v>24-02</v>
      </c>
      <c r="L1600" s="101">
        <f>MONTH(jaar_zip[[#This Row],[Datum]])</f>
        <v>1</v>
      </c>
      <c r="M1600" s="101">
        <f>IF(ISNUMBER(jaar_zip[[#This Row],[etmaaltemperatuur]]),IF(jaar_zip[[#This Row],[etmaaltemperatuur]]&lt;stookgrens,stookgrens-jaar_zip[[#This Row],[etmaaltemperatuur]],0),"")</f>
        <v>13.4</v>
      </c>
      <c r="N1600" s="101">
        <f>IF(ISNUMBER(jaar_zip[[#This Row],[graaddagen]]),IF(OR(MONTH(jaar_zip[[#This Row],[Datum]])=1,MONTH(jaar_zip[[#This Row],[Datum]])=2,MONTH(jaar_zip[[#This Row],[Datum]])=11,MONTH(jaar_zip[[#This Row],[Datum]])=12),1.1,IF(OR(MONTH(jaar_zip[[#This Row],[Datum]])=3,MONTH(jaar_zip[[#This Row],[Datum]])=10),1,0.8))*jaar_zip[[#This Row],[graaddagen]],"")</f>
        <v>14.740000000000002</v>
      </c>
      <c r="O1600" s="101">
        <f>IF(ISNUMBER(jaar_zip[[#This Row],[etmaaltemperatuur]]),IF(jaar_zip[[#This Row],[etmaaltemperatuur]]&gt;stookgrens,jaar_zip[[#This Row],[etmaaltemperatuur]]-stookgrens,0),"")</f>
        <v>0</v>
      </c>
    </row>
    <row r="1601" spans="1:15" x14ac:dyDescent="0.3">
      <c r="A1601">
        <v>277</v>
      </c>
      <c r="B1601">
        <v>20240114</v>
      </c>
      <c r="C1601">
        <v>9.9</v>
      </c>
      <c r="D1601">
        <v>4.5</v>
      </c>
      <c r="E1601">
        <v>377</v>
      </c>
      <c r="F1601">
        <v>2.2999999999999998</v>
      </c>
      <c r="H1601">
        <v>81</v>
      </c>
      <c r="I1601" s="101" t="s">
        <v>25</v>
      </c>
      <c r="J1601" s="1">
        <f>DATEVALUE(RIGHT(jaar_zip[[#This Row],[YYYYMMDD]],2)&amp;"-"&amp;MID(jaar_zip[[#This Row],[YYYYMMDD]],5,2)&amp;"-"&amp;LEFT(jaar_zip[[#This Row],[YYYYMMDD]],4))</f>
        <v>45305</v>
      </c>
      <c r="K1601" s="101" t="str">
        <f>IF(AND(VALUE(MONTH(jaar_zip[[#This Row],[Datum]]))=1,VALUE(WEEKNUM(jaar_zip[[#This Row],[Datum]],21))&gt;51),RIGHT(YEAR(jaar_zip[[#This Row],[Datum]])-1,2),RIGHT(YEAR(jaar_zip[[#This Row],[Datum]]),2))&amp;"-"&amp; TEXT(WEEKNUM(jaar_zip[[#This Row],[Datum]],21),"00")</f>
        <v>24-02</v>
      </c>
      <c r="L1601" s="101">
        <f>MONTH(jaar_zip[[#This Row],[Datum]])</f>
        <v>1</v>
      </c>
      <c r="M1601" s="101">
        <f>IF(ISNUMBER(jaar_zip[[#This Row],[etmaaltemperatuur]]),IF(jaar_zip[[#This Row],[etmaaltemperatuur]]&lt;stookgrens,stookgrens-jaar_zip[[#This Row],[etmaaltemperatuur]],0),"")</f>
        <v>13.5</v>
      </c>
      <c r="N1601" s="101">
        <f>IF(ISNUMBER(jaar_zip[[#This Row],[graaddagen]]),IF(OR(MONTH(jaar_zip[[#This Row],[Datum]])=1,MONTH(jaar_zip[[#This Row],[Datum]])=2,MONTH(jaar_zip[[#This Row],[Datum]])=11,MONTH(jaar_zip[[#This Row],[Datum]])=12),1.1,IF(OR(MONTH(jaar_zip[[#This Row],[Datum]])=3,MONTH(jaar_zip[[#This Row],[Datum]])=10),1,0.8))*jaar_zip[[#This Row],[graaddagen]],"")</f>
        <v>14.850000000000001</v>
      </c>
      <c r="O1601" s="101">
        <f>IF(ISNUMBER(jaar_zip[[#This Row],[etmaaltemperatuur]]),IF(jaar_zip[[#This Row],[etmaaltemperatuur]]&gt;stookgrens,jaar_zip[[#This Row],[etmaaltemperatuur]]-stookgrens,0),"")</f>
        <v>0</v>
      </c>
    </row>
    <row r="1602" spans="1:15" x14ac:dyDescent="0.3">
      <c r="A1602">
        <v>277</v>
      </c>
      <c r="B1602">
        <v>20240115</v>
      </c>
      <c r="C1602">
        <v>12.2</v>
      </c>
      <c r="D1602">
        <v>3.3</v>
      </c>
      <c r="E1602">
        <v>182</v>
      </c>
      <c r="F1602">
        <v>3.1</v>
      </c>
      <c r="H1602">
        <v>78</v>
      </c>
      <c r="I1602" s="101" t="s">
        <v>25</v>
      </c>
      <c r="J1602" s="1">
        <f>DATEVALUE(RIGHT(jaar_zip[[#This Row],[YYYYMMDD]],2)&amp;"-"&amp;MID(jaar_zip[[#This Row],[YYYYMMDD]],5,2)&amp;"-"&amp;LEFT(jaar_zip[[#This Row],[YYYYMMDD]],4))</f>
        <v>45306</v>
      </c>
      <c r="K1602" s="101" t="str">
        <f>IF(AND(VALUE(MONTH(jaar_zip[[#This Row],[Datum]]))=1,VALUE(WEEKNUM(jaar_zip[[#This Row],[Datum]],21))&gt;51),RIGHT(YEAR(jaar_zip[[#This Row],[Datum]])-1,2),RIGHT(YEAR(jaar_zip[[#This Row],[Datum]]),2))&amp;"-"&amp; TEXT(WEEKNUM(jaar_zip[[#This Row],[Datum]],21),"00")</f>
        <v>24-03</v>
      </c>
      <c r="L1602" s="101">
        <f>MONTH(jaar_zip[[#This Row],[Datum]])</f>
        <v>1</v>
      </c>
      <c r="M1602" s="101">
        <f>IF(ISNUMBER(jaar_zip[[#This Row],[etmaaltemperatuur]]),IF(jaar_zip[[#This Row],[etmaaltemperatuur]]&lt;stookgrens,stookgrens-jaar_zip[[#This Row],[etmaaltemperatuur]],0),"")</f>
        <v>14.7</v>
      </c>
      <c r="N1602" s="101">
        <f>IF(ISNUMBER(jaar_zip[[#This Row],[graaddagen]]),IF(OR(MONTH(jaar_zip[[#This Row],[Datum]])=1,MONTH(jaar_zip[[#This Row],[Datum]])=2,MONTH(jaar_zip[[#This Row],[Datum]])=11,MONTH(jaar_zip[[#This Row],[Datum]])=12),1.1,IF(OR(MONTH(jaar_zip[[#This Row],[Datum]])=3,MONTH(jaar_zip[[#This Row],[Datum]])=10),1,0.8))*jaar_zip[[#This Row],[graaddagen]],"")</f>
        <v>16.170000000000002</v>
      </c>
      <c r="O1602" s="101">
        <f>IF(ISNUMBER(jaar_zip[[#This Row],[etmaaltemperatuur]]),IF(jaar_zip[[#This Row],[etmaaltemperatuur]]&gt;stookgrens,jaar_zip[[#This Row],[etmaaltemperatuur]]-stookgrens,0),"")</f>
        <v>0</v>
      </c>
    </row>
    <row r="1603" spans="1:15" x14ac:dyDescent="0.3">
      <c r="A1603">
        <v>277</v>
      </c>
      <c r="B1603">
        <v>20240116</v>
      </c>
      <c r="C1603">
        <v>6.7</v>
      </c>
      <c r="D1603">
        <v>1.4</v>
      </c>
      <c r="E1603">
        <v>227</v>
      </c>
      <c r="F1603">
        <v>4.5</v>
      </c>
      <c r="H1603">
        <v>83</v>
      </c>
      <c r="I1603" s="101" t="s">
        <v>25</v>
      </c>
      <c r="J1603" s="1">
        <f>DATEVALUE(RIGHT(jaar_zip[[#This Row],[YYYYMMDD]],2)&amp;"-"&amp;MID(jaar_zip[[#This Row],[YYYYMMDD]],5,2)&amp;"-"&amp;LEFT(jaar_zip[[#This Row],[YYYYMMDD]],4))</f>
        <v>45307</v>
      </c>
      <c r="K1603" s="101" t="str">
        <f>IF(AND(VALUE(MONTH(jaar_zip[[#This Row],[Datum]]))=1,VALUE(WEEKNUM(jaar_zip[[#This Row],[Datum]],21))&gt;51),RIGHT(YEAR(jaar_zip[[#This Row],[Datum]])-1,2),RIGHT(YEAR(jaar_zip[[#This Row],[Datum]]),2))&amp;"-"&amp; TEXT(WEEKNUM(jaar_zip[[#This Row],[Datum]],21),"00")</f>
        <v>24-03</v>
      </c>
      <c r="L1603" s="101">
        <f>MONTH(jaar_zip[[#This Row],[Datum]])</f>
        <v>1</v>
      </c>
      <c r="M1603" s="101">
        <f>IF(ISNUMBER(jaar_zip[[#This Row],[etmaaltemperatuur]]),IF(jaar_zip[[#This Row],[etmaaltemperatuur]]&lt;stookgrens,stookgrens-jaar_zip[[#This Row],[etmaaltemperatuur]],0),"")</f>
        <v>16.600000000000001</v>
      </c>
      <c r="N1603" s="101">
        <f>IF(ISNUMBER(jaar_zip[[#This Row],[graaddagen]]),IF(OR(MONTH(jaar_zip[[#This Row],[Datum]])=1,MONTH(jaar_zip[[#This Row],[Datum]])=2,MONTH(jaar_zip[[#This Row],[Datum]])=11,MONTH(jaar_zip[[#This Row],[Datum]])=12),1.1,IF(OR(MONTH(jaar_zip[[#This Row],[Datum]])=3,MONTH(jaar_zip[[#This Row],[Datum]])=10),1,0.8))*jaar_zip[[#This Row],[graaddagen]],"")</f>
        <v>18.260000000000002</v>
      </c>
      <c r="O1603" s="101">
        <f>IF(ISNUMBER(jaar_zip[[#This Row],[etmaaltemperatuur]]),IF(jaar_zip[[#This Row],[etmaaltemperatuur]]&gt;stookgrens,jaar_zip[[#This Row],[etmaaltemperatuur]]-stookgrens,0),"")</f>
        <v>0</v>
      </c>
    </row>
    <row r="1604" spans="1:15" x14ac:dyDescent="0.3">
      <c r="A1604">
        <v>277</v>
      </c>
      <c r="B1604">
        <v>20240117</v>
      </c>
      <c r="C1604">
        <v>5.2</v>
      </c>
      <c r="D1604">
        <v>0.3</v>
      </c>
      <c r="E1604">
        <v>139</v>
      </c>
      <c r="F1604">
        <v>-0.1</v>
      </c>
      <c r="H1604">
        <v>85</v>
      </c>
      <c r="I1604" s="101" t="s">
        <v>25</v>
      </c>
      <c r="J1604" s="1">
        <f>DATEVALUE(RIGHT(jaar_zip[[#This Row],[YYYYMMDD]],2)&amp;"-"&amp;MID(jaar_zip[[#This Row],[YYYYMMDD]],5,2)&amp;"-"&amp;LEFT(jaar_zip[[#This Row],[YYYYMMDD]],4))</f>
        <v>45308</v>
      </c>
      <c r="K1604" s="101" t="str">
        <f>IF(AND(VALUE(MONTH(jaar_zip[[#This Row],[Datum]]))=1,VALUE(WEEKNUM(jaar_zip[[#This Row],[Datum]],21))&gt;51),RIGHT(YEAR(jaar_zip[[#This Row],[Datum]])-1,2),RIGHT(YEAR(jaar_zip[[#This Row],[Datum]]),2))&amp;"-"&amp; TEXT(WEEKNUM(jaar_zip[[#This Row],[Datum]],21),"00")</f>
        <v>24-03</v>
      </c>
      <c r="L1604" s="101">
        <f>MONTH(jaar_zip[[#This Row],[Datum]])</f>
        <v>1</v>
      </c>
      <c r="M1604" s="101">
        <f>IF(ISNUMBER(jaar_zip[[#This Row],[etmaaltemperatuur]]),IF(jaar_zip[[#This Row],[etmaaltemperatuur]]&lt;stookgrens,stookgrens-jaar_zip[[#This Row],[etmaaltemperatuur]],0),"")</f>
        <v>17.7</v>
      </c>
      <c r="N1604" s="101">
        <f>IF(ISNUMBER(jaar_zip[[#This Row],[graaddagen]]),IF(OR(MONTH(jaar_zip[[#This Row],[Datum]])=1,MONTH(jaar_zip[[#This Row],[Datum]])=2,MONTH(jaar_zip[[#This Row],[Datum]])=11,MONTH(jaar_zip[[#This Row],[Datum]])=12),1.1,IF(OR(MONTH(jaar_zip[[#This Row],[Datum]])=3,MONTH(jaar_zip[[#This Row],[Datum]])=10),1,0.8))*jaar_zip[[#This Row],[graaddagen]],"")</f>
        <v>19.470000000000002</v>
      </c>
      <c r="O1604" s="101">
        <f>IF(ISNUMBER(jaar_zip[[#This Row],[etmaaltemperatuur]]),IF(jaar_zip[[#This Row],[etmaaltemperatuur]]&gt;stookgrens,jaar_zip[[#This Row],[etmaaltemperatuur]]-stookgrens,0),"")</f>
        <v>0</v>
      </c>
    </row>
    <row r="1605" spans="1:15" x14ac:dyDescent="0.3">
      <c r="A1605">
        <v>277</v>
      </c>
      <c r="B1605">
        <v>20240118</v>
      </c>
      <c r="C1605">
        <v>5.5</v>
      </c>
      <c r="D1605">
        <v>2.2000000000000002</v>
      </c>
      <c r="E1605">
        <v>393</v>
      </c>
      <c r="F1605">
        <v>1.8</v>
      </c>
      <c r="H1605">
        <v>77</v>
      </c>
      <c r="I1605" s="101" t="s">
        <v>25</v>
      </c>
      <c r="J1605" s="1">
        <f>DATEVALUE(RIGHT(jaar_zip[[#This Row],[YYYYMMDD]],2)&amp;"-"&amp;MID(jaar_zip[[#This Row],[YYYYMMDD]],5,2)&amp;"-"&amp;LEFT(jaar_zip[[#This Row],[YYYYMMDD]],4))</f>
        <v>45309</v>
      </c>
      <c r="K1605" s="101" t="str">
        <f>IF(AND(VALUE(MONTH(jaar_zip[[#This Row],[Datum]]))=1,VALUE(WEEKNUM(jaar_zip[[#This Row],[Datum]],21))&gt;51),RIGHT(YEAR(jaar_zip[[#This Row],[Datum]])-1,2),RIGHT(YEAR(jaar_zip[[#This Row],[Datum]]),2))&amp;"-"&amp; TEXT(WEEKNUM(jaar_zip[[#This Row],[Datum]],21),"00")</f>
        <v>24-03</v>
      </c>
      <c r="L1605" s="101">
        <f>MONTH(jaar_zip[[#This Row],[Datum]])</f>
        <v>1</v>
      </c>
      <c r="M1605" s="101">
        <f>IF(ISNUMBER(jaar_zip[[#This Row],[etmaaltemperatuur]]),IF(jaar_zip[[#This Row],[etmaaltemperatuur]]&lt;stookgrens,stookgrens-jaar_zip[[#This Row],[etmaaltemperatuur]],0),"")</f>
        <v>15.8</v>
      </c>
      <c r="N1605" s="101">
        <f>IF(ISNUMBER(jaar_zip[[#This Row],[graaddagen]]),IF(OR(MONTH(jaar_zip[[#This Row],[Datum]])=1,MONTH(jaar_zip[[#This Row],[Datum]])=2,MONTH(jaar_zip[[#This Row],[Datum]])=11,MONTH(jaar_zip[[#This Row],[Datum]])=12),1.1,IF(OR(MONTH(jaar_zip[[#This Row],[Datum]])=3,MONTH(jaar_zip[[#This Row],[Datum]])=10),1,0.8))*jaar_zip[[#This Row],[graaddagen]],"")</f>
        <v>17.380000000000003</v>
      </c>
      <c r="O1605" s="101">
        <f>IF(ISNUMBER(jaar_zip[[#This Row],[etmaaltemperatuur]]),IF(jaar_zip[[#This Row],[etmaaltemperatuur]]&gt;stookgrens,jaar_zip[[#This Row],[etmaaltemperatuur]]-stookgrens,0),"")</f>
        <v>0</v>
      </c>
    </row>
    <row r="1606" spans="1:15" x14ac:dyDescent="0.3">
      <c r="A1606">
        <v>277</v>
      </c>
      <c r="B1606">
        <v>20240119</v>
      </c>
      <c r="C1606">
        <v>7.2</v>
      </c>
      <c r="D1606">
        <v>2.5</v>
      </c>
      <c r="E1606">
        <v>466</v>
      </c>
      <c r="F1606">
        <v>1.2</v>
      </c>
      <c r="H1606">
        <v>82</v>
      </c>
      <c r="I1606" s="101" t="s">
        <v>25</v>
      </c>
      <c r="J1606" s="1">
        <f>DATEVALUE(RIGHT(jaar_zip[[#This Row],[YYYYMMDD]],2)&amp;"-"&amp;MID(jaar_zip[[#This Row],[YYYYMMDD]],5,2)&amp;"-"&amp;LEFT(jaar_zip[[#This Row],[YYYYMMDD]],4))</f>
        <v>45310</v>
      </c>
      <c r="K1606" s="101" t="str">
        <f>IF(AND(VALUE(MONTH(jaar_zip[[#This Row],[Datum]]))=1,VALUE(WEEKNUM(jaar_zip[[#This Row],[Datum]],21))&gt;51),RIGHT(YEAR(jaar_zip[[#This Row],[Datum]])-1,2),RIGHT(YEAR(jaar_zip[[#This Row],[Datum]]),2))&amp;"-"&amp; TEXT(WEEKNUM(jaar_zip[[#This Row],[Datum]],21),"00")</f>
        <v>24-03</v>
      </c>
      <c r="L1606" s="101">
        <f>MONTH(jaar_zip[[#This Row],[Datum]])</f>
        <v>1</v>
      </c>
      <c r="M1606" s="101">
        <f>IF(ISNUMBER(jaar_zip[[#This Row],[etmaaltemperatuur]]),IF(jaar_zip[[#This Row],[etmaaltemperatuur]]&lt;stookgrens,stookgrens-jaar_zip[[#This Row],[etmaaltemperatuur]],0),"")</f>
        <v>15.5</v>
      </c>
      <c r="N1606" s="101">
        <f>IF(ISNUMBER(jaar_zip[[#This Row],[graaddagen]]),IF(OR(MONTH(jaar_zip[[#This Row],[Datum]])=1,MONTH(jaar_zip[[#This Row],[Datum]])=2,MONTH(jaar_zip[[#This Row],[Datum]])=11,MONTH(jaar_zip[[#This Row],[Datum]])=12),1.1,IF(OR(MONTH(jaar_zip[[#This Row],[Datum]])=3,MONTH(jaar_zip[[#This Row],[Datum]])=10),1,0.8))*jaar_zip[[#This Row],[graaddagen]],"")</f>
        <v>17.05</v>
      </c>
      <c r="O1606" s="101">
        <f>IF(ISNUMBER(jaar_zip[[#This Row],[etmaaltemperatuur]]),IF(jaar_zip[[#This Row],[etmaaltemperatuur]]&gt;stookgrens,jaar_zip[[#This Row],[etmaaltemperatuur]]-stookgrens,0),"")</f>
        <v>0</v>
      </c>
    </row>
    <row r="1607" spans="1:15" x14ac:dyDescent="0.3">
      <c r="A1607">
        <v>277</v>
      </c>
      <c r="B1607">
        <v>20240120</v>
      </c>
      <c r="C1607">
        <v>7.4</v>
      </c>
      <c r="D1607">
        <v>1.3</v>
      </c>
      <c r="E1607">
        <v>183</v>
      </c>
      <c r="F1607">
        <v>0</v>
      </c>
      <c r="H1607">
        <v>82</v>
      </c>
      <c r="I1607" s="101" t="s">
        <v>25</v>
      </c>
      <c r="J1607" s="1">
        <f>DATEVALUE(RIGHT(jaar_zip[[#This Row],[YYYYMMDD]],2)&amp;"-"&amp;MID(jaar_zip[[#This Row],[YYYYMMDD]],5,2)&amp;"-"&amp;LEFT(jaar_zip[[#This Row],[YYYYMMDD]],4))</f>
        <v>45311</v>
      </c>
      <c r="K1607" s="101" t="str">
        <f>IF(AND(VALUE(MONTH(jaar_zip[[#This Row],[Datum]]))=1,VALUE(WEEKNUM(jaar_zip[[#This Row],[Datum]],21))&gt;51),RIGHT(YEAR(jaar_zip[[#This Row],[Datum]])-1,2),RIGHT(YEAR(jaar_zip[[#This Row],[Datum]]),2))&amp;"-"&amp; TEXT(WEEKNUM(jaar_zip[[#This Row],[Datum]],21),"00")</f>
        <v>24-03</v>
      </c>
      <c r="L1607" s="101">
        <f>MONTH(jaar_zip[[#This Row],[Datum]])</f>
        <v>1</v>
      </c>
      <c r="M1607" s="101">
        <f>IF(ISNUMBER(jaar_zip[[#This Row],[etmaaltemperatuur]]),IF(jaar_zip[[#This Row],[etmaaltemperatuur]]&lt;stookgrens,stookgrens-jaar_zip[[#This Row],[etmaaltemperatuur]],0),"")</f>
        <v>16.7</v>
      </c>
      <c r="N1607" s="101">
        <f>IF(ISNUMBER(jaar_zip[[#This Row],[graaddagen]]),IF(OR(MONTH(jaar_zip[[#This Row],[Datum]])=1,MONTH(jaar_zip[[#This Row],[Datum]])=2,MONTH(jaar_zip[[#This Row],[Datum]])=11,MONTH(jaar_zip[[#This Row],[Datum]])=12),1.1,IF(OR(MONTH(jaar_zip[[#This Row],[Datum]])=3,MONTH(jaar_zip[[#This Row],[Datum]])=10),1,0.8))*jaar_zip[[#This Row],[graaddagen]],"")</f>
        <v>18.37</v>
      </c>
      <c r="O1607" s="101">
        <f>IF(ISNUMBER(jaar_zip[[#This Row],[etmaaltemperatuur]]),IF(jaar_zip[[#This Row],[etmaaltemperatuur]]&gt;stookgrens,jaar_zip[[#This Row],[etmaaltemperatuur]]-stookgrens,0),"")</f>
        <v>0</v>
      </c>
    </row>
    <row r="1608" spans="1:15" x14ac:dyDescent="0.3">
      <c r="A1608">
        <v>277</v>
      </c>
      <c r="B1608">
        <v>20240121</v>
      </c>
      <c r="C1608">
        <v>10.199999999999999</v>
      </c>
      <c r="D1608">
        <v>3.3</v>
      </c>
      <c r="E1608">
        <v>92</v>
      </c>
      <c r="F1608">
        <v>1</v>
      </c>
      <c r="H1608">
        <v>77</v>
      </c>
      <c r="I1608" s="101" t="s">
        <v>25</v>
      </c>
      <c r="J1608" s="1">
        <f>DATEVALUE(RIGHT(jaar_zip[[#This Row],[YYYYMMDD]],2)&amp;"-"&amp;MID(jaar_zip[[#This Row],[YYYYMMDD]],5,2)&amp;"-"&amp;LEFT(jaar_zip[[#This Row],[YYYYMMDD]],4))</f>
        <v>45312</v>
      </c>
      <c r="K1608" s="101" t="str">
        <f>IF(AND(VALUE(MONTH(jaar_zip[[#This Row],[Datum]]))=1,VALUE(WEEKNUM(jaar_zip[[#This Row],[Datum]],21))&gt;51),RIGHT(YEAR(jaar_zip[[#This Row],[Datum]])-1,2),RIGHT(YEAR(jaar_zip[[#This Row],[Datum]]),2))&amp;"-"&amp; TEXT(WEEKNUM(jaar_zip[[#This Row],[Datum]],21),"00")</f>
        <v>24-03</v>
      </c>
      <c r="L1608" s="101">
        <f>MONTH(jaar_zip[[#This Row],[Datum]])</f>
        <v>1</v>
      </c>
      <c r="M1608" s="101">
        <f>IF(ISNUMBER(jaar_zip[[#This Row],[etmaaltemperatuur]]),IF(jaar_zip[[#This Row],[etmaaltemperatuur]]&lt;stookgrens,stookgrens-jaar_zip[[#This Row],[etmaaltemperatuur]],0),"")</f>
        <v>14.7</v>
      </c>
      <c r="N1608" s="101">
        <f>IF(ISNUMBER(jaar_zip[[#This Row],[graaddagen]]),IF(OR(MONTH(jaar_zip[[#This Row],[Datum]])=1,MONTH(jaar_zip[[#This Row],[Datum]])=2,MONTH(jaar_zip[[#This Row],[Datum]])=11,MONTH(jaar_zip[[#This Row],[Datum]])=12),1.1,IF(OR(MONTH(jaar_zip[[#This Row],[Datum]])=3,MONTH(jaar_zip[[#This Row],[Datum]])=10),1,0.8))*jaar_zip[[#This Row],[graaddagen]],"")</f>
        <v>16.170000000000002</v>
      </c>
      <c r="O1608" s="101">
        <f>IF(ISNUMBER(jaar_zip[[#This Row],[etmaaltemperatuur]]),IF(jaar_zip[[#This Row],[etmaaltemperatuur]]&gt;stookgrens,jaar_zip[[#This Row],[etmaaltemperatuur]]-stookgrens,0),"")</f>
        <v>0</v>
      </c>
    </row>
    <row r="1609" spans="1:15" x14ac:dyDescent="0.3">
      <c r="A1609">
        <v>277</v>
      </c>
      <c r="B1609">
        <v>20240122</v>
      </c>
      <c r="C1609">
        <v>11.3</v>
      </c>
      <c r="D1609">
        <v>7.8</v>
      </c>
      <c r="E1609">
        <v>458</v>
      </c>
      <c r="F1609">
        <v>8.8000000000000007</v>
      </c>
      <c r="H1609">
        <v>84</v>
      </c>
      <c r="I1609" s="101" t="s">
        <v>25</v>
      </c>
      <c r="J1609" s="1">
        <f>DATEVALUE(RIGHT(jaar_zip[[#This Row],[YYYYMMDD]],2)&amp;"-"&amp;MID(jaar_zip[[#This Row],[YYYYMMDD]],5,2)&amp;"-"&amp;LEFT(jaar_zip[[#This Row],[YYYYMMDD]],4))</f>
        <v>45313</v>
      </c>
      <c r="K1609" s="101" t="str">
        <f>IF(AND(VALUE(MONTH(jaar_zip[[#This Row],[Datum]]))=1,VALUE(WEEKNUM(jaar_zip[[#This Row],[Datum]],21))&gt;51),RIGHT(YEAR(jaar_zip[[#This Row],[Datum]])-1,2),RIGHT(YEAR(jaar_zip[[#This Row],[Datum]]),2))&amp;"-"&amp; TEXT(WEEKNUM(jaar_zip[[#This Row],[Datum]],21),"00")</f>
        <v>24-04</v>
      </c>
      <c r="L1609" s="101">
        <f>MONTH(jaar_zip[[#This Row],[Datum]])</f>
        <v>1</v>
      </c>
      <c r="M1609" s="101">
        <f>IF(ISNUMBER(jaar_zip[[#This Row],[etmaaltemperatuur]]),IF(jaar_zip[[#This Row],[etmaaltemperatuur]]&lt;stookgrens,stookgrens-jaar_zip[[#This Row],[etmaaltemperatuur]],0),"")</f>
        <v>10.199999999999999</v>
      </c>
      <c r="N1609" s="101">
        <f>IF(ISNUMBER(jaar_zip[[#This Row],[graaddagen]]),IF(OR(MONTH(jaar_zip[[#This Row],[Datum]])=1,MONTH(jaar_zip[[#This Row],[Datum]])=2,MONTH(jaar_zip[[#This Row],[Datum]])=11,MONTH(jaar_zip[[#This Row],[Datum]])=12),1.1,IF(OR(MONTH(jaar_zip[[#This Row],[Datum]])=3,MONTH(jaar_zip[[#This Row],[Datum]])=10),1,0.8))*jaar_zip[[#This Row],[graaddagen]],"")</f>
        <v>11.22</v>
      </c>
      <c r="O1609" s="101">
        <f>IF(ISNUMBER(jaar_zip[[#This Row],[etmaaltemperatuur]]),IF(jaar_zip[[#This Row],[etmaaltemperatuur]]&gt;stookgrens,jaar_zip[[#This Row],[etmaaltemperatuur]]-stookgrens,0),"")</f>
        <v>0</v>
      </c>
    </row>
    <row r="1610" spans="1:15" x14ac:dyDescent="0.3">
      <c r="A1610">
        <v>277</v>
      </c>
      <c r="B1610">
        <v>20240123</v>
      </c>
      <c r="C1610">
        <v>10.199999999999999</v>
      </c>
      <c r="D1610">
        <v>6.8</v>
      </c>
      <c r="E1610">
        <v>347</v>
      </c>
      <c r="F1610">
        <v>7.3</v>
      </c>
      <c r="H1610">
        <v>87</v>
      </c>
      <c r="I1610" s="101" t="s">
        <v>25</v>
      </c>
      <c r="J1610" s="1">
        <f>DATEVALUE(RIGHT(jaar_zip[[#This Row],[YYYYMMDD]],2)&amp;"-"&amp;MID(jaar_zip[[#This Row],[YYYYMMDD]],5,2)&amp;"-"&amp;LEFT(jaar_zip[[#This Row],[YYYYMMDD]],4))</f>
        <v>45314</v>
      </c>
      <c r="K1610" s="101" t="str">
        <f>IF(AND(VALUE(MONTH(jaar_zip[[#This Row],[Datum]]))=1,VALUE(WEEKNUM(jaar_zip[[#This Row],[Datum]],21))&gt;51),RIGHT(YEAR(jaar_zip[[#This Row],[Datum]])-1,2),RIGHT(YEAR(jaar_zip[[#This Row],[Datum]]),2))&amp;"-"&amp; TEXT(WEEKNUM(jaar_zip[[#This Row],[Datum]],21),"00")</f>
        <v>24-04</v>
      </c>
      <c r="L1610" s="101">
        <f>MONTH(jaar_zip[[#This Row],[Datum]])</f>
        <v>1</v>
      </c>
      <c r="M1610" s="101">
        <f>IF(ISNUMBER(jaar_zip[[#This Row],[etmaaltemperatuur]]),IF(jaar_zip[[#This Row],[etmaaltemperatuur]]&lt;stookgrens,stookgrens-jaar_zip[[#This Row],[etmaaltemperatuur]],0),"")</f>
        <v>11.2</v>
      </c>
      <c r="N1610" s="101">
        <f>IF(ISNUMBER(jaar_zip[[#This Row],[graaddagen]]),IF(OR(MONTH(jaar_zip[[#This Row],[Datum]])=1,MONTH(jaar_zip[[#This Row],[Datum]])=2,MONTH(jaar_zip[[#This Row],[Datum]])=11,MONTH(jaar_zip[[#This Row],[Datum]])=12),1.1,IF(OR(MONTH(jaar_zip[[#This Row],[Datum]])=3,MONTH(jaar_zip[[#This Row],[Datum]])=10),1,0.8))*jaar_zip[[#This Row],[graaddagen]],"")</f>
        <v>12.32</v>
      </c>
      <c r="O1610" s="101">
        <f>IF(ISNUMBER(jaar_zip[[#This Row],[etmaaltemperatuur]]),IF(jaar_zip[[#This Row],[etmaaltemperatuur]]&gt;stookgrens,jaar_zip[[#This Row],[etmaaltemperatuur]]-stookgrens,0),"")</f>
        <v>0</v>
      </c>
    </row>
    <row r="1611" spans="1:15" x14ac:dyDescent="0.3">
      <c r="A1611">
        <v>277</v>
      </c>
      <c r="B1611">
        <v>20240124</v>
      </c>
      <c r="C1611">
        <v>13.8</v>
      </c>
      <c r="D1611">
        <v>8.6</v>
      </c>
      <c r="E1611">
        <v>409</v>
      </c>
      <c r="F1611">
        <v>0.4</v>
      </c>
      <c r="H1611">
        <v>80</v>
      </c>
      <c r="I1611" s="101" t="s">
        <v>25</v>
      </c>
      <c r="J1611" s="1">
        <f>DATEVALUE(RIGHT(jaar_zip[[#This Row],[YYYYMMDD]],2)&amp;"-"&amp;MID(jaar_zip[[#This Row],[YYYYMMDD]],5,2)&amp;"-"&amp;LEFT(jaar_zip[[#This Row],[YYYYMMDD]],4))</f>
        <v>45315</v>
      </c>
      <c r="K1611" s="101" t="str">
        <f>IF(AND(VALUE(MONTH(jaar_zip[[#This Row],[Datum]]))=1,VALUE(WEEKNUM(jaar_zip[[#This Row],[Datum]],21))&gt;51),RIGHT(YEAR(jaar_zip[[#This Row],[Datum]])-1,2),RIGHT(YEAR(jaar_zip[[#This Row],[Datum]]),2))&amp;"-"&amp; TEXT(WEEKNUM(jaar_zip[[#This Row],[Datum]],21),"00")</f>
        <v>24-04</v>
      </c>
      <c r="L1611" s="101">
        <f>MONTH(jaar_zip[[#This Row],[Datum]])</f>
        <v>1</v>
      </c>
      <c r="M1611" s="101">
        <f>IF(ISNUMBER(jaar_zip[[#This Row],[etmaaltemperatuur]]),IF(jaar_zip[[#This Row],[etmaaltemperatuur]]&lt;stookgrens,stookgrens-jaar_zip[[#This Row],[etmaaltemperatuur]],0),"")</f>
        <v>9.4</v>
      </c>
      <c r="N1611" s="101">
        <f>IF(ISNUMBER(jaar_zip[[#This Row],[graaddagen]]),IF(OR(MONTH(jaar_zip[[#This Row],[Datum]])=1,MONTH(jaar_zip[[#This Row],[Datum]])=2,MONTH(jaar_zip[[#This Row],[Datum]])=11,MONTH(jaar_zip[[#This Row],[Datum]])=12),1.1,IF(OR(MONTH(jaar_zip[[#This Row],[Datum]])=3,MONTH(jaar_zip[[#This Row],[Datum]])=10),1,0.8))*jaar_zip[[#This Row],[graaddagen]],"")</f>
        <v>10.340000000000002</v>
      </c>
      <c r="O1611" s="101">
        <f>IF(ISNUMBER(jaar_zip[[#This Row],[etmaaltemperatuur]]),IF(jaar_zip[[#This Row],[etmaaltemperatuur]]&gt;stookgrens,jaar_zip[[#This Row],[etmaaltemperatuur]]-stookgrens,0),"")</f>
        <v>0</v>
      </c>
    </row>
    <row r="1612" spans="1:15" x14ac:dyDescent="0.3">
      <c r="A1612">
        <v>277</v>
      </c>
      <c r="B1612">
        <v>20240125</v>
      </c>
      <c r="C1612">
        <v>5.3</v>
      </c>
      <c r="D1612">
        <v>6.3</v>
      </c>
      <c r="E1612">
        <v>351</v>
      </c>
      <c r="F1612">
        <v>0.1</v>
      </c>
      <c r="H1612">
        <v>93</v>
      </c>
      <c r="I1612" s="101" t="s">
        <v>25</v>
      </c>
      <c r="J1612" s="1">
        <f>DATEVALUE(RIGHT(jaar_zip[[#This Row],[YYYYMMDD]],2)&amp;"-"&amp;MID(jaar_zip[[#This Row],[YYYYMMDD]],5,2)&amp;"-"&amp;LEFT(jaar_zip[[#This Row],[YYYYMMDD]],4))</f>
        <v>45316</v>
      </c>
      <c r="K1612" s="101" t="str">
        <f>IF(AND(VALUE(MONTH(jaar_zip[[#This Row],[Datum]]))=1,VALUE(WEEKNUM(jaar_zip[[#This Row],[Datum]],21))&gt;51),RIGHT(YEAR(jaar_zip[[#This Row],[Datum]])-1,2),RIGHT(YEAR(jaar_zip[[#This Row],[Datum]]),2))&amp;"-"&amp; TEXT(WEEKNUM(jaar_zip[[#This Row],[Datum]],21),"00")</f>
        <v>24-04</v>
      </c>
      <c r="L1612" s="101">
        <f>MONTH(jaar_zip[[#This Row],[Datum]])</f>
        <v>1</v>
      </c>
      <c r="M1612" s="101">
        <f>IF(ISNUMBER(jaar_zip[[#This Row],[etmaaltemperatuur]]),IF(jaar_zip[[#This Row],[etmaaltemperatuur]]&lt;stookgrens,stookgrens-jaar_zip[[#This Row],[etmaaltemperatuur]],0),"")</f>
        <v>11.7</v>
      </c>
      <c r="N1612" s="101">
        <f>IF(ISNUMBER(jaar_zip[[#This Row],[graaddagen]]),IF(OR(MONTH(jaar_zip[[#This Row],[Datum]])=1,MONTH(jaar_zip[[#This Row],[Datum]])=2,MONTH(jaar_zip[[#This Row],[Datum]])=11,MONTH(jaar_zip[[#This Row],[Datum]])=12),1.1,IF(OR(MONTH(jaar_zip[[#This Row],[Datum]])=3,MONTH(jaar_zip[[#This Row],[Datum]])=10),1,0.8))*jaar_zip[[#This Row],[graaddagen]],"")</f>
        <v>12.870000000000001</v>
      </c>
      <c r="O1612" s="101">
        <f>IF(ISNUMBER(jaar_zip[[#This Row],[etmaaltemperatuur]]),IF(jaar_zip[[#This Row],[etmaaltemperatuur]]&gt;stookgrens,jaar_zip[[#This Row],[etmaaltemperatuur]]-stookgrens,0),"")</f>
        <v>0</v>
      </c>
    </row>
    <row r="1613" spans="1:15" x14ac:dyDescent="0.3">
      <c r="A1613">
        <v>277</v>
      </c>
      <c r="B1613">
        <v>20240126</v>
      </c>
      <c r="C1613">
        <v>10.8</v>
      </c>
      <c r="D1613">
        <v>7.7</v>
      </c>
      <c r="E1613">
        <v>315</v>
      </c>
      <c r="F1613">
        <v>4</v>
      </c>
      <c r="H1613">
        <v>87</v>
      </c>
      <c r="I1613" s="101" t="s">
        <v>25</v>
      </c>
      <c r="J1613" s="1">
        <f>DATEVALUE(RIGHT(jaar_zip[[#This Row],[YYYYMMDD]],2)&amp;"-"&amp;MID(jaar_zip[[#This Row],[YYYYMMDD]],5,2)&amp;"-"&amp;LEFT(jaar_zip[[#This Row],[YYYYMMDD]],4))</f>
        <v>45317</v>
      </c>
      <c r="K1613" s="101" t="str">
        <f>IF(AND(VALUE(MONTH(jaar_zip[[#This Row],[Datum]]))=1,VALUE(WEEKNUM(jaar_zip[[#This Row],[Datum]],21))&gt;51),RIGHT(YEAR(jaar_zip[[#This Row],[Datum]])-1,2),RIGHT(YEAR(jaar_zip[[#This Row],[Datum]]),2))&amp;"-"&amp; TEXT(WEEKNUM(jaar_zip[[#This Row],[Datum]],21),"00")</f>
        <v>24-04</v>
      </c>
      <c r="L1613" s="101">
        <f>MONTH(jaar_zip[[#This Row],[Datum]])</f>
        <v>1</v>
      </c>
      <c r="M1613" s="101">
        <f>IF(ISNUMBER(jaar_zip[[#This Row],[etmaaltemperatuur]]),IF(jaar_zip[[#This Row],[etmaaltemperatuur]]&lt;stookgrens,stookgrens-jaar_zip[[#This Row],[etmaaltemperatuur]],0),"")</f>
        <v>10.3</v>
      </c>
      <c r="N1613" s="101">
        <f>IF(ISNUMBER(jaar_zip[[#This Row],[graaddagen]]),IF(OR(MONTH(jaar_zip[[#This Row],[Datum]])=1,MONTH(jaar_zip[[#This Row],[Datum]])=2,MONTH(jaar_zip[[#This Row],[Datum]])=11,MONTH(jaar_zip[[#This Row],[Datum]])=12),1.1,IF(OR(MONTH(jaar_zip[[#This Row],[Datum]])=3,MONTH(jaar_zip[[#This Row],[Datum]])=10),1,0.8))*jaar_zip[[#This Row],[graaddagen]],"")</f>
        <v>11.330000000000002</v>
      </c>
      <c r="O1613" s="101">
        <f>IF(ISNUMBER(jaar_zip[[#This Row],[etmaaltemperatuur]]),IF(jaar_zip[[#This Row],[etmaaltemperatuur]]&gt;stookgrens,jaar_zip[[#This Row],[etmaaltemperatuur]]-stookgrens,0),"")</f>
        <v>0</v>
      </c>
    </row>
    <row r="1614" spans="1:15" x14ac:dyDescent="0.3">
      <c r="A1614">
        <v>277</v>
      </c>
      <c r="B1614">
        <v>20240127</v>
      </c>
      <c r="C1614">
        <v>4.9000000000000004</v>
      </c>
      <c r="D1614">
        <v>4.8</v>
      </c>
      <c r="E1614">
        <v>499</v>
      </c>
      <c r="F1614">
        <v>0</v>
      </c>
      <c r="H1614">
        <v>89</v>
      </c>
      <c r="I1614" s="101" t="s">
        <v>25</v>
      </c>
      <c r="J1614" s="1">
        <f>DATEVALUE(RIGHT(jaar_zip[[#This Row],[YYYYMMDD]],2)&amp;"-"&amp;MID(jaar_zip[[#This Row],[YYYYMMDD]],5,2)&amp;"-"&amp;LEFT(jaar_zip[[#This Row],[YYYYMMDD]],4))</f>
        <v>45318</v>
      </c>
      <c r="K1614" s="101" t="str">
        <f>IF(AND(VALUE(MONTH(jaar_zip[[#This Row],[Datum]]))=1,VALUE(WEEKNUM(jaar_zip[[#This Row],[Datum]],21))&gt;51),RIGHT(YEAR(jaar_zip[[#This Row],[Datum]])-1,2),RIGHT(YEAR(jaar_zip[[#This Row],[Datum]]),2))&amp;"-"&amp; TEXT(WEEKNUM(jaar_zip[[#This Row],[Datum]],21),"00")</f>
        <v>24-04</v>
      </c>
      <c r="L1614" s="101">
        <f>MONTH(jaar_zip[[#This Row],[Datum]])</f>
        <v>1</v>
      </c>
      <c r="M1614" s="101">
        <f>IF(ISNUMBER(jaar_zip[[#This Row],[etmaaltemperatuur]]),IF(jaar_zip[[#This Row],[etmaaltemperatuur]]&lt;stookgrens,stookgrens-jaar_zip[[#This Row],[etmaaltemperatuur]],0),"")</f>
        <v>13.2</v>
      </c>
      <c r="N1614" s="101">
        <f>IF(ISNUMBER(jaar_zip[[#This Row],[graaddagen]]),IF(OR(MONTH(jaar_zip[[#This Row],[Datum]])=1,MONTH(jaar_zip[[#This Row],[Datum]])=2,MONTH(jaar_zip[[#This Row],[Datum]])=11,MONTH(jaar_zip[[#This Row],[Datum]])=12),1.1,IF(OR(MONTH(jaar_zip[[#This Row],[Datum]])=3,MONTH(jaar_zip[[#This Row],[Datum]])=10),1,0.8))*jaar_zip[[#This Row],[graaddagen]],"")</f>
        <v>14.52</v>
      </c>
      <c r="O1614" s="101">
        <f>IF(ISNUMBER(jaar_zip[[#This Row],[etmaaltemperatuur]]),IF(jaar_zip[[#This Row],[etmaaltemperatuur]]&gt;stookgrens,jaar_zip[[#This Row],[etmaaltemperatuur]]-stookgrens,0),"")</f>
        <v>0</v>
      </c>
    </row>
    <row r="1615" spans="1:15" x14ac:dyDescent="0.3">
      <c r="A1615">
        <v>277</v>
      </c>
      <c r="B1615">
        <v>20240128</v>
      </c>
      <c r="C1615">
        <v>5.8</v>
      </c>
      <c r="D1615">
        <v>4.5</v>
      </c>
      <c r="E1615">
        <v>569</v>
      </c>
      <c r="F1615">
        <v>0</v>
      </c>
      <c r="H1615">
        <v>75</v>
      </c>
      <c r="I1615" s="101" t="s">
        <v>25</v>
      </c>
      <c r="J1615" s="1">
        <f>DATEVALUE(RIGHT(jaar_zip[[#This Row],[YYYYMMDD]],2)&amp;"-"&amp;MID(jaar_zip[[#This Row],[YYYYMMDD]],5,2)&amp;"-"&amp;LEFT(jaar_zip[[#This Row],[YYYYMMDD]],4))</f>
        <v>45319</v>
      </c>
      <c r="K1615" s="101" t="str">
        <f>IF(AND(VALUE(MONTH(jaar_zip[[#This Row],[Datum]]))=1,VALUE(WEEKNUM(jaar_zip[[#This Row],[Datum]],21))&gt;51),RIGHT(YEAR(jaar_zip[[#This Row],[Datum]])-1,2),RIGHT(YEAR(jaar_zip[[#This Row],[Datum]]),2))&amp;"-"&amp; TEXT(WEEKNUM(jaar_zip[[#This Row],[Datum]],21),"00")</f>
        <v>24-04</v>
      </c>
      <c r="L1615" s="101">
        <f>MONTH(jaar_zip[[#This Row],[Datum]])</f>
        <v>1</v>
      </c>
      <c r="M1615" s="101">
        <f>IF(ISNUMBER(jaar_zip[[#This Row],[etmaaltemperatuur]]),IF(jaar_zip[[#This Row],[etmaaltemperatuur]]&lt;stookgrens,stookgrens-jaar_zip[[#This Row],[etmaaltemperatuur]],0),"")</f>
        <v>13.5</v>
      </c>
      <c r="N1615" s="101">
        <f>IF(ISNUMBER(jaar_zip[[#This Row],[graaddagen]]),IF(OR(MONTH(jaar_zip[[#This Row],[Datum]])=1,MONTH(jaar_zip[[#This Row],[Datum]])=2,MONTH(jaar_zip[[#This Row],[Datum]])=11,MONTH(jaar_zip[[#This Row],[Datum]])=12),1.1,IF(OR(MONTH(jaar_zip[[#This Row],[Datum]])=3,MONTH(jaar_zip[[#This Row],[Datum]])=10),1,0.8))*jaar_zip[[#This Row],[graaddagen]],"")</f>
        <v>14.850000000000001</v>
      </c>
      <c r="O1615" s="101">
        <f>IF(ISNUMBER(jaar_zip[[#This Row],[etmaaltemperatuur]]),IF(jaar_zip[[#This Row],[etmaaltemperatuur]]&gt;stookgrens,jaar_zip[[#This Row],[etmaaltemperatuur]]-stookgrens,0),"")</f>
        <v>0</v>
      </c>
    </row>
    <row r="1616" spans="1:15" x14ac:dyDescent="0.3">
      <c r="A1616">
        <v>277</v>
      </c>
      <c r="B1616">
        <v>20240129</v>
      </c>
      <c r="C1616">
        <v>4.3</v>
      </c>
      <c r="D1616">
        <v>5.6</v>
      </c>
      <c r="E1616">
        <v>159</v>
      </c>
      <c r="F1616">
        <v>0</v>
      </c>
      <c r="H1616">
        <v>87</v>
      </c>
      <c r="I1616" s="101" t="s">
        <v>25</v>
      </c>
      <c r="J1616" s="1">
        <f>DATEVALUE(RIGHT(jaar_zip[[#This Row],[YYYYMMDD]],2)&amp;"-"&amp;MID(jaar_zip[[#This Row],[YYYYMMDD]],5,2)&amp;"-"&amp;LEFT(jaar_zip[[#This Row],[YYYYMMDD]],4))</f>
        <v>45320</v>
      </c>
      <c r="K1616" s="101" t="str">
        <f>IF(AND(VALUE(MONTH(jaar_zip[[#This Row],[Datum]]))=1,VALUE(WEEKNUM(jaar_zip[[#This Row],[Datum]],21))&gt;51),RIGHT(YEAR(jaar_zip[[#This Row],[Datum]])-1,2),RIGHT(YEAR(jaar_zip[[#This Row],[Datum]]),2))&amp;"-"&amp; TEXT(WEEKNUM(jaar_zip[[#This Row],[Datum]],21),"00")</f>
        <v>24-05</v>
      </c>
      <c r="L1616" s="101">
        <f>MONTH(jaar_zip[[#This Row],[Datum]])</f>
        <v>1</v>
      </c>
      <c r="M1616" s="101">
        <f>IF(ISNUMBER(jaar_zip[[#This Row],[etmaaltemperatuur]]),IF(jaar_zip[[#This Row],[etmaaltemperatuur]]&lt;stookgrens,stookgrens-jaar_zip[[#This Row],[etmaaltemperatuur]],0),"")</f>
        <v>12.4</v>
      </c>
      <c r="N1616" s="101">
        <f>IF(ISNUMBER(jaar_zip[[#This Row],[graaddagen]]),IF(OR(MONTH(jaar_zip[[#This Row],[Datum]])=1,MONTH(jaar_zip[[#This Row],[Datum]])=2,MONTH(jaar_zip[[#This Row],[Datum]])=11,MONTH(jaar_zip[[#This Row],[Datum]])=12),1.1,IF(OR(MONTH(jaar_zip[[#This Row],[Datum]])=3,MONTH(jaar_zip[[#This Row],[Datum]])=10),1,0.8))*jaar_zip[[#This Row],[graaddagen]],"")</f>
        <v>13.640000000000002</v>
      </c>
      <c r="O1616" s="101">
        <f>IF(ISNUMBER(jaar_zip[[#This Row],[etmaaltemperatuur]]),IF(jaar_zip[[#This Row],[etmaaltemperatuur]]&gt;stookgrens,jaar_zip[[#This Row],[etmaaltemperatuur]]-stookgrens,0),"")</f>
        <v>0</v>
      </c>
    </row>
    <row r="1617" spans="1:15" x14ac:dyDescent="0.3">
      <c r="A1617">
        <v>277</v>
      </c>
      <c r="B1617">
        <v>20240130</v>
      </c>
      <c r="C1617">
        <v>7.2</v>
      </c>
      <c r="D1617">
        <v>6.8</v>
      </c>
      <c r="E1617">
        <v>154</v>
      </c>
      <c r="F1617">
        <v>0.8</v>
      </c>
      <c r="H1617">
        <v>93</v>
      </c>
      <c r="I1617" s="101" t="s">
        <v>25</v>
      </c>
      <c r="J1617" s="1">
        <f>DATEVALUE(RIGHT(jaar_zip[[#This Row],[YYYYMMDD]],2)&amp;"-"&amp;MID(jaar_zip[[#This Row],[YYYYMMDD]],5,2)&amp;"-"&amp;LEFT(jaar_zip[[#This Row],[YYYYMMDD]],4))</f>
        <v>45321</v>
      </c>
      <c r="K1617" s="101" t="str">
        <f>IF(AND(VALUE(MONTH(jaar_zip[[#This Row],[Datum]]))=1,VALUE(WEEKNUM(jaar_zip[[#This Row],[Datum]],21))&gt;51),RIGHT(YEAR(jaar_zip[[#This Row],[Datum]])-1,2),RIGHT(YEAR(jaar_zip[[#This Row],[Datum]]),2))&amp;"-"&amp; TEXT(WEEKNUM(jaar_zip[[#This Row],[Datum]],21),"00")</f>
        <v>24-05</v>
      </c>
      <c r="L1617" s="101">
        <f>MONTH(jaar_zip[[#This Row],[Datum]])</f>
        <v>1</v>
      </c>
      <c r="M1617" s="101">
        <f>IF(ISNUMBER(jaar_zip[[#This Row],[etmaaltemperatuur]]),IF(jaar_zip[[#This Row],[etmaaltemperatuur]]&lt;stookgrens,stookgrens-jaar_zip[[#This Row],[etmaaltemperatuur]],0),"")</f>
        <v>11.2</v>
      </c>
      <c r="N1617" s="101">
        <f>IF(ISNUMBER(jaar_zip[[#This Row],[graaddagen]]),IF(OR(MONTH(jaar_zip[[#This Row],[Datum]])=1,MONTH(jaar_zip[[#This Row],[Datum]])=2,MONTH(jaar_zip[[#This Row],[Datum]])=11,MONTH(jaar_zip[[#This Row],[Datum]])=12),1.1,IF(OR(MONTH(jaar_zip[[#This Row],[Datum]])=3,MONTH(jaar_zip[[#This Row],[Datum]])=10),1,0.8))*jaar_zip[[#This Row],[graaddagen]],"")</f>
        <v>12.32</v>
      </c>
      <c r="O1617" s="101">
        <f>IF(ISNUMBER(jaar_zip[[#This Row],[etmaaltemperatuur]]),IF(jaar_zip[[#This Row],[etmaaltemperatuur]]&gt;stookgrens,jaar_zip[[#This Row],[etmaaltemperatuur]]-stookgrens,0),"")</f>
        <v>0</v>
      </c>
    </row>
    <row r="1618" spans="1:15" x14ac:dyDescent="0.3">
      <c r="A1618">
        <v>277</v>
      </c>
      <c r="B1618">
        <v>20240131</v>
      </c>
      <c r="C1618">
        <v>7.5</v>
      </c>
      <c r="D1618">
        <v>5.8</v>
      </c>
      <c r="E1618">
        <v>179</v>
      </c>
      <c r="F1618">
        <v>3.7</v>
      </c>
      <c r="H1618">
        <v>82</v>
      </c>
      <c r="I1618" s="101" t="s">
        <v>25</v>
      </c>
      <c r="J1618" s="1">
        <f>DATEVALUE(RIGHT(jaar_zip[[#This Row],[YYYYMMDD]],2)&amp;"-"&amp;MID(jaar_zip[[#This Row],[YYYYMMDD]],5,2)&amp;"-"&amp;LEFT(jaar_zip[[#This Row],[YYYYMMDD]],4))</f>
        <v>45322</v>
      </c>
      <c r="K1618" s="101" t="str">
        <f>IF(AND(VALUE(MONTH(jaar_zip[[#This Row],[Datum]]))=1,VALUE(WEEKNUM(jaar_zip[[#This Row],[Datum]],21))&gt;51),RIGHT(YEAR(jaar_zip[[#This Row],[Datum]])-1,2),RIGHT(YEAR(jaar_zip[[#This Row],[Datum]]),2))&amp;"-"&amp; TEXT(WEEKNUM(jaar_zip[[#This Row],[Datum]],21),"00")</f>
        <v>24-05</v>
      </c>
      <c r="L1618" s="101">
        <f>MONTH(jaar_zip[[#This Row],[Datum]])</f>
        <v>1</v>
      </c>
      <c r="M1618" s="101">
        <f>IF(ISNUMBER(jaar_zip[[#This Row],[etmaaltemperatuur]]),IF(jaar_zip[[#This Row],[etmaaltemperatuur]]&lt;stookgrens,stookgrens-jaar_zip[[#This Row],[etmaaltemperatuur]],0),"")</f>
        <v>12.2</v>
      </c>
      <c r="N1618" s="101">
        <f>IF(ISNUMBER(jaar_zip[[#This Row],[graaddagen]]),IF(OR(MONTH(jaar_zip[[#This Row],[Datum]])=1,MONTH(jaar_zip[[#This Row],[Datum]])=2,MONTH(jaar_zip[[#This Row],[Datum]])=11,MONTH(jaar_zip[[#This Row],[Datum]])=12),1.1,IF(OR(MONTH(jaar_zip[[#This Row],[Datum]])=3,MONTH(jaar_zip[[#This Row],[Datum]])=10),1,0.8))*jaar_zip[[#This Row],[graaddagen]],"")</f>
        <v>13.42</v>
      </c>
      <c r="O1618" s="101">
        <f>IF(ISNUMBER(jaar_zip[[#This Row],[etmaaltemperatuur]]),IF(jaar_zip[[#This Row],[etmaaltemperatuur]]&gt;stookgrens,jaar_zip[[#This Row],[etmaaltemperatuur]]-stookgrens,0),"")</f>
        <v>0</v>
      </c>
    </row>
    <row r="1619" spans="1:15" x14ac:dyDescent="0.3">
      <c r="A1619">
        <v>277</v>
      </c>
      <c r="B1619">
        <v>20240201</v>
      </c>
      <c r="C1619">
        <v>7</v>
      </c>
      <c r="D1619">
        <v>5.8</v>
      </c>
      <c r="E1619">
        <v>606</v>
      </c>
      <c r="F1619">
        <v>-0.1</v>
      </c>
      <c r="H1619">
        <v>90</v>
      </c>
      <c r="I1619" s="101" t="s">
        <v>25</v>
      </c>
      <c r="J1619" s="1">
        <f>DATEVALUE(RIGHT(jaar_zip[[#This Row],[YYYYMMDD]],2)&amp;"-"&amp;MID(jaar_zip[[#This Row],[YYYYMMDD]],5,2)&amp;"-"&amp;LEFT(jaar_zip[[#This Row],[YYYYMMDD]],4))</f>
        <v>45323</v>
      </c>
      <c r="K1619" s="101" t="str">
        <f>IF(AND(VALUE(MONTH(jaar_zip[[#This Row],[Datum]]))=1,VALUE(WEEKNUM(jaar_zip[[#This Row],[Datum]],21))&gt;51),RIGHT(YEAR(jaar_zip[[#This Row],[Datum]])-1,2),RIGHT(YEAR(jaar_zip[[#This Row],[Datum]]),2))&amp;"-"&amp; TEXT(WEEKNUM(jaar_zip[[#This Row],[Datum]],21),"00")</f>
        <v>24-05</v>
      </c>
      <c r="L1619" s="101">
        <f>MONTH(jaar_zip[[#This Row],[Datum]])</f>
        <v>2</v>
      </c>
      <c r="M1619" s="101">
        <f>IF(ISNUMBER(jaar_zip[[#This Row],[etmaaltemperatuur]]),IF(jaar_zip[[#This Row],[etmaaltemperatuur]]&lt;stookgrens,stookgrens-jaar_zip[[#This Row],[etmaaltemperatuur]],0),"")</f>
        <v>12.2</v>
      </c>
      <c r="N1619" s="101">
        <f>IF(ISNUMBER(jaar_zip[[#This Row],[graaddagen]]),IF(OR(MONTH(jaar_zip[[#This Row],[Datum]])=1,MONTH(jaar_zip[[#This Row],[Datum]])=2,MONTH(jaar_zip[[#This Row],[Datum]])=11,MONTH(jaar_zip[[#This Row],[Datum]])=12),1.1,IF(OR(MONTH(jaar_zip[[#This Row],[Datum]])=3,MONTH(jaar_zip[[#This Row],[Datum]])=10),1,0.8))*jaar_zip[[#This Row],[graaddagen]],"")</f>
        <v>13.42</v>
      </c>
      <c r="O1619" s="101">
        <f>IF(ISNUMBER(jaar_zip[[#This Row],[etmaaltemperatuur]]),IF(jaar_zip[[#This Row],[etmaaltemperatuur]]&gt;stookgrens,jaar_zip[[#This Row],[etmaaltemperatuur]]-stookgrens,0),"")</f>
        <v>0</v>
      </c>
    </row>
    <row r="1620" spans="1:15" x14ac:dyDescent="0.3">
      <c r="A1620">
        <v>277</v>
      </c>
      <c r="B1620">
        <v>20240202</v>
      </c>
      <c r="C1620">
        <v>8.4</v>
      </c>
      <c r="D1620">
        <v>7.5</v>
      </c>
      <c r="E1620">
        <v>253</v>
      </c>
      <c r="F1620">
        <v>0.1</v>
      </c>
      <c r="H1620">
        <v>90</v>
      </c>
      <c r="I1620" s="101" t="s">
        <v>25</v>
      </c>
      <c r="J1620" s="1">
        <f>DATEVALUE(RIGHT(jaar_zip[[#This Row],[YYYYMMDD]],2)&amp;"-"&amp;MID(jaar_zip[[#This Row],[YYYYMMDD]],5,2)&amp;"-"&amp;LEFT(jaar_zip[[#This Row],[YYYYMMDD]],4))</f>
        <v>45324</v>
      </c>
      <c r="K1620" s="101" t="str">
        <f>IF(AND(VALUE(MONTH(jaar_zip[[#This Row],[Datum]]))=1,VALUE(WEEKNUM(jaar_zip[[#This Row],[Datum]],21))&gt;51),RIGHT(YEAR(jaar_zip[[#This Row],[Datum]])-1,2),RIGHT(YEAR(jaar_zip[[#This Row],[Datum]]),2))&amp;"-"&amp; TEXT(WEEKNUM(jaar_zip[[#This Row],[Datum]],21),"00")</f>
        <v>24-05</v>
      </c>
      <c r="L1620" s="101">
        <f>MONTH(jaar_zip[[#This Row],[Datum]])</f>
        <v>2</v>
      </c>
      <c r="M1620" s="101">
        <f>IF(ISNUMBER(jaar_zip[[#This Row],[etmaaltemperatuur]]),IF(jaar_zip[[#This Row],[etmaaltemperatuur]]&lt;stookgrens,stookgrens-jaar_zip[[#This Row],[etmaaltemperatuur]],0),"")</f>
        <v>10.5</v>
      </c>
      <c r="N1620" s="101">
        <f>IF(ISNUMBER(jaar_zip[[#This Row],[graaddagen]]),IF(OR(MONTH(jaar_zip[[#This Row],[Datum]])=1,MONTH(jaar_zip[[#This Row],[Datum]])=2,MONTH(jaar_zip[[#This Row],[Datum]])=11,MONTH(jaar_zip[[#This Row],[Datum]])=12),1.1,IF(OR(MONTH(jaar_zip[[#This Row],[Datum]])=3,MONTH(jaar_zip[[#This Row],[Datum]])=10),1,0.8))*jaar_zip[[#This Row],[graaddagen]],"")</f>
        <v>11.55</v>
      </c>
      <c r="O1620" s="101">
        <f>IF(ISNUMBER(jaar_zip[[#This Row],[etmaaltemperatuur]]),IF(jaar_zip[[#This Row],[etmaaltemperatuur]]&gt;stookgrens,jaar_zip[[#This Row],[etmaaltemperatuur]]-stookgrens,0),"")</f>
        <v>0</v>
      </c>
    </row>
    <row r="1621" spans="1:15" x14ac:dyDescent="0.3">
      <c r="A1621">
        <v>277</v>
      </c>
      <c r="B1621">
        <v>20240203</v>
      </c>
      <c r="C1621">
        <v>8.9</v>
      </c>
      <c r="D1621">
        <v>8.1999999999999993</v>
      </c>
      <c r="E1621">
        <v>326</v>
      </c>
      <c r="F1621">
        <v>0</v>
      </c>
      <c r="H1621">
        <v>92</v>
      </c>
      <c r="I1621" s="101" t="s">
        <v>25</v>
      </c>
      <c r="J1621" s="1">
        <f>DATEVALUE(RIGHT(jaar_zip[[#This Row],[YYYYMMDD]],2)&amp;"-"&amp;MID(jaar_zip[[#This Row],[YYYYMMDD]],5,2)&amp;"-"&amp;LEFT(jaar_zip[[#This Row],[YYYYMMDD]],4))</f>
        <v>45325</v>
      </c>
      <c r="K1621" s="101" t="str">
        <f>IF(AND(VALUE(MONTH(jaar_zip[[#This Row],[Datum]]))=1,VALUE(WEEKNUM(jaar_zip[[#This Row],[Datum]],21))&gt;51),RIGHT(YEAR(jaar_zip[[#This Row],[Datum]])-1,2),RIGHT(YEAR(jaar_zip[[#This Row],[Datum]]),2))&amp;"-"&amp; TEXT(WEEKNUM(jaar_zip[[#This Row],[Datum]],21),"00")</f>
        <v>24-05</v>
      </c>
      <c r="L1621" s="101">
        <f>MONTH(jaar_zip[[#This Row],[Datum]])</f>
        <v>2</v>
      </c>
      <c r="M1621" s="101">
        <f>IF(ISNUMBER(jaar_zip[[#This Row],[etmaaltemperatuur]]),IF(jaar_zip[[#This Row],[etmaaltemperatuur]]&lt;stookgrens,stookgrens-jaar_zip[[#This Row],[etmaaltemperatuur]],0),"")</f>
        <v>9.8000000000000007</v>
      </c>
      <c r="N1621" s="101">
        <f>IF(ISNUMBER(jaar_zip[[#This Row],[graaddagen]]),IF(OR(MONTH(jaar_zip[[#This Row],[Datum]])=1,MONTH(jaar_zip[[#This Row],[Datum]])=2,MONTH(jaar_zip[[#This Row],[Datum]])=11,MONTH(jaar_zip[[#This Row],[Datum]])=12),1.1,IF(OR(MONTH(jaar_zip[[#This Row],[Datum]])=3,MONTH(jaar_zip[[#This Row],[Datum]])=10),1,0.8))*jaar_zip[[#This Row],[graaddagen]],"")</f>
        <v>10.780000000000001</v>
      </c>
      <c r="O1621" s="101">
        <f>IF(ISNUMBER(jaar_zip[[#This Row],[etmaaltemperatuur]]),IF(jaar_zip[[#This Row],[etmaaltemperatuur]]&gt;stookgrens,jaar_zip[[#This Row],[etmaaltemperatuur]]-stookgrens,0),"")</f>
        <v>0</v>
      </c>
    </row>
    <row r="1622" spans="1:15" x14ac:dyDescent="0.3">
      <c r="A1622">
        <v>277</v>
      </c>
      <c r="B1622">
        <v>20240204</v>
      </c>
      <c r="C1622">
        <v>10.4</v>
      </c>
      <c r="D1622">
        <v>8</v>
      </c>
      <c r="E1622">
        <v>254</v>
      </c>
      <c r="F1622">
        <v>1.7</v>
      </c>
      <c r="H1622">
        <v>88</v>
      </c>
      <c r="I1622" s="101" t="s">
        <v>25</v>
      </c>
      <c r="J1622" s="1">
        <f>DATEVALUE(RIGHT(jaar_zip[[#This Row],[YYYYMMDD]],2)&amp;"-"&amp;MID(jaar_zip[[#This Row],[YYYYMMDD]],5,2)&amp;"-"&amp;LEFT(jaar_zip[[#This Row],[YYYYMMDD]],4))</f>
        <v>45326</v>
      </c>
      <c r="K1622" s="101" t="str">
        <f>IF(AND(VALUE(MONTH(jaar_zip[[#This Row],[Datum]]))=1,VALUE(WEEKNUM(jaar_zip[[#This Row],[Datum]],21))&gt;51),RIGHT(YEAR(jaar_zip[[#This Row],[Datum]])-1,2),RIGHT(YEAR(jaar_zip[[#This Row],[Datum]]),2))&amp;"-"&amp; TEXT(WEEKNUM(jaar_zip[[#This Row],[Datum]],21),"00")</f>
        <v>24-05</v>
      </c>
      <c r="L1622" s="101">
        <f>MONTH(jaar_zip[[#This Row],[Datum]])</f>
        <v>2</v>
      </c>
      <c r="M1622" s="101">
        <f>IF(ISNUMBER(jaar_zip[[#This Row],[etmaaltemperatuur]]),IF(jaar_zip[[#This Row],[etmaaltemperatuur]]&lt;stookgrens,stookgrens-jaar_zip[[#This Row],[etmaaltemperatuur]],0),"")</f>
        <v>10</v>
      </c>
      <c r="N1622" s="101">
        <f>IF(ISNUMBER(jaar_zip[[#This Row],[graaddagen]]),IF(OR(MONTH(jaar_zip[[#This Row],[Datum]])=1,MONTH(jaar_zip[[#This Row],[Datum]])=2,MONTH(jaar_zip[[#This Row],[Datum]])=11,MONTH(jaar_zip[[#This Row],[Datum]])=12),1.1,IF(OR(MONTH(jaar_zip[[#This Row],[Datum]])=3,MONTH(jaar_zip[[#This Row],[Datum]])=10),1,0.8))*jaar_zip[[#This Row],[graaddagen]],"")</f>
        <v>11</v>
      </c>
      <c r="O1622" s="101">
        <f>IF(ISNUMBER(jaar_zip[[#This Row],[etmaaltemperatuur]]),IF(jaar_zip[[#This Row],[etmaaltemperatuur]]&gt;stookgrens,jaar_zip[[#This Row],[etmaaltemperatuur]]-stookgrens,0),"")</f>
        <v>0</v>
      </c>
    </row>
    <row r="1623" spans="1:15" x14ac:dyDescent="0.3">
      <c r="A1623">
        <v>277</v>
      </c>
      <c r="B1623">
        <v>20240205</v>
      </c>
      <c r="C1623">
        <v>11.8</v>
      </c>
      <c r="D1623">
        <v>8.8000000000000007</v>
      </c>
      <c r="E1623">
        <v>207</v>
      </c>
      <c r="F1623">
        <v>0</v>
      </c>
      <c r="H1623">
        <v>85</v>
      </c>
      <c r="I1623" s="101" t="s">
        <v>25</v>
      </c>
      <c r="J1623" s="1">
        <f>DATEVALUE(RIGHT(jaar_zip[[#This Row],[YYYYMMDD]],2)&amp;"-"&amp;MID(jaar_zip[[#This Row],[YYYYMMDD]],5,2)&amp;"-"&amp;LEFT(jaar_zip[[#This Row],[YYYYMMDD]],4))</f>
        <v>45327</v>
      </c>
      <c r="K1623" s="101" t="str">
        <f>IF(AND(VALUE(MONTH(jaar_zip[[#This Row],[Datum]]))=1,VALUE(WEEKNUM(jaar_zip[[#This Row],[Datum]],21))&gt;51),RIGHT(YEAR(jaar_zip[[#This Row],[Datum]])-1,2),RIGHT(YEAR(jaar_zip[[#This Row],[Datum]]),2))&amp;"-"&amp; TEXT(WEEKNUM(jaar_zip[[#This Row],[Datum]],21),"00")</f>
        <v>24-06</v>
      </c>
      <c r="L1623" s="101">
        <f>MONTH(jaar_zip[[#This Row],[Datum]])</f>
        <v>2</v>
      </c>
      <c r="M1623" s="101">
        <f>IF(ISNUMBER(jaar_zip[[#This Row],[etmaaltemperatuur]]),IF(jaar_zip[[#This Row],[etmaaltemperatuur]]&lt;stookgrens,stookgrens-jaar_zip[[#This Row],[etmaaltemperatuur]],0),"")</f>
        <v>9.1999999999999993</v>
      </c>
      <c r="N1623" s="101">
        <f>IF(ISNUMBER(jaar_zip[[#This Row],[graaddagen]]),IF(OR(MONTH(jaar_zip[[#This Row],[Datum]])=1,MONTH(jaar_zip[[#This Row],[Datum]])=2,MONTH(jaar_zip[[#This Row],[Datum]])=11,MONTH(jaar_zip[[#This Row],[Datum]])=12),1.1,IF(OR(MONTH(jaar_zip[[#This Row],[Datum]])=3,MONTH(jaar_zip[[#This Row],[Datum]])=10),1,0.8))*jaar_zip[[#This Row],[graaddagen]],"")</f>
        <v>10.119999999999999</v>
      </c>
      <c r="O1623" s="101">
        <f>IF(ISNUMBER(jaar_zip[[#This Row],[etmaaltemperatuur]]),IF(jaar_zip[[#This Row],[etmaaltemperatuur]]&gt;stookgrens,jaar_zip[[#This Row],[etmaaltemperatuur]]-stookgrens,0),"")</f>
        <v>0</v>
      </c>
    </row>
    <row r="1624" spans="1:15" x14ac:dyDescent="0.3">
      <c r="A1624">
        <v>277</v>
      </c>
      <c r="B1624">
        <v>20240206</v>
      </c>
      <c r="C1624">
        <v>12.1</v>
      </c>
      <c r="D1624">
        <v>9</v>
      </c>
      <c r="E1624">
        <v>167</v>
      </c>
      <c r="F1624">
        <v>8.1999999999999993</v>
      </c>
      <c r="H1624">
        <v>84</v>
      </c>
      <c r="I1624" s="101" t="s">
        <v>25</v>
      </c>
      <c r="J1624" s="1">
        <f>DATEVALUE(RIGHT(jaar_zip[[#This Row],[YYYYMMDD]],2)&amp;"-"&amp;MID(jaar_zip[[#This Row],[YYYYMMDD]],5,2)&amp;"-"&amp;LEFT(jaar_zip[[#This Row],[YYYYMMDD]],4))</f>
        <v>45328</v>
      </c>
      <c r="K1624" s="101" t="str">
        <f>IF(AND(VALUE(MONTH(jaar_zip[[#This Row],[Datum]]))=1,VALUE(WEEKNUM(jaar_zip[[#This Row],[Datum]],21))&gt;51),RIGHT(YEAR(jaar_zip[[#This Row],[Datum]])-1,2),RIGHT(YEAR(jaar_zip[[#This Row],[Datum]]),2))&amp;"-"&amp; TEXT(WEEKNUM(jaar_zip[[#This Row],[Datum]],21),"00")</f>
        <v>24-06</v>
      </c>
      <c r="L1624" s="101">
        <f>MONTH(jaar_zip[[#This Row],[Datum]])</f>
        <v>2</v>
      </c>
      <c r="M1624" s="101">
        <f>IF(ISNUMBER(jaar_zip[[#This Row],[etmaaltemperatuur]]),IF(jaar_zip[[#This Row],[etmaaltemperatuur]]&lt;stookgrens,stookgrens-jaar_zip[[#This Row],[etmaaltemperatuur]],0),"")</f>
        <v>9</v>
      </c>
      <c r="N1624" s="101">
        <f>IF(ISNUMBER(jaar_zip[[#This Row],[graaddagen]]),IF(OR(MONTH(jaar_zip[[#This Row],[Datum]])=1,MONTH(jaar_zip[[#This Row],[Datum]])=2,MONTH(jaar_zip[[#This Row],[Datum]])=11,MONTH(jaar_zip[[#This Row],[Datum]])=12),1.1,IF(OR(MONTH(jaar_zip[[#This Row],[Datum]])=3,MONTH(jaar_zip[[#This Row],[Datum]])=10),1,0.8))*jaar_zip[[#This Row],[graaddagen]],"")</f>
        <v>9.9</v>
      </c>
      <c r="O1624" s="101">
        <f>IF(ISNUMBER(jaar_zip[[#This Row],[etmaaltemperatuur]]),IF(jaar_zip[[#This Row],[etmaaltemperatuur]]&gt;stookgrens,jaar_zip[[#This Row],[etmaaltemperatuur]]-stookgrens,0),"")</f>
        <v>0</v>
      </c>
    </row>
    <row r="1625" spans="1:15" x14ac:dyDescent="0.3">
      <c r="A1625">
        <v>277</v>
      </c>
      <c r="B1625">
        <v>20240207</v>
      </c>
      <c r="C1625">
        <v>5.8</v>
      </c>
      <c r="D1625">
        <v>5.2</v>
      </c>
      <c r="E1625">
        <v>606</v>
      </c>
      <c r="F1625">
        <v>0</v>
      </c>
      <c r="H1625">
        <v>71</v>
      </c>
      <c r="I1625" s="101" t="s">
        <v>25</v>
      </c>
      <c r="J1625" s="1">
        <f>DATEVALUE(RIGHT(jaar_zip[[#This Row],[YYYYMMDD]],2)&amp;"-"&amp;MID(jaar_zip[[#This Row],[YYYYMMDD]],5,2)&amp;"-"&amp;LEFT(jaar_zip[[#This Row],[YYYYMMDD]],4))</f>
        <v>45329</v>
      </c>
      <c r="K1625" s="101" t="str">
        <f>IF(AND(VALUE(MONTH(jaar_zip[[#This Row],[Datum]]))=1,VALUE(WEEKNUM(jaar_zip[[#This Row],[Datum]],21))&gt;51),RIGHT(YEAR(jaar_zip[[#This Row],[Datum]])-1,2),RIGHT(YEAR(jaar_zip[[#This Row],[Datum]]),2))&amp;"-"&amp; TEXT(WEEKNUM(jaar_zip[[#This Row],[Datum]],21),"00")</f>
        <v>24-06</v>
      </c>
      <c r="L1625" s="101">
        <f>MONTH(jaar_zip[[#This Row],[Datum]])</f>
        <v>2</v>
      </c>
      <c r="M1625" s="101">
        <f>IF(ISNUMBER(jaar_zip[[#This Row],[etmaaltemperatuur]]),IF(jaar_zip[[#This Row],[etmaaltemperatuur]]&lt;stookgrens,stookgrens-jaar_zip[[#This Row],[etmaaltemperatuur]],0),"")</f>
        <v>12.8</v>
      </c>
      <c r="N1625" s="101">
        <f>IF(ISNUMBER(jaar_zip[[#This Row],[graaddagen]]),IF(OR(MONTH(jaar_zip[[#This Row],[Datum]])=1,MONTH(jaar_zip[[#This Row],[Datum]])=2,MONTH(jaar_zip[[#This Row],[Datum]])=11,MONTH(jaar_zip[[#This Row],[Datum]])=12),1.1,IF(OR(MONTH(jaar_zip[[#This Row],[Datum]])=3,MONTH(jaar_zip[[#This Row],[Datum]])=10),1,0.8))*jaar_zip[[#This Row],[graaddagen]],"")</f>
        <v>14.080000000000002</v>
      </c>
      <c r="O1625" s="101">
        <f>IF(ISNUMBER(jaar_zip[[#This Row],[etmaaltemperatuur]]),IF(jaar_zip[[#This Row],[etmaaltemperatuur]]&gt;stookgrens,jaar_zip[[#This Row],[etmaaltemperatuur]]-stookgrens,0),"")</f>
        <v>0</v>
      </c>
    </row>
    <row r="1626" spans="1:15" x14ac:dyDescent="0.3">
      <c r="A1626">
        <v>277</v>
      </c>
      <c r="B1626">
        <v>20240208</v>
      </c>
      <c r="C1626">
        <v>4.5</v>
      </c>
      <c r="D1626">
        <v>2.2999999999999998</v>
      </c>
      <c r="E1626">
        <v>200</v>
      </c>
      <c r="F1626">
        <v>4.5</v>
      </c>
      <c r="H1626">
        <v>91</v>
      </c>
      <c r="I1626" s="101" t="s">
        <v>25</v>
      </c>
      <c r="J1626" s="1">
        <f>DATEVALUE(RIGHT(jaar_zip[[#This Row],[YYYYMMDD]],2)&amp;"-"&amp;MID(jaar_zip[[#This Row],[YYYYMMDD]],5,2)&amp;"-"&amp;LEFT(jaar_zip[[#This Row],[YYYYMMDD]],4))</f>
        <v>45330</v>
      </c>
      <c r="K1626" s="101" t="str">
        <f>IF(AND(VALUE(MONTH(jaar_zip[[#This Row],[Datum]]))=1,VALUE(WEEKNUM(jaar_zip[[#This Row],[Datum]],21))&gt;51),RIGHT(YEAR(jaar_zip[[#This Row],[Datum]])-1,2),RIGHT(YEAR(jaar_zip[[#This Row],[Datum]]),2))&amp;"-"&amp; TEXT(WEEKNUM(jaar_zip[[#This Row],[Datum]],21),"00")</f>
        <v>24-06</v>
      </c>
      <c r="L1626" s="101">
        <f>MONTH(jaar_zip[[#This Row],[Datum]])</f>
        <v>2</v>
      </c>
      <c r="M1626" s="101">
        <f>IF(ISNUMBER(jaar_zip[[#This Row],[etmaaltemperatuur]]),IF(jaar_zip[[#This Row],[etmaaltemperatuur]]&lt;stookgrens,stookgrens-jaar_zip[[#This Row],[etmaaltemperatuur]],0),"")</f>
        <v>15.7</v>
      </c>
      <c r="N1626" s="101">
        <f>IF(ISNUMBER(jaar_zip[[#This Row],[graaddagen]]),IF(OR(MONTH(jaar_zip[[#This Row],[Datum]])=1,MONTH(jaar_zip[[#This Row],[Datum]])=2,MONTH(jaar_zip[[#This Row],[Datum]])=11,MONTH(jaar_zip[[#This Row],[Datum]])=12),1.1,IF(OR(MONTH(jaar_zip[[#This Row],[Datum]])=3,MONTH(jaar_zip[[#This Row],[Datum]])=10),1,0.8))*jaar_zip[[#This Row],[graaddagen]],"")</f>
        <v>17.27</v>
      </c>
      <c r="O1626" s="101">
        <f>IF(ISNUMBER(jaar_zip[[#This Row],[etmaaltemperatuur]]),IF(jaar_zip[[#This Row],[etmaaltemperatuur]]&gt;stookgrens,jaar_zip[[#This Row],[etmaaltemperatuur]]-stookgrens,0),"")</f>
        <v>0</v>
      </c>
    </row>
    <row r="1627" spans="1:15" x14ac:dyDescent="0.3">
      <c r="A1627">
        <v>277</v>
      </c>
      <c r="B1627">
        <v>20240209</v>
      </c>
      <c r="C1627">
        <v>6.1</v>
      </c>
      <c r="D1627">
        <v>6.5</v>
      </c>
      <c r="E1627">
        <v>158</v>
      </c>
      <c r="F1627">
        <v>12.1</v>
      </c>
      <c r="H1627">
        <v>95</v>
      </c>
      <c r="I1627" s="101" t="s">
        <v>25</v>
      </c>
      <c r="J1627" s="1">
        <f>DATEVALUE(RIGHT(jaar_zip[[#This Row],[YYYYMMDD]],2)&amp;"-"&amp;MID(jaar_zip[[#This Row],[YYYYMMDD]],5,2)&amp;"-"&amp;LEFT(jaar_zip[[#This Row],[YYYYMMDD]],4))</f>
        <v>45331</v>
      </c>
      <c r="K1627" s="101" t="str">
        <f>IF(AND(VALUE(MONTH(jaar_zip[[#This Row],[Datum]]))=1,VALUE(WEEKNUM(jaar_zip[[#This Row],[Datum]],21))&gt;51),RIGHT(YEAR(jaar_zip[[#This Row],[Datum]])-1,2),RIGHT(YEAR(jaar_zip[[#This Row],[Datum]]),2))&amp;"-"&amp; TEXT(WEEKNUM(jaar_zip[[#This Row],[Datum]],21),"00")</f>
        <v>24-06</v>
      </c>
      <c r="L1627" s="101">
        <f>MONTH(jaar_zip[[#This Row],[Datum]])</f>
        <v>2</v>
      </c>
      <c r="M1627" s="101">
        <f>IF(ISNUMBER(jaar_zip[[#This Row],[etmaaltemperatuur]]),IF(jaar_zip[[#This Row],[etmaaltemperatuur]]&lt;stookgrens,stookgrens-jaar_zip[[#This Row],[etmaaltemperatuur]],0),"")</f>
        <v>11.5</v>
      </c>
      <c r="N1627" s="101">
        <f>IF(ISNUMBER(jaar_zip[[#This Row],[graaddagen]]),IF(OR(MONTH(jaar_zip[[#This Row],[Datum]])=1,MONTH(jaar_zip[[#This Row],[Datum]])=2,MONTH(jaar_zip[[#This Row],[Datum]])=11,MONTH(jaar_zip[[#This Row],[Datum]])=12),1.1,IF(OR(MONTH(jaar_zip[[#This Row],[Datum]])=3,MONTH(jaar_zip[[#This Row],[Datum]])=10),1,0.8))*jaar_zip[[#This Row],[graaddagen]],"")</f>
        <v>12.65</v>
      </c>
      <c r="O1627" s="101">
        <f>IF(ISNUMBER(jaar_zip[[#This Row],[etmaaltemperatuur]]),IF(jaar_zip[[#This Row],[etmaaltemperatuur]]&gt;stookgrens,jaar_zip[[#This Row],[etmaaltemperatuur]]-stookgrens,0),"")</f>
        <v>0</v>
      </c>
    </row>
    <row r="1628" spans="1:15" x14ac:dyDescent="0.3">
      <c r="A1628">
        <v>277</v>
      </c>
      <c r="B1628">
        <v>20240210</v>
      </c>
      <c r="C1628">
        <v>4.2</v>
      </c>
      <c r="D1628">
        <v>9.3000000000000007</v>
      </c>
      <c r="E1628">
        <v>300</v>
      </c>
      <c r="F1628">
        <v>0</v>
      </c>
      <c r="H1628">
        <v>94</v>
      </c>
      <c r="I1628" s="101" t="s">
        <v>25</v>
      </c>
      <c r="J1628" s="1">
        <f>DATEVALUE(RIGHT(jaar_zip[[#This Row],[YYYYMMDD]],2)&amp;"-"&amp;MID(jaar_zip[[#This Row],[YYYYMMDD]],5,2)&amp;"-"&amp;LEFT(jaar_zip[[#This Row],[YYYYMMDD]],4))</f>
        <v>45332</v>
      </c>
      <c r="K1628" s="101" t="str">
        <f>IF(AND(VALUE(MONTH(jaar_zip[[#This Row],[Datum]]))=1,VALUE(WEEKNUM(jaar_zip[[#This Row],[Datum]],21))&gt;51),RIGHT(YEAR(jaar_zip[[#This Row],[Datum]])-1,2),RIGHT(YEAR(jaar_zip[[#This Row],[Datum]]),2))&amp;"-"&amp; TEXT(WEEKNUM(jaar_zip[[#This Row],[Datum]],21),"00")</f>
        <v>24-06</v>
      </c>
      <c r="L1628" s="101">
        <f>MONTH(jaar_zip[[#This Row],[Datum]])</f>
        <v>2</v>
      </c>
      <c r="M1628" s="101">
        <f>IF(ISNUMBER(jaar_zip[[#This Row],[etmaaltemperatuur]]),IF(jaar_zip[[#This Row],[etmaaltemperatuur]]&lt;stookgrens,stookgrens-jaar_zip[[#This Row],[etmaaltemperatuur]],0),"")</f>
        <v>8.6999999999999993</v>
      </c>
      <c r="N1628" s="101">
        <f>IF(ISNUMBER(jaar_zip[[#This Row],[graaddagen]]),IF(OR(MONTH(jaar_zip[[#This Row],[Datum]])=1,MONTH(jaar_zip[[#This Row],[Datum]])=2,MONTH(jaar_zip[[#This Row],[Datum]])=11,MONTH(jaar_zip[[#This Row],[Datum]])=12),1.1,IF(OR(MONTH(jaar_zip[[#This Row],[Datum]])=3,MONTH(jaar_zip[[#This Row],[Datum]])=10),1,0.8))*jaar_zip[[#This Row],[graaddagen]],"")</f>
        <v>9.57</v>
      </c>
      <c r="O1628" s="101">
        <f>IF(ISNUMBER(jaar_zip[[#This Row],[etmaaltemperatuur]]),IF(jaar_zip[[#This Row],[etmaaltemperatuur]]&gt;stookgrens,jaar_zip[[#This Row],[etmaaltemperatuur]]-stookgrens,0),"")</f>
        <v>0</v>
      </c>
    </row>
    <row r="1629" spans="1:15" x14ac:dyDescent="0.3">
      <c r="A1629">
        <v>277</v>
      </c>
      <c r="B1629">
        <v>20240211</v>
      </c>
      <c r="C1629">
        <v>4.5</v>
      </c>
      <c r="D1629">
        <v>7.6</v>
      </c>
      <c r="E1629">
        <v>112</v>
      </c>
      <c r="F1629">
        <v>0.5</v>
      </c>
      <c r="H1629">
        <v>97</v>
      </c>
      <c r="I1629" s="101" t="s">
        <v>25</v>
      </c>
      <c r="J1629" s="1">
        <f>DATEVALUE(RIGHT(jaar_zip[[#This Row],[YYYYMMDD]],2)&amp;"-"&amp;MID(jaar_zip[[#This Row],[YYYYMMDD]],5,2)&amp;"-"&amp;LEFT(jaar_zip[[#This Row],[YYYYMMDD]],4))</f>
        <v>45333</v>
      </c>
      <c r="K1629" s="101" t="str">
        <f>IF(AND(VALUE(MONTH(jaar_zip[[#This Row],[Datum]]))=1,VALUE(WEEKNUM(jaar_zip[[#This Row],[Datum]],21))&gt;51),RIGHT(YEAR(jaar_zip[[#This Row],[Datum]])-1,2),RIGHT(YEAR(jaar_zip[[#This Row],[Datum]]),2))&amp;"-"&amp; TEXT(WEEKNUM(jaar_zip[[#This Row],[Datum]],21),"00")</f>
        <v>24-06</v>
      </c>
      <c r="L1629" s="101">
        <f>MONTH(jaar_zip[[#This Row],[Datum]])</f>
        <v>2</v>
      </c>
      <c r="M1629" s="101">
        <f>IF(ISNUMBER(jaar_zip[[#This Row],[etmaaltemperatuur]]),IF(jaar_zip[[#This Row],[etmaaltemperatuur]]&lt;stookgrens,stookgrens-jaar_zip[[#This Row],[etmaaltemperatuur]],0),"")</f>
        <v>10.4</v>
      </c>
      <c r="N1629" s="101">
        <f>IF(ISNUMBER(jaar_zip[[#This Row],[graaddagen]]),IF(OR(MONTH(jaar_zip[[#This Row],[Datum]])=1,MONTH(jaar_zip[[#This Row],[Datum]])=2,MONTH(jaar_zip[[#This Row],[Datum]])=11,MONTH(jaar_zip[[#This Row],[Datum]])=12),1.1,IF(OR(MONTH(jaar_zip[[#This Row],[Datum]])=3,MONTH(jaar_zip[[#This Row],[Datum]])=10),1,0.8))*jaar_zip[[#This Row],[graaddagen]],"")</f>
        <v>11.440000000000001</v>
      </c>
      <c r="O1629" s="101">
        <f>IF(ISNUMBER(jaar_zip[[#This Row],[etmaaltemperatuur]]),IF(jaar_zip[[#This Row],[etmaaltemperatuur]]&gt;stookgrens,jaar_zip[[#This Row],[etmaaltemperatuur]]-stookgrens,0),"")</f>
        <v>0</v>
      </c>
    </row>
    <row r="1630" spans="1:15" x14ac:dyDescent="0.3">
      <c r="A1630">
        <v>277</v>
      </c>
      <c r="B1630">
        <v>20240212</v>
      </c>
      <c r="C1630">
        <v>4.5</v>
      </c>
      <c r="D1630">
        <v>6.5</v>
      </c>
      <c r="E1630">
        <v>324</v>
      </c>
      <c r="F1630">
        <v>0.3</v>
      </c>
      <c r="H1630">
        <v>92</v>
      </c>
      <c r="I1630" s="101" t="s">
        <v>25</v>
      </c>
      <c r="J1630" s="1">
        <f>DATEVALUE(RIGHT(jaar_zip[[#This Row],[YYYYMMDD]],2)&amp;"-"&amp;MID(jaar_zip[[#This Row],[YYYYMMDD]],5,2)&amp;"-"&amp;LEFT(jaar_zip[[#This Row],[YYYYMMDD]],4))</f>
        <v>45334</v>
      </c>
      <c r="K1630" s="101" t="str">
        <f>IF(AND(VALUE(MONTH(jaar_zip[[#This Row],[Datum]]))=1,VALUE(WEEKNUM(jaar_zip[[#This Row],[Datum]],21))&gt;51),RIGHT(YEAR(jaar_zip[[#This Row],[Datum]])-1,2),RIGHT(YEAR(jaar_zip[[#This Row],[Datum]]),2))&amp;"-"&amp; TEXT(WEEKNUM(jaar_zip[[#This Row],[Datum]],21),"00")</f>
        <v>24-07</v>
      </c>
      <c r="L1630" s="101">
        <f>MONTH(jaar_zip[[#This Row],[Datum]])</f>
        <v>2</v>
      </c>
      <c r="M1630" s="101">
        <f>IF(ISNUMBER(jaar_zip[[#This Row],[etmaaltemperatuur]]),IF(jaar_zip[[#This Row],[etmaaltemperatuur]]&lt;stookgrens,stookgrens-jaar_zip[[#This Row],[etmaaltemperatuur]],0),"")</f>
        <v>11.5</v>
      </c>
      <c r="N1630" s="101">
        <f>IF(ISNUMBER(jaar_zip[[#This Row],[graaddagen]]),IF(OR(MONTH(jaar_zip[[#This Row],[Datum]])=1,MONTH(jaar_zip[[#This Row],[Datum]])=2,MONTH(jaar_zip[[#This Row],[Datum]])=11,MONTH(jaar_zip[[#This Row],[Datum]])=12),1.1,IF(OR(MONTH(jaar_zip[[#This Row],[Datum]])=3,MONTH(jaar_zip[[#This Row],[Datum]])=10),1,0.8))*jaar_zip[[#This Row],[graaddagen]],"")</f>
        <v>12.65</v>
      </c>
      <c r="O1630" s="101">
        <f>IF(ISNUMBER(jaar_zip[[#This Row],[etmaaltemperatuur]]),IF(jaar_zip[[#This Row],[etmaaltemperatuur]]&gt;stookgrens,jaar_zip[[#This Row],[etmaaltemperatuur]]-stookgrens,0),"")</f>
        <v>0</v>
      </c>
    </row>
    <row r="1631" spans="1:15" x14ac:dyDescent="0.3">
      <c r="A1631">
        <v>277</v>
      </c>
      <c r="B1631">
        <v>20240213</v>
      </c>
      <c r="C1631">
        <v>5.9</v>
      </c>
      <c r="D1631">
        <v>6.7</v>
      </c>
      <c r="E1631">
        <v>327</v>
      </c>
      <c r="F1631">
        <v>2.4</v>
      </c>
      <c r="H1631">
        <v>88</v>
      </c>
      <c r="I1631" s="101" t="s">
        <v>25</v>
      </c>
      <c r="J1631" s="1">
        <f>DATEVALUE(RIGHT(jaar_zip[[#This Row],[YYYYMMDD]],2)&amp;"-"&amp;MID(jaar_zip[[#This Row],[YYYYMMDD]],5,2)&amp;"-"&amp;LEFT(jaar_zip[[#This Row],[YYYYMMDD]],4))</f>
        <v>45335</v>
      </c>
      <c r="K1631" s="101" t="str">
        <f>IF(AND(VALUE(MONTH(jaar_zip[[#This Row],[Datum]]))=1,VALUE(WEEKNUM(jaar_zip[[#This Row],[Datum]],21))&gt;51),RIGHT(YEAR(jaar_zip[[#This Row],[Datum]])-1,2),RIGHT(YEAR(jaar_zip[[#This Row],[Datum]]),2))&amp;"-"&amp; TEXT(WEEKNUM(jaar_zip[[#This Row],[Datum]],21),"00")</f>
        <v>24-07</v>
      </c>
      <c r="L1631" s="101">
        <f>MONTH(jaar_zip[[#This Row],[Datum]])</f>
        <v>2</v>
      </c>
      <c r="M1631" s="101">
        <f>IF(ISNUMBER(jaar_zip[[#This Row],[etmaaltemperatuur]]),IF(jaar_zip[[#This Row],[etmaaltemperatuur]]&lt;stookgrens,stookgrens-jaar_zip[[#This Row],[etmaaltemperatuur]],0),"")</f>
        <v>11.3</v>
      </c>
      <c r="N1631" s="101">
        <f>IF(ISNUMBER(jaar_zip[[#This Row],[graaddagen]]),IF(OR(MONTH(jaar_zip[[#This Row],[Datum]])=1,MONTH(jaar_zip[[#This Row],[Datum]])=2,MONTH(jaar_zip[[#This Row],[Datum]])=11,MONTH(jaar_zip[[#This Row],[Datum]])=12),1.1,IF(OR(MONTH(jaar_zip[[#This Row],[Datum]])=3,MONTH(jaar_zip[[#This Row],[Datum]])=10),1,0.8))*jaar_zip[[#This Row],[graaddagen]],"")</f>
        <v>12.430000000000001</v>
      </c>
      <c r="O1631" s="101">
        <f>IF(ISNUMBER(jaar_zip[[#This Row],[etmaaltemperatuur]]),IF(jaar_zip[[#This Row],[etmaaltemperatuur]]&gt;stookgrens,jaar_zip[[#This Row],[etmaaltemperatuur]]-stookgrens,0),"")</f>
        <v>0</v>
      </c>
    </row>
    <row r="1632" spans="1:15" x14ac:dyDescent="0.3">
      <c r="A1632">
        <v>277</v>
      </c>
      <c r="B1632">
        <v>20240214</v>
      </c>
      <c r="C1632">
        <v>5.9</v>
      </c>
      <c r="D1632">
        <v>9.4</v>
      </c>
      <c r="E1632">
        <v>154</v>
      </c>
      <c r="F1632">
        <v>14.2</v>
      </c>
      <c r="H1632">
        <v>98</v>
      </c>
      <c r="I1632" s="101" t="s">
        <v>25</v>
      </c>
      <c r="J1632" s="1">
        <f>DATEVALUE(RIGHT(jaar_zip[[#This Row],[YYYYMMDD]],2)&amp;"-"&amp;MID(jaar_zip[[#This Row],[YYYYMMDD]],5,2)&amp;"-"&amp;LEFT(jaar_zip[[#This Row],[YYYYMMDD]],4))</f>
        <v>45336</v>
      </c>
      <c r="K1632" s="101" t="str">
        <f>IF(AND(VALUE(MONTH(jaar_zip[[#This Row],[Datum]]))=1,VALUE(WEEKNUM(jaar_zip[[#This Row],[Datum]],21))&gt;51),RIGHT(YEAR(jaar_zip[[#This Row],[Datum]])-1,2),RIGHT(YEAR(jaar_zip[[#This Row],[Datum]]),2))&amp;"-"&amp; TEXT(WEEKNUM(jaar_zip[[#This Row],[Datum]],21),"00")</f>
        <v>24-07</v>
      </c>
      <c r="L1632" s="101">
        <f>MONTH(jaar_zip[[#This Row],[Datum]])</f>
        <v>2</v>
      </c>
      <c r="M1632" s="101">
        <f>IF(ISNUMBER(jaar_zip[[#This Row],[etmaaltemperatuur]]),IF(jaar_zip[[#This Row],[etmaaltemperatuur]]&lt;stookgrens,stookgrens-jaar_zip[[#This Row],[etmaaltemperatuur]],0),"")</f>
        <v>8.6</v>
      </c>
      <c r="N1632" s="101">
        <f>IF(ISNUMBER(jaar_zip[[#This Row],[graaddagen]]),IF(OR(MONTH(jaar_zip[[#This Row],[Datum]])=1,MONTH(jaar_zip[[#This Row],[Datum]])=2,MONTH(jaar_zip[[#This Row],[Datum]])=11,MONTH(jaar_zip[[#This Row],[Datum]])=12),1.1,IF(OR(MONTH(jaar_zip[[#This Row],[Datum]])=3,MONTH(jaar_zip[[#This Row],[Datum]])=10),1,0.8))*jaar_zip[[#This Row],[graaddagen]],"")</f>
        <v>9.4600000000000009</v>
      </c>
      <c r="O1632" s="101">
        <f>IF(ISNUMBER(jaar_zip[[#This Row],[etmaaltemperatuur]]),IF(jaar_zip[[#This Row],[etmaaltemperatuur]]&gt;stookgrens,jaar_zip[[#This Row],[etmaaltemperatuur]]-stookgrens,0),"")</f>
        <v>0</v>
      </c>
    </row>
    <row r="1633" spans="1:15" x14ac:dyDescent="0.3">
      <c r="A1633">
        <v>277</v>
      </c>
      <c r="B1633">
        <v>20240215</v>
      </c>
      <c r="C1633">
        <v>5.0999999999999996</v>
      </c>
      <c r="D1633">
        <v>11.2</v>
      </c>
      <c r="E1633">
        <v>144</v>
      </c>
      <c r="F1633">
        <v>2.1</v>
      </c>
      <c r="H1633">
        <v>96</v>
      </c>
      <c r="I1633" s="101" t="s">
        <v>25</v>
      </c>
      <c r="J1633" s="1">
        <f>DATEVALUE(RIGHT(jaar_zip[[#This Row],[YYYYMMDD]],2)&amp;"-"&amp;MID(jaar_zip[[#This Row],[YYYYMMDD]],5,2)&amp;"-"&amp;LEFT(jaar_zip[[#This Row],[YYYYMMDD]],4))</f>
        <v>45337</v>
      </c>
      <c r="K1633" s="101" t="str">
        <f>IF(AND(VALUE(MONTH(jaar_zip[[#This Row],[Datum]]))=1,VALUE(WEEKNUM(jaar_zip[[#This Row],[Datum]],21))&gt;51),RIGHT(YEAR(jaar_zip[[#This Row],[Datum]])-1,2),RIGHT(YEAR(jaar_zip[[#This Row],[Datum]]),2))&amp;"-"&amp; TEXT(WEEKNUM(jaar_zip[[#This Row],[Datum]],21),"00")</f>
        <v>24-07</v>
      </c>
      <c r="L1633" s="101">
        <f>MONTH(jaar_zip[[#This Row],[Datum]])</f>
        <v>2</v>
      </c>
      <c r="M1633" s="101">
        <f>IF(ISNUMBER(jaar_zip[[#This Row],[etmaaltemperatuur]]),IF(jaar_zip[[#This Row],[etmaaltemperatuur]]&lt;stookgrens,stookgrens-jaar_zip[[#This Row],[etmaaltemperatuur]],0),"")</f>
        <v>6.8000000000000007</v>
      </c>
      <c r="N1633" s="101">
        <f>IF(ISNUMBER(jaar_zip[[#This Row],[graaddagen]]),IF(OR(MONTH(jaar_zip[[#This Row],[Datum]])=1,MONTH(jaar_zip[[#This Row],[Datum]])=2,MONTH(jaar_zip[[#This Row],[Datum]])=11,MONTH(jaar_zip[[#This Row],[Datum]])=12),1.1,IF(OR(MONTH(jaar_zip[[#This Row],[Datum]])=3,MONTH(jaar_zip[[#This Row],[Datum]])=10),1,0.8))*jaar_zip[[#This Row],[graaddagen]],"")</f>
        <v>7.4800000000000013</v>
      </c>
      <c r="O1633" s="101">
        <f>IF(ISNUMBER(jaar_zip[[#This Row],[etmaaltemperatuur]]),IF(jaar_zip[[#This Row],[etmaaltemperatuur]]&gt;stookgrens,jaar_zip[[#This Row],[etmaaltemperatuur]]-stookgrens,0),"")</f>
        <v>0</v>
      </c>
    </row>
    <row r="1634" spans="1:15" x14ac:dyDescent="0.3">
      <c r="A1634">
        <v>277</v>
      </c>
      <c r="B1634">
        <v>20240216</v>
      </c>
      <c r="C1634">
        <v>6</v>
      </c>
      <c r="D1634">
        <v>9.4</v>
      </c>
      <c r="E1634">
        <v>187</v>
      </c>
      <c r="F1634">
        <v>1.3</v>
      </c>
      <c r="H1634">
        <v>93</v>
      </c>
      <c r="I1634" s="101" t="s">
        <v>25</v>
      </c>
      <c r="J1634" s="1">
        <f>DATEVALUE(RIGHT(jaar_zip[[#This Row],[YYYYMMDD]],2)&amp;"-"&amp;MID(jaar_zip[[#This Row],[YYYYMMDD]],5,2)&amp;"-"&amp;LEFT(jaar_zip[[#This Row],[YYYYMMDD]],4))</f>
        <v>45338</v>
      </c>
      <c r="K1634" s="101" t="str">
        <f>IF(AND(VALUE(MONTH(jaar_zip[[#This Row],[Datum]]))=1,VALUE(WEEKNUM(jaar_zip[[#This Row],[Datum]],21))&gt;51),RIGHT(YEAR(jaar_zip[[#This Row],[Datum]])-1,2),RIGHT(YEAR(jaar_zip[[#This Row],[Datum]]),2))&amp;"-"&amp; TEXT(WEEKNUM(jaar_zip[[#This Row],[Datum]],21),"00")</f>
        <v>24-07</v>
      </c>
      <c r="L1634" s="101">
        <f>MONTH(jaar_zip[[#This Row],[Datum]])</f>
        <v>2</v>
      </c>
      <c r="M1634" s="101">
        <f>IF(ISNUMBER(jaar_zip[[#This Row],[etmaaltemperatuur]]),IF(jaar_zip[[#This Row],[etmaaltemperatuur]]&lt;stookgrens,stookgrens-jaar_zip[[#This Row],[etmaaltemperatuur]],0),"")</f>
        <v>8.6</v>
      </c>
      <c r="N1634" s="101">
        <f>IF(ISNUMBER(jaar_zip[[#This Row],[graaddagen]]),IF(OR(MONTH(jaar_zip[[#This Row],[Datum]])=1,MONTH(jaar_zip[[#This Row],[Datum]])=2,MONTH(jaar_zip[[#This Row],[Datum]])=11,MONTH(jaar_zip[[#This Row],[Datum]])=12),1.1,IF(OR(MONTH(jaar_zip[[#This Row],[Datum]])=3,MONTH(jaar_zip[[#This Row],[Datum]])=10),1,0.8))*jaar_zip[[#This Row],[graaddagen]],"")</f>
        <v>9.4600000000000009</v>
      </c>
      <c r="O1634" s="101">
        <f>IF(ISNUMBER(jaar_zip[[#This Row],[etmaaltemperatuur]]),IF(jaar_zip[[#This Row],[etmaaltemperatuur]]&gt;stookgrens,jaar_zip[[#This Row],[etmaaltemperatuur]]-stookgrens,0),"")</f>
        <v>0</v>
      </c>
    </row>
    <row r="1635" spans="1:15" x14ac:dyDescent="0.3">
      <c r="A1635">
        <v>277</v>
      </c>
      <c r="B1635">
        <v>20240217</v>
      </c>
      <c r="C1635">
        <v>4.2</v>
      </c>
      <c r="D1635">
        <v>7.8</v>
      </c>
      <c r="E1635">
        <v>738</v>
      </c>
      <c r="F1635">
        <v>0</v>
      </c>
      <c r="H1635">
        <v>90</v>
      </c>
      <c r="I1635" s="101" t="s">
        <v>25</v>
      </c>
      <c r="J1635" s="1">
        <f>DATEVALUE(RIGHT(jaar_zip[[#This Row],[YYYYMMDD]],2)&amp;"-"&amp;MID(jaar_zip[[#This Row],[YYYYMMDD]],5,2)&amp;"-"&amp;LEFT(jaar_zip[[#This Row],[YYYYMMDD]],4))</f>
        <v>45339</v>
      </c>
      <c r="K1635" s="101" t="str">
        <f>IF(AND(VALUE(MONTH(jaar_zip[[#This Row],[Datum]]))=1,VALUE(WEEKNUM(jaar_zip[[#This Row],[Datum]],21))&gt;51),RIGHT(YEAR(jaar_zip[[#This Row],[Datum]])-1,2),RIGHT(YEAR(jaar_zip[[#This Row],[Datum]]),2))&amp;"-"&amp; TEXT(WEEKNUM(jaar_zip[[#This Row],[Datum]],21),"00")</f>
        <v>24-07</v>
      </c>
      <c r="L1635" s="101">
        <f>MONTH(jaar_zip[[#This Row],[Datum]])</f>
        <v>2</v>
      </c>
      <c r="M1635" s="101">
        <f>IF(ISNUMBER(jaar_zip[[#This Row],[etmaaltemperatuur]]),IF(jaar_zip[[#This Row],[etmaaltemperatuur]]&lt;stookgrens,stookgrens-jaar_zip[[#This Row],[etmaaltemperatuur]],0),"")</f>
        <v>10.199999999999999</v>
      </c>
      <c r="N1635" s="101">
        <f>IF(ISNUMBER(jaar_zip[[#This Row],[graaddagen]]),IF(OR(MONTH(jaar_zip[[#This Row],[Datum]])=1,MONTH(jaar_zip[[#This Row],[Datum]])=2,MONTH(jaar_zip[[#This Row],[Datum]])=11,MONTH(jaar_zip[[#This Row],[Datum]])=12),1.1,IF(OR(MONTH(jaar_zip[[#This Row],[Datum]])=3,MONTH(jaar_zip[[#This Row],[Datum]])=10),1,0.8))*jaar_zip[[#This Row],[graaddagen]],"")</f>
        <v>11.22</v>
      </c>
      <c r="O1635" s="101">
        <f>IF(ISNUMBER(jaar_zip[[#This Row],[etmaaltemperatuur]]),IF(jaar_zip[[#This Row],[etmaaltemperatuur]]&gt;stookgrens,jaar_zip[[#This Row],[etmaaltemperatuur]]-stookgrens,0),"")</f>
        <v>0</v>
      </c>
    </row>
    <row r="1636" spans="1:15" x14ac:dyDescent="0.3">
      <c r="A1636">
        <v>277</v>
      </c>
      <c r="B1636">
        <v>20240218</v>
      </c>
      <c r="C1636">
        <v>8</v>
      </c>
      <c r="D1636">
        <v>8.6999999999999993</v>
      </c>
      <c r="E1636">
        <v>102</v>
      </c>
      <c r="F1636">
        <v>22</v>
      </c>
      <c r="H1636">
        <v>95</v>
      </c>
      <c r="I1636" s="101" t="s">
        <v>25</v>
      </c>
      <c r="J1636" s="1">
        <f>DATEVALUE(RIGHT(jaar_zip[[#This Row],[YYYYMMDD]],2)&amp;"-"&amp;MID(jaar_zip[[#This Row],[YYYYMMDD]],5,2)&amp;"-"&amp;LEFT(jaar_zip[[#This Row],[YYYYMMDD]],4))</f>
        <v>45340</v>
      </c>
      <c r="K1636" s="101" t="str">
        <f>IF(AND(VALUE(MONTH(jaar_zip[[#This Row],[Datum]]))=1,VALUE(WEEKNUM(jaar_zip[[#This Row],[Datum]],21))&gt;51),RIGHT(YEAR(jaar_zip[[#This Row],[Datum]])-1,2),RIGHT(YEAR(jaar_zip[[#This Row],[Datum]]),2))&amp;"-"&amp; TEXT(WEEKNUM(jaar_zip[[#This Row],[Datum]],21),"00")</f>
        <v>24-07</v>
      </c>
      <c r="L1636" s="101">
        <f>MONTH(jaar_zip[[#This Row],[Datum]])</f>
        <v>2</v>
      </c>
      <c r="M1636" s="101">
        <f>IF(ISNUMBER(jaar_zip[[#This Row],[etmaaltemperatuur]]),IF(jaar_zip[[#This Row],[etmaaltemperatuur]]&lt;stookgrens,stookgrens-jaar_zip[[#This Row],[etmaaltemperatuur]],0),"")</f>
        <v>9.3000000000000007</v>
      </c>
      <c r="N1636" s="101">
        <f>IF(ISNUMBER(jaar_zip[[#This Row],[graaddagen]]),IF(OR(MONTH(jaar_zip[[#This Row],[Datum]])=1,MONTH(jaar_zip[[#This Row],[Datum]])=2,MONTH(jaar_zip[[#This Row],[Datum]])=11,MONTH(jaar_zip[[#This Row],[Datum]])=12),1.1,IF(OR(MONTH(jaar_zip[[#This Row],[Datum]])=3,MONTH(jaar_zip[[#This Row],[Datum]])=10),1,0.8))*jaar_zip[[#This Row],[graaddagen]],"")</f>
        <v>10.230000000000002</v>
      </c>
      <c r="O1636" s="101">
        <f>IF(ISNUMBER(jaar_zip[[#This Row],[etmaaltemperatuur]]),IF(jaar_zip[[#This Row],[etmaaltemperatuur]]&gt;stookgrens,jaar_zip[[#This Row],[etmaaltemperatuur]]-stookgrens,0),"")</f>
        <v>0</v>
      </c>
    </row>
    <row r="1637" spans="1:15" x14ac:dyDescent="0.3">
      <c r="A1637">
        <v>277</v>
      </c>
      <c r="B1637">
        <v>20240219</v>
      </c>
      <c r="C1637">
        <v>7.5</v>
      </c>
      <c r="D1637">
        <v>8.1999999999999993</v>
      </c>
      <c r="E1637">
        <v>236</v>
      </c>
      <c r="F1637">
        <v>0.6</v>
      </c>
      <c r="H1637">
        <v>94</v>
      </c>
      <c r="I1637" s="101" t="s">
        <v>25</v>
      </c>
      <c r="J1637" s="1">
        <f>DATEVALUE(RIGHT(jaar_zip[[#This Row],[YYYYMMDD]],2)&amp;"-"&amp;MID(jaar_zip[[#This Row],[YYYYMMDD]],5,2)&amp;"-"&amp;LEFT(jaar_zip[[#This Row],[YYYYMMDD]],4))</f>
        <v>45341</v>
      </c>
      <c r="K1637" s="101" t="str">
        <f>IF(AND(VALUE(MONTH(jaar_zip[[#This Row],[Datum]]))=1,VALUE(WEEKNUM(jaar_zip[[#This Row],[Datum]],21))&gt;51),RIGHT(YEAR(jaar_zip[[#This Row],[Datum]])-1,2),RIGHT(YEAR(jaar_zip[[#This Row],[Datum]]),2))&amp;"-"&amp; TEXT(WEEKNUM(jaar_zip[[#This Row],[Datum]],21),"00")</f>
        <v>24-08</v>
      </c>
      <c r="L1637" s="101">
        <f>MONTH(jaar_zip[[#This Row],[Datum]])</f>
        <v>2</v>
      </c>
      <c r="M1637" s="101">
        <f>IF(ISNUMBER(jaar_zip[[#This Row],[etmaaltemperatuur]]),IF(jaar_zip[[#This Row],[etmaaltemperatuur]]&lt;stookgrens,stookgrens-jaar_zip[[#This Row],[etmaaltemperatuur]],0),"")</f>
        <v>9.8000000000000007</v>
      </c>
      <c r="N1637" s="101">
        <f>IF(ISNUMBER(jaar_zip[[#This Row],[graaddagen]]),IF(OR(MONTH(jaar_zip[[#This Row],[Datum]])=1,MONTH(jaar_zip[[#This Row],[Datum]])=2,MONTH(jaar_zip[[#This Row],[Datum]])=11,MONTH(jaar_zip[[#This Row],[Datum]])=12),1.1,IF(OR(MONTH(jaar_zip[[#This Row],[Datum]])=3,MONTH(jaar_zip[[#This Row],[Datum]])=10),1,0.8))*jaar_zip[[#This Row],[graaddagen]],"")</f>
        <v>10.780000000000001</v>
      </c>
      <c r="O1637" s="101">
        <f>IF(ISNUMBER(jaar_zip[[#This Row],[etmaaltemperatuur]]),IF(jaar_zip[[#This Row],[etmaaltemperatuur]]&gt;stookgrens,jaar_zip[[#This Row],[etmaaltemperatuur]]-stookgrens,0),"")</f>
        <v>0</v>
      </c>
    </row>
    <row r="1638" spans="1:15" x14ac:dyDescent="0.3">
      <c r="A1638">
        <v>277</v>
      </c>
      <c r="B1638">
        <v>20240220</v>
      </c>
      <c r="C1638">
        <v>6.6</v>
      </c>
      <c r="D1638">
        <v>8.3000000000000007</v>
      </c>
      <c r="E1638">
        <v>438</v>
      </c>
      <c r="F1638">
        <v>1</v>
      </c>
      <c r="H1638">
        <v>91</v>
      </c>
      <c r="I1638" s="101" t="s">
        <v>25</v>
      </c>
      <c r="J1638" s="1">
        <f>DATEVALUE(RIGHT(jaar_zip[[#This Row],[YYYYMMDD]],2)&amp;"-"&amp;MID(jaar_zip[[#This Row],[YYYYMMDD]],5,2)&amp;"-"&amp;LEFT(jaar_zip[[#This Row],[YYYYMMDD]],4))</f>
        <v>45342</v>
      </c>
      <c r="K1638" s="101" t="str">
        <f>IF(AND(VALUE(MONTH(jaar_zip[[#This Row],[Datum]]))=1,VALUE(WEEKNUM(jaar_zip[[#This Row],[Datum]],21))&gt;51),RIGHT(YEAR(jaar_zip[[#This Row],[Datum]])-1,2),RIGHT(YEAR(jaar_zip[[#This Row],[Datum]]),2))&amp;"-"&amp; TEXT(WEEKNUM(jaar_zip[[#This Row],[Datum]],21),"00")</f>
        <v>24-08</v>
      </c>
      <c r="L1638" s="101">
        <f>MONTH(jaar_zip[[#This Row],[Datum]])</f>
        <v>2</v>
      </c>
      <c r="M1638" s="101">
        <f>IF(ISNUMBER(jaar_zip[[#This Row],[etmaaltemperatuur]]),IF(jaar_zip[[#This Row],[etmaaltemperatuur]]&lt;stookgrens,stookgrens-jaar_zip[[#This Row],[etmaaltemperatuur]],0),"")</f>
        <v>9.6999999999999993</v>
      </c>
      <c r="N1638" s="101">
        <f>IF(ISNUMBER(jaar_zip[[#This Row],[graaddagen]]),IF(OR(MONTH(jaar_zip[[#This Row],[Datum]])=1,MONTH(jaar_zip[[#This Row],[Datum]])=2,MONTH(jaar_zip[[#This Row],[Datum]])=11,MONTH(jaar_zip[[#This Row],[Datum]])=12),1.1,IF(OR(MONTH(jaar_zip[[#This Row],[Datum]])=3,MONTH(jaar_zip[[#This Row],[Datum]])=10),1,0.8))*jaar_zip[[#This Row],[graaddagen]],"")</f>
        <v>10.67</v>
      </c>
      <c r="O1638" s="101">
        <f>IF(ISNUMBER(jaar_zip[[#This Row],[etmaaltemperatuur]]),IF(jaar_zip[[#This Row],[etmaaltemperatuur]]&gt;stookgrens,jaar_zip[[#This Row],[etmaaltemperatuur]]-stookgrens,0),"")</f>
        <v>0</v>
      </c>
    </row>
    <row r="1639" spans="1:15" x14ac:dyDescent="0.3">
      <c r="A1639">
        <v>277</v>
      </c>
      <c r="B1639">
        <v>20240221</v>
      </c>
      <c r="C1639">
        <v>7.5</v>
      </c>
      <c r="D1639">
        <v>8.8000000000000007</v>
      </c>
      <c r="E1639">
        <v>216</v>
      </c>
      <c r="F1639">
        <v>6.9</v>
      </c>
      <c r="H1639">
        <v>92</v>
      </c>
      <c r="I1639" s="101" t="s">
        <v>25</v>
      </c>
      <c r="J1639" s="1">
        <f>DATEVALUE(RIGHT(jaar_zip[[#This Row],[YYYYMMDD]],2)&amp;"-"&amp;MID(jaar_zip[[#This Row],[YYYYMMDD]],5,2)&amp;"-"&amp;LEFT(jaar_zip[[#This Row],[YYYYMMDD]],4))</f>
        <v>45343</v>
      </c>
      <c r="K1639" s="101" t="str">
        <f>IF(AND(VALUE(MONTH(jaar_zip[[#This Row],[Datum]]))=1,VALUE(WEEKNUM(jaar_zip[[#This Row],[Datum]],21))&gt;51),RIGHT(YEAR(jaar_zip[[#This Row],[Datum]])-1,2),RIGHT(YEAR(jaar_zip[[#This Row],[Datum]]),2))&amp;"-"&amp; TEXT(WEEKNUM(jaar_zip[[#This Row],[Datum]],21),"00")</f>
        <v>24-08</v>
      </c>
      <c r="L1639" s="101">
        <f>MONTH(jaar_zip[[#This Row],[Datum]])</f>
        <v>2</v>
      </c>
      <c r="M1639" s="101">
        <f>IF(ISNUMBER(jaar_zip[[#This Row],[etmaaltemperatuur]]),IF(jaar_zip[[#This Row],[etmaaltemperatuur]]&lt;stookgrens,stookgrens-jaar_zip[[#This Row],[etmaaltemperatuur]],0),"")</f>
        <v>9.1999999999999993</v>
      </c>
      <c r="N1639" s="101">
        <f>IF(ISNUMBER(jaar_zip[[#This Row],[graaddagen]]),IF(OR(MONTH(jaar_zip[[#This Row],[Datum]])=1,MONTH(jaar_zip[[#This Row],[Datum]])=2,MONTH(jaar_zip[[#This Row],[Datum]])=11,MONTH(jaar_zip[[#This Row],[Datum]])=12),1.1,IF(OR(MONTH(jaar_zip[[#This Row],[Datum]])=3,MONTH(jaar_zip[[#This Row],[Datum]])=10),1,0.8))*jaar_zip[[#This Row],[graaddagen]],"")</f>
        <v>10.119999999999999</v>
      </c>
      <c r="O1639" s="101">
        <f>IF(ISNUMBER(jaar_zip[[#This Row],[etmaaltemperatuur]]),IF(jaar_zip[[#This Row],[etmaaltemperatuur]]&gt;stookgrens,jaar_zip[[#This Row],[etmaaltemperatuur]]-stookgrens,0),"")</f>
        <v>0</v>
      </c>
    </row>
    <row r="1640" spans="1:15" x14ac:dyDescent="0.3">
      <c r="A1640">
        <v>277</v>
      </c>
      <c r="B1640">
        <v>20240222</v>
      </c>
      <c r="C1640">
        <v>8.1999999999999993</v>
      </c>
      <c r="D1640">
        <v>9.6</v>
      </c>
      <c r="E1640">
        <v>461</v>
      </c>
      <c r="F1640">
        <v>4.2</v>
      </c>
      <c r="H1640">
        <v>91</v>
      </c>
      <c r="I1640" s="101" t="s">
        <v>25</v>
      </c>
      <c r="J1640" s="1">
        <f>DATEVALUE(RIGHT(jaar_zip[[#This Row],[YYYYMMDD]],2)&amp;"-"&amp;MID(jaar_zip[[#This Row],[YYYYMMDD]],5,2)&amp;"-"&amp;LEFT(jaar_zip[[#This Row],[YYYYMMDD]],4))</f>
        <v>45344</v>
      </c>
      <c r="K1640" s="101" t="str">
        <f>IF(AND(VALUE(MONTH(jaar_zip[[#This Row],[Datum]]))=1,VALUE(WEEKNUM(jaar_zip[[#This Row],[Datum]],21))&gt;51),RIGHT(YEAR(jaar_zip[[#This Row],[Datum]])-1,2),RIGHT(YEAR(jaar_zip[[#This Row],[Datum]]),2))&amp;"-"&amp; TEXT(WEEKNUM(jaar_zip[[#This Row],[Datum]],21),"00")</f>
        <v>24-08</v>
      </c>
      <c r="L1640" s="101">
        <f>MONTH(jaar_zip[[#This Row],[Datum]])</f>
        <v>2</v>
      </c>
      <c r="M1640" s="101">
        <f>IF(ISNUMBER(jaar_zip[[#This Row],[etmaaltemperatuur]]),IF(jaar_zip[[#This Row],[etmaaltemperatuur]]&lt;stookgrens,stookgrens-jaar_zip[[#This Row],[etmaaltemperatuur]],0),"")</f>
        <v>8.4</v>
      </c>
      <c r="N1640" s="101">
        <f>IF(ISNUMBER(jaar_zip[[#This Row],[graaddagen]]),IF(OR(MONTH(jaar_zip[[#This Row],[Datum]])=1,MONTH(jaar_zip[[#This Row],[Datum]])=2,MONTH(jaar_zip[[#This Row],[Datum]])=11,MONTH(jaar_zip[[#This Row],[Datum]])=12),1.1,IF(OR(MONTH(jaar_zip[[#This Row],[Datum]])=3,MONTH(jaar_zip[[#This Row],[Datum]])=10),1,0.8))*jaar_zip[[#This Row],[graaddagen]],"")</f>
        <v>9.240000000000002</v>
      </c>
      <c r="O1640" s="101">
        <f>IF(ISNUMBER(jaar_zip[[#This Row],[etmaaltemperatuur]]),IF(jaar_zip[[#This Row],[etmaaltemperatuur]]&gt;stookgrens,jaar_zip[[#This Row],[etmaaltemperatuur]]-stookgrens,0),"")</f>
        <v>0</v>
      </c>
    </row>
    <row r="1641" spans="1:15" x14ac:dyDescent="0.3">
      <c r="A1641">
        <v>277</v>
      </c>
      <c r="B1641">
        <v>20240223</v>
      </c>
      <c r="C1641">
        <v>8</v>
      </c>
      <c r="D1641">
        <v>6.2</v>
      </c>
      <c r="E1641">
        <v>360</v>
      </c>
      <c r="F1641">
        <v>4.3</v>
      </c>
      <c r="H1641">
        <v>84</v>
      </c>
      <c r="I1641" s="101" t="s">
        <v>25</v>
      </c>
      <c r="J1641" s="1">
        <f>DATEVALUE(RIGHT(jaar_zip[[#This Row],[YYYYMMDD]],2)&amp;"-"&amp;MID(jaar_zip[[#This Row],[YYYYMMDD]],5,2)&amp;"-"&amp;LEFT(jaar_zip[[#This Row],[YYYYMMDD]],4))</f>
        <v>45345</v>
      </c>
      <c r="K1641" s="101" t="str">
        <f>IF(AND(VALUE(MONTH(jaar_zip[[#This Row],[Datum]]))=1,VALUE(WEEKNUM(jaar_zip[[#This Row],[Datum]],21))&gt;51),RIGHT(YEAR(jaar_zip[[#This Row],[Datum]])-1,2),RIGHT(YEAR(jaar_zip[[#This Row],[Datum]]),2))&amp;"-"&amp; TEXT(WEEKNUM(jaar_zip[[#This Row],[Datum]],21),"00")</f>
        <v>24-08</v>
      </c>
      <c r="L1641" s="101">
        <f>MONTH(jaar_zip[[#This Row],[Datum]])</f>
        <v>2</v>
      </c>
      <c r="M1641" s="101">
        <f>IF(ISNUMBER(jaar_zip[[#This Row],[etmaaltemperatuur]]),IF(jaar_zip[[#This Row],[etmaaltemperatuur]]&lt;stookgrens,stookgrens-jaar_zip[[#This Row],[etmaaltemperatuur]],0),"")</f>
        <v>11.8</v>
      </c>
      <c r="N1641" s="101">
        <f>IF(ISNUMBER(jaar_zip[[#This Row],[graaddagen]]),IF(OR(MONTH(jaar_zip[[#This Row],[Datum]])=1,MONTH(jaar_zip[[#This Row],[Datum]])=2,MONTH(jaar_zip[[#This Row],[Datum]])=11,MONTH(jaar_zip[[#This Row],[Datum]])=12),1.1,IF(OR(MONTH(jaar_zip[[#This Row],[Datum]])=3,MONTH(jaar_zip[[#This Row],[Datum]])=10),1,0.8))*jaar_zip[[#This Row],[graaddagen]],"")</f>
        <v>12.980000000000002</v>
      </c>
      <c r="O1641" s="101">
        <f>IF(ISNUMBER(jaar_zip[[#This Row],[etmaaltemperatuur]]),IF(jaar_zip[[#This Row],[etmaaltemperatuur]]&gt;stookgrens,jaar_zip[[#This Row],[etmaaltemperatuur]]-stookgrens,0),"")</f>
        <v>0</v>
      </c>
    </row>
    <row r="1642" spans="1:15" x14ac:dyDescent="0.3">
      <c r="A1642">
        <v>277</v>
      </c>
      <c r="B1642">
        <v>20240224</v>
      </c>
      <c r="C1642">
        <v>5.3</v>
      </c>
      <c r="D1642">
        <v>5</v>
      </c>
      <c r="E1642">
        <v>423</v>
      </c>
      <c r="F1642">
        <v>0.6</v>
      </c>
      <c r="H1642">
        <v>89</v>
      </c>
      <c r="I1642" s="101" t="s">
        <v>25</v>
      </c>
      <c r="J1642" s="1">
        <f>DATEVALUE(RIGHT(jaar_zip[[#This Row],[YYYYMMDD]],2)&amp;"-"&amp;MID(jaar_zip[[#This Row],[YYYYMMDD]],5,2)&amp;"-"&amp;LEFT(jaar_zip[[#This Row],[YYYYMMDD]],4))</f>
        <v>45346</v>
      </c>
      <c r="K1642" s="101" t="str">
        <f>IF(AND(VALUE(MONTH(jaar_zip[[#This Row],[Datum]]))=1,VALUE(WEEKNUM(jaar_zip[[#This Row],[Datum]],21))&gt;51),RIGHT(YEAR(jaar_zip[[#This Row],[Datum]])-1,2),RIGHT(YEAR(jaar_zip[[#This Row],[Datum]]),2))&amp;"-"&amp; TEXT(WEEKNUM(jaar_zip[[#This Row],[Datum]],21),"00")</f>
        <v>24-08</v>
      </c>
      <c r="L1642" s="101">
        <f>MONTH(jaar_zip[[#This Row],[Datum]])</f>
        <v>2</v>
      </c>
      <c r="M1642" s="101">
        <f>IF(ISNUMBER(jaar_zip[[#This Row],[etmaaltemperatuur]]),IF(jaar_zip[[#This Row],[etmaaltemperatuur]]&lt;stookgrens,stookgrens-jaar_zip[[#This Row],[etmaaltemperatuur]],0),"")</f>
        <v>13</v>
      </c>
      <c r="N1642" s="101">
        <f>IF(ISNUMBER(jaar_zip[[#This Row],[graaddagen]]),IF(OR(MONTH(jaar_zip[[#This Row],[Datum]])=1,MONTH(jaar_zip[[#This Row],[Datum]])=2,MONTH(jaar_zip[[#This Row],[Datum]])=11,MONTH(jaar_zip[[#This Row],[Datum]])=12),1.1,IF(OR(MONTH(jaar_zip[[#This Row],[Datum]])=3,MONTH(jaar_zip[[#This Row],[Datum]])=10),1,0.8))*jaar_zip[[#This Row],[graaddagen]],"")</f>
        <v>14.3</v>
      </c>
      <c r="O1642" s="101">
        <f>IF(ISNUMBER(jaar_zip[[#This Row],[etmaaltemperatuur]]),IF(jaar_zip[[#This Row],[etmaaltemperatuur]]&gt;stookgrens,jaar_zip[[#This Row],[etmaaltemperatuur]]-stookgrens,0),"")</f>
        <v>0</v>
      </c>
    </row>
    <row r="1643" spans="1:15" x14ac:dyDescent="0.3">
      <c r="A1643">
        <v>277</v>
      </c>
      <c r="B1643">
        <v>20240225</v>
      </c>
      <c r="C1643">
        <v>4.2</v>
      </c>
      <c r="D1643">
        <v>5.6</v>
      </c>
      <c r="E1643">
        <v>541</v>
      </c>
      <c r="F1643">
        <v>5.6</v>
      </c>
      <c r="H1643">
        <v>89</v>
      </c>
      <c r="I1643" s="101" t="s">
        <v>25</v>
      </c>
      <c r="J1643" s="1">
        <f>DATEVALUE(RIGHT(jaar_zip[[#This Row],[YYYYMMDD]],2)&amp;"-"&amp;MID(jaar_zip[[#This Row],[YYYYMMDD]],5,2)&amp;"-"&amp;LEFT(jaar_zip[[#This Row],[YYYYMMDD]],4))</f>
        <v>45347</v>
      </c>
      <c r="K1643" s="101" t="str">
        <f>IF(AND(VALUE(MONTH(jaar_zip[[#This Row],[Datum]]))=1,VALUE(WEEKNUM(jaar_zip[[#This Row],[Datum]],21))&gt;51),RIGHT(YEAR(jaar_zip[[#This Row],[Datum]])-1,2),RIGHT(YEAR(jaar_zip[[#This Row],[Datum]]),2))&amp;"-"&amp; TEXT(WEEKNUM(jaar_zip[[#This Row],[Datum]],21),"00")</f>
        <v>24-08</v>
      </c>
      <c r="L1643" s="101">
        <f>MONTH(jaar_zip[[#This Row],[Datum]])</f>
        <v>2</v>
      </c>
      <c r="M1643" s="101">
        <f>IF(ISNUMBER(jaar_zip[[#This Row],[etmaaltemperatuur]]),IF(jaar_zip[[#This Row],[etmaaltemperatuur]]&lt;stookgrens,stookgrens-jaar_zip[[#This Row],[etmaaltemperatuur]],0),"")</f>
        <v>12.4</v>
      </c>
      <c r="N1643" s="101">
        <f>IF(ISNUMBER(jaar_zip[[#This Row],[graaddagen]]),IF(OR(MONTH(jaar_zip[[#This Row],[Datum]])=1,MONTH(jaar_zip[[#This Row],[Datum]])=2,MONTH(jaar_zip[[#This Row],[Datum]])=11,MONTH(jaar_zip[[#This Row],[Datum]])=12),1.1,IF(OR(MONTH(jaar_zip[[#This Row],[Datum]])=3,MONTH(jaar_zip[[#This Row],[Datum]])=10),1,0.8))*jaar_zip[[#This Row],[graaddagen]],"")</f>
        <v>13.640000000000002</v>
      </c>
      <c r="O1643" s="101">
        <f>IF(ISNUMBER(jaar_zip[[#This Row],[etmaaltemperatuur]]),IF(jaar_zip[[#This Row],[etmaaltemperatuur]]&gt;stookgrens,jaar_zip[[#This Row],[etmaaltemperatuur]]-stookgrens,0),"")</f>
        <v>0</v>
      </c>
    </row>
    <row r="1644" spans="1:15" x14ac:dyDescent="0.3">
      <c r="A1644">
        <v>277</v>
      </c>
      <c r="B1644">
        <v>20240226</v>
      </c>
      <c r="C1644">
        <v>10.199999999999999</v>
      </c>
      <c r="D1644">
        <v>5.6</v>
      </c>
      <c r="E1644">
        <v>366</v>
      </c>
      <c r="F1644">
        <v>0</v>
      </c>
      <c r="H1644">
        <v>82</v>
      </c>
      <c r="I1644" s="101" t="s">
        <v>25</v>
      </c>
      <c r="J1644" s="1">
        <f>DATEVALUE(RIGHT(jaar_zip[[#This Row],[YYYYMMDD]],2)&amp;"-"&amp;MID(jaar_zip[[#This Row],[YYYYMMDD]],5,2)&amp;"-"&amp;LEFT(jaar_zip[[#This Row],[YYYYMMDD]],4))</f>
        <v>45348</v>
      </c>
      <c r="K1644" s="101" t="str">
        <f>IF(AND(VALUE(MONTH(jaar_zip[[#This Row],[Datum]]))=1,VALUE(WEEKNUM(jaar_zip[[#This Row],[Datum]],21))&gt;51),RIGHT(YEAR(jaar_zip[[#This Row],[Datum]])-1,2),RIGHT(YEAR(jaar_zip[[#This Row],[Datum]]),2))&amp;"-"&amp; TEXT(WEEKNUM(jaar_zip[[#This Row],[Datum]],21),"00")</f>
        <v>24-09</v>
      </c>
      <c r="L1644" s="101">
        <f>MONTH(jaar_zip[[#This Row],[Datum]])</f>
        <v>2</v>
      </c>
      <c r="M1644" s="101">
        <f>IF(ISNUMBER(jaar_zip[[#This Row],[etmaaltemperatuur]]),IF(jaar_zip[[#This Row],[etmaaltemperatuur]]&lt;stookgrens,stookgrens-jaar_zip[[#This Row],[etmaaltemperatuur]],0),"")</f>
        <v>12.4</v>
      </c>
      <c r="N1644" s="101">
        <f>IF(ISNUMBER(jaar_zip[[#This Row],[graaddagen]]),IF(OR(MONTH(jaar_zip[[#This Row],[Datum]])=1,MONTH(jaar_zip[[#This Row],[Datum]])=2,MONTH(jaar_zip[[#This Row],[Datum]])=11,MONTH(jaar_zip[[#This Row],[Datum]])=12),1.1,IF(OR(MONTH(jaar_zip[[#This Row],[Datum]])=3,MONTH(jaar_zip[[#This Row],[Datum]])=10),1,0.8))*jaar_zip[[#This Row],[graaddagen]],"")</f>
        <v>13.640000000000002</v>
      </c>
      <c r="O1644" s="101">
        <f>IF(ISNUMBER(jaar_zip[[#This Row],[etmaaltemperatuur]]),IF(jaar_zip[[#This Row],[etmaaltemperatuur]]&gt;stookgrens,jaar_zip[[#This Row],[etmaaltemperatuur]]-stookgrens,0),"")</f>
        <v>0</v>
      </c>
    </row>
    <row r="1645" spans="1:15" x14ac:dyDescent="0.3">
      <c r="A1645">
        <v>277</v>
      </c>
      <c r="B1645">
        <v>20240227</v>
      </c>
      <c r="C1645">
        <v>3.4</v>
      </c>
      <c r="D1645">
        <v>5.2</v>
      </c>
      <c r="E1645">
        <v>775</v>
      </c>
      <c r="F1645">
        <v>0</v>
      </c>
      <c r="H1645">
        <v>81</v>
      </c>
      <c r="I1645" s="101" t="s">
        <v>25</v>
      </c>
      <c r="J1645" s="1">
        <f>DATEVALUE(RIGHT(jaar_zip[[#This Row],[YYYYMMDD]],2)&amp;"-"&amp;MID(jaar_zip[[#This Row],[YYYYMMDD]],5,2)&amp;"-"&amp;LEFT(jaar_zip[[#This Row],[YYYYMMDD]],4))</f>
        <v>45349</v>
      </c>
      <c r="K1645" s="101" t="str">
        <f>IF(AND(VALUE(MONTH(jaar_zip[[#This Row],[Datum]]))=1,VALUE(WEEKNUM(jaar_zip[[#This Row],[Datum]],21))&gt;51),RIGHT(YEAR(jaar_zip[[#This Row],[Datum]])-1,2),RIGHT(YEAR(jaar_zip[[#This Row],[Datum]]),2))&amp;"-"&amp; TEXT(WEEKNUM(jaar_zip[[#This Row],[Datum]],21),"00")</f>
        <v>24-09</v>
      </c>
      <c r="L1645" s="101">
        <f>MONTH(jaar_zip[[#This Row],[Datum]])</f>
        <v>2</v>
      </c>
      <c r="M1645" s="101">
        <f>IF(ISNUMBER(jaar_zip[[#This Row],[etmaaltemperatuur]]),IF(jaar_zip[[#This Row],[etmaaltemperatuur]]&lt;stookgrens,stookgrens-jaar_zip[[#This Row],[etmaaltemperatuur]],0),"")</f>
        <v>12.8</v>
      </c>
      <c r="N1645" s="101">
        <f>IF(ISNUMBER(jaar_zip[[#This Row],[graaddagen]]),IF(OR(MONTH(jaar_zip[[#This Row],[Datum]])=1,MONTH(jaar_zip[[#This Row],[Datum]])=2,MONTH(jaar_zip[[#This Row],[Datum]])=11,MONTH(jaar_zip[[#This Row],[Datum]])=12),1.1,IF(OR(MONTH(jaar_zip[[#This Row],[Datum]])=3,MONTH(jaar_zip[[#This Row],[Datum]])=10),1,0.8))*jaar_zip[[#This Row],[graaddagen]],"")</f>
        <v>14.080000000000002</v>
      </c>
      <c r="O1645" s="101">
        <f>IF(ISNUMBER(jaar_zip[[#This Row],[etmaaltemperatuur]]),IF(jaar_zip[[#This Row],[etmaaltemperatuur]]&gt;stookgrens,jaar_zip[[#This Row],[etmaaltemperatuur]]-stookgrens,0),"")</f>
        <v>0</v>
      </c>
    </row>
    <row r="1646" spans="1:15" x14ac:dyDescent="0.3">
      <c r="A1646">
        <v>277</v>
      </c>
      <c r="B1646">
        <v>20240228</v>
      </c>
      <c r="C1646">
        <v>5.5</v>
      </c>
      <c r="D1646">
        <v>6</v>
      </c>
      <c r="E1646">
        <v>416</v>
      </c>
      <c r="F1646">
        <v>-0.1</v>
      </c>
      <c r="H1646">
        <v>93</v>
      </c>
      <c r="I1646" s="101" t="s">
        <v>25</v>
      </c>
      <c r="J1646" s="1">
        <f>DATEVALUE(RIGHT(jaar_zip[[#This Row],[YYYYMMDD]],2)&amp;"-"&amp;MID(jaar_zip[[#This Row],[YYYYMMDD]],5,2)&amp;"-"&amp;LEFT(jaar_zip[[#This Row],[YYYYMMDD]],4))</f>
        <v>45350</v>
      </c>
      <c r="K1646" s="101" t="str">
        <f>IF(AND(VALUE(MONTH(jaar_zip[[#This Row],[Datum]]))=1,VALUE(WEEKNUM(jaar_zip[[#This Row],[Datum]],21))&gt;51),RIGHT(YEAR(jaar_zip[[#This Row],[Datum]])-1,2),RIGHT(YEAR(jaar_zip[[#This Row],[Datum]]),2))&amp;"-"&amp; TEXT(WEEKNUM(jaar_zip[[#This Row],[Datum]],21),"00")</f>
        <v>24-09</v>
      </c>
      <c r="L1646" s="101">
        <f>MONTH(jaar_zip[[#This Row],[Datum]])</f>
        <v>2</v>
      </c>
      <c r="M1646" s="101">
        <f>IF(ISNUMBER(jaar_zip[[#This Row],[etmaaltemperatuur]]),IF(jaar_zip[[#This Row],[etmaaltemperatuur]]&lt;stookgrens,stookgrens-jaar_zip[[#This Row],[etmaaltemperatuur]],0),"")</f>
        <v>12</v>
      </c>
      <c r="N1646" s="101">
        <f>IF(ISNUMBER(jaar_zip[[#This Row],[graaddagen]]),IF(OR(MONTH(jaar_zip[[#This Row],[Datum]])=1,MONTH(jaar_zip[[#This Row],[Datum]])=2,MONTH(jaar_zip[[#This Row],[Datum]])=11,MONTH(jaar_zip[[#This Row],[Datum]])=12),1.1,IF(OR(MONTH(jaar_zip[[#This Row],[Datum]])=3,MONTH(jaar_zip[[#This Row],[Datum]])=10),1,0.8))*jaar_zip[[#This Row],[graaddagen]],"")</f>
        <v>13.200000000000001</v>
      </c>
      <c r="O1646" s="101">
        <f>IF(ISNUMBER(jaar_zip[[#This Row],[etmaaltemperatuur]]),IF(jaar_zip[[#This Row],[etmaaltemperatuur]]&gt;stookgrens,jaar_zip[[#This Row],[etmaaltemperatuur]]-stookgrens,0),"")</f>
        <v>0</v>
      </c>
    </row>
    <row r="1647" spans="1:15" x14ac:dyDescent="0.3">
      <c r="A1647">
        <v>277</v>
      </c>
      <c r="B1647">
        <v>20240229</v>
      </c>
      <c r="C1647">
        <v>7.4</v>
      </c>
      <c r="D1647">
        <v>7.4</v>
      </c>
      <c r="E1647">
        <v>204</v>
      </c>
      <c r="F1647">
        <v>6.1</v>
      </c>
      <c r="H1647">
        <v>95</v>
      </c>
      <c r="I1647" s="101" t="s">
        <v>25</v>
      </c>
      <c r="J1647" s="1">
        <f>DATEVALUE(RIGHT(jaar_zip[[#This Row],[YYYYMMDD]],2)&amp;"-"&amp;MID(jaar_zip[[#This Row],[YYYYMMDD]],5,2)&amp;"-"&amp;LEFT(jaar_zip[[#This Row],[YYYYMMDD]],4))</f>
        <v>45351</v>
      </c>
      <c r="K1647" s="101" t="str">
        <f>IF(AND(VALUE(MONTH(jaar_zip[[#This Row],[Datum]]))=1,VALUE(WEEKNUM(jaar_zip[[#This Row],[Datum]],21))&gt;51),RIGHT(YEAR(jaar_zip[[#This Row],[Datum]])-1,2),RIGHT(YEAR(jaar_zip[[#This Row],[Datum]]),2))&amp;"-"&amp; TEXT(WEEKNUM(jaar_zip[[#This Row],[Datum]],21),"00")</f>
        <v>24-09</v>
      </c>
      <c r="L1647" s="101">
        <f>MONTH(jaar_zip[[#This Row],[Datum]])</f>
        <v>2</v>
      </c>
      <c r="M1647" s="101">
        <f>IF(ISNUMBER(jaar_zip[[#This Row],[etmaaltemperatuur]]),IF(jaar_zip[[#This Row],[etmaaltemperatuur]]&lt;stookgrens,stookgrens-jaar_zip[[#This Row],[etmaaltemperatuur]],0),"")</f>
        <v>10.6</v>
      </c>
      <c r="N1647" s="101">
        <f>IF(ISNUMBER(jaar_zip[[#This Row],[graaddagen]]),IF(OR(MONTH(jaar_zip[[#This Row],[Datum]])=1,MONTH(jaar_zip[[#This Row],[Datum]])=2,MONTH(jaar_zip[[#This Row],[Datum]])=11,MONTH(jaar_zip[[#This Row],[Datum]])=12),1.1,IF(OR(MONTH(jaar_zip[[#This Row],[Datum]])=3,MONTH(jaar_zip[[#This Row],[Datum]])=10),1,0.8))*jaar_zip[[#This Row],[graaddagen]],"")</f>
        <v>11.66</v>
      </c>
      <c r="O1647" s="101">
        <f>IF(ISNUMBER(jaar_zip[[#This Row],[etmaaltemperatuur]]),IF(jaar_zip[[#This Row],[etmaaltemperatuur]]&gt;stookgrens,jaar_zip[[#This Row],[etmaaltemperatuur]]-stookgrens,0),"")</f>
        <v>0</v>
      </c>
    </row>
    <row r="1648" spans="1:15" x14ac:dyDescent="0.3">
      <c r="A1648">
        <v>277</v>
      </c>
      <c r="B1648">
        <v>20240301</v>
      </c>
      <c r="C1648">
        <v>6.5</v>
      </c>
      <c r="D1648">
        <v>8.3000000000000007</v>
      </c>
      <c r="E1648">
        <v>877</v>
      </c>
      <c r="F1648">
        <v>0</v>
      </c>
      <c r="H1648">
        <v>76</v>
      </c>
      <c r="I1648" s="101" t="s">
        <v>25</v>
      </c>
      <c r="J1648" s="1">
        <f>DATEVALUE(RIGHT(jaar_zip[[#This Row],[YYYYMMDD]],2)&amp;"-"&amp;MID(jaar_zip[[#This Row],[YYYYMMDD]],5,2)&amp;"-"&amp;LEFT(jaar_zip[[#This Row],[YYYYMMDD]],4))</f>
        <v>45352</v>
      </c>
      <c r="K1648" s="101" t="str">
        <f>IF(AND(VALUE(MONTH(jaar_zip[[#This Row],[Datum]]))=1,VALUE(WEEKNUM(jaar_zip[[#This Row],[Datum]],21))&gt;51),RIGHT(YEAR(jaar_zip[[#This Row],[Datum]])-1,2),RIGHT(YEAR(jaar_zip[[#This Row],[Datum]]),2))&amp;"-"&amp; TEXT(WEEKNUM(jaar_zip[[#This Row],[Datum]],21),"00")</f>
        <v>24-09</v>
      </c>
      <c r="L1648" s="101">
        <f>MONTH(jaar_zip[[#This Row],[Datum]])</f>
        <v>3</v>
      </c>
      <c r="M1648" s="101">
        <f>IF(ISNUMBER(jaar_zip[[#This Row],[etmaaltemperatuur]]),IF(jaar_zip[[#This Row],[etmaaltemperatuur]]&lt;stookgrens,stookgrens-jaar_zip[[#This Row],[etmaaltemperatuur]],0),"")</f>
        <v>9.6999999999999993</v>
      </c>
      <c r="N1648" s="101">
        <f>IF(ISNUMBER(jaar_zip[[#This Row],[graaddagen]]),IF(OR(MONTH(jaar_zip[[#This Row],[Datum]])=1,MONTH(jaar_zip[[#This Row],[Datum]])=2,MONTH(jaar_zip[[#This Row],[Datum]])=11,MONTH(jaar_zip[[#This Row],[Datum]])=12),1.1,IF(OR(MONTH(jaar_zip[[#This Row],[Datum]])=3,MONTH(jaar_zip[[#This Row],[Datum]])=10),1,0.8))*jaar_zip[[#This Row],[graaddagen]],"")</f>
        <v>9.6999999999999993</v>
      </c>
      <c r="O1648" s="101">
        <f>IF(ISNUMBER(jaar_zip[[#This Row],[etmaaltemperatuur]]),IF(jaar_zip[[#This Row],[etmaaltemperatuur]]&gt;stookgrens,jaar_zip[[#This Row],[etmaaltemperatuur]]-stookgrens,0),"")</f>
        <v>0</v>
      </c>
    </row>
    <row r="1649" spans="1:15" x14ac:dyDescent="0.3">
      <c r="A1649">
        <v>277</v>
      </c>
      <c r="B1649">
        <v>20240302</v>
      </c>
      <c r="C1649">
        <v>6.2</v>
      </c>
      <c r="D1649">
        <v>9.1999999999999993</v>
      </c>
      <c r="E1649">
        <v>951</v>
      </c>
      <c r="F1649">
        <v>0</v>
      </c>
      <c r="H1649">
        <v>71</v>
      </c>
      <c r="I1649" s="101" t="s">
        <v>25</v>
      </c>
      <c r="J1649" s="1">
        <f>DATEVALUE(RIGHT(jaar_zip[[#This Row],[YYYYMMDD]],2)&amp;"-"&amp;MID(jaar_zip[[#This Row],[YYYYMMDD]],5,2)&amp;"-"&amp;LEFT(jaar_zip[[#This Row],[YYYYMMDD]],4))</f>
        <v>45353</v>
      </c>
      <c r="K1649" s="101" t="str">
        <f>IF(AND(VALUE(MONTH(jaar_zip[[#This Row],[Datum]]))=1,VALUE(WEEKNUM(jaar_zip[[#This Row],[Datum]],21))&gt;51),RIGHT(YEAR(jaar_zip[[#This Row],[Datum]])-1,2),RIGHT(YEAR(jaar_zip[[#This Row],[Datum]]),2))&amp;"-"&amp; TEXT(WEEKNUM(jaar_zip[[#This Row],[Datum]],21),"00")</f>
        <v>24-09</v>
      </c>
      <c r="L1649" s="101">
        <f>MONTH(jaar_zip[[#This Row],[Datum]])</f>
        <v>3</v>
      </c>
      <c r="M1649" s="101">
        <f>IF(ISNUMBER(jaar_zip[[#This Row],[etmaaltemperatuur]]),IF(jaar_zip[[#This Row],[etmaaltemperatuur]]&lt;stookgrens,stookgrens-jaar_zip[[#This Row],[etmaaltemperatuur]],0),"")</f>
        <v>8.8000000000000007</v>
      </c>
      <c r="N1649" s="101">
        <f>IF(ISNUMBER(jaar_zip[[#This Row],[graaddagen]]),IF(OR(MONTH(jaar_zip[[#This Row],[Datum]])=1,MONTH(jaar_zip[[#This Row],[Datum]])=2,MONTH(jaar_zip[[#This Row],[Datum]])=11,MONTH(jaar_zip[[#This Row],[Datum]])=12),1.1,IF(OR(MONTH(jaar_zip[[#This Row],[Datum]])=3,MONTH(jaar_zip[[#This Row],[Datum]])=10),1,0.8))*jaar_zip[[#This Row],[graaddagen]],"")</f>
        <v>8.8000000000000007</v>
      </c>
      <c r="O1649" s="101">
        <f>IF(ISNUMBER(jaar_zip[[#This Row],[etmaaltemperatuur]]),IF(jaar_zip[[#This Row],[etmaaltemperatuur]]&gt;stookgrens,jaar_zip[[#This Row],[etmaaltemperatuur]]-stookgrens,0),"")</f>
        <v>0</v>
      </c>
    </row>
    <row r="1650" spans="1:15" x14ac:dyDescent="0.3">
      <c r="A1650">
        <v>277</v>
      </c>
      <c r="B1650">
        <v>20240303</v>
      </c>
      <c r="C1650">
        <v>5</v>
      </c>
      <c r="D1650">
        <v>9.1</v>
      </c>
      <c r="E1650">
        <v>954</v>
      </c>
      <c r="F1650">
        <v>0</v>
      </c>
      <c r="H1650">
        <v>84</v>
      </c>
      <c r="I1650" s="101" t="s">
        <v>25</v>
      </c>
      <c r="J1650" s="1">
        <f>DATEVALUE(RIGHT(jaar_zip[[#This Row],[YYYYMMDD]],2)&amp;"-"&amp;MID(jaar_zip[[#This Row],[YYYYMMDD]],5,2)&amp;"-"&amp;LEFT(jaar_zip[[#This Row],[YYYYMMDD]],4))</f>
        <v>45354</v>
      </c>
      <c r="K1650" s="101" t="str">
        <f>IF(AND(VALUE(MONTH(jaar_zip[[#This Row],[Datum]]))=1,VALUE(WEEKNUM(jaar_zip[[#This Row],[Datum]],21))&gt;51),RIGHT(YEAR(jaar_zip[[#This Row],[Datum]])-1,2),RIGHT(YEAR(jaar_zip[[#This Row],[Datum]]),2))&amp;"-"&amp; TEXT(WEEKNUM(jaar_zip[[#This Row],[Datum]],21),"00")</f>
        <v>24-09</v>
      </c>
      <c r="L1650" s="101">
        <f>MONTH(jaar_zip[[#This Row],[Datum]])</f>
        <v>3</v>
      </c>
      <c r="M1650" s="101">
        <f>IF(ISNUMBER(jaar_zip[[#This Row],[etmaaltemperatuur]]),IF(jaar_zip[[#This Row],[etmaaltemperatuur]]&lt;stookgrens,stookgrens-jaar_zip[[#This Row],[etmaaltemperatuur]],0),"")</f>
        <v>8.9</v>
      </c>
      <c r="N1650" s="101">
        <f>IF(ISNUMBER(jaar_zip[[#This Row],[graaddagen]]),IF(OR(MONTH(jaar_zip[[#This Row],[Datum]])=1,MONTH(jaar_zip[[#This Row],[Datum]])=2,MONTH(jaar_zip[[#This Row],[Datum]])=11,MONTH(jaar_zip[[#This Row],[Datum]])=12),1.1,IF(OR(MONTH(jaar_zip[[#This Row],[Datum]])=3,MONTH(jaar_zip[[#This Row],[Datum]])=10),1,0.8))*jaar_zip[[#This Row],[graaddagen]],"")</f>
        <v>8.9</v>
      </c>
      <c r="O1650" s="101">
        <f>IF(ISNUMBER(jaar_zip[[#This Row],[etmaaltemperatuur]]),IF(jaar_zip[[#This Row],[etmaaltemperatuur]]&gt;stookgrens,jaar_zip[[#This Row],[etmaaltemperatuur]]-stookgrens,0),"")</f>
        <v>0</v>
      </c>
    </row>
    <row r="1651" spans="1:15" x14ac:dyDescent="0.3">
      <c r="A1651">
        <v>277</v>
      </c>
      <c r="B1651">
        <v>20240304</v>
      </c>
      <c r="C1651">
        <v>2.8</v>
      </c>
      <c r="D1651">
        <v>7.1</v>
      </c>
      <c r="E1651">
        <v>238</v>
      </c>
      <c r="F1651">
        <v>0</v>
      </c>
      <c r="H1651">
        <v>98</v>
      </c>
      <c r="I1651" s="101" t="s">
        <v>25</v>
      </c>
      <c r="J1651" s="1">
        <f>DATEVALUE(RIGHT(jaar_zip[[#This Row],[YYYYMMDD]],2)&amp;"-"&amp;MID(jaar_zip[[#This Row],[YYYYMMDD]],5,2)&amp;"-"&amp;LEFT(jaar_zip[[#This Row],[YYYYMMDD]],4))</f>
        <v>45355</v>
      </c>
      <c r="K1651" s="101" t="str">
        <f>IF(AND(VALUE(MONTH(jaar_zip[[#This Row],[Datum]]))=1,VALUE(WEEKNUM(jaar_zip[[#This Row],[Datum]],21))&gt;51),RIGHT(YEAR(jaar_zip[[#This Row],[Datum]])-1,2),RIGHT(YEAR(jaar_zip[[#This Row],[Datum]]),2))&amp;"-"&amp; TEXT(WEEKNUM(jaar_zip[[#This Row],[Datum]],21),"00")</f>
        <v>24-10</v>
      </c>
      <c r="L1651" s="101">
        <f>MONTH(jaar_zip[[#This Row],[Datum]])</f>
        <v>3</v>
      </c>
      <c r="M1651" s="101">
        <f>IF(ISNUMBER(jaar_zip[[#This Row],[etmaaltemperatuur]]),IF(jaar_zip[[#This Row],[etmaaltemperatuur]]&lt;stookgrens,stookgrens-jaar_zip[[#This Row],[etmaaltemperatuur]],0),"")</f>
        <v>10.9</v>
      </c>
      <c r="N1651" s="101">
        <f>IF(ISNUMBER(jaar_zip[[#This Row],[graaddagen]]),IF(OR(MONTH(jaar_zip[[#This Row],[Datum]])=1,MONTH(jaar_zip[[#This Row],[Datum]])=2,MONTH(jaar_zip[[#This Row],[Datum]])=11,MONTH(jaar_zip[[#This Row],[Datum]])=12),1.1,IF(OR(MONTH(jaar_zip[[#This Row],[Datum]])=3,MONTH(jaar_zip[[#This Row],[Datum]])=10),1,0.8))*jaar_zip[[#This Row],[graaddagen]],"")</f>
        <v>10.9</v>
      </c>
      <c r="O1651" s="101">
        <f>IF(ISNUMBER(jaar_zip[[#This Row],[etmaaltemperatuur]]),IF(jaar_zip[[#This Row],[etmaaltemperatuur]]&gt;stookgrens,jaar_zip[[#This Row],[etmaaltemperatuur]]-stookgrens,0),"")</f>
        <v>0</v>
      </c>
    </row>
    <row r="1652" spans="1:15" x14ac:dyDescent="0.3">
      <c r="A1652">
        <v>277</v>
      </c>
      <c r="B1652">
        <v>20240305</v>
      </c>
      <c r="C1652">
        <v>5.3</v>
      </c>
      <c r="D1652">
        <v>6.2</v>
      </c>
      <c r="E1652">
        <v>175</v>
      </c>
      <c r="F1652">
        <v>0.1</v>
      </c>
      <c r="H1652">
        <v>92</v>
      </c>
      <c r="I1652" s="101" t="s">
        <v>25</v>
      </c>
      <c r="J1652" s="1">
        <f>DATEVALUE(RIGHT(jaar_zip[[#This Row],[YYYYMMDD]],2)&amp;"-"&amp;MID(jaar_zip[[#This Row],[YYYYMMDD]],5,2)&amp;"-"&amp;LEFT(jaar_zip[[#This Row],[YYYYMMDD]],4))</f>
        <v>45356</v>
      </c>
      <c r="K1652" s="101" t="str">
        <f>IF(AND(VALUE(MONTH(jaar_zip[[#This Row],[Datum]]))=1,VALUE(WEEKNUM(jaar_zip[[#This Row],[Datum]],21))&gt;51),RIGHT(YEAR(jaar_zip[[#This Row],[Datum]])-1,2),RIGHT(YEAR(jaar_zip[[#This Row],[Datum]]),2))&amp;"-"&amp; TEXT(WEEKNUM(jaar_zip[[#This Row],[Datum]],21),"00")</f>
        <v>24-10</v>
      </c>
      <c r="L1652" s="101">
        <f>MONTH(jaar_zip[[#This Row],[Datum]])</f>
        <v>3</v>
      </c>
      <c r="M1652" s="101">
        <f>IF(ISNUMBER(jaar_zip[[#This Row],[etmaaltemperatuur]]),IF(jaar_zip[[#This Row],[etmaaltemperatuur]]&lt;stookgrens,stookgrens-jaar_zip[[#This Row],[etmaaltemperatuur]],0),"")</f>
        <v>11.8</v>
      </c>
      <c r="N1652" s="101">
        <f>IF(ISNUMBER(jaar_zip[[#This Row],[graaddagen]]),IF(OR(MONTH(jaar_zip[[#This Row],[Datum]])=1,MONTH(jaar_zip[[#This Row],[Datum]])=2,MONTH(jaar_zip[[#This Row],[Datum]])=11,MONTH(jaar_zip[[#This Row],[Datum]])=12),1.1,IF(OR(MONTH(jaar_zip[[#This Row],[Datum]])=3,MONTH(jaar_zip[[#This Row],[Datum]])=10),1,0.8))*jaar_zip[[#This Row],[graaddagen]],"")</f>
        <v>11.8</v>
      </c>
      <c r="O1652" s="101">
        <f>IF(ISNUMBER(jaar_zip[[#This Row],[etmaaltemperatuur]]),IF(jaar_zip[[#This Row],[etmaaltemperatuur]]&gt;stookgrens,jaar_zip[[#This Row],[etmaaltemperatuur]]-stookgrens,0),"")</f>
        <v>0</v>
      </c>
    </row>
    <row r="1653" spans="1:15" x14ac:dyDescent="0.3">
      <c r="A1653">
        <v>277</v>
      </c>
      <c r="B1653">
        <v>20240306</v>
      </c>
      <c r="C1653">
        <v>5.4</v>
      </c>
      <c r="D1653">
        <v>5.5</v>
      </c>
      <c r="E1653">
        <v>427</v>
      </c>
      <c r="F1653">
        <v>1.1000000000000001</v>
      </c>
      <c r="H1653">
        <v>86</v>
      </c>
      <c r="I1653" s="101" t="s">
        <v>25</v>
      </c>
      <c r="J1653" s="1">
        <f>DATEVALUE(RIGHT(jaar_zip[[#This Row],[YYYYMMDD]],2)&amp;"-"&amp;MID(jaar_zip[[#This Row],[YYYYMMDD]],5,2)&amp;"-"&amp;LEFT(jaar_zip[[#This Row],[YYYYMMDD]],4))</f>
        <v>45357</v>
      </c>
      <c r="K1653" s="101" t="str">
        <f>IF(AND(VALUE(MONTH(jaar_zip[[#This Row],[Datum]]))=1,VALUE(WEEKNUM(jaar_zip[[#This Row],[Datum]],21))&gt;51),RIGHT(YEAR(jaar_zip[[#This Row],[Datum]])-1,2),RIGHT(YEAR(jaar_zip[[#This Row],[Datum]]),2))&amp;"-"&amp; TEXT(WEEKNUM(jaar_zip[[#This Row],[Datum]],21),"00")</f>
        <v>24-10</v>
      </c>
      <c r="L1653" s="101">
        <f>MONTH(jaar_zip[[#This Row],[Datum]])</f>
        <v>3</v>
      </c>
      <c r="M1653" s="101">
        <f>IF(ISNUMBER(jaar_zip[[#This Row],[etmaaltemperatuur]]),IF(jaar_zip[[#This Row],[etmaaltemperatuur]]&lt;stookgrens,stookgrens-jaar_zip[[#This Row],[etmaaltemperatuur]],0),"")</f>
        <v>12.5</v>
      </c>
      <c r="N1653" s="101">
        <f>IF(ISNUMBER(jaar_zip[[#This Row],[graaddagen]]),IF(OR(MONTH(jaar_zip[[#This Row],[Datum]])=1,MONTH(jaar_zip[[#This Row],[Datum]])=2,MONTH(jaar_zip[[#This Row],[Datum]])=11,MONTH(jaar_zip[[#This Row],[Datum]])=12),1.1,IF(OR(MONTH(jaar_zip[[#This Row],[Datum]])=3,MONTH(jaar_zip[[#This Row],[Datum]])=10),1,0.8))*jaar_zip[[#This Row],[graaddagen]],"")</f>
        <v>12.5</v>
      </c>
      <c r="O1653" s="101">
        <f>IF(ISNUMBER(jaar_zip[[#This Row],[etmaaltemperatuur]]),IF(jaar_zip[[#This Row],[etmaaltemperatuur]]&gt;stookgrens,jaar_zip[[#This Row],[etmaaltemperatuur]]-stookgrens,0),"")</f>
        <v>0</v>
      </c>
    </row>
    <row r="1654" spans="1:15" x14ac:dyDescent="0.3">
      <c r="A1654">
        <v>277</v>
      </c>
      <c r="B1654">
        <v>20240307</v>
      </c>
      <c r="C1654">
        <v>6</v>
      </c>
      <c r="D1654">
        <v>3.8</v>
      </c>
      <c r="E1654">
        <v>476</v>
      </c>
      <c r="F1654">
        <v>0</v>
      </c>
      <c r="H1654">
        <v>87</v>
      </c>
      <c r="I1654" s="101" t="s">
        <v>25</v>
      </c>
      <c r="J1654" s="1">
        <f>DATEVALUE(RIGHT(jaar_zip[[#This Row],[YYYYMMDD]],2)&amp;"-"&amp;MID(jaar_zip[[#This Row],[YYYYMMDD]],5,2)&amp;"-"&amp;LEFT(jaar_zip[[#This Row],[YYYYMMDD]],4))</f>
        <v>45358</v>
      </c>
      <c r="K1654" s="101" t="str">
        <f>IF(AND(VALUE(MONTH(jaar_zip[[#This Row],[Datum]]))=1,VALUE(WEEKNUM(jaar_zip[[#This Row],[Datum]],21))&gt;51),RIGHT(YEAR(jaar_zip[[#This Row],[Datum]])-1,2),RIGHT(YEAR(jaar_zip[[#This Row],[Datum]]),2))&amp;"-"&amp; TEXT(WEEKNUM(jaar_zip[[#This Row],[Datum]],21),"00")</f>
        <v>24-10</v>
      </c>
      <c r="L1654" s="101">
        <f>MONTH(jaar_zip[[#This Row],[Datum]])</f>
        <v>3</v>
      </c>
      <c r="M1654" s="101">
        <f>IF(ISNUMBER(jaar_zip[[#This Row],[etmaaltemperatuur]]),IF(jaar_zip[[#This Row],[etmaaltemperatuur]]&lt;stookgrens,stookgrens-jaar_zip[[#This Row],[etmaaltemperatuur]],0),"")</f>
        <v>14.2</v>
      </c>
      <c r="N1654" s="101">
        <f>IF(ISNUMBER(jaar_zip[[#This Row],[graaddagen]]),IF(OR(MONTH(jaar_zip[[#This Row],[Datum]])=1,MONTH(jaar_zip[[#This Row],[Datum]])=2,MONTH(jaar_zip[[#This Row],[Datum]])=11,MONTH(jaar_zip[[#This Row],[Datum]])=12),1.1,IF(OR(MONTH(jaar_zip[[#This Row],[Datum]])=3,MONTH(jaar_zip[[#This Row],[Datum]])=10),1,0.8))*jaar_zip[[#This Row],[graaddagen]],"")</f>
        <v>14.2</v>
      </c>
      <c r="O1654" s="101">
        <f>IF(ISNUMBER(jaar_zip[[#This Row],[etmaaltemperatuur]]),IF(jaar_zip[[#This Row],[etmaaltemperatuur]]&gt;stookgrens,jaar_zip[[#This Row],[etmaaltemperatuur]]-stookgrens,0),"")</f>
        <v>0</v>
      </c>
    </row>
    <row r="1655" spans="1:15" x14ac:dyDescent="0.3">
      <c r="A1655">
        <v>277</v>
      </c>
      <c r="B1655">
        <v>20240308</v>
      </c>
      <c r="C1655">
        <v>7.6</v>
      </c>
      <c r="D1655">
        <v>4.4000000000000004</v>
      </c>
      <c r="E1655">
        <v>1291</v>
      </c>
      <c r="F1655">
        <v>0</v>
      </c>
      <c r="H1655">
        <v>73</v>
      </c>
      <c r="I1655" s="101" t="s">
        <v>25</v>
      </c>
      <c r="J1655" s="1">
        <f>DATEVALUE(RIGHT(jaar_zip[[#This Row],[YYYYMMDD]],2)&amp;"-"&amp;MID(jaar_zip[[#This Row],[YYYYMMDD]],5,2)&amp;"-"&amp;LEFT(jaar_zip[[#This Row],[YYYYMMDD]],4))</f>
        <v>45359</v>
      </c>
      <c r="K1655" s="101" t="str">
        <f>IF(AND(VALUE(MONTH(jaar_zip[[#This Row],[Datum]]))=1,VALUE(WEEKNUM(jaar_zip[[#This Row],[Datum]],21))&gt;51),RIGHT(YEAR(jaar_zip[[#This Row],[Datum]])-1,2),RIGHT(YEAR(jaar_zip[[#This Row],[Datum]]),2))&amp;"-"&amp; TEXT(WEEKNUM(jaar_zip[[#This Row],[Datum]],21),"00")</f>
        <v>24-10</v>
      </c>
      <c r="L1655" s="101">
        <f>MONTH(jaar_zip[[#This Row],[Datum]])</f>
        <v>3</v>
      </c>
      <c r="M1655" s="101">
        <f>IF(ISNUMBER(jaar_zip[[#This Row],[etmaaltemperatuur]]),IF(jaar_zip[[#This Row],[etmaaltemperatuur]]&lt;stookgrens,stookgrens-jaar_zip[[#This Row],[etmaaltemperatuur]],0),"")</f>
        <v>13.6</v>
      </c>
      <c r="N1655" s="101">
        <f>IF(ISNUMBER(jaar_zip[[#This Row],[graaddagen]]),IF(OR(MONTH(jaar_zip[[#This Row],[Datum]])=1,MONTH(jaar_zip[[#This Row],[Datum]])=2,MONTH(jaar_zip[[#This Row],[Datum]])=11,MONTH(jaar_zip[[#This Row],[Datum]])=12),1.1,IF(OR(MONTH(jaar_zip[[#This Row],[Datum]])=3,MONTH(jaar_zip[[#This Row],[Datum]])=10),1,0.8))*jaar_zip[[#This Row],[graaddagen]],"")</f>
        <v>13.6</v>
      </c>
      <c r="O1655" s="101">
        <f>IF(ISNUMBER(jaar_zip[[#This Row],[etmaaltemperatuur]]),IF(jaar_zip[[#This Row],[etmaaltemperatuur]]&gt;stookgrens,jaar_zip[[#This Row],[etmaaltemperatuur]]-stookgrens,0),"")</f>
        <v>0</v>
      </c>
    </row>
    <row r="1656" spans="1:15" x14ac:dyDescent="0.3">
      <c r="A1656">
        <v>277</v>
      </c>
      <c r="B1656">
        <v>20240309</v>
      </c>
      <c r="C1656">
        <v>7.2</v>
      </c>
      <c r="D1656">
        <v>5.7</v>
      </c>
      <c r="E1656">
        <v>1237</v>
      </c>
      <c r="F1656">
        <v>0</v>
      </c>
      <c r="H1656">
        <v>73</v>
      </c>
      <c r="I1656" s="101" t="s">
        <v>25</v>
      </c>
      <c r="J1656" s="1">
        <f>DATEVALUE(RIGHT(jaar_zip[[#This Row],[YYYYMMDD]],2)&amp;"-"&amp;MID(jaar_zip[[#This Row],[YYYYMMDD]],5,2)&amp;"-"&amp;LEFT(jaar_zip[[#This Row],[YYYYMMDD]],4))</f>
        <v>45360</v>
      </c>
      <c r="K1656" s="101" t="str">
        <f>IF(AND(VALUE(MONTH(jaar_zip[[#This Row],[Datum]]))=1,VALUE(WEEKNUM(jaar_zip[[#This Row],[Datum]],21))&gt;51),RIGHT(YEAR(jaar_zip[[#This Row],[Datum]])-1,2),RIGHT(YEAR(jaar_zip[[#This Row],[Datum]]),2))&amp;"-"&amp; TEXT(WEEKNUM(jaar_zip[[#This Row],[Datum]],21),"00")</f>
        <v>24-10</v>
      </c>
      <c r="L1656" s="101">
        <f>MONTH(jaar_zip[[#This Row],[Datum]])</f>
        <v>3</v>
      </c>
      <c r="M1656" s="101">
        <f>IF(ISNUMBER(jaar_zip[[#This Row],[etmaaltemperatuur]]),IF(jaar_zip[[#This Row],[etmaaltemperatuur]]&lt;stookgrens,stookgrens-jaar_zip[[#This Row],[etmaaltemperatuur]],0),"")</f>
        <v>12.3</v>
      </c>
      <c r="N1656" s="101">
        <f>IF(ISNUMBER(jaar_zip[[#This Row],[graaddagen]]),IF(OR(MONTH(jaar_zip[[#This Row],[Datum]])=1,MONTH(jaar_zip[[#This Row],[Datum]])=2,MONTH(jaar_zip[[#This Row],[Datum]])=11,MONTH(jaar_zip[[#This Row],[Datum]])=12),1.1,IF(OR(MONTH(jaar_zip[[#This Row],[Datum]])=3,MONTH(jaar_zip[[#This Row],[Datum]])=10),1,0.8))*jaar_zip[[#This Row],[graaddagen]],"")</f>
        <v>12.3</v>
      </c>
      <c r="O1656" s="101">
        <f>IF(ISNUMBER(jaar_zip[[#This Row],[etmaaltemperatuur]]),IF(jaar_zip[[#This Row],[etmaaltemperatuur]]&gt;stookgrens,jaar_zip[[#This Row],[etmaaltemperatuur]]-stookgrens,0),"")</f>
        <v>0</v>
      </c>
    </row>
    <row r="1657" spans="1:15" x14ac:dyDescent="0.3">
      <c r="A1657">
        <v>277</v>
      </c>
      <c r="B1657">
        <v>20240310</v>
      </c>
      <c r="C1657">
        <v>11.5</v>
      </c>
      <c r="D1657">
        <v>5.9</v>
      </c>
      <c r="E1657">
        <v>937</v>
      </c>
      <c r="F1657">
        <v>0</v>
      </c>
      <c r="H1657">
        <v>88</v>
      </c>
      <c r="I1657" s="101" t="s">
        <v>25</v>
      </c>
      <c r="J1657" s="1">
        <f>DATEVALUE(RIGHT(jaar_zip[[#This Row],[YYYYMMDD]],2)&amp;"-"&amp;MID(jaar_zip[[#This Row],[YYYYMMDD]],5,2)&amp;"-"&amp;LEFT(jaar_zip[[#This Row],[YYYYMMDD]],4))</f>
        <v>45361</v>
      </c>
      <c r="K1657" s="101" t="str">
        <f>IF(AND(VALUE(MONTH(jaar_zip[[#This Row],[Datum]]))=1,VALUE(WEEKNUM(jaar_zip[[#This Row],[Datum]],21))&gt;51),RIGHT(YEAR(jaar_zip[[#This Row],[Datum]])-1,2),RIGHT(YEAR(jaar_zip[[#This Row],[Datum]]),2))&amp;"-"&amp; TEXT(WEEKNUM(jaar_zip[[#This Row],[Datum]],21),"00")</f>
        <v>24-10</v>
      </c>
      <c r="L1657" s="101">
        <f>MONTH(jaar_zip[[#This Row],[Datum]])</f>
        <v>3</v>
      </c>
      <c r="M1657" s="101">
        <f>IF(ISNUMBER(jaar_zip[[#This Row],[etmaaltemperatuur]]),IF(jaar_zip[[#This Row],[etmaaltemperatuur]]&lt;stookgrens,stookgrens-jaar_zip[[#This Row],[etmaaltemperatuur]],0),"")</f>
        <v>12.1</v>
      </c>
      <c r="N1657" s="101">
        <f>IF(ISNUMBER(jaar_zip[[#This Row],[graaddagen]]),IF(OR(MONTH(jaar_zip[[#This Row],[Datum]])=1,MONTH(jaar_zip[[#This Row],[Datum]])=2,MONTH(jaar_zip[[#This Row],[Datum]])=11,MONTH(jaar_zip[[#This Row],[Datum]])=12),1.1,IF(OR(MONTH(jaar_zip[[#This Row],[Datum]])=3,MONTH(jaar_zip[[#This Row],[Datum]])=10),1,0.8))*jaar_zip[[#This Row],[graaddagen]],"")</f>
        <v>12.1</v>
      </c>
      <c r="O1657" s="101">
        <f>IF(ISNUMBER(jaar_zip[[#This Row],[etmaaltemperatuur]]),IF(jaar_zip[[#This Row],[etmaaltemperatuur]]&gt;stookgrens,jaar_zip[[#This Row],[etmaaltemperatuur]]-stookgrens,0),"")</f>
        <v>0</v>
      </c>
    </row>
    <row r="1658" spans="1:15" x14ac:dyDescent="0.3">
      <c r="A1658">
        <v>277</v>
      </c>
      <c r="B1658">
        <v>20240311</v>
      </c>
      <c r="C1658">
        <v>7.2</v>
      </c>
      <c r="D1658">
        <v>6.5</v>
      </c>
      <c r="E1658">
        <v>352</v>
      </c>
      <c r="F1658">
        <v>0</v>
      </c>
      <c r="H1658">
        <v>91</v>
      </c>
      <c r="I1658" s="101" t="s">
        <v>25</v>
      </c>
      <c r="J1658" s="1">
        <f>DATEVALUE(RIGHT(jaar_zip[[#This Row],[YYYYMMDD]],2)&amp;"-"&amp;MID(jaar_zip[[#This Row],[YYYYMMDD]],5,2)&amp;"-"&amp;LEFT(jaar_zip[[#This Row],[YYYYMMDD]],4))</f>
        <v>45362</v>
      </c>
      <c r="K1658" s="101" t="str">
        <f>IF(AND(VALUE(MONTH(jaar_zip[[#This Row],[Datum]]))=1,VALUE(WEEKNUM(jaar_zip[[#This Row],[Datum]],21))&gt;51),RIGHT(YEAR(jaar_zip[[#This Row],[Datum]])-1,2),RIGHT(YEAR(jaar_zip[[#This Row],[Datum]]),2))&amp;"-"&amp; TEXT(WEEKNUM(jaar_zip[[#This Row],[Datum]],21),"00")</f>
        <v>24-11</v>
      </c>
      <c r="L1658" s="101">
        <f>MONTH(jaar_zip[[#This Row],[Datum]])</f>
        <v>3</v>
      </c>
      <c r="M1658" s="101">
        <f>IF(ISNUMBER(jaar_zip[[#This Row],[etmaaltemperatuur]]),IF(jaar_zip[[#This Row],[etmaaltemperatuur]]&lt;stookgrens,stookgrens-jaar_zip[[#This Row],[etmaaltemperatuur]],0),"")</f>
        <v>11.5</v>
      </c>
      <c r="N1658" s="101">
        <f>IF(ISNUMBER(jaar_zip[[#This Row],[graaddagen]]),IF(OR(MONTH(jaar_zip[[#This Row],[Datum]])=1,MONTH(jaar_zip[[#This Row],[Datum]])=2,MONTH(jaar_zip[[#This Row],[Datum]])=11,MONTH(jaar_zip[[#This Row],[Datum]])=12),1.1,IF(OR(MONTH(jaar_zip[[#This Row],[Datum]])=3,MONTH(jaar_zip[[#This Row],[Datum]])=10),1,0.8))*jaar_zip[[#This Row],[graaddagen]],"")</f>
        <v>11.5</v>
      </c>
      <c r="O1658" s="101">
        <f>IF(ISNUMBER(jaar_zip[[#This Row],[etmaaltemperatuur]]),IF(jaar_zip[[#This Row],[etmaaltemperatuur]]&gt;stookgrens,jaar_zip[[#This Row],[etmaaltemperatuur]]-stookgrens,0),"")</f>
        <v>0</v>
      </c>
    </row>
    <row r="1659" spans="1:15" x14ac:dyDescent="0.3">
      <c r="A1659">
        <v>277</v>
      </c>
      <c r="B1659">
        <v>20240312</v>
      </c>
      <c r="C1659">
        <v>3.5</v>
      </c>
      <c r="D1659">
        <v>7.1</v>
      </c>
      <c r="E1659">
        <v>197</v>
      </c>
      <c r="F1659">
        <v>0</v>
      </c>
      <c r="H1659">
        <v>95</v>
      </c>
      <c r="I1659" s="101" t="s">
        <v>25</v>
      </c>
      <c r="J1659" s="1">
        <f>DATEVALUE(RIGHT(jaar_zip[[#This Row],[YYYYMMDD]],2)&amp;"-"&amp;MID(jaar_zip[[#This Row],[YYYYMMDD]],5,2)&amp;"-"&amp;LEFT(jaar_zip[[#This Row],[YYYYMMDD]],4))</f>
        <v>45363</v>
      </c>
      <c r="K1659" s="101" t="str">
        <f>IF(AND(VALUE(MONTH(jaar_zip[[#This Row],[Datum]]))=1,VALUE(WEEKNUM(jaar_zip[[#This Row],[Datum]],21))&gt;51),RIGHT(YEAR(jaar_zip[[#This Row],[Datum]])-1,2),RIGHT(YEAR(jaar_zip[[#This Row],[Datum]]),2))&amp;"-"&amp; TEXT(WEEKNUM(jaar_zip[[#This Row],[Datum]],21),"00")</f>
        <v>24-11</v>
      </c>
      <c r="L1659" s="101">
        <f>MONTH(jaar_zip[[#This Row],[Datum]])</f>
        <v>3</v>
      </c>
      <c r="M1659" s="101">
        <f>IF(ISNUMBER(jaar_zip[[#This Row],[etmaaltemperatuur]]),IF(jaar_zip[[#This Row],[etmaaltemperatuur]]&lt;stookgrens,stookgrens-jaar_zip[[#This Row],[etmaaltemperatuur]],0),"")</f>
        <v>10.9</v>
      </c>
      <c r="N1659" s="101">
        <f>IF(ISNUMBER(jaar_zip[[#This Row],[graaddagen]]),IF(OR(MONTH(jaar_zip[[#This Row],[Datum]])=1,MONTH(jaar_zip[[#This Row],[Datum]])=2,MONTH(jaar_zip[[#This Row],[Datum]])=11,MONTH(jaar_zip[[#This Row],[Datum]])=12),1.1,IF(OR(MONTH(jaar_zip[[#This Row],[Datum]])=3,MONTH(jaar_zip[[#This Row],[Datum]])=10),1,0.8))*jaar_zip[[#This Row],[graaddagen]],"")</f>
        <v>10.9</v>
      </c>
      <c r="O1659" s="101">
        <f>IF(ISNUMBER(jaar_zip[[#This Row],[etmaaltemperatuur]]),IF(jaar_zip[[#This Row],[etmaaltemperatuur]]&gt;stookgrens,jaar_zip[[#This Row],[etmaaltemperatuur]]-stookgrens,0),"")</f>
        <v>0</v>
      </c>
    </row>
    <row r="1660" spans="1:15" x14ac:dyDescent="0.3">
      <c r="A1660">
        <v>277</v>
      </c>
      <c r="B1660">
        <v>20240313</v>
      </c>
      <c r="C1660">
        <v>5.7</v>
      </c>
      <c r="D1660">
        <v>9.3000000000000007</v>
      </c>
      <c r="E1660">
        <v>321</v>
      </c>
      <c r="F1660">
        <v>0.2</v>
      </c>
      <c r="H1660">
        <v>92</v>
      </c>
      <c r="I1660" s="101" t="s">
        <v>25</v>
      </c>
      <c r="J1660" s="1">
        <f>DATEVALUE(RIGHT(jaar_zip[[#This Row],[YYYYMMDD]],2)&amp;"-"&amp;MID(jaar_zip[[#This Row],[YYYYMMDD]],5,2)&amp;"-"&amp;LEFT(jaar_zip[[#This Row],[YYYYMMDD]],4))</f>
        <v>45364</v>
      </c>
      <c r="K1660" s="101" t="str">
        <f>IF(AND(VALUE(MONTH(jaar_zip[[#This Row],[Datum]]))=1,VALUE(WEEKNUM(jaar_zip[[#This Row],[Datum]],21))&gt;51),RIGHT(YEAR(jaar_zip[[#This Row],[Datum]])-1,2),RIGHT(YEAR(jaar_zip[[#This Row],[Datum]]),2))&amp;"-"&amp; TEXT(WEEKNUM(jaar_zip[[#This Row],[Datum]],21),"00")</f>
        <v>24-11</v>
      </c>
      <c r="L1660" s="101">
        <f>MONTH(jaar_zip[[#This Row],[Datum]])</f>
        <v>3</v>
      </c>
      <c r="M1660" s="101">
        <f>IF(ISNUMBER(jaar_zip[[#This Row],[etmaaltemperatuur]]),IF(jaar_zip[[#This Row],[etmaaltemperatuur]]&lt;stookgrens,stookgrens-jaar_zip[[#This Row],[etmaaltemperatuur]],0),"")</f>
        <v>8.6999999999999993</v>
      </c>
      <c r="N1660" s="101">
        <f>IF(ISNUMBER(jaar_zip[[#This Row],[graaddagen]]),IF(OR(MONTH(jaar_zip[[#This Row],[Datum]])=1,MONTH(jaar_zip[[#This Row],[Datum]])=2,MONTH(jaar_zip[[#This Row],[Datum]])=11,MONTH(jaar_zip[[#This Row],[Datum]])=12),1.1,IF(OR(MONTH(jaar_zip[[#This Row],[Datum]])=3,MONTH(jaar_zip[[#This Row],[Datum]])=10),1,0.8))*jaar_zip[[#This Row],[graaddagen]],"")</f>
        <v>8.6999999999999993</v>
      </c>
      <c r="O1660" s="101">
        <f>IF(ISNUMBER(jaar_zip[[#This Row],[etmaaltemperatuur]]),IF(jaar_zip[[#This Row],[etmaaltemperatuur]]&gt;stookgrens,jaar_zip[[#This Row],[etmaaltemperatuur]]-stookgrens,0),"")</f>
        <v>0</v>
      </c>
    </row>
    <row r="1661" spans="1:15" x14ac:dyDescent="0.3">
      <c r="A1661">
        <v>277</v>
      </c>
      <c r="B1661">
        <v>20240314</v>
      </c>
      <c r="C1661">
        <v>5.5</v>
      </c>
      <c r="D1661">
        <v>11.5</v>
      </c>
      <c r="E1661">
        <v>1047</v>
      </c>
      <c r="F1661">
        <v>0</v>
      </c>
      <c r="H1661">
        <v>83</v>
      </c>
      <c r="I1661" s="101" t="s">
        <v>25</v>
      </c>
      <c r="J1661" s="1">
        <f>DATEVALUE(RIGHT(jaar_zip[[#This Row],[YYYYMMDD]],2)&amp;"-"&amp;MID(jaar_zip[[#This Row],[YYYYMMDD]],5,2)&amp;"-"&amp;LEFT(jaar_zip[[#This Row],[YYYYMMDD]],4))</f>
        <v>45365</v>
      </c>
      <c r="K1661" s="101" t="str">
        <f>IF(AND(VALUE(MONTH(jaar_zip[[#This Row],[Datum]]))=1,VALUE(WEEKNUM(jaar_zip[[#This Row],[Datum]],21))&gt;51),RIGHT(YEAR(jaar_zip[[#This Row],[Datum]])-1,2),RIGHT(YEAR(jaar_zip[[#This Row],[Datum]]),2))&amp;"-"&amp; TEXT(WEEKNUM(jaar_zip[[#This Row],[Datum]],21),"00")</f>
        <v>24-11</v>
      </c>
      <c r="L1661" s="101">
        <f>MONTH(jaar_zip[[#This Row],[Datum]])</f>
        <v>3</v>
      </c>
      <c r="M1661" s="101">
        <f>IF(ISNUMBER(jaar_zip[[#This Row],[etmaaltemperatuur]]),IF(jaar_zip[[#This Row],[etmaaltemperatuur]]&lt;stookgrens,stookgrens-jaar_zip[[#This Row],[etmaaltemperatuur]],0),"")</f>
        <v>6.5</v>
      </c>
      <c r="N1661" s="101">
        <f>IF(ISNUMBER(jaar_zip[[#This Row],[graaddagen]]),IF(OR(MONTH(jaar_zip[[#This Row],[Datum]])=1,MONTH(jaar_zip[[#This Row],[Datum]])=2,MONTH(jaar_zip[[#This Row],[Datum]])=11,MONTH(jaar_zip[[#This Row],[Datum]])=12),1.1,IF(OR(MONTH(jaar_zip[[#This Row],[Datum]])=3,MONTH(jaar_zip[[#This Row],[Datum]])=10),1,0.8))*jaar_zip[[#This Row],[graaddagen]],"")</f>
        <v>6.5</v>
      </c>
      <c r="O1661" s="101">
        <f>IF(ISNUMBER(jaar_zip[[#This Row],[etmaaltemperatuur]]),IF(jaar_zip[[#This Row],[etmaaltemperatuur]]&gt;stookgrens,jaar_zip[[#This Row],[etmaaltemperatuur]]-stookgrens,0),"")</f>
        <v>0</v>
      </c>
    </row>
    <row r="1662" spans="1:15" x14ac:dyDescent="0.3">
      <c r="A1662">
        <v>277</v>
      </c>
      <c r="B1662">
        <v>20240315</v>
      </c>
      <c r="C1662">
        <v>7.2</v>
      </c>
      <c r="D1662">
        <v>11.8</v>
      </c>
      <c r="E1662">
        <v>494</v>
      </c>
      <c r="F1662">
        <v>-0.1</v>
      </c>
      <c r="H1662">
        <v>85</v>
      </c>
      <c r="I1662" s="101" t="s">
        <v>25</v>
      </c>
      <c r="J1662" s="1">
        <f>DATEVALUE(RIGHT(jaar_zip[[#This Row],[YYYYMMDD]],2)&amp;"-"&amp;MID(jaar_zip[[#This Row],[YYYYMMDD]],5,2)&amp;"-"&amp;LEFT(jaar_zip[[#This Row],[YYYYMMDD]],4))</f>
        <v>45366</v>
      </c>
      <c r="K1662" s="101" t="str">
        <f>IF(AND(VALUE(MONTH(jaar_zip[[#This Row],[Datum]]))=1,VALUE(WEEKNUM(jaar_zip[[#This Row],[Datum]],21))&gt;51),RIGHT(YEAR(jaar_zip[[#This Row],[Datum]])-1,2),RIGHT(YEAR(jaar_zip[[#This Row],[Datum]]),2))&amp;"-"&amp; TEXT(WEEKNUM(jaar_zip[[#This Row],[Datum]],21),"00")</f>
        <v>24-11</v>
      </c>
      <c r="L1662" s="101">
        <f>MONTH(jaar_zip[[#This Row],[Datum]])</f>
        <v>3</v>
      </c>
      <c r="M1662" s="101">
        <f>IF(ISNUMBER(jaar_zip[[#This Row],[etmaaltemperatuur]]),IF(jaar_zip[[#This Row],[etmaaltemperatuur]]&lt;stookgrens,stookgrens-jaar_zip[[#This Row],[etmaaltemperatuur]],0),"")</f>
        <v>6.1999999999999993</v>
      </c>
      <c r="N1662" s="101">
        <f>IF(ISNUMBER(jaar_zip[[#This Row],[graaddagen]]),IF(OR(MONTH(jaar_zip[[#This Row],[Datum]])=1,MONTH(jaar_zip[[#This Row],[Datum]])=2,MONTH(jaar_zip[[#This Row],[Datum]])=11,MONTH(jaar_zip[[#This Row],[Datum]])=12),1.1,IF(OR(MONTH(jaar_zip[[#This Row],[Datum]])=3,MONTH(jaar_zip[[#This Row],[Datum]])=10),1,0.8))*jaar_zip[[#This Row],[graaddagen]],"")</f>
        <v>6.1999999999999993</v>
      </c>
      <c r="O1662" s="101">
        <f>IF(ISNUMBER(jaar_zip[[#This Row],[etmaaltemperatuur]]),IF(jaar_zip[[#This Row],[etmaaltemperatuur]]&gt;stookgrens,jaar_zip[[#This Row],[etmaaltemperatuur]]-stookgrens,0),"")</f>
        <v>0</v>
      </c>
    </row>
    <row r="1663" spans="1:15" x14ac:dyDescent="0.3">
      <c r="A1663">
        <v>277</v>
      </c>
      <c r="B1663">
        <v>20240316</v>
      </c>
      <c r="C1663">
        <v>7.5</v>
      </c>
      <c r="D1663">
        <v>8</v>
      </c>
      <c r="E1663">
        <v>1326</v>
      </c>
      <c r="F1663">
        <v>0.3</v>
      </c>
      <c r="H1663">
        <v>78</v>
      </c>
      <c r="I1663" s="101" t="s">
        <v>25</v>
      </c>
      <c r="J1663" s="1">
        <f>DATEVALUE(RIGHT(jaar_zip[[#This Row],[YYYYMMDD]],2)&amp;"-"&amp;MID(jaar_zip[[#This Row],[YYYYMMDD]],5,2)&amp;"-"&amp;LEFT(jaar_zip[[#This Row],[YYYYMMDD]],4))</f>
        <v>45367</v>
      </c>
      <c r="K1663" s="101" t="str">
        <f>IF(AND(VALUE(MONTH(jaar_zip[[#This Row],[Datum]]))=1,VALUE(WEEKNUM(jaar_zip[[#This Row],[Datum]],21))&gt;51),RIGHT(YEAR(jaar_zip[[#This Row],[Datum]])-1,2),RIGHT(YEAR(jaar_zip[[#This Row],[Datum]]),2))&amp;"-"&amp; TEXT(WEEKNUM(jaar_zip[[#This Row],[Datum]],21),"00")</f>
        <v>24-11</v>
      </c>
      <c r="L1663" s="101">
        <f>MONTH(jaar_zip[[#This Row],[Datum]])</f>
        <v>3</v>
      </c>
      <c r="M1663" s="101">
        <f>IF(ISNUMBER(jaar_zip[[#This Row],[etmaaltemperatuur]]),IF(jaar_zip[[#This Row],[etmaaltemperatuur]]&lt;stookgrens,stookgrens-jaar_zip[[#This Row],[etmaaltemperatuur]],0),"")</f>
        <v>10</v>
      </c>
      <c r="N1663" s="101">
        <f>IF(ISNUMBER(jaar_zip[[#This Row],[graaddagen]]),IF(OR(MONTH(jaar_zip[[#This Row],[Datum]])=1,MONTH(jaar_zip[[#This Row],[Datum]])=2,MONTH(jaar_zip[[#This Row],[Datum]])=11,MONTH(jaar_zip[[#This Row],[Datum]])=12),1.1,IF(OR(MONTH(jaar_zip[[#This Row],[Datum]])=3,MONTH(jaar_zip[[#This Row],[Datum]])=10),1,0.8))*jaar_zip[[#This Row],[graaddagen]],"")</f>
        <v>10</v>
      </c>
      <c r="O1663" s="101">
        <f>IF(ISNUMBER(jaar_zip[[#This Row],[etmaaltemperatuur]]),IF(jaar_zip[[#This Row],[etmaaltemperatuur]]&gt;stookgrens,jaar_zip[[#This Row],[etmaaltemperatuur]]-stookgrens,0),"")</f>
        <v>0</v>
      </c>
    </row>
    <row r="1664" spans="1:15" x14ac:dyDescent="0.3">
      <c r="A1664">
        <v>277</v>
      </c>
      <c r="B1664">
        <v>20240317</v>
      </c>
      <c r="C1664">
        <v>5.5</v>
      </c>
      <c r="D1664">
        <v>7.9</v>
      </c>
      <c r="E1664">
        <v>572</v>
      </c>
      <c r="F1664">
        <v>0.5</v>
      </c>
      <c r="H1664">
        <v>78</v>
      </c>
      <c r="I1664" s="101" t="s">
        <v>25</v>
      </c>
      <c r="J1664" s="1">
        <f>DATEVALUE(RIGHT(jaar_zip[[#This Row],[YYYYMMDD]],2)&amp;"-"&amp;MID(jaar_zip[[#This Row],[YYYYMMDD]],5,2)&amp;"-"&amp;LEFT(jaar_zip[[#This Row],[YYYYMMDD]],4))</f>
        <v>45368</v>
      </c>
      <c r="K1664" s="101" t="str">
        <f>IF(AND(VALUE(MONTH(jaar_zip[[#This Row],[Datum]]))=1,VALUE(WEEKNUM(jaar_zip[[#This Row],[Datum]],21))&gt;51),RIGHT(YEAR(jaar_zip[[#This Row],[Datum]])-1,2),RIGHT(YEAR(jaar_zip[[#This Row],[Datum]]),2))&amp;"-"&amp; TEXT(WEEKNUM(jaar_zip[[#This Row],[Datum]],21),"00")</f>
        <v>24-11</v>
      </c>
      <c r="L1664" s="101">
        <f>MONTH(jaar_zip[[#This Row],[Datum]])</f>
        <v>3</v>
      </c>
      <c r="M1664" s="101">
        <f>IF(ISNUMBER(jaar_zip[[#This Row],[etmaaltemperatuur]]),IF(jaar_zip[[#This Row],[etmaaltemperatuur]]&lt;stookgrens,stookgrens-jaar_zip[[#This Row],[etmaaltemperatuur]],0),"")</f>
        <v>10.1</v>
      </c>
      <c r="N1664" s="101">
        <f>IF(ISNUMBER(jaar_zip[[#This Row],[graaddagen]]),IF(OR(MONTH(jaar_zip[[#This Row],[Datum]])=1,MONTH(jaar_zip[[#This Row],[Datum]])=2,MONTH(jaar_zip[[#This Row],[Datum]])=11,MONTH(jaar_zip[[#This Row],[Datum]])=12),1.1,IF(OR(MONTH(jaar_zip[[#This Row],[Datum]])=3,MONTH(jaar_zip[[#This Row],[Datum]])=10),1,0.8))*jaar_zip[[#This Row],[graaddagen]],"")</f>
        <v>10.1</v>
      </c>
      <c r="O1664" s="101">
        <f>IF(ISNUMBER(jaar_zip[[#This Row],[etmaaltemperatuur]]),IF(jaar_zip[[#This Row],[etmaaltemperatuur]]&gt;stookgrens,jaar_zip[[#This Row],[etmaaltemperatuur]]-stookgrens,0),"")</f>
        <v>0</v>
      </c>
    </row>
    <row r="1665" spans="1:15" x14ac:dyDescent="0.3">
      <c r="A1665">
        <v>277</v>
      </c>
      <c r="B1665">
        <v>20240318</v>
      </c>
      <c r="C1665">
        <v>4</v>
      </c>
      <c r="D1665">
        <v>8.3000000000000007</v>
      </c>
      <c r="E1665">
        <v>522</v>
      </c>
      <c r="F1665">
        <v>0.7</v>
      </c>
      <c r="H1665">
        <v>93</v>
      </c>
      <c r="I1665" s="101" t="s">
        <v>25</v>
      </c>
      <c r="J1665" s="1">
        <f>DATEVALUE(RIGHT(jaar_zip[[#This Row],[YYYYMMDD]],2)&amp;"-"&amp;MID(jaar_zip[[#This Row],[YYYYMMDD]],5,2)&amp;"-"&amp;LEFT(jaar_zip[[#This Row],[YYYYMMDD]],4))</f>
        <v>45369</v>
      </c>
      <c r="K1665" s="101" t="str">
        <f>IF(AND(VALUE(MONTH(jaar_zip[[#This Row],[Datum]]))=1,VALUE(WEEKNUM(jaar_zip[[#This Row],[Datum]],21))&gt;51),RIGHT(YEAR(jaar_zip[[#This Row],[Datum]])-1,2),RIGHT(YEAR(jaar_zip[[#This Row],[Datum]]),2))&amp;"-"&amp; TEXT(WEEKNUM(jaar_zip[[#This Row],[Datum]],21),"00")</f>
        <v>24-12</v>
      </c>
      <c r="L1665" s="101">
        <f>MONTH(jaar_zip[[#This Row],[Datum]])</f>
        <v>3</v>
      </c>
      <c r="M1665" s="101">
        <f>IF(ISNUMBER(jaar_zip[[#This Row],[etmaaltemperatuur]]),IF(jaar_zip[[#This Row],[etmaaltemperatuur]]&lt;stookgrens,stookgrens-jaar_zip[[#This Row],[etmaaltemperatuur]],0),"")</f>
        <v>9.6999999999999993</v>
      </c>
      <c r="N1665" s="101">
        <f>IF(ISNUMBER(jaar_zip[[#This Row],[graaddagen]]),IF(OR(MONTH(jaar_zip[[#This Row],[Datum]])=1,MONTH(jaar_zip[[#This Row],[Datum]])=2,MONTH(jaar_zip[[#This Row],[Datum]])=11,MONTH(jaar_zip[[#This Row],[Datum]])=12),1.1,IF(OR(MONTH(jaar_zip[[#This Row],[Datum]])=3,MONTH(jaar_zip[[#This Row],[Datum]])=10),1,0.8))*jaar_zip[[#This Row],[graaddagen]],"")</f>
        <v>9.6999999999999993</v>
      </c>
      <c r="O1665" s="101">
        <f>IF(ISNUMBER(jaar_zip[[#This Row],[etmaaltemperatuur]]),IF(jaar_zip[[#This Row],[etmaaltemperatuur]]&gt;stookgrens,jaar_zip[[#This Row],[etmaaltemperatuur]]-stookgrens,0),"")</f>
        <v>0</v>
      </c>
    </row>
    <row r="1666" spans="1:15" x14ac:dyDescent="0.3">
      <c r="A1666">
        <v>277</v>
      </c>
      <c r="B1666">
        <v>20240319</v>
      </c>
      <c r="C1666">
        <v>4.0999999999999996</v>
      </c>
      <c r="D1666">
        <v>10.3</v>
      </c>
      <c r="E1666">
        <v>663</v>
      </c>
      <c r="F1666">
        <v>0</v>
      </c>
      <c r="H1666">
        <v>84</v>
      </c>
      <c r="I1666" s="101" t="s">
        <v>25</v>
      </c>
      <c r="J1666" s="1">
        <f>DATEVALUE(RIGHT(jaar_zip[[#This Row],[YYYYMMDD]],2)&amp;"-"&amp;MID(jaar_zip[[#This Row],[YYYYMMDD]],5,2)&amp;"-"&amp;LEFT(jaar_zip[[#This Row],[YYYYMMDD]],4))</f>
        <v>45370</v>
      </c>
      <c r="K1666" s="101" t="str">
        <f>IF(AND(VALUE(MONTH(jaar_zip[[#This Row],[Datum]]))=1,VALUE(WEEKNUM(jaar_zip[[#This Row],[Datum]],21))&gt;51),RIGHT(YEAR(jaar_zip[[#This Row],[Datum]])-1,2),RIGHT(YEAR(jaar_zip[[#This Row],[Datum]]),2))&amp;"-"&amp; TEXT(WEEKNUM(jaar_zip[[#This Row],[Datum]],21),"00")</f>
        <v>24-12</v>
      </c>
      <c r="L1666" s="101">
        <f>MONTH(jaar_zip[[#This Row],[Datum]])</f>
        <v>3</v>
      </c>
      <c r="M1666" s="101">
        <f>IF(ISNUMBER(jaar_zip[[#This Row],[etmaaltemperatuur]]),IF(jaar_zip[[#This Row],[etmaaltemperatuur]]&lt;stookgrens,stookgrens-jaar_zip[[#This Row],[etmaaltemperatuur]],0),"")</f>
        <v>7.6999999999999993</v>
      </c>
      <c r="N1666" s="101">
        <f>IF(ISNUMBER(jaar_zip[[#This Row],[graaddagen]]),IF(OR(MONTH(jaar_zip[[#This Row],[Datum]])=1,MONTH(jaar_zip[[#This Row],[Datum]])=2,MONTH(jaar_zip[[#This Row],[Datum]])=11,MONTH(jaar_zip[[#This Row],[Datum]])=12),1.1,IF(OR(MONTH(jaar_zip[[#This Row],[Datum]])=3,MONTH(jaar_zip[[#This Row],[Datum]])=10),1,0.8))*jaar_zip[[#This Row],[graaddagen]],"")</f>
        <v>7.6999999999999993</v>
      </c>
      <c r="O1666" s="101">
        <f>IF(ISNUMBER(jaar_zip[[#This Row],[etmaaltemperatuur]]),IF(jaar_zip[[#This Row],[etmaaltemperatuur]]&gt;stookgrens,jaar_zip[[#This Row],[etmaaltemperatuur]]-stookgrens,0),"")</f>
        <v>0</v>
      </c>
    </row>
    <row r="1667" spans="1:15" x14ac:dyDescent="0.3">
      <c r="A1667">
        <v>277</v>
      </c>
      <c r="B1667">
        <v>20240320</v>
      </c>
      <c r="C1667">
        <v>2.8</v>
      </c>
      <c r="D1667">
        <v>10.4</v>
      </c>
      <c r="E1667">
        <v>426</v>
      </c>
      <c r="F1667">
        <v>1.2</v>
      </c>
      <c r="H1667">
        <v>94</v>
      </c>
      <c r="I1667" s="101" t="s">
        <v>25</v>
      </c>
      <c r="J1667" s="1">
        <f>DATEVALUE(RIGHT(jaar_zip[[#This Row],[YYYYMMDD]],2)&amp;"-"&amp;MID(jaar_zip[[#This Row],[YYYYMMDD]],5,2)&amp;"-"&amp;LEFT(jaar_zip[[#This Row],[YYYYMMDD]],4))</f>
        <v>45371</v>
      </c>
      <c r="K1667" s="101" t="str">
        <f>IF(AND(VALUE(MONTH(jaar_zip[[#This Row],[Datum]]))=1,VALUE(WEEKNUM(jaar_zip[[#This Row],[Datum]],21))&gt;51),RIGHT(YEAR(jaar_zip[[#This Row],[Datum]])-1,2),RIGHT(YEAR(jaar_zip[[#This Row],[Datum]]),2))&amp;"-"&amp; TEXT(WEEKNUM(jaar_zip[[#This Row],[Datum]],21),"00")</f>
        <v>24-12</v>
      </c>
      <c r="L1667" s="101">
        <f>MONTH(jaar_zip[[#This Row],[Datum]])</f>
        <v>3</v>
      </c>
      <c r="M1667" s="101">
        <f>IF(ISNUMBER(jaar_zip[[#This Row],[etmaaltemperatuur]]),IF(jaar_zip[[#This Row],[etmaaltemperatuur]]&lt;stookgrens,stookgrens-jaar_zip[[#This Row],[etmaaltemperatuur]],0),"")</f>
        <v>7.6</v>
      </c>
      <c r="N1667" s="101">
        <f>IF(ISNUMBER(jaar_zip[[#This Row],[graaddagen]]),IF(OR(MONTH(jaar_zip[[#This Row],[Datum]])=1,MONTH(jaar_zip[[#This Row],[Datum]])=2,MONTH(jaar_zip[[#This Row],[Datum]])=11,MONTH(jaar_zip[[#This Row],[Datum]])=12),1.1,IF(OR(MONTH(jaar_zip[[#This Row],[Datum]])=3,MONTH(jaar_zip[[#This Row],[Datum]])=10),1,0.8))*jaar_zip[[#This Row],[graaddagen]],"")</f>
        <v>7.6</v>
      </c>
      <c r="O1667" s="101">
        <f>IF(ISNUMBER(jaar_zip[[#This Row],[etmaaltemperatuur]]),IF(jaar_zip[[#This Row],[etmaaltemperatuur]]&gt;stookgrens,jaar_zip[[#This Row],[etmaaltemperatuur]]-stookgrens,0),"")</f>
        <v>0</v>
      </c>
    </row>
    <row r="1668" spans="1:15" x14ac:dyDescent="0.3">
      <c r="A1668">
        <v>277</v>
      </c>
      <c r="B1668">
        <v>20240321</v>
      </c>
      <c r="C1668">
        <v>6.7</v>
      </c>
      <c r="D1668">
        <v>8</v>
      </c>
      <c r="E1668">
        <v>469</v>
      </c>
      <c r="F1668">
        <v>0.4</v>
      </c>
      <c r="H1668">
        <v>89</v>
      </c>
      <c r="I1668" s="101" t="s">
        <v>25</v>
      </c>
      <c r="J1668" s="1">
        <f>DATEVALUE(RIGHT(jaar_zip[[#This Row],[YYYYMMDD]],2)&amp;"-"&amp;MID(jaar_zip[[#This Row],[YYYYMMDD]],5,2)&amp;"-"&amp;LEFT(jaar_zip[[#This Row],[YYYYMMDD]],4))</f>
        <v>45372</v>
      </c>
      <c r="K1668" s="101" t="str">
        <f>IF(AND(VALUE(MONTH(jaar_zip[[#This Row],[Datum]]))=1,VALUE(WEEKNUM(jaar_zip[[#This Row],[Datum]],21))&gt;51),RIGHT(YEAR(jaar_zip[[#This Row],[Datum]])-1,2),RIGHT(YEAR(jaar_zip[[#This Row],[Datum]]),2))&amp;"-"&amp; TEXT(WEEKNUM(jaar_zip[[#This Row],[Datum]],21),"00")</f>
        <v>24-12</v>
      </c>
      <c r="L1668" s="101">
        <f>MONTH(jaar_zip[[#This Row],[Datum]])</f>
        <v>3</v>
      </c>
      <c r="M1668" s="101">
        <f>IF(ISNUMBER(jaar_zip[[#This Row],[etmaaltemperatuur]]),IF(jaar_zip[[#This Row],[etmaaltemperatuur]]&lt;stookgrens,stookgrens-jaar_zip[[#This Row],[etmaaltemperatuur]],0),"")</f>
        <v>10</v>
      </c>
      <c r="N1668" s="101">
        <f>IF(ISNUMBER(jaar_zip[[#This Row],[graaddagen]]),IF(OR(MONTH(jaar_zip[[#This Row],[Datum]])=1,MONTH(jaar_zip[[#This Row],[Datum]])=2,MONTH(jaar_zip[[#This Row],[Datum]])=11,MONTH(jaar_zip[[#This Row],[Datum]])=12),1.1,IF(OR(MONTH(jaar_zip[[#This Row],[Datum]])=3,MONTH(jaar_zip[[#This Row],[Datum]])=10),1,0.8))*jaar_zip[[#This Row],[graaddagen]],"")</f>
        <v>10</v>
      </c>
      <c r="O1668" s="101">
        <f>IF(ISNUMBER(jaar_zip[[#This Row],[etmaaltemperatuur]]),IF(jaar_zip[[#This Row],[etmaaltemperatuur]]&gt;stookgrens,jaar_zip[[#This Row],[etmaaltemperatuur]]-stookgrens,0),"")</f>
        <v>0</v>
      </c>
    </row>
    <row r="1669" spans="1:15" x14ac:dyDescent="0.3">
      <c r="A1669">
        <v>277</v>
      </c>
      <c r="B1669">
        <v>20240322</v>
      </c>
      <c r="C1669">
        <v>7</v>
      </c>
      <c r="D1669">
        <v>9</v>
      </c>
      <c r="E1669">
        <v>407</v>
      </c>
      <c r="F1669">
        <v>4.5</v>
      </c>
      <c r="H1669">
        <v>89</v>
      </c>
      <c r="I1669" s="101" t="s">
        <v>25</v>
      </c>
      <c r="J1669" s="1">
        <f>DATEVALUE(RIGHT(jaar_zip[[#This Row],[YYYYMMDD]],2)&amp;"-"&amp;MID(jaar_zip[[#This Row],[YYYYMMDD]],5,2)&amp;"-"&amp;LEFT(jaar_zip[[#This Row],[YYYYMMDD]],4))</f>
        <v>45373</v>
      </c>
      <c r="K1669" s="101" t="str">
        <f>IF(AND(VALUE(MONTH(jaar_zip[[#This Row],[Datum]]))=1,VALUE(WEEKNUM(jaar_zip[[#This Row],[Datum]],21))&gt;51),RIGHT(YEAR(jaar_zip[[#This Row],[Datum]])-1,2),RIGHT(YEAR(jaar_zip[[#This Row],[Datum]]),2))&amp;"-"&amp; TEXT(WEEKNUM(jaar_zip[[#This Row],[Datum]],21),"00")</f>
        <v>24-12</v>
      </c>
      <c r="L1669" s="101">
        <f>MONTH(jaar_zip[[#This Row],[Datum]])</f>
        <v>3</v>
      </c>
      <c r="M1669" s="101">
        <f>IF(ISNUMBER(jaar_zip[[#This Row],[etmaaltemperatuur]]),IF(jaar_zip[[#This Row],[etmaaltemperatuur]]&lt;stookgrens,stookgrens-jaar_zip[[#This Row],[etmaaltemperatuur]],0),"")</f>
        <v>9</v>
      </c>
      <c r="N1669" s="101">
        <f>IF(ISNUMBER(jaar_zip[[#This Row],[graaddagen]]),IF(OR(MONTH(jaar_zip[[#This Row],[Datum]])=1,MONTH(jaar_zip[[#This Row],[Datum]])=2,MONTH(jaar_zip[[#This Row],[Datum]])=11,MONTH(jaar_zip[[#This Row],[Datum]])=12),1.1,IF(OR(MONTH(jaar_zip[[#This Row],[Datum]])=3,MONTH(jaar_zip[[#This Row],[Datum]])=10),1,0.8))*jaar_zip[[#This Row],[graaddagen]],"")</f>
        <v>9</v>
      </c>
      <c r="O1669" s="101">
        <f>IF(ISNUMBER(jaar_zip[[#This Row],[etmaaltemperatuur]]),IF(jaar_zip[[#This Row],[etmaaltemperatuur]]&gt;stookgrens,jaar_zip[[#This Row],[etmaaltemperatuur]]-stookgrens,0),"")</f>
        <v>0</v>
      </c>
    </row>
    <row r="1670" spans="1:15" x14ac:dyDescent="0.3">
      <c r="A1670">
        <v>277</v>
      </c>
      <c r="B1670">
        <v>20240323</v>
      </c>
      <c r="C1670">
        <v>8.1999999999999993</v>
      </c>
      <c r="D1670">
        <v>6.8</v>
      </c>
      <c r="E1670">
        <v>1164</v>
      </c>
      <c r="F1670">
        <v>2.8</v>
      </c>
      <c r="H1670">
        <v>79</v>
      </c>
      <c r="I1670" s="101" t="s">
        <v>25</v>
      </c>
      <c r="J1670" s="1">
        <f>DATEVALUE(RIGHT(jaar_zip[[#This Row],[YYYYMMDD]],2)&amp;"-"&amp;MID(jaar_zip[[#This Row],[YYYYMMDD]],5,2)&amp;"-"&amp;LEFT(jaar_zip[[#This Row],[YYYYMMDD]],4))</f>
        <v>45374</v>
      </c>
      <c r="K1670" s="101" t="str">
        <f>IF(AND(VALUE(MONTH(jaar_zip[[#This Row],[Datum]]))=1,VALUE(WEEKNUM(jaar_zip[[#This Row],[Datum]],21))&gt;51),RIGHT(YEAR(jaar_zip[[#This Row],[Datum]])-1,2),RIGHT(YEAR(jaar_zip[[#This Row],[Datum]]),2))&amp;"-"&amp; TEXT(WEEKNUM(jaar_zip[[#This Row],[Datum]],21),"00")</f>
        <v>24-12</v>
      </c>
      <c r="L1670" s="101">
        <f>MONTH(jaar_zip[[#This Row],[Datum]])</f>
        <v>3</v>
      </c>
      <c r="M1670" s="101">
        <f>IF(ISNUMBER(jaar_zip[[#This Row],[etmaaltemperatuur]]),IF(jaar_zip[[#This Row],[etmaaltemperatuur]]&lt;stookgrens,stookgrens-jaar_zip[[#This Row],[etmaaltemperatuur]],0),"")</f>
        <v>11.2</v>
      </c>
      <c r="N1670" s="101">
        <f>IF(ISNUMBER(jaar_zip[[#This Row],[graaddagen]]),IF(OR(MONTH(jaar_zip[[#This Row],[Datum]])=1,MONTH(jaar_zip[[#This Row],[Datum]])=2,MONTH(jaar_zip[[#This Row],[Datum]])=11,MONTH(jaar_zip[[#This Row],[Datum]])=12),1.1,IF(OR(MONTH(jaar_zip[[#This Row],[Datum]])=3,MONTH(jaar_zip[[#This Row],[Datum]])=10),1,0.8))*jaar_zip[[#This Row],[graaddagen]],"")</f>
        <v>11.2</v>
      </c>
      <c r="O1670" s="101">
        <f>IF(ISNUMBER(jaar_zip[[#This Row],[etmaaltemperatuur]]),IF(jaar_zip[[#This Row],[etmaaltemperatuur]]&gt;stookgrens,jaar_zip[[#This Row],[etmaaltemperatuur]]-stookgrens,0),"")</f>
        <v>0</v>
      </c>
    </row>
    <row r="1671" spans="1:15" x14ac:dyDescent="0.3">
      <c r="A1671">
        <v>277</v>
      </c>
      <c r="B1671">
        <v>20240324</v>
      </c>
      <c r="C1671">
        <v>12</v>
      </c>
      <c r="D1671">
        <v>7.1</v>
      </c>
      <c r="E1671">
        <v>695</v>
      </c>
      <c r="F1671">
        <v>9.8000000000000007</v>
      </c>
      <c r="H1671">
        <v>83</v>
      </c>
      <c r="I1671" s="101" t="s">
        <v>25</v>
      </c>
      <c r="J1671" s="1">
        <f>DATEVALUE(RIGHT(jaar_zip[[#This Row],[YYYYMMDD]],2)&amp;"-"&amp;MID(jaar_zip[[#This Row],[YYYYMMDD]],5,2)&amp;"-"&amp;LEFT(jaar_zip[[#This Row],[YYYYMMDD]],4))</f>
        <v>45375</v>
      </c>
      <c r="K1671" s="101" t="str">
        <f>IF(AND(VALUE(MONTH(jaar_zip[[#This Row],[Datum]]))=1,VALUE(WEEKNUM(jaar_zip[[#This Row],[Datum]],21))&gt;51),RIGHT(YEAR(jaar_zip[[#This Row],[Datum]])-1,2),RIGHT(YEAR(jaar_zip[[#This Row],[Datum]]),2))&amp;"-"&amp; TEXT(WEEKNUM(jaar_zip[[#This Row],[Datum]],21),"00")</f>
        <v>24-12</v>
      </c>
      <c r="L1671" s="101">
        <f>MONTH(jaar_zip[[#This Row],[Datum]])</f>
        <v>3</v>
      </c>
      <c r="M1671" s="101">
        <f>IF(ISNUMBER(jaar_zip[[#This Row],[etmaaltemperatuur]]),IF(jaar_zip[[#This Row],[etmaaltemperatuur]]&lt;stookgrens,stookgrens-jaar_zip[[#This Row],[etmaaltemperatuur]],0),"")</f>
        <v>10.9</v>
      </c>
      <c r="N1671" s="101">
        <f>IF(ISNUMBER(jaar_zip[[#This Row],[graaddagen]]),IF(OR(MONTH(jaar_zip[[#This Row],[Datum]])=1,MONTH(jaar_zip[[#This Row],[Datum]])=2,MONTH(jaar_zip[[#This Row],[Datum]])=11,MONTH(jaar_zip[[#This Row],[Datum]])=12),1.1,IF(OR(MONTH(jaar_zip[[#This Row],[Datum]])=3,MONTH(jaar_zip[[#This Row],[Datum]])=10),1,0.8))*jaar_zip[[#This Row],[graaddagen]],"")</f>
        <v>10.9</v>
      </c>
      <c r="O1671" s="101">
        <f>IF(ISNUMBER(jaar_zip[[#This Row],[etmaaltemperatuur]]),IF(jaar_zip[[#This Row],[etmaaltemperatuur]]&gt;stookgrens,jaar_zip[[#This Row],[etmaaltemperatuur]]-stookgrens,0),"")</f>
        <v>0</v>
      </c>
    </row>
    <row r="1672" spans="1:15" x14ac:dyDescent="0.3">
      <c r="A1672">
        <v>277</v>
      </c>
      <c r="B1672">
        <v>20240325</v>
      </c>
      <c r="C1672">
        <v>4.8</v>
      </c>
      <c r="D1672">
        <v>7.2</v>
      </c>
      <c r="E1672">
        <v>1520</v>
      </c>
      <c r="F1672">
        <v>0.7</v>
      </c>
      <c r="H1672">
        <v>75</v>
      </c>
      <c r="I1672" s="101" t="s">
        <v>25</v>
      </c>
      <c r="J1672" s="1">
        <f>DATEVALUE(RIGHT(jaar_zip[[#This Row],[YYYYMMDD]],2)&amp;"-"&amp;MID(jaar_zip[[#This Row],[YYYYMMDD]],5,2)&amp;"-"&amp;LEFT(jaar_zip[[#This Row],[YYYYMMDD]],4))</f>
        <v>45376</v>
      </c>
      <c r="K1672" s="101" t="str">
        <f>IF(AND(VALUE(MONTH(jaar_zip[[#This Row],[Datum]]))=1,VALUE(WEEKNUM(jaar_zip[[#This Row],[Datum]],21))&gt;51),RIGHT(YEAR(jaar_zip[[#This Row],[Datum]])-1,2),RIGHT(YEAR(jaar_zip[[#This Row],[Datum]]),2))&amp;"-"&amp; TEXT(WEEKNUM(jaar_zip[[#This Row],[Datum]],21),"00")</f>
        <v>24-13</v>
      </c>
      <c r="L1672" s="101">
        <f>MONTH(jaar_zip[[#This Row],[Datum]])</f>
        <v>3</v>
      </c>
      <c r="M1672" s="101">
        <f>IF(ISNUMBER(jaar_zip[[#This Row],[etmaaltemperatuur]]),IF(jaar_zip[[#This Row],[etmaaltemperatuur]]&lt;stookgrens,stookgrens-jaar_zip[[#This Row],[etmaaltemperatuur]],0),"")</f>
        <v>10.8</v>
      </c>
      <c r="N1672" s="101">
        <f>IF(ISNUMBER(jaar_zip[[#This Row],[graaddagen]]),IF(OR(MONTH(jaar_zip[[#This Row],[Datum]])=1,MONTH(jaar_zip[[#This Row],[Datum]])=2,MONTH(jaar_zip[[#This Row],[Datum]])=11,MONTH(jaar_zip[[#This Row],[Datum]])=12),1.1,IF(OR(MONTH(jaar_zip[[#This Row],[Datum]])=3,MONTH(jaar_zip[[#This Row],[Datum]])=10),1,0.8))*jaar_zip[[#This Row],[graaddagen]],"")</f>
        <v>10.8</v>
      </c>
      <c r="O1672" s="101">
        <f>IF(ISNUMBER(jaar_zip[[#This Row],[etmaaltemperatuur]]),IF(jaar_zip[[#This Row],[etmaaltemperatuur]]&gt;stookgrens,jaar_zip[[#This Row],[etmaaltemperatuur]]-stookgrens,0),"")</f>
        <v>0</v>
      </c>
    </row>
    <row r="1673" spans="1:15" x14ac:dyDescent="0.3">
      <c r="A1673">
        <v>277</v>
      </c>
      <c r="B1673">
        <v>20240326</v>
      </c>
      <c r="C1673">
        <v>5.3</v>
      </c>
      <c r="D1673">
        <v>8.3000000000000007</v>
      </c>
      <c r="E1673">
        <v>1332</v>
      </c>
      <c r="F1673">
        <v>0</v>
      </c>
      <c r="H1673">
        <v>70</v>
      </c>
      <c r="I1673" s="101" t="s">
        <v>25</v>
      </c>
      <c r="J1673" s="1">
        <f>DATEVALUE(RIGHT(jaar_zip[[#This Row],[YYYYMMDD]],2)&amp;"-"&amp;MID(jaar_zip[[#This Row],[YYYYMMDD]],5,2)&amp;"-"&amp;LEFT(jaar_zip[[#This Row],[YYYYMMDD]],4))</f>
        <v>45377</v>
      </c>
      <c r="K1673" s="101" t="str">
        <f>IF(AND(VALUE(MONTH(jaar_zip[[#This Row],[Datum]]))=1,VALUE(WEEKNUM(jaar_zip[[#This Row],[Datum]],21))&gt;51),RIGHT(YEAR(jaar_zip[[#This Row],[Datum]])-1,2),RIGHT(YEAR(jaar_zip[[#This Row],[Datum]]),2))&amp;"-"&amp; TEXT(WEEKNUM(jaar_zip[[#This Row],[Datum]],21),"00")</f>
        <v>24-13</v>
      </c>
      <c r="L1673" s="101">
        <f>MONTH(jaar_zip[[#This Row],[Datum]])</f>
        <v>3</v>
      </c>
      <c r="M1673" s="101">
        <f>IF(ISNUMBER(jaar_zip[[#This Row],[etmaaltemperatuur]]),IF(jaar_zip[[#This Row],[etmaaltemperatuur]]&lt;stookgrens,stookgrens-jaar_zip[[#This Row],[etmaaltemperatuur]],0),"")</f>
        <v>9.6999999999999993</v>
      </c>
      <c r="N1673" s="101">
        <f>IF(ISNUMBER(jaar_zip[[#This Row],[graaddagen]]),IF(OR(MONTH(jaar_zip[[#This Row],[Datum]])=1,MONTH(jaar_zip[[#This Row],[Datum]])=2,MONTH(jaar_zip[[#This Row],[Datum]])=11,MONTH(jaar_zip[[#This Row],[Datum]])=12),1.1,IF(OR(MONTH(jaar_zip[[#This Row],[Datum]])=3,MONTH(jaar_zip[[#This Row],[Datum]])=10),1,0.8))*jaar_zip[[#This Row],[graaddagen]],"")</f>
        <v>9.6999999999999993</v>
      </c>
      <c r="O1673" s="101">
        <f>IF(ISNUMBER(jaar_zip[[#This Row],[etmaaltemperatuur]]),IF(jaar_zip[[#This Row],[etmaaltemperatuur]]&gt;stookgrens,jaar_zip[[#This Row],[etmaaltemperatuur]]-stookgrens,0),"")</f>
        <v>0</v>
      </c>
    </row>
    <row r="1674" spans="1:15" x14ac:dyDescent="0.3">
      <c r="A1674">
        <v>277</v>
      </c>
      <c r="B1674">
        <v>20240327</v>
      </c>
      <c r="C1674">
        <v>4.5999999999999996</v>
      </c>
      <c r="D1674">
        <v>8.8000000000000007</v>
      </c>
      <c r="E1674">
        <v>598</v>
      </c>
      <c r="F1674">
        <v>0.4</v>
      </c>
      <c r="H1674">
        <v>82</v>
      </c>
      <c r="I1674" s="101" t="s">
        <v>25</v>
      </c>
      <c r="J1674" s="1">
        <f>DATEVALUE(RIGHT(jaar_zip[[#This Row],[YYYYMMDD]],2)&amp;"-"&amp;MID(jaar_zip[[#This Row],[YYYYMMDD]],5,2)&amp;"-"&amp;LEFT(jaar_zip[[#This Row],[YYYYMMDD]],4))</f>
        <v>45378</v>
      </c>
      <c r="K1674" s="101" t="str">
        <f>IF(AND(VALUE(MONTH(jaar_zip[[#This Row],[Datum]]))=1,VALUE(WEEKNUM(jaar_zip[[#This Row],[Datum]],21))&gt;51),RIGHT(YEAR(jaar_zip[[#This Row],[Datum]])-1,2),RIGHT(YEAR(jaar_zip[[#This Row],[Datum]]),2))&amp;"-"&amp; TEXT(WEEKNUM(jaar_zip[[#This Row],[Datum]],21),"00")</f>
        <v>24-13</v>
      </c>
      <c r="L1674" s="101">
        <f>MONTH(jaar_zip[[#This Row],[Datum]])</f>
        <v>3</v>
      </c>
      <c r="M1674" s="101">
        <f>IF(ISNUMBER(jaar_zip[[#This Row],[etmaaltemperatuur]]),IF(jaar_zip[[#This Row],[etmaaltemperatuur]]&lt;stookgrens,stookgrens-jaar_zip[[#This Row],[etmaaltemperatuur]],0),"")</f>
        <v>9.1999999999999993</v>
      </c>
      <c r="N1674" s="101">
        <f>IF(ISNUMBER(jaar_zip[[#This Row],[graaddagen]]),IF(OR(MONTH(jaar_zip[[#This Row],[Datum]])=1,MONTH(jaar_zip[[#This Row],[Datum]])=2,MONTH(jaar_zip[[#This Row],[Datum]])=11,MONTH(jaar_zip[[#This Row],[Datum]])=12),1.1,IF(OR(MONTH(jaar_zip[[#This Row],[Datum]])=3,MONTH(jaar_zip[[#This Row],[Datum]])=10),1,0.8))*jaar_zip[[#This Row],[graaddagen]],"")</f>
        <v>9.1999999999999993</v>
      </c>
      <c r="O1674" s="101">
        <f>IF(ISNUMBER(jaar_zip[[#This Row],[etmaaltemperatuur]]),IF(jaar_zip[[#This Row],[etmaaltemperatuur]]&gt;stookgrens,jaar_zip[[#This Row],[etmaaltemperatuur]]-stookgrens,0),"")</f>
        <v>0</v>
      </c>
    </row>
    <row r="1675" spans="1:15" x14ac:dyDescent="0.3">
      <c r="A1675">
        <v>277</v>
      </c>
      <c r="B1675">
        <v>20240328</v>
      </c>
      <c r="C1675">
        <v>6</v>
      </c>
      <c r="D1675">
        <v>8.4</v>
      </c>
      <c r="E1675">
        <v>736</v>
      </c>
      <c r="F1675">
        <v>2.2999999999999998</v>
      </c>
      <c r="H1675">
        <v>81</v>
      </c>
      <c r="I1675" s="101" t="s">
        <v>25</v>
      </c>
      <c r="J1675" s="1">
        <f>DATEVALUE(RIGHT(jaar_zip[[#This Row],[YYYYMMDD]],2)&amp;"-"&amp;MID(jaar_zip[[#This Row],[YYYYMMDD]],5,2)&amp;"-"&amp;LEFT(jaar_zip[[#This Row],[YYYYMMDD]],4))</f>
        <v>45379</v>
      </c>
      <c r="K1675" s="101" t="str">
        <f>IF(AND(VALUE(MONTH(jaar_zip[[#This Row],[Datum]]))=1,VALUE(WEEKNUM(jaar_zip[[#This Row],[Datum]],21))&gt;51),RIGHT(YEAR(jaar_zip[[#This Row],[Datum]])-1,2),RIGHT(YEAR(jaar_zip[[#This Row],[Datum]]),2))&amp;"-"&amp; TEXT(WEEKNUM(jaar_zip[[#This Row],[Datum]],21),"00")</f>
        <v>24-13</v>
      </c>
      <c r="L1675" s="101">
        <f>MONTH(jaar_zip[[#This Row],[Datum]])</f>
        <v>3</v>
      </c>
      <c r="M1675" s="101">
        <f>IF(ISNUMBER(jaar_zip[[#This Row],[etmaaltemperatuur]]),IF(jaar_zip[[#This Row],[etmaaltemperatuur]]&lt;stookgrens,stookgrens-jaar_zip[[#This Row],[etmaaltemperatuur]],0),"")</f>
        <v>9.6</v>
      </c>
      <c r="N1675" s="101">
        <f>IF(ISNUMBER(jaar_zip[[#This Row],[graaddagen]]),IF(OR(MONTH(jaar_zip[[#This Row],[Datum]])=1,MONTH(jaar_zip[[#This Row],[Datum]])=2,MONTH(jaar_zip[[#This Row],[Datum]])=11,MONTH(jaar_zip[[#This Row],[Datum]])=12),1.1,IF(OR(MONTH(jaar_zip[[#This Row],[Datum]])=3,MONTH(jaar_zip[[#This Row],[Datum]])=10),1,0.8))*jaar_zip[[#This Row],[graaddagen]],"")</f>
        <v>9.6</v>
      </c>
      <c r="O1675" s="101">
        <f>IF(ISNUMBER(jaar_zip[[#This Row],[etmaaltemperatuur]]),IF(jaar_zip[[#This Row],[etmaaltemperatuur]]&gt;stookgrens,jaar_zip[[#This Row],[etmaaltemperatuur]]-stookgrens,0),"")</f>
        <v>0</v>
      </c>
    </row>
    <row r="1676" spans="1:15" x14ac:dyDescent="0.3">
      <c r="A1676">
        <v>277</v>
      </c>
      <c r="B1676">
        <v>20240329</v>
      </c>
      <c r="C1676">
        <v>6.3</v>
      </c>
      <c r="D1676">
        <v>10.199999999999999</v>
      </c>
      <c r="E1676">
        <v>1140</v>
      </c>
      <c r="F1676">
        <v>0</v>
      </c>
      <c r="H1676">
        <v>73</v>
      </c>
      <c r="I1676" s="101" t="s">
        <v>25</v>
      </c>
      <c r="J1676" s="1">
        <f>DATEVALUE(RIGHT(jaar_zip[[#This Row],[YYYYMMDD]],2)&amp;"-"&amp;MID(jaar_zip[[#This Row],[YYYYMMDD]],5,2)&amp;"-"&amp;LEFT(jaar_zip[[#This Row],[YYYYMMDD]],4))</f>
        <v>45380</v>
      </c>
      <c r="K1676" s="101" t="str">
        <f>IF(AND(VALUE(MONTH(jaar_zip[[#This Row],[Datum]]))=1,VALUE(WEEKNUM(jaar_zip[[#This Row],[Datum]],21))&gt;51),RIGHT(YEAR(jaar_zip[[#This Row],[Datum]])-1,2),RIGHT(YEAR(jaar_zip[[#This Row],[Datum]]),2))&amp;"-"&amp; TEXT(WEEKNUM(jaar_zip[[#This Row],[Datum]],21),"00")</f>
        <v>24-13</v>
      </c>
      <c r="L1676" s="101">
        <f>MONTH(jaar_zip[[#This Row],[Datum]])</f>
        <v>3</v>
      </c>
      <c r="M1676" s="101">
        <f>IF(ISNUMBER(jaar_zip[[#This Row],[etmaaltemperatuur]]),IF(jaar_zip[[#This Row],[etmaaltemperatuur]]&lt;stookgrens,stookgrens-jaar_zip[[#This Row],[etmaaltemperatuur]],0),"")</f>
        <v>7.8000000000000007</v>
      </c>
      <c r="N1676" s="101">
        <f>IF(ISNUMBER(jaar_zip[[#This Row],[graaddagen]]),IF(OR(MONTH(jaar_zip[[#This Row],[Datum]])=1,MONTH(jaar_zip[[#This Row],[Datum]])=2,MONTH(jaar_zip[[#This Row],[Datum]])=11,MONTH(jaar_zip[[#This Row],[Datum]])=12),1.1,IF(OR(MONTH(jaar_zip[[#This Row],[Datum]])=3,MONTH(jaar_zip[[#This Row],[Datum]])=10),1,0.8))*jaar_zip[[#This Row],[graaddagen]],"")</f>
        <v>7.8000000000000007</v>
      </c>
      <c r="O1676" s="101">
        <f>IF(ISNUMBER(jaar_zip[[#This Row],[etmaaltemperatuur]]),IF(jaar_zip[[#This Row],[etmaaltemperatuur]]&gt;stookgrens,jaar_zip[[#This Row],[etmaaltemperatuur]]-stookgrens,0),"")</f>
        <v>0</v>
      </c>
    </row>
    <row r="1677" spans="1:15" x14ac:dyDescent="0.3">
      <c r="A1677">
        <v>277</v>
      </c>
      <c r="B1677">
        <v>20240330</v>
      </c>
      <c r="C1677">
        <v>3.9</v>
      </c>
      <c r="D1677">
        <v>9.1999999999999993</v>
      </c>
      <c r="E1677">
        <v>569</v>
      </c>
      <c r="F1677">
        <v>0.2</v>
      </c>
      <c r="H1677">
        <v>93</v>
      </c>
      <c r="I1677" s="101" t="s">
        <v>25</v>
      </c>
      <c r="J1677" s="1">
        <f>DATEVALUE(RIGHT(jaar_zip[[#This Row],[YYYYMMDD]],2)&amp;"-"&amp;MID(jaar_zip[[#This Row],[YYYYMMDD]],5,2)&amp;"-"&amp;LEFT(jaar_zip[[#This Row],[YYYYMMDD]],4))</f>
        <v>45381</v>
      </c>
      <c r="K1677" s="101" t="str">
        <f>IF(AND(VALUE(MONTH(jaar_zip[[#This Row],[Datum]]))=1,VALUE(WEEKNUM(jaar_zip[[#This Row],[Datum]],21))&gt;51),RIGHT(YEAR(jaar_zip[[#This Row],[Datum]])-1,2),RIGHT(YEAR(jaar_zip[[#This Row],[Datum]]),2))&amp;"-"&amp; TEXT(WEEKNUM(jaar_zip[[#This Row],[Datum]],21),"00")</f>
        <v>24-13</v>
      </c>
      <c r="L1677" s="101">
        <f>MONTH(jaar_zip[[#This Row],[Datum]])</f>
        <v>3</v>
      </c>
      <c r="M1677" s="101">
        <f>IF(ISNUMBER(jaar_zip[[#This Row],[etmaaltemperatuur]]),IF(jaar_zip[[#This Row],[etmaaltemperatuur]]&lt;stookgrens,stookgrens-jaar_zip[[#This Row],[etmaaltemperatuur]],0),"")</f>
        <v>8.8000000000000007</v>
      </c>
      <c r="N1677" s="101">
        <f>IF(ISNUMBER(jaar_zip[[#This Row],[graaddagen]]),IF(OR(MONTH(jaar_zip[[#This Row],[Datum]])=1,MONTH(jaar_zip[[#This Row],[Datum]])=2,MONTH(jaar_zip[[#This Row],[Datum]])=11,MONTH(jaar_zip[[#This Row],[Datum]])=12),1.1,IF(OR(MONTH(jaar_zip[[#This Row],[Datum]])=3,MONTH(jaar_zip[[#This Row],[Datum]])=10),1,0.8))*jaar_zip[[#This Row],[graaddagen]],"")</f>
        <v>8.8000000000000007</v>
      </c>
      <c r="O1677" s="101">
        <f>IF(ISNUMBER(jaar_zip[[#This Row],[etmaaltemperatuur]]),IF(jaar_zip[[#This Row],[etmaaltemperatuur]]&gt;stookgrens,jaar_zip[[#This Row],[etmaaltemperatuur]]-stookgrens,0),"")</f>
        <v>0</v>
      </c>
    </row>
    <row r="1678" spans="1:15" x14ac:dyDescent="0.3">
      <c r="A1678">
        <v>277</v>
      </c>
      <c r="B1678">
        <v>20240331</v>
      </c>
      <c r="C1678">
        <v>6.3</v>
      </c>
      <c r="D1678">
        <v>8.9</v>
      </c>
      <c r="E1678">
        <v>1017</v>
      </c>
      <c r="F1678">
        <v>2</v>
      </c>
      <c r="H1678">
        <v>92</v>
      </c>
      <c r="I1678" s="101" t="s">
        <v>25</v>
      </c>
      <c r="J1678" s="1">
        <f>DATEVALUE(RIGHT(jaar_zip[[#This Row],[YYYYMMDD]],2)&amp;"-"&amp;MID(jaar_zip[[#This Row],[YYYYMMDD]],5,2)&amp;"-"&amp;LEFT(jaar_zip[[#This Row],[YYYYMMDD]],4))</f>
        <v>45382</v>
      </c>
      <c r="K1678" s="101" t="str">
        <f>IF(AND(VALUE(MONTH(jaar_zip[[#This Row],[Datum]]))=1,VALUE(WEEKNUM(jaar_zip[[#This Row],[Datum]],21))&gt;51),RIGHT(YEAR(jaar_zip[[#This Row],[Datum]])-1,2),RIGHT(YEAR(jaar_zip[[#This Row],[Datum]]),2))&amp;"-"&amp; TEXT(WEEKNUM(jaar_zip[[#This Row],[Datum]],21),"00")</f>
        <v>24-13</v>
      </c>
      <c r="L1678" s="101">
        <f>MONTH(jaar_zip[[#This Row],[Datum]])</f>
        <v>3</v>
      </c>
      <c r="M1678" s="101">
        <f>IF(ISNUMBER(jaar_zip[[#This Row],[etmaaltemperatuur]]),IF(jaar_zip[[#This Row],[etmaaltemperatuur]]&lt;stookgrens,stookgrens-jaar_zip[[#This Row],[etmaaltemperatuur]],0),"")</f>
        <v>9.1</v>
      </c>
      <c r="N1678" s="101">
        <f>IF(ISNUMBER(jaar_zip[[#This Row],[graaddagen]]),IF(OR(MONTH(jaar_zip[[#This Row],[Datum]])=1,MONTH(jaar_zip[[#This Row],[Datum]])=2,MONTH(jaar_zip[[#This Row],[Datum]])=11,MONTH(jaar_zip[[#This Row],[Datum]])=12),1.1,IF(OR(MONTH(jaar_zip[[#This Row],[Datum]])=3,MONTH(jaar_zip[[#This Row],[Datum]])=10),1,0.8))*jaar_zip[[#This Row],[graaddagen]],"")</f>
        <v>9.1</v>
      </c>
      <c r="O1678" s="101">
        <f>IF(ISNUMBER(jaar_zip[[#This Row],[etmaaltemperatuur]]),IF(jaar_zip[[#This Row],[etmaaltemperatuur]]&gt;stookgrens,jaar_zip[[#This Row],[etmaaltemperatuur]]-stookgrens,0),"")</f>
        <v>0</v>
      </c>
    </row>
    <row r="1679" spans="1:15" x14ac:dyDescent="0.3">
      <c r="A1679">
        <v>277</v>
      </c>
      <c r="B1679">
        <v>20240401</v>
      </c>
      <c r="C1679">
        <v>4.2</v>
      </c>
      <c r="D1679">
        <v>9.4</v>
      </c>
      <c r="E1679">
        <v>464</v>
      </c>
      <c r="F1679">
        <v>0</v>
      </c>
      <c r="H1679">
        <v>92</v>
      </c>
      <c r="I1679" s="101" t="s">
        <v>25</v>
      </c>
      <c r="J1679" s="1">
        <f>DATEVALUE(RIGHT(jaar_zip[[#This Row],[YYYYMMDD]],2)&amp;"-"&amp;MID(jaar_zip[[#This Row],[YYYYMMDD]],5,2)&amp;"-"&amp;LEFT(jaar_zip[[#This Row],[YYYYMMDD]],4))</f>
        <v>45383</v>
      </c>
      <c r="K1679" s="101" t="str">
        <f>IF(AND(VALUE(MONTH(jaar_zip[[#This Row],[Datum]]))=1,VALUE(WEEKNUM(jaar_zip[[#This Row],[Datum]],21))&gt;51),RIGHT(YEAR(jaar_zip[[#This Row],[Datum]])-1,2),RIGHT(YEAR(jaar_zip[[#This Row],[Datum]]),2))&amp;"-"&amp; TEXT(WEEKNUM(jaar_zip[[#This Row],[Datum]],21),"00")</f>
        <v>24-14</v>
      </c>
      <c r="L1679" s="101">
        <f>MONTH(jaar_zip[[#This Row],[Datum]])</f>
        <v>4</v>
      </c>
      <c r="M1679" s="101">
        <f>IF(ISNUMBER(jaar_zip[[#This Row],[etmaaltemperatuur]]),IF(jaar_zip[[#This Row],[etmaaltemperatuur]]&lt;stookgrens,stookgrens-jaar_zip[[#This Row],[etmaaltemperatuur]],0),"")</f>
        <v>8.6</v>
      </c>
      <c r="N1679" s="101">
        <f>IF(ISNUMBER(jaar_zip[[#This Row],[graaddagen]]),IF(OR(MONTH(jaar_zip[[#This Row],[Datum]])=1,MONTH(jaar_zip[[#This Row],[Datum]])=2,MONTH(jaar_zip[[#This Row],[Datum]])=11,MONTH(jaar_zip[[#This Row],[Datum]])=12),1.1,IF(OR(MONTH(jaar_zip[[#This Row],[Datum]])=3,MONTH(jaar_zip[[#This Row],[Datum]])=10),1,0.8))*jaar_zip[[#This Row],[graaddagen]],"")</f>
        <v>6.88</v>
      </c>
      <c r="O1679" s="101">
        <f>IF(ISNUMBER(jaar_zip[[#This Row],[etmaaltemperatuur]]),IF(jaar_zip[[#This Row],[etmaaltemperatuur]]&gt;stookgrens,jaar_zip[[#This Row],[etmaaltemperatuur]]-stookgrens,0),"")</f>
        <v>0</v>
      </c>
    </row>
    <row r="1680" spans="1:15" x14ac:dyDescent="0.3">
      <c r="A1680">
        <v>277</v>
      </c>
      <c r="B1680">
        <v>20240402</v>
      </c>
      <c r="C1680">
        <v>5.2</v>
      </c>
      <c r="D1680">
        <v>9.5</v>
      </c>
      <c r="E1680">
        <v>810</v>
      </c>
      <c r="F1680">
        <v>1.1000000000000001</v>
      </c>
      <c r="H1680">
        <v>90</v>
      </c>
      <c r="I1680" s="101" t="s">
        <v>25</v>
      </c>
      <c r="J1680" s="1">
        <f>DATEVALUE(RIGHT(jaar_zip[[#This Row],[YYYYMMDD]],2)&amp;"-"&amp;MID(jaar_zip[[#This Row],[YYYYMMDD]],5,2)&amp;"-"&amp;LEFT(jaar_zip[[#This Row],[YYYYMMDD]],4))</f>
        <v>45384</v>
      </c>
      <c r="K1680" s="101" t="str">
        <f>IF(AND(VALUE(MONTH(jaar_zip[[#This Row],[Datum]]))=1,VALUE(WEEKNUM(jaar_zip[[#This Row],[Datum]],21))&gt;51),RIGHT(YEAR(jaar_zip[[#This Row],[Datum]])-1,2),RIGHT(YEAR(jaar_zip[[#This Row],[Datum]]),2))&amp;"-"&amp; TEXT(WEEKNUM(jaar_zip[[#This Row],[Datum]],21),"00")</f>
        <v>24-14</v>
      </c>
      <c r="L1680" s="101">
        <f>MONTH(jaar_zip[[#This Row],[Datum]])</f>
        <v>4</v>
      </c>
      <c r="M1680" s="101">
        <f>IF(ISNUMBER(jaar_zip[[#This Row],[etmaaltemperatuur]]),IF(jaar_zip[[#This Row],[etmaaltemperatuur]]&lt;stookgrens,stookgrens-jaar_zip[[#This Row],[etmaaltemperatuur]],0),"")</f>
        <v>8.5</v>
      </c>
      <c r="N1680" s="101">
        <f>IF(ISNUMBER(jaar_zip[[#This Row],[graaddagen]]),IF(OR(MONTH(jaar_zip[[#This Row],[Datum]])=1,MONTH(jaar_zip[[#This Row],[Datum]])=2,MONTH(jaar_zip[[#This Row],[Datum]])=11,MONTH(jaar_zip[[#This Row],[Datum]])=12),1.1,IF(OR(MONTH(jaar_zip[[#This Row],[Datum]])=3,MONTH(jaar_zip[[#This Row],[Datum]])=10),1,0.8))*jaar_zip[[#This Row],[graaddagen]],"")</f>
        <v>6.8000000000000007</v>
      </c>
      <c r="O1680" s="101">
        <f>IF(ISNUMBER(jaar_zip[[#This Row],[etmaaltemperatuur]]),IF(jaar_zip[[#This Row],[etmaaltemperatuur]]&gt;stookgrens,jaar_zip[[#This Row],[etmaaltemperatuur]]-stookgrens,0),"")</f>
        <v>0</v>
      </c>
    </row>
    <row r="1681" spans="1:15" x14ac:dyDescent="0.3">
      <c r="A1681">
        <v>277</v>
      </c>
      <c r="B1681">
        <v>20240403</v>
      </c>
      <c r="C1681">
        <v>4.7</v>
      </c>
      <c r="D1681">
        <v>10.3</v>
      </c>
      <c r="E1681">
        <v>557</v>
      </c>
      <c r="F1681">
        <v>4.8</v>
      </c>
      <c r="H1681">
        <v>92</v>
      </c>
      <c r="I1681" s="101" t="s">
        <v>25</v>
      </c>
      <c r="J1681" s="1">
        <f>DATEVALUE(RIGHT(jaar_zip[[#This Row],[YYYYMMDD]],2)&amp;"-"&amp;MID(jaar_zip[[#This Row],[YYYYMMDD]],5,2)&amp;"-"&amp;LEFT(jaar_zip[[#This Row],[YYYYMMDD]],4))</f>
        <v>45385</v>
      </c>
      <c r="K1681" s="101" t="str">
        <f>IF(AND(VALUE(MONTH(jaar_zip[[#This Row],[Datum]]))=1,VALUE(WEEKNUM(jaar_zip[[#This Row],[Datum]],21))&gt;51),RIGHT(YEAR(jaar_zip[[#This Row],[Datum]])-1,2),RIGHT(YEAR(jaar_zip[[#This Row],[Datum]]),2))&amp;"-"&amp; TEXT(WEEKNUM(jaar_zip[[#This Row],[Datum]],21),"00")</f>
        <v>24-14</v>
      </c>
      <c r="L1681" s="101">
        <f>MONTH(jaar_zip[[#This Row],[Datum]])</f>
        <v>4</v>
      </c>
      <c r="M1681" s="101">
        <f>IF(ISNUMBER(jaar_zip[[#This Row],[etmaaltemperatuur]]),IF(jaar_zip[[#This Row],[etmaaltemperatuur]]&lt;stookgrens,stookgrens-jaar_zip[[#This Row],[etmaaltemperatuur]],0),"")</f>
        <v>7.6999999999999993</v>
      </c>
      <c r="N1681" s="101">
        <f>IF(ISNUMBER(jaar_zip[[#This Row],[graaddagen]]),IF(OR(MONTH(jaar_zip[[#This Row],[Datum]])=1,MONTH(jaar_zip[[#This Row],[Datum]])=2,MONTH(jaar_zip[[#This Row],[Datum]])=11,MONTH(jaar_zip[[#This Row],[Datum]])=12),1.1,IF(OR(MONTH(jaar_zip[[#This Row],[Datum]])=3,MONTH(jaar_zip[[#This Row],[Datum]])=10),1,0.8))*jaar_zip[[#This Row],[graaddagen]],"")</f>
        <v>6.16</v>
      </c>
      <c r="O1681" s="101">
        <f>IF(ISNUMBER(jaar_zip[[#This Row],[etmaaltemperatuur]]),IF(jaar_zip[[#This Row],[etmaaltemperatuur]]&gt;stookgrens,jaar_zip[[#This Row],[etmaaltemperatuur]]-stookgrens,0),"")</f>
        <v>0</v>
      </c>
    </row>
    <row r="1682" spans="1:15" x14ac:dyDescent="0.3">
      <c r="A1682">
        <v>277</v>
      </c>
      <c r="B1682">
        <v>20240404</v>
      </c>
      <c r="C1682">
        <v>6.1</v>
      </c>
      <c r="D1682">
        <v>9.9</v>
      </c>
      <c r="E1682">
        <v>451</v>
      </c>
      <c r="F1682">
        <v>8.5</v>
      </c>
      <c r="H1682">
        <v>93</v>
      </c>
      <c r="I1682" s="101" t="s">
        <v>25</v>
      </c>
      <c r="J1682" s="1">
        <f>DATEVALUE(RIGHT(jaar_zip[[#This Row],[YYYYMMDD]],2)&amp;"-"&amp;MID(jaar_zip[[#This Row],[YYYYMMDD]],5,2)&amp;"-"&amp;LEFT(jaar_zip[[#This Row],[YYYYMMDD]],4))</f>
        <v>45386</v>
      </c>
      <c r="K1682" s="101" t="str">
        <f>IF(AND(VALUE(MONTH(jaar_zip[[#This Row],[Datum]]))=1,VALUE(WEEKNUM(jaar_zip[[#This Row],[Datum]],21))&gt;51),RIGHT(YEAR(jaar_zip[[#This Row],[Datum]])-1,2),RIGHT(YEAR(jaar_zip[[#This Row],[Datum]]),2))&amp;"-"&amp; TEXT(WEEKNUM(jaar_zip[[#This Row],[Datum]],21),"00")</f>
        <v>24-14</v>
      </c>
      <c r="L1682" s="101">
        <f>MONTH(jaar_zip[[#This Row],[Datum]])</f>
        <v>4</v>
      </c>
      <c r="M1682" s="101">
        <f>IF(ISNUMBER(jaar_zip[[#This Row],[etmaaltemperatuur]]),IF(jaar_zip[[#This Row],[etmaaltemperatuur]]&lt;stookgrens,stookgrens-jaar_zip[[#This Row],[etmaaltemperatuur]],0),"")</f>
        <v>8.1</v>
      </c>
      <c r="N1682" s="101">
        <f>IF(ISNUMBER(jaar_zip[[#This Row],[graaddagen]]),IF(OR(MONTH(jaar_zip[[#This Row],[Datum]])=1,MONTH(jaar_zip[[#This Row],[Datum]])=2,MONTH(jaar_zip[[#This Row],[Datum]])=11,MONTH(jaar_zip[[#This Row],[Datum]])=12),1.1,IF(OR(MONTH(jaar_zip[[#This Row],[Datum]])=3,MONTH(jaar_zip[[#This Row],[Datum]])=10),1,0.8))*jaar_zip[[#This Row],[graaddagen]],"")</f>
        <v>6.48</v>
      </c>
      <c r="O1682" s="101">
        <f>IF(ISNUMBER(jaar_zip[[#This Row],[etmaaltemperatuur]]),IF(jaar_zip[[#This Row],[etmaaltemperatuur]]&gt;stookgrens,jaar_zip[[#This Row],[etmaaltemperatuur]]-stookgrens,0),"")</f>
        <v>0</v>
      </c>
    </row>
    <row r="1683" spans="1:15" x14ac:dyDescent="0.3">
      <c r="A1683">
        <v>277</v>
      </c>
      <c r="B1683">
        <v>20240405</v>
      </c>
      <c r="C1683">
        <v>7.4</v>
      </c>
      <c r="D1683">
        <v>12.4</v>
      </c>
      <c r="E1683">
        <v>795</v>
      </c>
      <c r="F1683">
        <v>8.5</v>
      </c>
      <c r="H1683">
        <v>87</v>
      </c>
      <c r="I1683" s="101" t="s">
        <v>25</v>
      </c>
      <c r="J1683" s="1">
        <f>DATEVALUE(RIGHT(jaar_zip[[#This Row],[YYYYMMDD]],2)&amp;"-"&amp;MID(jaar_zip[[#This Row],[YYYYMMDD]],5,2)&amp;"-"&amp;LEFT(jaar_zip[[#This Row],[YYYYMMDD]],4))</f>
        <v>45387</v>
      </c>
      <c r="K1683" s="101" t="str">
        <f>IF(AND(VALUE(MONTH(jaar_zip[[#This Row],[Datum]]))=1,VALUE(WEEKNUM(jaar_zip[[#This Row],[Datum]],21))&gt;51),RIGHT(YEAR(jaar_zip[[#This Row],[Datum]])-1,2),RIGHT(YEAR(jaar_zip[[#This Row],[Datum]]),2))&amp;"-"&amp; TEXT(WEEKNUM(jaar_zip[[#This Row],[Datum]],21),"00")</f>
        <v>24-14</v>
      </c>
      <c r="L1683" s="101">
        <f>MONTH(jaar_zip[[#This Row],[Datum]])</f>
        <v>4</v>
      </c>
      <c r="M1683" s="101">
        <f>IF(ISNUMBER(jaar_zip[[#This Row],[etmaaltemperatuur]]),IF(jaar_zip[[#This Row],[etmaaltemperatuur]]&lt;stookgrens,stookgrens-jaar_zip[[#This Row],[etmaaltemperatuur]],0),"")</f>
        <v>5.6</v>
      </c>
      <c r="N1683" s="101">
        <f>IF(ISNUMBER(jaar_zip[[#This Row],[graaddagen]]),IF(OR(MONTH(jaar_zip[[#This Row],[Datum]])=1,MONTH(jaar_zip[[#This Row],[Datum]])=2,MONTH(jaar_zip[[#This Row],[Datum]])=11,MONTH(jaar_zip[[#This Row],[Datum]])=12),1.1,IF(OR(MONTH(jaar_zip[[#This Row],[Datum]])=3,MONTH(jaar_zip[[#This Row],[Datum]])=10),1,0.8))*jaar_zip[[#This Row],[graaddagen]],"")</f>
        <v>4.4799999999999995</v>
      </c>
      <c r="O1683" s="101">
        <f>IF(ISNUMBER(jaar_zip[[#This Row],[etmaaltemperatuur]]),IF(jaar_zip[[#This Row],[etmaaltemperatuur]]&gt;stookgrens,jaar_zip[[#This Row],[etmaaltemperatuur]]-stookgrens,0),"")</f>
        <v>0</v>
      </c>
    </row>
    <row r="1684" spans="1:15" x14ac:dyDescent="0.3">
      <c r="A1684">
        <v>277</v>
      </c>
      <c r="B1684">
        <v>20240406</v>
      </c>
      <c r="C1684">
        <v>6</v>
      </c>
      <c r="D1684">
        <v>16.600000000000001</v>
      </c>
      <c r="E1684">
        <v>1465</v>
      </c>
      <c r="F1684">
        <v>0</v>
      </c>
      <c r="H1684">
        <v>72</v>
      </c>
      <c r="I1684" s="101" t="s">
        <v>25</v>
      </c>
      <c r="J1684" s="1">
        <f>DATEVALUE(RIGHT(jaar_zip[[#This Row],[YYYYMMDD]],2)&amp;"-"&amp;MID(jaar_zip[[#This Row],[YYYYMMDD]],5,2)&amp;"-"&amp;LEFT(jaar_zip[[#This Row],[YYYYMMDD]],4))</f>
        <v>45388</v>
      </c>
      <c r="K1684" s="101" t="str">
        <f>IF(AND(VALUE(MONTH(jaar_zip[[#This Row],[Datum]]))=1,VALUE(WEEKNUM(jaar_zip[[#This Row],[Datum]],21))&gt;51),RIGHT(YEAR(jaar_zip[[#This Row],[Datum]])-1,2),RIGHT(YEAR(jaar_zip[[#This Row],[Datum]]),2))&amp;"-"&amp; TEXT(WEEKNUM(jaar_zip[[#This Row],[Datum]],21),"00")</f>
        <v>24-14</v>
      </c>
      <c r="L1684" s="101">
        <f>MONTH(jaar_zip[[#This Row],[Datum]])</f>
        <v>4</v>
      </c>
      <c r="M1684" s="101">
        <f>IF(ISNUMBER(jaar_zip[[#This Row],[etmaaltemperatuur]]),IF(jaar_zip[[#This Row],[etmaaltemperatuur]]&lt;stookgrens,stookgrens-jaar_zip[[#This Row],[etmaaltemperatuur]],0),"")</f>
        <v>1.3999999999999986</v>
      </c>
      <c r="N1684" s="101">
        <f>IF(ISNUMBER(jaar_zip[[#This Row],[graaddagen]]),IF(OR(MONTH(jaar_zip[[#This Row],[Datum]])=1,MONTH(jaar_zip[[#This Row],[Datum]])=2,MONTH(jaar_zip[[#This Row],[Datum]])=11,MONTH(jaar_zip[[#This Row],[Datum]])=12),1.1,IF(OR(MONTH(jaar_zip[[#This Row],[Datum]])=3,MONTH(jaar_zip[[#This Row],[Datum]])=10),1,0.8))*jaar_zip[[#This Row],[graaddagen]],"")</f>
        <v>1.119999999999999</v>
      </c>
      <c r="O1684" s="101">
        <f>IF(ISNUMBER(jaar_zip[[#This Row],[etmaaltemperatuur]]),IF(jaar_zip[[#This Row],[etmaaltemperatuur]]&gt;stookgrens,jaar_zip[[#This Row],[etmaaltemperatuur]]-stookgrens,0),"")</f>
        <v>0</v>
      </c>
    </row>
    <row r="1685" spans="1:15" x14ac:dyDescent="0.3">
      <c r="A1685">
        <v>277</v>
      </c>
      <c r="B1685">
        <v>20240407</v>
      </c>
      <c r="C1685">
        <v>6.9</v>
      </c>
      <c r="D1685">
        <v>14.6</v>
      </c>
      <c r="E1685">
        <v>1786</v>
      </c>
      <c r="F1685">
        <v>1.3</v>
      </c>
      <c r="H1685">
        <v>74</v>
      </c>
      <c r="I1685" s="101" t="s">
        <v>25</v>
      </c>
      <c r="J1685" s="1">
        <f>DATEVALUE(RIGHT(jaar_zip[[#This Row],[YYYYMMDD]],2)&amp;"-"&amp;MID(jaar_zip[[#This Row],[YYYYMMDD]],5,2)&amp;"-"&amp;LEFT(jaar_zip[[#This Row],[YYYYMMDD]],4))</f>
        <v>45389</v>
      </c>
      <c r="K1685" s="101" t="str">
        <f>IF(AND(VALUE(MONTH(jaar_zip[[#This Row],[Datum]]))=1,VALUE(WEEKNUM(jaar_zip[[#This Row],[Datum]],21))&gt;51),RIGHT(YEAR(jaar_zip[[#This Row],[Datum]])-1,2),RIGHT(YEAR(jaar_zip[[#This Row],[Datum]]),2))&amp;"-"&amp; TEXT(WEEKNUM(jaar_zip[[#This Row],[Datum]],21),"00")</f>
        <v>24-14</v>
      </c>
      <c r="L1685" s="101">
        <f>MONTH(jaar_zip[[#This Row],[Datum]])</f>
        <v>4</v>
      </c>
      <c r="M1685" s="101">
        <f>IF(ISNUMBER(jaar_zip[[#This Row],[etmaaltemperatuur]]),IF(jaar_zip[[#This Row],[etmaaltemperatuur]]&lt;stookgrens,stookgrens-jaar_zip[[#This Row],[etmaaltemperatuur]],0),"")</f>
        <v>3.4000000000000004</v>
      </c>
      <c r="N1685" s="101">
        <f>IF(ISNUMBER(jaar_zip[[#This Row],[graaddagen]]),IF(OR(MONTH(jaar_zip[[#This Row],[Datum]])=1,MONTH(jaar_zip[[#This Row],[Datum]])=2,MONTH(jaar_zip[[#This Row],[Datum]])=11,MONTH(jaar_zip[[#This Row],[Datum]])=12),1.1,IF(OR(MONTH(jaar_zip[[#This Row],[Datum]])=3,MONTH(jaar_zip[[#This Row],[Datum]])=10),1,0.8))*jaar_zip[[#This Row],[graaddagen]],"")</f>
        <v>2.7200000000000006</v>
      </c>
      <c r="O1685" s="101">
        <f>IF(ISNUMBER(jaar_zip[[#This Row],[etmaaltemperatuur]]),IF(jaar_zip[[#This Row],[etmaaltemperatuur]]&gt;stookgrens,jaar_zip[[#This Row],[etmaaltemperatuur]]-stookgrens,0),"")</f>
        <v>0</v>
      </c>
    </row>
    <row r="1686" spans="1:15" x14ac:dyDescent="0.3">
      <c r="A1686">
        <v>277</v>
      </c>
      <c r="B1686">
        <v>20240408</v>
      </c>
      <c r="C1686">
        <v>3.5</v>
      </c>
      <c r="D1686">
        <v>14.2</v>
      </c>
      <c r="E1686">
        <v>1066</v>
      </c>
      <c r="F1686">
        <v>0</v>
      </c>
      <c r="H1686">
        <v>82</v>
      </c>
      <c r="I1686" s="101" t="s">
        <v>25</v>
      </c>
      <c r="J1686" s="1">
        <f>DATEVALUE(RIGHT(jaar_zip[[#This Row],[YYYYMMDD]],2)&amp;"-"&amp;MID(jaar_zip[[#This Row],[YYYYMMDD]],5,2)&amp;"-"&amp;LEFT(jaar_zip[[#This Row],[YYYYMMDD]],4))</f>
        <v>45390</v>
      </c>
      <c r="K1686" s="101" t="str">
        <f>IF(AND(VALUE(MONTH(jaar_zip[[#This Row],[Datum]]))=1,VALUE(WEEKNUM(jaar_zip[[#This Row],[Datum]],21))&gt;51),RIGHT(YEAR(jaar_zip[[#This Row],[Datum]])-1,2),RIGHT(YEAR(jaar_zip[[#This Row],[Datum]]),2))&amp;"-"&amp; TEXT(WEEKNUM(jaar_zip[[#This Row],[Datum]],21),"00")</f>
        <v>24-15</v>
      </c>
      <c r="L1686" s="101">
        <f>MONTH(jaar_zip[[#This Row],[Datum]])</f>
        <v>4</v>
      </c>
      <c r="M1686" s="101">
        <f>IF(ISNUMBER(jaar_zip[[#This Row],[etmaaltemperatuur]]),IF(jaar_zip[[#This Row],[etmaaltemperatuur]]&lt;stookgrens,stookgrens-jaar_zip[[#This Row],[etmaaltemperatuur]],0),"")</f>
        <v>3.8000000000000007</v>
      </c>
      <c r="N1686" s="101">
        <f>IF(ISNUMBER(jaar_zip[[#This Row],[graaddagen]]),IF(OR(MONTH(jaar_zip[[#This Row],[Datum]])=1,MONTH(jaar_zip[[#This Row],[Datum]])=2,MONTH(jaar_zip[[#This Row],[Datum]])=11,MONTH(jaar_zip[[#This Row],[Datum]])=12),1.1,IF(OR(MONTH(jaar_zip[[#This Row],[Datum]])=3,MONTH(jaar_zip[[#This Row],[Datum]])=10),1,0.8))*jaar_zip[[#This Row],[graaddagen]],"")</f>
        <v>3.0400000000000009</v>
      </c>
      <c r="O1686" s="101">
        <f>IF(ISNUMBER(jaar_zip[[#This Row],[etmaaltemperatuur]]),IF(jaar_zip[[#This Row],[etmaaltemperatuur]]&gt;stookgrens,jaar_zip[[#This Row],[etmaaltemperatuur]]-stookgrens,0),"")</f>
        <v>0</v>
      </c>
    </row>
    <row r="1687" spans="1:15" x14ac:dyDescent="0.3">
      <c r="A1687">
        <v>277</v>
      </c>
      <c r="B1687">
        <v>20240409</v>
      </c>
      <c r="C1687">
        <v>8.6</v>
      </c>
      <c r="D1687">
        <v>11.7</v>
      </c>
      <c r="E1687">
        <v>778</v>
      </c>
      <c r="F1687">
        <v>3.7</v>
      </c>
      <c r="H1687">
        <v>82</v>
      </c>
      <c r="I1687" s="101" t="s">
        <v>25</v>
      </c>
      <c r="J1687" s="1">
        <f>DATEVALUE(RIGHT(jaar_zip[[#This Row],[YYYYMMDD]],2)&amp;"-"&amp;MID(jaar_zip[[#This Row],[YYYYMMDD]],5,2)&amp;"-"&amp;LEFT(jaar_zip[[#This Row],[YYYYMMDD]],4))</f>
        <v>45391</v>
      </c>
      <c r="K1687" s="101" t="str">
        <f>IF(AND(VALUE(MONTH(jaar_zip[[#This Row],[Datum]]))=1,VALUE(WEEKNUM(jaar_zip[[#This Row],[Datum]],21))&gt;51),RIGHT(YEAR(jaar_zip[[#This Row],[Datum]])-1,2),RIGHT(YEAR(jaar_zip[[#This Row],[Datum]]),2))&amp;"-"&amp; TEXT(WEEKNUM(jaar_zip[[#This Row],[Datum]],21),"00")</f>
        <v>24-15</v>
      </c>
      <c r="L1687" s="101">
        <f>MONTH(jaar_zip[[#This Row],[Datum]])</f>
        <v>4</v>
      </c>
      <c r="M1687" s="101">
        <f>IF(ISNUMBER(jaar_zip[[#This Row],[etmaaltemperatuur]]),IF(jaar_zip[[#This Row],[etmaaltemperatuur]]&lt;stookgrens,stookgrens-jaar_zip[[#This Row],[etmaaltemperatuur]],0),"")</f>
        <v>6.3000000000000007</v>
      </c>
      <c r="N1687" s="101">
        <f>IF(ISNUMBER(jaar_zip[[#This Row],[graaddagen]]),IF(OR(MONTH(jaar_zip[[#This Row],[Datum]])=1,MONTH(jaar_zip[[#This Row],[Datum]])=2,MONTH(jaar_zip[[#This Row],[Datum]])=11,MONTH(jaar_zip[[#This Row],[Datum]])=12),1.1,IF(OR(MONTH(jaar_zip[[#This Row],[Datum]])=3,MONTH(jaar_zip[[#This Row],[Datum]])=10),1,0.8))*jaar_zip[[#This Row],[graaddagen]],"")</f>
        <v>5.0400000000000009</v>
      </c>
      <c r="O1687" s="101">
        <f>IF(ISNUMBER(jaar_zip[[#This Row],[etmaaltemperatuur]]),IF(jaar_zip[[#This Row],[etmaaltemperatuur]]&gt;stookgrens,jaar_zip[[#This Row],[etmaaltemperatuur]]-stookgrens,0),"")</f>
        <v>0</v>
      </c>
    </row>
    <row r="1688" spans="1:15" x14ac:dyDescent="0.3">
      <c r="A1688">
        <v>277</v>
      </c>
      <c r="B1688">
        <v>20240410</v>
      </c>
      <c r="C1688">
        <v>7.4</v>
      </c>
      <c r="D1688">
        <v>10.8</v>
      </c>
      <c r="E1688">
        <v>1643</v>
      </c>
      <c r="F1688">
        <v>0.5</v>
      </c>
      <c r="H1688">
        <v>69</v>
      </c>
      <c r="I1688" s="101" t="s">
        <v>25</v>
      </c>
      <c r="J1688" s="1">
        <f>DATEVALUE(RIGHT(jaar_zip[[#This Row],[YYYYMMDD]],2)&amp;"-"&amp;MID(jaar_zip[[#This Row],[YYYYMMDD]],5,2)&amp;"-"&amp;LEFT(jaar_zip[[#This Row],[YYYYMMDD]],4))</f>
        <v>45392</v>
      </c>
      <c r="K1688" s="101" t="str">
        <f>IF(AND(VALUE(MONTH(jaar_zip[[#This Row],[Datum]]))=1,VALUE(WEEKNUM(jaar_zip[[#This Row],[Datum]],21))&gt;51),RIGHT(YEAR(jaar_zip[[#This Row],[Datum]])-1,2),RIGHT(YEAR(jaar_zip[[#This Row],[Datum]]),2))&amp;"-"&amp; TEXT(WEEKNUM(jaar_zip[[#This Row],[Datum]],21),"00")</f>
        <v>24-15</v>
      </c>
      <c r="L1688" s="101">
        <f>MONTH(jaar_zip[[#This Row],[Datum]])</f>
        <v>4</v>
      </c>
      <c r="M1688" s="101">
        <f>IF(ISNUMBER(jaar_zip[[#This Row],[etmaaltemperatuur]]),IF(jaar_zip[[#This Row],[etmaaltemperatuur]]&lt;stookgrens,stookgrens-jaar_zip[[#This Row],[etmaaltemperatuur]],0),"")</f>
        <v>7.1999999999999993</v>
      </c>
      <c r="N1688" s="101">
        <f>IF(ISNUMBER(jaar_zip[[#This Row],[graaddagen]]),IF(OR(MONTH(jaar_zip[[#This Row],[Datum]])=1,MONTH(jaar_zip[[#This Row],[Datum]])=2,MONTH(jaar_zip[[#This Row],[Datum]])=11,MONTH(jaar_zip[[#This Row],[Datum]])=12),1.1,IF(OR(MONTH(jaar_zip[[#This Row],[Datum]])=3,MONTH(jaar_zip[[#This Row],[Datum]])=10),1,0.8))*jaar_zip[[#This Row],[graaddagen]],"")</f>
        <v>5.76</v>
      </c>
      <c r="O1688" s="101">
        <f>IF(ISNUMBER(jaar_zip[[#This Row],[etmaaltemperatuur]]),IF(jaar_zip[[#This Row],[etmaaltemperatuur]]&gt;stookgrens,jaar_zip[[#This Row],[etmaaltemperatuur]]-stookgrens,0),"")</f>
        <v>0</v>
      </c>
    </row>
    <row r="1689" spans="1:15" x14ac:dyDescent="0.3">
      <c r="A1689">
        <v>277</v>
      </c>
      <c r="B1689">
        <v>20240411</v>
      </c>
      <c r="C1689">
        <v>6.3</v>
      </c>
      <c r="D1689">
        <v>13</v>
      </c>
      <c r="E1689">
        <v>453</v>
      </c>
      <c r="F1689">
        <v>2.5</v>
      </c>
      <c r="H1689">
        <v>89</v>
      </c>
      <c r="I1689" s="101" t="s">
        <v>25</v>
      </c>
      <c r="J1689" s="1">
        <f>DATEVALUE(RIGHT(jaar_zip[[#This Row],[YYYYMMDD]],2)&amp;"-"&amp;MID(jaar_zip[[#This Row],[YYYYMMDD]],5,2)&amp;"-"&amp;LEFT(jaar_zip[[#This Row],[YYYYMMDD]],4))</f>
        <v>45393</v>
      </c>
      <c r="K1689" s="101" t="str">
        <f>IF(AND(VALUE(MONTH(jaar_zip[[#This Row],[Datum]]))=1,VALUE(WEEKNUM(jaar_zip[[#This Row],[Datum]],21))&gt;51),RIGHT(YEAR(jaar_zip[[#This Row],[Datum]])-1,2),RIGHT(YEAR(jaar_zip[[#This Row],[Datum]]),2))&amp;"-"&amp; TEXT(WEEKNUM(jaar_zip[[#This Row],[Datum]],21),"00")</f>
        <v>24-15</v>
      </c>
      <c r="L1689" s="101">
        <f>MONTH(jaar_zip[[#This Row],[Datum]])</f>
        <v>4</v>
      </c>
      <c r="M1689" s="101">
        <f>IF(ISNUMBER(jaar_zip[[#This Row],[etmaaltemperatuur]]),IF(jaar_zip[[#This Row],[etmaaltemperatuur]]&lt;stookgrens,stookgrens-jaar_zip[[#This Row],[etmaaltemperatuur]],0),"")</f>
        <v>5</v>
      </c>
      <c r="N1689" s="101">
        <f>IF(ISNUMBER(jaar_zip[[#This Row],[graaddagen]]),IF(OR(MONTH(jaar_zip[[#This Row],[Datum]])=1,MONTH(jaar_zip[[#This Row],[Datum]])=2,MONTH(jaar_zip[[#This Row],[Datum]])=11,MONTH(jaar_zip[[#This Row],[Datum]])=12),1.1,IF(OR(MONTH(jaar_zip[[#This Row],[Datum]])=3,MONTH(jaar_zip[[#This Row],[Datum]])=10),1,0.8))*jaar_zip[[#This Row],[graaddagen]],"")</f>
        <v>4</v>
      </c>
      <c r="O1689" s="101">
        <f>IF(ISNUMBER(jaar_zip[[#This Row],[etmaaltemperatuur]]),IF(jaar_zip[[#This Row],[etmaaltemperatuur]]&gt;stookgrens,jaar_zip[[#This Row],[etmaaltemperatuur]]-stookgrens,0),"")</f>
        <v>0</v>
      </c>
    </row>
    <row r="1690" spans="1:15" x14ac:dyDescent="0.3">
      <c r="A1690">
        <v>277</v>
      </c>
      <c r="B1690">
        <v>20240412</v>
      </c>
      <c r="C1690">
        <v>6.7</v>
      </c>
      <c r="D1690">
        <v>13</v>
      </c>
      <c r="E1690">
        <v>1392</v>
      </c>
      <c r="F1690">
        <v>0</v>
      </c>
      <c r="H1690">
        <v>86</v>
      </c>
      <c r="I1690" s="101" t="s">
        <v>25</v>
      </c>
      <c r="J1690" s="1">
        <f>DATEVALUE(RIGHT(jaar_zip[[#This Row],[YYYYMMDD]],2)&amp;"-"&amp;MID(jaar_zip[[#This Row],[YYYYMMDD]],5,2)&amp;"-"&amp;LEFT(jaar_zip[[#This Row],[YYYYMMDD]],4))</f>
        <v>45394</v>
      </c>
      <c r="K1690" s="101" t="str">
        <f>IF(AND(VALUE(MONTH(jaar_zip[[#This Row],[Datum]]))=1,VALUE(WEEKNUM(jaar_zip[[#This Row],[Datum]],21))&gt;51),RIGHT(YEAR(jaar_zip[[#This Row],[Datum]])-1,2),RIGHT(YEAR(jaar_zip[[#This Row],[Datum]]),2))&amp;"-"&amp; TEXT(WEEKNUM(jaar_zip[[#This Row],[Datum]],21),"00")</f>
        <v>24-15</v>
      </c>
      <c r="L1690" s="101">
        <f>MONTH(jaar_zip[[#This Row],[Datum]])</f>
        <v>4</v>
      </c>
      <c r="M1690" s="101">
        <f>IF(ISNUMBER(jaar_zip[[#This Row],[etmaaltemperatuur]]),IF(jaar_zip[[#This Row],[etmaaltemperatuur]]&lt;stookgrens,stookgrens-jaar_zip[[#This Row],[etmaaltemperatuur]],0),"")</f>
        <v>5</v>
      </c>
      <c r="N1690" s="101">
        <f>IF(ISNUMBER(jaar_zip[[#This Row],[graaddagen]]),IF(OR(MONTH(jaar_zip[[#This Row],[Datum]])=1,MONTH(jaar_zip[[#This Row],[Datum]])=2,MONTH(jaar_zip[[#This Row],[Datum]])=11,MONTH(jaar_zip[[#This Row],[Datum]])=12),1.1,IF(OR(MONTH(jaar_zip[[#This Row],[Datum]])=3,MONTH(jaar_zip[[#This Row],[Datum]])=10),1,0.8))*jaar_zip[[#This Row],[graaddagen]],"")</f>
        <v>4</v>
      </c>
      <c r="O1690" s="101">
        <f>IF(ISNUMBER(jaar_zip[[#This Row],[etmaaltemperatuur]]),IF(jaar_zip[[#This Row],[etmaaltemperatuur]]&gt;stookgrens,jaar_zip[[#This Row],[etmaaltemperatuur]]-stookgrens,0),"")</f>
        <v>0</v>
      </c>
    </row>
    <row r="1691" spans="1:15" x14ac:dyDescent="0.3">
      <c r="A1691">
        <v>277</v>
      </c>
      <c r="B1691">
        <v>20240413</v>
      </c>
      <c r="C1691">
        <v>6.8</v>
      </c>
      <c r="D1691">
        <v>14.3</v>
      </c>
      <c r="E1691">
        <v>1489</v>
      </c>
      <c r="F1691">
        <v>0.1</v>
      </c>
      <c r="H1691">
        <v>81</v>
      </c>
      <c r="I1691" s="101" t="s">
        <v>25</v>
      </c>
      <c r="J1691" s="1">
        <f>DATEVALUE(RIGHT(jaar_zip[[#This Row],[YYYYMMDD]],2)&amp;"-"&amp;MID(jaar_zip[[#This Row],[YYYYMMDD]],5,2)&amp;"-"&amp;LEFT(jaar_zip[[#This Row],[YYYYMMDD]],4))</f>
        <v>45395</v>
      </c>
      <c r="K1691" s="101" t="str">
        <f>IF(AND(VALUE(MONTH(jaar_zip[[#This Row],[Datum]]))=1,VALUE(WEEKNUM(jaar_zip[[#This Row],[Datum]],21))&gt;51),RIGHT(YEAR(jaar_zip[[#This Row],[Datum]])-1,2),RIGHT(YEAR(jaar_zip[[#This Row],[Datum]]),2))&amp;"-"&amp; TEXT(WEEKNUM(jaar_zip[[#This Row],[Datum]],21),"00")</f>
        <v>24-15</v>
      </c>
      <c r="L1691" s="101">
        <f>MONTH(jaar_zip[[#This Row],[Datum]])</f>
        <v>4</v>
      </c>
      <c r="M1691" s="101">
        <f>IF(ISNUMBER(jaar_zip[[#This Row],[etmaaltemperatuur]]),IF(jaar_zip[[#This Row],[etmaaltemperatuur]]&lt;stookgrens,stookgrens-jaar_zip[[#This Row],[etmaaltemperatuur]],0),"")</f>
        <v>3.6999999999999993</v>
      </c>
      <c r="N1691" s="101">
        <f>IF(ISNUMBER(jaar_zip[[#This Row],[graaddagen]]),IF(OR(MONTH(jaar_zip[[#This Row],[Datum]])=1,MONTH(jaar_zip[[#This Row],[Datum]])=2,MONTH(jaar_zip[[#This Row],[Datum]])=11,MONTH(jaar_zip[[#This Row],[Datum]])=12),1.1,IF(OR(MONTH(jaar_zip[[#This Row],[Datum]])=3,MONTH(jaar_zip[[#This Row],[Datum]])=10),1,0.8))*jaar_zip[[#This Row],[graaddagen]],"")</f>
        <v>2.9599999999999995</v>
      </c>
      <c r="O1691" s="101">
        <f>IF(ISNUMBER(jaar_zip[[#This Row],[etmaaltemperatuur]]),IF(jaar_zip[[#This Row],[etmaaltemperatuur]]&gt;stookgrens,jaar_zip[[#This Row],[etmaaltemperatuur]]-stookgrens,0),"")</f>
        <v>0</v>
      </c>
    </row>
    <row r="1692" spans="1:15" x14ac:dyDescent="0.3">
      <c r="A1692">
        <v>277</v>
      </c>
      <c r="B1692">
        <v>20240414</v>
      </c>
      <c r="C1692">
        <v>7.8</v>
      </c>
      <c r="D1692">
        <v>10.199999999999999</v>
      </c>
      <c r="E1692">
        <v>2026</v>
      </c>
      <c r="F1692">
        <v>0</v>
      </c>
      <c r="H1692">
        <v>70</v>
      </c>
      <c r="I1692" s="101" t="s">
        <v>25</v>
      </c>
      <c r="J1692" s="1">
        <f>DATEVALUE(RIGHT(jaar_zip[[#This Row],[YYYYMMDD]],2)&amp;"-"&amp;MID(jaar_zip[[#This Row],[YYYYMMDD]],5,2)&amp;"-"&amp;LEFT(jaar_zip[[#This Row],[YYYYMMDD]],4))</f>
        <v>45396</v>
      </c>
      <c r="K1692" s="101" t="str">
        <f>IF(AND(VALUE(MONTH(jaar_zip[[#This Row],[Datum]]))=1,VALUE(WEEKNUM(jaar_zip[[#This Row],[Datum]],21))&gt;51),RIGHT(YEAR(jaar_zip[[#This Row],[Datum]])-1,2),RIGHT(YEAR(jaar_zip[[#This Row],[Datum]]),2))&amp;"-"&amp; TEXT(WEEKNUM(jaar_zip[[#This Row],[Datum]],21),"00")</f>
        <v>24-15</v>
      </c>
      <c r="L1692" s="101">
        <f>MONTH(jaar_zip[[#This Row],[Datum]])</f>
        <v>4</v>
      </c>
      <c r="M1692" s="101">
        <f>IF(ISNUMBER(jaar_zip[[#This Row],[etmaaltemperatuur]]),IF(jaar_zip[[#This Row],[etmaaltemperatuur]]&lt;stookgrens,stookgrens-jaar_zip[[#This Row],[etmaaltemperatuur]],0),"")</f>
        <v>7.8000000000000007</v>
      </c>
      <c r="N1692" s="101">
        <f>IF(ISNUMBER(jaar_zip[[#This Row],[graaddagen]]),IF(OR(MONTH(jaar_zip[[#This Row],[Datum]])=1,MONTH(jaar_zip[[#This Row],[Datum]])=2,MONTH(jaar_zip[[#This Row],[Datum]])=11,MONTH(jaar_zip[[#This Row],[Datum]])=12),1.1,IF(OR(MONTH(jaar_zip[[#This Row],[Datum]])=3,MONTH(jaar_zip[[#This Row],[Datum]])=10),1,0.8))*jaar_zip[[#This Row],[graaddagen]],"")</f>
        <v>6.2400000000000011</v>
      </c>
      <c r="O1692" s="101">
        <f>IF(ISNUMBER(jaar_zip[[#This Row],[etmaaltemperatuur]]),IF(jaar_zip[[#This Row],[etmaaltemperatuur]]&gt;stookgrens,jaar_zip[[#This Row],[etmaaltemperatuur]]-stookgrens,0),"")</f>
        <v>0</v>
      </c>
    </row>
    <row r="1693" spans="1:15" x14ac:dyDescent="0.3">
      <c r="A1693">
        <v>277</v>
      </c>
      <c r="B1693">
        <v>20240415</v>
      </c>
      <c r="C1693">
        <v>8.6</v>
      </c>
      <c r="D1693">
        <v>8.1999999999999993</v>
      </c>
      <c r="E1693">
        <v>792</v>
      </c>
      <c r="F1693">
        <v>12.8</v>
      </c>
      <c r="H1693">
        <v>84</v>
      </c>
      <c r="I1693" s="101" t="s">
        <v>25</v>
      </c>
      <c r="J1693" s="1">
        <f>DATEVALUE(RIGHT(jaar_zip[[#This Row],[YYYYMMDD]],2)&amp;"-"&amp;MID(jaar_zip[[#This Row],[YYYYMMDD]],5,2)&amp;"-"&amp;LEFT(jaar_zip[[#This Row],[YYYYMMDD]],4))</f>
        <v>45397</v>
      </c>
      <c r="K1693" s="101" t="str">
        <f>IF(AND(VALUE(MONTH(jaar_zip[[#This Row],[Datum]]))=1,VALUE(WEEKNUM(jaar_zip[[#This Row],[Datum]],21))&gt;51),RIGHT(YEAR(jaar_zip[[#This Row],[Datum]])-1,2),RIGHT(YEAR(jaar_zip[[#This Row],[Datum]]),2))&amp;"-"&amp; TEXT(WEEKNUM(jaar_zip[[#This Row],[Datum]],21),"00")</f>
        <v>24-16</v>
      </c>
      <c r="L1693" s="101">
        <f>MONTH(jaar_zip[[#This Row],[Datum]])</f>
        <v>4</v>
      </c>
      <c r="M1693" s="101">
        <f>IF(ISNUMBER(jaar_zip[[#This Row],[etmaaltemperatuur]]),IF(jaar_zip[[#This Row],[etmaaltemperatuur]]&lt;stookgrens,stookgrens-jaar_zip[[#This Row],[etmaaltemperatuur]],0),"")</f>
        <v>9.8000000000000007</v>
      </c>
      <c r="N1693" s="101">
        <f>IF(ISNUMBER(jaar_zip[[#This Row],[graaddagen]]),IF(OR(MONTH(jaar_zip[[#This Row],[Datum]])=1,MONTH(jaar_zip[[#This Row],[Datum]])=2,MONTH(jaar_zip[[#This Row],[Datum]])=11,MONTH(jaar_zip[[#This Row],[Datum]])=12),1.1,IF(OR(MONTH(jaar_zip[[#This Row],[Datum]])=3,MONTH(jaar_zip[[#This Row],[Datum]])=10),1,0.8))*jaar_zip[[#This Row],[graaddagen]],"")</f>
        <v>7.8400000000000007</v>
      </c>
      <c r="O1693" s="101">
        <f>IF(ISNUMBER(jaar_zip[[#This Row],[etmaaltemperatuur]]),IF(jaar_zip[[#This Row],[etmaaltemperatuur]]&gt;stookgrens,jaar_zip[[#This Row],[etmaaltemperatuur]]-stookgrens,0),"")</f>
        <v>0</v>
      </c>
    </row>
    <row r="1694" spans="1:15" x14ac:dyDescent="0.3">
      <c r="A1694">
        <v>277</v>
      </c>
      <c r="B1694">
        <v>20240416</v>
      </c>
      <c r="C1694">
        <v>7.8</v>
      </c>
      <c r="D1694">
        <v>8.4</v>
      </c>
      <c r="E1694">
        <v>1526</v>
      </c>
      <c r="F1694">
        <v>9.4</v>
      </c>
      <c r="H1694">
        <v>81</v>
      </c>
      <c r="I1694" s="101" t="s">
        <v>25</v>
      </c>
      <c r="J1694" s="1">
        <f>DATEVALUE(RIGHT(jaar_zip[[#This Row],[YYYYMMDD]],2)&amp;"-"&amp;MID(jaar_zip[[#This Row],[YYYYMMDD]],5,2)&amp;"-"&amp;LEFT(jaar_zip[[#This Row],[YYYYMMDD]],4))</f>
        <v>45398</v>
      </c>
      <c r="K1694" s="101" t="str">
        <f>IF(AND(VALUE(MONTH(jaar_zip[[#This Row],[Datum]]))=1,VALUE(WEEKNUM(jaar_zip[[#This Row],[Datum]],21))&gt;51),RIGHT(YEAR(jaar_zip[[#This Row],[Datum]])-1,2),RIGHT(YEAR(jaar_zip[[#This Row],[Datum]]),2))&amp;"-"&amp; TEXT(WEEKNUM(jaar_zip[[#This Row],[Datum]],21),"00")</f>
        <v>24-16</v>
      </c>
      <c r="L1694" s="101">
        <f>MONTH(jaar_zip[[#This Row],[Datum]])</f>
        <v>4</v>
      </c>
      <c r="M1694" s="101">
        <f>IF(ISNUMBER(jaar_zip[[#This Row],[etmaaltemperatuur]]),IF(jaar_zip[[#This Row],[etmaaltemperatuur]]&lt;stookgrens,stookgrens-jaar_zip[[#This Row],[etmaaltemperatuur]],0),"")</f>
        <v>9.6</v>
      </c>
      <c r="N1694" s="101">
        <f>IF(ISNUMBER(jaar_zip[[#This Row],[graaddagen]]),IF(OR(MONTH(jaar_zip[[#This Row],[Datum]])=1,MONTH(jaar_zip[[#This Row],[Datum]])=2,MONTH(jaar_zip[[#This Row],[Datum]])=11,MONTH(jaar_zip[[#This Row],[Datum]])=12),1.1,IF(OR(MONTH(jaar_zip[[#This Row],[Datum]])=3,MONTH(jaar_zip[[#This Row],[Datum]])=10),1,0.8))*jaar_zip[[#This Row],[graaddagen]],"")</f>
        <v>7.68</v>
      </c>
      <c r="O1694" s="101">
        <f>IF(ISNUMBER(jaar_zip[[#This Row],[etmaaltemperatuur]]),IF(jaar_zip[[#This Row],[etmaaltemperatuur]]&gt;stookgrens,jaar_zip[[#This Row],[etmaaltemperatuur]]-stookgrens,0),"")</f>
        <v>0</v>
      </c>
    </row>
    <row r="1695" spans="1:15" x14ac:dyDescent="0.3">
      <c r="A1695">
        <v>277</v>
      </c>
      <c r="B1695">
        <v>20240417</v>
      </c>
      <c r="C1695">
        <v>6</v>
      </c>
      <c r="D1695">
        <v>8.1</v>
      </c>
      <c r="E1695">
        <v>1832</v>
      </c>
      <c r="F1695">
        <v>5.2</v>
      </c>
      <c r="H1695">
        <v>71</v>
      </c>
      <c r="I1695" s="101" t="s">
        <v>25</v>
      </c>
      <c r="J1695" s="1">
        <f>DATEVALUE(RIGHT(jaar_zip[[#This Row],[YYYYMMDD]],2)&amp;"-"&amp;MID(jaar_zip[[#This Row],[YYYYMMDD]],5,2)&amp;"-"&amp;LEFT(jaar_zip[[#This Row],[YYYYMMDD]],4))</f>
        <v>45399</v>
      </c>
      <c r="K1695" s="101" t="str">
        <f>IF(AND(VALUE(MONTH(jaar_zip[[#This Row],[Datum]]))=1,VALUE(WEEKNUM(jaar_zip[[#This Row],[Datum]],21))&gt;51),RIGHT(YEAR(jaar_zip[[#This Row],[Datum]])-1,2),RIGHT(YEAR(jaar_zip[[#This Row],[Datum]]),2))&amp;"-"&amp; TEXT(WEEKNUM(jaar_zip[[#This Row],[Datum]],21),"00")</f>
        <v>24-16</v>
      </c>
      <c r="L1695" s="101">
        <f>MONTH(jaar_zip[[#This Row],[Datum]])</f>
        <v>4</v>
      </c>
      <c r="M1695" s="101">
        <f>IF(ISNUMBER(jaar_zip[[#This Row],[etmaaltemperatuur]]),IF(jaar_zip[[#This Row],[etmaaltemperatuur]]&lt;stookgrens,stookgrens-jaar_zip[[#This Row],[etmaaltemperatuur]],0),"")</f>
        <v>9.9</v>
      </c>
      <c r="N1695" s="101">
        <f>IF(ISNUMBER(jaar_zip[[#This Row],[graaddagen]]),IF(OR(MONTH(jaar_zip[[#This Row],[Datum]])=1,MONTH(jaar_zip[[#This Row],[Datum]])=2,MONTH(jaar_zip[[#This Row],[Datum]])=11,MONTH(jaar_zip[[#This Row],[Datum]])=12),1.1,IF(OR(MONTH(jaar_zip[[#This Row],[Datum]])=3,MONTH(jaar_zip[[#This Row],[Datum]])=10),1,0.8))*jaar_zip[[#This Row],[graaddagen]],"")</f>
        <v>7.9200000000000008</v>
      </c>
      <c r="O1695" s="101">
        <f>IF(ISNUMBER(jaar_zip[[#This Row],[etmaaltemperatuur]]),IF(jaar_zip[[#This Row],[etmaaltemperatuur]]&gt;stookgrens,jaar_zip[[#This Row],[etmaaltemperatuur]]-stookgrens,0),"")</f>
        <v>0</v>
      </c>
    </row>
    <row r="1696" spans="1:15" x14ac:dyDescent="0.3">
      <c r="A1696">
        <v>277</v>
      </c>
      <c r="B1696">
        <v>20240418</v>
      </c>
      <c r="C1696">
        <v>6.8</v>
      </c>
      <c r="D1696">
        <v>8.1999999999999993</v>
      </c>
      <c r="E1696">
        <v>1297</v>
      </c>
      <c r="F1696">
        <v>3.4</v>
      </c>
      <c r="H1696">
        <v>72</v>
      </c>
      <c r="I1696" s="101" t="s">
        <v>25</v>
      </c>
      <c r="J1696" s="1">
        <f>DATEVALUE(RIGHT(jaar_zip[[#This Row],[YYYYMMDD]],2)&amp;"-"&amp;MID(jaar_zip[[#This Row],[YYYYMMDD]],5,2)&amp;"-"&amp;LEFT(jaar_zip[[#This Row],[YYYYMMDD]],4))</f>
        <v>45400</v>
      </c>
      <c r="K1696" s="101" t="str">
        <f>IF(AND(VALUE(MONTH(jaar_zip[[#This Row],[Datum]]))=1,VALUE(WEEKNUM(jaar_zip[[#This Row],[Datum]],21))&gt;51),RIGHT(YEAR(jaar_zip[[#This Row],[Datum]])-1,2),RIGHT(YEAR(jaar_zip[[#This Row],[Datum]]),2))&amp;"-"&amp; TEXT(WEEKNUM(jaar_zip[[#This Row],[Datum]],21),"00")</f>
        <v>24-16</v>
      </c>
      <c r="L1696" s="101">
        <f>MONTH(jaar_zip[[#This Row],[Datum]])</f>
        <v>4</v>
      </c>
      <c r="M1696" s="101">
        <f>IF(ISNUMBER(jaar_zip[[#This Row],[etmaaltemperatuur]]),IF(jaar_zip[[#This Row],[etmaaltemperatuur]]&lt;stookgrens,stookgrens-jaar_zip[[#This Row],[etmaaltemperatuur]],0),"")</f>
        <v>9.8000000000000007</v>
      </c>
      <c r="N1696" s="101">
        <f>IF(ISNUMBER(jaar_zip[[#This Row],[graaddagen]]),IF(OR(MONTH(jaar_zip[[#This Row],[Datum]])=1,MONTH(jaar_zip[[#This Row],[Datum]])=2,MONTH(jaar_zip[[#This Row],[Datum]])=11,MONTH(jaar_zip[[#This Row],[Datum]])=12),1.1,IF(OR(MONTH(jaar_zip[[#This Row],[Datum]])=3,MONTH(jaar_zip[[#This Row],[Datum]])=10),1,0.8))*jaar_zip[[#This Row],[graaddagen]],"")</f>
        <v>7.8400000000000007</v>
      </c>
      <c r="O1696" s="101">
        <f>IF(ISNUMBER(jaar_zip[[#This Row],[etmaaltemperatuur]]),IF(jaar_zip[[#This Row],[etmaaltemperatuur]]&gt;stookgrens,jaar_zip[[#This Row],[etmaaltemperatuur]]-stookgrens,0),"")</f>
        <v>0</v>
      </c>
    </row>
    <row r="1697" spans="1:15" x14ac:dyDescent="0.3">
      <c r="A1697">
        <v>277</v>
      </c>
      <c r="B1697">
        <v>20240419</v>
      </c>
      <c r="C1697">
        <v>12.5</v>
      </c>
      <c r="D1697">
        <v>8.8000000000000007</v>
      </c>
      <c r="E1697">
        <v>1330</v>
      </c>
      <c r="F1697">
        <v>2.2999999999999998</v>
      </c>
      <c r="H1697">
        <v>79</v>
      </c>
      <c r="I1697" s="101" t="s">
        <v>25</v>
      </c>
      <c r="J1697" s="1">
        <f>DATEVALUE(RIGHT(jaar_zip[[#This Row],[YYYYMMDD]],2)&amp;"-"&amp;MID(jaar_zip[[#This Row],[YYYYMMDD]],5,2)&amp;"-"&amp;LEFT(jaar_zip[[#This Row],[YYYYMMDD]],4))</f>
        <v>45401</v>
      </c>
      <c r="K1697" s="101" t="str">
        <f>IF(AND(VALUE(MONTH(jaar_zip[[#This Row],[Datum]]))=1,VALUE(WEEKNUM(jaar_zip[[#This Row],[Datum]],21))&gt;51),RIGHT(YEAR(jaar_zip[[#This Row],[Datum]])-1,2),RIGHT(YEAR(jaar_zip[[#This Row],[Datum]]),2))&amp;"-"&amp; TEXT(WEEKNUM(jaar_zip[[#This Row],[Datum]],21),"00")</f>
        <v>24-16</v>
      </c>
      <c r="L1697" s="101">
        <f>MONTH(jaar_zip[[#This Row],[Datum]])</f>
        <v>4</v>
      </c>
      <c r="M1697" s="101">
        <f>IF(ISNUMBER(jaar_zip[[#This Row],[etmaaltemperatuur]]),IF(jaar_zip[[#This Row],[etmaaltemperatuur]]&lt;stookgrens,stookgrens-jaar_zip[[#This Row],[etmaaltemperatuur]],0),"")</f>
        <v>9.1999999999999993</v>
      </c>
      <c r="N1697" s="101">
        <f>IF(ISNUMBER(jaar_zip[[#This Row],[graaddagen]]),IF(OR(MONTH(jaar_zip[[#This Row],[Datum]])=1,MONTH(jaar_zip[[#This Row],[Datum]])=2,MONTH(jaar_zip[[#This Row],[Datum]])=11,MONTH(jaar_zip[[#This Row],[Datum]])=12),1.1,IF(OR(MONTH(jaar_zip[[#This Row],[Datum]])=3,MONTH(jaar_zip[[#This Row],[Datum]])=10),1,0.8))*jaar_zip[[#This Row],[graaddagen]],"")</f>
        <v>7.3599999999999994</v>
      </c>
      <c r="O1697" s="101">
        <f>IF(ISNUMBER(jaar_zip[[#This Row],[etmaaltemperatuur]]),IF(jaar_zip[[#This Row],[etmaaltemperatuur]]&gt;stookgrens,jaar_zip[[#This Row],[etmaaltemperatuur]]-stookgrens,0),"")</f>
        <v>0</v>
      </c>
    </row>
    <row r="1698" spans="1:15" x14ac:dyDescent="0.3">
      <c r="A1698">
        <v>277</v>
      </c>
      <c r="B1698">
        <v>20240420</v>
      </c>
      <c r="C1698">
        <v>10.199999999999999</v>
      </c>
      <c r="D1698">
        <v>7.4</v>
      </c>
      <c r="E1698">
        <v>1546</v>
      </c>
      <c r="F1698">
        <v>9.6</v>
      </c>
      <c r="H1698">
        <v>78</v>
      </c>
      <c r="I1698" s="101" t="s">
        <v>25</v>
      </c>
      <c r="J1698" s="1">
        <f>DATEVALUE(RIGHT(jaar_zip[[#This Row],[YYYYMMDD]],2)&amp;"-"&amp;MID(jaar_zip[[#This Row],[YYYYMMDD]],5,2)&amp;"-"&amp;LEFT(jaar_zip[[#This Row],[YYYYMMDD]],4))</f>
        <v>45402</v>
      </c>
      <c r="K1698" s="101" t="str">
        <f>IF(AND(VALUE(MONTH(jaar_zip[[#This Row],[Datum]]))=1,VALUE(WEEKNUM(jaar_zip[[#This Row],[Datum]],21))&gt;51),RIGHT(YEAR(jaar_zip[[#This Row],[Datum]])-1,2),RIGHT(YEAR(jaar_zip[[#This Row],[Datum]]),2))&amp;"-"&amp; TEXT(WEEKNUM(jaar_zip[[#This Row],[Datum]],21),"00")</f>
        <v>24-16</v>
      </c>
      <c r="L1698" s="101">
        <f>MONTH(jaar_zip[[#This Row],[Datum]])</f>
        <v>4</v>
      </c>
      <c r="M1698" s="101">
        <f>IF(ISNUMBER(jaar_zip[[#This Row],[etmaaltemperatuur]]),IF(jaar_zip[[#This Row],[etmaaltemperatuur]]&lt;stookgrens,stookgrens-jaar_zip[[#This Row],[etmaaltemperatuur]],0),"")</f>
        <v>10.6</v>
      </c>
      <c r="N1698" s="101">
        <f>IF(ISNUMBER(jaar_zip[[#This Row],[graaddagen]]),IF(OR(MONTH(jaar_zip[[#This Row],[Datum]])=1,MONTH(jaar_zip[[#This Row],[Datum]])=2,MONTH(jaar_zip[[#This Row],[Datum]])=11,MONTH(jaar_zip[[#This Row],[Datum]])=12),1.1,IF(OR(MONTH(jaar_zip[[#This Row],[Datum]])=3,MONTH(jaar_zip[[#This Row],[Datum]])=10),1,0.8))*jaar_zip[[#This Row],[graaddagen]],"")</f>
        <v>8.48</v>
      </c>
      <c r="O1698" s="101">
        <f>IF(ISNUMBER(jaar_zip[[#This Row],[etmaaltemperatuur]]),IF(jaar_zip[[#This Row],[etmaaltemperatuur]]&gt;stookgrens,jaar_zip[[#This Row],[etmaaltemperatuur]]-stookgrens,0),"")</f>
        <v>0</v>
      </c>
    </row>
    <row r="1699" spans="1:15" x14ac:dyDescent="0.3">
      <c r="A1699">
        <v>277</v>
      </c>
      <c r="B1699">
        <v>20240421</v>
      </c>
      <c r="C1699">
        <v>7.6</v>
      </c>
      <c r="D1699">
        <v>7.4</v>
      </c>
      <c r="E1699">
        <v>1940</v>
      </c>
      <c r="F1699">
        <v>0.8</v>
      </c>
      <c r="H1699">
        <v>72</v>
      </c>
      <c r="I1699" s="101" t="s">
        <v>25</v>
      </c>
      <c r="J1699" s="1">
        <f>DATEVALUE(RIGHT(jaar_zip[[#This Row],[YYYYMMDD]],2)&amp;"-"&amp;MID(jaar_zip[[#This Row],[YYYYMMDD]],5,2)&amp;"-"&amp;LEFT(jaar_zip[[#This Row],[YYYYMMDD]],4))</f>
        <v>45403</v>
      </c>
      <c r="K1699" s="101" t="str">
        <f>IF(AND(VALUE(MONTH(jaar_zip[[#This Row],[Datum]]))=1,VALUE(WEEKNUM(jaar_zip[[#This Row],[Datum]],21))&gt;51),RIGHT(YEAR(jaar_zip[[#This Row],[Datum]])-1,2),RIGHT(YEAR(jaar_zip[[#This Row],[Datum]]),2))&amp;"-"&amp; TEXT(WEEKNUM(jaar_zip[[#This Row],[Datum]],21),"00")</f>
        <v>24-16</v>
      </c>
      <c r="L1699" s="101">
        <f>MONTH(jaar_zip[[#This Row],[Datum]])</f>
        <v>4</v>
      </c>
      <c r="M1699" s="101">
        <f>IF(ISNUMBER(jaar_zip[[#This Row],[etmaaltemperatuur]]),IF(jaar_zip[[#This Row],[etmaaltemperatuur]]&lt;stookgrens,stookgrens-jaar_zip[[#This Row],[etmaaltemperatuur]],0),"")</f>
        <v>10.6</v>
      </c>
      <c r="N1699" s="101">
        <f>IF(ISNUMBER(jaar_zip[[#This Row],[graaddagen]]),IF(OR(MONTH(jaar_zip[[#This Row],[Datum]])=1,MONTH(jaar_zip[[#This Row],[Datum]])=2,MONTH(jaar_zip[[#This Row],[Datum]])=11,MONTH(jaar_zip[[#This Row],[Datum]])=12),1.1,IF(OR(MONTH(jaar_zip[[#This Row],[Datum]])=3,MONTH(jaar_zip[[#This Row],[Datum]])=10),1,0.8))*jaar_zip[[#This Row],[graaddagen]],"")</f>
        <v>8.48</v>
      </c>
      <c r="O1699" s="101">
        <f>IF(ISNUMBER(jaar_zip[[#This Row],[etmaaltemperatuur]]),IF(jaar_zip[[#This Row],[etmaaltemperatuur]]&gt;stookgrens,jaar_zip[[#This Row],[etmaaltemperatuur]]-stookgrens,0),"")</f>
        <v>0</v>
      </c>
    </row>
    <row r="1700" spans="1:15" x14ac:dyDescent="0.3">
      <c r="A1700">
        <v>277</v>
      </c>
      <c r="B1700">
        <v>20240422</v>
      </c>
      <c r="C1700">
        <v>6.5</v>
      </c>
      <c r="D1700">
        <v>7</v>
      </c>
      <c r="E1700">
        <v>2262</v>
      </c>
      <c r="F1700">
        <v>0</v>
      </c>
      <c r="H1700">
        <v>58</v>
      </c>
      <c r="I1700" s="101" t="s">
        <v>25</v>
      </c>
      <c r="J1700" s="1">
        <f>DATEVALUE(RIGHT(jaar_zip[[#This Row],[YYYYMMDD]],2)&amp;"-"&amp;MID(jaar_zip[[#This Row],[YYYYMMDD]],5,2)&amp;"-"&amp;LEFT(jaar_zip[[#This Row],[YYYYMMDD]],4))</f>
        <v>45404</v>
      </c>
      <c r="K1700" s="101" t="str">
        <f>IF(AND(VALUE(MONTH(jaar_zip[[#This Row],[Datum]]))=1,VALUE(WEEKNUM(jaar_zip[[#This Row],[Datum]],21))&gt;51),RIGHT(YEAR(jaar_zip[[#This Row],[Datum]])-1,2),RIGHT(YEAR(jaar_zip[[#This Row],[Datum]]),2))&amp;"-"&amp; TEXT(WEEKNUM(jaar_zip[[#This Row],[Datum]],21),"00")</f>
        <v>24-17</v>
      </c>
      <c r="L1700" s="101">
        <f>MONTH(jaar_zip[[#This Row],[Datum]])</f>
        <v>4</v>
      </c>
      <c r="M1700" s="101">
        <f>IF(ISNUMBER(jaar_zip[[#This Row],[etmaaltemperatuur]]),IF(jaar_zip[[#This Row],[etmaaltemperatuur]]&lt;stookgrens,stookgrens-jaar_zip[[#This Row],[etmaaltemperatuur]],0),"")</f>
        <v>11</v>
      </c>
      <c r="N1700" s="101">
        <f>IF(ISNUMBER(jaar_zip[[#This Row],[graaddagen]]),IF(OR(MONTH(jaar_zip[[#This Row],[Datum]])=1,MONTH(jaar_zip[[#This Row],[Datum]])=2,MONTH(jaar_zip[[#This Row],[Datum]])=11,MONTH(jaar_zip[[#This Row],[Datum]])=12),1.1,IF(OR(MONTH(jaar_zip[[#This Row],[Datum]])=3,MONTH(jaar_zip[[#This Row],[Datum]])=10),1,0.8))*jaar_zip[[#This Row],[graaddagen]],"")</f>
        <v>8.8000000000000007</v>
      </c>
      <c r="O1700" s="101">
        <f>IF(ISNUMBER(jaar_zip[[#This Row],[etmaaltemperatuur]]),IF(jaar_zip[[#This Row],[etmaaltemperatuur]]&gt;stookgrens,jaar_zip[[#This Row],[etmaaltemperatuur]]-stookgrens,0),"")</f>
        <v>0</v>
      </c>
    </row>
    <row r="1701" spans="1:15" x14ac:dyDescent="0.3">
      <c r="A1701">
        <v>277</v>
      </c>
      <c r="B1701">
        <v>20240423</v>
      </c>
      <c r="C1701">
        <v>6.4</v>
      </c>
      <c r="D1701">
        <v>6.6</v>
      </c>
      <c r="E1701">
        <v>1549</v>
      </c>
      <c r="F1701">
        <v>2.7</v>
      </c>
      <c r="H1701">
        <v>70</v>
      </c>
      <c r="I1701" s="101" t="s">
        <v>25</v>
      </c>
      <c r="J1701" s="1">
        <f>DATEVALUE(RIGHT(jaar_zip[[#This Row],[YYYYMMDD]],2)&amp;"-"&amp;MID(jaar_zip[[#This Row],[YYYYMMDD]],5,2)&amp;"-"&amp;LEFT(jaar_zip[[#This Row],[YYYYMMDD]],4))</f>
        <v>45405</v>
      </c>
      <c r="K1701" s="101" t="str">
        <f>IF(AND(VALUE(MONTH(jaar_zip[[#This Row],[Datum]]))=1,VALUE(WEEKNUM(jaar_zip[[#This Row],[Datum]],21))&gt;51),RIGHT(YEAR(jaar_zip[[#This Row],[Datum]])-1,2),RIGHT(YEAR(jaar_zip[[#This Row],[Datum]]),2))&amp;"-"&amp; TEXT(WEEKNUM(jaar_zip[[#This Row],[Datum]],21),"00")</f>
        <v>24-17</v>
      </c>
      <c r="L1701" s="101">
        <f>MONTH(jaar_zip[[#This Row],[Datum]])</f>
        <v>4</v>
      </c>
      <c r="M1701" s="101">
        <f>IF(ISNUMBER(jaar_zip[[#This Row],[etmaaltemperatuur]]),IF(jaar_zip[[#This Row],[etmaaltemperatuur]]&lt;stookgrens,stookgrens-jaar_zip[[#This Row],[etmaaltemperatuur]],0),"")</f>
        <v>11.4</v>
      </c>
      <c r="N1701" s="101">
        <f>IF(ISNUMBER(jaar_zip[[#This Row],[graaddagen]]),IF(OR(MONTH(jaar_zip[[#This Row],[Datum]])=1,MONTH(jaar_zip[[#This Row],[Datum]])=2,MONTH(jaar_zip[[#This Row],[Datum]])=11,MONTH(jaar_zip[[#This Row],[Datum]])=12),1.1,IF(OR(MONTH(jaar_zip[[#This Row],[Datum]])=3,MONTH(jaar_zip[[#This Row],[Datum]])=10),1,0.8))*jaar_zip[[#This Row],[graaddagen]],"")</f>
        <v>9.120000000000001</v>
      </c>
      <c r="O1701" s="101">
        <f>IF(ISNUMBER(jaar_zip[[#This Row],[etmaaltemperatuur]]),IF(jaar_zip[[#This Row],[etmaaltemperatuur]]&gt;stookgrens,jaar_zip[[#This Row],[etmaaltemperatuur]]-stookgrens,0),"")</f>
        <v>0</v>
      </c>
    </row>
    <row r="1702" spans="1:15" x14ac:dyDescent="0.3">
      <c r="A1702">
        <v>277</v>
      </c>
      <c r="B1702">
        <v>20240424</v>
      </c>
      <c r="C1702">
        <v>10</v>
      </c>
      <c r="D1702">
        <v>7.3</v>
      </c>
      <c r="E1702">
        <v>1558</v>
      </c>
      <c r="F1702">
        <v>8.5</v>
      </c>
      <c r="H1702">
        <v>77</v>
      </c>
      <c r="I1702" s="101" t="s">
        <v>25</v>
      </c>
      <c r="J1702" s="1">
        <f>DATEVALUE(RIGHT(jaar_zip[[#This Row],[YYYYMMDD]],2)&amp;"-"&amp;MID(jaar_zip[[#This Row],[YYYYMMDD]],5,2)&amp;"-"&amp;LEFT(jaar_zip[[#This Row],[YYYYMMDD]],4))</f>
        <v>45406</v>
      </c>
      <c r="K1702" s="101" t="str">
        <f>IF(AND(VALUE(MONTH(jaar_zip[[#This Row],[Datum]]))=1,VALUE(WEEKNUM(jaar_zip[[#This Row],[Datum]],21))&gt;51),RIGHT(YEAR(jaar_zip[[#This Row],[Datum]])-1,2),RIGHT(YEAR(jaar_zip[[#This Row],[Datum]]),2))&amp;"-"&amp; TEXT(WEEKNUM(jaar_zip[[#This Row],[Datum]],21),"00")</f>
        <v>24-17</v>
      </c>
      <c r="L1702" s="101">
        <f>MONTH(jaar_zip[[#This Row],[Datum]])</f>
        <v>4</v>
      </c>
      <c r="M1702" s="101">
        <f>IF(ISNUMBER(jaar_zip[[#This Row],[etmaaltemperatuur]]),IF(jaar_zip[[#This Row],[etmaaltemperatuur]]&lt;stookgrens,stookgrens-jaar_zip[[#This Row],[etmaaltemperatuur]],0),"")</f>
        <v>10.7</v>
      </c>
      <c r="N1702" s="101">
        <f>IF(ISNUMBER(jaar_zip[[#This Row],[graaddagen]]),IF(OR(MONTH(jaar_zip[[#This Row],[Datum]])=1,MONTH(jaar_zip[[#This Row],[Datum]])=2,MONTH(jaar_zip[[#This Row],[Datum]])=11,MONTH(jaar_zip[[#This Row],[Datum]])=12),1.1,IF(OR(MONTH(jaar_zip[[#This Row],[Datum]])=3,MONTH(jaar_zip[[#This Row],[Datum]])=10),1,0.8))*jaar_zip[[#This Row],[graaddagen]],"")</f>
        <v>8.56</v>
      </c>
      <c r="O1702" s="101">
        <f>IF(ISNUMBER(jaar_zip[[#This Row],[etmaaltemperatuur]]),IF(jaar_zip[[#This Row],[etmaaltemperatuur]]&gt;stookgrens,jaar_zip[[#This Row],[etmaaltemperatuur]]-stookgrens,0),"")</f>
        <v>0</v>
      </c>
    </row>
    <row r="1703" spans="1:15" x14ac:dyDescent="0.3">
      <c r="A1703">
        <v>277</v>
      </c>
      <c r="B1703">
        <v>20240425</v>
      </c>
      <c r="C1703">
        <v>5.2</v>
      </c>
      <c r="D1703">
        <v>6.1</v>
      </c>
      <c r="E1703">
        <v>885</v>
      </c>
      <c r="F1703">
        <v>6.5</v>
      </c>
      <c r="H1703">
        <v>82</v>
      </c>
      <c r="I1703" s="101" t="s">
        <v>25</v>
      </c>
      <c r="J1703" s="1">
        <f>DATEVALUE(RIGHT(jaar_zip[[#This Row],[YYYYMMDD]],2)&amp;"-"&amp;MID(jaar_zip[[#This Row],[YYYYMMDD]],5,2)&amp;"-"&amp;LEFT(jaar_zip[[#This Row],[YYYYMMDD]],4))</f>
        <v>45407</v>
      </c>
      <c r="K1703" s="101" t="str">
        <f>IF(AND(VALUE(MONTH(jaar_zip[[#This Row],[Datum]]))=1,VALUE(WEEKNUM(jaar_zip[[#This Row],[Datum]],21))&gt;51),RIGHT(YEAR(jaar_zip[[#This Row],[Datum]])-1,2),RIGHT(YEAR(jaar_zip[[#This Row],[Datum]]),2))&amp;"-"&amp; TEXT(WEEKNUM(jaar_zip[[#This Row],[Datum]],21),"00")</f>
        <v>24-17</v>
      </c>
      <c r="L1703" s="101">
        <f>MONTH(jaar_zip[[#This Row],[Datum]])</f>
        <v>4</v>
      </c>
      <c r="M1703" s="101">
        <f>IF(ISNUMBER(jaar_zip[[#This Row],[etmaaltemperatuur]]),IF(jaar_zip[[#This Row],[etmaaltemperatuur]]&lt;stookgrens,stookgrens-jaar_zip[[#This Row],[etmaaltemperatuur]],0),"")</f>
        <v>11.9</v>
      </c>
      <c r="N1703" s="101">
        <f>IF(ISNUMBER(jaar_zip[[#This Row],[graaddagen]]),IF(OR(MONTH(jaar_zip[[#This Row],[Datum]])=1,MONTH(jaar_zip[[#This Row],[Datum]])=2,MONTH(jaar_zip[[#This Row],[Datum]])=11,MONTH(jaar_zip[[#This Row],[Datum]])=12),1.1,IF(OR(MONTH(jaar_zip[[#This Row],[Datum]])=3,MONTH(jaar_zip[[#This Row],[Datum]])=10),1,0.8))*jaar_zip[[#This Row],[graaddagen]],"")</f>
        <v>9.5200000000000014</v>
      </c>
      <c r="O1703" s="101">
        <f>IF(ISNUMBER(jaar_zip[[#This Row],[etmaaltemperatuur]]),IF(jaar_zip[[#This Row],[etmaaltemperatuur]]&gt;stookgrens,jaar_zip[[#This Row],[etmaaltemperatuur]]-stookgrens,0),"")</f>
        <v>0</v>
      </c>
    </row>
    <row r="1704" spans="1:15" x14ac:dyDescent="0.3">
      <c r="A1704">
        <v>277</v>
      </c>
      <c r="B1704">
        <v>20240426</v>
      </c>
      <c r="C1704">
        <v>3.6</v>
      </c>
      <c r="D1704">
        <v>7.2</v>
      </c>
      <c r="E1704">
        <v>2180</v>
      </c>
      <c r="F1704">
        <v>1.2</v>
      </c>
      <c r="H1704">
        <v>80</v>
      </c>
      <c r="I1704" s="101" t="s">
        <v>25</v>
      </c>
      <c r="J1704" s="1">
        <f>DATEVALUE(RIGHT(jaar_zip[[#This Row],[YYYYMMDD]],2)&amp;"-"&amp;MID(jaar_zip[[#This Row],[YYYYMMDD]],5,2)&amp;"-"&amp;LEFT(jaar_zip[[#This Row],[YYYYMMDD]],4))</f>
        <v>45408</v>
      </c>
      <c r="K1704" s="101" t="str">
        <f>IF(AND(VALUE(MONTH(jaar_zip[[#This Row],[Datum]]))=1,VALUE(WEEKNUM(jaar_zip[[#This Row],[Datum]],21))&gt;51),RIGHT(YEAR(jaar_zip[[#This Row],[Datum]])-1,2),RIGHT(YEAR(jaar_zip[[#This Row],[Datum]]),2))&amp;"-"&amp; TEXT(WEEKNUM(jaar_zip[[#This Row],[Datum]],21),"00")</f>
        <v>24-17</v>
      </c>
      <c r="L1704" s="101">
        <f>MONTH(jaar_zip[[#This Row],[Datum]])</f>
        <v>4</v>
      </c>
      <c r="M1704" s="101">
        <f>IF(ISNUMBER(jaar_zip[[#This Row],[etmaaltemperatuur]]),IF(jaar_zip[[#This Row],[etmaaltemperatuur]]&lt;stookgrens,stookgrens-jaar_zip[[#This Row],[etmaaltemperatuur]],0),"")</f>
        <v>10.8</v>
      </c>
      <c r="N1704" s="101">
        <f>IF(ISNUMBER(jaar_zip[[#This Row],[graaddagen]]),IF(OR(MONTH(jaar_zip[[#This Row],[Datum]])=1,MONTH(jaar_zip[[#This Row],[Datum]])=2,MONTH(jaar_zip[[#This Row],[Datum]])=11,MONTH(jaar_zip[[#This Row],[Datum]])=12),1.1,IF(OR(MONTH(jaar_zip[[#This Row],[Datum]])=3,MONTH(jaar_zip[[#This Row],[Datum]])=10),1,0.8))*jaar_zip[[#This Row],[graaddagen]],"")</f>
        <v>8.64</v>
      </c>
      <c r="O1704" s="101">
        <f>IF(ISNUMBER(jaar_zip[[#This Row],[etmaaltemperatuur]]),IF(jaar_zip[[#This Row],[etmaaltemperatuur]]&gt;stookgrens,jaar_zip[[#This Row],[etmaaltemperatuur]]-stookgrens,0),"")</f>
        <v>0</v>
      </c>
    </row>
    <row r="1705" spans="1:15" x14ac:dyDescent="0.3">
      <c r="A1705">
        <v>277</v>
      </c>
      <c r="B1705">
        <v>20240427</v>
      </c>
      <c r="C1705">
        <v>4.3</v>
      </c>
      <c r="D1705">
        <v>10.8</v>
      </c>
      <c r="E1705">
        <v>1058</v>
      </c>
      <c r="F1705">
        <v>1.9</v>
      </c>
      <c r="H1705">
        <v>83</v>
      </c>
      <c r="I1705" s="101" t="s">
        <v>25</v>
      </c>
      <c r="J1705" s="1">
        <f>DATEVALUE(RIGHT(jaar_zip[[#This Row],[YYYYMMDD]],2)&amp;"-"&amp;MID(jaar_zip[[#This Row],[YYYYMMDD]],5,2)&amp;"-"&amp;LEFT(jaar_zip[[#This Row],[YYYYMMDD]],4))</f>
        <v>45409</v>
      </c>
      <c r="K1705" s="101" t="str">
        <f>IF(AND(VALUE(MONTH(jaar_zip[[#This Row],[Datum]]))=1,VALUE(WEEKNUM(jaar_zip[[#This Row],[Datum]],21))&gt;51),RIGHT(YEAR(jaar_zip[[#This Row],[Datum]])-1,2),RIGHT(YEAR(jaar_zip[[#This Row],[Datum]]),2))&amp;"-"&amp; TEXT(WEEKNUM(jaar_zip[[#This Row],[Datum]],21),"00")</f>
        <v>24-17</v>
      </c>
      <c r="L1705" s="101">
        <f>MONTH(jaar_zip[[#This Row],[Datum]])</f>
        <v>4</v>
      </c>
      <c r="M1705" s="101">
        <f>IF(ISNUMBER(jaar_zip[[#This Row],[etmaaltemperatuur]]),IF(jaar_zip[[#This Row],[etmaaltemperatuur]]&lt;stookgrens,stookgrens-jaar_zip[[#This Row],[etmaaltemperatuur]],0),"")</f>
        <v>7.1999999999999993</v>
      </c>
      <c r="N1705" s="101">
        <f>IF(ISNUMBER(jaar_zip[[#This Row],[graaddagen]]),IF(OR(MONTH(jaar_zip[[#This Row],[Datum]])=1,MONTH(jaar_zip[[#This Row],[Datum]])=2,MONTH(jaar_zip[[#This Row],[Datum]])=11,MONTH(jaar_zip[[#This Row],[Datum]])=12),1.1,IF(OR(MONTH(jaar_zip[[#This Row],[Datum]])=3,MONTH(jaar_zip[[#This Row],[Datum]])=10),1,0.8))*jaar_zip[[#This Row],[graaddagen]],"")</f>
        <v>5.76</v>
      </c>
      <c r="O1705" s="101">
        <f>IF(ISNUMBER(jaar_zip[[#This Row],[etmaaltemperatuur]]),IF(jaar_zip[[#This Row],[etmaaltemperatuur]]&gt;stookgrens,jaar_zip[[#This Row],[etmaaltemperatuur]]-stookgrens,0),"")</f>
        <v>0</v>
      </c>
    </row>
    <row r="1706" spans="1:15" x14ac:dyDescent="0.3">
      <c r="A1706">
        <v>277</v>
      </c>
      <c r="B1706">
        <v>20240428</v>
      </c>
      <c r="C1706">
        <v>7.5</v>
      </c>
      <c r="D1706">
        <v>12.9</v>
      </c>
      <c r="E1706">
        <v>1451</v>
      </c>
      <c r="F1706">
        <v>0</v>
      </c>
      <c r="H1706">
        <v>73</v>
      </c>
      <c r="I1706" s="101" t="s">
        <v>25</v>
      </c>
      <c r="J1706" s="1">
        <f>DATEVALUE(RIGHT(jaar_zip[[#This Row],[YYYYMMDD]],2)&amp;"-"&amp;MID(jaar_zip[[#This Row],[YYYYMMDD]],5,2)&amp;"-"&amp;LEFT(jaar_zip[[#This Row],[YYYYMMDD]],4))</f>
        <v>45410</v>
      </c>
      <c r="K1706" s="101" t="str">
        <f>IF(AND(VALUE(MONTH(jaar_zip[[#This Row],[Datum]]))=1,VALUE(WEEKNUM(jaar_zip[[#This Row],[Datum]],21))&gt;51),RIGHT(YEAR(jaar_zip[[#This Row],[Datum]])-1,2),RIGHT(YEAR(jaar_zip[[#This Row],[Datum]]),2))&amp;"-"&amp; TEXT(WEEKNUM(jaar_zip[[#This Row],[Datum]],21),"00")</f>
        <v>24-17</v>
      </c>
      <c r="L1706" s="101">
        <f>MONTH(jaar_zip[[#This Row],[Datum]])</f>
        <v>4</v>
      </c>
      <c r="M1706" s="101">
        <f>IF(ISNUMBER(jaar_zip[[#This Row],[etmaaltemperatuur]]),IF(jaar_zip[[#This Row],[etmaaltemperatuur]]&lt;stookgrens,stookgrens-jaar_zip[[#This Row],[etmaaltemperatuur]],0),"")</f>
        <v>5.0999999999999996</v>
      </c>
      <c r="N1706" s="101">
        <f>IF(ISNUMBER(jaar_zip[[#This Row],[graaddagen]]),IF(OR(MONTH(jaar_zip[[#This Row],[Datum]])=1,MONTH(jaar_zip[[#This Row],[Datum]])=2,MONTH(jaar_zip[[#This Row],[Datum]])=11,MONTH(jaar_zip[[#This Row],[Datum]])=12),1.1,IF(OR(MONTH(jaar_zip[[#This Row],[Datum]])=3,MONTH(jaar_zip[[#This Row],[Datum]])=10),1,0.8))*jaar_zip[[#This Row],[graaddagen]],"")</f>
        <v>4.08</v>
      </c>
      <c r="O1706" s="101">
        <f>IF(ISNUMBER(jaar_zip[[#This Row],[etmaaltemperatuur]]),IF(jaar_zip[[#This Row],[etmaaltemperatuur]]&gt;stookgrens,jaar_zip[[#This Row],[etmaaltemperatuur]]-stookgrens,0),"")</f>
        <v>0</v>
      </c>
    </row>
    <row r="1707" spans="1:15" x14ac:dyDescent="0.3">
      <c r="A1707">
        <v>277</v>
      </c>
      <c r="B1707">
        <v>20240429</v>
      </c>
      <c r="C1707">
        <v>4.2</v>
      </c>
      <c r="D1707">
        <v>13.2</v>
      </c>
      <c r="E1707">
        <v>2259</v>
      </c>
      <c r="F1707">
        <v>0</v>
      </c>
      <c r="H1707">
        <v>68</v>
      </c>
      <c r="I1707" s="101" t="s">
        <v>25</v>
      </c>
      <c r="J1707" s="1">
        <f>DATEVALUE(RIGHT(jaar_zip[[#This Row],[YYYYMMDD]],2)&amp;"-"&amp;MID(jaar_zip[[#This Row],[YYYYMMDD]],5,2)&amp;"-"&amp;LEFT(jaar_zip[[#This Row],[YYYYMMDD]],4))</f>
        <v>45411</v>
      </c>
      <c r="K1707" s="101" t="str">
        <f>IF(AND(VALUE(MONTH(jaar_zip[[#This Row],[Datum]]))=1,VALUE(WEEKNUM(jaar_zip[[#This Row],[Datum]],21))&gt;51),RIGHT(YEAR(jaar_zip[[#This Row],[Datum]])-1,2),RIGHT(YEAR(jaar_zip[[#This Row],[Datum]]),2))&amp;"-"&amp; TEXT(WEEKNUM(jaar_zip[[#This Row],[Datum]],21),"00")</f>
        <v>24-18</v>
      </c>
      <c r="L1707" s="101">
        <f>MONTH(jaar_zip[[#This Row],[Datum]])</f>
        <v>4</v>
      </c>
      <c r="M1707" s="101">
        <f>IF(ISNUMBER(jaar_zip[[#This Row],[etmaaltemperatuur]]),IF(jaar_zip[[#This Row],[etmaaltemperatuur]]&lt;stookgrens,stookgrens-jaar_zip[[#This Row],[etmaaltemperatuur]],0),"")</f>
        <v>4.8000000000000007</v>
      </c>
      <c r="N1707" s="101">
        <f>IF(ISNUMBER(jaar_zip[[#This Row],[graaddagen]]),IF(OR(MONTH(jaar_zip[[#This Row],[Datum]])=1,MONTH(jaar_zip[[#This Row],[Datum]])=2,MONTH(jaar_zip[[#This Row],[Datum]])=11,MONTH(jaar_zip[[#This Row],[Datum]])=12),1.1,IF(OR(MONTH(jaar_zip[[#This Row],[Datum]])=3,MONTH(jaar_zip[[#This Row],[Datum]])=10),1,0.8))*jaar_zip[[#This Row],[graaddagen]],"")</f>
        <v>3.8400000000000007</v>
      </c>
      <c r="O1707" s="101">
        <f>IF(ISNUMBER(jaar_zip[[#This Row],[etmaaltemperatuur]]),IF(jaar_zip[[#This Row],[etmaaltemperatuur]]&gt;stookgrens,jaar_zip[[#This Row],[etmaaltemperatuur]]-stookgrens,0),"")</f>
        <v>0</v>
      </c>
    </row>
    <row r="1708" spans="1:15" x14ac:dyDescent="0.3">
      <c r="A1708">
        <v>277</v>
      </c>
      <c r="B1708">
        <v>20240430</v>
      </c>
      <c r="C1708">
        <v>3.8</v>
      </c>
      <c r="D1708">
        <v>14.5</v>
      </c>
      <c r="E1708">
        <v>1489</v>
      </c>
      <c r="F1708">
        <v>1.3</v>
      </c>
      <c r="H1708">
        <v>84</v>
      </c>
      <c r="I1708" s="101" t="s">
        <v>25</v>
      </c>
      <c r="J1708" s="1">
        <f>DATEVALUE(RIGHT(jaar_zip[[#This Row],[YYYYMMDD]],2)&amp;"-"&amp;MID(jaar_zip[[#This Row],[YYYYMMDD]],5,2)&amp;"-"&amp;LEFT(jaar_zip[[#This Row],[YYYYMMDD]],4))</f>
        <v>45412</v>
      </c>
      <c r="K1708" s="101" t="str">
        <f>IF(AND(VALUE(MONTH(jaar_zip[[#This Row],[Datum]]))=1,VALUE(WEEKNUM(jaar_zip[[#This Row],[Datum]],21))&gt;51),RIGHT(YEAR(jaar_zip[[#This Row],[Datum]])-1,2),RIGHT(YEAR(jaar_zip[[#This Row],[Datum]]),2))&amp;"-"&amp; TEXT(WEEKNUM(jaar_zip[[#This Row],[Datum]],21),"00")</f>
        <v>24-18</v>
      </c>
      <c r="L1708" s="101">
        <f>MONTH(jaar_zip[[#This Row],[Datum]])</f>
        <v>4</v>
      </c>
      <c r="M1708" s="101">
        <f>IF(ISNUMBER(jaar_zip[[#This Row],[etmaaltemperatuur]]),IF(jaar_zip[[#This Row],[etmaaltemperatuur]]&lt;stookgrens,stookgrens-jaar_zip[[#This Row],[etmaaltemperatuur]],0),"")</f>
        <v>3.5</v>
      </c>
      <c r="N1708" s="101">
        <f>IF(ISNUMBER(jaar_zip[[#This Row],[graaddagen]]),IF(OR(MONTH(jaar_zip[[#This Row],[Datum]])=1,MONTH(jaar_zip[[#This Row],[Datum]])=2,MONTH(jaar_zip[[#This Row],[Datum]])=11,MONTH(jaar_zip[[#This Row],[Datum]])=12),1.1,IF(OR(MONTH(jaar_zip[[#This Row],[Datum]])=3,MONTH(jaar_zip[[#This Row],[Datum]])=10),1,0.8))*jaar_zip[[#This Row],[graaddagen]],"")</f>
        <v>2.8000000000000003</v>
      </c>
      <c r="O1708" s="101">
        <f>IF(ISNUMBER(jaar_zip[[#This Row],[etmaaltemperatuur]]),IF(jaar_zip[[#This Row],[etmaaltemperatuur]]&gt;stookgrens,jaar_zip[[#This Row],[etmaaltemperatuur]]-stookgrens,0),"")</f>
        <v>0</v>
      </c>
    </row>
    <row r="1709" spans="1:15" x14ac:dyDescent="0.3">
      <c r="A1709">
        <v>277</v>
      </c>
      <c r="B1709">
        <v>20240501</v>
      </c>
      <c r="C1709">
        <v>7.3</v>
      </c>
      <c r="D1709">
        <v>14.9</v>
      </c>
      <c r="E1709">
        <v>2220</v>
      </c>
      <c r="F1709">
        <v>-0.1</v>
      </c>
      <c r="H1709">
        <v>88</v>
      </c>
      <c r="I1709" s="101" t="s">
        <v>25</v>
      </c>
      <c r="J1709" s="1">
        <f>DATEVALUE(RIGHT(jaar_zip[[#This Row],[YYYYMMDD]],2)&amp;"-"&amp;MID(jaar_zip[[#This Row],[YYYYMMDD]],5,2)&amp;"-"&amp;LEFT(jaar_zip[[#This Row],[YYYYMMDD]],4))</f>
        <v>45413</v>
      </c>
      <c r="K1709" s="101" t="str">
        <f>IF(AND(VALUE(MONTH(jaar_zip[[#This Row],[Datum]]))=1,VALUE(WEEKNUM(jaar_zip[[#This Row],[Datum]],21))&gt;51),RIGHT(YEAR(jaar_zip[[#This Row],[Datum]])-1,2),RIGHT(YEAR(jaar_zip[[#This Row],[Datum]]),2))&amp;"-"&amp; TEXT(WEEKNUM(jaar_zip[[#This Row],[Datum]],21),"00")</f>
        <v>24-18</v>
      </c>
      <c r="L1709" s="101">
        <f>MONTH(jaar_zip[[#This Row],[Datum]])</f>
        <v>5</v>
      </c>
      <c r="M1709" s="101">
        <f>IF(ISNUMBER(jaar_zip[[#This Row],[etmaaltemperatuur]]),IF(jaar_zip[[#This Row],[etmaaltemperatuur]]&lt;stookgrens,stookgrens-jaar_zip[[#This Row],[etmaaltemperatuur]],0),"")</f>
        <v>3.0999999999999996</v>
      </c>
      <c r="N1709" s="101">
        <f>IF(ISNUMBER(jaar_zip[[#This Row],[graaddagen]]),IF(OR(MONTH(jaar_zip[[#This Row],[Datum]])=1,MONTH(jaar_zip[[#This Row],[Datum]])=2,MONTH(jaar_zip[[#This Row],[Datum]])=11,MONTH(jaar_zip[[#This Row],[Datum]])=12),1.1,IF(OR(MONTH(jaar_zip[[#This Row],[Datum]])=3,MONTH(jaar_zip[[#This Row],[Datum]])=10),1,0.8))*jaar_zip[[#This Row],[graaddagen]],"")</f>
        <v>2.48</v>
      </c>
      <c r="O1709" s="101">
        <f>IF(ISNUMBER(jaar_zip[[#This Row],[etmaaltemperatuur]]),IF(jaar_zip[[#This Row],[etmaaltemperatuur]]&gt;stookgrens,jaar_zip[[#This Row],[etmaaltemperatuur]]-stookgrens,0),"")</f>
        <v>0</v>
      </c>
    </row>
    <row r="1710" spans="1:15" x14ac:dyDescent="0.3">
      <c r="A1710">
        <v>278</v>
      </c>
      <c r="B1710">
        <v>20240101</v>
      </c>
      <c r="C1710">
        <v>5.0999999999999996</v>
      </c>
      <c r="D1710">
        <v>7.1</v>
      </c>
      <c r="E1710">
        <v>207</v>
      </c>
      <c r="F1710">
        <v>2.2000000000000002</v>
      </c>
      <c r="H1710">
        <v>86</v>
      </c>
      <c r="I1710" s="101" t="s">
        <v>26</v>
      </c>
      <c r="J1710" s="1">
        <f>DATEVALUE(RIGHT(jaar_zip[[#This Row],[YYYYMMDD]],2)&amp;"-"&amp;MID(jaar_zip[[#This Row],[YYYYMMDD]],5,2)&amp;"-"&amp;LEFT(jaar_zip[[#This Row],[YYYYMMDD]],4))</f>
        <v>45292</v>
      </c>
      <c r="K1710" s="101" t="str">
        <f>IF(AND(VALUE(MONTH(jaar_zip[[#This Row],[Datum]]))=1,VALUE(WEEKNUM(jaar_zip[[#This Row],[Datum]],21))&gt;51),RIGHT(YEAR(jaar_zip[[#This Row],[Datum]])-1,2),RIGHT(YEAR(jaar_zip[[#This Row],[Datum]]),2))&amp;"-"&amp; TEXT(WEEKNUM(jaar_zip[[#This Row],[Datum]],21),"00")</f>
        <v>24-01</v>
      </c>
      <c r="L1710" s="101">
        <f>MONTH(jaar_zip[[#This Row],[Datum]])</f>
        <v>1</v>
      </c>
      <c r="M1710" s="101">
        <f>IF(ISNUMBER(jaar_zip[[#This Row],[etmaaltemperatuur]]),IF(jaar_zip[[#This Row],[etmaaltemperatuur]]&lt;stookgrens,stookgrens-jaar_zip[[#This Row],[etmaaltemperatuur]],0),"")</f>
        <v>10.9</v>
      </c>
      <c r="N1710" s="101">
        <f>IF(ISNUMBER(jaar_zip[[#This Row],[graaddagen]]),IF(OR(MONTH(jaar_zip[[#This Row],[Datum]])=1,MONTH(jaar_zip[[#This Row],[Datum]])=2,MONTH(jaar_zip[[#This Row],[Datum]])=11,MONTH(jaar_zip[[#This Row],[Datum]])=12),1.1,IF(OR(MONTH(jaar_zip[[#This Row],[Datum]])=3,MONTH(jaar_zip[[#This Row],[Datum]])=10),1,0.8))*jaar_zip[[#This Row],[graaddagen]],"")</f>
        <v>11.990000000000002</v>
      </c>
      <c r="O1710" s="101">
        <f>IF(ISNUMBER(jaar_zip[[#This Row],[etmaaltemperatuur]]),IF(jaar_zip[[#This Row],[etmaaltemperatuur]]&gt;stookgrens,jaar_zip[[#This Row],[etmaaltemperatuur]]-stookgrens,0),"")</f>
        <v>0</v>
      </c>
    </row>
    <row r="1711" spans="1:15" x14ac:dyDescent="0.3">
      <c r="A1711">
        <v>278</v>
      </c>
      <c r="B1711">
        <v>20240102</v>
      </c>
      <c r="C1711">
        <v>5.4</v>
      </c>
      <c r="D1711">
        <v>9.8000000000000007</v>
      </c>
      <c r="E1711">
        <v>79</v>
      </c>
      <c r="F1711">
        <v>20</v>
      </c>
      <c r="H1711">
        <v>92</v>
      </c>
      <c r="I1711" s="101" t="s">
        <v>26</v>
      </c>
      <c r="J1711" s="1">
        <f>DATEVALUE(RIGHT(jaar_zip[[#This Row],[YYYYMMDD]],2)&amp;"-"&amp;MID(jaar_zip[[#This Row],[YYYYMMDD]],5,2)&amp;"-"&amp;LEFT(jaar_zip[[#This Row],[YYYYMMDD]],4))</f>
        <v>45293</v>
      </c>
      <c r="K1711" s="101" t="str">
        <f>IF(AND(VALUE(MONTH(jaar_zip[[#This Row],[Datum]]))=1,VALUE(WEEKNUM(jaar_zip[[#This Row],[Datum]],21))&gt;51),RIGHT(YEAR(jaar_zip[[#This Row],[Datum]])-1,2),RIGHT(YEAR(jaar_zip[[#This Row],[Datum]]),2))&amp;"-"&amp; TEXT(WEEKNUM(jaar_zip[[#This Row],[Datum]],21),"00")</f>
        <v>24-01</v>
      </c>
      <c r="L1711" s="101">
        <f>MONTH(jaar_zip[[#This Row],[Datum]])</f>
        <v>1</v>
      </c>
      <c r="M1711" s="101">
        <f>IF(ISNUMBER(jaar_zip[[#This Row],[etmaaltemperatuur]]),IF(jaar_zip[[#This Row],[etmaaltemperatuur]]&lt;stookgrens,stookgrens-jaar_zip[[#This Row],[etmaaltemperatuur]],0),"")</f>
        <v>8.1999999999999993</v>
      </c>
      <c r="N1711" s="101">
        <f>IF(ISNUMBER(jaar_zip[[#This Row],[graaddagen]]),IF(OR(MONTH(jaar_zip[[#This Row],[Datum]])=1,MONTH(jaar_zip[[#This Row],[Datum]])=2,MONTH(jaar_zip[[#This Row],[Datum]])=11,MONTH(jaar_zip[[#This Row],[Datum]])=12),1.1,IF(OR(MONTH(jaar_zip[[#This Row],[Datum]])=3,MONTH(jaar_zip[[#This Row],[Datum]])=10),1,0.8))*jaar_zip[[#This Row],[graaddagen]],"")</f>
        <v>9.02</v>
      </c>
      <c r="O1711" s="101">
        <f>IF(ISNUMBER(jaar_zip[[#This Row],[etmaaltemperatuur]]),IF(jaar_zip[[#This Row],[etmaaltemperatuur]]&gt;stookgrens,jaar_zip[[#This Row],[etmaaltemperatuur]]-stookgrens,0),"")</f>
        <v>0</v>
      </c>
    </row>
    <row r="1712" spans="1:15" x14ac:dyDescent="0.3">
      <c r="A1712">
        <v>278</v>
      </c>
      <c r="B1712">
        <v>20240103</v>
      </c>
      <c r="C1712">
        <v>6.3</v>
      </c>
      <c r="D1712">
        <v>9.1</v>
      </c>
      <c r="E1712">
        <v>141</v>
      </c>
      <c r="F1712">
        <v>9</v>
      </c>
      <c r="H1712">
        <v>90</v>
      </c>
      <c r="I1712" s="101" t="s">
        <v>26</v>
      </c>
      <c r="J1712" s="1">
        <f>DATEVALUE(RIGHT(jaar_zip[[#This Row],[YYYYMMDD]],2)&amp;"-"&amp;MID(jaar_zip[[#This Row],[YYYYMMDD]],5,2)&amp;"-"&amp;LEFT(jaar_zip[[#This Row],[YYYYMMDD]],4))</f>
        <v>45294</v>
      </c>
      <c r="K1712" s="101" t="str">
        <f>IF(AND(VALUE(MONTH(jaar_zip[[#This Row],[Datum]]))=1,VALUE(WEEKNUM(jaar_zip[[#This Row],[Datum]],21))&gt;51),RIGHT(YEAR(jaar_zip[[#This Row],[Datum]])-1,2),RIGHT(YEAR(jaar_zip[[#This Row],[Datum]]),2))&amp;"-"&amp; TEXT(WEEKNUM(jaar_zip[[#This Row],[Datum]],21),"00")</f>
        <v>24-01</v>
      </c>
      <c r="L1712" s="101">
        <f>MONTH(jaar_zip[[#This Row],[Datum]])</f>
        <v>1</v>
      </c>
      <c r="M1712" s="101">
        <f>IF(ISNUMBER(jaar_zip[[#This Row],[etmaaltemperatuur]]),IF(jaar_zip[[#This Row],[etmaaltemperatuur]]&lt;stookgrens,stookgrens-jaar_zip[[#This Row],[etmaaltemperatuur]],0),"")</f>
        <v>8.9</v>
      </c>
      <c r="N1712" s="101">
        <f>IF(ISNUMBER(jaar_zip[[#This Row],[graaddagen]]),IF(OR(MONTH(jaar_zip[[#This Row],[Datum]])=1,MONTH(jaar_zip[[#This Row],[Datum]])=2,MONTH(jaar_zip[[#This Row],[Datum]])=11,MONTH(jaar_zip[[#This Row],[Datum]])=12),1.1,IF(OR(MONTH(jaar_zip[[#This Row],[Datum]])=3,MONTH(jaar_zip[[#This Row],[Datum]])=10),1,0.8))*jaar_zip[[#This Row],[graaddagen]],"")</f>
        <v>9.7900000000000009</v>
      </c>
      <c r="O1712" s="101">
        <f>IF(ISNUMBER(jaar_zip[[#This Row],[etmaaltemperatuur]]),IF(jaar_zip[[#This Row],[etmaaltemperatuur]]&gt;stookgrens,jaar_zip[[#This Row],[etmaaltemperatuur]]-stookgrens,0),"")</f>
        <v>0</v>
      </c>
    </row>
    <row r="1713" spans="1:15" x14ac:dyDescent="0.3">
      <c r="A1713">
        <v>278</v>
      </c>
      <c r="B1713">
        <v>20240104</v>
      </c>
      <c r="C1713">
        <v>2.4</v>
      </c>
      <c r="D1713">
        <v>5.9</v>
      </c>
      <c r="E1713">
        <v>135</v>
      </c>
      <c r="F1713">
        <v>3.3</v>
      </c>
      <c r="H1713">
        <v>91</v>
      </c>
      <c r="I1713" s="101" t="s">
        <v>26</v>
      </c>
      <c r="J1713" s="1">
        <f>DATEVALUE(RIGHT(jaar_zip[[#This Row],[YYYYMMDD]],2)&amp;"-"&amp;MID(jaar_zip[[#This Row],[YYYYMMDD]],5,2)&amp;"-"&amp;LEFT(jaar_zip[[#This Row],[YYYYMMDD]],4))</f>
        <v>45295</v>
      </c>
      <c r="K1713" s="101" t="str">
        <f>IF(AND(VALUE(MONTH(jaar_zip[[#This Row],[Datum]]))=1,VALUE(WEEKNUM(jaar_zip[[#This Row],[Datum]],21))&gt;51),RIGHT(YEAR(jaar_zip[[#This Row],[Datum]])-1,2),RIGHT(YEAR(jaar_zip[[#This Row],[Datum]]),2))&amp;"-"&amp; TEXT(WEEKNUM(jaar_zip[[#This Row],[Datum]],21),"00")</f>
        <v>24-01</v>
      </c>
      <c r="L1713" s="101">
        <f>MONTH(jaar_zip[[#This Row],[Datum]])</f>
        <v>1</v>
      </c>
      <c r="M1713" s="101">
        <f>IF(ISNUMBER(jaar_zip[[#This Row],[etmaaltemperatuur]]),IF(jaar_zip[[#This Row],[etmaaltemperatuur]]&lt;stookgrens,stookgrens-jaar_zip[[#This Row],[etmaaltemperatuur]],0),"")</f>
        <v>12.1</v>
      </c>
      <c r="N1713" s="101">
        <f>IF(ISNUMBER(jaar_zip[[#This Row],[graaddagen]]),IF(OR(MONTH(jaar_zip[[#This Row],[Datum]])=1,MONTH(jaar_zip[[#This Row],[Datum]])=2,MONTH(jaar_zip[[#This Row],[Datum]])=11,MONTH(jaar_zip[[#This Row],[Datum]])=12),1.1,IF(OR(MONTH(jaar_zip[[#This Row],[Datum]])=3,MONTH(jaar_zip[[#This Row],[Datum]])=10),1,0.8))*jaar_zip[[#This Row],[graaddagen]],"")</f>
        <v>13.31</v>
      </c>
      <c r="O1713" s="101">
        <f>IF(ISNUMBER(jaar_zip[[#This Row],[etmaaltemperatuur]]),IF(jaar_zip[[#This Row],[etmaaltemperatuur]]&gt;stookgrens,jaar_zip[[#This Row],[etmaaltemperatuur]]-stookgrens,0),"")</f>
        <v>0</v>
      </c>
    </row>
    <row r="1714" spans="1:15" x14ac:dyDescent="0.3">
      <c r="A1714">
        <v>278</v>
      </c>
      <c r="B1714">
        <v>20240105</v>
      </c>
      <c r="C1714">
        <v>3</v>
      </c>
      <c r="D1714">
        <v>6</v>
      </c>
      <c r="E1714">
        <v>70</v>
      </c>
      <c r="F1714">
        <v>10.1</v>
      </c>
      <c r="H1714">
        <v>96</v>
      </c>
      <c r="I1714" s="101" t="s">
        <v>26</v>
      </c>
      <c r="J1714" s="1">
        <f>DATEVALUE(RIGHT(jaar_zip[[#This Row],[YYYYMMDD]],2)&amp;"-"&amp;MID(jaar_zip[[#This Row],[YYYYMMDD]],5,2)&amp;"-"&amp;LEFT(jaar_zip[[#This Row],[YYYYMMDD]],4))</f>
        <v>45296</v>
      </c>
      <c r="K1714" s="101" t="str">
        <f>IF(AND(VALUE(MONTH(jaar_zip[[#This Row],[Datum]]))=1,VALUE(WEEKNUM(jaar_zip[[#This Row],[Datum]],21))&gt;51),RIGHT(YEAR(jaar_zip[[#This Row],[Datum]])-1,2),RIGHT(YEAR(jaar_zip[[#This Row],[Datum]]),2))&amp;"-"&amp; TEXT(WEEKNUM(jaar_zip[[#This Row],[Datum]],21),"00")</f>
        <v>24-01</v>
      </c>
      <c r="L1714" s="101">
        <f>MONTH(jaar_zip[[#This Row],[Datum]])</f>
        <v>1</v>
      </c>
      <c r="M1714" s="101">
        <f>IF(ISNUMBER(jaar_zip[[#This Row],[etmaaltemperatuur]]),IF(jaar_zip[[#This Row],[etmaaltemperatuur]]&lt;stookgrens,stookgrens-jaar_zip[[#This Row],[etmaaltemperatuur]],0),"")</f>
        <v>12</v>
      </c>
      <c r="N1714" s="101">
        <f>IF(ISNUMBER(jaar_zip[[#This Row],[graaddagen]]),IF(OR(MONTH(jaar_zip[[#This Row],[Datum]])=1,MONTH(jaar_zip[[#This Row],[Datum]])=2,MONTH(jaar_zip[[#This Row],[Datum]])=11,MONTH(jaar_zip[[#This Row],[Datum]])=12),1.1,IF(OR(MONTH(jaar_zip[[#This Row],[Datum]])=3,MONTH(jaar_zip[[#This Row],[Datum]])=10),1,0.8))*jaar_zip[[#This Row],[graaddagen]],"")</f>
        <v>13.200000000000001</v>
      </c>
      <c r="O1714" s="101">
        <f>IF(ISNUMBER(jaar_zip[[#This Row],[etmaaltemperatuur]]),IF(jaar_zip[[#This Row],[etmaaltemperatuur]]&gt;stookgrens,jaar_zip[[#This Row],[etmaaltemperatuur]]-stookgrens,0),"")</f>
        <v>0</v>
      </c>
    </row>
    <row r="1715" spans="1:15" x14ac:dyDescent="0.3">
      <c r="A1715">
        <v>278</v>
      </c>
      <c r="B1715">
        <v>20240106</v>
      </c>
      <c r="C1715">
        <v>2.8</v>
      </c>
      <c r="D1715">
        <v>1.4</v>
      </c>
      <c r="E1715">
        <v>65</v>
      </c>
      <c r="F1715">
        <v>0</v>
      </c>
      <c r="H1715">
        <v>93</v>
      </c>
      <c r="I1715" s="101" t="s">
        <v>26</v>
      </c>
      <c r="J1715" s="1">
        <f>DATEVALUE(RIGHT(jaar_zip[[#This Row],[YYYYMMDD]],2)&amp;"-"&amp;MID(jaar_zip[[#This Row],[YYYYMMDD]],5,2)&amp;"-"&amp;LEFT(jaar_zip[[#This Row],[YYYYMMDD]],4))</f>
        <v>45297</v>
      </c>
      <c r="K1715" s="101" t="str">
        <f>IF(AND(VALUE(MONTH(jaar_zip[[#This Row],[Datum]]))=1,VALUE(WEEKNUM(jaar_zip[[#This Row],[Datum]],21))&gt;51),RIGHT(YEAR(jaar_zip[[#This Row],[Datum]])-1,2),RIGHT(YEAR(jaar_zip[[#This Row],[Datum]]),2))&amp;"-"&amp; TEXT(WEEKNUM(jaar_zip[[#This Row],[Datum]],21),"00")</f>
        <v>24-01</v>
      </c>
      <c r="L1715" s="101">
        <f>MONTH(jaar_zip[[#This Row],[Datum]])</f>
        <v>1</v>
      </c>
      <c r="M1715" s="101">
        <f>IF(ISNUMBER(jaar_zip[[#This Row],[etmaaltemperatuur]]),IF(jaar_zip[[#This Row],[etmaaltemperatuur]]&lt;stookgrens,stookgrens-jaar_zip[[#This Row],[etmaaltemperatuur]],0),"")</f>
        <v>16.600000000000001</v>
      </c>
      <c r="N1715" s="101">
        <f>IF(ISNUMBER(jaar_zip[[#This Row],[graaddagen]]),IF(OR(MONTH(jaar_zip[[#This Row],[Datum]])=1,MONTH(jaar_zip[[#This Row],[Datum]])=2,MONTH(jaar_zip[[#This Row],[Datum]])=11,MONTH(jaar_zip[[#This Row],[Datum]])=12),1.1,IF(OR(MONTH(jaar_zip[[#This Row],[Datum]])=3,MONTH(jaar_zip[[#This Row],[Datum]])=10),1,0.8))*jaar_zip[[#This Row],[graaddagen]],"")</f>
        <v>18.260000000000002</v>
      </c>
      <c r="O1715" s="101">
        <f>IF(ISNUMBER(jaar_zip[[#This Row],[etmaaltemperatuur]]),IF(jaar_zip[[#This Row],[etmaaltemperatuur]]&gt;stookgrens,jaar_zip[[#This Row],[etmaaltemperatuur]]-stookgrens,0),"")</f>
        <v>0</v>
      </c>
    </row>
    <row r="1716" spans="1:15" x14ac:dyDescent="0.3">
      <c r="A1716">
        <v>278</v>
      </c>
      <c r="B1716">
        <v>20240107</v>
      </c>
      <c r="C1716">
        <v>4.5</v>
      </c>
      <c r="D1716">
        <v>-0.7</v>
      </c>
      <c r="E1716">
        <v>299</v>
      </c>
      <c r="F1716">
        <v>0</v>
      </c>
      <c r="H1716">
        <v>79</v>
      </c>
      <c r="I1716" s="101" t="s">
        <v>26</v>
      </c>
      <c r="J1716" s="1">
        <f>DATEVALUE(RIGHT(jaar_zip[[#This Row],[YYYYMMDD]],2)&amp;"-"&amp;MID(jaar_zip[[#This Row],[YYYYMMDD]],5,2)&amp;"-"&amp;LEFT(jaar_zip[[#This Row],[YYYYMMDD]],4))</f>
        <v>45298</v>
      </c>
      <c r="K1716" s="101" t="str">
        <f>IF(AND(VALUE(MONTH(jaar_zip[[#This Row],[Datum]]))=1,VALUE(WEEKNUM(jaar_zip[[#This Row],[Datum]],21))&gt;51),RIGHT(YEAR(jaar_zip[[#This Row],[Datum]])-1,2),RIGHT(YEAR(jaar_zip[[#This Row],[Datum]]),2))&amp;"-"&amp; TEXT(WEEKNUM(jaar_zip[[#This Row],[Datum]],21),"00")</f>
        <v>24-01</v>
      </c>
      <c r="L1716" s="101">
        <f>MONTH(jaar_zip[[#This Row],[Datum]])</f>
        <v>1</v>
      </c>
      <c r="M1716" s="101">
        <f>IF(ISNUMBER(jaar_zip[[#This Row],[etmaaltemperatuur]]),IF(jaar_zip[[#This Row],[etmaaltemperatuur]]&lt;stookgrens,stookgrens-jaar_zip[[#This Row],[etmaaltemperatuur]],0),"")</f>
        <v>18.7</v>
      </c>
      <c r="N1716" s="101">
        <f>IF(ISNUMBER(jaar_zip[[#This Row],[graaddagen]]),IF(OR(MONTH(jaar_zip[[#This Row],[Datum]])=1,MONTH(jaar_zip[[#This Row],[Datum]])=2,MONTH(jaar_zip[[#This Row],[Datum]])=11,MONTH(jaar_zip[[#This Row],[Datum]])=12),1.1,IF(OR(MONTH(jaar_zip[[#This Row],[Datum]])=3,MONTH(jaar_zip[[#This Row],[Datum]])=10),1,0.8))*jaar_zip[[#This Row],[graaddagen]],"")</f>
        <v>20.57</v>
      </c>
      <c r="O1716" s="101">
        <f>IF(ISNUMBER(jaar_zip[[#This Row],[etmaaltemperatuur]]),IF(jaar_zip[[#This Row],[etmaaltemperatuur]]&gt;stookgrens,jaar_zip[[#This Row],[etmaaltemperatuur]]-stookgrens,0),"")</f>
        <v>0</v>
      </c>
    </row>
    <row r="1717" spans="1:15" x14ac:dyDescent="0.3">
      <c r="A1717">
        <v>278</v>
      </c>
      <c r="B1717">
        <v>20240108</v>
      </c>
      <c r="C1717">
        <v>4.5</v>
      </c>
      <c r="D1717">
        <v>-1.9</v>
      </c>
      <c r="E1717">
        <v>280</v>
      </c>
      <c r="F1717">
        <v>0</v>
      </c>
      <c r="H1717">
        <v>74</v>
      </c>
      <c r="I1717" s="101" t="s">
        <v>26</v>
      </c>
      <c r="J1717" s="1">
        <f>DATEVALUE(RIGHT(jaar_zip[[#This Row],[YYYYMMDD]],2)&amp;"-"&amp;MID(jaar_zip[[#This Row],[YYYYMMDD]],5,2)&amp;"-"&amp;LEFT(jaar_zip[[#This Row],[YYYYMMDD]],4))</f>
        <v>45299</v>
      </c>
      <c r="K1717" s="101" t="str">
        <f>IF(AND(VALUE(MONTH(jaar_zip[[#This Row],[Datum]]))=1,VALUE(WEEKNUM(jaar_zip[[#This Row],[Datum]],21))&gt;51),RIGHT(YEAR(jaar_zip[[#This Row],[Datum]])-1,2),RIGHT(YEAR(jaar_zip[[#This Row],[Datum]]),2))&amp;"-"&amp; TEXT(WEEKNUM(jaar_zip[[#This Row],[Datum]],21),"00")</f>
        <v>24-02</v>
      </c>
      <c r="L1717" s="101">
        <f>MONTH(jaar_zip[[#This Row],[Datum]])</f>
        <v>1</v>
      </c>
      <c r="M1717" s="101">
        <f>IF(ISNUMBER(jaar_zip[[#This Row],[etmaaltemperatuur]]),IF(jaar_zip[[#This Row],[etmaaltemperatuur]]&lt;stookgrens,stookgrens-jaar_zip[[#This Row],[etmaaltemperatuur]],0),"")</f>
        <v>19.899999999999999</v>
      </c>
      <c r="N1717" s="101">
        <f>IF(ISNUMBER(jaar_zip[[#This Row],[graaddagen]]),IF(OR(MONTH(jaar_zip[[#This Row],[Datum]])=1,MONTH(jaar_zip[[#This Row],[Datum]])=2,MONTH(jaar_zip[[#This Row],[Datum]])=11,MONTH(jaar_zip[[#This Row],[Datum]])=12),1.1,IF(OR(MONTH(jaar_zip[[#This Row],[Datum]])=3,MONTH(jaar_zip[[#This Row],[Datum]])=10),1,0.8))*jaar_zip[[#This Row],[graaddagen]],"")</f>
        <v>21.89</v>
      </c>
      <c r="O1717" s="101">
        <f>IF(ISNUMBER(jaar_zip[[#This Row],[etmaaltemperatuur]]),IF(jaar_zip[[#This Row],[etmaaltemperatuur]]&gt;stookgrens,jaar_zip[[#This Row],[etmaaltemperatuur]]-stookgrens,0),"")</f>
        <v>0</v>
      </c>
    </row>
    <row r="1718" spans="1:15" x14ac:dyDescent="0.3">
      <c r="A1718">
        <v>278</v>
      </c>
      <c r="B1718">
        <v>20240109</v>
      </c>
      <c r="C1718">
        <v>4</v>
      </c>
      <c r="D1718">
        <v>-3.7</v>
      </c>
      <c r="E1718">
        <v>456</v>
      </c>
      <c r="F1718">
        <v>0</v>
      </c>
      <c r="H1718">
        <v>63</v>
      </c>
      <c r="I1718" s="101" t="s">
        <v>26</v>
      </c>
      <c r="J1718" s="1">
        <f>DATEVALUE(RIGHT(jaar_zip[[#This Row],[YYYYMMDD]],2)&amp;"-"&amp;MID(jaar_zip[[#This Row],[YYYYMMDD]],5,2)&amp;"-"&amp;LEFT(jaar_zip[[#This Row],[YYYYMMDD]],4))</f>
        <v>45300</v>
      </c>
      <c r="K1718" s="101" t="str">
        <f>IF(AND(VALUE(MONTH(jaar_zip[[#This Row],[Datum]]))=1,VALUE(WEEKNUM(jaar_zip[[#This Row],[Datum]],21))&gt;51),RIGHT(YEAR(jaar_zip[[#This Row],[Datum]])-1,2),RIGHT(YEAR(jaar_zip[[#This Row],[Datum]]),2))&amp;"-"&amp; TEXT(WEEKNUM(jaar_zip[[#This Row],[Datum]],21),"00")</f>
        <v>24-02</v>
      </c>
      <c r="L1718" s="101">
        <f>MONTH(jaar_zip[[#This Row],[Datum]])</f>
        <v>1</v>
      </c>
      <c r="M1718" s="101">
        <f>IF(ISNUMBER(jaar_zip[[#This Row],[etmaaltemperatuur]]),IF(jaar_zip[[#This Row],[etmaaltemperatuur]]&lt;stookgrens,stookgrens-jaar_zip[[#This Row],[etmaaltemperatuur]],0),"")</f>
        <v>21.7</v>
      </c>
      <c r="N1718" s="101">
        <f>IF(ISNUMBER(jaar_zip[[#This Row],[graaddagen]]),IF(OR(MONTH(jaar_zip[[#This Row],[Datum]])=1,MONTH(jaar_zip[[#This Row],[Datum]])=2,MONTH(jaar_zip[[#This Row],[Datum]])=11,MONTH(jaar_zip[[#This Row],[Datum]])=12),1.1,IF(OR(MONTH(jaar_zip[[#This Row],[Datum]])=3,MONTH(jaar_zip[[#This Row],[Datum]])=10),1,0.8))*jaar_zip[[#This Row],[graaddagen]],"")</f>
        <v>23.87</v>
      </c>
      <c r="O1718" s="101">
        <f>IF(ISNUMBER(jaar_zip[[#This Row],[etmaaltemperatuur]]),IF(jaar_zip[[#This Row],[etmaaltemperatuur]]&gt;stookgrens,jaar_zip[[#This Row],[etmaaltemperatuur]]-stookgrens,0),"")</f>
        <v>0</v>
      </c>
    </row>
    <row r="1719" spans="1:15" x14ac:dyDescent="0.3">
      <c r="A1719">
        <v>278</v>
      </c>
      <c r="B1719">
        <v>20240110</v>
      </c>
      <c r="C1719">
        <v>2.8</v>
      </c>
      <c r="D1719">
        <v>-3.7</v>
      </c>
      <c r="E1719">
        <v>446</v>
      </c>
      <c r="F1719">
        <v>0</v>
      </c>
      <c r="H1719">
        <v>65</v>
      </c>
      <c r="I1719" s="101" t="s">
        <v>26</v>
      </c>
      <c r="J1719" s="1">
        <f>DATEVALUE(RIGHT(jaar_zip[[#This Row],[YYYYMMDD]],2)&amp;"-"&amp;MID(jaar_zip[[#This Row],[YYYYMMDD]],5,2)&amp;"-"&amp;LEFT(jaar_zip[[#This Row],[YYYYMMDD]],4))</f>
        <v>45301</v>
      </c>
      <c r="K1719" s="101" t="str">
        <f>IF(AND(VALUE(MONTH(jaar_zip[[#This Row],[Datum]]))=1,VALUE(WEEKNUM(jaar_zip[[#This Row],[Datum]],21))&gt;51),RIGHT(YEAR(jaar_zip[[#This Row],[Datum]])-1,2),RIGHT(YEAR(jaar_zip[[#This Row],[Datum]]),2))&amp;"-"&amp; TEXT(WEEKNUM(jaar_zip[[#This Row],[Datum]],21),"00")</f>
        <v>24-02</v>
      </c>
      <c r="L1719" s="101">
        <f>MONTH(jaar_zip[[#This Row],[Datum]])</f>
        <v>1</v>
      </c>
      <c r="M1719" s="101">
        <f>IF(ISNUMBER(jaar_zip[[#This Row],[etmaaltemperatuur]]),IF(jaar_zip[[#This Row],[etmaaltemperatuur]]&lt;stookgrens,stookgrens-jaar_zip[[#This Row],[etmaaltemperatuur]],0),"")</f>
        <v>21.7</v>
      </c>
      <c r="N1719" s="101">
        <f>IF(ISNUMBER(jaar_zip[[#This Row],[graaddagen]]),IF(OR(MONTH(jaar_zip[[#This Row],[Datum]])=1,MONTH(jaar_zip[[#This Row],[Datum]])=2,MONTH(jaar_zip[[#This Row],[Datum]])=11,MONTH(jaar_zip[[#This Row],[Datum]])=12),1.1,IF(OR(MONTH(jaar_zip[[#This Row],[Datum]])=3,MONTH(jaar_zip[[#This Row],[Datum]])=10),1,0.8))*jaar_zip[[#This Row],[graaddagen]],"")</f>
        <v>23.87</v>
      </c>
      <c r="O1719" s="101">
        <f>IF(ISNUMBER(jaar_zip[[#This Row],[etmaaltemperatuur]]),IF(jaar_zip[[#This Row],[etmaaltemperatuur]]&gt;stookgrens,jaar_zip[[#This Row],[etmaaltemperatuur]]-stookgrens,0),"")</f>
        <v>0</v>
      </c>
    </row>
    <row r="1720" spans="1:15" x14ac:dyDescent="0.3">
      <c r="A1720">
        <v>278</v>
      </c>
      <c r="B1720">
        <v>20240111</v>
      </c>
      <c r="C1720">
        <v>1.1000000000000001</v>
      </c>
      <c r="D1720">
        <v>-2.7</v>
      </c>
      <c r="E1720">
        <v>106</v>
      </c>
      <c r="F1720">
        <v>0</v>
      </c>
      <c r="H1720">
        <v>95</v>
      </c>
      <c r="I1720" s="101" t="s">
        <v>26</v>
      </c>
      <c r="J1720" s="1">
        <f>DATEVALUE(RIGHT(jaar_zip[[#This Row],[YYYYMMDD]],2)&amp;"-"&amp;MID(jaar_zip[[#This Row],[YYYYMMDD]],5,2)&amp;"-"&amp;LEFT(jaar_zip[[#This Row],[YYYYMMDD]],4))</f>
        <v>45302</v>
      </c>
      <c r="K1720" s="101" t="str">
        <f>IF(AND(VALUE(MONTH(jaar_zip[[#This Row],[Datum]]))=1,VALUE(WEEKNUM(jaar_zip[[#This Row],[Datum]],21))&gt;51),RIGHT(YEAR(jaar_zip[[#This Row],[Datum]])-1,2),RIGHT(YEAR(jaar_zip[[#This Row],[Datum]]),2))&amp;"-"&amp; TEXT(WEEKNUM(jaar_zip[[#This Row],[Datum]],21),"00")</f>
        <v>24-02</v>
      </c>
      <c r="L1720" s="101">
        <f>MONTH(jaar_zip[[#This Row],[Datum]])</f>
        <v>1</v>
      </c>
      <c r="M1720" s="101">
        <f>IF(ISNUMBER(jaar_zip[[#This Row],[etmaaltemperatuur]]),IF(jaar_zip[[#This Row],[etmaaltemperatuur]]&lt;stookgrens,stookgrens-jaar_zip[[#This Row],[etmaaltemperatuur]],0),"")</f>
        <v>20.7</v>
      </c>
      <c r="N1720" s="101">
        <f>IF(ISNUMBER(jaar_zip[[#This Row],[graaddagen]]),IF(OR(MONTH(jaar_zip[[#This Row],[Datum]])=1,MONTH(jaar_zip[[#This Row],[Datum]])=2,MONTH(jaar_zip[[#This Row],[Datum]])=11,MONTH(jaar_zip[[#This Row],[Datum]])=12),1.1,IF(OR(MONTH(jaar_zip[[#This Row],[Datum]])=3,MONTH(jaar_zip[[#This Row],[Datum]])=10),1,0.8))*jaar_zip[[#This Row],[graaddagen]],"")</f>
        <v>22.77</v>
      </c>
      <c r="O1720" s="101">
        <f>IF(ISNUMBER(jaar_zip[[#This Row],[etmaaltemperatuur]]),IF(jaar_zip[[#This Row],[etmaaltemperatuur]]&gt;stookgrens,jaar_zip[[#This Row],[etmaaltemperatuur]]-stookgrens,0),"")</f>
        <v>0</v>
      </c>
    </row>
    <row r="1721" spans="1:15" x14ac:dyDescent="0.3">
      <c r="A1721">
        <v>278</v>
      </c>
      <c r="B1721">
        <v>20240112</v>
      </c>
      <c r="C1721">
        <v>1.6</v>
      </c>
      <c r="D1721">
        <v>2.1</v>
      </c>
      <c r="E1721">
        <v>156</v>
      </c>
      <c r="F1721">
        <v>0.3</v>
      </c>
      <c r="H1721">
        <v>96</v>
      </c>
      <c r="I1721" s="101" t="s">
        <v>26</v>
      </c>
      <c r="J1721" s="1">
        <f>DATEVALUE(RIGHT(jaar_zip[[#This Row],[YYYYMMDD]],2)&amp;"-"&amp;MID(jaar_zip[[#This Row],[YYYYMMDD]],5,2)&amp;"-"&amp;LEFT(jaar_zip[[#This Row],[YYYYMMDD]],4))</f>
        <v>45303</v>
      </c>
      <c r="K1721" s="101" t="str">
        <f>IF(AND(VALUE(MONTH(jaar_zip[[#This Row],[Datum]]))=1,VALUE(WEEKNUM(jaar_zip[[#This Row],[Datum]],21))&gt;51),RIGHT(YEAR(jaar_zip[[#This Row],[Datum]])-1,2),RIGHT(YEAR(jaar_zip[[#This Row],[Datum]]),2))&amp;"-"&amp; TEXT(WEEKNUM(jaar_zip[[#This Row],[Datum]],21),"00")</f>
        <v>24-02</v>
      </c>
      <c r="L1721" s="101">
        <f>MONTH(jaar_zip[[#This Row],[Datum]])</f>
        <v>1</v>
      </c>
      <c r="M1721" s="101">
        <f>IF(ISNUMBER(jaar_zip[[#This Row],[etmaaltemperatuur]]),IF(jaar_zip[[#This Row],[etmaaltemperatuur]]&lt;stookgrens,stookgrens-jaar_zip[[#This Row],[etmaaltemperatuur]],0),"")</f>
        <v>15.9</v>
      </c>
      <c r="N1721" s="101">
        <f>IF(ISNUMBER(jaar_zip[[#This Row],[graaddagen]]),IF(OR(MONTH(jaar_zip[[#This Row],[Datum]])=1,MONTH(jaar_zip[[#This Row],[Datum]])=2,MONTH(jaar_zip[[#This Row],[Datum]])=11,MONTH(jaar_zip[[#This Row],[Datum]])=12),1.1,IF(OR(MONTH(jaar_zip[[#This Row],[Datum]])=3,MONTH(jaar_zip[[#This Row],[Datum]])=10),1,0.8))*jaar_zip[[#This Row],[graaddagen]],"")</f>
        <v>17.490000000000002</v>
      </c>
      <c r="O1721" s="101">
        <f>IF(ISNUMBER(jaar_zip[[#This Row],[etmaaltemperatuur]]),IF(jaar_zip[[#This Row],[etmaaltemperatuur]]&gt;stookgrens,jaar_zip[[#This Row],[etmaaltemperatuur]]-stookgrens,0),"")</f>
        <v>0</v>
      </c>
    </row>
    <row r="1722" spans="1:15" x14ac:dyDescent="0.3">
      <c r="A1722">
        <v>278</v>
      </c>
      <c r="B1722">
        <v>20240113</v>
      </c>
      <c r="C1722">
        <v>4</v>
      </c>
      <c r="D1722">
        <v>3.4</v>
      </c>
      <c r="E1722">
        <v>136</v>
      </c>
      <c r="F1722">
        <v>1.7</v>
      </c>
      <c r="H1722">
        <v>96</v>
      </c>
      <c r="I1722" s="101" t="s">
        <v>26</v>
      </c>
      <c r="J1722" s="1">
        <f>DATEVALUE(RIGHT(jaar_zip[[#This Row],[YYYYMMDD]],2)&amp;"-"&amp;MID(jaar_zip[[#This Row],[YYYYMMDD]],5,2)&amp;"-"&amp;LEFT(jaar_zip[[#This Row],[YYYYMMDD]],4))</f>
        <v>45304</v>
      </c>
      <c r="K1722" s="101" t="str">
        <f>IF(AND(VALUE(MONTH(jaar_zip[[#This Row],[Datum]]))=1,VALUE(WEEKNUM(jaar_zip[[#This Row],[Datum]],21))&gt;51),RIGHT(YEAR(jaar_zip[[#This Row],[Datum]])-1,2),RIGHT(YEAR(jaar_zip[[#This Row],[Datum]]),2))&amp;"-"&amp; TEXT(WEEKNUM(jaar_zip[[#This Row],[Datum]],21),"00")</f>
        <v>24-02</v>
      </c>
      <c r="L1722" s="101">
        <f>MONTH(jaar_zip[[#This Row],[Datum]])</f>
        <v>1</v>
      </c>
      <c r="M1722" s="101">
        <f>IF(ISNUMBER(jaar_zip[[#This Row],[etmaaltemperatuur]]),IF(jaar_zip[[#This Row],[etmaaltemperatuur]]&lt;stookgrens,stookgrens-jaar_zip[[#This Row],[etmaaltemperatuur]],0),"")</f>
        <v>14.6</v>
      </c>
      <c r="N1722" s="101">
        <f>IF(ISNUMBER(jaar_zip[[#This Row],[graaddagen]]),IF(OR(MONTH(jaar_zip[[#This Row],[Datum]])=1,MONTH(jaar_zip[[#This Row],[Datum]])=2,MONTH(jaar_zip[[#This Row],[Datum]])=11,MONTH(jaar_zip[[#This Row],[Datum]])=12),1.1,IF(OR(MONTH(jaar_zip[[#This Row],[Datum]])=3,MONTH(jaar_zip[[#This Row],[Datum]])=10),1,0.8))*jaar_zip[[#This Row],[graaddagen]],"")</f>
        <v>16.060000000000002</v>
      </c>
      <c r="O1722" s="101">
        <f>IF(ISNUMBER(jaar_zip[[#This Row],[etmaaltemperatuur]]),IF(jaar_zip[[#This Row],[etmaaltemperatuur]]&gt;stookgrens,jaar_zip[[#This Row],[etmaaltemperatuur]]-stookgrens,0),"")</f>
        <v>0</v>
      </c>
    </row>
    <row r="1723" spans="1:15" x14ac:dyDescent="0.3">
      <c r="A1723">
        <v>278</v>
      </c>
      <c r="B1723">
        <v>20240114</v>
      </c>
      <c r="C1723">
        <v>4.3</v>
      </c>
      <c r="D1723">
        <v>2.7</v>
      </c>
      <c r="E1723">
        <v>90</v>
      </c>
      <c r="F1723">
        <v>6</v>
      </c>
      <c r="H1723">
        <v>96</v>
      </c>
      <c r="I1723" s="101" t="s">
        <v>26</v>
      </c>
      <c r="J1723" s="1">
        <f>DATEVALUE(RIGHT(jaar_zip[[#This Row],[YYYYMMDD]],2)&amp;"-"&amp;MID(jaar_zip[[#This Row],[YYYYMMDD]],5,2)&amp;"-"&amp;LEFT(jaar_zip[[#This Row],[YYYYMMDD]],4))</f>
        <v>45305</v>
      </c>
      <c r="K1723" s="101" t="str">
        <f>IF(AND(VALUE(MONTH(jaar_zip[[#This Row],[Datum]]))=1,VALUE(WEEKNUM(jaar_zip[[#This Row],[Datum]],21))&gt;51),RIGHT(YEAR(jaar_zip[[#This Row],[Datum]])-1,2),RIGHT(YEAR(jaar_zip[[#This Row],[Datum]]),2))&amp;"-"&amp; TEXT(WEEKNUM(jaar_zip[[#This Row],[Datum]],21),"00")</f>
        <v>24-02</v>
      </c>
      <c r="L1723" s="101">
        <f>MONTH(jaar_zip[[#This Row],[Datum]])</f>
        <v>1</v>
      </c>
      <c r="M1723" s="101">
        <f>IF(ISNUMBER(jaar_zip[[#This Row],[etmaaltemperatuur]]),IF(jaar_zip[[#This Row],[etmaaltemperatuur]]&lt;stookgrens,stookgrens-jaar_zip[[#This Row],[etmaaltemperatuur]],0),"")</f>
        <v>15.3</v>
      </c>
      <c r="N1723" s="101">
        <f>IF(ISNUMBER(jaar_zip[[#This Row],[graaddagen]]),IF(OR(MONTH(jaar_zip[[#This Row],[Datum]])=1,MONTH(jaar_zip[[#This Row],[Datum]])=2,MONTH(jaar_zip[[#This Row],[Datum]])=11,MONTH(jaar_zip[[#This Row],[Datum]])=12),1.1,IF(OR(MONTH(jaar_zip[[#This Row],[Datum]])=3,MONTH(jaar_zip[[#This Row],[Datum]])=10),1,0.8))*jaar_zip[[#This Row],[graaddagen]],"")</f>
        <v>16.830000000000002</v>
      </c>
      <c r="O1723" s="101">
        <f>IF(ISNUMBER(jaar_zip[[#This Row],[etmaaltemperatuur]]),IF(jaar_zip[[#This Row],[etmaaltemperatuur]]&gt;stookgrens,jaar_zip[[#This Row],[etmaaltemperatuur]]-stookgrens,0),"")</f>
        <v>0</v>
      </c>
    </row>
    <row r="1724" spans="1:15" x14ac:dyDescent="0.3">
      <c r="A1724">
        <v>278</v>
      </c>
      <c r="B1724">
        <v>20240115</v>
      </c>
      <c r="C1724">
        <v>4.4000000000000004</v>
      </c>
      <c r="D1724">
        <v>1.1000000000000001</v>
      </c>
      <c r="E1724">
        <v>286</v>
      </c>
      <c r="F1724">
        <v>3.5</v>
      </c>
      <c r="H1724">
        <v>92</v>
      </c>
      <c r="I1724" s="101" t="s">
        <v>26</v>
      </c>
      <c r="J1724" s="1">
        <f>DATEVALUE(RIGHT(jaar_zip[[#This Row],[YYYYMMDD]],2)&amp;"-"&amp;MID(jaar_zip[[#This Row],[YYYYMMDD]],5,2)&amp;"-"&amp;LEFT(jaar_zip[[#This Row],[YYYYMMDD]],4))</f>
        <v>45306</v>
      </c>
      <c r="K1724" s="101" t="str">
        <f>IF(AND(VALUE(MONTH(jaar_zip[[#This Row],[Datum]]))=1,VALUE(WEEKNUM(jaar_zip[[#This Row],[Datum]],21))&gt;51),RIGHT(YEAR(jaar_zip[[#This Row],[Datum]])-1,2),RIGHT(YEAR(jaar_zip[[#This Row],[Datum]]),2))&amp;"-"&amp; TEXT(WEEKNUM(jaar_zip[[#This Row],[Datum]],21),"00")</f>
        <v>24-03</v>
      </c>
      <c r="L1724" s="101">
        <f>MONTH(jaar_zip[[#This Row],[Datum]])</f>
        <v>1</v>
      </c>
      <c r="M1724" s="101">
        <f>IF(ISNUMBER(jaar_zip[[#This Row],[etmaaltemperatuur]]),IF(jaar_zip[[#This Row],[etmaaltemperatuur]]&lt;stookgrens,stookgrens-jaar_zip[[#This Row],[etmaaltemperatuur]],0),"")</f>
        <v>16.899999999999999</v>
      </c>
      <c r="N1724" s="101">
        <f>IF(ISNUMBER(jaar_zip[[#This Row],[graaddagen]]),IF(OR(MONTH(jaar_zip[[#This Row],[Datum]])=1,MONTH(jaar_zip[[#This Row],[Datum]])=2,MONTH(jaar_zip[[#This Row],[Datum]])=11,MONTH(jaar_zip[[#This Row],[Datum]])=12),1.1,IF(OR(MONTH(jaar_zip[[#This Row],[Datum]])=3,MONTH(jaar_zip[[#This Row],[Datum]])=10),1,0.8))*jaar_zip[[#This Row],[graaddagen]],"")</f>
        <v>18.59</v>
      </c>
      <c r="O1724" s="101">
        <f>IF(ISNUMBER(jaar_zip[[#This Row],[etmaaltemperatuur]]),IF(jaar_zip[[#This Row],[etmaaltemperatuur]]&gt;stookgrens,jaar_zip[[#This Row],[etmaaltemperatuur]]-stookgrens,0),"")</f>
        <v>0</v>
      </c>
    </row>
    <row r="1725" spans="1:15" x14ac:dyDescent="0.3">
      <c r="A1725">
        <v>278</v>
      </c>
      <c r="B1725">
        <v>20240116</v>
      </c>
      <c r="C1725">
        <v>3.6</v>
      </c>
      <c r="D1725">
        <v>0.1</v>
      </c>
      <c r="E1725">
        <v>243</v>
      </c>
      <c r="F1725">
        <v>0.2</v>
      </c>
      <c r="H1725">
        <v>87</v>
      </c>
      <c r="I1725" s="101" t="s">
        <v>26</v>
      </c>
      <c r="J1725" s="1">
        <f>DATEVALUE(RIGHT(jaar_zip[[#This Row],[YYYYMMDD]],2)&amp;"-"&amp;MID(jaar_zip[[#This Row],[YYYYMMDD]],5,2)&amp;"-"&amp;LEFT(jaar_zip[[#This Row],[YYYYMMDD]],4))</f>
        <v>45307</v>
      </c>
      <c r="K1725" s="101" t="str">
        <f>IF(AND(VALUE(MONTH(jaar_zip[[#This Row],[Datum]]))=1,VALUE(WEEKNUM(jaar_zip[[#This Row],[Datum]],21))&gt;51),RIGHT(YEAR(jaar_zip[[#This Row],[Datum]])-1,2),RIGHT(YEAR(jaar_zip[[#This Row],[Datum]]),2))&amp;"-"&amp; TEXT(WEEKNUM(jaar_zip[[#This Row],[Datum]],21),"00")</f>
        <v>24-03</v>
      </c>
      <c r="L1725" s="101">
        <f>MONTH(jaar_zip[[#This Row],[Datum]])</f>
        <v>1</v>
      </c>
      <c r="M1725" s="101">
        <f>IF(ISNUMBER(jaar_zip[[#This Row],[etmaaltemperatuur]]),IF(jaar_zip[[#This Row],[etmaaltemperatuur]]&lt;stookgrens,stookgrens-jaar_zip[[#This Row],[etmaaltemperatuur]],0),"")</f>
        <v>17.899999999999999</v>
      </c>
      <c r="N1725" s="101">
        <f>IF(ISNUMBER(jaar_zip[[#This Row],[graaddagen]]),IF(OR(MONTH(jaar_zip[[#This Row],[Datum]])=1,MONTH(jaar_zip[[#This Row],[Datum]])=2,MONTH(jaar_zip[[#This Row],[Datum]])=11,MONTH(jaar_zip[[#This Row],[Datum]])=12),1.1,IF(OR(MONTH(jaar_zip[[#This Row],[Datum]])=3,MONTH(jaar_zip[[#This Row],[Datum]])=10),1,0.8))*jaar_zip[[#This Row],[graaddagen]],"")</f>
        <v>19.690000000000001</v>
      </c>
      <c r="O1725" s="101">
        <f>IF(ISNUMBER(jaar_zip[[#This Row],[etmaaltemperatuur]]),IF(jaar_zip[[#This Row],[etmaaltemperatuur]]&gt;stookgrens,jaar_zip[[#This Row],[etmaaltemperatuur]]-stookgrens,0),"")</f>
        <v>0</v>
      </c>
    </row>
    <row r="1726" spans="1:15" x14ac:dyDescent="0.3">
      <c r="A1726">
        <v>278</v>
      </c>
      <c r="B1726">
        <v>20240117</v>
      </c>
      <c r="C1726">
        <v>2</v>
      </c>
      <c r="D1726">
        <v>-1.6</v>
      </c>
      <c r="E1726">
        <v>219</v>
      </c>
      <c r="F1726">
        <v>0</v>
      </c>
      <c r="H1726">
        <v>84</v>
      </c>
      <c r="I1726" s="101" t="s">
        <v>26</v>
      </c>
      <c r="J1726" s="1">
        <f>DATEVALUE(RIGHT(jaar_zip[[#This Row],[YYYYMMDD]],2)&amp;"-"&amp;MID(jaar_zip[[#This Row],[YYYYMMDD]],5,2)&amp;"-"&amp;LEFT(jaar_zip[[#This Row],[YYYYMMDD]],4))</f>
        <v>45308</v>
      </c>
      <c r="K1726" s="101" t="str">
        <f>IF(AND(VALUE(MONTH(jaar_zip[[#This Row],[Datum]]))=1,VALUE(WEEKNUM(jaar_zip[[#This Row],[Datum]],21))&gt;51),RIGHT(YEAR(jaar_zip[[#This Row],[Datum]])-1,2),RIGHT(YEAR(jaar_zip[[#This Row],[Datum]]),2))&amp;"-"&amp; TEXT(WEEKNUM(jaar_zip[[#This Row],[Datum]],21),"00")</f>
        <v>24-03</v>
      </c>
      <c r="L1726" s="101">
        <f>MONTH(jaar_zip[[#This Row],[Datum]])</f>
        <v>1</v>
      </c>
      <c r="M1726" s="101">
        <f>IF(ISNUMBER(jaar_zip[[#This Row],[etmaaltemperatuur]]),IF(jaar_zip[[#This Row],[etmaaltemperatuur]]&lt;stookgrens,stookgrens-jaar_zip[[#This Row],[etmaaltemperatuur]],0),"")</f>
        <v>19.600000000000001</v>
      </c>
      <c r="N1726" s="101">
        <f>IF(ISNUMBER(jaar_zip[[#This Row],[graaddagen]]),IF(OR(MONTH(jaar_zip[[#This Row],[Datum]])=1,MONTH(jaar_zip[[#This Row],[Datum]])=2,MONTH(jaar_zip[[#This Row],[Datum]])=11,MONTH(jaar_zip[[#This Row],[Datum]])=12),1.1,IF(OR(MONTH(jaar_zip[[#This Row],[Datum]])=3,MONTH(jaar_zip[[#This Row],[Datum]])=10),1,0.8))*jaar_zip[[#This Row],[graaddagen]],"")</f>
        <v>21.560000000000002</v>
      </c>
      <c r="O1726" s="101">
        <f>IF(ISNUMBER(jaar_zip[[#This Row],[etmaaltemperatuur]]),IF(jaar_zip[[#This Row],[etmaaltemperatuur]]&gt;stookgrens,jaar_zip[[#This Row],[etmaaltemperatuur]]-stookgrens,0),"")</f>
        <v>0</v>
      </c>
    </row>
    <row r="1727" spans="1:15" x14ac:dyDescent="0.3">
      <c r="A1727">
        <v>278</v>
      </c>
      <c r="B1727">
        <v>20240118</v>
      </c>
      <c r="C1727">
        <v>1.9</v>
      </c>
      <c r="D1727">
        <v>-1.5</v>
      </c>
      <c r="E1727">
        <v>578</v>
      </c>
      <c r="F1727">
        <v>0</v>
      </c>
      <c r="H1727">
        <v>89</v>
      </c>
      <c r="I1727" s="101" t="s">
        <v>26</v>
      </c>
      <c r="J1727" s="1">
        <f>DATEVALUE(RIGHT(jaar_zip[[#This Row],[YYYYMMDD]],2)&amp;"-"&amp;MID(jaar_zip[[#This Row],[YYYYMMDD]],5,2)&amp;"-"&amp;LEFT(jaar_zip[[#This Row],[YYYYMMDD]],4))</f>
        <v>45309</v>
      </c>
      <c r="K1727" s="101" t="str">
        <f>IF(AND(VALUE(MONTH(jaar_zip[[#This Row],[Datum]]))=1,VALUE(WEEKNUM(jaar_zip[[#This Row],[Datum]],21))&gt;51),RIGHT(YEAR(jaar_zip[[#This Row],[Datum]])-1,2),RIGHT(YEAR(jaar_zip[[#This Row],[Datum]]),2))&amp;"-"&amp; TEXT(WEEKNUM(jaar_zip[[#This Row],[Datum]],21),"00")</f>
        <v>24-03</v>
      </c>
      <c r="L1727" s="101">
        <f>MONTH(jaar_zip[[#This Row],[Datum]])</f>
        <v>1</v>
      </c>
      <c r="M1727" s="101">
        <f>IF(ISNUMBER(jaar_zip[[#This Row],[etmaaltemperatuur]]),IF(jaar_zip[[#This Row],[etmaaltemperatuur]]&lt;stookgrens,stookgrens-jaar_zip[[#This Row],[etmaaltemperatuur]],0),"")</f>
        <v>19.5</v>
      </c>
      <c r="N1727" s="101">
        <f>IF(ISNUMBER(jaar_zip[[#This Row],[graaddagen]]),IF(OR(MONTH(jaar_zip[[#This Row],[Datum]])=1,MONTH(jaar_zip[[#This Row],[Datum]])=2,MONTH(jaar_zip[[#This Row],[Datum]])=11,MONTH(jaar_zip[[#This Row],[Datum]])=12),1.1,IF(OR(MONTH(jaar_zip[[#This Row],[Datum]])=3,MONTH(jaar_zip[[#This Row],[Datum]])=10),1,0.8))*jaar_zip[[#This Row],[graaddagen]],"")</f>
        <v>21.450000000000003</v>
      </c>
      <c r="O1727" s="101">
        <f>IF(ISNUMBER(jaar_zip[[#This Row],[etmaaltemperatuur]]),IF(jaar_zip[[#This Row],[etmaaltemperatuur]]&gt;stookgrens,jaar_zip[[#This Row],[etmaaltemperatuur]]-stookgrens,0),"")</f>
        <v>0</v>
      </c>
    </row>
    <row r="1728" spans="1:15" x14ac:dyDescent="0.3">
      <c r="A1728">
        <v>278</v>
      </c>
      <c r="B1728">
        <v>20240119</v>
      </c>
      <c r="C1728">
        <v>4.2</v>
      </c>
      <c r="D1728">
        <v>0.7</v>
      </c>
      <c r="E1728">
        <v>483</v>
      </c>
      <c r="F1728">
        <v>1</v>
      </c>
      <c r="H1728">
        <v>86</v>
      </c>
      <c r="I1728" s="101" t="s">
        <v>26</v>
      </c>
      <c r="J1728" s="1">
        <f>DATEVALUE(RIGHT(jaar_zip[[#This Row],[YYYYMMDD]],2)&amp;"-"&amp;MID(jaar_zip[[#This Row],[YYYYMMDD]],5,2)&amp;"-"&amp;LEFT(jaar_zip[[#This Row],[YYYYMMDD]],4))</f>
        <v>45310</v>
      </c>
      <c r="K1728" s="101" t="str">
        <f>IF(AND(VALUE(MONTH(jaar_zip[[#This Row],[Datum]]))=1,VALUE(WEEKNUM(jaar_zip[[#This Row],[Datum]],21))&gt;51),RIGHT(YEAR(jaar_zip[[#This Row],[Datum]])-1,2),RIGHT(YEAR(jaar_zip[[#This Row],[Datum]]),2))&amp;"-"&amp; TEXT(WEEKNUM(jaar_zip[[#This Row],[Datum]],21),"00")</f>
        <v>24-03</v>
      </c>
      <c r="L1728" s="101">
        <f>MONTH(jaar_zip[[#This Row],[Datum]])</f>
        <v>1</v>
      </c>
      <c r="M1728" s="101">
        <f>IF(ISNUMBER(jaar_zip[[#This Row],[etmaaltemperatuur]]),IF(jaar_zip[[#This Row],[etmaaltemperatuur]]&lt;stookgrens,stookgrens-jaar_zip[[#This Row],[etmaaltemperatuur]],0),"")</f>
        <v>17.3</v>
      </c>
      <c r="N1728" s="101">
        <f>IF(ISNUMBER(jaar_zip[[#This Row],[graaddagen]]),IF(OR(MONTH(jaar_zip[[#This Row],[Datum]])=1,MONTH(jaar_zip[[#This Row],[Datum]])=2,MONTH(jaar_zip[[#This Row],[Datum]])=11,MONTH(jaar_zip[[#This Row],[Datum]])=12),1.1,IF(OR(MONTH(jaar_zip[[#This Row],[Datum]])=3,MONTH(jaar_zip[[#This Row],[Datum]])=10),1,0.8))*jaar_zip[[#This Row],[graaddagen]],"")</f>
        <v>19.03</v>
      </c>
      <c r="O1728" s="101">
        <f>IF(ISNUMBER(jaar_zip[[#This Row],[etmaaltemperatuur]]),IF(jaar_zip[[#This Row],[etmaaltemperatuur]]&gt;stookgrens,jaar_zip[[#This Row],[etmaaltemperatuur]]-stookgrens,0),"")</f>
        <v>0</v>
      </c>
    </row>
    <row r="1729" spans="1:15" x14ac:dyDescent="0.3">
      <c r="A1729">
        <v>278</v>
      </c>
      <c r="B1729">
        <v>20240120</v>
      </c>
      <c r="C1729">
        <v>4</v>
      </c>
      <c r="D1729">
        <v>-0.1</v>
      </c>
      <c r="E1729">
        <v>419</v>
      </c>
      <c r="F1729">
        <v>0</v>
      </c>
      <c r="H1729">
        <v>82</v>
      </c>
      <c r="I1729" s="101" t="s">
        <v>26</v>
      </c>
      <c r="J1729" s="1">
        <f>DATEVALUE(RIGHT(jaar_zip[[#This Row],[YYYYMMDD]],2)&amp;"-"&amp;MID(jaar_zip[[#This Row],[YYYYMMDD]],5,2)&amp;"-"&amp;LEFT(jaar_zip[[#This Row],[YYYYMMDD]],4))</f>
        <v>45311</v>
      </c>
      <c r="K1729" s="101" t="str">
        <f>IF(AND(VALUE(MONTH(jaar_zip[[#This Row],[Datum]]))=1,VALUE(WEEKNUM(jaar_zip[[#This Row],[Datum]],21))&gt;51),RIGHT(YEAR(jaar_zip[[#This Row],[Datum]])-1,2),RIGHT(YEAR(jaar_zip[[#This Row],[Datum]]),2))&amp;"-"&amp; TEXT(WEEKNUM(jaar_zip[[#This Row],[Datum]],21),"00")</f>
        <v>24-03</v>
      </c>
      <c r="L1729" s="101">
        <f>MONTH(jaar_zip[[#This Row],[Datum]])</f>
        <v>1</v>
      </c>
      <c r="M1729" s="101">
        <f>IF(ISNUMBER(jaar_zip[[#This Row],[etmaaltemperatuur]]),IF(jaar_zip[[#This Row],[etmaaltemperatuur]]&lt;stookgrens,stookgrens-jaar_zip[[#This Row],[etmaaltemperatuur]],0),"")</f>
        <v>18.100000000000001</v>
      </c>
      <c r="N1729" s="101">
        <f>IF(ISNUMBER(jaar_zip[[#This Row],[graaddagen]]),IF(OR(MONTH(jaar_zip[[#This Row],[Datum]])=1,MONTH(jaar_zip[[#This Row],[Datum]])=2,MONTH(jaar_zip[[#This Row],[Datum]])=11,MONTH(jaar_zip[[#This Row],[Datum]])=12),1.1,IF(OR(MONTH(jaar_zip[[#This Row],[Datum]])=3,MONTH(jaar_zip[[#This Row],[Datum]])=10),1,0.8))*jaar_zip[[#This Row],[graaddagen]],"")</f>
        <v>19.910000000000004</v>
      </c>
      <c r="O1729" s="101">
        <f>IF(ISNUMBER(jaar_zip[[#This Row],[etmaaltemperatuur]]),IF(jaar_zip[[#This Row],[etmaaltemperatuur]]&gt;stookgrens,jaar_zip[[#This Row],[etmaaltemperatuur]]-stookgrens,0),"")</f>
        <v>0</v>
      </c>
    </row>
    <row r="1730" spans="1:15" x14ac:dyDescent="0.3">
      <c r="A1730">
        <v>278</v>
      </c>
      <c r="B1730">
        <v>20240121</v>
      </c>
      <c r="C1730">
        <v>5.4</v>
      </c>
      <c r="D1730">
        <v>3.5</v>
      </c>
      <c r="E1730">
        <v>120</v>
      </c>
      <c r="F1730">
        <v>0.1</v>
      </c>
      <c r="H1730">
        <v>71</v>
      </c>
      <c r="I1730" s="101" t="s">
        <v>26</v>
      </c>
      <c r="J1730" s="1">
        <f>DATEVALUE(RIGHT(jaar_zip[[#This Row],[YYYYMMDD]],2)&amp;"-"&amp;MID(jaar_zip[[#This Row],[YYYYMMDD]],5,2)&amp;"-"&amp;LEFT(jaar_zip[[#This Row],[YYYYMMDD]],4))</f>
        <v>45312</v>
      </c>
      <c r="K1730" s="101" t="str">
        <f>IF(AND(VALUE(MONTH(jaar_zip[[#This Row],[Datum]]))=1,VALUE(WEEKNUM(jaar_zip[[#This Row],[Datum]],21))&gt;51),RIGHT(YEAR(jaar_zip[[#This Row],[Datum]])-1,2),RIGHT(YEAR(jaar_zip[[#This Row],[Datum]]),2))&amp;"-"&amp; TEXT(WEEKNUM(jaar_zip[[#This Row],[Datum]],21),"00")</f>
        <v>24-03</v>
      </c>
      <c r="L1730" s="101">
        <f>MONTH(jaar_zip[[#This Row],[Datum]])</f>
        <v>1</v>
      </c>
      <c r="M1730" s="101">
        <f>IF(ISNUMBER(jaar_zip[[#This Row],[etmaaltemperatuur]]),IF(jaar_zip[[#This Row],[etmaaltemperatuur]]&lt;stookgrens,stookgrens-jaar_zip[[#This Row],[etmaaltemperatuur]],0),"")</f>
        <v>14.5</v>
      </c>
      <c r="N1730" s="101">
        <f>IF(ISNUMBER(jaar_zip[[#This Row],[graaddagen]]),IF(OR(MONTH(jaar_zip[[#This Row],[Datum]])=1,MONTH(jaar_zip[[#This Row],[Datum]])=2,MONTH(jaar_zip[[#This Row],[Datum]])=11,MONTH(jaar_zip[[#This Row],[Datum]])=12),1.1,IF(OR(MONTH(jaar_zip[[#This Row],[Datum]])=3,MONTH(jaar_zip[[#This Row],[Datum]])=10),1,0.8))*jaar_zip[[#This Row],[graaddagen]],"")</f>
        <v>15.950000000000001</v>
      </c>
      <c r="O1730" s="101">
        <f>IF(ISNUMBER(jaar_zip[[#This Row],[etmaaltemperatuur]]),IF(jaar_zip[[#This Row],[etmaaltemperatuur]]&gt;stookgrens,jaar_zip[[#This Row],[etmaaltemperatuur]]-stookgrens,0),"")</f>
        <v>0</v>
      </c>
    </row>
    <row r="1731" spans="1:15" x14ac:dyDescent="0.3">
      <c r="A1731">
        <v>278</v>
      </c>
      <c r="B1731">
        <v>20240122</v>
      </c>
      <c r="C1731">
        <v>7.7</v>
      </c>
      <c r="D1731">
        <v>9.4</v>
      </c>
      <c r="E1731">
        <v>238</v>
      </c>
      <c r="F1731">
        <v>5.4</v>
      </c>
      <c r="H1731">
        <v>80</v>
      </c>
      <c r="I1731" s="101" t="s">
        <v>26</v>
      </c>
      <c r="J1731" s="1">
        <f>DATEVALUE(RIGHT(jaar_zip[[#This Row],[YYYYMMDD]],2)&amp;"-"&amp;MID(jaar_zip[[#This Row],[YYYYMMDD]],5,2)&amp;"-"&amp;LEFT(jaar_zip[[#This Row],[YYYYMMDD]],4))</f>
        <v>45313</v>
      </c>
      <c r="K1731" s="101" t="str">
        <f>IF(AND(VALUE(MONTH(jaar_zip[[#This Row],[Datum]]))=1,VALUE(WEEKNUM(jaar_zip[[#This Row],[Datum]],21))&gt;51),RIGHT(YEAR(jaar_zip[[#This Row],[Datum]])-1,2),RIGHT(YEAR(jaar_zip[[#This Row],[Datum]]),2))&amp;"-"&amp; TEXT(WEEKNUM(jaar_zip[[#This Row],[Datum]],21),"00")</f>
        <v>24-04</v>
      </c>
      <c r="L1731" s="101">
        <f>MONTH(jaar_zip[[#This Row],[Datum]])</f>
        <v>1</v>
      </c>
      <c r="M1731" s="101">
        <f>IF(ISNUMBER(jaar_zip[[#This Row],[etmaaltemperatuur]]),IF(jaar_zip[[#This Row],[etmaaltemperatuur]]&lt;stookgrens,stookgrens-jaar_zip[[#This Row],[etmaaltemperatuur]],0),"")</f>
        <v>8.6</v>
      </c>
      <c r="N1731" s="101">
        <f>IF(ISNUMBER(jaar_zip[[#This Row],[graaddagen]]),IF(OR(MONTH(jaar_zip[[#This Row],[Datum]])=1,MONTH(jaar_zip[[#This Row],[Datum]])=2,MONTH(jaar_zip[[#This Row],[Datum]])=11,MONTH(jaar_zip[[#This Row],[Datum]])=12),1.1,IF(OR(MONTH(jaar_zip[[#This Row],[Datum]])=3,MONTH(jaar_zip[[#This Row],[Datum]])=10),1,0.8))*jaar_zip[[#This Row],[graaddagen]],"")</f>
        <v>9.4600000000000009</v>
      </c>
      <c r="O1731" s="101">
        <f>IF(ISNUMBER(jaar_zip[[#This Row],[etmaaltemperatuur]]),IF(jaar_zip[[#This Row],[etmaaltemperatuur]]&gt;stookgrens,jaar_zip[[#This Row],[etmaaltemperatuur]]-stookgrens,0),"")</f>
        <v>0</v>
      </c>
    </row>
    <row r="1732" spans="1:15" x14ac:dyDescent="0.3">
      <c r="A1732">
        <v>278</v>
      </c>
      <c r="B1732">
        <v>20240123</v>
      </c>
      <c r="C1732">
        <v>6.5</v>
      </c>
      <c r="D1732">
        <v>8.1</v>
      </c>
      <c r="E1732">
        <v>364</v>
      </c>
      <c r="F1732">
        <v>4.5999999999999996</v>
      </c>
      <c r="H1732">
        <v>81</v>
      </c>
      <c r="I1732" s="101" t="s">
        <v>26</v>
      </c>
      <c r="J1732" s="1">
        <f>DATEVALUE(RIGHT(jaar_zip[[#This Row],[YYYYMMDD]],2)&amp;"-"&amp;MID(jaar_zip[[#This Row],[YYYYMMDD]],5,2)&amp;"-"&amp;LEFT(jaar_zip[[#This Row],[YYYYMMDD]],4))</f>
        <v>45314</v>
      </c>
      <c r="K1732" s="101" t="str">
        <f>IF(AND(VALUE(MONTH(jaar_zip[[#This Row],[Datum]]))=1,VALUE(WEEKNUM(jaar_zip[[#This Row],[Datum]],21))&gt;51),RIGHT(YEAR(jaar_zip[[#This Row],[Datum]])-1,2),RIGHT(YEAR(jaar_zip[[#This Row],[Datum]]),2))&amp;"-"&amp; TEXT(WEEKNUM(jaar_zip[[#This Row],[Datum]],21),"00")</f>
        <v>24-04</v>
      </c>
      <c r="L1732" s="101">
        <f>MONTH(jaar_zip[[#This Row],[Datum]])</f>
        <v>1</v>
      </c>
      <c r="M1732" s="101">
        <f>IF(ISNUMBER(jaar_zip[[#This Row],[etmaaltemperatuur]]),IF(jaar_zip[[#This Row],[etmaaltemperatuur]]&lt;stookgrens,stookgrens-jaar_zip[[#This Row],[etmaaltemperatuur]],0),"")</f>
        <v>9.9</v>
      </c>
      <c r="N1732" s="101">
        <f>IF(ISNUMBER(jaar_zip[[#This Row],[graaddagen]]),IF(OR(MONTH(jaar_zip[[#This Row],[Datum]])=1,MONTH(jaar_zip[[#This Row],[Datum]])=2,MONTH(jaar_zip[[#This Row],[Datum]])=11,MONTH(jaar_zip[[#This Row],[Datum]])=12),1.1,IF(OR(MONTH(jaar_zip[[#This Row],[Datum]])=3,MONTH(jaar_zip[[#This Row],[Datum]])=10),1,0.8))*jaar_zip[[#This Row],[graaddagen]],"")</f>
        <v>10.89</v>
      </c>
      <c r="O1732" s="101">
        <f>IF(ISNUMBER(jaar_zip[[#This Row],[etmaaltemperatuur]]),IF(jaar_zip[[#This Row],[etmaaltemperatuur]]&gt;stookgrens,jaar_zip[[#This Row],[etmaaltemperatuur]]-stookgrens,0),"")</f>
        <v>0</v>
      </c>
    </row>
    <row r="1733" spans="1:15" x14ac:dyDescent="0.3">
      <c r="A1733">
        <v>278</v>
      </c>
      <c r="B1733">
        <v>20240124</v>
      </c>
      <c r="C1733">
        <v>9</v>
      </c>
      <c r="D1733">
        <v>10.3</v>
      </c>
      <c r="E1733">
        <v>355</v>
      </c>
      <c r="F1733">
        <v>0.2</v>
      </c>
      <c r="H1733">
        <v>74</v>
      </c>
      <c r="I1733" s="101" t="s">
        <v>26</v>
      </c>
      <c r="J1733" s="1">
        <f>DATEVALUE(RIGHT(jaar_zip[[#This Row],[YYYYMMDD]],2)&amp;"-"&amp;MID(jaar_zip[[#This Row],[YYYYMMDD]],5,2)&amp;"-"&amp;LEFT(jaar_zip[[#This Row],[YYYYMMDD]],4))</f>
        <v>45315</v>
      </c>
      <c r="K1733" s="101" t="str">
        <f>IF(AND(VALUE(MONTH(jaar_zip[[#This Row],[Datum]]))=1,VALUE(WEEKNUM(jaar_zip[[#This Row],[Datum]],21))&gt;51),RIGHT(YEAR(jaar_zip[[#This Row],[Datum]])-1,2),RIGHT(YEAR(jaar_zip[[#This Row],[Datum]]),2))&amp;"-"&amp; TEXT(WEEKNUM(jaar_zip[[#This Row],[Datum]],21),"00")</f>
        <v>24-04</v>
      </c>
      <c r="L1733" s="101">
        <f>MONTH(jaar_zip[[#This Row],[Datum]])</f>
        <v>1</v>
      </c>
      <c r="M1733" s="101">
        <f>IF(ISNUMBER(jaar_zip[[#This Row],[etmaaltemperatuur]]),IF(jaar_zip[[#This Row],[etmaaltemperatuur]]&lt;stookgrens,stookgrens-jaar_zip[[#This Row],[etmaaltemperatuur]],0),"")</f>
        <v>7.6999999999999993</v>
      </c>
      <c r="N1733" s="101">
        <f>IF(ISNUMBER(jaar_zip[[#This Row],[graaddagen]]),IF(OR(MONTH(jaar_zip[[#This Row],[Datum]])=1,MONTH(jaar_zip[[#This Row],[Datum]])=2,MONTH(jaar_zip[[#This Row],[Datum]])=11,MONTH(jaar_zip[[#This Row],[Datum]])=12),1.1,IF(OR(MONTH(jaar_zip[[#This Row],[Datum]])=3,MONTH(jaar_zip[[#This Row],[Datum]])=10),1,0.8))*jaar_zip[[#This Row],[graaddagen]],"")</f>
        <v>8.4700000000000006</v>
      </c>
      <c r="O1733" s="101">
        <f>IF(ISNUMBER(jaar_zip[[#This Row],[etmaaltemperatuur]]),IF(jaar_zip[[#This Row],[etmaaltemperatuur]]&gt;stookgrens,jaar_zip[[#This Row],[etmaaltemperatuur]]-stookgrens,0),"")</f>
        <v>0</v>
      </c>
    </row>
    <row r="1734" spans="1:15" x14ac:dyDescent="0.3">
      <c r="A1734">
        <v>278</v>
      </c>
      <c r="B1734">
        <v>20240125</v>
      </c>
      <c r="C1734">
        <v>2.9</v>
      </c>
      <c r="D1734">
        <v>6.6</v>
      </c>
      <c r="E1734">
        <v>369</v>
      </c>
      <c r="F1734">
        <v>1.6</v>
      </c>
      <c r="H1734">
        <v>91</v>
      </c>
      <c r="I1734" s="101" t="s">
        <v>26</v>
      </c>
      <c r="J1734" s="1">
        <f>DATEVALUE(RIGHT(jaar_zip[[#This Row],[YYYYMMDD]],2)&amp;"-"&amp;MID(jaar_zip[[#This Row],[YYYYMMDD]],5,2)&amp;"-"&amp;LEFT(jaar_zip[[#This Row],[YYYYMMDD]],4))</f>
        <v>45316</v>
      </c>
      <c r="K1734" s="101" t="str">
        <f>IF(AND(VALUE(MONTH(jaar_zip[[#This Row],[Datum]]))=1,VALUE(WEEKNUM(jaar_zip[[#This Row],[Datum]],21))&gt;51),RIGHT(YEAR(jaar_zip[[#This Row],[Datum]])-1,2),RIGHT(YEAR(jaar_zip[[#This Row],[Datum]]),2))&amp;"-"&amp; TEXT(WEEKNUM(jaar_zip[[#This Row],[Datum]],21),"00")</f>
        <v>24-04</v>
      </c>
      <c r="L1734" s="101">
        <f>MONTH(jaar_zip[[#This Row],[Datum]])</f>
        <v>1</v>
      </c>
      <c r="M1734" s="101">
        <f>IF(ISNUMBER(jaar_zip[[#This Row],[etmaaltemperatuur]]),IF(jaar_zip[[#This Row],[etmaaltemperatuur]]&lt;stookgrens,stookgrens-jaar_zip[[#This Row],[etmaaltemperatuur]],0),"")</f>
        <v>11.4</v>
      </c>
      <c r="N1734" s="101">
        <f>IF(ISNUMBER(jaar_zip[[#This Row],[graaddagen]]),IF(OR(MONTH(jaar_zip[[#This Row],[Datum]])=1,MONTH(jaar_zip[[#This Row],[Datum]])=2,MONTH(jaar_zip[[#This Row],[Datum]])=11,MONTH(jaar_zip[[#This Row],[Datum]])=12),1.1,IF(OR(MONTH(jaar_zip[[#This Row],[Datum]])=3,MONTH(jaar_zip[[#This Row],[Datum]])=10),1,0.8))*jaar_zip[[#This Row],[graaddagen]],"")</f>
        <v>12.540000000000001</v>
      </c>
      <c r="O1734" s="101">
        <f>IF(ISNUMBER(jaar_zip[[#This Row],[etmaaltemperatuur]]),IF(jaar_zip[[#This Row],[etmaaltemperatuur]]&gt;stookgrens,jaar_zip[[#This Row],[etmaaltemperatuur]]-stookgrens,0),"")</f>
        <v>0</v>
      </c>
    </row>
    <row r="1735" spans="1:15" x14ac:dyDescent="0.3">
      <c r="A1735">
        <v>278</v>
      </c>
      <c r="B1735">
        <v>20240126</v>
      </c>
      <c r="C1735">
        <v>5.4</v>
      </c>
      <c r="D1735">
        <v>7.7</v>
      </c>
      <c r="E1735">
        <v>197</v>
      </c>
      <c r="F1735">
        <v>5</v>
      </c>
      <c r="H1735">
        <v>86</v>
      </c>
      <c r="I1735" s="101" t="s">
        <v>26</v>
      </c>
      <c r="J1735" s="1">
        <f>DATEVALUE(RIGHT(jaar_zip[[#This Row],[YYYYMMDD]],2)&amp;"-"&amp;MID(jaar_zip[[#This Row],[YYYYMMDD]],5,2)&amp;"-"&amp;LEFT(jaar_zip[[#This Row],[YYYYMMDD]],4))</f>
        <v>45317</v>
      </c>
      <c r="K1735" s="101" t="str">
        <f>IF(AND(VALUE(MONTH(jaar_zip[[#This Row],[Datum]]))=1,VALUE(WEEKNUM(jaar_zip[[#This Row],[Datum]],21))&gt;51),RIGHT(YEAR(jaar_zip[[#This Row],[Datum]])-1,2),RIGHT(YEAR(jaar_zip[[#This Row],[Datum]]),2))&amp;"-"&amp; TEXT(WEEKNUM(jaar_zip[[#This Row],[Datum]],21),"00")</f>
        <v>24-04</v>
      </c>
      <c r="L1735" s="101">
        <f>MONTH(jaar_zip[[#This Row],[Datum]])</f>
        <v>1</v>
      </c>
      <c r="M1735" s="101">
        <f>IF(ISNUMBER(jaar_zip[[#This Row],[etmaaltemperatuur]]),IF(jaar_zip[[#This Row],[etmaaltemperatuur]]&lt;stookgrens,stookgrens-jaar_zip[[#This Row],[etmaaltemperatuur]],0),"")</f>
        <v>10.3</v>
      </c>
      <c r="N1735" s="101">
        <f>IF(ISNUMBER(jaar_zip[[#This Row],[graaddagen]]),IF(OR(MONTH(jaar_zip[[#This Row],[Datum]])=1,MONTH(jaar_zip[[#This Row],[Datum]])=2,MONTH(jaar_zip[[#This Row],[Datum]])=11,MONTH(jaar_zip[[#This Row],[Datum]])=12),1.1,IF(OR(MONTH(jaar_zip[[#This Row],[Datum]])=3,MONTH(jaar_zip[[#This Row],[Datum]])=10),1,0.8))*jaar_zip[[#This Row],[graaddagen]],"")</f>
        <v>11.330000000000002</v>
      </c>
      <c r="O1735" s="101">
        <f>IF(ISNUMBER(jaar_zip[[#This Row],[etmaaltemperatuur]]),IF(jaar_zip[[#This Row],[etmaaltemperatuur]]&gt;stookgrens,jaar_zip[[#This Row],[etmaaltemperatuur]]-stookgrens,0),"")</f>
        <v>0</v>
      </c>
    </row>
    <row r="1736" spans="1:15" x14ac:dyDescent="0.3">
      <c r="A1736">
        <v>278</v>
      </c>
      <c r="B1736">
        <v>20240127</v>
      </c>
      <c r="C1736">
        <v>2.8</v>
      </c>
      <c r="D1736">
        <v>3.4</v>
      </c>
      <c r="E1736">
        <v>567</v>
      </c>
      <c r="F1736">
        <v>0</v>
      </c>
      <c r="H1736">
        <v>86</v>
      </c>
      <c r="I1736" s="101" t="s">
        <v>26</v>
      </c>
      <c r="J1736" s="1">
        <f>DATEVALUE(RIGHT(jaar_zip[[#This Row],[YYYYMMDD]],2)&amp;"-"&amp;MID(jaar_zip[[#This Row],[YYYYMMDD]],5,2)&amp;"-"&amp;LEFT(jaar_zip[[#This Row],[YYYYMMDD]],4))</f>
        <v>45318</v>
      </c>
      <c r="K1736" s="101" t="str">
        <f>IF(AND(VALUE(MONTH(jaar_zip[[#This Row],[Datum]]))=1,VALUE(WEEKNUM(jaar_zip[[#This Row],[Datum]],21))&gt;51),RIGHT(YEAR(jaar_zip[[#This Row],[Datum]])-1,2),RIGHT(YEAR(jaar_zip[[#This Row],[Datum]]),2))&amp;"-"&amp; TEXT(WEEKNUM(jaar_zip[[#This Row],[Datum]],21),"00")</f>
        <v>24-04</v>
      </c>
      <c r="L1736" s="101">
        <f>MONTH(jaar_zip[[#This Row],[Datum]])</f>
        <v>1</v>
      </c>
      <c r="M1736" s="101">
        <f>IF(ISNUMBER(jaar_zip[[#This Row],[etmaaltemperatuur]]),IF(jaar_zip[[#This Row],[etmaaltemperatuur]]&lt;stookgrens,stookgrens-jaar_zip[[#This Row],[etmaaltemperatuur]],0),"")</f>
        <v>14.6</v>
      </c>
      <c r="N1736" s="101">
        <f>IF(ISNUMBER(jaar_zip[[#This Row],[graaddagen]]),IF(OR(MONTH(jaar_zip[[#This Row],[Datum]])=1,MONTH(jaar_zip[[#This Row],[Datum]])=2,MONTH(jaar_zip[[#This Row],[Datum]])=11,MONTH(jaar_zip[[#This Row],[Datum]])=12),1.1,IF(OR(MONTH(jaar_zip[[#This Row],[Datum]])=3,MONTH(jaar_zip[[#This Row],[Datum]])=10),1,0.8))*jaar_zip[[#This Row],[graaddagen]],"")</f>
        <v>16.060000000000002</v>
      </c>
      <c r="O1736" s="101">
        <f>IF(ISNUMBER(jaar_zip[[#This Row],[etmaaltemperatuur]]),IF(jaar_zip[[#This Row],[etmaaltemperatuur]]&gt;stookgrens,jaar_zip[[#This Row],[etmaaltemperatuur]]-stookgrens,0),"")</f>
        <v>0</v>
      </c>
    </row>
    <row r="1737" spans="1:15" x14ac:dyDescent="0.3">
      <c r="A1737">
        <v>278</v>
      </c>
      <c r="B1737">
        <v>20240128</v>
      </c>
      <c r="C1737">
        <v>2.5</v>
      </c>
      <c r="D1737">
        <v>4.4000000000000004</v>
      </c>
      <c r="E1737">
        <v>602</v>
      </c>
      <c r="F1737">
        <v>0</v>
      </c>
      <c r="H1737">
        <v>71</v>
      </c>
      <c r="I1737" s="101" t="s">
        <v>26</v>
      </c>
      <c r="J1737" s="1">
        <f>DATEVALUE(RIGHT(jaar_zip[[#This Row],[YYYYMMDD]],2)&amp;"-"&amp;MID(jaar_zip[[#This Row],[YYYYMMDD]],5,2)&amp;"-"&amp;LEFT(jaar_zip[[#This Row],[YYYYMMDD]],4))</f>
        <v>45319</v>
      </c>
      <c r="K1737" s="101" t="str">
        <f>IF(AND(VALUE(MONTH(jaar_zip[[#This Row],[Datum]]))=1,VALUE(WEEKNUM(jaar_zip[[#This Row],[Datum]],21))&gt;51),RIGHT(YEAR(jaar_zip[[#This Row],[Datum]])-1,2),RIGHT(YEAR(jaar_zip[[#This Row],[Datum]]),2))&amp;"-"&amp; TEXT(WEEKNUM(jaar_zip[[#This Row],[Datum]],21),"00")</f>
        <v>24-04</v>
      </c>
      <c r="L1737" s="101">
        <f>MONTH(jaar_zip[[#This Row],[Datum]])</f>
        <v>1</v>
      </c>
      <c r="M1737" s="101">
        <f>IF(ISNUMBER(jaar_zip[[#This Row],[etmaaltemperatuur]]),IF(jaar_zip[[#This Row],[etmaaltemperatuur]]&lt;stookgrens,stookgrens-jaar_zip[[#This Row],[etmaaltemperatuur]],0),"")</f>
        <v>13.6</v>
      </c>
      <c r="N1737" s="101">
        <f>IF(ISNUMBER(jaar_zip[[#This Row],[graaddagen]]),IF(OR(MONTH(jaar_zip[[#This Row],[Datum]])=1,MONTH(jaar_zip[[#This Row],[Datum]])=2,MONTH(jaar_zip[[#This Row],[Datum]])=11,MONTH(jaar_zip[[#This Row],[Datum]])=12),1.1,IF(OR(MONTH(jaar_zip[[#This Row],[Datum]])=3,MONTH(jaar_zip[[#This Row],[Datum]])=10),1,0.8))*jaar_zip[[#This Row],[graaddagen]],"")</f>
        <v>14.96</v>
      </c>
      <c r="O1737" s="101">
        <f>IF(ISNUMBER(jaar_zip[[#This Row],[etmaaltemperatuur]]),IF(jaar_zip[[#This Row],[etmaaltemperatuur]]&gt;stookgrens,jaar_zip[[#This Row],[etmaaltemperatuur]]-stookgrens,0),"")</f>
        <v>0</v>
      </c>
    </row>
    <row r="1738" spans="1:15" x14ac:dyDescent="0.3">
      <c r="A1738">
        <v>278</v>
      </c>
      <c r="B1738">
        <v>20240129</v>
      </c>
      <c r="C1738">
        <v>2.4</v>
      </c>
      <c r="D1738">
        <v>6.9</v>
      </c>
      <c r="E1738">
        <v>506</v>
      </c>
      <c r="F1738">
        <v>0</v>
      </c>
      <c r="H1738">
        <v>77</v>
      </c>
      <c r="I1738" s="101" t="s">
        <v>26</v>
      </c>
      <c r="J1738" s="1">
        <f>DATEVALUE(RIGHT(jaar_zip[[#This Row],[YYYYMMDD]],2)&amp;"-"&amp;MID(jaar_zip[[#This Row],[YYYYMMDD]],5,2)&amp;"-"&amp;LEFT(jaar_zip[[#This Row],[YYYYMMDD]],4))</f>
        <v>45320</v>
      </c>
      <c r="K1738" s="101" t="str">
        <f>IF(AND(VALUE(MONTH(jaar_zip[[#This Row],[Datum]]))=1,VALUE(WEEKNUM(jaar_zip[[#This Row],[Datum]],21))&gt;51),RIGHT(YEAR(jaar_zip[[#This Row],[Datum]])-1,2),RIGHT(YEAR(jaar_zip[[#This Row],[Datum]]),2))&amp;"-"&amp; TEXT(WEEKNUM(jaar_zip[[#This Row],[Datum]],21),"00")</f>
        <v>24-05</v>
      </c>
      <c r="L1738" s="101">
        <f>MONTH(jaar_zip[[#This Row],[Datum]])</f>
        <v>1</v>
      </c>
      <c r="M1738" s="101">
        <f>IF(ISNUMBER(jaar_zip[[#This Row],[etmaaltemperatuur]]),IF(jaar_zip[[#This Row],[etmaaltemperatuur]]&lt;stookgrens,stookgrens-jaar_zip[[#This Row],[etmaaltemperatuur]],0),"")</f>
        <v>11.1</v>
      </c>
      <c r="N1738" s="101">
        <f>IF(ISNUMBER(jaar_zip[[#This Row],[graaddagen]]),IF(OR(MONTH(jaar_zip[[#This Row],[Datum]])=1,MONTH(jaar_zip[[#This Row],[Datum]])=2,MONTH(jaar_zip[[#This Row],[Datum]])=11,MONTH(jaar_zip[[#This Row],[Datum]])=12),1.1,IF(OR(MONTH(jaar_zip[[#This Row],[Datum]])=3,MONTH(jaar_zip[[#This Row],[Datum]])=10),1,0.8))*jaar_zip[[#This Row],[graaddagen]],"")</f>
        <v>12.21</v>
      </c>
      <c r="O1738" s="101">
        <f>IF(ISNUMBER(jaar_zip[[#This Row],[etmaaltemperatuur]]),IF(jaar_zip[[#This Row],[etmaaltemperatuur]]&gt;stookgrens,jaar_zip[[#This Row],[etmaaltemperatuur]]-stookgrens,0),"")</f>
        <v>0</v>
      </c>
    </row>
    <row r="1739" spans="1:15" x14ac:dyDescent="0.3">
      <c r="A1739">
        <v>278</v>
      </c>
      <c r="B1739">
        <v>20240130</v>
      </c>
      <c r="C1739">
        <v>4</v>
      </c>
      <c r="D1739">
        <v>8</v>
      </c>
      <c r="E1739">
        <v>212</v>
      </c>
      <c r="F1739">
        <v>0.7</v>
      </c>
      <c r="H1739">
        <v>87</v>
      </c>
      <c r="I1739" s="101" t="s">
        <v>26</v>
      </c>
      <c r="J1739" s="1">
        <f>DATEVALUE(RIGHT(jaar_zip[[#This Row],[YYYYMMDD]],2)&amp;"-"&amp;MID(jaar_zip[[#This Row],[YYYYMMDD]],5,2)&amp;"-"&amp;LEFT(jaar_zip[[#This Row],[YYYYMMDD]],4))</f>
        <v>45321</v>
      </c>
      <c r="K1739" s="101" t="str">
        <f>IF(AND(VALUE(MONTH(jaar_zip[[#This Row],[Datum]]))=1,VALUE(WEEKNUM(jaar_zip[[#This Row],[Datum]],21))&gt;51),RIGHT(YEAR(jaar_zip[[#This Row],[Datum]])-1,2),RIGHT(YEAR(jaar_zip[[#This Row],[Datum]]),2))&amp;"-"&amp; TEXT(WEEKNUM(jaar_zip[[#This Row],[Datum]],21),"00")</f>
        <v>24-05</v>
      </c>
      <c r="L1739" s="101">
        <f>MONTH(jaar_zip[[#This Row],[Datum]])</f>
        <v>1</v>
      </c>
      <c r="M1739" s="101">
        <f>IF(ISNUMBER(jaar_zip[[#This Row],[etmaaltemperatuur]]),IF(jaar_zip[[#This Row],[etmaaltemperatuur]]&lt;stookgrens,stookgrens-jaar_zip[[#This Row],[etmaaltemperatuur]],0),"")</f>
        <v>10</v>
      </c>
      <c r="N1739" s="101">
        <f>IF(ISNUMBER(jaar_zip[[#This Row],[graaddagen]]),IF(OR(MONTH(jaar_zip[[#This Row],[Datum]])=1,MONTH(jaar_zip[[#This Row],[Datum]])=2,MONTH(jaar_zip[[#This Row],[Datum]])=11,MONTH(jaar_zip[[#This Row],[Datum]])=12),1.1,IF(OR(MONTH(jaar_zip[[#This Row],[Datum]])=3,MONTH(jaar_zip[[#This Row],[Datum]])=10),1,0.8))*jaar_zip[[#This Row],[graaddagen]],"")</f>
        <v>11</v>
      </c>
      <c r="O1739" s="101">
        <f>IF(ISNUMBER(jaar_zip[[#This Row],[etmaaltemperatuur]]),IF(jaar_zip[[#This Row],[etmaaltemperatuur]]&gt;stookgrens,jaar_zip[[#This Row],[etmaaltemperatuur]]-stookgrens,0),"")</f>
        <v>0</v>
      </c>
    </row>
    <row r="1740" spans="1:15" x14ac:dyDescent="0.3">
      <c r="A1740">
        <v>278</v>
      </c>
      <c r="B1740">
        <v>20240131</v>
      </c>
      <c r="C1740">
        <v>3.9</v>
      </c>
      <c r="D1740">
        <v>6</v>
      </c>
      <c r="E1740">
        <v>144</v>
      </c>
      <c r="F1740">
        <v>1.4</v>
      </c>
      <c r="H1740">
        <v>84</v>
      </c>
      <c r="I1740" s="101" t="s">
        <v>26</v>
      </c>
      <c r="J1740" s="1">
        <f>DATEVALUE(RIGHT(jaar_zip[[#This Row],[YYYYMMDD]],2)&amp;"-"&amp;MID(jaar_zip[[#This Row],[YYYYMMDD]],5,2)&amp;"-"&amp;LEFT(jaar_zip[[#This Row],[YYYYMMDD]],4))</f>
        <v>45322</v>
      </c>
      <c r="K1740" s="101" t="str">
        <f>IF(AND(VALUE(MONTH(jaar_zip[[#This Row],[Datum]]))=1,VALUE(WEEKNUM(jaar_zip[[#This Row],[Datum]],21))&gt;51),RIGHT(YEAR(jaar_zip[[#This Row],[Datum]])-1,2),RIGHT(YEAR(jaar_zip[[#This Row],[Datum]]),2))&amp;"-"&amp; TEXT(WEEKNUM(jaar_zip[[#This Row],[Datum]],21),"00")</f>
        <v>24-05</v>
      </c>
      <c r="L1740" s="101">
        <f>MONTH(jaar_zip[[#This Row],[Datum]])</f>
        <v>1</v>
      </c>
      <c r="M1740" s="101">
        <f>IF(ISNUMBER(jaar_zip[[#This Row],[etmaaltemperatuur]]),IF(jaar_zip[[#This Row],[etmaaltemperatuur]]&lt;stookgrens,stookgrens-jaar_zip[[#This Row],[etmaaltemperatuur]],0),"")</f>
        <v>12</v>
      </c>
      <c r="N1740" s="101">
        <f>IF(ISNUMBER(jaar_zip[[#This Row],[graaddagen]]),IF(OR(MONTH(jaar_zip[[#This Row],[Datum]])=1,MONTH(jaar_zip[[#This Row],[Datum]])=2,MONTH(jaar_zip[[#This Row],[Datum]])=11,MONTH(jaar_zip[[#This Row],[Datum]])=12),1.1,IF(OR(MONTH(jaar_zip[[#This Row],[Datum]])=3,MONTH(jaar_zip[[#This Row],[Datum]])=10),1,0.8))*jaar_zip[[#This Row],[graaddagen]],"")</f>
        <v>13.200000000000001</v>
      </c>
      <c r="O1740" s="101">
        <f>IF(ISNUMBER(jaar_zip[[#This Row],[etmaaltemperatuur]]),IF(jaar_zip[[#This Row],[etmaaltemperatuur]]&gt;stookgrens,jaar_zip[[#This Row],[etmaaltemperatuur]]-stookgrens,0),"")</f>
        <v>0</v>
      </c>
    </row>
    <row r="1741" spans="1:15" x14ac:dyDescent="0.3">
      <c r="A1741">
        <v>278</v>
      </c>
      <c r="B1741">
        <v>20240201</v>
      </c>
      <c r="C1741">
        <v>3.5</v>
      </c>
      <c r="D1741">
        <v>6</v>
      </c>
      <c r="E1741">
        <v>496</v>
      </c>
      <c r="F1741">
        <v>1.6</v>
      </c>
      <c r="H1741">
        <v>87</v>
      </c>
      <c r="I1741" s="101" t="s">
        <v>26</v>
      </c>
      <c r="J1741" s="1">
        <f>DATEVALUE(RIGHT(jaar_zip[[#This Row],[YYYYMMDD]],2)&amp;"-"&amp;MID(jaar_zip[[#This Row],[YYYYMMDD]],5,2)&amp;"-"&amp;LEFT(jaar_zip[[#This Row],[YYYYMMDD]],4))</f>
        <v>45323</v>
      </c>
      <c r="K1741" s="101" t="str">
        <f>IF(AND(VALUE(MONTH(jaar_zip[[#This Row],[Datum]]))=1,VALUE(WEEKNUM(jaar_zip[[#This Row],[Datum]],21))&gt;51),RIGHT(YEAR(jaar_zip[[#This Row],[Datum]])-1,2),RIGHT(YEAR(jaar_zip[[#This Row],[Datum]]),2))&amp;"-"&amp; TEXT(WEEKNUM(jaar_zip[[#This Row],[Datum]],21),"00")</f>
        <v>24-05</v>
      </c>
      <c r="L1741" s="101">
        <f>MONTH(jaar_zip[[#This Row],[Datum]])</f>
        <v>2</v>
      </c>
      <c r="M1741" s="101">
        <f>IF(ISNUMBER(jaar_zip[[#This Row],[etmaaltemperatuur]]),IF(jaar_zip[[#This Row],[etmaaltemperatuur]]&lt;stookgrens,stookgrens-jaar_zip[[#This Row],[etmaaltemperatuur]],0),"")</f>
        <v>12</v>
      </c>
      <c r="N1741" s="101">
        <f>IF(ISNUMBER(jaar_zip[[#This Row],[graaddagen]]),IF(OR(MONTH(jaar_zip[[#This Row],[Datum]])=1,MONTH(jaar_zip[[#This Row],[Datum]])=2,MONTH(jaar_zip[[#This Row],[Datum]])=11,MONTH(jaar_zip[[#This Row],[Datum]])=12),1.1,IF(OR(MONTH(jaar_zip[[#This Row],[Datum]])=3,MONTH(jaar_zip[[#This Row],[Datum]])=10),1,0.8))*jaar_zip[[#This Row],[graaddagen]],"")</f>
        <v>13.200000000000001</v>
      </c>
      <c r="O1741" s="101">
        <f>IF(ISNUMBER(jaar_zip[[#This Row],[etmaaltemperatuur]]),IF(jaar_zip[[#This Row],[etmaaltemperatuur]]&gt;stookgrens,jaar_zip[[#This Row],[etmaaltemperatuur]]-stookgrens,0),"")</f>
        <v>0</v>
      </c>
    </row>
    <row r="1742" spans="1:15" x14ac:dyDescent="0.3">
      <c r="A1742">
        <v>278</v>
      </c>
      <c r="B1742">
        <v>20240202</v>
      </c>
      <c r="C1742">
        <v>5.5</v>
      </c>
      <c r="D1742">
        <v>7.9</v>
      </c>
      <c r="E1742">
        <v>269</v>
      </c>
      <c r="F1742">
        <v>0.1</v>
      </c>
      <c r="H1742">
        <v>88</v>
      </c>
      <c r="I1742" s="101" t="s">
        <v>26</v>
      </c>
      <c r="J1742" s="1">
        <f>DATEVALUE(RIGHT(jaar_zip[[#This Row],[YYYYMMDD]],2)&amp;"-"&amp;MID(jaar_zip[[#This Row],[YYYYMMDD]],5,2)&amp;"-"&amp;LEFT(jaar_zip[[#This Row],[YYYYMMDD]],4))</f>
        <v>45324</v>
      </c>
      <c r="K1742" s="101" t="str">
        <f>IF(AND(VALUE(MONTH(jaar_zip[[#This Row],[Datum]]))=1,VALUE(WEEKNUM(jaar_zip[[#This Row],[Datum]],21))&gt;51),RIGHT(YEAR(jaar_zip[[#This Row],[Datum]])-1,2),RIGHT(YEAR(jaar_zip[[#This Row],[Datum]]),2))&amp;"-"&amp; TEXT(WEEKNUM(jaar_zip[[#This Row],[Datum]],21),"00")</f>
        <v>24-05</v>
      </c>
      <c r="L1742" s="101">
        <f>MONTH(jaar_zip[[#This Row],[Datum]])</f>
        <v>2</v>
      </c>
      <c r="M1742" s="101">
        <f>IF(ISNUMBER(jaar_zip[[#This Row],[etmaaltemperatuur]]),IF(jaar_zip[[#This Row],[etmaaltemperatuur]]&lt;stookgrens,stookgrens-jaar_zip[[#This Row],[etmaaltemperatuur]],0),"")</f>
        <v>10.1</v>
      </c>
      <c r="N1742" s="101">
        <f>IF(ISNUMBER(jaar_zip[[#This Row],[graaddagen]]),IF(OR(MONTH(jaar_zip[[#This Row],[Datum]])=1,MONTH(jaar_zip[[#This Row],[Datum]])=2,MONTH(jaar_zip[[#This Row],[Datum]])=11,MONTH(jaar_zip[[#This Row],[Datum]])=12),1.1,IF(OR(MONTH(jaar_zip[[#This Row],[Datum]])=3,MONTH(jaar_zip[[#This Row],[Datum]])=10),1,0.8))*jaar_zip[[#This Row],[graaddagen]],"")</f>
        <v>11.110000000000001</v>
      </c>
      <c r="O1742" s="101">
        <f>IF(ISNUMBER(jaar_zip[[#This Row],[etmaaltemperatuur]]),IF(jaar_zip[[#This Row],[etmaaltemperatuur]]&gt;stookgrens,jaar_zip[[#This Row],[etmaaltemperatuur]]-stookgrens,0),"")</f>
        <v>0</v>
      </c>
    </row>
    <row r="1743" spans="1:15" x14ac:dyDescent="0.3">
      <c r="A1743">
        <v>278</v>
      </c>
      <c r="B1743">
        <v>20240203</v>
      </c>
      <c r="C1743">
        <v>5.3</v>
      </c>
      <c r="D1743">
        <v>10.3</v>
      </c>
      <c r="E1743">
        <v>200</v>
      </c>
      <c r="F1743">
        <v>3.4</v>
      </c>
      <c r="H1743">
        <v>90</v>
      </c>
      <c r="I1743" s="101" t="s">
        <v>26</v>
      </c>
      <c r="J1743" s="1">
        <f>DATEVALUE(RIGHT(jaar_zip[[#This Row],[YYYYMMDD]],2)&amp;"-"&amp;MID(jaar_zip[[#This Row],[YYYYMMDD]],5,2)&amp;"-"&amp;LEFT(jaar_zip[[#This Row],[YYYYMMDD]],4))</f>
        <v>45325</v>
      </c>
      <c r="K1743" s="101" t="str">
        <f>IF(AND(VALUE(MONTH(jaar_zip[[#This Row],[Datum]]))=1,VALUE(WEEKNUM(jaar_zip[[#This Row],[Datum]],21))&gt;51),RIGHT(YEAR(jaar_zip[[#This Row],[Datum]])-1,2),RIGHT(YEAR(jaar_zip[[#This Row],[Datum]]),2))&amp;"-"&amp; TEXT(WEEKNUM(jaar_zip[[#This Row],[Datum]],21),"00")</f>
        <v>24-05</v>
      </c>
      <c r="L1743" s="101">
        <f>MONTH(jaar_zip[[#This Row],[Datum]])</f>
        <v>2</v>
      </c>
      <c r="M1743" s="101">
        <f>IF(ISNUMBER(jaar_zip[[#This Row],[etmaaltemperatuur]]),IF(jaar_zip[[#This Row],[etmaaltemperatuur]]&lt;stookgrens,stookgrens-jaar_zip[[#This Row],[etmaaltemperatuur]],0),"")</f>
        <v>7.6999999999999993</v>
      </c>
      <c r="N1743" s="101">
        <f>IF(ISNUMBER(jaar_zip[[#This Row],[graaddagen]]),IF(OR(MONTH(jaar_zip[[#This Row],[Datum]])=1,MONTH(jaar_zip[[#This Row],[Datum]])=2,MONTH(jaar_zip[[#This Row],[Datum]])=11,MONTH(jaar_zip[[#This Row],[Datum]])=12),1.1,IF(OR(MONTH(jaar_zip[[#This Row],[Datum]])=3,MONTH(jaar_zip[[#This Row],[Datum]])=10),1,0.8))*jaar_zip[[#This Row],[graaddagen]],"")</f>
        <v>8.4700000000000006</v>
      </c>
      <c r="O1743" s="101">
        <f>IF(ISNUMBER(jaar_zip[[#This Row],[etmaaltemperatuur]]),IF(jaar_zip[[#This Row],[etmaaltemperatuur]]&gt;stookgrens,jaar_zip[[#This Row],[etmaaltemperatuur]]-stookgrens,0),"")</f>
        <v>0</v>
      </c>
    </row>
    <row r="1744" spans="1:15" x14ac:dyDescent="0.3">
      <c r="A1744">
        <v>278</v>
      </c>
      <c r="B1744">
        <v>20240204</v>
      </c>
      <c r="C1744">
        <v>6.1</v>
      </c>
      <c r="D1744">
        <v>9.9</v>
      </c>
      <c r="E1744">
        <v>144</v>
      </c>
      <c r="F1744">
        <v>1.2</v>
      </c>
      <c r="H1744">
        <v>85</v>
      </c>
      <c r="I1744" s="101" t="s">
        <v>26</v>
      </c>
      <c r="J1744" s="1">
        <f>DATEVALUE(RIGHT(jaar_zip[[#This Row],[YYYYMMDD]],2)&amp;"-"&amp;MID(jaar_zip[[#This Row],[YYYYMMDD]],5,2)&amp;"-"&amp;LEFT(jaar_zip[[#This Row],[YYYYMMDD]],4))</f>
        <v>45326</v>
      </c>
      <c r="K1744" s="101" t="str">
        <f>IF(AND(VALUE(MONTH(jaar_zip[[#This Row],[Datum]]))=1,VALUE(WEEKNUM(jaar_zip[[#This Row],[Datum]],21))&gt;51),RIGHT(YEAR(jaar_zip[[#This Row],[Datum]])-1,2),RIGHT(YEAR(jaar_zip[[#This Row],[Datum]]),2))&amp;"-"&amp; TEXT(WEEKNUM(jaar_zip[[#This Row],[Datum]],21),"00")</f>
        <v>24-05</v>
      </c>
      <c r="L1744" s="101">
        <f>MONTH(jaar_zip[[#This Row],[Datum]])</f>
        <v>2</v>
      </c>
      <c r="M1744" s="101">
        <f>IF(ISNUMBER(jaar_zip[[#This Row],[etmaaltemperatuur]]),IF(jaar_zip[[#This Row],[etmaaltemperatuur]]&lt;stookgrens,stookgrens-jaar_zip[[#This Row],[etmaaltemperatuur]],0),"")</f>
        <v>8.1</v>
      </c>
      <c r="N1744" s="101">
        <f>IF(ISNUMBER(jaar_zip[[#This Row],[graaddagen]]),IF(OR(MONTH(jaar_zip[[#This Row],[Datum]])=1,MONTH(jaar_zip[[#This Row],[Datum]])=2,MONTH(jaar_zip[[#This Row],[Datum]])=11,MONTH(jaar_zip[[#This Row],[Datum]])=12),1.1,IF(OR(MONTH(jaar_zip[[#This Row],[Datum]])=3,MONTH(jaar_zip[[#This Row],[Datum]])=10),1,0.8))*jaar_zip[[#This Row],[graaddagen]],"")</f>
        <v>8.91</v>
      </c>
      <c r="O1744" s="101">
        <f>IF(ISNUMBER(jaar_zip[[#This Row],[etmaaltemperatuur]]),IF(jaar_zip[[#This Row],[etmaaltemperatuur]]&gt;stookgrens,jaar_zip[[#This Row],[etmaaltemperatuur]]-stookgrens,0),"")</f>
        <v>0</v>
      </c>
    </row>
    <row r="1745" spans="1:15" x14ac:dyDescent="0.3">
      <c r="A1745">
        <v>278</v>
      </c>
      <c r="B1745">
        <v>20240205</v>
      </c>
      <c r="C1745">
        <v>8.1</v>
      </c>
      <c r="D1745">
        <v>9.9</v>
      </c>
      <c r="E1745">
        <v>258</v>
      </c>
      <c r="F1745">
        <v>0.3</v>
      </c>
      <c r="H1745">
        <v>81</v>
      </c>
      <c r="I1745" s="101" t="s">
        <v>26</v>
      </c>
      <c r="J1745" s="1">
        <f>DATEVALUE(RIGHT(jaar_zip[[#This Row],[YYYYMMDD]],2)&amp;"-"&amp;MID(jaar_zip[[#This Row],[YYYYMMDD]],5,2)&amp;"-"&amp;LEFT(jaar_zip[[#This Row],[YYYYMMDD]],4))</f>
        <v>45327</v>
      </c>
      <c r="K1745" s="101" t="str">
        <f>IF(AND(VALUE(MONTH(jaar_zip[[#This Row],[Datum]]))=1,VALUE(WEEKNUM(jaar_zip[[#This Row],[Datum]],21))&gt;51),RIGHT(YEAR(jaar_zip[[#This Row],[Datum]])-1,2),RIGHT(YEAR(jaar_zip[[#This Row],[Datum]]),2))&amp;"-"&amp; TEXT(WEEKNUM(jaar_zip[[#This Row],[Datum]],21),"00")</f>
        <v>24-06</v>
      </c>
      <c r="L1745" s="101">
        <f>MONTH(jaar_zip[[#This Row],[Datum]])</f>
        <v>2</v>
      </c>
      <c r="M1745" s="101">
        <f>IF(ISNUMBER(jaar_zip[[#This Row],[etmaaltemperatuur]]),IF(jaar_zip[[#This Row],[etmaaltemperatuur]]&lt;stookgrens,stookgrens-jaar_zip[[#This Row],[etmaaltemperatuur]],0),"")</f>
        <v>8.1</v>
      </c>
      <c r="N1745" s="101">
        <f>IF(ISNUMBER(jaar_zip[[#This Row],[graaddagen]]),IF(OR(MONTH(jaar_zip[[#This Row],[Datum]])=1,MONTH(jaar_zip[[#This Row],[Datum]])=2,MONTH(jaar_zip[[#This Row],[Datum]])=11,MONTH(jaar_zip[[#This Row],[Datum]])=12),1.1,IF(OR(MONTH(jaar_zip[[#This Row],[Datum]])=3,MONTH(jaar_zip[[#This Row],[Datum]])=10),1,0.8))*jaar_zip[[#This Row],[graaddagen]],"")</f>
        <v>8.91</v>
      </c>
      <c r="O1745" s="101">
        <f>IF(ISNUMBER(jaar_zip[[#This Row],[etmaaltemperatuur]]),IF(jaar_zip[[#This Row],[etmaaltemperatuur]]&gt;stookgrens,jaar_zip[[#This Row],[etmaaltemperatuur]]-stookgrens,0),"")</f>
        <v>0</v>
      </c>
    </row>
    <row r="1746" spans="1:15" x14ac:dyDescent="0.3">
      <c r="A1746">
        <v>278</v>
      </c>
      <c r="B1746">
        <v>20240206</v>
      </c>
      <c r="C1746">
        <v>8.1</v>
      </c>
      <c r="D1746">
        <v>10.199999999999999</v>
      </c>
      <c r="E1746">
        <v>143</v>
      </c>
      <c r="F1746">
        <v>14.3</v>
      </c>
      <c r="H1746">
        <v>84</v>
      </c>
      <c r="I1746" s="101" t="s">
        <v>26</v>
      </c>
      <c r="J1746" s="1">
        <f>DATEVALUE(RIGHT(jaar_zip[[#This Row],[YYYYMMDD]],2)&amp;"-"&amp;MID(jaar_zip[[#This Row],[YYYYMMDD]],5,2)&amp;"-"&amp;LEFT(jaar_zip[[#This Row],[YYYYMMDD]],4))</f>
        <v>45328</v>
      </c>
      <c r="K1746" s="101" t="str">
        <f>IF(AND(VALUE(MONTH(jaar_zip[[#This Row],[Datum]]))=1,VALUE(WEEKNUM(jaar_zip[[#This Row],[Datum]],21))&gt;51),RIGHT(YEAR(jaar_zip[[#This Row],[Datum]])-1,2),RIGHT(YEAR(jaar_zip[[#This Row],[Datum]]),2))&amp;"-"&amp; TEXT(WEEKNUM(jaar_zip[[#This Row],[Datum]],21),"00")</f>
        <v>24-06</v>
      </c>
      <c r="L1746" s="101">
        <f>MONTH(jaar_zip[[#This Row],[Datum]])</f>
        <v>2</v>
      </c>
      <c r="M1746" s="101">
        <f>IF(ISNUMBER(jaar_zip[[#This Row],[etmaaltemperatuur]]),IF(jaar_zip[[#This Row],[etmaaltemperatuur]]&lt;stookgrens,stookgrens-jaar_zip[[#This Row],[etmaaltemperatuur]],0),"")</f>
        <v>7.8000000000000007</v>
      </c>
      <c r="N1746" s="101">
        <f>IF(ISNUMBER(jaar_zip[[#This Row],[graaddagen]]),IF(OR(MONTH(jaar_zip[[#This Row],[Datum]])=1,MONTH(jaar_zip[[#This Row],[Datum]])=2,MONTH(jaar_zip[[#This Row],[Datum]])=11,MONTH(jaar_zip[[#This Row],[Datum]])=12),1.1,IF(OR(MONTH(jaar_zip[[#This Row],[Datum]])=3,MONTH(jaar_zip[[#This Row],[Datum]])=10),1,0.8))*jaar_zip[[#This Row],[graaddagen]],"")</f>
        <v>8.5800000000000018</v>
      </c>
      <c r="O1746" s="101">
        <f>IF(ISNUMBER(jaar_zip[[#This Row],[etmaaltemperatuur]]),IF(jaar_zip[[#This Row],[etmaaltemperatuur]]&gt;stookgrens,jaar_zip[[#This Row],[etmaaltemperatuur]]-stookgrens,0),"")</f>
        <v>0</v>
      </c>
    </row>
    <row r="1747" spans="1:15" x14ac:dyDescent="0.3">
      <c r="A1747">
        <v>278</v>
      </c>
      <c r="B1747">
        <v>20240207</v>
      </c>
      <c r="C1747">
        <v>1.3</v>
      </c>
      <c r="D1747">
        <v>3.8</v>
      </c>
      <c r="E1747">
        <v>438</v>
      </c>
      <c r="F1747">
        <v>1.3</v>
      </c>
      <c r="H1747">
        <v>86</v>
      </c>
      <c r="I1747" s="101" t="s">
        <v>26</v>
      </c>
      <c r="J1747" s="1">
        <f>DATEVALUE(RIGHT(jaar_zip[[#This Row],[YYYYMMDD]],2)&amp;"-"&amp;MID(jaar_zip[[#This Row],[YYYYMMDD]],5,2)&amp;"-"&amp;LEFT(jaar_zip[[#This Row],[YYYYMMDD]],4))</f>
        <v>45329</v>
      </c>
      <c r="K1747" s="101" t="str">
        <f>IF(AND(VALUE(MONTH(jaar_zip[[#This Row],[Datum]]))=1,VALUE(WEEKNUM(jaar_zip[[#This Row],[Datum]],21))&gt;51),RIGHT(YEAR(jaar_zip[[#This Row],[Datum]])-1,2),RIGHT(YEAR(jaar_zip[[#This Row],[Datum]]),2))&amp;"-"&amp; TEXT(WEEKNUM(jaar_zip[[#This Row],[Datum]],21),"00")</f>
        <v>24-06</v>
      </c>
      <c r="L1747" s="101">
        <f>MONTH(jaar_zip[[#This Row],[Datum]])</f>
        <v>2</v>
      </c>
      <c r="M1747" s="101">
        <f>IF(ISNUMBER(jaar_zip[[#This Row],[etmaaltemperatuur]]),IF(jaar_zip[[#This Row],[etmaaltemperatuur]]&lt;stookgrens,stookgrens-jaar_zip[[#This Row],[etmaaltemperatuur]],0),"")</f>
        <v>14.2</v>
      </c>
      <c r="N1747" s="101">
        <f>IF(ISNUMBER(jaar_zip[[#This Row],[graaddagen]]),IF(OR(MONTH(jaar_zip[[#This Row],[Datum]])=1,MONTH(jaar_zip[[#This Row],[Datum]])=2,MONTH(jaar_zip[[#This Row],[Datum]])=11,MONTH(jaar_zip[[#This Row],[Datum]])=12),1.1,IF(OR(MONTH(jaar_zip[[#This Row],[Datum]])=3,MONTH(jaar_zip[[#This Row],[Datum]])=10),1,0.8))*jaar_zip[[#This Row],[graaddagen]],"")</f>
        <v>15.620000000000001</v>
      </c>
      <c r="O1747" s="101">
        <f>IF(ISNUMBER(jaar_zip[[#This Row],[etmaaltemperatuur]]),IF(jaar_zip[[#This Row],[etmaaltemperatuur]]&gt;stookgrens,jaar_zip[[#This Row],[etmaaltemperatuur]]-stookgrens,0),"")</f>
        <v>0</v>
      </c>
    </row>
    <row r="1748" spans="1:15" x14ac:dyDescent="0.3">
      <c r="A1748">
        <v>278</v>
      </c>
      <c r="B1748">
        <v>20240208</v>
      </c>
      <c r="C1748">
        <v>3</v>
      </c>
      <c r="D1748">
        <v>1.7</v>
      </c>
      <c r="E1748">
        <v>158</v>
      </c>
      <c r="F1748">
        <v>13.1</v>
      </c>
      <c r="H1748">
        <v>95</v>
      </c>
      <c r="I1748" s="101" t="s">
        <v>26</v>
      </c>
      <c r="J1748" s="1">
        <f>DATEVALUE(RIGHT(jaar_zip[[#This Row],[YYYYMMDD]],2)&amp;"-"&amp;MID(jaar_zip[[#This Row],[YYYYMMDD]],5,2)&amp;"-"&amp;LEFT(jaar_zip[[#This Row],[YYYYMMDD]],4))</f>
        <v>45330</v>
      </c>
      <c r="K1748" s="101" t="str">
        <f>IF(AND(VALUE(MONTH(jaar_zip[[#This Row],[Datum]]))=1,VALUE(WEEKNUM(jaar_zip[[#This Row],[Datum]],21))&gt;51),RIGHT(YEAR(jaar_zip[[#This Row],[Datum]])-1,2),RIGHT(YEAR(jaar_zip[[#This Row],[Datum]]),2))&amp;"-"&amp; TEXT(WEEKNUM(jaar_zip[[#This Row],[Datum]],21),"00")</f>
        <v>24-06</v>
      </c>
      <c r="L1748" s="101">
        <f>MONTH(jaar_zip[[#This Row],[Datum]])</f>
        <v>2</v>
      </c>
      <c r="M1748" s="101">
        <f>IF(ISNUMBER(jaar_zip[[#This Row],[etmaaltemperatuur]]),IF(jaar_zip[[#This Row],[etmaaltemperatuur]]&lt;stookgrens,stookgrens-jaar_zip[[#This Row],[etmaaltemperatuur]],0),"")</f>
        <v>16.3</v>
      </c>
      <c r="N1748" s="101">
        <f>IF(ISNUMBER(jaar_zip[[#This Row],[graaddagen]]),IF(OR(MONTH(jaar_zip[[#This Row],[Datum]])=1,MONTH(jaar_zip[[#This Row],[Datum]])=2,MONTH(jaar_zip[[#This Row],[Datum]])=11,MONTH(jaar_zip[[#This Row],[Datum]])=12),1.1,IF(OR(MONTH(jaar_zip[[#This Row],[Datum]])=3,MONTH(jaar_zip[[#This Row],[Datum]])=10),1,0.8))*jaar_zip[[#This Row],[graaddagen]],"")</f>
        <v>17.930000000000003</v>
      </c>
      <c r="O1748" s="101">
        <f>IF(ISNUMBER(jaar_zip[[#This Row],[etmaaltemperatuur]]),IF(jaar_zip[[#This Row],[etmaaltemperatuur]]&gt;stookgrens,jaar_zip[[#This Row],[etmaaltemperatuur]]-stookgrens,0),"")</f>
        <v>0</v>
      </c>
    </row>
    <row r="1749" spans="1:15" x14ac:dyDescent="0.3">
      <c r="A1749">
        <v>278</v>
      </c>
      <c r="B1749">
        <v>20240209</v>
      </c>
      <c r="C1749">
        <v>2.8</v>
      </c>
      <c r="D1749">
        <v>9.4</v>
      </c>
      <c r="E1749">
        <v>230</v>
      </c>
      <c r="F1749">
        <v>8.4</v>
      </c>
      <c r="H1749">
        <v>92</v>
      </c>
      <c r="I1749" s="101" t="s">
        <v>26</v>
      </c>
      <c r="J1749" s="1">
        <f>DATEVALUE(RIGHT(jaar_zip[[#This Row],[YYYYMMDD]],2)&amp;"-"&amp;MID(jaar_zip[[#This Row],[YYYYMMDD]],5,2)&amp;"-"&amp;LEFT(jaar_zip[[#This Row],[YYYYMMDD]],4))</f>
        <v>45331</v>
      </c>
      <c r="K1749" s="101" t="str">
        <f>IF(AND(VALUE(MONTH(jaar_zip[[#This Row],[Datum]]))=1,VALUE(WEEKNUM(jaar_zip[[#This Row],[Datum]],21))&gt;51),RIGHT(YEAR(jaar_zip[[#This Row],[Datum]])-1,2),RIGHT(YEAR(jaar_zip[[#This Row],[Datum]]),2))&amp;"-"&amp; TEXT(WEEKNUM(jaar_zip[[#This Row],[Datum]],21),"00")</f>
        <v>24-06</v>
      </c>
      <c r="L1749" s="101">
        <f>MONTH(jaar_zip[[#This Row],[Datum]])</f>
        <v>2</v>
      </c>
      <c r="M1749" s="101">
        <f>IF(ISNUMBER(jaar_zip[[#This Row],[etmaaltemperatuur]]),IF(jaar_zip[[#This Row],[etmaaltemperatuur]]&lt;stookgrens,stookgrens-jaar_zip[[#This Row],[etmaaltemperatuur]],0),"")</f>
        <v>8.6</v>
      </c>
      <c r="N1749" s="101">
        <f>IF(ISNUMBER(jaar_zip[[#This Row],[graaddagen]]),IF(OR(MONTH(jaar_zip[[#This Row],[Datum]])=1,MONTH(jaar_zip[[#This Row],[Datum]])=2,MONTH(jaar_zip[[#This Row],[Datum]])=11,MONTH(jaar_zip[[#This Row],[Datum]])=12),1.1,IF(OR(MONTH(jaar_zip[[#This Row],[Datum]])=3,MONTH(jaar_zip[[#This Row],[Datum]])=10),1,0.8))*jaar_zip[[#This Row],[graaddagen]],"")</f>
        <v>9.4600000000000009</v>
      </c>
      <c r="O1749" s="101">
        <f>IF(ISNUMBER(jaar_zip[[#This Row],[etmaaltemperatuur]]),IF(jaar_zip[[#This Row],[etmaaltemperatuur]]&gt;stookgrens,jaar_zip[[#This Row],[etmaaltemperatuur]]-stookgrens,0),"")</f>
        <v>0</v>
      </c>
    </row>
    <row r="1750" spans="1:15" x14ac:dyDescent="0.3">
      <c r="A1750">
        <v>278</v>
      </c>
      <c r="B1750">
        <v>20240210</v>
      </c>
      <c r="C1750">
        <v>2</v>
      </c>
      <c r="D1750">
        <v>9.8000000000000007</v>
      </c>
      <c r="E1750">
        <v>389</v>
      </c>
      <c r="F1750">
        <v>0.4</v>
      </c>
      <c r="H1750">
        <v>93</v>
      </c>
      <c r="I1750" s="101" t="s">
        <v>26</v>
      </c>
      <c r="J1750" s="1">
        <f>DATEVALUE(RIGHT(jaar_zip[[#This Row],[YYYYMMDD]],2)&amp;"-"&amp;MID(jaar_zip[[#This Row],[YYYYMMDD]],5,2)&amp;"-"&amp;LEFT(jaar_zip[[#This Row],[YYYYMMDD]],4))</f>
        <v>45332</v>
      </c>
      <c r="K1750" s="101" t="str">
        <f>IF(AND(VALUE(MONTH(jaar_zip[[#This Row],[Datum]]))=1,VALUE(WEEKNUM(jaar_zip[[#This Row],[Datum]],21))&gt;51),RIGHT(YEAR(jaar_zip[[#This Row],[Datum]])-1,2),RIGHT(YEAR(jaar_zip[[#This Row],[Datum]]),2))&amp;"-"&amp; TEXT(WEEKNUM(jaar_zip[[#This Row],[Datum]],21),"00")</f>
        <v>24-06</v>
      </c>
      <c r="L1750" s="101">
        <f>MONTH(jaar_zip[[#This Row],[Datum]])</f>
        <v>2</v>
      </c>
      <c r="M1750" s="101">
        <f>IF(ISNUMBER(jaar_zip[[#This Row],[etmaaltemperatuur]]),IF(jaar_zip[[#This Row],[etmaaltemperatuur]]&lt;stookgrens,stookgrens-jaar_zip[[#This Row],[etmaaltemperatuur]],0),"")</f>
        <v>8.1999999999999993</v>
      </c>
      <c r="N1750" s="101">
        <f>IF(ISNUMBER(jaar_zip[[#This Row],[graaddagen]]),IF(OR(MONTH(jaar_zip[[#This Row],[Datum]])=1,MONTH(jaar_zip[[#This Row],[Datum]])=2,MONTH(jaar_zip[[#This Row],[Datum]])=11,MONTH(jaar_zip[[#This Row],[Datum]])=12),1.1,IF(OR(MONTH(jaar_zip[[#This Row],[Datum]])=3,MONTH(jaar_zip[[#This Row],[Datum]])=10),1,0.8))*jaar_zip[[#This Row],[graaddagen]],"")</f>
        <v>9.02</v>
      </c>
      <c r="O1750" s="101">
        <f>IF(ISNUMBER(jaar_zip[[#This Row],[etmaaltemperatuur]]),IF(jaar_zip[[#This Row],[etmaaltemperatuur]]&gt;stookgrens,jaar_zip[[#This Row],[etmaaltemperatuur]]-stookgrens,0),"")</f>
        <v>0</v>
      </c>
    </row>
    <row r="1751" spans="1:15" x14ac:dyDescent="0.3">
      <c r="A1751">
        <v>278</v>
      </c>
      <c r="B1751">
        <v>20240211</v>
      </c>
      <c r="C1751">
        <v>2.5</v>
      </c>
      <c r="D1751">
        <v>8.8000000000000007</v>
      </c>
      <c r="E1751">
        <v>216</v>
      </c>
      <c r="F1751">
        <v>0.1</v>
      </c>
      <c r="H1751">
        <v>93</v>
      </c>
      <c r="I1751" s="101" t="s">
        <v>26</v>
      </c>
      <c r="J1751" s="1">
        <f>DATEVALUE(RIGHT(jaar_zip[[#This Row],[YYYYMMDD]],2)&amp;"-"&amp;MID(jaar_zip[[#This Row],[YYYYMMDD]],5,2)&amp;"-"&amp;LEFT(jaar_zip[[#This Row],[YYYYMMDD]],4))</f>
        <v>45333</v>
      </c>
      <c r="K1751" s="101" t="str">
        <f>IF(AND(VALUE(MONTH(jaar_zip[[#This Row],[Datum]]))=1,VALUE(WEEKNUM(jaar_zip[[#This Row],[Datum]],21))&gt;51),RIGHT(YEAR(jaar_zip[[#This Row],[Datum]])-1,2),RIGHT(YEAR(jaar_zip[[#This Row],[Datum]]),2))&amp;"-"&amp; TEXT(WEEKNUM(jaar_zip[[#This Row],[Datum]],21),"00")</f>
        <v>24-06</v>
      </c>
      <c r="L1751" s="101">
        <f>MONTH(jaar_zip[[#This Row],[Datum]])</f>
        <v>2</v>
      </c>
      <c r="M1751" s="101">
        <f>IF(ISNUMBER(jaar_zip[[#This Row],[etmaaltemperatuur]]),IF(jaar_zip[[#This Row],[etmaaltemperatuur]]&lt;stookgrens,stookgrens-jaar_zip[[#This Row],[etmaaltemperatuur]],0),"")</f>
        <v>9.1999999999999993</v>
      </c>
      <c r="N1751" s="101">
        <f>IF(ISNUMBER(jaar_zip[[#This Row],[graaddagen]]),IF(OR(MONTH(jaar_zip[[#This Row],[Datum]])=1,MONTH(jaar_zip[[#This Row],[Datum]])=2,MONTH(jaar_zip[[#This Row],[Datum]])=11,MONTH(jaar_zip[[#This Row],[Datum]])=12),1.1,IF(OR(MONTH(jaar_zip[[#This Row],[Datum]])=3,MONTH(jaar_zip[[#This Row],[Datum]])=10),1,0.8))*jaar_zip[[#This Row],[graaddagen]],"")</f>
        <v>10.119999999999999</v>
      </c>
      <c r="O1751" s="101">
        <f>IF(ISNUMBER(jaar_zip[[#This Row],[etmaaltemperatuur]]),IF(jaar_zip[[#This Row],[etmaaltemperatuur]]&gt;stookgrens,jaar_zip[[#This Row],[etmaaltemperatuur]]-stookgrens,0),"")</f>
        <v>0</v>
      </c>
    </row>
    <row r="1752" spans="1:15" x14ac:dyDescent="0.3">
      <c r="A1752">
        <v>278</v>
      </c>
      <c r="B1752">
        <v>20240212</v>
      </c>
      <c r="C1752">
        <v>2.7</v>
      </c>
      <c r="D1752">
        <v>6.6</v>
      </c>
      <c r="E1752">
        <v>387</v>
      </c>
      <c r="F1752">
        <v>0</v>
      </c>
      <c r="H1752">
        <v>90</v>
      </c>
      <c r="I1752" s="101" t="s">
        <v>26</v>
      </c>
      <c r="J1752" s="1">
        <f>DATEVALUE(RIGHT(jaar_zip[[#This Row],[YYYYMMDD]],2)&amp;"-"&amp;MID(jaar_zip[[#This Row],[YYYYMMDD]],5,2)&amp;"-"&amp;LEFT(jaar_zip[[#This Row],[YYYYMMDD]],4))</f>
        <v>45334</v>
      </c>
      <c r="K1752" s="101" t="str">
        <f>IF(AND(VALUE(MONTH(jaar_zip[[#This Row],[Datum]]))=1,VALUE(WEEKNUM(jaar_zip[[#This Row],[Datum]],21))&gt;51),RIGHT(YEAR(jaar_zip[[#This Row],[Datum]])-1,2),RIGHT(YEAR(jaar_zip[[#This Row],[Datum]]),2))&amp;"-"&amp; TEXT(WEEKNUM(jaar_zip[[#This Row],[Datum]],21),"00")</f>
        <v>24-07</v>
      </c>
      <c r="L1752" s="101">
        <f>MONTH(jaar_zip[[#This Row],[Datum]])</f>
        <v>2</v>
      </c>
      <c r="M1752" s="101">
        <f>IF(ISNUMBER(jaar_zip[[#This Row],[etmaaltemperatuur]]),IF(jaar_zip[[#This Row],[etmaaltemperatuur]]&lt;stookgrens,stookgrens-jaar_zip[[#This Row],[etmaaltemperatuur]],0),"")</f>
        <v>11.4</v>
      </c>
      <c r="N1752" s="101">
        <f>IF(ISNUMBER(jaar_zip[[#This Row],[graaddagen]]),IF(OR(MONTH(jaar_zip[[#This Row],[Datum]])=1,MONTH(jaar_zip[[#This Row],[Datum]])=2,MONTH(jaar_zip[[#This Row],[Datum]])=11,MONTH(jaar_zip[[#This Row],[Datum]])=12),1.1,IF(OR(MONTH(jaar_zip[[#This Row],[Datum]])=3,MONTH(jaar_zip[[#This Row],[Datum]])=10),1,0.8))*jaar_zip[[#This Row],[graaddagen]],"")</f>
        <v>12.540000000000001</v>
      </c>
      <c r="O1752" s="101">
        <f>IF(ISNUMBER(jaar_zip[[#This Row],[etmaaltemperatuur]]),IF(jaar_zip[[#This Row],[etmaaltemperatuur]]&gt;stookgrens,jaar_zip[[#This Row],[etmaaltemperatuur]]-stookgrens,0),"")</f>
        <v>0</v>
      </c>
    </row>
    <row r="1753" spans="1:15" x14ac:dyDescent="0.3">
      <c r="A1753">
        <v>278</v>
      </c>
      <c r="B1753">
        <v>20240213</v>
      </c>
      <c r="C1753">
        <v>3.4</v>
      </c>
      <c r="D1753">
        <v>6.5</v>
      </c>
      <c r="E1753">
        <v>531</v>
      </c>
      <c r="F1753">
        <v>1</v>
      </c>
      <c r="H1753">
        <v>84</v>
      </c>
      <c r="I1753" s="101" t="s">
        <v>26</v>
      </c>
      <c r="J1753" s="1">
        <f>DATEVALUE(RIGHT(jaar_zip[[#This Row],[YYYYMMDD]],2)&amp;"-"&amp;MID(jaar_zip[[#This Row],[YYYYMMDD]],5,2)&amp;"-"&amp;LEFT(jaar_zip[[#This Row],[YYYYMMDD]],4))</f>
        <v>45335</v>
      </c>
      <c r="K1753" s="101" t="str">
        <f>IF(AND(VALUE(MONTH(jaar_zip[[#This Row],[Datum]]))=1,VALUE(WEEKNUM(jaar_zip[[#This Row],[Datum]],21))&gt;51),RIGHT(YEAR(jaar_zip[[#This Row],[Datum]])-1,2),RIGHT(YEAR(jaar_zip[[#This Row],[Datum]]),2))&amp;"-"&amp; TEXT(WEEKNUM(jaar_zip[[#This Row],[Datum]],21),"00")</f>
        <v>24-07</v>
      </c>
      <c r="L1753" s="101">
        <f>MONTH(jaar_zip[[#This Row],[Datum]])</f>
        <v>2</v>
      </c>
      <c r="M1753" s="101">
        <f>IF(ISNUMBER(jaar_zip[[#This Row],[etmaaltemperatuur]]),IF(jaar_zip[[#This Row],[etmaaltemperatuur]]&lt;stookgrens,stookgrens-jaar_zip[[#This Row],[etmaaltemperatuur]],0),"")</f>
        <v>11.5</v>
      </c>
      <c r="N1753" s="101">
        <f>IF(ISNUMBER(jaar_zip[[#This Row],[graaddagen]]),IF(OR(MONTH(jaar_zip[[#This Row],[Datum]])=1,MONTH(jaar_zip[[#This Row],[Datum]])=2,MONTH(jaar_zip[[#This Row],[Datum]])=11,MONTH(jaar_zip[[#This Row],[Datum]])=12),1.1,IF(OR(MONTH(jaar_zip[[#This Row],[Datum]])=3,MONTH(jaar_zip[[#This Row],[Datum]])=10),1,0.8))*jaar_zip[[#This Row],[graaddagen]],"")</f>
        <v>12.65</v>
      </c>
      <c r="O1753" s="101">
        <f>IF(ISNUMBER(jaar_zip[[#This Row],[etmaaltemperatuur]]),IF(jaar_zip[[#This Row],[etmaaltemperatuur]]&gt;stookgrens,jaar_zip[[#This Row],[etmaaltemperatuur]]-stookgrens,0),"")</f>
        <v>0</v>
      </c>
    </row>
    <row r="1754" spans="1:15" x14ac:dyDescent="0.3">
      <c r="A1754">
        <v>278</v>
      </c>
      <c r="B1754">
        <v>20240214</v>
      </c>
      <c r="C1754">
        <v>4.3</v>
      </c>
      <c r="D1754">
        <v>10.6</v>
      </c>
      <c r="E1754">
        <v>147</v>
      </c>
      <c r="F1754">
        <v>7.5</v>
      </c>
      <c r="H1754">
        <v>98</v>
      </c>
      <c r="I1754" s="101" t="s">
        <v>26</v>
      </c>
      <c r="J1754" s="1">
        <f>DATEVALUE(RIGHT(jaar_zip[[#This Row],[YYYYMMDD]],2)&amp;"-"&amp;MID(jaar_zip[[#This Row],[YYYYMMDD]],5,2)&amp;"-"&amp;LEFT(jaar_zip[[#This Row],[YYYYMMDD]],4))</f>
        <v>45336</v>
      </c>
      <c r="K1754" s="101" t="str">
        <f>IF(AND(VALUE(MONTH(jaar_zip[[#This Row],[Datum]]))=1,VALUE(WEEKNUM(jaar_zip[[#This Row],[Datum]],21))&gt;51),RIGHT(YEAR(jaar_zip[[#This Row],[Datum]])-1,2),RIGHT(YEAR(jaar_zip[[#This Row],[Datum]]),2))&amp;"-"&amp; TEXT(WEEKNUM(jaar_zip[[#This Row],[Datum]],21),"00")</f>
        <v>24-07</v>
      </c>
      <c r="L1754" s="101">
        <f>MONTH(jaar_zip[[#This Row],[Datum]])</f>
        <v>2</v>
      </c>
      <c r="M1754" s="101">
        <f>IF(ISNUMBER(jaar_zip[[#This Row],[etmaaltemperatuur]]),IF(jaar_zip[[#This Row],[etmaaltemperatuur]]&lt;stookgrens,stookgrens-jaar_zip[[#This Row],[etmaaltemperatuur]],0),"")</f>
        <v>7.4</v>
      </c>
      <c r="N1754" s="101">
        <f>IF(ISNUMBER(jaar_zip[[#This Row],[graaddagen]]),IF(OR(MONTH(jaar_zip[[#This Row],[Datum]])=1,MONTH(jaar_zip[[#This Row],[Datum]])=2,MONTH(jaar_zip[[#This Row],[Datum]])=11,MONTH(jaar_zip[[#This Row],[Datum]])=12),1.1,IF(OR(MONTH(jaar_zip[[#This Row],[Datum]])=3,MONTH(jaar_zip[[#This Row],[Datum]])=10),1,0.8))*jaar_zip[[#This Row],[graaddagen]],"")</f>
        <v>8.14</v>
      </c>
      <c r="O1754" s="101">
        <f>IF(ISNUMBER(jaar_zip[[#This Row],[etmaaltemperatuur]]),IF(jaar_zip[[#This Row],[etmaaltemperatuur]]&gt;stookgrens,jaar_zip[[#This Row],[etmaaltemperatuur]]-stookgrens,0),"")</f>
        <v>0</v>
      </c>
    </row>
    <row r="1755" spans="1:15" x14ac:dyDescent="0.3">
      <c r="A1755">
        <v>278</v>
      </c>
      <c r="B1755">
        <v>20240215</v>
      </c>
      <c r="C1755">
        <v>2.8</v>
      </c>
      <c r="D1755">
        <v>12.2</v>
      </c>
      <c r="E1755">
        <v>202</v>
      </c>
      <c r="F1755">
        <v>6.2</v>
      </c>
      <c r="H1755">
        <v>92</v>
      </c>
      <c r="I1755" s="101" t="s">
        <v>26</v>
      </c>
      <c r="J1755" s="1">
        <f>DATEVALUE(RIGHT(jaar_zip[[#This Row],[YYYYMMDD]],2)&amp;"-"&amp;MID(jaar_zip[[#This Row],[YYYYMMDD]],5,2)&amp;"-"&amp;LEFT(jaar_zip[[#This Row],[YYYYMMDD]],4))</f>
        <v>45337</v>
      </c>
      <c r="K1755" s="101" t="str">
        <f>IF(AND(VALUE(MONTH(jaar_zip[[#This Row],[Datum]]))=1,VALUE(WEEKNUM(jaar_zip[[#This Row],[Datum]],21))&gt;51),RIGHT(YEAR(jaar_zip[[#This Row],[Datum]])-1,2),RIGHT(YEAR(jaar_zip[[#This Row],[Datum]]),2))&amp;"-"&amp; TEXT(WEEKNUM(jaar_zip[[#This Row],[Datum]],21),"00")</f>
        <v>24-07</v>
      </c>
      <c r="L1755" s="101">
        <f>MONTH(jaar_zip[[#This Row],[Datum]])</f>
        <v>2</v>
      </c>
      <c r="M1755" s="101">
        <f>IF(ISNUMBER(jaar_zip[[#This Row],[etmaaltemperatuur]]),IF(jaar_zip[[#This Row],[etmaaltemperatuur]]&lt;stookgrens,stookgrens-jaar_zip[[#This Row],[etmaaltemperatuur]],0),"")</f>
        <v>5.8000000000000007</v>
      </c>
      <c r="N1755" s="101">
        <f>IF(ISNUMBER(jaar_zip[[#This Row],[graaddagen]]),IF(OR(MONTH(jaar_zip[[#This Row],[Datum]])=1,MONTH(jaar_zip[[#This Row],[Datum]])=2,MONTH(jaar_zip[[#This Row],[Datum]])=11,MONTH(jaar_zip[[#This Row],[Datum]])=12),1.1,IF(OR(MONTH(jaar_zip[[#This Row],[Datum]])=3,MONTH(jaar_zip[[#This Row],[Datum]])=10),1,0.8))*jaar_zip[[#This Row],[graaddagen]],"")</f>
        <v>6.3800000000000017</v>
      </c>
      <c r="O1755" s="101">
        <f>IF(ISNUMBER(jaar_zip[[#This Row],[etmaaltemperatuur]]),IF(jaar_zip[[#This Row],[etmaaltemperatuur]]&gt;stookgrens,jaar_zip[[#This Row],[etmaaltemperatuur]]-stookgrens,0),"")</f>
        <v>0</v>
      </c>
    </row>
    <row r="1756" spans="1:15" x14ac:dyDescent="0.3">
      <c r="A1756">
        <v>278</v>
      </c>
      <c r="B1756">
        <v>20240216</v>
      </c>
      <c r="C1756">
        <v>3.4</v>
      </c>
      <c r="D1756">
        <v>11.3</v>
      </c>
      <c r="E1756">
        <v>213</v>
      </c>
      <c r="F1756">
        <v>0.5</v>
      </c>
      <c r="H1756">
        <v>87</v>
      </c>
      <c r="I1756" s="101" t="s">
        <v>26</v>
      </c>
      <c r="J1756" s="1">
        <f>DATEVALUE(RIGHT(jaar_zip[[#This Row],[YYYYMMDD]],2)&amp;"-"&amp;MID(jaar_zip[[#This Row],[YYYYMMDD]],5,2)&amp;"-"&amp;LEFT(jaar_zip[[#This Row],[YYYYMMDD]],4))</f>
        <v>45338</v>
      </c>
      <c r="K1756" s="101" t="str">
        <f>IF(AND(VALUE(MONTH(jaar_zip[[#This Row],[Datum]]))=1,VALUE(WEEKNUM(jaar_zip[[#This Row],[Datum]],21))&gt;51),RIGHT(YEAR(jaar_zip[[#This Row],[Datum]])-1,2),RIGHT(YEAR(jaar_zip[[#This Row],[Datum]]),2))&amp;"-"&amp; TEXT(WEEKNUM(jaar_zip[[#This Row],[Datum]],21),"00")</f>
        <v>24-07</v>
      </c>
      <c r="L1756" s="101">
        <f>MONTH(jaar_zip[[#This Row],[Datum]])</f>
        <v>2</v>
      </c>
      <c r="M1756" s="101">
        <f>IF(ISNUMBER(jaar_zip[[#This Row],[etmaaltemperatuur]]),IF(jaar_zip[[#This Row],[etmaaltemperatuur]]&lt;stookgrens,stookgrens-jaar_zip[[#This Row],[etmaaltemperatuur]],0),"")</f>
        <v>6.6999999999999993</v>
      </c>
      <c r="N1756" s="101">
        <f>IF(ISNUMBER(jaar_zip[[#This Row],[graaddagen]]),IF(OR(MONTH(jaar_zip[[#This Row],[Datum]])=1,MONTH(jaar_zip[[#This Row],[Datum]])=2,MONTH(jaar_zip[[#This Row],[Datum]])=11,MONTH(jaar_zip[[#This Row],[Datum]])=12),1.1,IF(OR(MONTH(jaar_zip[[#This Row],[Datum]])=3,MONTH(jaar_zip[[#This Row],[Datum]])=10),1,0.8))*jaar_zip[[#This Row],[graaddagen]],"")</f>
        <v>7.37</v>
      </c>
      <c r="O1756" s="101">
        <f>IF(ISNUMBER(jaar_zip[[#This Row],[etmaaltemperatuur]]),IF(jaar_zip[[#This Row],[etmaaltemperatuur]]&gt;stookgrens,jaar_zip[[#This Row],[etmaaltemperatuur]]-stookgrens,0),"")</f>
        <v>0</v>
      </c>
    </row>
    <row r="1757" spans="1:15" x14ac:dyDescent="0.3">
      <c r="A1757">
        <v>278</v>
      </c>
      <c r="B1757">
        <v>20240217</v>
      </c>
      <c r="C1757">
        <v>1.7</v>
      </c>
      <c r="D1757">
        <v>9.6</v>
      </c>
      <c r="E1757">
        <v>345</v>
      </c>
      <c r="F1757">
        <v>0</v>
      </c>
      <c r="H1757">
        <v>93</v>
      </c>
      <c r="I1757" s="101" t="s">
        <v>26</v>
      </c>
      <c r="J1757" s="1">
        <f>DATEVALUE(RIGHT(jaar_zip[[#This Row],[YYYYMMDD]],2)&amp;"-"&amp;MID(jaar_zip[[#This Row],[YYYYMMDD]],5,2)&amp;"-"&amp;LEFT(jaar_zip[[#This Row],[YYYYMMDD]],4))</f>
        <v>45339</v>
      </c>
      <c r="K1757" s="101" t="str">
        <f>IF(AND(VALUE(MONTH(jaar_zip[[#This Row],[Datum]]))=1,VALUE(WEEKNUM(jaar_zip[[#This Row],[Datum]],21))&gt;51),RIGHT(YEAR(jaar_zip[[#This Row],[Datum]])-1,2),RIGHT(YEAR(jaar_zip[[#This Row],[Datum]]),2))&amp;"-"&amp; TEXT(WEEKNUM(jaar_zip[[#This Row],[Datum]],21),"00")</f>
        <v>24-07</v>
      </c>
      <c r="L1757" s="101">
        <f>MONTH(jaar_zip[[#This Row],[Datum]])</f>
        <v>2</v>
      </c>
      <c r="M1757" s="101">
        <f>IF(ISNUMBER(jaar_zip[[#This Row],[etmaaltemperatuur]]),IF(jaar_zip[[#This Row],[etmaaltemperatuur]]&lt;stookgrens,stookgrens-jaar_zip[[#This Row],[etmaaltemperatuur]],0),"")</f>
        <v>8.4</v>
      </c>
      <c r="N1757" s="101">
        <f>IF(ISNUMBER(jaar_zip[[#This Row],[graaddagen]]),IF(OR(MONTH(jaar_zip[[#This Row],[Datum]])=1,MONTH(jaar_zip[[#This Row],[Datum]])=2,MONTH(jaar_zip[[#This Row],[Datum]])=11,MONTH(jaar_zip[[#This Row],[Datum]])=12),1.1,IF(OR(MONTH(jaar_zip[[#This Row],[Datum]])=3,MONTH(jaar_zip[[#This Row],[Datum]])=10),1,0.8))*jaar_zip[[#This Row],[graaddagen]],"")</f>
        <v>9.240000000000002</v>
      </c>
      <c r="O1757" s="101">
        <f>IF(ISNUMBER(jaar_zip[[#This Row],[etmaaltemperatuur]]),IF(jaar_zip[[#This Row],[etmaaltemperatuur]]&gt;stookgrens,jaar_zip[[#This Row],[etmaaltemperatuur]]-stookgrens,0),"")</f>
        <v>0</v>
      </c>
    </row>
    <row r="1758" spans="1:15" x14ac:dyDescent="0.3">
      <c r="A1758">
        <v>278</v>
      </c>
      <c r="B1758">
        <v>20240218</v>
      </c>
      <c r="C1758">
        <v>4.8</v>
      </c>
      <c r="D1758">
        <v>9</v>
      </c>
      <c r="E1758">
        <v>125</v>
      </c>
      <c r="F1758">
        <v>21.5</v>
      </c>
      <c r="H1758">
        <v>92</v>
      </c>
      <c r="I1758" s="101" t="s">
        <v>26</v>
      </c>
      <c r="J1758" s="1">
        <f>DATEVALUE(RIGHT(jaar_zip[[#This Row],[YYYYMMDD]],2)&amp;"-"&amp;MID(jaar_zip[[#This Row],[YYYYMMDD]],5,2)&amp;"-"&amp;LEFT(jaar_zip[[#This Row],[YYYYMMDD]],4))</f>
        <v>45340</v>
      </c>
      <c r="K1758" s="101" t="str">
        <f>IF(AND(VALUE(MONTH(jaar_zip[[#This Row],[Datum]]))=1,VALUE(WEEKNUM(jaar_zip[[#This Row],[Datum]],21))&gt;51),RIGHT(YEAR(jaar_zip[[#This Row],[Datum]])-1,2),RIGHT(YEAR(jaar_zip[[#This Row],[Datum]]),2))&amp;"-"&amp; TEXT(WEEKNUM(jaar_zip[[#This Row],[Datum]],21),"00")</f>
        <v>24-07</v>
      </c>
      <c r="L1758" s="101">
        <f>MONTH(jaar_zip[[#This Row],[Datum]])</f>
        <v>2</v>
      </c>
      <c r="M1758" s="101">
        <f>IF(ISNUMBER(jaar_zip[[#This Row],[etmaaltemperatuur]]),IF(jaar_zip[[#This Row],[etmaaltemperatuur]]&lt;stookgrens,stookgrens-jaar_zip[[#This Row],[etmaaltemperatuur]],0),"")</f>
        <v>9</v>
      </c>
      <c r="N1758" s="101">
        <f>IF(ISNUMBER(jaar_zip[[#This Row],[graaddagen]]),IF(OR(MONTH(jaar_zip[[#This Row],[Datum]])=1,MONTH(jaar_zip[[#This Row],[Datum]])=2,MONTH(jaar_zip[[#This Row],[Datum]])=11,MONTH(jaar_zip[[#This Row],[Datum]])=12),1.1,IF(OR(MONTH(jaar_zip[[#This Row],[Datum]])=3,MONTH(jaar_zip[[#This Row],[Datum]])=10),1,0.8))*jaar_zip[[#This Row],[graaddagen]],"")</f>
        <v>9.9</v>
      </c>
      <c r="O1758" s="101">
        <f>IF(ISNUMBER(jaar_zip[[#This Row],[etmaaltemperatuur]]),IF(jaar_zip[[#This Row],[etmaaltemperatuur]]&gt;stookgrens,jaar_zip[[#This Row],[etmaaltemperatuur]]-stookgrens,0),"")</f>
        <v>0</v>
      </c>
    </row>
    <row r="1759" spans="1:15" x14ac:dyDescent="0.3">
      <c r="A1759">
        <v>278</v>
      </c>
      <c r="B1759">
        <v>20240219</v>
      </c>
      <c r="C1759">
        <v>3.8</v>
      </c>
      <c r="D1759">
        <v>8.6</v>
      </c>
      <c r="E1759">
        <v>227</v>
      </c>
      <c r="F1759">
        <v>0.6</v>
      </c>
      <c r="H1759">
        <v>91</v>
      </c>
      <c r="I1759" s="101" t="s">
        <v>26</v>
      </c>
      <c r="J1759" s="1">
        <f>DATEVALUE(RIGHT(jaar_zip[[#This Row],[YYYYMMDD]],2)&amp;"-"&amp;MID(jaar_zip[[#This Row],[YYYYMMDD]],5,2)&amp;"-"&amp;LEFT(jaar_zip[[#This Row],[YYYYMMDD]],4))</f>
        <v>45341</v>
      </c>
      <c r="K1759" s="101" t="str">
        <f>IF(AND(VALUE(MONTH(jaar_zip[[#This Row],[Datum]]))=1,VALUE(WEEKNUM(jaar_zip[[#This Row],[Datum]],21))&gt;51),RIGHT(YEAR(jaar_zip[[#This Row],[Datum]])-1,2),RIGHT(YEAR(jaar_zip[[#This Row],[Datum]]),2))&amp;"-"&amp; TEXT(WEEKNUM(jaar_zip[[#This Row],[Datum]],21),"00")</f>
        <v>24-08</v>
      </c>
      <c r="L1759" s="101">
        <f>MONTH(jaar_zip[[#This Row],[Datum]])</f>
        <v>2</v>
      </c>
      <c r="M1759" s="101">
        <f>IF(ISNUMBER(jaar_zip[[#This Row],[etmaaltemperatuur]]),IF(jaar_zip[[#This Row],[etmaaltemperatuur]]&lt;stookgrens,stookgrens-jaar_zip[[#This Row],[etmaaltemperatuur]],0),"")</f>
        <v>9.4</v>
      </c>
      <c r="N1759" s="101">
        <f>IF(ISNUMBER(jaar_zip[[#This Row],[graaddagen]]),IF(OR(MONTH(jaar_zip[[#This Row],[Datum]])=1,MONTH(jaar_zip[[#This Row],[Datum]])=2,MONTH(jaar_zip[[#This Row],[Datum]])=11,MONTH(jaar_zip[[#This Row],[Datum]])=12),1.1,IF(OR(MONTH(jaar_zip[[#This Row],[Datum]])=3,MONTH(jaar_zip[[#This Row],[Datum]])=10),1,0.8))*jaar_zip[[#This Row],[graaddagen]],"")</f>
        <v>10.340000000000002</v>
      </c>
      <c r="O1759" s="101">
        <f>IF(ISNUMBER(jaar_zip[[#This Row],[etmaaltemperatuur]]),IF(jaar_zip[[#This Row],[etmaaltemperatuur]]&gt;stookgrens,jaar_zip[[#This Row],[etmaaltemperatuur]]-stookgrens,0),"")</f>
        <v>0</v>
      </c>
    </row>
    <row r="1760" spans="1:15" x14ac:dyDescent="0.3">
      <c r="A1760">
        <v>278</v>
      </c>
      <c r="B1760">
        <v>20240220</v>
      </c>
      <c r="C1760">
        <v>4</v>
      </c>
      <c r="D1760">
        <v>8</v>
      </c>
      <c r="E1760">
        <v>494</v>
      </c>
      <c r="F1760">
        <v>0.4</v>
      </c>
      <c r="H1760">
        <v>89</v>
      </c>
      <c r="I1760" s="101" t="s">
        <v>26</v>
      </c>
      <c r="J1760" s="1">
        <f>DATEVALUE(RIGHT(jaar_zip[[#This Row],[YYYYMMDD]],2)&amp;"-"&amp;MID(jaar_zip[[#This Row],[YYYYMMDD]],5,2)&amp;"-"&amp;LEFT(jaar_zip[[#This Row],[YYYYMMDD]],4))</f>
        <v>45342</v>
      </c>
      <c r="K1760" s="101" t="str">
        <f>IF(AND(VALUE(MONTH(jaar_zip[[#This Row],[Datum]]))=1,VALUE(WEEKNUM(jaar_zip[[#This Row],[Datum]],21))&gt;51),RIGHT(YEAR(jaar_zip[[#This Row],[Datum]])-1,2),RIGHT(YEAR(jaar_zip[[#This Row],[Datum]]),2))&amp;"-"&amp; TEXT(WEEKNUM(jaar_zip[[#This Row],[Datum]],21),"00")</f>
        <v>24-08</v>
      </c>
      <c r="L1760" s="101">
        <f>MONTH(jaar_zip[[#This Row],[Datum]])</f>
        <v>2</v>
      </c>
      <c r="M1760" s="101">
        <f>IF(ISNUMBER(jaar_zip[[#This Row],[etmaaltemperatuur]]),IF(jaar_zip[[#This Row],[etmaaltemperatuur]]&lt;stookgrens,stookgrens-jaar_zip[[#This Row],[etmaaltemperatuur]],0),"")</f>
        <v>10</v>
      </c>
      <c r="N1760" s="101">
        <f>IF(ISNUMBER(jaar_zip[[#This Row],[graaddagen]]),IF(OR(MONTH(jaar_zip[[#This Row],[Datum]])=1,MONTH(jaar_zip[[#This Row],[Datum]])=2,MONTH(jaar_zip[[#This Row],[Datum]])=11,MONTH(jaar_zip[[#This Row],[Datum]])=12),1.1,IF(OR(MONTH(jaar_zip[[#This Row],[Datum]])=3,MONTH(jaar_zip[[#This Row],[Datum]])=10),1,0.8))*jaar_zip[[#This Row],[graaddagen]],"")</f>
        <v>11</v>
      </c>
      <c r="O1760" s="101">
        <f>IF(ISNUMBER(jaar_zip[[#This Row],[etmaaltemperatuur]]),IF(jaar_zip[[#This Row],[etmaaltemperatuur]]&gt;stookgrens,jaar_zip[[#This Row],[etmaaltemperatuur]]-stookgrens,0),"")</f>
        <v>0</v>
      </c>
    </row>
    <row r="1761" spans="1:15" x14ac:dyDescent="0.3">
      <c r="A1761">
        <v>278</v>
      </c>
      <c r="B1761">
        <v>20240221</v>
      </c>
      <c r="C1761">
        <v>4.5</v>
      </c>
      <c r="D1761">
        <v>9.1</v>
      </c>
      <c r="E1761">
        <v>266</v>
      </c>
      <c r="F1761">
        <v>4</v>
      </c>
      <c r="H1761">
        <v>87</v>
      </c>
      <c r="I1761" s="101" t="s">
        <v>26</v>
      </c>
      <c r="J1761" s="1">
        <f>DATEVALUE(RIGHT(jaar_zip[[#This Row],[YYYYMMDD]],2)&amp;"-"&amp;MID(jaar_zip[[#This Row],[YYYYMMDD]],5,2)&amp;"-"&amp;LEFT(jaar_zip[[#This Row],[YYYYMMDD]],4))</f>
        <v>45343</v>
      </c>
      <c r="K1761" s="101" t="str">
        <f>IF(AND(VALUE(MONTH(jaar_zip[[#This Row],[Datum]]))=1,VALUE(WEEKNUM(jaar_zip[[#This Row],[Datum]],21))&gt;51),RIGHT(YEAR(jaar_zip[[#This Row],[Datum]])-1,2),RIGHT(YEAR(jaar_zip[[#This Row],[Datum]]),2))&amp;"-"&amp; TEXT(WEEKNUM(jaar_zip[[#This Row],[Datum]],21),"00")</f>
        <v>24-08</v>
      </c>
      <c r="L1761" s="101">
        <f>MONTH(jaar_zip[[#This Row],[Datum]])</f>
        <v>2</v>
      </c>
      <c r="M1761" s="101">
        <f>IF(ISNUMBER(jaar_zip[[#This Row],[etmaaltemperatuur]]),IF(jaar_zip[[#This Row],[etmaaltemperatuur]]&lt;stookgrens,stookgrens-jaar_zip[[#This Row],[etmaaltemperatuur]],0),"")</f>
        <v>8.9</v>
      </c>
      <c r="N1761" s="101">
        <f>IF(ISNUMBER(jaar_zip[[#This Row],[graaddagen]]),IF(OR(MONTH(jaar_zip[[#This Row],[Datum]])=1,MONTH(jaar_zip[[#This Row],[Datum]])=2,MONTH(jaar_zip[[#This Row],[Datum]])=11,MONTH(jaar_zip[[#This Row],[Datum]])=12),1.1,IF(OR(MONTH(jaar_zip[[#This Row],[Datum]])=3,MONTH(jaar_zip[[#This Row],[Datum]])=10),1,0.8))*jaar_zip[[#This Row],[graaddagen]],"")</f>
        <v>9.7900000000000009</v>
      </c>
      <c r="O1761" s="101">
        <f>IF(ISNUMBER(jaar_zip[[#This Row],[etmaaltemperatuur]]),IF(jaar_zip[[#This Row],[etmaaltemperatuur]]&gt;stookgrens,jaar_zip[[#This Row],[etmaaltemperatuur]]-stookgrens,0),"")</f>
        <v>0</v>
      </c>
    </row>
    <row r="1762" spans="1:15" x14ac:dyDescent="0.3">
      <c r="A1762">
        <v>278</v>
      </c>
      <c r="B1762">
        <v>20240222</v>
      </c>
      <c r="C1762">
        <v>5.2</v>
      </c>
      <c r="D1762">
        <v>9.9</v>
      </c>
      <c r="E1762">
        <v>363</v>
      </c>
      <c r="F1762">
        <v>4.0999999999999996</v>
      </c>
      <c r="H1762">
        <v>91</v>
      </c>
      <c r="I1762" s="101" t="s">
        <v>26</v>
      </c>
      <c r="J1762" s="1">
        <f>DATEVALUE(RIGHT(jaar_zip[[#This Row],[YYYYMMDD]],2)&amp;"-"&amp;MID(jaar_zip[[#This Row],[YYYYMMDD]],5,2)&amp;"-"&amp;LEFT(jaar_zip[[#This Row],[YYYYMMDD]],4))</f>
        <v>45344</v>
      </c>
      <c r="K1762" s="101" t="str">
        <f>IF(AND(VALUE(MONTH(jaar_zip[[#This Row],[Datum]]))=1,VALUE(WEEKNUM(jaar_zip[[#This Row],[Datum]],21))&gt;51),RIGHT(YEAR(jaar_zip[[#This Row],[Datum]])-1,2),RIGHT(YEAR(jaar_zip[[#This Row],[Datum]]),2))&amp;"-"&amp; TEXT(WEEKNUM(jaar_zip[[#This Row],[Datum]],21),"00")</f>
        <v>24-08</v>
      </c>
      <c r="L1762" s="101">
        <f>MONTH(jaar_zip[[#This Row],[Datum]])</f>
        <v>2</v>
      </c>
      <c r="M1762" s="101">
        <f>IF(ISNUMBER(jaar_zip[[#This Row],[etmaaltemperatuur]]),IF(jaar_zip[[#This Row],[etmaaltemperatuur]]&lt;stookgrens,stookgrens-jaar_zip[[#This Row],[etmaaltemperatuur]],0),"")</f>
        <v>8.1</v>
      </c>
      <c r="N1762" s="101">
        <f>IF(ISNUMBER(jaar_zip[[#This Row],[graaddagen]]),IF(OR(MONTH(jaar_zip[[#This Row],[Datum]])=1,MONTH(jaar_zip[[#This Row],[Datum]])=2,MONTH(jaar_zip[[#This Row],[Datum]])=11,MONTH(jaar_zip[[#This Row],[Datum]])=12),1.1,IF(OR(MONTH(jaar_zip[[#This Row],[Datum]])=3,MONTH(jaar_zip[[#This Row],[Datum]])=10),1,0.8))*jaar_zip[[#This Row],[graaddagen]],"")</f>
        <v>8.91</v>
      </c>
      <c r="O1762" s="101">
        <f>IF(ISNUMBER(jaar_zip[[#This Row],[etmaaltemperatuur]]),IF(jaar_zip[[#This Row],[etmaaltemperatuur]]&gt;stookgrens,jaar_zip[[#This Row],[etmaaltemperatuur]]-stookgrens,0),"")</f>
        <v>0</v>
      </c>
    </row>
    <row r="1763" spans="1:15" x14ac:dyDescent="0.3">
      <c r="A1763">
        <v>278</v>
      </c>
      <c r="B1763">
        <v>20240223</v>
      </c>
      <c r="C1763">
        <v>4.5</v>
      </c>
      <c r="D1763">
        <v>6.1</v>
      </c>
      <c r="E1763">
        <v>287</v>
      </c>
      <c r="F1763">
        <v>1.3</v>
      </c>
      <c r="H1763">
        <v>81</v>
      </c>
      <c r="I1763" s="101" t="s">
        <v>26</v>
      </c>
      <c r="J1763" s="1">
        <f>DATEVALUE(RIGHT(jaar_zip[[#This Row],[YYYYMMDD]],2)&amp;"-"&amp;MID(jaar_zip[[#This Row],[YYYYMMDD]],5,2)&amp;"-"&amp;LEFT(jaar_zip[[#This Row],[YYYYMMDD]],4))</f>
        <v>45345</v>
      </c>
      <c r="K1763" s="101" t="str">
        <f>IF(AND(VALUE(MONTH(jaar_zip[[#This Row],[Datum]]))=1,VALUE(WEEKNUM(jaar_zip[[#This Row],[Datum]],21))&gt;51),RIGHT(YEAR(jaar_zip[[#This Row],[Datum]])-1,2),RIGHT(YEAR(jaar_zip[[#This Row],[Datum]]),2))&amp;"-"&amp; TEXT(WEEKNUM(jaar_zip[[#This Row],[Datum]],21),"00")</f>
        <v>24-08</v>
      </c>
      <c r="L1763" s="101">
        <f>MONTH(jaar_zip[[#This Row],[Datum]])</f>
        <v>2</v>
      </c>
      <c r="M1763" s="101">
        <f>IF(ISNUMBER(jaar_zip[[#This Row],[etmaaltemperatuur]]),IF(jaar_zip[[#This Row],[etmaaltemperatuur]]&lt;stookgrens,stookgrens-jaar_zip[[#This Row],[etmaaltemperatuur]],0),"")</f>
        <v>11.9</v>
      </c>
      <c r="N1763" s="101">
        <f>IF(ISNUMBER(jaar_zip[[#This Row],[graaddagen]]),IF(OR(MONTH(jaar_zip[[#This Row],[Datum]])=1,MONTH(jaar_zip[[#This Row],[Datum]])=2,MONTH(jaar_zip[[#This Row],[Datum]])=11,MONTH(jaar_zip[[#This Row],[Datum]])=12),1.1,IF(OR(MONTH(jaar_zip[[#This Row],[Datum]])=3,MONTH(jaar_zip[[#This Row],[Datum]])=10),1,0.8))*jaar_zip[[#This Row],[graaddagen]],"")</f>
        <v>13.090000000000002</v>
      </c>
      <c r="O1763" s="101">
        <f>IF(ISNUMBER(jaar_zip[[#This Row],[etmaaltemperatuur]]),IF(jaar_zip[[#This Row],[etmaaltemperatuur]]&gt;stookgrens,jaar_zip[[#This Row],[etmaaltemperatuur]]-stookgrens,0),"")</f>
        <v>0</v>
      </c>
    </row>
    <row r="1764" spans="1:15" x14ac:dyDescent="0.3">
      <c r="A1764">
        <v>278</v>
      </c>
      <c r="B1764">
        <v>20240224</v>
      </c>
      <c r="C1764">
        <v>2.7</v>
      </c>
      <c r="D1764">
        <v>4.8</v>
      </c>
      <c r="E1764">
        <v>425</v>
      </c>
      <c r="F1764">
        <v>0.9</v>
      </c>
      <c r="H1764">
        <v>86</v>
      </c>
      <c r="I1764" s="101" t="s">
        <v>26</v>
      </c>
      <c r="J1764" s="1">
        <f>DATEVALUE(RIGHT(jaar_zip[[#This Row],[YYYYMMDD]],2)&amp;"-"&amp;MID(jaar_zip[[#This Row],[YYYYMMDD]],5,2)&amp;"-"&amp;LEFT(jaar_zip[[#This Row],[YYYYMMDD]],4))</f>
        <v>45346</v>
      </c>
      <c r="K1764" s="101" t="str">
        <f>IF(AND(VALUE(MONTH(jaar_zip[[#This Row],[Datum]]))=1,VALUE(WEEKNUM(jaar_zip[[#This Row],[Datum]],21))&gt;51),RIGHT(YEAR(jaar_zip[[#This Row],[Datum]])-1,2),RIGHT(YEAR(jaar_zip[[#This Row],[Datum]]),2))&amp;"-"&amp; TEXT(WEEKNUM(jaar_zip[[#This Row],[Datum]],21),"00")</f>
        <v>24-08</v>
      </c>
      <c r="L1764" s="101">
        <f>MONTH(jaar_zip[[#This Row],[Datum]])</f>
        <v>2</v>
      </c>
      <c r="M1764" s="101">
        <f>IF(ISNUMBER(jaar_zip[[#This Row],[etmaaltemperatuur]]),IF(jaar_zip[[#This Row],[etmaaltemperatuur]]&lt;stookgrens,stookgrens-jaar_zip[[#This Row],[etmaaltemperatuur]],0),"")</f>
        <v>13.2</v>
      </c>
      <c r="N1764" s="101">
        <f>IF(ISNUMBER(jaar_zip[[#This Row],[graaddagen]]),IF(OR(MONTH(jaar_zip[[#This Row],[Datum]])=1,MONTH(jaar_zip[[#This Row],[Datum]])=2,MONTH(jaar_zip[[#This Row],[Datum]])=11,MONTH(jaar_zip[[#This Row],[Datum]])=12),1.1,IF(OR(MONTH(jaar_zip[[#This Row],[Datum]])=3,MONTH(jaar_zip[[#This Row],[Datum]])=10),1,0.8))*jaar_zip[[#This Row],[graaddagen]],"")</f>
        <v>14.52</v>
      </c>
      <c r="O1764" s="101">
        <f>IF(ISNUMBER(jaar_zip[[#This Row],[etmaaltemperatuur]]),IF(jaar_zip[[#This Row],[etmaaltemperatuur]]&gt;stookgrens,jaar_zip[[#This Row],[etmaaltemperatuur]]-stookgrens,0),"")</f>
        <v>0</v>
      </c>
    </row>
    <row r="1765" spans="1:15" x14ac:dyDescent="0.3">
      <c r="A1765">
        <v>278</v>
      </c>
      <c r="B1765">
        <v>20240225</v>
      </c>
      <c r="C1765">
        <v>2.6</v>
      </c>
      <c r="D1765">
        <v>5.8</v>
      </c>
      <c r="E1765">
        <v>496</v>
      </c>
      <c r="F1765">
        <v>0.1</v>
      </c>
      <c r="H1765">
        <v>85</v>
      </c>
      <c r="I1765" s="101" t="s">
        <v>26</v>
      </c>
      <c r="J1765" s="1">
        <f>DATEVALUE(RIGHT(jaar_zip[[#This Row],[YYYYMMDD]],2)&amp;"-"&amp;MID(jaar_zip[[#This Row],[YYYYMMDD]],5,2)&amp;"-"&amp;LEFT(jaar_zip[[#This Row],[YYYYMMDD]],4))</f>
        <v>45347</v>
      </c>
      <c r="K1765" s="101" t="str">
        <f>IF(AND(VALUE(MONTH(jaar_zip[[#This Row],[Datum]]))=1,VALUE(WEEKNUM(jaar_zip[[#This Row],[Datum]],21))&gt;51),RIGHT(YEAR(jaar_zip[[#This Row],[Datum]])-1,2),RIGHT(YEAR(jaar_zip[[#This Row],[Datum]]),2))&amp;"-"&amp; TEXT(WEEKNUM(jaar_zip[[#This Row],[Datum]],21),"00")</f>
        <v>24-08</v>
      </c>
      <c r="L1765" s="101">
        <f>MONTH(jaar_zip[[#This Row],[Datum]])</f>
        <v>2</v>
      </c>
      <c r="M1765" s="101">
        <f>IF(ISNUMBER(jaar_zip[[#This Row],[etmaaltemperatuur]]),IF(jaar_zip[[#This Row],[etmaaltemperatuur]]&lt;stookgrens,stookgrens-jaar_zip[[#This Row],[etmaaltemperatuur]],0),"")</f>
        <v>12.2</v>
      </c>
      <c r="N1765" s="101">
        <f>IF(ISNUMBER(jaar_zip[[#This Row],[graaddagen]]),IF(OR(MONTH(jaar_zip[[#This Row],[Datum]])=1,MONTH(jaar_zip[[#This Row],[Datum]])=2,MONTH(jaar_zip[[#This Row],[Datum]])=11,MONTH(jaar_zip[[#This Row],[Datum]])=12),1.1,IF(OR(MONTH(jaar_zip[[#This Row],[Datum]])=3,MONTH(jaar_zip[[#This Row],[Datum]])=10),1,0.8))*jaar_zip[[#This Row],[graaddagen]],"")</f>
        <v>13.42</v>
      </c>
      <c r="O1765" s="101">
        <f>IF(ISNUMBER(jaar_zip[[#This Row],[etmaaltemperatuur]]),IF(jaar_zip[[#This Row],[etmaaltemperatuur]]&gt;stookgrens,jaar_zip[[#This Row],[etmaaltemperatuur]]-stookgrens,0),"")</f>
        <v>0</v>
      </c>
    </row>
    <row r="1766" spans="1:15" x14ac:dyDescent="0.3">
      <c r="A1766">
        <v>278</v>
      </c>
      <c r="B1766">
        <v>20240226</v>
      </c>
      <c r="C1766">
        <v>4.3</v>
      </c>
      <c r="D1766">
        <v>4.4000000000000004</v>
      </c>
      <c r="E1766">
        <v>282</v>
      </c>
      <c r="F1766">
        <v>0</v>
      </c>
      <c r="H1766">
        <v>88</v>
      </c>
      <c r="I1766" s="101" t="s">
        <v>26</v>
      </c>
      <c r="J1766" s="1">
        <f>DATEVALUE(RIGHT(jaar_zip[[#This Row],[YYYYMMDD]],2)&amp;"-"&amp;MID(jaar_zip[[#This Row],[YYYYMMDD]],5,2)&amp;"-"&amp;LEFT(jaar_zip[[#This Row],[YYYYMMDD]],4))</f>
        <v>45348</v>
      </c>
      <c r="K1766" s="101" t="str">
        <f>IF(AND(VALUE(MONTH(jaar_zip[[#This Row],[Datum]]))=1,VALUE(WEEKNUM(jaar_zip[[#This Row],[Datum]],21))&gt;51),RIGHT(YEAR(jaar_zip[[#This Row],[Datum]])-1,2),RIGHT(YEAR(jaar_zip[[#This Row],[Datum]]),2))&amp;"-"&amp; TEXT(WEEKNUM(jaar_zip[[#This Row],[Datum]],21),"00")</f>
        <v>24-09</v>
      </c>
      <c r="L1766" s="101">
        <f>MONTH(jaar_zip[[#This Row],[Datum]])</f>
        <v>2</v>
      </c>
      <c r="M1766" s="101">
        <f>IF(ISNUMBER(jaar_zip[[#This Row],[etmaaltemperatuur]]),IF(jaar_zip[[#This Row],[etmaaltemperatuur]]&lt;stookgrens,stookgrens-jaar_zip[[#This Row],[etmaaltemperatuur]],0),"")</f>
        <v>13.6</v>
      </c>
      <c r="N1766" s="101">
        <f>IF(ISNUMBER(jaar_zip[[#This Row],[graaddagen]]),IF(OR(MONTH(jaar_zip[[#This Row],[Datum]])=1,MONTH(jaar_zip[[#This Row],[Datum]])=2,MONTH(jaar_zip[[#This Row],[Datum]])=11,MONTH(jaar_zip[[#This Row],[Datum]])=12),1.1,IF(OR(MONTH(jaar_zip[[#This Row],[Datum]])=3,MONTH(jaar_zip[[#This Row],[Datum]])=10),1,0.8))*jaar_zip[[#This Row],[graaddagen]],"")</f>
        <v>14.96</v>
      </c>
      <c r="O1766" s="101">
        <f>IF(ISNUMBER(jaar_zip[[#This Row],[etmaaltemperatuur]]),IF(jaar_zip[[#This Row],[etmaaltemperatuur]]&gt;stookgrens,jaar_zip[[#This Row],[etmaaltemperatuur]]-stookgrens,0),"")</f>
        <v>0</v>
      </c>
    </row>
    <row r="1767" spans="1:15" x14ac:dyDescent="0.3">
      <c r="A1767">
        <v>278</v>
      </c>
      <c r="B1767">
        <v>20240227</v>
      </c>
      <c r="C1767">
        <v>2.1</v>
      </c>
      <c r="D1767">
        <v>2.7</v>
      </c>
      <c r="E1767">
        <v>805</v>
      </c>
      <c r="F1767">
        <v>0</v>
      </c>
      <c r="H1767">
        <v>93</v>
      </c>
      <c r="I1767" s="101" t="s">
        <v>26</v>
      </c>
      <c r="J1767" s="1">
        <f>DATEVALUE(RIGHT(jaar_zip[[#This Row],[YYYYMMDD]],2)&amp;"-"&amp;MID(jaar_zip[[#This Row],[YYYYMMDD]],5,2)&amp;"-"&amp;LEFT(jaar_zip[[#This Row],[YYYYMMDD]],4))</f>
        <v>45349</v>
      </c>
      <c r="K1767" s="101" t="str">
        <f>IF(AND(VALUE(MONTH(jaar_zip[[#This Row],[Datum]]))=1,VALUE(WEEKNUM(jaar_zip[[#This Row],[Datum]],21))&gt;51),RIGHT(YEAR(jaar_zip[[#This Row],[Datum]])-1,2),RIGHT(YEAR(jaar_zip[[#This Row],[Datum]]),2))&amp;"-"&amp; TEXT(WEEKNUM(jaar_zip[[#This Row],[Datum]],21),"00")</f>
        <v>24-09</v>
      </c>
      <c r="L1767" s="101">
        <f>MONTH(jaar_zip[[#This Row],[Datum]])</f>
        <v>2</v>
      </c>
      <c r="M1767" s="101">
        <f>IF(ISNUMBER(jaar_zip[[#This Row],[etmaaltemperatuur]]),IF(jaar_zip[[#This Row],[etmaaltemperatuur]]&lt;stookgrens,stookgrens-jaar_zip[[#This Row],[etmaaltemperatuur]],0),"")</f>
        <v>15.3</v>
      </c>
      <c r="N1767" s="101">
        <f>IF(ISNUMBER(jaar_zip[[#This Row],[graaddagen]]),IF(OR(MONTH(jaar_zip[[#This Row],[Datum]])=1,MONTH(jaar_zip[[#This Row],[Datum]])=2,MONTH(jaar_zip[[#This Row],[Datum]])=11,MONTH(jaar_zip[[#This Row],[Datum]])=12),1.1,IF(OR(MONTH(jaar_zip[[#This Row],[Datum]])=3,MONTH(jaar_zip[[#This Row],[Datum]])=10),1,0.8))*jaar_zip[[#This Row],[graaddagen]],"")</f>
        <v>16.830000000000002</v>
      </c>
      <c r="O1767" s="101">
        <f>IF(ISNUMBER(jaar_zip[[#This Row],[etmaaltemperatuur]]),IF(jaar_zip[[#This Row],[etmaaltemperatuur]]&gt;stookgrens,jaar_zip[[#This Row],[etmaaltemperatuur]]-stookgrens,0),"")</f>
        <v>0</v>
      </c>
    </row>
    <row r="1768" spans="1:15" x14ac:dyDescent="0.3">
      <c r="A1768">
        <v>278</v>
      </c>
      <c r="B1768">
        <v>20240228</v>
      </c>
      <c r="C1768">
        <v>2.6</v>
      </c>
      <c r="D1768">
        <v>4.9000000000000004</v>
      </c>
      <c r="E1768">
        <v>526</v>
      </c>
      <c r="F1768">
        <v>0</v>
      </c>
      <c r="H1768">
        <v>92</v>
      </c>
      <c r="I1768" s="101" t="s">
        <v>26</v>
      </c>
      <c r="J1768" s="1">
        <f>DATEVALUE(RIGHT(jaar_zip[[#This Row],[YYYYMMDD]],2)&amp;"-"&amp;MID(jaar_zip[[#This Row],[YYYYMMDD]],5,2)&amp;"-"&amp;LEFT(jaar_zip[[#This Row],[YYYYMMDD]],4))</f>
        <v>45350</v>
      </c>
      <c r="K1768" s="101" t="str">
        <f>IF(AND(VALUE(MONTH(jaar_zip[[#This Row],[Datum]]))=1,VALUE(WEEKNUM(jaar_zip[[#This Row],[Datum]],21))&gt;51),RIGHT(YEAR(jaar_zip[[#This Row],[Datum]])-1,2),RIGHT(YEAR(jaar_zip[[#This Row],[Datum]]),2))&amp;"-"&amp; TEXT(WEEKNUM(jaar_zip[[#This Row],[Datum]],21),"00")</f>
        <v>24-09</v>
      </c>
      <c r="L1768" s="101">
        <f>MONTH(jaar_zip[[#This Row],[Datum]])</f>
        <v>2</v>
      </c>
      <c r="M1768" s="101">
        <f>IF(ISNUMBER(jaar_zip[[#This Row],[etmaaltemperatuur]]),IF(jaar_zip[[#This Row],[etmaaltemperatuur]]&lt;stookgrens,stookgrens-jaar_zip[[#This Row],[etmaaltemperatuur]],0),"")</f>
        <v>13.1</v>
      </c>
      <c r="N1768" s="101">
        <f>IF(ISNUMBER(jaar_zip[[#This Row],[graaddagen]]),IF(OR(MONTH(jaar_zip[[#This Row],[Datum]])=1,MONTH(jaar_zip[[#This Row],[Datum]])=2,MONTH(jaar_zip[[#This Row],[Datum]])=11,MONTH(jaar_zip[[#This Row],[Datum]])=12),1.1,IF(OR(MONTH(jaar_zip[[#This Row],[Datum]])=3,MONTH(jaar_zip[[#This Row],[Datum]])=10),1,0.8))*jaar_zip[[#This Row],[graaddagen]],"")</f>
        <v>14.41</v>
      </c>
      <c r="O1768" s="101">
        <f>IF(ISNUMBER(jaar_zip[[#This Row],[etmaaltemperatuur]]),IF(jaar_zip[[#This Row],[etmaaltemperatuur]]&gt;stookgrens,jaar_zip[[#This Row],[etmaaltemperatuur]]-stookgrens,0),"")</f>
        <v>0</v>
      </c>
    </row>
    <row r="1769" spans="1:15" x14ac:dyDescent="0.3">
      <c r="A1769">
        <v>278</v>
      </c>
      <c r="B1769">
        <v>20240229</v>
      </c>
      <c r="C1769">
        <v>3.5</v>
      </c>
      <c r="D1769">
        <v>7.5</v>
      </c>
      <c r="E1769">
        <v>306</v>
      </c>
      <c r="F1769">
        <v>3.7</v>
      </c>
      <c r="H1769">
        <v>87</v>
      </c>
      <c r="I1769" s="101" t="s">
        <v>26</v>
      </c>
      <c r="J1769" s="1">
        <f>DATEVALUE(RIGHT(jaar_zip[[#This Row],[YYYYMMDD]],2)&amp;"-"&amp;MID(jaar_zip[[#This Row],[YYYYMMDD]],5,2)&amp;"-"&amp;LEFT(jaar_zip[[#This Row],[YYYYMMDD]],4))</f>
        <v>45351</v>
      </c>
      <c r="K1769" s="101" t="str">
        <f>IF(AND(VALUE(MONTH(jaar_zip[[#This Row],[Datum]]))=1,VALUE(WEEKNUM(jaar_zip[[#This Row],[Datum]],21))&gt;51),RIGHT(YEAR(jaar_zip[[#This Row],[Datum]])-1,2),RIGHT(YEAR(jaar_zip[[#This Row],[Datum]]),2))&amp;"-"&amp; TEXT(WEEKNUM(jaar_zip[[#This Row],[Datum]],21),"00")</f>
        <v>24-09</v>
      </c>
      <c r="L1769" s="101">
        <f>MONTH(jaar_zip[[#This Row],[Datum]])</f>
        <v>2</v>
      </c>
      <c r="M1769" s="101">
        <f>IF(ISNUMBER(jaar_zip[[#This Row],[etmaaltemperatuur]]),IF(jaar_zip[[#This Row],[etmaaltemperatuur]]&lt;stookgrens,stookgrens-jaar_zip[[#This Row],[etmaaltemperatuur]],0),"")</f>
        <v>10.5</v>
      </c>
      <c r="N1769" s="101">
        <f>IF(ISNUMBER(jaar_zip[[#This Row],[graaddagen]]),IF(OR(MONTH(jaar_zip[[#This Row],[Datum]])=1,MONTH(jaar_zip[[#This Row],[Datum]])=2,MONTH(jaar_zip[[#This Row],[Datum]])=11,MONTH(jaar_zip[[#This Row],[Datum]])=12),1.1,IF(OR(MONTH(jaar_zip[[#This Row],[Datum]])=3,MONTH(jaar_zip[[#This Row],[Datum]])=10),1,0.8))*jaar_zip[[#This Row],[graaddagen]],"")</f>
        <v>11.55</v>
      </c>
      <c r="O1769" s="101">
        <f>IF(ISNUMBER(jaar_zip[[#This Row],[etmaaltemperatuur]]),IF(jaar_zip[[#This Row],[etmaaltemperatuur]]&gt;stookgrens,jaar_zip[[#This Row],[etmaaltemperatuur]]-stookgrens,0),"")</f>
        <v>0</v>
      </c>
    </row>
    <row r="1770" spans="1:15" x14ac:dyDescent="0.3">
      <c r="A1770">
        <v>278</v>
      </c>
      <c r="B1770">
        <v>20240301</v>
      </c>
      <c r="C1770">
        <v>3.7</v>
      </c>
      <c r="D1770">
        <v>8.6999999999999993</v>
      </c>
      <c r="E1770">
        <v>863</v>
      </c>
      <c r="F1770">
        <v>0</v>
      </c>
      <c r="H1770">
        <v>70</v>
      </c>
      <c r="I1770" s="101" t="s">
        <v>26</v>
      </c>
      <c r="J1770" s="1">
        <f>DATEVALUE(RIGHT(jaar_zip[[#This Row],[YYYYMMDD]],2)&amp;"-"&amp;MID(jaar_zip[[#This Row],[YYYYMMDD]],5,2)&amp;"-"&amp;LEFT(jaar_zip[[#This Row],[YYYYMMDD]],4))</f>
        <v>45352</v>
      </c>
      <c r="K1770" s="101" t="str">
        <f>IF(AND(VALUE(MONTH(jaar_zip[[#This Row],[Datum]]))=1,VALUE(WEEKNUM(jaar_zip[[#This Row],[Datum]],21))&gt;51),RIGHT(YEAR(jaar_zip[[#This Row],[Datum]])-1,2),RIGHT(YEAR(jaar_zip[[#This Row],[Datum]]),2))&amp;"-"&amp; TEXT(WEEKNUM(jaar_zip[[#This Row],[Datum]],21),"00")</f>
        <v>24-09</v>
      </c>
      <c r="L1770" s="101">
        <f>MONTH(jaar_zip[[#This Row],[Datum]])</f>
        <v>3</v>
      </c>
      <c r="M1770" s="101">
        <f>IF(ISNUMBER(jaar_zip[[#This Row],[etmaaltemperatuur]]),IF(jaar_zip[[#This Row],[etmaaltemperatuur]]&lt;stookgrens,stookgrens-jaar_zip[[#This Row],[etmaaltemperatuur]],0),"")</f>
        <v>9.3000000000000007</v>
      </c>
      <c r="N1770" s="101">
        <f>IF(ISNUMBER(jaar_zip[[#This Row],[graaddagen]]),IF(OR(MONTH(jaar_zip[[#This Row],[Datum]])=1,MONTH(jaar_zip[[#This Row],[Datum]])=2,MONTH(jaar_zip[[#This Row],[Datum]])=11,MONTH(jaar_zip[[#This Row],[Datum]])=12),1.1,IF(OR(MONTH(jaar_zip[[#This Row],[Datum]])=3,MONTH(jaar_zip[[#This Row],[Datum]])=10),1,0.8))*jaar_zip[[#This Row],[graaddagen]],"")</f>
        <v>9.3000000000000007</v>
      </c>
      <c r="O1770" s="101">
        <f>IF(ISNUMBER(jaar_zip[[#This Row],[etmaaltemperatuur]]),IF(jaar_zip[[#This Row],[etmaaltemperatuur]]&gt;stookgrens,jaar_zip[[#This Row],[etmaaltemperatuur]]-stookgrens,0),"")</f>
        <v>0</v>
      </c>
    </row>
    <row r="1771" spans="1:15" x14ac:dyDescent="0.3">
      <c r="A1771">
        <v>278</v>
      </c>
      <c r="B1771">
        <v>20240302</v>
      </c>
      <c r="C1771">
        <v>3.5</v>
      </c>
      <c r="D1771">
        <v>9.9</v>
      </c>
      <c r="E1771">
        <v>1166</v>
      </c>
      <c r="F1771">
        <v>0</v>
      </c>
      <c r="H1771">
        <v>67</v>
      </c>
      <c r="I1771" s="101" t="s">
        <v>26</v>
      </c>
      <c r="J1771" s="1">
        <f>DATEVALUE(RIGHT(jaar_zip[[#This Row],[YYYYMMDD]],2)&amp;"-"&amp;MID(jaar_zip[[#This Row],[YYYYMMDD]],5,2)&amp;"-"&amp;LEFT(jaar_zip[[#This Row],[YYYYMMDD]],4))</f>
        <v>45353</v>
      </c>
      <c r="K1771" s="101" t="str">
        <f>IF(AND(VALUE(MONTH(jaar_zip[[#This Row],[Datum]]))=1,VALUE(WEEKNUM(jaar_zip[[#This Row],[Datum]],21))&gt;51),RIGHT(YEAR(jaar_zip[[#This Row],[Datum]])-1,2),RIGHT(YEAR(jaar_zip[[#This Row],[Datum]]),2))&amp;"-"&amp; TEXT(WEEKNUM(jaar_zip[[#This Row],[Datum]],21),"00")</f>
        <v>24-09</v>
      </c>
      <c r="L1771" s="101">
        <f>MONTH(jaar_zip[[#This Row],[Datum]])</f>
        <v>3</v>
      </c>
      <c r="M1771" s="101">
        <f>IF(ISNUMBER(jaar_zip[[#This Row],[etmaaltemperatuur]]),IF(jaar_zip[[#This Row],[etmaaltemperatuur]]&lt;stookgrens,stookgrens-jaar_zip[[#This Row],[etmaaltemperatuur]],0),"")</f>
        <v>8.1</v>
      </c>
      <c r="N1771" s="101">
        <f>IF(ISNUMBER(jaar_zip[[#This Row],[graaddagen]]),IF(OR(MONTH(jaar_zip[[#This Row],[Datum]])=1,MONTH(jaar_zip[[#This Row],[Datum]])=2,MONTH(jaar_zip[[#This Row],[Datum]])=11,MONTH(jaar_zip[[#This Row],[Datum]])=12),1.1,IF(OR(MONTH(jaar_zip[[#This Row],[Datum]])=3,MONTH(jaar_zip[[#This Row],[Datum]])=10),1,0.8))*jaar_zip[[#This Row],[graaddagen]],"")</f>
        <v>8.1</v>
      </c>
      <c r="O1771" s="101">
        <f>IF(ISNUMBER(jaar_zip[[#This Row],[etmaaltemperatuur]]),IF(jaar_zip[[#This Row],[etmaaltemperatuur]]&gt;stookgrens,jaar_zip[[#This Row],[etmaaltemperatuur]]-stookgrens,0),"")</f>
        <v>0</v>
      </c>
    </row>
    <row r="1772" spans="1:15" x14ac:dyDescent="0.3">
      <c r="A1772">
        <v>278</v>
      </c>
      <c r="B1772">
        <v>20240303</v>
      </c>
      <c r="C1772">
        <v>2.2999999999999998</v>
      </c>
      <c r="D1772">
        <v>9.5</v>
      </c>
      <c r="E1772">
        <v>1043</v>
      </c>
      <c r="F1772">
        <v>0</v>
      </c>
      <c r="H1772">
        <v>79</v>
      </c>
      <c r="I1772" s="101" t="s">
        <v>26</v>
      </c>
      <c r="J1772" s="1">
        <f>DATEVALUE(RIGHT(jaar_zip[[#This Row],[YYYYMMDD]],2)&amp;"-"&amp;MID(jaar_zip[[#This Row],[YYYYMMDD]],5,2)&amp;"-"&amp;LEFT(jaar_zip[[#This Row],[YYYYMMDD]],4))</f>
        <v>45354</v>
      </c>
      <c r="K1772" s="101" t="str">
        <f>IF(AND(VALUE(MONTH(jaar_zip[[#This Row],[Datum]]))=1,VALUE(WEEKNUM(jaar_zip[[#This Row],[Datum]],21))&gt;51),RIGHT(YEAR(jaar_zip[[#This Row],[Datum]])-1,2),RIGHT(YEAR(jaar_zip[[#This Row],[Datum]]),2))&amp;"-"&amp; TEXT(WEEKNUM(jaar_zip[[#This Row],[Datum]],21),"00")</f>
        <v>24-09</v>
      </c>
      <c r="L1772" s="101">
        <f>MONTH(jaar_zip[[#This Row],[Datum]])</f>
        <v>3</v>
      </c>
      <c r="M1772" s="101">
        <f>IF(ISNUMBER(jaar_zip[[#This Row],[etmaaltemperatuur]]),IF(jaar_zip[[#This Row],[etmaaltemperatuur]]&lt;stookgrens,stookgrens-jaar_zip[[#This Row],[etmaaltemperatuur]],0),"")</f>
        <v>8.5</v>
      </c>
      <c r="N1772" s="101">
        <f>IF(ISNUMBER(jaar_zip[[#This Row],[graaddagen]]),IF(OR(MONTH(jaar_zip[[#This Row],[Datum]])=1,MONTH(jaar_zip[[#This Row],[Datum]])=2,MONTH(jaar_zip[[#This Row],[Datum]])=11,MONTH(jaar_zip[[#This Row],[Datum]])=12),1.1,IF(OR(MONTH(jaar_zip[[#This Row],[Datum]])=3,MONTH(jaar_zip[[#This Row],[Datum]])=10),1,0.8))*jaar_zip[[#This Row],[graaddagen]],"")</f>
        <v>8.5</v>
      </c>
      <c r="O1772" s="101">
        <f>IF(ISNUMBER(jaar_zip[[#This Row],[etmaaltemperatuur]]),IF(jaar_zip[[#This Row],[etmaaltemperatuur]]&gt;stookgrens,jaar_zip[[#This Row],[etmaaltemperatuur]]-stookgrens,0),"")</f>
        <v>0</v>
      </c>
    </row>
    <row r="1773" spans="1:15" x14ac:dyDescent="0.3">
      <c r="A1773">
        <v>278</v>
      </c>
      <c r="B1773">
        <v>20240304</v>
      </c>
      <c r="C1773">
        <v>2.2000000000000002</v>
      </c>
      <c r="D1773">
        <v>7.4</v>
      </c>
      <c r="E1773">
        <v>230</v>
      </c>
      <c r="F1773">
        <v>0</v>
      </c>
      <c r="H1773">
        <v>93</v>
      </c>
      <c r="I1773" s="101" t="s">
        <v>26</v>
      </c>
      <c r="J1773" s="1">
        <f>DATEVALUE(RIGHT(jaar_zip[[#This Row],[YYYYMMDD]],2)&amp;"-"&amp;MID(jaar_zip[[#This Row],[YYYYMMDD]],5,2)&amp;"-"&amp;LEFT(jaar_zip[[#This Row],[YYYYMMDD]],4))</f>
        <v>45355</v>
      </c>
      <c r="K1773" s="101" t="str">
        <f>IF(AND(VALUE(MONTH(jaar_zip[[#This Row],[Datum]]))=1,VALUE(WEEKNUM(jaar_zip[[#This Row],[Datum]],21))&gt;51),RIGHT(YEAR(jaar_zip[[#This Row],[Datum]])-1,2),RIGHT(YEAR(jaar_zip[[#This Row],[Datum]]),2))&amp;"-"&amp; TEXT(WEEKNUM(jaar_zip[[#This Row],[Datum]],21),"00")</f>
        <v>24-10</v>
      </c>
      <c r="L1773" s="101">
        <f>MONTH(jaar_zip[[#This Row],[Datum]])</f>
        <v>3</v>
      </c>
      <c r="M1773" s="101">
        <f>IF(ISNUMBER(jaar_zip[[#This Row],[etmaaltemperatuur]]),IF(jaar_zip[[#This Row],[etmaaltemperatuur]]&lt;stookgrens,stookgrens-jaar_zip[[#This Row],[etmaaltemperatuur]],0),"")</f>
        <v>10.6</v>
      </c>
      <c r="N1773" s="101">
        <f>IF(ISNUMBER(jaar_zip[[#This Row],[graaddagen]]),IF(OR(MONTH(jaar_zip[[#This Row],[Datum]])=1,MONTH(jaar_zip[[#This Row],[Datum]])=2,MONTH(jaar_zip[[#This Row],[Datum]])=11,MONTH(jaar_zip[[#This Row],[Datum]])=12),1.1,IF(OR(MONTH(jaar_zip[[#This Row],[Datum]])=3,MONTH(jaar_zip[[#This Row],[Datum]])=10),1,0.8))*jaar_zip[[#This Row],[graaddagen]],"")</f>
        <v>10.6</v>
      </c>
      <c r="O1773" s="101">
        <f>IF(ISNUMBER(jaar_zip[[#This Row],[etmaaltemperatuur]]),IF(jaar_zip[[#This Row],[etmaaltemperatuur]]&gt;stookgrens,jaar_zip[[#This Row],[etmaaltemperatuur]]-stookgrens,0),"")</f>
        <v>0</v>
      </c>
    </row>
    <row r="1774" spans="1:15" x14ac:dyDescent="0.3">
      <c r="A1774">
        <v>278</v>
      </c>
      <c r="B1774">
        <v>20240305</v>
      </c>
      <c r="C1774">
        <v>1.3</v>
      </c>
      <c r="D1774">
        <v>7.4</v>
      </c>
      <c r="E1774">
        <v>219</v>
      </c>
      <c r="F1774">
        <v>1.6</v>
      </c>
      <c r="H1774">
        <v>96</v>
      </c>
      <c r="I1774" s="101" t="s">
        <v>26</v>
      </c>
      <c r="J1774" s="1">
        <f>DATEVALUE(RIGHT(jaar_zip[[#This Row],[YYYYMMDD]],2)&amp;"-"&amp;MID(jaar_zip[[#This Row],[YYYYMMDD]],5,2)&amp;"-"&amp;LEFT(jaar_zip[[#This Row],[YYYYMMDD]],4))</f>
        <v>45356</v>
      </c>
      <c r="K1774" s="101" t="str">
        <f>IF(AND(VALUE(MONTH(jaar_zip[[#This Row],[Datum]]))=1,VALUE(WEEKNUM(jaar_zip[[#This Row],[Datum]],21))&gt;51),RIGHT(YEAR(jaar_zip[[#This Row],[Datum]])-1,2),RIGHT(YEAR(jaar_zip[[#This Row],[Datum]]),2))&amp;"-"&amp; TEXT(WEEKNUM(jaar_zip[[#This Row],[Datum]],21),"00")</f>
        <v>24-10</v>
      </c>
      <c r="L1774" s="101">
        <f>MONTH(jaar_zip[[#This Row],[Datum]])</f>
        <v>3</v>
      </c>
      <c r="M1774" s="101">
        <f>IF(ISNUMBER(jaar_zip[[#This Row],[etmaaltemperatuur]]),IF(jaar_zip[[#This Row],[etmaaltemperatuur]]&lt;stookgrens,stookgrens-jaar_zip[[#This Row],[etmaaltemperatuur]],0),"")</f>
        <v>10.6</v>
      </c>
      <c r="N1774" s="101">
        <f>IF(ISNUMBER(jaar_zip[[#This Row],[graaddagen]]),IF(OR(MONTH(jaar_zip[[#This Row],[Datum]])=1,MONTH(jaar_zip[[#This Row],[Datum]])=2,MONTH(jaar_zip[[#This Row],[Datum]])=11,MONTH(jaar_zip[[#This Row],[Datum]])=12),1.1,IF(OR(MONTH(jaar_zip[[#This Row],[Datum]])=3,MONTH(jaar_zip[[#This Row],[Datum]])=10),1,0.8))*jaar_zip[[#This Row],[graaddagen]],"")</f>
        <v>10.6</v>
      </c>
      <c r="O1774" s="101">
        <f>IF(ISNUMBER(jaar_zip[[#This Row],[etmaaltemperatuur]]),IF(jaar_zip[[#This Row],[etmaaltemperatuur]]&gt;stookgrens,jaar_zip[[#This Row],[etmaaltemperatuur]]-stookgrens,0),"")</f>
        <v>0</v>
      </c>
    </row>
    <row r="1775" spans="1:15" x14ac:dyDescent="0.3">
      <c r="A1775">
        <v>278</v>
      </c>
      <c r="B1775">
        <v>20240306</v>
      </c>
      <c r="C1775">
        <v>1.8</v>
      </c>
      <c r="D1775">
        <v>6.2</v>
      </c>
      <c r="E1775">
        <v>835</v>
      </c>
      <c r="F1775">
        <v>0</v>
      </c>
      <c r="H1775">
        <v>92</v>
      </c>
      <c r="I1775" s="101" t="s">
        <v>26</v>
      </c>
      <c r="J1775" s="1">
        <f>DATEVALUE(RIGHT(jaar_zip[[#This Row],[YYYYMMDD]],2)&amp;"-"&amp;MID(jaar_zip[[#This Row],[YYYYMMDD]],5,2)&amp;"-"&amp;LEFT(jaar_zip[[#This Row],[YYYYMMDD]],4))</f>
        <v>45357</v>
      </c>
      <c r="K1775" s="101" t="str">
        <f>IF(AND(VALUE(MONTH(jaar_zip[[#This Row],[Datum]]))=1,VALUE(WEEKNUM(jaar_zip[[#This Row],[Datum]],21))&gt;51),RIGHT(YEAR(jaar_zip[[#This Row],[Datum]])-1,2),RIGHT(YEAR(jaar_zip[[#This Row],[Datum]]),2))&amp;"-"&amp; TEXT(WEEKNUM(jaar_zip[[#This Row],[Datum]],21),"00")</f>
        <v>24-10</v>
      </c>
      <c r="L1775" s="101">
        <f>MONTH(jaar_zip[[#This Row],[Datum]])</f>
        <v>3</v>
      </c>
      <c r="M1775" s="101">
        <f>IF(ISNUMBER(jaar_zip[[#This Row],[etmaaltemperatuur]]),IF(jaar_zip[[#This Row],[etmaaltemperatuur]]&lt;stookgrens,stookgrens-jaar_zip[[#This Row],[etmaaltemperatuur]],0),"")</f>
        <v>11.8</v>
      </c>
      <c r="N1775" s="101">
        <f>IF(ISNUMBER(jaar_zip[[#This Row],[graaddagen]]),IF(OR(MONTH(jaar_zip[[#This Row],[Datum]])=1,MONTH(jaar_zip[[#This Row],[Datum]])=2,MONTH(jaar_zip[[#This Row],[Datum]])=11,MONTH(jaar_zip[[#This Row],[Datum]])=12),1.1,IF(OR(MONTH(jaar_zip[[#This Row],[Datum]])=3,MONTH(jaar_zip[[#This Row],[Datum]])=10),1,0.8))*jaar_zip[[#This Row],[graaddagen]],"")</f>
        <v>11.8</v>
      </c>
      <c r="O1775" s="101">
        <f>IF(ISNUMBER(jaar_zip[[#This Row],[etmaaltemperatuur]]),IF(jaar_zip[[#This Row],[etmaaltemperatuur]]&gt;stookgrens,jaar_zip[[#This Row],[etmaaltemperatuur]]-stookgrens,0),"")</f>
        <v>0</v>
      </c>
    </row>
    <row r="1776" spans="1:15" x14ac:dyDescent="0.3">
      <c r="A1776">
        <v>278</v>
      </c>
      <c r="B1776">
        <v>20240307</v>
      </c>
      <c r="C1776">
        <v>3.5</v>
      </c>
      <c r="D1776">
        <v>3.4</v>
      </c>
      <c r="E1776">
        <v>848</v>
      </c>
      <c r="F1776">
        <v>0</v>
      </c>
      <c r="H1776">
        <v>89</v>
      </c>
      <c r="I1776" s="101" t="s">
        <v>26</v>
      </c>
      <c r="J1776" s="1">
        <f>DATEVALUE(RIGHT(jaar_zip[[#This Row],[YYYYMMDD]],2)&amp;"-"&amp;MID(jaar_zip[[#This Row],[YYYYMMDD]],5,2)&amp;"-"&amp;LEFT(jaar_zip[[#This Row],[YYYYMMDD]],4))</f>
        <v>45358</v>
      </c>
      <c r="K1776" s="101" t="str">
        <f>IF(AND(VALUE(MONTH(jaar_zip[[#This Row],[Datum]]))=1,VALUE(WEEKNUM(jaar_zip[[#This Row],[Datum]],21))&gt;51),RIGHT(YEAR(jaar_zip[[#This Row],[Datum]])-1,2),RIGHT(YEAR(jaar_zip[[#This Row],[Datum]]),2))&amp;"-"&amp; TEXT(WEEKNUM(jaar_zip[[#This Row],[Datum]],21),"00")</f>
        <v>24-10</v>
      </c>
      <c r="L1776" s="101">
        <f>MONTH(jaar_zip[[#This Row],[Datum]])</f>
        <v>3</v>
      </c>
      <c r="M1776" s="101">
        <f>IF(ISNUMBER(jaar_zip[[#This Row],[etmaaltemperatuur]]),IF(jaar_zip[[#This Row],[etmaaltemperatuur]]&lt;stookgrens,stookgrens-jaar_zip[[#This Row],[etmaaltemperatuur]],0),"")</f>
        <v>14.6</v>
      </c>
      <c r="N1776" s="101">
        <f>IF(ISNUMBER(jaar_zip[[#This Row],[graaddagen]]),IF(OR(MONTH(jaar_zip[[#This Row],[Datum]])=1,MONTH(jaar_zip[[#This Row],[Datum]])=2,MONTH(jaar_zip[[#This Row],[Datum]])=11,MONTH(jaar_zip[[#This Row],[Datum]])=12),1.1,IF(OR(MONTH(jaar_zip[[#This Row],[Datum]])=3,MONTH(jaar_zip[[#This Row],[Datum]])=10),1,0.8))*jaar_zip[[#This Row],[graaddagen]],"")</f>
        <v>14.6</v>
      </c>
      <c r="O1776" s="101">
        <f>IF(ISNUMBER(jaar_zip[[#This Row],[etmaaltemperatuur]]),IF(jaar_zip[[#This Row],[etmaaltemperatuur]]&gt;stookgrens,jaar_zip[[#This Row],[etmaaltemperatuur]]-stookgrens,0),"")</f>
        <v>0</v>
      </c>
    </row>
    <row r="1777" spans="1:15" x14ac:dyDescent="0.3">
      <c r="A1777">
        <v>278</v>
      </c>
      <c r="B1777">
        <v>20240308</v>
      </c>
      <c r="C1777">
        <v>5</v>
      </c>
      <c r="D1777">
        <v>4.2</v>
      </c>
      <c r="E1777">
        <v>1327</v>
      </c>
      <c r="F1777">
        <v>0</v>
      </c>
      <c r="H1777">
        <v>76</v>
      </c>
      <c r="I1777" s="101" t="s">
        <v>26</v>
      </c>
      <c r="J1777" s="1">
        <f>DATEVALUE(RIGHT(jaar_zip[[#This Row],[YYYYMMDD]],2)&amp;"-"&amp;MID(jaar_zip[[#This Row],[YYYYMMDD]],5,2)&amp;"-"&amp;LEFT(jaar_zip[[#This Row],[YYYYMMDD]],4))</f>
        <v>45359</v>
      </c>
      <c r="K1777" s="101" t="str">
        <f>IF(AND(VALUE(MONTH(jaar_zip[[#This Row],[Datum]]))=1,VALUE(WEEKNUM(jaar_zip[[#This Row],[Datum]],21))&gt;51),RIGHT(YEAR(jaar_zip[[#This Row],[Datum]])-1,2),RIGHT(YEAR(jaar_zip[[#This Row],[Datum]]),2))&amp;"-"&amp; TEXT(WEEKNUM(jaar_zip[[#This Row],[Datum]],21),"00")</f>
        <v>24-10</v>
      </c>
      <c r="L1777" s="101">
        <f>MONTH(jaar_zip[[#This Row],[Datum]])</f>
        <v>3</v>
      </c>
      <c r="M1777" s="101">
        <f>IF(ISNUMBER(jaar_zip[[#This Row],[etmaaltemperatuur]]),IF(jaar_zip[[#This Row],[etmaaltemperatuur]]&lt;stookgrens,stookgrens-jaar_zip[[#This Row],[etmaaltemperatuur]],0),"")</f>
        <v>13.8</v>
      </c>
      <c r="N1777" s="101">
        <f>IF(ISNUMBER(jaar_zip[[#This Row],[graaddagen]]),IF(OR(MONTH(jaar_zip[[#This Row],[Datum]])=1,MONTH(jaar_zip[[#This Row],[Datum]])=2,MONTH(jaar_zip[[#This Row],[Datum]])=11,MONTH(jaar_zip[[#This Row],[Datum]])=12),1.1,IF(OR(MONTH(jaar_zip[[#This Row],[Datum]])=3,MONTH(jaar_zip[[#This Row],[Datum]])=10),1,0.8))*jaar_zip[[#This Row],[graaddagen]],"")</f>
        <v>13.8</v>
      </c>
      <c r="O1777" s="101">
        <f>IF(ISNUMBER(jaar_zip[[#This Row],[etmaaltemperatuur]]),IF(jaar_zip[[#This Row],[etmaaltemperatuur]]&gt;stookgrens,jaar_zip[[#This Row],[etmaaltemperatuur]]-stookgrens,0),"")</f>
        <v>0</v>
      </c>
    </row>
    <row r="1778" spans="1:15" x14ac:dyDescent="0.3">
      <c r="A1778">
        <v>278</v>
      </c>
      <c r="B1778">
        <v>20240309</v>
      </c>
      <c r="C1778">
        <v>4.4000000000000004</v>
      </c>
      <c r="D1778">
        <v>6.4</v>
      </c>
      <c r="E1778">
        <v>1257</v>
      </c>
      <c r="F1778">
        <v>0</v>
      </c>
      <c r="H1778">
        <v>75</v>
      </c>
      <c r="I1778" s="101" t="s">
        <v>26</v>
      </c>
      <c r="J1778" s="1">
        <f>DATEVALUE(RIGHT(jaar_zip[[#This Row],[YYYYMMDD]],2)&amp;"-"&amp;MID(jaar_zip[[#This Row],[YYYYMMDD]],5,2)&amp;"-"&amp;LEFT(jaar_zip[[#This Row],[YYYYMMDD]],4))</f>
        <v>45360</v>
      </c>
      <c r="K1778" s="101" t="str">
        <f>IF(AND(VALUE(MONTH(jaar_zip[[#This Row],[Datum]]))=1,VALUE(WEEKNUM(jaar_zip[[#This Row],[Datum]],21))&gt;51),RIGHT(YEAR(jaar_zip[[#This Row],[Datum]])-1,2),RIGHT(YEAR(jaar_zip[[#This Row],[Datum]]),2))&amp;"-"&amp; TEXT(WEEKNUM(jaar_zip[[#This Row],[Datum]],21),"00")</f>
        <v>24-10</v>
      </c>
      <c r="L1778" s="101">
        <f>MONTH(jaar_zip[[#This Row],[Datum]])</f>
        <v>3</v>
      </c>
      <c r="M1778" s="101">
        <f>IF(ISNUMBER(jaar_zip[[#This Row],[etmaaltemperatuur]]),IF(jaar_zip[[#This Row],[etmaaltemperatuur]]&lt;stookgrens,stookgrens-jaar_zip[[#This Row],[etmaaltemperatuur]],0),"")</f>
        <v>11.6</v>
      </c>
      <c r="N1778" s="101">
        <f>IF(ISNUMBER(jaar_zip[[#This Row],[graaddagen]]),IF(OR(MONTH(jaar_zip[[#This Row],[Datum]])=1,MONTH(jaar_zip[[#This Row],[Datum]])=2,MONTH(jaar_zip[[#This Row],[Datum]])=11,MONTH(jaar_zip[[#This Row],[Datum]])=12),1.1,IF(OR(MONTH(jaar_zip[[#This Row],[Datum]])=3,MONTH(jaar_zip[[#This Row],[Datum]])=10),1,0.8))*jaar_zip[[#This Row],[graaddagen]],"")</f>
        <v>11.6</v>
      </c>
      <c r="O1778" s="101">
        <f>IF(ISNUMBER(jaar_zip[[#This Row],[etmaaltemperatuur]]),IF(jaar_zip[[#This Row],[etmaaltemperatuur]]&gt;stookgrens,jaar_zip[[#This Row],[etmaaltemperatuur]]-stookgrens,0),"")</f>
        <v>0</v>
      </c>
    </row>
    <row r="1779" spans="1:15" x14ac:dyDescent="0.3">
      <c r="A1779">
        <v>278</v>
      </c>
      <c r="B1779">
        <v>20240310</v>
      </c>
      <c r="C1779">
        <v>4.8</v>
      </c>
      <c r="D1779">
        <v>8.1</v>
      </c>
      <c r="E1779">
        <v>1038</v>
      </c>
      <c r="F1779">
        <v>0</v>
      </c>
      <c r="H1779">
        <v>76</v>
      </c>
      <c r="I1779" s="101" t="s">
        <v>26</v>
      </c>
      <c r="J1779" s="1">
        <f>DATEVALUE(RIGHT(jaar_zip[[#This Row],[YYYYMMDD]],2)&amp;"-"&amp;MID(jaar_zip[[#This Row],[YYYYMMDD]],5,2)&amp;"-"&amp;LEFT(jaar_zip[[#This Row],[YYYYMMDD]],4))</f>
        <v>45361</v>
      </c>
      <c r="K1779" s="101" t="str">
        <f>IF(AND(VALUE(MONTH(jaar_zip[[#This Row],[Datum]]))=1,VALUE(WEEKNUM(jaar_zip[[#This Row],[Datum]],21))&gt;51),RIGHT(YEAR(jaar_zip[[#This Row],[Datum]])-1,2),RIGHT(YEAR(jaar_zip[[#This Row],[Datum]]),2))&amp;"-"&amp; TEXT(WEEKNUM(jaar_zip[[#This Row],[Datum]],21),"00")</f>
        <v>24-10</v>
      </c>
      <c r="L1779" s="101">
        <f>MONTH(jaar_zip[[#This Row],[Datum]])</f>
        <v>3</v>
      </c>
      <c r="M1779" s="101">
        <f>IF(ISNUMBER(jaar_zip[[#This Row],[etmaaltemperatuur]]),IF(jaar_zip[[#This Row],[etmaaltemperatuur]]&lt;stookgrens,stookgrens-jaar_zip[[#This Row],[etmaaltemperatuur]],0),"")</f>
        <v>9.9</v>
      </c>
      <c r="N1779" s="101">
        <f>IF(ISNUMBER(jaar_zip[[#This Row],[graaddagen]]),IF(OR(MONTH(jaar_zip[[#This Row],[Datum]])=1,MONTH(jaar_zip[[#This Row],[Datum]])=2,MONTH(jaar_zip[[#This Row],[Datum]])=11,MONTH(jaar_zip[[#This Row],[Datum]])=12),1.1,IF(OR(MONTH(jaar_zip[[#This Row],[Datum]])=3,MONTH(jaar_zip[[#This Row],[Datum]])=10),1,0.8))*jaar_zip[[#This Row],[graaddagen]],"")</f>
        <v>9.9</v>
      </c>
      <c r="O1779" s="101">
        <f>IF(ISNUMBER(jaar_zip[[#This Row],[etmaaltemperatuur]]),IF(jaar_zip[[#This Row],[etmaaltemperatuur]]&gt;stookgrens,jaar_zip[[#This Row],[etmaaltemperatuur]]-stookgrens,0),"")</f>
        <v>0</v>
      </c>
    </row>
    <row r="1780" spans="1:15" x14ac:dyDescent="0.3">
      <c r="A1780">
        <v>278</v>
      </c>
      <c r="B1780">
        <v>20240311</v>
      </c>
      <c r="C1780">
        <v>1.6</v>
      </c>
      <c r="D1780">
        <v>7.1</v>
      </c>
      <c r="E1780">
        <v>152</v>
      </c>
      <c r="F1780">
        <v>0.7</v>
      </c>
      <c r="H1780">
        <v>94</v>
      </c>
      <c r="I1780" s="101" t="s">
        <v>26</v>
      </c>
      <c r="J1780" s="1">
        <f>DATEVALUE(RIGHT(jaar_zip[[#This Row],[YYYYMMDD]],2)&amp;"-"&amp;MID(jaar_zip[[#This Row],[YYYYMMDD]],5,2)&amp;"-"&amp;LEFT(jaar_zip[[#This Row],[YYYYMMDD]],4))</f>
        <v>45362</v>
      </c>
      <c r="K1780" s="101" t="str">
        <f>IF(AND(VALUE(MONTH(jaar_zip[[#This Row],[Datum]]))=1,VALUE(WEEKNUM(jaar_zip[[#This Row],[Datum]],21))&gt;51),RIGHT(YEAR(jaar_zip[[#This Row],[Datum]])-1,2),RIGHT(YEAR(jaar_zip[[#This Row],[Datum]]),2))&amp;"-"&amp; TEXT(WEEKNUM(jaar_zip[[#This Row],[Datum]],21),"00")</f>
        <v>24-11</v>
      </c>
      <c r="L1780" s="101">
        <f>MONTH(jaar_zip[[#This Row],[Datum]])</f>
        <v>3</v>
      </c>
      <c r="M1780" s="101">
        <f>IF(ISNUMBER(jaar_zip[[#This Row],[etmaaltemperatuur]]),IF(jaar_zip[[#This Row],[etmaaltemperatuur]]&lt;stookgrens,stookgrens-jaar_zip[[#This Row],[etmaaltemperatuur]],0),"")</f>
        <v>10.9</v>
      </c>
      <c r="N1780" s="101">
        <f>IF(ISNUMBER(jaar_zip[[#This Row],[graaddagen]]),IF(OR(MONTH(jaar_zip[[#This Row],[Datum]])=1,MONTH(jaar_zip[[#This Row],[Datum]])=2,MONTH(jaar_zip[[#This Row],[Datum]])=11,MONTH(jaar_zip[[#This Row],[Datum]])=12),1.1,IF(OR(MONTH(jaar_zip[[#This Row],[Datum]])=3,MONTH(jaar_zip[[#This Row],[Datum]])=10),1,0.8))*jaar_zip[[#This Row],[graaddagen]],"")</f>
        <v>10.9</v>
      </c>
      <c r="O1780" s="101">
        <f>IF(ISNUMBER(jaar_zip[[#This Row],[etmaaltemperatuur]]),IF(jaar_zip[[#This Row],[etmaaltemperatuur]]&gt;stookgrens,jaar_zip[[#This Row],[etmaaltemperatuur]]-stookgrens,0),"")</f>
        <v>0</v>
      </c>
    </row>
    <row r="1781" spans="1:15" x14ac:dyDescent="0.3">
      <c r="A1781">
        <v>278</v>
      </c>
      <c r="B1781">
        <v>20240312</v>
      </c>
      <c r="C1781">
        <v>2.5</v>
      </c>
      <c r="D1781">
        <v>7.4</v>
      </c>
      <c r="E1781">
        <v>282</v>
      </c>
      <c r="F1781">
        <v>0.3</v>
      </c>
      <c r="H1781">
        <v>92</v>
      </c>
      <c r="I1781" s="101" t="s">
        <v>26</v>
      </c>
      <c r="J1781" s="1">
        <f>DATEVALUE(RIGHT(jaar_zip[[#This Row],[YYYYMMDD]],2)&amp;"-"&amp;MID(jaar_zip[[#This Row],[YYYYMMDD]],5,2)&amp;"-"&amp;LEFT(jaar_zip[[#This Row],[YYYYMMDD]],4))</f>
        <v>45363</v>
      </c>
      <c r="K1781" s="101" t="str">
        <f>IF(AND(VALUE(MONTH(jaar_zip[[#This Row],[Datum]]))=1,VALUE(WEEKNUM(jaar_zip[[#This Row],[Datum]],21))&gt;51),RIGHT(YEAR(jaar_zip[[#This Row],[Datum]])-1,2),RIGHT(YEAR(jaar_zip[[#This Row],[Datum]]),2))&amp;"-"&amp; TEXT(WEEKNUM(jaar_zip[[#This Row],[Datum]],21),"00")</f>
        <v>24-11</v>
      </c>
      <c r="L1781" s="101">
        <f>MONTH(jaar_zip[[#This Row],[Datum]])</f>
        <v>3</v>
      </c>
      <c r="M1781" s="101">
        <f>IF(ISNUMBER(jaar_zip[[#This Row],[etmaaltemperatuur]]),IF(jaar_zip[[#This Row],[etmaaltemperatuur]]&lt;stookgrens,stookgrens-jaar_zip[[#This Row],[etmaaltemperatuur]],0),"")</f>
        <v>10.6</v>
      </c>
      <c r="N1781" s="101">
        <f>IF(ISNUMBER(jaar_zip[[#This Row],[graaddagen]]),IF(OR(MONTH(jaar_zip[[#This Row],[Datum]])=1,MONTH(jaar_zip[[#This Row],[Datum]])=2,MONTH(jaar_zip[[#This Row],[Datum]])=11,MONTH(jaar_zip[[#This Row],[Datum]])=12),1.1,IF(OR(MONTH(jaar_zip[[#This Row],[Datum]])=3,MONTH(jaar_zip[[#This Row],[Datum]])=10),1,0.8))*jaar_zip[[#This Row],[graaddagen]],"")</f>
        <v>10.6</v>
      </c>
      <c r="O1781" s="101">
        <f>IF(ISNUMBER(jaar_zip[[#This Row],[etmaaltemperatuur]]),IF(jaar_zip[[#This Row],[etmaaltemperatuur]]&gt;stookgrens,jaar_zip[[#This Row],[etmaaltemperatuur]]-stookgrens,0),"")</f>
        <v>0</v>
      </c>
    </row>
    <row r="1782" spans="1:15" x14ac:dyDescent="0.3">
      <c r="A1782">
        <v>278</v>
      </c>
      <c r="B1782">
        <v>20240313</v>
      </c>
      <c r="C1782">
        <v>3.3</v>
      </c>
      <c r="D1782">
        <v>10.4</v>
      </c>
      <c r="E1782">
        <v>276</v>
      </c>
      <c r="F1782">
        <v>0.5</v>
      </c>
      <c r="H1782">
        <v>91</v>
      </c>
      <c r="I1782" s="101" t="s">
        <v>26</v>
      </c>
      <c r="J1782" s="1">
        <f>DATEVALUE(RIGHT(jaar_zip[[#This Row],[YYYYMMDD]],2)&amp;"-"&amp;MID(jaar_zip[[#This Row],[YYYYMMDD]],5,2)&amp;"-"&amp;LEFT(jaar_zip[[#This Row],[YYYYMMDD]],4))</f>
        <v>45364</v>
      </c>
      <c r="K1782" s="101" t="str">
        <f>IF(AND(VALUE(MONTH(jaar_zip[[#This Row],[Datum]]))=1,VALUE(WEEKNUM(jaar_zip[[#This Row],[Datum]],21))&gt;51),RIGHT(YEAR(jaar_zip[[#This Row],[Datum]])-1,2),RIGHT(YEAR(jaar_zip[[#This Row],[Datum]]),2))&amp;"-"&amp; TEXT(WEEKNUM(jaar_zip[[#This Row],[Datum]],21),"00")</f>
        <v>24-11</v>
      </c>
      <c r="L1782" s="101">
        <f>MONTH(jaar_zip[[#This Row],[Datum]])</f>
        <v>3</v>
      </c>
      <c r="M1782" s="101">
        <f>IF(ISNUMBER(jaar_zip[[#This Row],[etmaaltemperatuur]]),IF(jaar_zip[[#This Row],[etmaaltemperatuur]]&lt;stookgrens,stookgrens-jaar_zip[[#This Row],[etmaaltemperatuur]],0),"")</f>
        <v>7.6</v>
      </c>
      <c r="N1782" s="101">
        <f>IF(ISNUMBER(jaar_zip[[#This Row],[graaddagen]]),IF(OR(MONTH(jaar_zip[[#This Row],[Datum]])=1,MONTH(jaar_zip[[#This Row],[Datum]])=2,MONTH(jaar_zip[[#This Row],[Datum]])=11,MONTH(jaar_zip[[#This Row],[Datum]])=12),1.1,IF(OR(MONTH(jaar_zip[[#This Row],[Datum]])=3,MONTH(jaar_zip[[#This Row],[Datum]])=10),1,0.8))*jaar_zip[[#This Row],[graaddagen]],"")</f>
        <v>7.6</v>
      </c>
      <c r="O1782" s="101">
        <f>IF(ISNUMBER(jaar_zip[[#This Row],[etmaaltemperatuur]]),IF(jaar_zip[[#This Row],[etmaaltemperatuur]]&gt;stookgrens,jaar_zip[[#This Row],[etmaaltemperatuur]]-stookgrens,0),"")</f>
        <v>0</v>
      </c>
    </row>
    <row r="1783" spans="1:15" x14ac:dyDescent="0.3">
      <c r="A1783">
        <v>278</v>
      </c>
      <c r="B1783">
        <v>20240314</v>
      </c>
      <c r="C1783">
        <v>3.2</v>
      </c>
      <c r="D1783">
        <v>12.9</v>
      </c>
      <c r="E1783">
        <v>1234</v>
      </c>
      <c r="F1783">
        <v>0</v>
      </c>
      <c r="H1783">
        <v>76</v>
      </c>
      <c r="I1783" s="101" t="s">
        <v>26</v>
      </c>
      <c r="J1783" s="1">
        <f>DATEVALUE(RIGHT(jaar_zip[[#This Row],[YYYYMMDD]],2)&amp;"-"&amp;MID(jaar_zip[[#This Row],[YYYYMMDD]],5,2)&amp;"-"&amp;LEFT(jaar_zip[[#This Row],[YYYYMMDD]],4))</f>
        <v>45365</v>
      </c>
      <c r="K1783" s="101" t="str">
        <f>IF(AND(VALUE(MONTH(jaar_zip[[#This Row],[Datum]]))=1,VALUE(WEEKNUM(jaar_zip[[#This Row],[Datum]],21))&gt;51),RIGHT(YEAR(jaar_zip[[#This Row],[Datum]])-1,2),RIGHT(YEAR(jaar_zip[[#This Row],[Datum]]),2))&amp;"-"&amp; TEXT(WEEKNUM(jaar_zip[[#This Row],[Datum]],21),"00")</f>
        <v>24-11</v>
      </c>
      <c r="L1783" s="101">
        <f>MONTH(jaar_zip[[#This Row],[Datum]])</f>
        <v>3</v>
      </c>
      <c r="M1783" s="101">
        <f>IF(ISNUMBER(jaar_zip[[#This Row],[etmaaltemperatuur]]),IF(jaar_zip[[#This Row],[etmaaltemperatuur]]&lt;stookgrens,stookgrens-jaar_zip[[#This Row],[etmaaltemperatuur]],0),"")</f>
        <v>5.0999999999999996</v>
      </c>
      <c r="N1783" s="101">
        <f>IF(ISNUMBER(jaar_zip[[#This Row],[graaddagen]]),IF(OR(MONTH(jaar_zip[[#This Row],[Datum]])=1,MONTH(jaar_zip[[#This Row],[Datum]])=2,MONTH(jaar_zip[[#This Row],[Datum]])=11,MONTH(jaar_zip[[#This Row],[Datum]])=12),1.1,IF(OR(MONTH(jaar_zip[[#This Row],[Datum]])=3,MONTH(jaar_zip[[#This Row],[Datum]])=10),1,0.8))*jaar_zip[[#This Row],[graaddagen]],"")</f>
        <v>5.0999999999999996</v>
      </c>
      <c r="O1783" s="101">
        <f>IF(ISNUMBER(jaar_zip[[#This Row],[etmaaltemperatuur]]),IF(jaar_zip[[#This Row],[etmaaltemperatuur]]&gt;stookgrens,jaar_zip[[#This Row],[etmaaltemperatuur]]-stookgrens,0),"")</f>
        <v>0</v>
      </c>
    </row>
    <row r="1784" spans="1:15" x14ac:dyDescent="0.3">
      <c r="A1784">
        <v>278</v>
      </c>
      <c r="B1784">
        <v>20240315</v>
      </c>
      <c r="C1784">
        <v>4.5</v>
      </c>
      <c r="D1784">
        <v>13.1</v>
      </c>
      <c r="E1784">
        <v>751</v>
      </c>
      <c r="F1784">
        <v>1.2</v>
      </c>
      <c r="H1784">
        <v>78</v>
      </c>
      <c r="I1784" s="101" t="s">
        <v>26</v>
      </c>
      <c r="J1784" s="1">
        <f>DATEVALUE(RIGHT(jaar_zip[[#This Row],[YYYYMMDD]],2)&amp;"-"&amp;MID(jaar_zip[[#This Row],[YYYYMMDD]],5,2)&amp;"-"&amp;LEFT(jaar_zip[[#This Row],[YYYYMMDD]],4))</f>
        <v>45366</v>
      </c>
      <c r="K1784" s="101" t="str">
        <f>IF(AND(VALUE(MONTH(jaar_zip[[#This Row],[Datum]]))=1,VALUE(WEEKNUM(jaar_zip[[#This Row],[Datum]],21))&gt;51),RIGHT(YEAR(jaar_zip[[#This Row],[Datum]])-1,2),RIGHT(YEAR(jaar_zip[[#This Row],[Datum]]),2))&amp;"-"&amp; TEXT(WEEKNUM(jaar_zip[[#This Row],[Datum]],21),"00")</f>
        <v>24-11</v>
      </c>
      <c r="L1784" s="101">
        <f>MONTH(jaar_zip[[#This Row],[Datum]])</f>
        <v>3</v>
      </c>
      <c r="M1784" s="101">
        <f>IF(ISNUMBER(jaar_zip[[#This Row],[etmaaltemperatuur]]),IF(jaar_zip[[#This Row],[etmaaltemperatuur]]&lt;stookgrens,stookgrens-jaar_zip[[#This Row],[etmaaltemperatuur]],0),"")</f>
        <v>4.9000000000000004</v>
      </c>
      <c r="N1784" s="101">
        <f>IF(ISNUMBER(jaar_zip[[#This Row],[graaddagen]]),IF(OR(MONTH(jaar_zip[[#This Row],[Datum]])=1,MONTH(jaar_zip[[#This Row],[Datum]])=2,MONTH(jaar_zip[[#This Row],[Datum]])=11,MONTH(jaar_zip[[#This Row],[Datum]])=12),1.1,IF(OR(MONTH(jaar_zip[[#This Row],[Datum]])=3,MONTH(jaar_zip[[#This Row],[Datum]])=10),1,0.8))*jaar_zip[[#This Row],[graaddagen]],"")</f>
        <v>4.9000000000000004</v>
      </c>
      <c r="O1784" s="101">
        <f>IF(ISNUMBER(jaar_zip[[#This Row],[etmaaltemperatuur]]),IF(jaar_zip[[#This Row],[etmaaltemperatuur]]&gt;stookgrens,jaar_zip[[#This Row],[etmaaltemperatuur]]-stookgrens,0),"")</f>
        <v>0</v>
      </c>
    </row>
    <row r="1785" spans="1:15" x14ac:dyDescent="0.3">
      <c r="A1785">
        <v>278</v>
      </c>
      <c r="B1785">
        <v>20240316</v>
      </c>
      <c r="C1785">
        <v>3</v>
      </c>
      <c r="D1785">
        <v>7.4</v>
      </c>
      <c r="E1785">
        <v>772</v>
      </c>
      <c r="F1785">
        <v>2</v>
      </c>
      <c r="H1785">
        <v>83</v>
      </c>
      <c r="I1785" s="101" t="s">
        <v>26</v>
      </c>
      <c r="J1785" s="1">
        <f>DATEVALUE(RIGHT(jaar_zip[[#This Row],[YYYYMMDD]],2)&amp;"-"&amp;MID(jaar_zip[[#This Row],[YYYYMMDD]],5,2)&amp;"-"&amp;LEFT(jaar_zip[[#This Row],[YYYYMMDD]],4))</f>
        <v>45367</v>
      </c>
      <c r="K1785" s="101" t="str">
        <f>IF(AND(VALUE(MONTH(jaar_zip[[#This Row],[Datum]]))=1,VALUE(WEEKNUM(jaar_zip[[#This Row],[Datum]],21))&gt;51),RIGHT(YEAR(jaar_zip[[#This Row],[Datum]])-1,2),RIGHT(YEAR(jaar_zip[[#This Row],[Datum]]),2))&amp;"-"&amp; TEXT(WEEKNUM(jaar_zip[[#This Row],[Datum]],21),"00")</f>
        <v>24-11</v>
      </c>
      <c r="L1785" s="101">
        <f>MONTH(jaar_zip[[#This Row],[Datum]])</f>
        <v>3</v>
      </c>
      <c r="M1785" s="101">
        <f>IF(ISNUMBER(jaar_zip[[#This Row],[etmaaltemperatuur]]),IF(jaar_zip[[#This Row],[etmaaltemperatuur]]&lt;stookgrens,stookgrens-jaar_zip[[#This Row],[etmaaltemperatuur]],0),"")</f>
        <v>10.6</v>
      </c>
      <c r="N1785" s="101">
        <f>IF(ISNUMBER(jaar_zip[[#This Row],[graaddagen]]),IF(OR(MONTH(jaar_zip[[#This Row],[Datum]])=1,MONTH(jaar_zip[[#This Row],[Datum]])=2,MONTH(jaar_zip[[#This Row],[Datum]])=11,MONTH(jaar_zip[[#This Row],[Datum]])=12),1.1,IF(OR(MONTH(jaar_zip[[#This Row],[Datum]])=3,MONTH(jaar_zip[[#This Row],[Datum]])=10),1,0.8))*jaar_zip[[#This Row],[graaddagen]],"")</f>
        <v>10.6</v>
      </c>
      <c r="O1785" s="101">
        <f>IF(ISNUMBER(jaar_zip[[#This Row],[etmaaltemperatuur]]),IF(jaar_zip[[#This Row],[etmaaltemperatuur]]&gt;stookgrens,jaar_zip[[#This Row],[etmaaltemperatuur]]-stookgrens,0),"")</f>
        <v>0</v>
      </c>
    </row>
    <row r="1786" spans="1:15" x14ac:dyDescent="0.3">
      <c r="A1786">
        <v>278</v>
      </c>
      <c r="B1786">
        <v>20240317</v>
      </c>
      <c r="C1786">
        <v>2.5</v>
      </c>
      <c r="D1786">
        <v>7.8</v>
      </c>
      <c r="E1786">
        <v>671</v>
      </c>
      <c r="F1786">
        <v>2.1</v>
      </c>
      <c r="H1786">
        <v>80</v>
      </c>
      <c r="I1786" s="101" t="s">
        <v>26</v>
      </c>
      <c r="J1786" s="1">
        <f>DATEVALUE(RIGHT(jaar_zip[[#This Row],[YYYYMMDD]],2)&amp;"-"&amp;MID(jaar_zip[[#This Row],[YYYYMMDD]],5,2)&amp;"-"&amp;LEFT(jaar_zip[[#This Row],[YYYYMMDD]],4))</f>
        <v>45368</v>
      </c>
      <c r="K1786" s="101" t="str">
        <f>IF(AND(VALUE(MONTH(jaar_zip[[#This Row],[Datum]]))=1,VALUE(WEEKNUM(jaar_zip[[#This Row],[Datum]],21))&gt;51),RIGHT(YEAR(jaar_zip[[#This Row],[Datum]])-1,2),RIGHT(YEAR(jaar_zip[[#This Row],[Datum]]),2))&amp;"-"&amp; TEXT(WEEKNUM(jaar_zip[[#This Row],[Datum]],21),"00")</f>
        <v>24-11</v>
      </c>
      <c r="L1786" s="101">
        <f>MONTH(jaar_zip[[#This Row],[Datum]])</f>
        <v>3</v>
      </c>
      <c r="M1786" s="101">
        <f>IF(ISNUMBER(jaar_zip[[#This Row],[etmaaltemperatuur]]),IF(jaar_zip[[#This Row],[etmaaltemperatuur]]&lt;stookgrens,stookgrens-jaar_zip[[#This Row],[etmaaltemperatuur]],0),"")</f>
        <v>10.199999999999999</v>
      </c>
      <c r="N1786" s="101">
        <f>IF(ISNUMBER(jaar_zip[[#This Row],[graaddagen]]),IF(OR(MONTH(jaar_zip[[#This Row],[Datum]])=1,MONTH(jaar_zip[[#This Row],[Datum]])=2,MONTH(jaar_zip[[#This Row],[Datum]])=11,MONTH(jaar_zip[[#This Row],[Datum]])=12),1.1,IF(OR(MONTH(jaar_zip[[#This Row],[Datum]])=3,MONTH(jaar_zip[[#This Row],[Datum]])=10),1,0.8))*jaar_zip[[#This Row],[graaddagen]],"")</f>
        <v>10.199999999999999</v>
      </c>
      <c r="O1786" s="101">
        <f>IF(ISNUMBER(jaar_zip[[#This Row],[etmaaltemperatuur]]),IF(jaar_zip[[#This Row],[etmaaltemperatuur]]&gt;stookgrens,jaar_zip[[#This Row],[etmaaltemperatuur]]-stookgrens,0),"")</f>
        <v>0</v>
      </c>
    </row>
    <row r="1787" spans="1:15" x14ac:dyDescent="0.3">
      <c r="A1787">
        <v>278</v>
      </c>
      <c r="B1787">
        <v>20240318</v>
      </c>
      <c r="C1787">
        <v>1.9</v>
      </c>
      <c r="D1787">
        <v>10.1</v>
      </c>
      <c r="E1787">
        <v>706</v>
      </c>
      <c r="F1787">
        <v>0.2</v>
      </c>
      <c r="H1787">
        <v>87</v>
      </c>
      <c r="I1787" s="101" t="s">
        <v>26</v>
      </c>
      <c r="J1787" s="1">
        <f>DATEVALUE(RIGHT(jaar_zip[[#This Row],[YYYYMMDD]],2)&amp;"-"&amp;MID(jaar_zip[[#This Row],[YYYYMMDD]],5,2)&amp;"-"&amp;LEFT(jaar_zip[[#This Row],[YYYYMMDD]],4))</f>
        <v>45369</v>
      </c>
      <c r="K1787" s="101" t="str">
        <f>IF(AND(VALUE(MONTH(jaar_zip[[#This Row],[Datum]]))=1,VALUE(WEEKNUM(jaar_zip[[#This Row],[Datum]],21))&gt;51),RIGHT(YEAR(jaar_zip[[#This Row],[Datum]])-1,2),RIGHT(YEAR(jaar_zip[[#This Row],[Datum]]),2))&amp;"-"&amp; TEXT(WEEKNUM(jaar_zip[[#This Row],[Datum]],21),"00")</f>
        <v>24-12</v>
      </c>
      <c r="L1787" s="101">
        <f>MONTH(jaar_zip[[#This Row],[Datum]])</f>
        <v>3</v>
      </c>
      <c r="M1787" s="101">
        <f>IF(ISNUMBER(jaar_zip[[#This Row],[etmaaltemperatuur]]),IF(jaar_zip[[#This Row],[etmaaltemperatuur]]&lt;stookgrens,stookgrens-jaar_zip[[#This Row],[etmaaltemperatuur]],0),"")</f>
        <v>7.9</v>
      </c>
      <c r="N1787" s="101">
        <f>IF(ISNUMBER(jaar_zip[[#This Row],[graaddagen]]),IF(OR(MONTH(jaar_zip[[#This Row],[Datum]])=1,MONTH(jaar_zip[[#This Row],[Datum]])=2,MONTH(jaar_zip[[#This Row],[Datum]])=11,MONTH(jaar_zip[[#This Row],[Datum]])=12),1.1,IF(OR(MONTH(jaar_zip[[#This Row],[Datum]])=3,MONTH(jaar_zip[[#This Row],[Datum]])=10),1,0.8))*jaar_zip[[#This Row],[graaddagen]],"")</f>
        <v>7.9</v>
      </c>
      <c r="O1787" s="101">
        <f>IF(ISNUMBER(jaar_zip[[#This Row],[etmaaltemperatuur]]),IF(jaar_zip[[#This Row],[etmaaltemperatuur]]&gt;stookgrens,jaar_zip[[#This Row],[etmaaltemperatuur]]-stookgrens,0),"")</f>
        <v>0</v>
      </c>
    </row>
    <row r="1788" spans="1:15" x14ac:dyDescent="0.3">
      <c r="A1788">
        <v>278</v>
      </c>
      <c r="B1788">
        <v>20240319</v>
      </c>
      <c r="C1788">
        <v>1.8</v>
      </c>
      <c r="D1788">
        <v>11</v>
      </c>
      <c r="E1788">
        <v>820</v>
      </c>
      <c r="F1788">
        <v>0</v>
      </c>
      <c r="H1788">
        <v>82</v>
      </c>
      <c r="I1788" s="101" t="s">
        <v>26</v>
      </c>
      <c r="J1788" s="1">
        <f>DATEVALUE(RIGHT(jaar_zip[[#This Row],[YYYYMMDD]],2)&amp;"-"&amp;MID(jaar_zip[[#This Row],[YYYYMMDD]],5,2)&amp;"-"&amp;LEFT(jaar_zip[[#This Row],[YYYYMMDD]],4))</f>
        <v>45370</v>
      </c>
      <c r="K1788" s="101" t="str">
        <f>IF(AND(VALUE(MONTH(jaar_zip[[#This Row],[Datum]]))=1,VALUE(WEEKNUM(jaar_zip[[#This Row],[Datum]],21))&gt;51),RIGHT(YEAR(jaar_zip[[#This Row],[Datum]])-1,2),RIGHT(YEAR(jaar_zip[[#This Row],[Datum]]),2))&amp;"-"&amp; TEXT(WEEKNUM(jaar_zip[[#This Row],[Datum]],21),"00")</f>
        <v>24-12</v>
      </c>
      <c r="L1788" s="101">
        <f>MONTH(jaar_zip[[#This Row],[Datum]])</f>
        <v>3</v>
      </c>
      <c r="M1788" s="101">
        <f>IF(ISNUMBER(jaar_zip[[#This Row],[etmaaltemperatuur]]),IF(jaar_zip[[#This Row],[etmaaltemperatuur]]&lt;stookgrens,stookgrens-jaar_zip[[#This Row],[etmaaltemperatuur]],0),"")</f>
        <v>7</v>
      </c>
      <c r="N1788" s="101">
        <f>IF(ISNUMBER(jaar_zip[[#This Row],[graaddagen]]),IF(OR(MONTH(jaar_zip[[#This Row],[Datum]])=1,MONTH(jaar_zip[[#This Row],[Datum]])=2,MONTH(jaar_zip[[#This Row],[Datum]])=11,MONTH(jaar_zip[[#This Row],[Datum]])=12),1.1,IF(OR(MONTH(jaar_zip[[#This Row],[Datum]])=3,MONTH(jaar_zip[[#This Row],[Datum]])=10),1,0.8))*jaar_zip[[#This Row],[graaddagen]],"")</f>
        <v>7</v>
      </c>
      <c r="O1788" s="101">
        <f>IF(ISNUMBER(jaar_zip[[#This Row],[etmaaltemperatuur]]),IF(jaar_zip[[#This Row],[etmaaltemperatuur]]&gt;stookgrens,jaar_zip[[#This Row],[etmaaltemperatuur]]-stookgrens,0),"")</f>
        <v>0</v>
      </c>
    </row>
    <row r="1789" spans="1:15" x14ac:dyDescent="0.3">
      <c r="A1789">
        <v>278</v>
      </c>
      <c r="B1789">
        <v>20240320</v>
      </c>
      <c r="C1789">
        <v>0.9</v>
      </c>
      <c r="D1789">
        <v>11.4</v>
      </c>
      <c r="E1789">
        <v>988</v>
      </c>
      <c r="F1789">
        <v>0</v>
      </c>
      <c r="H1789">
        <v>87</v>
      </c>
      <c r="I1789" s="101" t="s">
        <v>26</v>
      </c>
      <c r="J1789" s="1">
        <f>DATEVALUE(RIGHT(jaar_zip[[#This Row],[YYYYMMDD]],2)&amp;"-"&amp;MID(jaar_zip[[#This Row],[YYYYMMDD]],5,2)&amp;"-"&amp;LEFT(jaar_zip[[#This Row],[YYYYMMDD]],4))</f>
        <v>45371</v>
      </c>
      <c r="K1789" s="101" t="str">
        <f>IF(AND(VALUE(MONTH(jaar_zip[[#This Row],[Datum]]))=1,VALUE(WEEKNUM(jaar_zip[[#This Row],[Datum]],21))&gt;51),RIGHT(YEAR(jaar_zip[[#This Row],[Datum]])-1,2),RIGHT(YEAR(jaar_zip[[#This Row],[Datum]]),2))&amp;"-"&amp; TEXT(WEEKNUM(jaar_zip[[#This Row],[Datum]],21),"00")</f>
        <v>24-12</v>
      </c>
      <c r="L1789" s="101">
        <f>MONTH(jaar_zip[[#This Row],[Datum]])</f>
        <v>3</v>
      </c>
      <c r="M1789" s="101">
        <f>IF(ISNUMBER(jaar_zip[[#This Row],[etmaaltemperatuur]]),IF(jaar_zip[[#This Row],[etmaaltemperatuur]]&lt;stookgrens,stookgrens-jaar_zip[[#This Row],[etmaaltemperatuur]],0),"")</f>
        <v>6.6</v>
      </c>
      <c r="N1789" s="101">
        <f>IF(ISNUMBER(jaar_zip[[#This Row],[graaddagen]]),IF(OR(MONTH(jaar_zip[[#This Row],[Datum]])=1,MONTH(jaar_zip[[#This Row],[Datum]])=2,MONTH(jaar_zip[[#This Row],[Datum]])=11,MONTH(jaar_zip[[#This Row],[Datum]])=12),1.1,IF(OR(MONTH(jaar_zip[[#This Row],[Datum]])=3,MONTH(jaar_zip[[#This Row],[Datum]])=10),1,0.8))*jaar_zip[[#This Row],[graaddagen]],"")</f>
        <v>6.6</v>
      </c>
      <c r="O1789" s="101">
        <f>IF(ISNUMBER(jaar_zip[[#This Row],[etmaaltemperatuur]]),IF(jaar_zip[[#This Row],[etmaaltemperatuur]]&gt;stookgrens,jaar_zip[[#This Row],[etmaaltemperatuur]]-stookgrens,0),"")</f>
        <v>0</v>
      </c>
    </row>
    <row r="1790" spans="1:15" x14ac:dyDescent="0.3">
      <c r="A1790">
        <v>278</v>
      </c>
      <c r="B1790">
        <v>20240321</v>
      </c>
      <c r="C1790">
        <v>2.8</v>
      </c>
      <c r="D1790">
        <v>9.1999999999999993</v>
      </c>
      <c r="E1790">
        <v>680</v>
      </c>
      <c r="F1790">
        <v>0</v>
      </c>
      <c r="H1790">
        <v>86</v>
      </c>
      <c r="I1790" s="101" t="s">
        <v>26</v>
      </c>
      <c r="J1790" s="1">
        <f>DATEVALUE(RIGHT(jaar_zip[[#This Row],[YYYYMMDD]],2)&amp;"-"&amp;MID(jaar_zip[[#This Row],[YYYYMMDD]],5,2)&amp;"-"&amp;LEFT(jaar_zip[[#This Row],[YYYYMMDD]],4))</f>
        <v>45372</v>
      </c>
      <c r="K1790" s="101" t="str">
        <f>IF(AND(VALUE(MONTH(jaar_zip[[#This Row],[Datum]]))=1,VALUE(WEEKNUM(jaar_zip[[#This Row],[Datum]],21))&gt;51),RIGHT(YEAR(jaar_zip[[#This Row],[Datum]])-1,2),RIGHT(YEAR(jaar_zip[[#This Row],[Datum]]),2))&amp;"-"&amp; TEXT(WEEKNUM(jaar_zip[[#This Row],[Datum]],21),"00")</f>
        <v>24-12</v>
      </c>
      <c r="L1790" s="101">
        <f>MONTH(jaar_zip[[#This Row],[Datum]])</f>
        <v>3</v>
      </c>
      <c r="M1790" s="101">
        <f>IF(ISNUMBER(jaar_zip[[#This Row],[etmaaltemperatuur]]),IF(jaar_zip[[#This Row],[etmaaltemperatuur]]&lt;stookgrens,stookgrens-jaar_zip[[#This Row],[etmaaltemperatuur]],0),"")</f>
        <v>8.8000000000000007</v>
      </c>
      <c r="N1790" s="101">
        <f>IF(ISNUMBER(jaar_zip[[#This Row],[graaddagen]]),IF(OR(MONTH(jaar_zip[[#This Row],[Datum]])=1,MONTH(jaar_zip[[#This Row],[Datum]])=2,MONTH(jaar_zip[[#This Row],[Datum]])=11,MONTH(jaar_zip[[#This Row],[Datum]])=12),1.1,IF(OR(MONTH(jaar_zip[[#This Row],[Datum]])=3,MONTH(jaar_zip[[#This Row],[Datum]])=10),1,0.8))*jaar_zip[[#This Row],[graaddagen]],"")</f>
        <v>8.8000000000000007</v>
      </c>
      <c r="O1790" s="101">
        <f>IF(ISNUMBER(jaar_zip[[#This Row],[etmaaltemperatuur]]),IF(jaar_zip[[#This Row],[etmaaltemperatuur]]&gt;stookgrens,jaar_zip[[#This Row],[etmaaltemperatuur]]-stookgrens,0),"")</f>
        <v>0</v>
      </c>
    </row>
    <row r="1791" spans="1:15" x14ac:dyDescent="0.3">
      <c r="A1791">
        <v>278</v>
      </c>
      <c r="B1791">
        <v>20240322</v>
      </c>
      <c r="C1791">
        <v>3.3</v>
      </c>
      <c r="D1791">
        <v>9.5</v>
      </c>
      <c r="E1791">
        <v>309</v>
      </c>
      <c r="F1791">
        <v>1.4</v>
      </c>
      <c r="H1791">
        <v>92</v>
      </c>
      <c r="I1791" s="101" t="s">
        <v>26</v>
      </c>
      <c r="J1791" s="1">
        <f>DATEVALUE(RIGHT(jaar_zip[[#This Row],[YYYYMMDD]],2)&amp;"-"&amp;MID(jaar_zip[[#This Row],[YYYYMMDD]],5,2)&amp;"-"&amp;LEFT(jaar_zip[[#This Row],[YYYYMMDD]],4))</f>
        <v>45373</v>
      </c>
      <c r="K1791" s="101" t="str">
        <f>IF(AND(VALUE(MONTH(jaar_zip[[#This Row],[Datum]]))=1,VALUE(WEEKNUM(jaar_zip[[#This Row],[Datum]],21))&gt;51),RIGHT(YEAR(jaar_zip[[#This Row],[Datum]])-1,2),RIGHT(YEAR(jaar_zip[[#This Row],[Datum]]),2))&amp;"-"&amp; TEXT(WEEKNUM(jaar_zip[[#This Row],[Datum]],21),"00")</f>
        <v>24-12</v>
      </c>
      <c r="L1791" s="101">
        <f>MONTH(jaar_zip[[#This Row],[Datum]])</f>
        <v>3</v>
      </c>
      <c r="M1791" s="101">
        <f>IF(ISNUMBER(jaar_zip[[#This Row],[etmaaltemperatuur]]),IF(jaar_zip[[#This Row],[etmaaltemperatuur]]&lt;stookgrens,stookgrens-jaar_zip[[#This Row],[etmaaltemperatuur]],0),"")</f>
        <v>8.5</v>
      </c>
      <c r="N1791" s="101">
        <f>IF(ISNUMBER(jaar_zip[[#This Row],[graaddagen]]),IF(OR(MONTH(jaar_zip[[#This Row],[Datum]])=1,MONTH(jaar_zip[[#This Row],[Datum]])=2,MONTH(jaar_zip[[#This Row],[Datum]])=11,MONTH(jaar_zip[[#This Row],[Datum]])=12),1.1,IF(OR(MONTH(jaar_zip[[#This Row],[Datum]])=3,MONTH(jaar_zip[[#This Row],[Datum]])=10),1,0.8))*jaar_zip[[#This Row],[graaddagen]],"")</f>
        <v>8.5</v>
      </c>
      <c r="O1791" s="101">
        <f>IF(ISNUMBER(jaar_zip[[#This Row],[etmaaltemperatuur]]),IF(jaar_zip[[#This Row],[etmaaltemperatuur]]&gt;stookgrens,jaar_zip[[#This Row],[etmaaltemperatuur]]-stookgrens,0),"")</f>
        <v>0</v>
      </c>
    </row>
    <row r="1792" spans="1:15" x14ac:dyDescent="0.3">
      <c r="A1792">
        <v>278</v>
      </c>
      <c r="B1792">
        <v>20240323</v>
      </c>
      <c r="C1792">
        <v>4.5</v>
      </c>
      <c r="D1792">
        <v>5.6</v>
      </c>
      <c r="E1792">
        <v>1092</v>
      </c>
      <c r="F1792">
        <v>2.7</v>
      </c>
      <c r="H1792">
        <v>85</v>
      </c>
      <c r="I1792" s="101" t="s">
        <v>26</v>
      </c>
      <c r="J1792" s="1">
        <f>DATEVALUE(RIGHT(jaar_zip[[#This Row],[YYYYMMDD]],2)&amp;"-"&amp;MID(jaar_zip[[#This Row],[YYYYMMDD]],5,2)&amp;"-"&amp;LEFT(jaar_zip[[#This Row],[YYYYMMDD]],4))</f>
        <v>45374</v>
      </c>
      <c r="K1792" s="101" t="str">
        <f>IF(AND(VALUE(MONTH(jaar_zip[[#This Row],[Datum]]))=1,VALUE(WEEKNUM(jaar_zip[[#This Row],[Datum]],21))&gt;51),RIGHT(YEAR(jaar_zip[[#This Row],[Datum]])-1,2),RIGHT(YEAR(jaar_zip[[#This Row],[Datum]]),2))&amp;"-"&amp; TEXT(WEEKNUM(jaar_zip[[#This Row],[Datum]],21),"00")</f>
        <v>24-12</v>
      </c>
      <c r="L1792" s="101">
        <f>MONTH(jaar_zip[[#This Row],[Datum]])</f>
        <v>3</v>
      </c>
      <c r="M1792" s="101">
        <f>IF(ISNUMBER(jaar_zip[[#This Row],[etmaaltemperatuur]]),IF(jaar_zip[[#This Row],[etmaaltemperatuur]]&lt;stookgrens,stookgrens-jaar_zip[[#This Row],[etmaaltemperatuur]],0),"")</f>
        <v>12.4</v>
      </c>
      <c r="N1792" s="101">
        <f>IF(ISNUMBER(jaar_zip[[#This Row],[graaddagen]]),IF(OR(MONTH(jaar_zip[[#This Row],[Datum]])=1,MONTH(jaar_zip[[#This Row],[Datum]])=2,MONTH(jaar_zip[[#This Row],[Datum]])=11,MONTH(jaar_zip[[#This Row],[Datum]])=12),1.1,IF(OR(MONTH(jaar_zip[[#This Row],[Datum]])=3,MONTH(jaar_zip[[#This Row],[Datum]])=10),1,0.8))*jaar_zip[[#This Row],[graaddagen]],"")</f>
        <v>12.4</v>
      </c>
      <c r="O1792" s="101">
        <f>IF(ISNUMBER(jaar_zip[[#This Row],[etmaaltemperatuur]]),IF(jaar_zip[[#This Row],[etmaaltemperatuur]]&gt;stookgrens,jaar_zip[[#This Row],[etmaaltemperatuur]]-stookgrens,0),"")</f>
        <v>0</v>
      </c>
    </row>
    <row r="1793" spans="1:15" x14ac:dyDescent="0.3">
      <c r="A1793">
        <v>278</v>
      </c>
      <c r="B1793">
        <v>20240324</v>
      </c>
      <c r="C1793">
        <v>5.8</v>
      </c>
      <c r="D1793">
        <v>6.2</v>
      </c>
      <c r="E1793">
        <v>722</v>
      </c>
      <c r="F1793">
        <v>12.2</v>
      </c>
      <c r="H1793">
        <v>88</v>
      </c>
      <c r="I1793" s="101" t="s">
        <v>26</v>
      </c>
      <c r="J1793" s="1">
        <f>DATEVALUE(RIGHT(jaar_zip[[#This Row],[YYYYMMDD]],2)&amp;"-"&amp;MID(jaar_zip[[#This Row],[YYYYMMDD]],5,2)&amp;"-"&amp;LEFT(jaar_zip[[#This Row],[YYYYMMDD]],4))</f>
        <v>45375</v>
      </c>
      <c r="K1793" s="101" t="str">
        <f>IF(AND(VALUE(MONTH(jaar_zip[[#This Row],[Datum]]))=1,VALUE(WEEKNUM(jaar_zip[[#This Row],[Datum]],21))&gt;51),RIGHT(YEAR(jaar_zip[[#This Row],[Datum]])-1,2),RIGHT(YEAR(jaar_zip[[#This Row],[Datum]]),2))&amp;"-"&amp; TEXT(WEEKNUM(jaar_zip[[#This Row],[Datum]],21),"00")</f>
        <v>24-12</v>
      </c>
      <c r="L1793" s="101">
        <f>MONTH(jaar_zip[[#This Row],[Datum]])</f>
        <v>3</v>
      </c>
      <c r="M1793" s="101">
        <f>IF(ISNUMBER(jaar_zip[[#This Row],[etmaaltemperatuur]]),IF(jaar_zip[[#This Row],[etmaaltemperatuur]]&lt;stookgrens,stookgrens-jaar_zip[[#This Row],[etmaaltemperatuur]],0),"")</f>
        <v>11.8</v>
      </c>
      <c r="N1793" s="101">
        <f>IF(ISNUMBER(jaar_zip[[#This Row],[graaddagen]]),IF(OR(MONTH(jaar_zip[[#This Row],[Datum]])=1,MONTH(jaar_zip[[#This Row],[Datum]])=2,MONTH(jaar_zip[[#This Row],[Datum]])=11,MONTH(jaar_zip[[#This Row],[Datum]])=12),1.1,IF(OR(MONTH(jaar_zip[[#This Row],[Datum]])=3,MONTH(jaar_zip[[#This Row],[Datum]])=10),1,0.8))*jaar_zip[[#This Row],[graaddagen]],"")</f>
        <v>11.8</v>
      </c>
      <c r="O1793" s="101">
        <f>IF(ISNUMBER(jaar_zip[[#This Row],[etmaaltemperatuur]]),IF(jaar_zip[[#This Row],[etmaaltemperatuur]]&gt;stookgrens,jaar_zip[[#This Row],[etmaaltemperatuur]]-stookgrens,0),"")</f>
        <v>0</v>
      </c>
    </row>
    <row r="1794" spans="1:15" x14ac:dyDescent="0.3">
      <c r="A1794">
        <v>278</v>
      </c>
      <c r="B1794">
        <v>20240325</v>
      </c>
      <c r="C1794">
        <v>2.5</v>
      </c>
      <c r="D1794">
        <v>6.4</v>
      </c>
      <c r="E1794">
        <v>1582</v>
      </c>
      <c r="F1794">
        <v>0</v>
      </c>
      <c r="H1794">
        <v>77</v>
      </c>
      <c r="I1794" s="101" t="s">
        <v>26</v>
      </c>
      <c r="J1794" s="1">
        <f>DATEVALUE(RIGHT(jaar_zip[[#This Row],[YYYYMMDD]],2)&amp;"-"&amp;MID(jaar_zip[[#This Row],[YYYYMMDD]],5,2)&amp;"-"&amp;LEFT(jaar_zip[[#This Row],[YYYYMMDD]],4))</f>
        <v>45376</v>
      </c>
      <c r="K1794" s="101" t="str">
        <f>IF(AND(VALUE(MONTH(jaar_zip[[#This Row],[Datum]]))=1,VALUE(WEEKNUM(jaar_zip[[#This Row],[Datum]],21))&gt;51),RIGHT(YEAR(jaar_zip[[#This Row],[Datum]])-1,2),RIGHT(YEAR(jaar_zip[[#This Row],[Datum]]),2))&amp;"-"&amp; TEXT(WEEKNUM(jaar_zip[[#This Row],[Datum]],21),"00")</f>
        <v>24-13</v>
      </c>
      <c r="L1794" s="101">
        <f>MONTH(jaar_zip[[#This Row],[Datum]])</f>
        <v>3</v>
      </c>
      <c r="M1794" s="101">
        <f>IF(ISNUMBER(jaar_zip[[#This Row],[etmaaltemperatuur]]),IF(jaar_zip[[#This Row],[etmaaltemperatuur]]&lt;stookgrens,stookgrens-jaar_zip[[#This Row],[etmaaltemperatuur]],0),"")</f>
        <v>11.6</v>
      </c>
      <c r="N1794" s="101">
        <f>IF(ISNUMBER(jaar_zip[[#This Row],[graaddagen]]),IF(OR(MONTH(jaar_zip[[#This Row],[Datum]])=1,MONTH(jaar_zip[[#This Row],[Datum]])=2,MONTH(jaar_zip[[#This Row],[Datum]])=11,MONTH(jaar_zip[[#This Row],[Datum]])=12),1.1,IF(OR(MONTH(jaar_zip[[#This Row],[Datum]])=3,MONTH(jaar_zip[[#This Row],[Datum]])=10),1,0.8))*jaar_zip[[#This Row],[graaddagen]],"")</f>
        <v>11.6</v>
      </c>
      <c r="O1794" s="101">
        <f>IF(ISNUMBER(jaar_zip[[#This Row],[etmaaltemperatuur]]),IF(jaar_zip[[#This Row],[etmaaltemperatuur]]&gt;stookgrens,jaar_zip[[#This Row],[etmaaltemperatuur]]-stookgrens,0),"")</f>
        <v>0</v>
      </c>
    </row>
    <row r="1795" spans="1:15" x14ac:dyDescent="0.3">
      <c r="A1795">
        <v>278</v>
      </c>
      <c r="B1795">
        <v>20240326</v>
      </c>
      <c r="C1795">
        <v>3.1</v>
      </c>
      <c r="D1795">
        <v>8.1999999999999993</v>
      </c>
      <c r="E1795">
        <v>1188</v>
      </c>
      <c r="F1795">
        <v>0</v>
      </c>
      <c r="H1795">
        <v>71</v>
      </c>
      <c r="I1795" s="101" t="s">
        <v>26</v>
      </c>
      <c r="J1795" s="1">
        <f>DATEVALUE(RIGHT(jaar_zip[[#This Row],[YYYYMMDD]],2)&amp;"-"&amp;MID(jaar_zip[[#This Row],[YYYYMMDD]],5,2)&amp;"-"&amp;LEFT(jaar_zip[[#This Row],[YYYYMMDD]],4))</f>
        <v>45377</v>
      </c>
      <c r="K1795" s="101" t="str">
        <f>IF(AND(VALUE(MONTH(jaar_zip[[#This Row],[Datum]]))=1,VALUE(WEEKNUM(jaar_zip[[#This Row],[Datum]],21))&gt;51),RIGHT(YEAR(jaar_zip[[#This Row],[Datum]])-1,2),RIGHT(YEAR(jaar_zip[[#This Row],[Datum]]),2))&amp;"-"&amp; TEXT(WEEKNUM(jaar_zip[[#This Row],[Datum]],21),"00")</f>
        <v>24-13</v>
      </c>
      <c r="L1795" s="101">
        <f>MONTH(jaar_zip[[#This Row],[Datum]])</f>
        <v>3</v>
      </c>
      <c r="M1795" s="101">
        <f>IF(ISNUMBER(jaar_zip[[#This Row],[etmaaltemperatuur]]),IF(jaar_zip[[#This Row],[etmaaltemperatuur]]&lt;stookgrens,stookgrens-jaar_zip[[#This Row],[etmaaltemperatuur]],0),"")</f>
        <v>9.8000000000000007</v>
      </c>
      <c r="N1795" s="101">
        <f>IF(ISNUMBER(jaar_zip[[#This Row],[graaddagen]]),IF(OR(MONTH(jaar_zip[[#This Row],[Datum]])=1,MONTH(jaar_zip[[#This Row],[Datum]])=2,MONTH(jaar_zip[[#This Row],[Datum]])=11,MONTH(jaar_zip[[#This Row],[Datum]])=12),1.1,IF(OR(MONTH(jaar_zip[[#This Row],[Datum]])=3,MONTH(jaar_zip[[#This Row],[Datum]])=10),1,0.8))*jaar_zip[[#This Row],[graaddagen]],"")</f>
        <v>9.8000000000000007</v>
      </c>
      <c r="O1795" s="101">
        <f>IF(ISNUMBER(jaar_zip[[#This Row],[etmaaltemperatuur]]),IF(jaar_zip[[#This Row],[etmaaltemperatuur]]&gt;stookgrens,jaar_zip[[#This Row],[etmaaltemperatuur]]-stookgrens,0),"")</f>
        <v>0</v>
      </c>
    </row>
    <row r="1796" spans="1:15" x14ac:dyDescent="0.3">
      <c r="A1796">
        <v>278</v>
      </c>
      <c r="B1796">
        <v>20240327</v>
      </c>
      <c r="C1796">
        <v>2.6</v>
      </c>
      <c r="D1796">
        <v>8.9</v>
      </c>
      <c r="E1796">
        <v>486</v>
      </c>
      <c r="F1796">
        <v>-0.1</v>
      </c>
      <c r="H1796">
        <v>79</v>
      </c>
      <c r="I1796" s="101" t="s">
        <v>26</v>
      </c>
      <c r="J1796" s="1">
        <f>DATEVALUE(RIGHT(jaar_zip[[#This Row],[YYYYMMDD]],2)&amp;"-"&amp;MID(jaar_zip[[#This Row],[YYYYMMDD]],5,2)&amp;"-"&amp;LEFT(jaar_zip[[#This Row],[YYYYMMDD]],4))</f>
        <v>45378</v>
      </c>
      <c r="K1796" s="101" t="str">
        <f>IF(AND(VALUE(MONTH(jaar_zip[[#This Row],[Datum]]))=1,VALUE(WEEKNUM(jaar_zip[[#This Row],[Datum]],21))&gt;51),RIGHT(YEAR(jaar_zip[[#This Row],[Datum]])-1,2),RIGHT(YEAR(jaar_zip[[#This Row],[Datum]]),2))&amp;"-"&amp; TEXT(WEEKNUM(jaar_zip[[#This Row],[Datum]],21),"00")</f>
        <v>24-13</v>
      </c>
      <c r="L1796" s="101">
        <f>MONTH(jaar_zip[[#This Row],[Datum]])</f>
        <v>3</v>
      </c>
      <c r="M1796" s="101">
        <f>IF(ISNUMBER(jaar_zip[[#This Row],[etmaaltemperatuur]]),IF(jaar_zip[[#This Row],[etmaaltemperatuur]]&lt;stookgrens,stookgrens-jaar_zip[[#This Row],[etmaaltemperatuur]],0),"")</f>
        <v>9.1</v>
      </c>
      <c r="N1796" s="101">
        <f>IF(ISNUMBER(jaar_zip[[#This Row],[graaddagen]]),IF(OR(MONTH(jaar_zip[[#This Row],[Datum]])=1,MONTH(jaar_zip[[#This Row],[Datum]])=2,MONTH(jaar_zip[[#This Row],[Datum]])=11,MONTH(jaar_zip[[#This Row],[Datum]])=12),1.1,IF(OR(MONTH(jaar_zip[[#This Row],[Datum]])=3,MONTH(jaar_zip[[#This Row],[Datum]])=10),1,0.8))*jaar_zip[[#This Row],[graaddagen]],"")</f>
        <v>9.1</v>
      </c>
      <c r="O1796" s="101">
        <f>IF(ISNUMBER(jaar_zip[[#This Row],[etmaaltemperatuur]]),IF(jaar_zip[[#This Row],[etmaaltemperatuur]]&gt;stookgrens,jaar_zip[[#This Row],[etmaaltemperatuur]]-stookgrens,0),"")</f>
        <v>0</v>
      </c>
    </row>
    <row r="1797" spans="1:15" x14ac:dyDescent="0.3">
      <c r="A1797">
        <v>278</v>
      </c>
      <c r="B1797">
        <v>20240328</v>
      </c>
      <c r="C1797">
        <v>3.8</v>
      </c>
      <c r="D1797">
        <v>8.4</v>
      </c>
      <c r="E1797">
        <v>713</v>
      </c>
      <c r="F1797">
        <v>3.2</v>
      </c>
      <c r="H1797">
        <v>76</v>
      </c>
      <c r="I1797" s="101" t="s">
        <v>26</v>
      </c>
      <c r="J1797" s="1">
        <f>DATEVALUE(RIGHT(jaar_zip[[#This Row],[YYYYMMDD]],2)&amp;"-"&amp;MID(jaar_zip[[#This Row],[YYYYMMDD]],5,2)&amp;"-"&amp;LEFT(jaar_zip[[#This Row],[YYYYMMDD]],4))</f>
        <v>45379</v>
      </c>
      <c r="K1797" s="101" t="str">
        <f>IF(AND(VALUE(MONTH(jaar_zip[[#This Row],[Datum]]))=1,VALUE(WEEKNUM(jaar_zip[[#This Row],[Datum]],21))&gt;51),RIGHT(YEAR(jaar_zip[[#This Row],[Datum]])-1,2),RIGHT(YEAR(jaar_zip[[#This Row],[Datum]]),2))&amp;"-"&amp; TEXT(WEEKNUM(jaar_zip[[#This Row],[Datum]],21),"00")</f>
        <v>24-13</v>
      </c>
      <c r="L1797" s="101">
        <f>MONTH(jaar_zip[[#This Row],[Datum]])</f>
        <v>3</v>
      </c>
      <c r="M1797" s="101">
        <f>IF(ISNUMBER(jaar_zip[[#This Row],[etmaaltemperatuur]]),IF(jaar_zip[[#This Row],[etmaaltemperatuur]]&lt;stookgrens,stookgrens-jaar_zip[[#This Row],[etmaaltemperatuur]],0),"")</f>
        <v>9.6</v>
      </c>
      <c r="N1797" s="101">
        <f>IF(ISNUMBER(jaar_zip[[#This Row],[graaddagen]]),IF(OR(MONTH(jaar_zip[[#This Row],[Datum]])=1,MONTH(jaar_zip[[#This Row],[Datum]])=2,MONTH(jaar_zip[[#This Row],[Datum]])=11,MONTH(jaar_zip[[#This Row],[Datum]])=12),1.1,IF(OR(MONTH(jaar_zip[[#This Row],[Datum]])=3,MONTH(jaar_zip[[#This Row],[Datum]])=10),1,0.8))*jaar_zip[[#This Row],[graaddagen]],"")</f>
        <v>9.6</v>
      </c>
      <c r="O1797" s="101">
        <f>IF(ISNUMBER(jaar_zip[[#This Row],[etmaaltemperatuur]]),IF(jaar_zip[[#This Row],[etmaaltemperatuur]]&gt;stookgrens,jaar_zip[[#This Row],[etmaaltemperatuur]]-stookgrens,0),"")</f>
        <v>0</v>
      </c>
    </row>
    <row r="1798" spans="1:15" x14ac:dyDescent="0.3">
      <c r="A1798">
        <v>278</v>
      </c>
      <c r="B1798">
        <v>20240329</v>
      </c>
      <c r="C1798">
        <v>3.2</v>
      </c>
      <c r="D1798">
        <v>10.8</v>
      </c>
      <c r="E1798">
        <v>1064</v>
      </c>
      <c r="F1798">
        <v>0.7</v>
      </c>
      <c r="H1798">
        <v>72</v>
      </c>
      <c r="I1798" s="101" t="s">
        <v>26</v>
      </c>
      <c r="J1798" s="1">
        <f>DATEVALUE(RIGHT(jaar_zip[[#This Row],[YYYYMMDD]],2)&amp;"-"&amp;MID(jaar_zip[[#This Row],[YYYYMMDD]],5,2)&amp;"-"&amp;LEFT(jaar_zip[[#This Row],[YYYYMMDD]],4))</f>
        <v>45380</v>
      </c>
      <c r="K1798" s="101" t="str">
        <f>IF(AND(VALUE(MONTH(jaar_zip[[#This Row],[Datum]]))=1,VALUE(WEEKNUM(jaar_zip[[#This Row],[Datum]],21))&gt;51),RIGHT(YEAR(jaar_zip[[#This Row],[Datum]])-1,2),RIGHT(YEAR(jaar_zip[[#This Row],[Datum]]),2))&amp;"-"&amp; TEXT(WEEKNUM(jaar_zip[[#This Row],[Datum]],21),"00")</f>
        <v>24-13</v>
      </c>
      <c r="L1798" s="101">
        <f>MONTH(jaar_zip[[#This Row],[Datum]])</f>
        <v>3</v>
      </c>
      <c r="M1798" s="101">
        <f>IF(ISNUMBER(jaar_zip[[#This Row],[etmaaltemperatuur]]),IF(jaar_zip[[#This Row],[etmaaltemperatuur]]&lt;stookgrens,stookgrens-jaar_zip[[#This Row],[etmaaltemperatuur]],0),"")</f>
        <v>7.1999999999999993</v>
      </c>
      <c r="N1798" s="101">
        <f>IF(ISNUMBER(jaar_zip[[#This Row],[graaddagen]]),IF(OR(MONTH(jaar_zip[[#This Row],[Datum]])=1,MONTH(jaar_zip[[#This Row],[Datum]])=2,MONTH(jaar_zip[[#This Row],[Datum]])=11,MONTH(jaar_zip[[#This Row],[Datum]])=12),1.1,IF(OR(MONTH(jaar_zip[[#This Row],[Datum]])=3,MONTH(jaar_zip[[#This Row],[Datum]])=10),1,0.8))*jaar_zip[[#This Row],[graaddagen]],"")</f>
        <v>7.1999999999999993</v>
      </c>
      <c r="O1798" s="101">
        <f>IF(ISNUMBER(jaar_zip[[#This Row],[etmaaltemperatuur]]),IF(jaar_zip[[#This Row],[etmaaltemperatuur]]&gt;stookgrens,jaar_zip[[#This Row],[etmaaltemperatuur]]-stookgrens,0),"")</f>
        <v>0</v>
      </c>
    </row>
    <row r="1799" spans="1:15" x14ac:dyDescent="0.3">
      <c r="A1799">
        <v>278</v>
      </c>
      <c r="B1799">
        <v>20240330</v>
      </c>
      <c r="C1799">
        <v>2.6</v>
      </c>
      <c r="D1799">
        <v>10.1</v>
      </c>
      <c r="E1799">
        <v>797</v>
      </c>
      <c r="F1799">
        <v>0.1</v>
      </c>
      <c r="H1799">
        <v>86</v>
      </c>
      <c r="I1799" s="101" t="s">
        <v>26</v>
      </c>
      <c r="J1799" s="1">
        <f>DATEVALUE(RIGHT(jaar_zip[[#This Row],[YYYYMMDD]],2)&amp;"-"&amp;MID(jaar_zip[[#This Row],[YYYYMMDD]],5,2)&amp;"-"&amp;LEFT(jaar_zip[[#This Row],[YYYYMMDD]],4))</f>
        <v>45381</v>
      </c>
      <c r="K1799" s="101" t="str">
        <f>IF(AND(VALUE(MONTH(jaar_zip[[#This Row],[Datum]]))=1,VALUE(WEEKNUM(jaar_zip[[#This Row],[Datum]],21))&gt;51),RIGHT(YEAR(jaar_zip[[#This Row],[Datum]])-1,2),RIGHT(YEAR(jaar_zip[[#This Row],[Datum]]),2))&amp;"-"&amp; TEXT(WEEKNUM(jaar_zip[[#This Row],[Datum]],21),"00")</f>
        <v>24-13</v>
      </c>
      <c r="L1799" s="101">
        <f>MONTH(jaar_zip[[#This Row],[Datum]])</f>
        <v>3</v>
      </c>
      <c r="M1799" s="101">
        <f>IF(ISNUMBER(jaar_zip[[#This Row],[etmaaltemperatuur]]),IF(jaar_zip[[#This Row],[etmaaltemperatuur]]&lt;stookgrens,stookgrens-jaar_zip[[#This Row],[etmaaltemperatuur]],0),"")</f>
        <v>7.9</v>
      </c>
      <c r="N1799" s="101">
        <f>IF(ISNUMBER(jaar_zip[[#This Row],[graaddagen]]),IF(OR(MONTH(jaar_zip[[#This Row],[Datum]])=1,MONTH(jaar_zip[[#This Row],[Datum]])=2,MONTH(jaar_zip[[#This Row],[Datum]])=11,MONTH(jaar_zip[[#This Row],[Datum]])=12),1.1,IF(OR(MONTH(jaar_zip[[#This Row],[Datum]])=3,MONTH(jaar_zip[[#This Row],[Datum]])=10),1,0.8))*jaar_zip[[#This Row],[graaddagen]],"")</f>
        <v>7.9</v>
      </c>
      <c r="O1799" s="101">
        <f>IF(ISNUMBER(jaar_zip[[#This Row],[etmaaltemperatuur]]),IF(jaar_zip[[#This Row],[etmaaltemperatuur]]&gt;stookgrens,jaar_zip[[#This Row],[etmaaltemperatuur]]-stookgrens,0),"")</f>
        <v>0</v>
      </c>
    </row>
    <row r="1800" spans="1:15" x14ac:dyDescent="0.3">
      <c r="A1800">
        <v>278</v>
      </c>
      <c r="B1800">
        <v>20240331</v>
      </c>
      <c r="C1800">
        <v>3</v>
      </c>
      <c r="D1800">
        <v>10.199999999999999</v>
      </c>
      <c r="E1800">
        <v>1335</v>
      </c>
      <c r="F1800">
        <v>5.2</v>
      </c>
      <c r="H1800">
        <v>89</v>
      </c>
      <c r="I1800" s="101" t="s">
        <v>26</v>
      </c>
      <c r="J1800" s="1">
        <f>DATEVALUE(RIGHT(jaar_zip[[#This Row],[YYYYMMDD]],2)&amp;"-"&amp;MID(jaar_zip[[#This Row],[YYYYMMDD]],5,2)&amp;"-"&amp;LEFT(jaar_zip[[#This Row],[YYYYMMDD]],4))</f>
        <v>45382</v>
      </c>
      <c r="K1800" s="101" t="str">
        <f>IF(AND(VALUE(MONTH(jaar_zip[[#This Row],[Datum]]))=1,VALUE(WEEKNUM(jaar_zip[[#This Row],[Datum]],21))&gt;51),RIGHT(YEAR(jaar_zip[[#This Row],[Datum]])-1,2),RIGHT(YEAR(jaar_zip[[#This Row],[Datum]]),2))&amp;"-"&amp; TEXT(WEEKNUM(jaar_zip[[#This Row],[Datum]],21),"00")</f>
        <v>24-13</v>
      </c>
      <c r="L1800" s="101">
        <f>MONTH(jaar_zip[[#This Row],[Datum]])</f>
        <v>3</v>
      </c>
      <c r="M1800" s="101">
        <f>IF(ISNUMBER(jaar_zip[[#This Row],[etmaaltemperatuur]]),IF(jaar_zip[[#This Row],[etmaaltemperatuur]]&lt;stookgrens,stookgrens-jaar_zip[[#This Row],[etmaaltemperatuur]],0),"")</f>
        <v>7.8000000000000007</v>
      </c>
      <c r="N1800" s="101">
        <f>IF(ISNUMBER(jaar_zip[[#This Row],[graaddagen]]),IF(OR(MONTH(jaar_zip[[#This Row],[Datum]])=1,MONTH(jaar_zip[[#This Row],[Datum]])=2,MONTH(jaar_zip[[#This Row],[Datum]])=11,MONTH(jaar_zip[[#This Row],[Datum]])=12),1.1,IF(OR(MONTH(jaar_zip[[#This Row],[Datum]])=3,MONTH(jaar_zip[[#This Row],[Datum]])=10),1,0.8))*jaar_zip[[#This Row],[graaddagen]],"")</f>
        <v>7.8000000000000007</v>
      </c>
      <c r="O1800" s="101">
        <f>IF(ISNUMBER(jaar_zip[[#This Row],[etmaaltemperatuur]]),IF(jaar_zip[[#This Row],[etmaaltemperatuur]]&gt;stookgrens,jaar_zip[[#This Row],[etmaaltemperatuur]]-stookgrens,0),"")</f>
        <v>0</v>
      </c>
    </row>
    <row r="1801" spans="1:15" x14ac:dyDescent="0.3">
      <c r="A1801">
        <v>278</v>
      </c>
      <c r="B1801">
        <v>20240401</v>
      </c>
      <c r="C1801">
        <v>2.5</v>
      </c>
      <c r="D1801">
        <v>9.5</v>
      </c>
      <c r="E1801">
        <v>666</v>
      </c>
      <c r="F1801">
        <v>0.7</v>
      </c>
      <c r="H1801">
        <v>89</v>
      </c>
      <c r="I1801" s="101" t="s">
        <v>26</v>
      </c>
      <c r="J1801" s="1">
        <f>DATEVALUE(RIGHT(jaar_zip[[#This Row],[YYYYMMDD]],2)&amp;"-"&amp;MID(jaar_zip[[#This Row],[YYYYMMDD]],5,2)&amp;"-"&amp;LEFT(jaar_zip[[#This Row],[YYYYMMDD]],4))</f>
        <v>45383</v>
      </c>
      <c r="K1801" s="101" t="str">
        <f>IF(AND(VALUE(MONTH(jaar_zip[[#This Row],[Datum]]))=1,VALUE(WEEKNUM(jaar_zip[[#This Row],[Datum]],21))&gt;51),RIGHT(YEAR(jaar_zip[[#This Row],[Datum]])-1,2),RIGHT(YEAR(jaar_zip[[#This Row],[Datum]]),2))&amp;"-"&amp; TEXT(WEEKNUM(jaar_zip[[#This Row],[Datum]],21),"00")</f>
        <v>24-14</v>
      </c>
      <c r="L1801" s="101">
        <f>MONTH(jaar_zip[[#This Row],[Datum]])</f>
        <v>4</v>
      </c>
      <c r="M1801" s="101">
        <f>IF(ISNUMBER(jaar_zip[[#This Row],[etmaaltemperatuur]]),IF(jaar_zip[[#This Row],[etmaaltemperatuur]]&lt;stookgrens,stookgrens-jaar_zip[[#This Row],[etmaaltemperatuur]],0),"")</f>
        <v>8.5</v>
      </c>
      <c r="N1801" s="101">
        <f>IF(ISNUMBER(jaar_zip[[#This Row],[graaddagen]]),IF(OR(MONTH(jaar_zip[[#This Row],[Datum]])=1,MONTH(jaar_zip[[#This Row],[Datum]])=2,MONTH(jaar_zip[[#This Row],[Datum]])=11,MONTH(jaar_zip[[#This Row],[Datum]])=12),1.1,IF(OR(MONTH(jaar_zip[[#This Row],[Datum]])=3,MONTH(jaar_zip[[#This Row],[Datum]])=10),1,0.8))*jaar_zip[[#This Row],[graaddagen]],"")</f>
        <v>6.8000000000000007</v>
      </c>
      <c r="O1801" s="101">
        <f>IF(ISNUMBER(jaar_zip[[#This Row],[etmaaltemperatuur]]),IF(jaar_zip[[#This Row],[etmaaltemperatuur]]&gt;stookgrens,jaar_zip[[#This Row],[etmaaltemperatuur]]-stookgrens,0),"")</f>
        <v>0</v>
      </c>
    </row>
    <row r="1802" spans="1:15" x14ac:dyDescent="0.3">
      <c r="A1802">
        <v>278</v>
      </c>
      <c r="B1802">
        <v>20240402</v>
      </c>
      <c r="C1802">
        <v>3.8</v>
      </c>
      <c r="D1802">
        <v>9.4</v>
      </c>
      <c r="E1802">
        <v>675</v>
      </c>
      <c r="F1802">
        <v>0.4</v>
      </c>
      <c r="H1802">
        <v>86</v>
      </c>
      <c r="I1802" s="101" t="s">
        <v>26</v>
      </c>
      <c r="J1802" s="1">
        <f>DATEVALUE(RIGHT(jaar_zip[[#This Row],[YYYYMMDD]],2)&amp;"-"&amp;MID(jaar_zip[[#This Row],[YYYYMMDD]],5,2)&amp;"-"&amp;LEFT(jaar_zip[[#This Row],[YYYYMMDD]],4))</f>
        <v>45384</v>
      </c>
      <c r="K1802" s="101" t="str">
        <f>IF(AND(VALUE(MONTH(jaar_zip[[#This Row],[Datum]]))=1,VALUE(WEEKNUM(jaar_zip[[#This Row],[Datum]],21))&gt;51),RIGHT(YEAR(jaar_zip[[#This Row],[Datum]])-1,2),RIGHT(YEAR(jaar_zip[[#This Row],[Datum]]),2))&amp;"-"&amp; TEXT(WEEKNUM(jaar_zip[[#This Row],[Datum]],21),"00")</f>
        <v>24-14</v>
      </c>
      <c r="L1802" s="101">
        <f>MONTH(jaar_zip[[#This Row],[Datum]])</f>
        <v>4</v>
      </c>
      <c r="M1802" s="101">
        <f>IF(ISNUMBER(jaar_zip[[#This Row],[etmaaltemperatuur]]),IF(jaar_zip[[#This Row],[etmaaltemperatuur]]&lt;stookgrens,stookgrens-jaar_zip[[#This Row],[etmaaltemperatuur]],0),"")</f>
        <v>8.6</v>
      </c>
      <c r="N1802" s="101">
        <f>IF(ISNUMBER(jaar_zip[[#This Row],[graaddagen]]),IF(OR(MONTH(jaar_zip[[#This Row],[Datum]])=1,MONTH(jaar_zip[[#This Row],[Datum]])=2,MONTH(jaar_zip[[#This Row],[Datum]])=11,MONTH(jaar_zip[[#This Row],[Datum]])=12),1.1,IF(OR(MONTH(jaar_zip[[#This Row],[Datum]])=3,MONTH(jaar_zip[[#This Row],[Datum]])=10),1,0.8))*jaar_zip[[#This Row],[graaddagen]],"")</f>
        <v>6.88</v>
      </c>
      <c r="O1802" s="101">
        <f>IF(ISNUMBER(jaar_zip[[#This Row],[etmaaltemperatuur]]),IF(jaar_zip[[#This Row],[etmaaltemperatuur]]&gt;stookgrens,jaar_zip[[#This Row],[etmaaltemperatuur]]-stookgrens,0),"")</f>
        <v>0</v>
      </c>
    </row>
    <row r="1803" spans="1:15" x14ac:dyDescent="0.3">
      <c r="A1803">
        <v>278</v>
      </c>
      <c r="B1803">
        <v>20240403</v>
      </c>
      <c r="C1803">
        <v>3.2</v>
      </c>
      <c r="D1803">
        <v>10.6</v>
      </c>
      <c r="E1803">
        <v>514</v>
      </c>
      <c r="F1803">
        <v>7.4</v>
      </c>
      <c r="H1803">
        <v>91</v>
      </c>
      <c r="I1803" s="101" t="s">
        <v>26</v>
      </c>
      <c r="J1803" s="1">
        <f>DATEVALUE(RIGHT(jaar_zip[[#This Row],[YYYYMMDD]],2)&amp;"-"&amp;MID(jaar_zip[[#This Row],[YYYYMMDD]],5,2)&amp;"-"&amp;LEFT(jaar_zip[[#This Row],[YYYYMMDD]],4))</f>
        <v>45385</v>
      </c>
      <c r="K1803" s="101" t="str">
        <f>IF(AND(VALUE(MONTH(jaar_zip[[#This Row],[Datum]]))=1,VALUE(WEEKNUM(jaar_zip[[#This Row],[Datum]],21))&gt;51),RIGHT(YEAR(jaar_zip[[#This Row],[Datum]])-1,2),RIGHT(YEAR(jaar_zip[[#This Row],[Datum]]),2))&amp;"-"&amp; TEXT(WEEKNUM(jaar_zip[[#This Row],[Datum]],21),"00")</f>
        <v>24-14</v>
      </c>
      <c r="L1803" s="101">
        <f>MONTH(jaar_zip[[#This Row],[Datum]])</f>
        <v>4</v>
      </c>
      <c r="M1803" s="101">
        <f>IF(ISNUMBER(jaar_zip[[#This Row],[etmaaltemperatuur]]),IF(jaar_zip[[#This Row],[etmaaltemperatuur]]&lt;stookgrens,stookgrens-jaar_zip[[#This Row],[etmaaltemperatuur]],0),"")</f>
        <v>7.4</v>
      </c>
      <c r="N1803" s="101">
        <f>IF(ISNUMBER(jaar_zip[[#This Row],[graaddagen]]),IF(OR(MONTH(jaar_zip[[#This Row],[Datum]])=1,MONTH(jaar_zip[[#This Row],[Datum]])=2,MONTH(jaar_zip[[#This Row],[Datum]])=11,MONTH(jaar_zip[[#This Row],[Datum]])=12),1.1,IF(OR(MONTH(jaar_zip[[#This Row],[Datum]])=3,MONTH(jaar_zip[[#This Row],[Datum]])=10),1,0.8))*jaar_zip[[#This Row],[graaddagen]],"")</f>
        <v>5.9200000000000008</v>
      </c>
      <c r="O1803" s="101">
        <f>IF(ISNUMBER(jaar_zip[[#This Row],[etmaaltemperatuur]]),IF(jaar_zip[[#This Row],[etmaaltemperatuur]]&gt;stookgrens,jaar_zip[[#This Row],[etmaaltemperatuur]]-stookgrens,0),"")</f>
        <v>0</v>
      </c>
    </row>
    <row r="1804" spans="1:15" x14ac:dyDescent="0.3">
      <c r="A1804">
        <v>278</v>
      </c>
      <c r="B1804">
        <v>20240404</v>
      </c>
      <c r="C1804">
        <v>4.8</v>
      </c>
      <c r="D1804">
        <v>11.7</v>
      </c>
      <c r="E1804">
        <v>874</v>
      </c>
      <c r="F1804">
        <v>5.6</v>
      </c>
      <c r="H1804">
        <v>83</v>
      </c>
      <c r="I1804" s="101" t="s">
        <v>26</v>
      </c>
      <c r="J1804" s="1">
        <f>DATEVALUE(RIGHT(jaar_zip[[#This Row],[YYYYMMDD]],2)&amp;"-"&amp;MID(jaar_zip[[#This Row],[YYYYMMDD]],5,2)&amp;"-"&amp;LEFT(jaar_zip[[#This Row],[YYYYMMDD]],4))</f>
        <v>45386</v>
      </c>
      <c r="K1804" s="101" t="str">
        <f>IF(AND(VALUE(MONTH(jaar_zip[[#This Row],[Datum]]))=1,VALUE(WEEKNUM(jaar_zip[[#This Row],[Datum]],21))&gt;51),RIGHT(YEAR(jaar_zip[[#This Row],[Datum]])-1,2),RIGHT(YEAR(jaar_zip[[#This Row],[Datum]]),2))&amp;"-"&amp; TEXT(WEEKNUM(jaar_zip[[#This Row],[Datum]],21),"00")</f>
        <v>24-14</v>
      </c>
      <c r="L1804" s="101">
        <f>MONTH(jaar_zip[[#This Row],[Datum]])</f>
        <v>4</v>
      </c>
      <c r="M1804" s="101">
        <f>IF(ISNUMBER(jaar_zip[[#This Row],[etmaaltemperatuur]]),IF(jaar_zip[[#This Row],[etmaaltemperatuur]]&lt;stookgrens,stookgrens-jaar_zip[[#This Row],[etmaaltemperatuur]],0),"")</f>
        <v>6.3000000000000007</v>
      </c>
      <c r="N1804" s="101">
        <f>IF(ISNUMBER(jaar_zip[[#This Row],[graaddagen]]),IF(OR(MONTH(jaar_zip[[#This Row],[Datum]])=1,MONTH(jaar_zip[[#This Row],[Datum]])=2,MONTH(jaar_zip[[#This Row],[Datum]])=11,MONTH(jaar_zip[[#This Row],[Datum]])=12),1.1,IF(OR(MONTH(jaar_zip[[#This Row],[Datum]])=3,MONTH(jaar_zip[[#This Row],[Datum]])=10),1,0.8))*jaar_zip[[#This Row],[graaddagen]],"")</f>
        <v>5.0400000000000009</v>
      </c>
      <c r="O1804" s="101">
        <f>IF(ISNUMBER(jaar_zip[[#This Row],[etmaaltemperatuur]]),IF(jaar_zip[[#This Row],[etmaaltemperatuur]]&gt;stookgrens,jaar_zip[[#This Row],[etmaaltemperatuur]]-stookgrens,0),"")</f>
        <v>0</v>
      </c>
    </row>
    <row r="1805" spans="1:15" x14ac:dyDescent="0.3">
      <c r="A1805">
        <v>278</v>
      </c>
      <c r="B1805">
        <v>20240405</v>
      </c>
      <c r="C1805">
        <v>3.8</v>
      </c>
      <c r="D1805">
        <v>13.5</v>
      </c>
      <c r="E1805">
        <v>781</v>
      </c>
      <c r="F1805">
        <v>3.2</v>
      </c>
      <c r="H1805">
        <v>83</v>
      </c>
      <c r="I1805" s="101" t="s">
        <v>26</v>
      </c>
      <c r="J1805" s="1">
        <f>DATEVALUE(RIGHT(jaar_zip[[#This Row],[YYYYMMDD]],2)&amp;"-"&amp;MID(jaar_zip[[#This Row],[YYYYMMDD]],5,2)&amp;"-"&amp;LEFT(jaar_zip[[#This Row],[YYYYMMDD]],4))</f>
        <v>45387</v>
      </c>
      <c r="K1805" s="101" t="str">
        <f>IF(AND(VALUE(MONTH(jaar_zip[[#This Row],[Datum]]))=1,VALUE(WEEKNUM(jaar_zip[[#This Row],[Datum]],21))&gt;51),RIGHT(YEAR(jaar_zip[[#This Row],[Datum]])-1,2),RIGHT(YEAR(jaar_zip[[#This Row],[Datum]]),2))&amp;"-"&amp; TEXT(WEEKNUM(jaar_zip[[#This Row],[Datum]],21),"00")</f>
        <v>24-14</v>
      </c>
      <c r="L1805" s="101">
        <f>MONTH(jaar_zip[[#This Row],[Datum]])</f>
        <v>4</v>
      </c>
      <c r="M1805" s="101">
        <f>IF(ISNUMBER(jaar_zip[[#This Row],[etmaaltemperatuur]]),IF(jaar_zip[[#This Row],[etmaaltemperatuur]]&lt;stookgrens,stookgrens-jaar_zip[[#This Row],[etmaaltemperatuur]],0),"")</f>
        <v>4.5</v>
      </c>
      <c r="N1805" s="101">
        <f>IF(ISNUMBER(jaar_zip[[#This Row],[graaddagen]]),IF(OR(MONTH(jaar_zip[[#This Row],[Datum]])=1,MONTH(jaar_zip[[#This Row],[Datum]])=2,MONTH(jaar_zip[[#This Row],[Datum]])=11,MONTH(jaar_zip[[#This Row],[Datum]])=12),1.1,IF(OR(MONTH(jaar_zip[[#This Row],[Datum]])=3,MONTH(jaar_zip[[#This Row],[Datum]])=10),1,0.8))*jaar_zip[[#This Row],[graaddagen]],"")</f>
        <v>3.6</v>
      </c>
      <c r="O1805" s="101">
        <f>IF(ISNUMBER(jaar_zip[[#This Row],[etmaaltemperatuur]]),IF(jaar_zip[[#This Row],[etmaaltemperatuur]]&gt;stookgrens,jaar_zip[[#This Row],[etmaaltemperatuur]]-stookgrens,0),"")</f>
        <v>0</v>
      </c>
    </row>
    <row r="1806" spans="1:15" x14ac:dyDescent="0.3">
      <c r="A1806">
        <v>278</v>
      </c>
      <c r="B1806">
        <v>20240406</v>
      </c>
      <c r="C1806">
        <v>2.8</v>
      </c>
      <c r="D1806">
        <v>17.600000000000001</v>
      </c>
      <c r="E1806">
        <v>1448</v>
      </c>
      <c r="F1806">
        <v>0</v>
      </c>
      <c r="H1806">
        <v>68</v>
      </c>
      <c r="I1806" s="101" t="s">
        <v>26</v>
      </c>
      <c r="J1806" s="1">
        <f>DATEVALUE(RIGHT(jaar_zip[[#This Row],[YYYYMMDD]],2)&amp;"-"&amp;MID(jaar_zip[[#This Row],[YYYYMMDD]],5,2)&amp;"-"&amp;LEFT(jaar_zip[[#This Row],[YYYYMMDD]],4))</f>
        <v>45388</v>
      </c>
      <c r="K1806" s="101" t="str">
        <f>IF(AND(VALUE(MONTH(jaar_zip[[#This Row],[Datum]]))=1,VALUE(WEEKNUM(jaar_zip[[#This Row],[Datum]],21))&gt;51),RIGHT(YEAR(jaar_zip[[#This Row],[Datum]])-1,2),RIGHT(YEAR(jaar_zip[[#This Row],[Datum]]),2))&amp;"-"&amp; TEXT(WEEKNUM(jaar_zip[[#This Row],[Datum]],21),"00")</f>
        <v>24-14</v>
      </c>
      <c r="L1806" s="101">
        <f>MONTH(jaar_zip[[#This Row],[Datum]])</f>
        <v>4</v>
      </c>
      <c r="M1806" s="101">
        <f>IF(ISNUMBER(jaar_zip[[#This Row],[etmaaltemperatuur]]),IF(jaar_zip[[#This Row],[etmaaltemperatuur]]&lt;stookgrens,stookgrens-jaar_zip[[#This Row],[etmaaltemperatuur]],0),"")</f>
        <v>0.39999999999999858</v>
      </c>
      <c r="N1806" s="101">
        <f>IF(ISNUMBER(jaar_zip[[#This Row],[graaddagen]]),IF(OR(MONTH(jaar_zip[[#This Row],[Datum]])=1,MONTH(jaar_zip[[#This Row],[Datum]])=2,MONTH(jaar_zip[[#This Row],[Datum]])=11,MONTH(jaar_zip[[#This Row],[Datum]])=12),1.1,IF(OR(MONTH(jaar_zip[[#This Row],[Datum]])=3,MONTH(jaar_zip[[#This Row],[Datum]])=10),1,0.8))*jaar_zip[[#This Row],[graaddagen]],"")</f>
        <v>0.3199999999999989</v>
      </c>
      <c r="O1806" s="101">
        <f>IF(ISNUMBER(jaar_zip[[#This Row],[etmaaltemperatuur]]),IF(jaar_zip[[#This Row],[etmaaltemperatuur]]&gt;stookgrens,jaar_zip[[#This Row],[etmaaltemperatuur]]-stookgrens,0),"")</f>
        <v>0</v>
      </c>
    </row>
    <row r="1807" spans="1:15" x14ac:dyDescent="0.3">
      <c r="A1807">
        <v>278</v>
      </c>
      <c r="B1807">
        <v>20240407</v>
      </c>
      <c r="C1807">
        <v>4.4000000000000004</v>
      </c>
      <c r="D1807">
        <v>17.2</v>
      </c>
      <c r="E1807">
        <v>1727</v>
      </c>
      <c r="F1807">
        <v>3.9</v>
      </c>
      <c r="H1807">
        <v>61</v>
      </c>
      <c r="I1807" s="101" t="s">
        <v>26</v>
      </c>
      <c r="J1807" s="1">
        <f>DATEVALUE(RIGHT(jaar_zip[[#This Row],[YYYYMMDD]],2)&amp;"-"&amp;MID(jaar_zip[[#This Row],[YYYYMMDD]],5,2)&amp;"-"&amp;LEFT(jaar_zip[[#This Row],[YYYYMMDD]],4))</f>
        <v>45389</v>
      </c>
      <c r="K1807" s="101" t="str">
        <f>IF(AND(VALUE(MONTH(jaar_zip[[#This Row],[Datum]]))=1,VALUE(WEEKNUM(jaar_zip[[#This Row],[Datum]],21))&gt;51),RIGHT(YEAR(jaar_zip[[#This Row],[Datum]])-1,2),RIGHT(YEAR(jaar_zip[[#This Row],[Datum]]),2))&amp;"-"&amp; TEXT(WEEKNUM(jaar_zip[[#This Row],[Datum]],21),"00")</f>
        <v>24-14</v>
      </c>
      <c r="L1807" s="101">
        <f>MONTH(jaar_zip[[#This Row],[Datum]])</f>
        <v>4</v>
      </c>
      <c r="M1807" s="101">
        <f>IF(ISNUMBER(jaar_zip[[#This Row],[etmaaltemperatuur]]),IF(jaar_zip[[#This Row],[etmaaltemperatuur]]&lt;stookgrens,stookgrens-jaar_zip[[#This Row],[etmaaltemperatuur]],0),"")</f>
        <v>0.80000000000000071</v>
      </c>
      <c r="N1807" s="101">
        <f>IF(ISNUMBER(jaar_zip[[#This Row],[graaddagen]]),IF(OR(MONTH(jaar_zip[[#This Row],[Datum]])=1,MONTH(jaar_zip[[#This Row],[Datum]])=2,MONTH(jaar_zip[[#This Row],[Datum]])=11,MONTH(jaar_zip[[#This Row],[Datum]])=12),1.1,IF(OR(MONTH(jaar_zip[[#This Row],[Datum]])=3,MONTH(jaar_zip[[#This Row],[Datum]])=10),1,0.8))*jaar_zip[[#This Row],[graaddagen]],"")</f>
        <v>0.64000000000000057</v>
      </c>
      <c r="O1807" s="101">
        <f>IF(ISNUMBER(jaar_zip[[#This Row],[etmaaltemperatuur]]),IF(jaar_zip[[#This Row],[etmaaltemperatuur]]&gt;stookgrens,jaar_zip[[#This Row],[etmaaltemperatuur]]-stookgrens,0),"")</f>
        <v>0</v>
      </c>
    </row>
    <row r="1808" spans="1:15" x14ac:dyDescent="0.3">
      <c r="A1808">
        <v>278</v>
      </c>
      <c r="B1808">
        <v>20240408</v>
      </c>
      <c r="C1808">
        <v>2.2000000000000002</v>
      </c>
      <c r="D1808">
        <v>15</v>
      </c>
      <c r="E1808">
        <v>1071</v>
      </c>
      <c r="F1808">
        <v>1.4</v>
      </c>
      <c r="H1808">
        <v>86</v>
      </c>
      <c r="I1808" s="101" t="s">
        <v>26</v>
      </c>
      <c r="J1808" s="1">
        <f>DATEVALUE(RIGHT(jaar_zip[[#This Row],[YYYYMMDD]],2)&amp;"-"&amp;MID(jaar_zip[[#This Row],[YYYYMMDD]],5,2)&amp;"-"&amp;LEFT(jaar_zip[[#This Row],[YYYYMMDD]],4))</f>
        <v>45390</v>
      </c>
      <c r="K1808" s="101" t="str">
        <f>IF(AND(VALUE(MONTH(jaar_zip[[#This Row],[Datum]]))=1,VALUE(WEEKNUM(jaar_zip[[#This Row],[Datum]],21))&gt;51),RIGHT(YEAR(jaar_zip[[#This Row],[Datum]])-1,2),RIGHT(YEAR(jaar_zip[[#This Row],[Datum]]),2))&amp;"-"&amp; TEXT(WEEKNUM(jaar_zip[[#This Row],[Datum]],21),"00")</f>
        <v>24-15</v>
      </c>
      <c r="L1808" s="101">
        <f>MONTH(jaar_zip[[#This Row],[Datum]])</f>
        <v>4</v>
      </c>
      <c r="M1808" s="101">
        <f>IF(ISNUMBER(jaar_zip[[#This Row],[etmaaltemperatuur]]),IF(jaar_zip[[#This Row],[etmaaltemperatuur]]&lt;stookgrens,stookgrens-jaar_zip[[#This Row],[etmaaltemperatuur]],0),"")</f>
        <v>3</v>
      </c>
      <c r="N1808" s="101">
        <f>IF(ISNUMBER(jaar_zip[[#This Row],[graaddagen]]),IF(OR(MONTH(jaar_zip[[#This Row],[Datum]])=1,MONTH(jaar_zip[[#This Row],[Datum]])=2,MONTH(jaar_zip[[#This Row],[Datum]])=11,MONTH(jaar_zip[[#This Row],[Datum]])=12),1.1,IF(OR(MONTH(jaar_zip[[#This Row],[Datum]])=3,MONTH(jaar_zip[[#This Row],[Datum]])=10),1,0.8))*jaar_zip[[#This Row],[graaddagen]],"")</f>
        <v>2.4000000000000004</v>
      </c>
      <c r="O1808" s="101">
        <f>IF(ISNUMBER(jaar_zip[[#This Row],[etmaaltemperatuur]]),IF(jaar_zip[[#This Row],[etmaaltemperatuur]]&gt;stookgrens,jaar_zip[[#This Row],[etmaaltemperatuur]]-stookgrens,0),"")</f>
        <v>0</v>
      </c>
    </row>
    <row r="1809" spans="1:15" x14ac:dyDescent="0.3">
      <c r="A1809">
        <v>278</v>
      </c>
      <c r="B1809">
        <v>20240409</v>
      </c>
      <c r="C1809">
        <v>5.3</v>
      </c>
      <c r="D1809">
        <v>12.2</v>
      </c>
      <c r="E1809">
        <v>931</v>
      </c>
      <c r="F1809">
        <v>1.1000000000000001</v>
      </c>
      <c r="H1809">
        <v>76</v>
      </c>
      <c r="I1809" s="101" t="s">
        <v>26</v>
      </c>
      <c r="J1809" s="1">
        <f>DATEVALUE(RIGHT(jaar_zip[[#This Row],[YYYYMMDD]],2)&amp;"-"&amp;MID(jaar_zip[[#This Row],[YYYYMMDD]],5,2)&amp;"-"&amp;LEFT(jaar_zip[[#This Row],[YYYYMMDD]],4))</f>
        <v>45391</v>
      </c>
      <c r="K1809" s="101" t="str">
        <f>IF(AND(VALUE(MONTH(jaar_zip[[#This Row],[Datum]]))=1,VALUE(WEEKNUM(jaar_zip[[#This Row],[Datum]],21))&gt;51),RIGHT(YEAR(jaar_zip[[#This Row],[Datum]])-1,2),RIGHT(YEAR(jaar_zip[[#This Row],[Datum]]),2))&amp;"-"&amp; TEXT(WEEKNUM(jaar_zip[[#This Row],[Datum]],21),"00")</f>
        <v>24-15</v>
      </c>
      <c r="L1809" s="101">
        <f>MONTH(jaar_zip[[#This Row],[Datum]])</f>
        <v>4</v>
      </c>
      <c r="M1809" s="101">
        <f>IF(ISNUMBER(jaar_zip[[#This Row],[etmaaltemperatuur]]),IF(jaar_zip[[#This Row],[etmaaltemperatuur]]&lt;stookgrens,stookgrens-jaar_zip[[#This Row],[etmaaltemperatuur]],0),"")</f>
        <v>5.8000000000000007</v>
      </c>
      <c r="N1809" s="101">
        <f>IF(ISNUMBER(jaar_zip[[#This Row],[graaddagen]]),IF(OR(MONTH(jaar_zip[[#This Row],[Datum]])=1,MONTH(jaar_zip[[#This Row],[Datum]])=2,MONTH(jaar_zip[[#This Row],[Datum]])=11,MONTH(jaar_zip[[#This Row],[Datum]])=12),1.1,IF(OR(MONTH(jaar_zip[[#This Row],[Datum]])=3,MONTH(jaar_zip[[#This Row],[Datum]])=10),1,0.8))*jaar_zip[[#This Row],[graaddagen]],"")</f>
        <v>4.6400000000000006</v>
      </c>
      <c r="O1809" s="101">
        <f>IF(ISNUMBER(jaar_zip[[#This Row],[etmaaltemperatuur]]),IF(jaar_zip[[#This Row],[etmaaltemperatuur]]&gt;stookgrens,jaar_zip[[#This Row],[etmaaltemperatuur]]-stookgrens,0),"")</f>
        <v>0</v>
      </c>
    </row>
    <row r="1810" spans="1:15" x14ac:dyDescent="0.3">
      <c r="A1810">
        <v>278</v>
      </c>
      <c r="B1810">
        <v>20240410</v>
      </c>
      <c r="C1810">
        <v>3.4</v>
      </c>
      <c r="D1810">
        <v>11.1</v>
      </c>
      <c r="E1810">
        <v>1609</v>
      </c>
      <c r="F1810">
        <v>0.1</v>
      </c>
      <c r="H1810">
        <v>68</v>
      </c>
      <c r="I1810" s="101" t="s">
        <v>26</v>
      </c>
      <c r="J1810" s="1">
        <f>DATEVALUE(RIGHT(jaar_zip[[#This Row],[YYYYMMDD]],2)&amp;"-"&amp;MID(jaar_zip[[#This Row],[YYYYMMDD]],5,2)&amp;"-"&amp;LEFT(jaar_zip[[#This Row],[YYYYMMDD]],4))</f>
        <v>45392</v>
      </c>
      <c r="K1810" s="101" t="str">
        <f>IF(AND(VALUE(MONTH(jaar_zip[[#This Row],[Datum]]))=1,VALUE(WEEKNUM(jaar_zip[[#This Row],[Datum]],21))&gt;51),RIGHT(YEAR(jaar_zip[[#This Row],[Datum]])-1,2),RIGHT(YEAR(jaar_zip[[#This Row],[Datum]]),2))&amp;"-"&amp; TEXT(WEEKNUM(jaar_zip[[#This Row],[Datum]],21),"00")</f>
        <v>24-15</v>
      </c>
      <c r="L1810" s="101">
        <f>MONTH(jaar_zip[[#This Row],[Datum]])</f>
        <v>4</v>
      </c>
      <c r="M1810" s="101">
        <f>IF(ISNUMBER(jaar_zip[[#This Row],[etmaaltemperatuur]]),IF(jaar_zip[[#This Row],[etmaaltemperatuur]]&lt;stookgrens,stookgrens-jaar_zip[[#This Row],[etmaaltemperatuur]],0),"")</f>
        <v>6.9</v>
      </c>
      <c r="N1810" s="101">
        <f>IF(ISNUMBER(jaar_zip[[#This Row],[graaddagen]]),IF(OR(MONTH(jaar_zip[[#This Row],[Datum]])=1,MONTH(jaar_zip[[#This Row],[Datum]])=2,MONTH(jaar_zip[[#This Row],[Datum]])=11,MONTH(jaar_zip[[#This Row],[Datum]])=12),1.1,IF(OR(MONTH(jaar_zip[[#This Row],[Datum]])=3,MONTH(jaar_zip[[#This Row],[Datum]])=10),1,0.8))*jaar_zip[[#This Row],[graaddagen]],"")</f>
        <v>5.5200000000000005</v>
      </c>
      <c r="O1810" s="101">
        <f>IF(ISNUMBER(jaar_zip[[#This Row],[etmaaltemperatuur]]),IF(jaar_zip[[#This Row],[etmaaltemperatuur]]&gt;stookgrens,jaar_zip[[#This Row],[etmaaltemperatuur]]-stookgrens,0),"")</f>
        <v>0</v>
      </c>
    </row>
    <row r="1811" spans="1:15" x14ac:dyDescent="0.3">
      <c r="A1811">
        <v>278</v>
      </c>
      <c r="B1811">
        <v>20240411</v>
      </c>
      <c r="C1811">
        <v>3.5</v>
      </c>
      <c r="D1811">
        <v>12.8</v>
      </c>
      <c r="E1811">
        <v>464</v>
      </c>
      <c r="F1811">
        <v>0.8</v>
      </c>
      <c r="H1811">
        <v>84</v>
      </c>
      <c r="I1811" s="101" t="s">
        <v>26</v>
      </c>
      <c r="J1811" s="1">
        <f>DATEVALUE(RIGHT(jaar_zip[[#This Row],[YYYYMMDD]],2)&amp;"-"&amp;MID(jaar_zip[[#This Row],[YYYYMMDD]],5,2)&amp;"-"&amp;LEFT(jaar_zip[[#This Row],[YYYYMMDD]],4))</f>
        <v>45393</v>
      </c>
      <c r="K1811" s="101" t="str">
        <f>IF(AND(VALUE(MONTH(jaar_zip[[#This Row],[Datum]]))=1,VALUE(WEEKNUM(jaar_zip[[#This Row],[Datum]],21))&gt;51),RIGHT(YEAR(jaar_zip[[#This Row],[Datum]])-1,2),RIGHT(YEAR(jaar_zip[[#This Row],[Datum]]),2))&amp;"-"&amp; TEXT(WEEKNUM(jaar_zip[[#This Row],[Datum]],21),"00")</f>
        <v>24-15</v>
      </c>
      <c r="L1811" s="101">
        <f>MONTH(jaar_zip[[#This Row],[Datum]])</f>
        <v>4</v>
      </c>
      <c r="M1811" s="101">
        <f>IF(ISNUMBER(jaar_zip[[#This Row],[etmaaltemperatuur]]),IF(jaar_zip[[#This Row],[etmaaltemperatuur]]&lt;stookgrens,stookgrens-jaar_zip[[#This Row],[etmaaltemperatuur]],0),"")</f>
        <v>5.1999999999999993</v>
      </c>
      <c r="N1811" s="101">
        <f>IF(ISNUMBER(jaar_zip[[#This Row],[graaddagen]]),IF(OR(MONTH(jaar_zip[[#This Row],[Datum]])=1,MONTH(jaar_zip[[#This Row],[Datum]])=2,MONTH(jaar_zip[[#This Row],[Datum]])=11,MONTH(jaar_zip[[#This Row],[Datum]])=12),1.1,IF(OR(MONTH(jaar_zip[[#This Row],[Datum]])=3,MONTH(jaar_zip[[#This Row],[Datum]])=10),1,0.8))*jaar_zip[[#This Row],[graaddagen]],"")</f>
        <v>4.1599999999999993</v>
      </c>
      <c r="O1811" s="101">
        <f>IF(ISNUMBER(jaar_zip[[#This Row],[etmaaltemperatuur]]),IF(jaar_zip[[#This Row],[etmaaltemperatuur]]&gt;stookgrens,jaar_zip[[#This Row],[etmaaltemperatuur]]-stookgrens,0),"")</f>
        <v>0</v>
      </c>
    </row>
    <row r="1812" spans="1:15" x14ac:dyDescent="0.3">
      <c r="A1812">
        <v>278</v>
      </c>
      <c r="B1812">
        <v>20240412</v>
      </c>
      <c r="C1812">
        <v>4.5</v>
      </c>
      <c r="D1812">
        <v>16</v>
      </c>
      <c r="E1812">
        <v>1496</v>
      </c>
      <c r="F1812">
        <v>0</v>
      </c>
      <c r="H1812">
        <v>75</v>
      </c>
      <c r="I1812" s="101" t="s">
        <v>26</v>
      </c>
      <c r="J1812" s="1">
        <f>DATEVALUE(RIGHT(jaar_zip[[#This Row],[YYYYMMDD]],2)&amp;"-"&amp;MID(jaar_zip[[#This Row],[YYYYMMDD]],5,2)&amp;"-"&amp;LEFT(jaar_zip[[#This Row],[YYYYMMDD]],4))</f>
        <v>45394</v>
      </c>
      <c r="K1812" s="101" t="str">
        <f>IF(AND(VALUE(MONTH(jaar_zip[[#This Row],[Datum]]))=1,VALUE(WEEKNUM(jaar_zip[[#This Row],[Datum]],21))&gt;51),RIGHT(YEAR(jaar_zip[[#This Row],[Datum]])-1,2),RIGHT(YEAR(jaar_zip[[#This Row],[Datum]]),2))&amp;"-"&amp; TEXT(WEEKNUM(jaar_zip[[#This Row],[Datum]],21),"00")</f>
        <v>24-15</v>
      </c>
      <c r="L1812" s="101">
        <f>MONTH(jaar_zip[[#This Row],[Datum]])</f>
        <v>4</v>
      </c>
      <c r="M1812" s="101">
        <f>IF(ISNUMBER(jaar_zip[[#This Row],[etmaaltemperatuur]]),IF(jaar_zip[[#This Row],[etmaaltemperatuur]]&lt;stookgrens,stookgrens-jaar_zip[[#This Row],[etmaaltemperatuur]],0),"")</f>
        <v>2</v>
      </c>
      <c r="N1812" s="101">
        <f>IF(ISNUMBER(jaar_zip[[#This Row],[graaddagen]]),IF(OR(MONTH(jaar_zip[[#This Row],[Datum]])=1,MONTH(jaar_zip[[#This Row],[Datum]])=2,MONTH(jaar_zip[[#This Row],[Datum]])=11,MONTH(jaar_zip[[#This Row],[Datum]])=12),1.1,IF(OR(MONTH(jaar_zip[[#This Row],[Datum]])=3,MONTH(jaar_zip[[#This Row],[Datum]])=10),1,0.8))*jaar_zip[[#This Row],[graaddagen]],"")</f>
        <v>1.6</v>
      </c>
      <c r="O1812" s="101">
        <f>IF(ISNUMBER(jaar_zip[[#This Row],[etmaaltemperatuur]]),IF(jaar_zip[[#This Row],[etmaaltemperatuur]]&gt;stookgrens,jaar_zip[[#This Row],[etmaaltemperatuur]]-stookgrens,0),"")</f>
        <v>0</v>
      </c>
    </row>
    <row r="1813" spans="1:15" x14ac:dyDescent="0.3">
      <c r="A1813">
        <v>278</v>
      </c>
      <c r="B1813">
        <v>20240413</v>
      </c>
      <c r="C1813">
        <v>4.3</v>
      </c>
      <c r="D1813">
        <v>17.2</v>
      </c>
      <c r="E1813">
        <v>1688</v>
      </c>
      <c r="F1813">
        <v>0</v>
      </c>
      <c r="H1813">
        <v>69</v>
      </c>
      <c r="I1813" s="101" t="s">
        <v>26</v>
      </c>
      <c r="J1813" s="1">
        <f>DATEVALUE(RIGHT(jaar_zip[[#This Row],[YYYYMMDD]],2)&amp;"-"&amp;MID(jaar_zip[[#This Row],[YYYYMMDD]],5,2)&amp;"-"&amp;LEFT(jaar_zip[[#This Row],[YYYYMMDD]],4))</f>
        <v>45395</v>
      </c>
      <c r="K1813" s="101" t="str">
        <f>IF(AND(VALUE(MONTH(jaar_zip[[#This Row],[Datum]]))=1,VALUE(WEEKNUM(jaar_zip[[#This Row],[Datum]],21))&gt;51),RIGHT(YEAR(jaar_zip[[#This Row],[Datum]])-1,2),RIGHT(YEAR(jaar_zip[[#This Row],[Datum]]),2))&amp;"-"&amp; TEXT(WEEKNUM(jaar_zip[[#This Row],[Datum]],21),"00")</f>
        <v>24-15</v>
      </c>
      <c r="L1813" s="101">
        <f>MONTH(jaar_zip[[#This Row],[Datum]])</f>
        <v>4</v>
      </c>
      <c r="M1813" s="101">
        <f>IF(ISNUMBER(jaar_zip[[#This Row],[etmaaltemperatuur]]),IF(jaar_zip[[#This Row],[etmaaltemperatuur]]&lt;stookgrens,stookgrens-jaar_zip[[#This Row],[etmaaltemperatuur]],0),"")</f>
        <v>0.80000000000000071</v>
      </c>
      <c r="N1813" s="101">
        <f>IF(ISNUMBER(jaar_zip[[#This Row],[graaddagen]]),IF(OR(MONTH(jaar_zip[[#This Row],[Datum]])=1,MONTH(jaar_zip[[#This Row],[Datum]])=2,MONTH(jaar_zip[[#This Row],[Datum]])=11,MONTH(jaar_zip[[#This Row],[Datum]])=12),1.1,IF(OR(MONTH(jaar_zip[[#This Row],[Datum]])=3,MONTH(jaar_zip[[#This Row],[Datum]])=10),1,0.8))*jaar_zip[[#This Row],[graaddagen]],"")</f>
        <v>0.64000000000000057</v>
      </c>
      <c r="O1813" s="101">
        <f>IF(ISNUMBER(jaar_zip[[#This Row],[etmaaltemperatuur]]),IF(jaar_zip[[#This Row],[etmaaltemperatuur]]&gt;stookgrens,jaar_zip[[#This Row],[etmaaltemperatuur]]-stookgrens,0),"")</f>
        <v>0</v>
      </c>
    </row>
    <row r="1814" spans="1:15" x14ac:dyDescent="0.3">
      <c r="A1814">
        <v>278</v>
      </c>
      <c r="B1814">
        <v>20240414</v>
      </c>
      <c r="C1814">
        <v>2.8</v>
      </c>
      <c r="D1814">
        <v>11.1</v>
      </c>
      <c r="E1814">
        <v>1760</v>
      </c>
      <c r="F1814">
        <v>0</v>
      </c>
      <c r="H1814">
        <v>65</v>
      </c>
      <c r="I1814" s="101" t="s">
        <v>26</v>
      </c>
      <c r="J1814" s="1">
        <f>DATEVALUE(RIGHT(jaar_zip[[#This Row],[YYYYMMDD]],2)&amp;"-"&amp;MID(jaar_zip[[#This Row],[YYYYMMDD]],5,2)&amp;"-"&amp;LEFT(jaar_zip[[#This Row],[YYYYMMDD]],4))</f>
        <v>45396</v>
      </c>
      <c r="K1814" s="101" t="str">
        <f>IF(AND(VALUE(MONTH(jaar_zip[[#This Row],[Datum]]))=1,VALUE(WEEKNUM(jaar_zip[[#This Row],[Datum]],21))&gt;51),RIGHT(YEAR(jaar_zip[[#This Row],[Datum]])-1,2),RIGHT(YEAR(jaar_zip[[#This Row],[Datum]]),2))&amp;"-"&amp; TEXT(WEEKNUM(jaar_zip[[#This Row],[Datum]],21),"00")</f>
        <v>24-15</v>
      </c>
      <c r="L1814" s="101">
        <f>MONTH(jaar_zip[[#This Row],[Datum]])</f>
        <v>4</v>
      </c>
      <c r="M1814" s="101">
        <f>IF(ISNUMBER(jaar_zip[[#This Row],[etmaaltemperatuur]]),IF(jaar_zip[[#This Row],[etmaaltemperatuur]]&lt;stookgrens,stookgrens-jaar_zip[[#This Row],[etmaaltemperatuur]],0),"")</f>
        <v>6.9</v>
      </c>
      <c r="N1814" s="101">
        <f>IF(ISNUMBER(jaar_zip[[#This Row],[graaddagen]]),IF(OR(MONTH(jaar_zip[[#This Row],[Datum]])=1,MONTH(jaar_zip[[#This Row],[Datum]])=2,MONTH(jaar_zip[[#This Row],[Datum]])=11,MONTH(jaar_zip[[#This Row],[Datum]])=12),1.1,IF(OR(MONTH(jaar_zip[[#This Row],[Datum]])=3,MONTH(jaar_zip[[#This Row],[Datum]])=10),1,0.8))*jaar_zip[[#This Row],[graaddagen]],"")</f>
        <v>5.5200000000000005</v>
      </c>
      <c r="O1814" s="101">
        <f>IF(ISNUMBER(jaar_zip[[#This Row],[etmaaltemperatuur]]),IF(jaar_zip[[#This Row],[etmaaltemperatuur]]&gt;stookgrens,jaar_zip[[#This Row],[etmaaltemperatuur]]-stookgrens,0),"")</f>
        <v>0</v>
      </c>
    </row>
    <row r="1815" spans="1:15" x14ac:dyDescent="0.3">
      <c r="A1815">
        <v>278</v>
      </c>
      <c r="B1815">
        <v>20240415</v>
      </c>
      <c r="C1815">
        <v>4.5</v>
      </c>
      <c r="D1815">
        <v>7.1</v>
      </c>
      <c r="E1815">
        <v>798</v>
      </c>
      <c r="F1815">
        <v>11.4</v>
      </c>
      <c r="H1815">
        <v>84</v>
      </c>
      <c r="I1815" s="101" t="s">
        <v>26</v>
      </c>
      <c r="J1815" s="1">
        <f>DATEVALUE(RIGHT(jaar_zip[[#This Row],[YYYYMMDD]],2)&amp;"-"&amp;MID(jaar_zip[[#This Row],[YYYYMMDD]],5,2)&amp;"-"&amp;LEFT(jaar_zip[[#This Row],[YYYYMMDD]],4))</f>
        <v>45397</v>
      </c>
      <c r="K1815" s="101" t="str">
        <f>IF(AND(VALUE(MONTH(jaar_zip[[#This Row],[Datum]]))=1,VALUE(WEEKNUM(jaar_zip[[#This Row],[Datum]],21))&gt;51),RIGHT(YEAR(jaar_zip[[#This Row],[Datum]])-1,2),RIGHT(YEAR(jaar_zip[[#This Row],[Datum]]),2))&amp;"-"&amp; TEXT(WEEKNUM(jaar_zip[[#This Row],[Datum]],21),"00")</f>
        <v>24-16</v>
      </c>
      <c r="L1815" s="101">
        <f>MONTH(jaar_zip[[#This Row],[Datum]])</f>
        <v>4</v>
      </c>
      <c r="M1815" s="101">
        <f>IF(ISNUMBER(jaar_zip[[#This Row],[etmaaltemperatuur]]),IF(jaar_zip[[#This Row],[etmaaltemperatuur]]&lt;stookgrens,stookgrens-jaar_zip[[#This Row],[etmaaltemperatuur]],0),"")</f>
        <v>10.9</v>
      </c>
      <c r="N1815" s="101">
        <f>IF(ISNUMBER(jaar_zip[[#This Row],[graaddagen]]),IF(OR(MONTH(jaar_zip[[#This Row],[Datum]])=1,MONTH(jaar_zip[[#This Row],[Datum]])=2,MONTH(jaar_zip[[#This Row],[Datum]])=11,MONTH(jaar_zip[[#This Row],[Datum]])=12),1.1,IF(OR(MONTH(jaar_zip[[#This Row],[Datum]])=3,MONTH(jaar_zip[[#This Row],[Datum]])=10),1,0.8))*jaar_zip[[#This Row],[graaddagen]],"")</f>
        <v>8.7200000000000006</v>
      </c>
      <c r="O1815" s="101">
        <f>IF(ISNUMBER(jaar_zip[[#This Row],[etmaaltemperatuur]]),IF(jaar_zip[[#This Row],[etmaaltemperatuur]]&gt;stookgrens,jaar_zip[[#This Row],[etmaaltemperatuur]]-stookgrens,0),"")</f>
        <v>0</v>
      </c>
    </row>
    <row r="1816" spans="1:15" x14ac:dyDescent="0.3">
      <c r="A1816">
        <v>278</v>
      </c>
      <c r="B1816">
        <v>20240416</v>
      </c>
      <c r="C1816">
        <v>4</v>
      </c>
      <c r="D1816">
        <v>7.3</v>
      </c>
      <c r="E1816">
        <v>1175</v>
      </c>
      <c r="F1816">
        <v>14.1</v>
      </c>
      <c r="H1816">
        <v>84</v>
      </c>
      <c r="I1816" s="101" t="s">
        <v>26</v>
      </c>
      <c r="J1816" s="1">
        <f>DATEVALUE(RIGHT(jaar_zip[[#This Row],[YYYYMMDD]],2)&amp;"-"&amp;MID(jaar_zip[[#This Row],[YYYYMMDD]],5,2)&amp;"-"&amp;LEFT(jaar_zip[[#This Row],[YYYYMMDD]],4))</f>
        <v>45398</v>
      </c>
      <c r="K1816" s="101" t="str">
        <f>IF(AND(VALUE(MONTH(jaar_zip[[#This Row],[Datum]]))=1,VALUE(WEEKNUM(jaar_zip[[#This Row],[Datum]],21))&gt;51),RIGHT(YEAR(jaar_zip[[#This Row],[Datum]])-1,2),RIGHT(YEAR(jaar_zip[[#This Row],[Datum]]),2))&amp;"-"&amp; TEXT(WEEKNUM(jaar_zip[[#This Row],[Datum]],21),"00")</f>
        <v>24-16</v>
      </c>
      <c r="L1816" s="101">
        <f>MONTH(jaar_zip[[#This Row],[Datum]])</f>
        <v>4</v>
      </c>
      <c r="M1816" s="101">
        <f>IF(ISNUMBER(jaar_zip[[#This Row],[etmaaltemperatuur]]),IF(jaar_zip[[#This Row],[etmaaltemperatuur]]&lt;stookgrens,stookgrens-jaar_zip[[#This Row],[etmaaltemperatuur]],0),"")</f>
        <v>10.7</v>
      </c>
      <c r="N1816" s="101">
        <f>IF(ISNUMBER(jaar_zip[[#This Row],[graaddagen]]),IF(OR(MONTH(jaar_zip[[#This Row],[Datum]])=1,MONTH(jaar_zip[[#This Row],[Datum]])=2,MONTH(jaar_zip[[#This Row],[Datum]])=11,MONTH(jaar_zip[[#This Row],[Datum]])=12),1.1,IF(OR(MONTH(jaar_zip[[#This Row],[Datum]])=3,MONTH(jaar_zip[[#This Row],[Datum]])=10),1,0.8))*jaar_zip[[#This Row],[graaddagen]],"")</f>
        <v>8.56</v>
      </c>
      <c r="O1816" s="101">
        <f>IF(ISNUMBER(jaar_zip[[#This Row],[etmaaltemperatuur]]),IF(jaar_zip[[#This Row],[etmaaltemperatuur]]&gt;stookgrens,jaar_zip[[#This Row],[etmaaltemperatuur]]-stookgrens,0),"")</f>
        <v>0</v>
      </c>
    </row>
    <row r="1817" spans="1:15" x14ac:dyDescent="0.3">
      <c r="A1817">
        <v>278</v>
      </c>
      <c r="B1817">
        <v>20240417</v>
      </c>
      <c r="C1817">
        <v>2.2000000000000002</v>
      </c>
      <c r="D1817">
        <v>5.9</v>
      </c>
      <c r="E1817">
        <v>1331</v>
      </c>
      <c r="F1817">
        <v>5.4</v>
      </c>
      <c r="H1817">
        <v>87</v>
      </c>
      <c r="I1817" s="101" t="s">
        <v>26</v>
      </c>
      <c r="J1817" s="1">
        <f>DATEVALUE(RIGHT(jaar_zip[[#This Row],[YYYYMMDD]],2)&amp;"-"&amp;MID(jaar_zip[[#This Row],[YYYYMMDD]],5,2)&amp;"-"&amp;LEFT(jaar_zip[[#This Row],[YYYYMMDD]],4))</f>
        <v>45399</v>
      </c>
      <c r="K1817" s="101" t="str">
        <f>IF(AND(VALUE(MONTH(jaar_zip[[#This Row],[Datum]]))=1,VALUE(WEEKNUM(jaar_zip[[#This Row],[Datum]],21))&gt;51),RIGHT(YEAR(jaar_zip[[#This Row],[Datum]])-1,2),RIGHT(YEAR(jaar_zip[[#This Row],[Datum]]),2))&amp;"-"&amp; TEXT(WEEKNUM(jaar_zip[[#This Row],[Datum]],21),"00")</f>
        <v>24-16</v>
      </c>
      <c r="L1817" s="101">
        <f>MONTH(jaar_zip[[#This Row],[Datum]])</f>
        <v>4</v>
      </c>
      <c r="M1817" s="101">
        <f>IF(ISNUMBER(jaar_zip[[#This Row],[etmaaltemperatuur]]),IF(jaar_zip[[#This Row],[etmaaltemperatuur]]&lt;stookgrens,stookgrens-jaar_zip[[#This Row],[etmaaltemperatuur]],0),"")</f>
        <v>12.1</v>
      </c>
      <c r="N1817" s="101">
        <f>IF(ISNUMBER(jaar_zip[[#This Row],[graaddagen]]),IF(OR(MONTH(jaar_zip[[#This Row],[Datum]])=1,MONTH(jaar_zip[[#This Row],[Datum]])=2,MONTH(jaar_zip[[#This Row],[Datum]])=11,MONTH(jaar_zip[[#This Row],[Datum]])=12),1.1,IF(OR(MONTH(jaar_zip[[#This Row],[Datum]])=3,MONTH(jaar_zip[[#This Row],[Datum]])=10),1,0.8))*jaar_zip[[#This Row],[graaddagen]],"")</f>
        <v>9.68</v>
      </c>
      <c r="O1817" s="101">
        <f>IF(ISNUMBER(jaar_zip[[#This Row],[etmaaltemperatuur]]),IF(jaar_zip[[#This Row],[etmaaltemperatuur]]&gt;stookgrens,jaar_zip[[#This Row],[etmaaltemperatuur]]-stookgrens,0),"")</f>
        <v>0</v>
      </c>
    </row>
    <row r="1818" spans="1:15" x14ac:dyDescent="0.3">
      <c r="A1818">
        <v>278</v>
      </c>
      <c r="B1818">
        <v>20240418</v>
      </c>
      <c r="C1818">
        <v>2.7</v>
      </c>
      <c r="D1818">
        <v>6.9</v>
      </c>
      <c r="E1818">
        <v>1630</v>
      </c>
      <c r="F1818">
        <v>0.5</v>
      </c>
      <c r="H1818">
        <v>79</v>
      </c>
      <c r="I1818" s="101" t="s">
        <v>26</v>
      </c>
      <c r="J1818" s="1">
        <f>DATEVALUE(RIGHT(jaar_zip[[#This Row],[YYYYMMDD]],2)&amp;"-"&amp;MID(jaar_zip[[#This Row],[YYYYMMDD]],5,2)&amp;"-"&amp;LEFT(jaar_zip[[#This Row],[YYYYMMDD]],4))</f>
        <v>45400</v>
      </c>
      <c r="K1818" s="101" t="str">
        <f>IF(AND(VALUE(MONTH(jaar_zip[[#This Row],[Datum]]))=1,VALUE(WEEKNUM(jaar_zip[[#This Row],[Datum]],21))&gt;51),RIGHT(YEAR(jaar_zip[[#This Row],[Datum]])-1,2),RIGHT(YEAR(jaar_zip[[#This Row],[Datum]]),2))&amp;"-"&amp; TEXT(WEEKNUM(jaar_zip[[#This Row],[Datum]],21),"00")</f>
        <v>24-16</v>
      </c>
      <c r="L1818" s="101">
        <f>MONTH(jaar_zip[[#This Row],[Datum]])</f>
        <v>4</v>
      </c>
      <c r="M1818" s="101">
        <f>IF(ISNUMBER(jaar_zip[[#This Row],[etmaaltemperatuur]]),IF(jaar_zip[[#This Row],[etmaaltemperatuur]]&lt;stookgrens,stookgrens-jaar_zip[[#This Row],[etmaaltemperatuur]],0),"")</f>
        <v>11.1</v>
      </c>
      <c r="N1818" s="101">
        <f>IF(ISNUMBER(jaar_zip[[#This Row],[graaddagen]]),IF(OR(MONTH(jaar_zip[[#This Row],[Datum]])=1,MONTH(jaar_zip[[#This Row],[Datum]])=2,MONTH(jaar_zip[[#This Row],[Datum]])=11,MONTH(jaar_zip[[#This Row],[Datum]])=12),1.1,IF(OR(MONTH(jaar_zip[[#This Row],[Datum]])=3,MONTH(jaar_zip[[#This Row],[Datum]])=10),1,0.8))*jaar_zip[[#This Row],[graaddagen]],"")</f>
        <v>8.8800000000000008</v>
      </c>
      <c r="O1818" s="101">
        <f>IF(ISNUMBER(jaar_zip[[#This Row],[etmaaltemperatuur]]),IF(jaar_zip[[#This Row],[etmaaltemperatuur]]&gt;stookgrens,jaar_zip[[#This Row],[etmaaltemperatuur]]-stookgrens,0),"")</f>
        <v>0</v>
      </c>
    </row>
    <row r="1819" spans="1:15" x14ac:dyDescent="0.3">
      <c r="A1819">
        <v>278</v>
      </c>
      <c r="B1819">
        <v>20240419</v>
      </c>
      <c r="C1819">
        <v>4.3</v>
      </c>
      <c r="D1819">
        <v>7.7</v>
      </c>
      <c r="E1819">
        <v>1220</v>
      </c>
      <c r="F1819">
        <v>8.8000000000000007</v>
      </c>
      <c r="H1819">
        <v>86</v>
      </c>
      <c r="I1819" s="101" t="s">
        <v>26</v>
      </c>
      <c r="J1819" s="1">
        <f>DATEVALUE(RIGHT(jaar_zip[[#This Row],[YYYYMMDD]],2)&amp;"-"&amp;MID(jaar_zip[[#This Row],[YYYYMMDD]],5,2)&amp;"-"&amp;LEFT(jaar_zip[[#This Row],[YYYYMMDD]],4))</f>
        <v>45401</v>
      </c>
      <c r="K1819" s="101" t="str">
        <f>IF(AND(VALUE(MONTH(jaar_zip[[#This Row],[Datum]]))=1,VALUE(WEEKNUM(jaar_zip[[#This Row],[Datum]],21))&gt;51),RIGHT(YEAR(jaar_zip[[#This Row],[Datum]])-1,2),RIGHT(YEAR(jaar_zip[[#This Row],[Datum]]),2))&amp;"-"&amp; TEXT(WEEKNUM(jaar_zip[[#This Row],[Datum]],21),"00")</f>
        <v>24-16</v>
      </c>
      <c r="L1819" s="101">
        <f>MONTH(jaar_zip[[#This Row],[Datum]])</f>
        <v>4</v>
      </c>
      <c r="M1819" s="101">
        <f>IF(ISNUMBER(jaar_zip[[#This Row],[etmaaltemperatuur]]),IF(jaar_zip[[#This Row],[etmaaltemperatuur]]&lt;stookgrens,stookgrens-jaar_zip[[#This Row],[etmaaltemperatuur]],0),"")</f>
        <v>10.3</v>
      </c>
      <c r="N1819" s="101">
        <f>IF(ISNUMBER(jaar_zip[[#This Row],[graaddagen]]),IF(OR(MONTH(jaar_zip[[#This Row],[Datum]])=1,MONTH(jaar_zip[[#This Row],[Datum]])=2,MONTH(jaar_zip[[#This Row],[Datum]])=11,MONTH(jaar_zip[[#This Row],[Datum]])=12),1.1,IF(OR(MONTH(jaar_zip[[#This Row],[Datum]])=3,MONTH(jaar_zip[[#This Row],[Datum]])=10),1,0.8))*jaar_zip[[#This Row],[graaddagen]],"")</f>
        <v>8.24</v>
      </c>
      <c r="O1819" s="101">
        <f>IF(ISNUMBER(jaar_zip[[#This Row],[etmaaltemperatuur]]),IF(jaar_zip[[#This Row],[etmaaltemperatuur]]&gt;stookgrens,jaar_zip[[#This Row],[etmaaltemperatuur]]-stookgrens,0),"")</f>
        <v>0</v>
      </c>
    </row>
    <row r="1820" spans="1:15" x14ac:dyDescent="0.3">
      <c r="A1820">
        <v>278</v>
      </c>
      <c r="B1820">
        <v>20240420</v>
      </c>
      <c r="C1820">
        <v>3.5</v>
      </c>
      <c r="D1820">
        <v>6.7</v>
      </c>
      <c r="E1820">
        <v>1394</v>
      </c>
      <c r="F1820">
        <v>4.5999999999999996</v>
      </c>
      <c r="H1820">
        <v>83</v>
      </c>
      <c r="I1820" s="101" t="s">
        <v>26</v>
      </c>
      <c r="J1820" s="1">
        <f>DATEVALUE(RIGHT(jaar_zip[[#This Row],[YYYYMMDD]],2)&amp;"-"&amp;MID(jaar_zip[[#This Row],[YYYYMMDD]],5,2)&amp;"-"&amp;LEFT(jaar_zip[[#This Row],[YYYYMMDD]],4))</f>
        <v>45402</v>
      </c>
      <c r="K1820" s="101" t="str">
        <f>IF(AND(VALUE(MONTH(jaar_zip[[#This Row],[Datum]]))=1,VALUE(WEEKNUM(jaar_zip[[#This Row],[Datum]],21))&gt;51),RIGHT(YEAR(jaar_zip[[#This Row],[Datum]])-1,2),RIGHT(YEAR(jaar_zip[[#This Row],[Datum]]),2))&amp;"-"&amp; TEXT(WEEKNUM(jaar_zip[[#This Row],[Datum]],21),"00")</f>
        <v>24-16</v>
      </c>
      <c r="L1820" s="101">
        <f>MONTH(jaar_zip[[#This Row],[Datum]])</f>
        <v>4</v>
      </c>
      <c r="M1820" s="101">
        <f>IF(ISNUMBER(jaar_zip[[#This Row],[etmaaltemperatuur]]),IF(jaar_zip[[#This Row],[etmaaltemperatuur]]&lt;stookgrens,stookgrens-jaar_zip[[#This Row],[etmaaltemperatuur]],0),"")</f>
        <v>11.3</v>
      </c>
      <c r="N1820" s="101">
        <f>IF(ISNUMBER(jaar_zip[[#This Row],[graaddagen]]),IF(OR(MONTH(jaar_zip[[#This Row],[Datum]])=1,MONTH(jaar_zip[[#This Row],[Datum]])=2,MONTH(jaar_zip[[#This Row],[Datum]])=11,MONTH(jaar_zip[[#This Row],[Datum]])=12),1.1,IF(OR(MONTH(jaar_zip[[#This Row],[Datum]])=3,MONTH(jaar_zip[[#This Row],[Datum]])=10),1,0.8))*jaar_zip[[#This Row],[graaddagen]],"")</f>
        <v>9.0400000000000009</v>
      </c>
      <c r="O1820" s="101">
        <f>IF(ISNUMBER(jaar_zip[[#This Row],[etmaaltemperatuur]]),IF(jaar_zip[[#This Row],[etmaaltemperatuur]]&gt;stookgrens,jaar_zip[[#This Row],[etmaaltemperatuur]]-stookgrens,0),"")</f>
        <v>0</v>
      </c>
    </row>
    <row r="1821" spans="1:15" x14ac:dyDescent="0.3">
      <c r="A1821">
        <v>278</v>
      </c>
      <c r="B1821">
        <v>20240421</v>
      </c>
      <c r="C1821">
        <v>3</v>
      </c>
      <c r="D1821">
        <v>5.9</v>
      </c>
      <c r="E1821">
        <v>1719</v>
      </c>
      <c r="F1821">
        <v>0.4</v>
      </c>
      <c r="H1821">
        <v>77</v>
      </c>
      <c r="I1821" s="101" t="s">
        <v>26</v>
      </c>
      <c r="J1821" s="1">
        <f>DATEVALUE(RIGHT(jaar_zip[[#This Row],[YYYYMMDD]],2)&amp;"-"&amp;MID(jaar_zip[[#This Row],[YYYYMMDD]],5,2)&amp;"-"&amp;LEFT(jaar_zip[[#This Row],[YYYYMMDD]],4))</f>
        <v>45403</v>
      </c>
      <c r="K1821" s="101" t="str">
        <f>IF(AND(VALUE(MONTH(jaar_zip[[#This Row],[Datum]]))=1,VALUE(WEEKNUM(jaar_zip[[#This Row],[Datum]],21))&gt;51),RIGHT(YEAR(jaar_zip[[#This Row],[Datum]])-1,2),RIGHT(YEAR(jaar_zip[[#This Row],[Datum]]),2))&amp;"-"&amp; TEXT(WEEKNUM(jaar_zip[[#This Row],[Datum]],21),"00")</f>
        <v>24-16</v>
      </c>
      <c r="L1821" s="101">
        <f>MONTH(jaar_zip[[#This Row],[Datum]])</f>
        <v>4</v>
      </c>
      <c r="M1821" s="101">
        <f>IF(ISNUMBER(jaar_zip[[#This Row],[etmaaltemperatuur]]),IF(jaar_zip[[#This Row],[etmaaltemperatuur]]&lt;stookgrens,stookgrens-jaar_zip[[#This Row],[etmaaltemperatuur]],0),"")</f>
        <v>12.1</v>
      </c>
      <c r="N1821" s="101">
        <f>IF(ISNUMBER(jaar_zip[[#This Row],[graaddagen]]),IF(OR(MONTH(jaar_zip[[#This Row],[Datum]])=1,MONTH(jaar_zip[[#This Row],[Datum]])=2,MONTH(jaar_zip[[#This Row],[Datum]])=11,MONTH(jaar_zip[[#This Row],[Datum]])=12),1.1,IF(OR(MONTH(jaar_zip[[#This Row],[Datum]])=3,MONTH(jaar_zip[[#This Row],[Datum]])=10),1,0.8))*jaar_zip[[#This Row],[graaddagen]],"")</f>
        <v>9.68</v>
      </c>
      <c r="O1821" s="101">
        <f>IF(ISNUMBER(jaar_zip[[#This Row],[etmaaltemperatuur]]),IF(jaar_zip[[#This Row],[etmaaltemperatuur]]&gt;stookgrens,jaar_zip[[#This Row],[etmaaltemperatuur]]-stookgrens,0),"")</f>
        <v>0</v>
      </c>
    </row>
    <row r="1822" spans="1:15" x14ac:dyDescent="0.3">
      <c r="A1822">
        <v>278</v>
      </c>
      <c r="B1822">
        <v>20240422</v>
      </c>
      <c r="C1822">
        <v>2.2999999999999998</v>
      </c>
      <c r="D1822">
        <v>5.3</v>
      </c>
      <c r="E1822">
        <v>1604</v>
      </c>
      <c r="F1822">
        <v>0.1</v>
      </c>
      <c r="H1822">
        <v>69</v>
      </c>
      <c r="I1822" s="101" t="s">
        <v>26</v>
      </c>
      <c r="J1822" s="1">
        <f>DATEVALUE(RIGHT(jaar_zip[[#This Row],[YYYYMMDD]],2)&amp;"-"&amp;MID(jaar_zip[[#This Row],[YYYYMMDD]],5,2)&amp;"-"&amp;LEFT(jaar_zip[[#This Row],[YYYYMMDD]],4))</f>
        <v>45404</v>
      </c>
      <c r="K1822" s="101" t="str">
        <f>IF(AND(VALUE(MONTH(jaar_zip[[#This Row],[Datum]]))=1,VALUE(WEEKNUM(jaar_zip[[#This Row],[Datum]],21))&gt;51),RIGHT(YEAR(jaar_zip[[#This Row],[Datum]])-1,2),RIGHT(YEAR(jaar_zip[[#This Row],[Datum]]),2))&amp;"-"&amp; TEXT(WEEKNUM(jaar_zip[[#This Row],[Datum]],21),"00")</f>
        <v>24-17</v>
      </c>
      <c r="L1822" s="101">
        <f>MONTH(jaar_zip[[#This Row],[Datum]])</f>
        <v>4</v>
      </c>
      <c r="M1822" s="101">
        <f>IF(ISNUMBER(jaar_zip[[#This Row],[etmaaltemperatuur]]),IF(jaar_zip[[#This Row],[etmaaltemperatuur]]&lt;stookgrens,stookgrens-jaar_zip[[#This Row],[etmaaltemperatuur]],0),"")</f>
        <v>12.7</v>
      </c>
      <c r="N1822" s="101">
        <f>IF(ISNUMBER(jaar_zip[[#This Row],[graaddagen]]),IF(OR(MONTH(jaar_zip[[#This Row],[Datum]])=1,MONTH(jaar_zip[[#This Row],[Datum]])=2,MONTH(jaar_zip[[#This Row],[Datum]])=11,MONTH(jaar_zip[[#This Row],[Datum]])=12),1.1,IF(OR(MONTH(jaar_zip[[#This Row],[Datum]])=3,MONTH(jaar_zip[[#This Row],[Datum]])=10),1,0.8))*jaar_zip[[#This Row],[graaddagen]],"")</f>
        <v>10.16</v>
      </c>
      <c r="O1822" s="101">
        <f>IF(ISNUMBER(jaar_zip[[#This Row],[etmaaltemperatuur]]),IF(jaar_zip[[#This Row],[etmaaltemperatuur]]&gt;stookgrens,jaar_zip[[#This Row],[etmaaltemperatuur]]-stookgrens,0),"")</f>
        <v>0</v>
      </c>
    </row>
    <row r="1823" spans="1:15" x14ac:dyDescent="0.3">
      <c r="A1823">
        <v>278</v>
      </c>
      <c r="B1823">
        <v>20240423</v>
      </c>
      <c r="C1823">
        <v>2.2000000000000002</v>
      </c>
      <c r="D1823">
        <v>5.2</v>
      </c>
      <c r="E1823">
        <v>2037</v>
      </c>
      <c r="F1823">
        <v>1.2</v>
      </c>
      <c r="H1823">
        <v>74</v>
      </c>
      <c r="I1823" s="101" t="s">
        <v>26</v>
      </c>
      <c r="J1823" s="1">
        <f>DATEVALUE(RIGHT(jaar_zip[[#This Row],[YYYYMMDD]],2)&amp;"-"&amp;MID(jaar_zip[[#This Row],[YYYYMMDD]],5,2)&amp;"-"&amp;LEFT(jaar_zip[[#This Row],[YYYYMMDD]],4))</f>
        <v>45405</v>
      </c>
      <c r="K1823" s="101" t="str">
        <f>IF(AND(VALUE(MONTH(jaar_zip[[#This Row],[Datum]]))=1,VALUE(WEEKNUM(jaar_zip[[#This Row],[Datum]],21))&gt;51),RIGHT(YEAR(jaar_zip[[#This Row],[Datum]])-1,2),RIGHT(YEAR(jaar_zip[[#This Row],[Datum]]),2))&amp;"-"&amp; TEXT(WEEKNUM(jaar_zip[[#This Row],[Datum]],21),"00")</f>
        <v>24-17</v>
      </c>
      <c r="L1823" s="101">
        <f>MONTH(jaar_zip[[#This Row],[Datum]])</f>
        <v>4</v>
      </c>
      <c r="M1823" s="101">
        <f>IF(ISNUMBER(jaar_zip[[#This Row],[etmaaltemperatuur]]),IF(jaar_zip[[#This Row],[etmaaltemperatuur]]&lt;stookgrens,stookgrens-jaar_zip[[#This Row],[etmaaltemperatuur]],0),"")</f>
        <v>12.8</v>
      </c>
      <c r="N1823" s="101">
        <f>IF(ISNUMBER(jaar_zip[[#This Row],[graaddagen]]),IF(OR(MONTH(jaar_zip[[#This Row],[Datum]])=1,MONTH(jaar_zip[[#This Row],[Datum]])=2,MONTH(jaar_zip[[#This Row],[Datum]])=11,MONTH(jaar_zip[[#This Row],[Datum]])=12),1.1,IF(OR(MONTH(jaar_zip[[#This Row],[Datum]])=3,MONTH(jaar_zip[[#This Row],[Datum]])=10),1,0.8))*jaar_zip[[#This Row],[graaddagen]],"")</f>
        <v>10.240000000000002</v>
      </c>
      <c r="O1823" s="101">
        <f>IF(ISNUMBER(jaar_zip[[#This Row],[etmaaltemperatuur]]),IF(jaar_zip[[#This Row],[etmaaltemperatuur]]&gt;stookgrens,jaar_zip[[#This Row],[etmaaltemperatuur]]-stookgrens,0),"")</f>
        <v>0</v>
      </c>
    </row>
    <row r="1824" spans="1:15" x14ac:dyDescent="0.3">
      <c r="A1824">
        <v>278</v>
      </c>
      <c r="B1824">
        <v>20240424</v>
      </c>
      <c r="C1824">
        <v>3.4</v>
      </c>
      <c r="D1824">
        <v>6.3</v>
      </c>
      <c r="E1824">
        <v>1580</v>
      </c>
      <c r="F1824">
        <v>2.5</v>
      </c>
      <c r="H1824">
        <v>78</v>
      </c>
      <c r="I1824" s="101" t="s">
        <v>26</v>
      </c>
      <c r="J1824" s="1">
        <f>DATEVALUE(RIGHT(jaar_zip[[#This Row],[YYYYMMDD]],2)&amp;"-"&amp;MID(jaar_zip[[#This Row],[YYYYMMDD]],5,2)&amp;"-"&amp;LEFT(jaar_zip[[#This Row],[YYYYMMDD]],4))</f>
        <v>45406</v>
      </c>
      <c r="K1824" s="101" t="str">
        <f>IF(AND(VALUE(MONTH(jaar_zip[[#This Row],[Datum]]))=1,VALUE(WEEKNUM(jaar_zip[[#This Row],[Datum]],21))&gt;51),RIGHT(YEAR(jaar_zip[[#This Row],[Datum]])-1,2),RIGHT(YEAR(jaar_zip[[#This Row],[Datum]]),2))&amp;"-"&amp; TEXT(WEEKNUM(jaar_zip[[#This Row],[Datum]],21),"00")</f>
        <v>24-17</v>
      </c>
      <c r="L1824" s="101">
        <f>MONTH(jaar_zip[[#This Row],[Datum]])</f>
        <v>4</v>
      </c>
      <c r="M1824" s="101">
        <f>IF(ISNUMBER(jaar_zip[[#This Row],[etmaaltemperatuur]]),IF(jaar_zip[[#This Row],[etmaaltemperatuur]]&lt;stookgrens,stookgrens-jaar_zip[[#This Row],[etmaaltemperatuur]],0),"")</f>
        <v>11.7</v>
      </c>
      <c r="N1824" s="101">
        <f>IF(ISNUMBER(jaar_zip[[#This Row],[graaddagen]]),IF(OR(MONTH(jaar_zip[[#This Row],[Datum]])=1,MONTH(jaar_zip[[#This Row],[Datum]])=2,MONTH(jaar_zip[[#This Row],[Datum]])=11,MONTH(jaar_zip[[#This Row],[Datum]])=12),1.1,IF(OR(MONTH(jaar_zip[[#This Row],[Datum]])=3,MONTH(jaar_zip[[#This Row],[Datum]])=10),1,0.8))*jaar_zip[[#This Row],[graaddagen]],"")</f>
        <v>9.36</v>
      </c>
      <c r="O1824" s="101">
        <f>IF(ISNUMBER(jaar_zip[[#This Row],[etmaaltemperatuur]]),IF(jaar_zip[[#This Row],[etmaaltemperatuur]]&gt;stookgrens,jaar_zip[[#This Row],[etmaaltemperatuur]]-stookgrens,0),"")</f>
        <v>0</v>
      </c>
    </row>
    <row r="1825" spans="1:15" x14ac:dyDescent="0.3">
      <c r="A1825">
        <v>278</v>
      </c>
      <c r="B1825">
        <v>20240425</v>
      </c>
      <c r="C1825">
        <v>3.1</v>
      </c>
      <c r="D1825">
        <v>6.2</v>
      </c>
      <c r="E1825">
        <v>1208</v>
      </c>
      <c r="F1825">
        <v>3.9</v>
      </c>
      <c r="H1825">
        <v>79</v>
      </c>
      <c r="I1825" s="101" t="s">
        <v>26</v>
      </c>
      <c r="J1825" s="1">
        <f>DATEVALUE(RIGHT(jaar_zip[[#This Row],[YYYYMMDD]],2)&amp;"-"&amp;MID(jaar_zip[[#This Row],[YYYYMMDD]],5,2)&amp;"-"&amp;LEFT(jaar_zip[[#This Row],[YYYYMMDD]],4))</f>
        <v>45407</v>
      </c>
      <c r="K1825" s="101" t="str">
        <f>IF(AND(VALUE(MONTH(jaar_zip[[#This Row],[Datum]]))=1,VALUE(WEEKNUM(jaar_zip[[#This Row],[Datum]],21))&gt;51),RIGHT(YEAR(jaar_zip[[#This Row],[Datum]])-1,2),RIGHT(YEAR(jaar_zip[[#This Row],[Datum]]),2))&amp;"-"&amp; TEXT(WEEKNUM(jaar_zip[[#This Row],[Datum]],21),"00")</f>
        <v>24-17</v>
      </c>
      <c r="L1825" s="101">
        <f>MONTH(jaar_zip[[#This Row],[Datum]])</f>
        <v>4</v>
      </c>
      <c r="M1825" s="101">
        <f>IF(ISNUMBER(jaar_zip[[#This Row],[etmaaltemperatuur]]),IF(jaar_zip[[#This Row],[etmaaltemperatuur]]&lt;stookgrens,stookgrens-jaar_zip[[#This Row],[etmaaltemperatuur]],0),"")</f>
        <v>11.8</v>
      </c>
      <c r="N1825" s="101">
        <f>IF(ISNUMBER(jaar_zip[[#This Row],[graaddagen]]),IF(OR(MONTH(jaar_zip[[#This Row],[Datum]])=1,MONTH(jaar_zip[[#This Row],[Datum]])=2,MONTH(jaar_zip[[#This Row],[Datum]])=11,MONTH(jaar_zip[[#This Row],[Datum]])=12),1.1,IF(OR(MONTH(jaar_zip[[#This Row],[Datum]])=3,MONTH(jaar_zip[[#This Row],[Datum]])=10),1,0.8))*jaar_zip[[#This Row],[graaddagen]],"")</f>
        <v>9.4400000000000013</v>
      </c>
      <c r="O1825" s="101">
        <f>IF(ISNUMBER(jaar_zip[[#This Row],[etmaaltemperatuur]]),IF(jaar_zip[[#This Row],[etmaaltemperatuur]]&gt;stookgrens,jaar_zip[[#This Row],[etmaaltemperatuur]]-stookgrens,0),"")</f>
        <v>0</v>
      </c>
    </row>
    <row r="1826" spans="1:15" x14ac:dyDescent="0.3">
      <c r="A1826">
        <v>278</v>
      </c>
      <c r="B1826">
        <v>20240426</v>
      </c>
      <c r="C1826">
        <v>2</v>
      </c>
      <c r="D1826">
        <v>8.4</v>
      </c>
      <c r="E1826">
        <v>1624</v>
      </c>
      <c r="F1826">
        <v>1</v>
      </c>
      <c r="H1826">
        <v>78</v>
      </c>
      <c r="I1826" s="101" t="s">
        <v>26</v>
      </c>
      <c r="J1826" s="1">
        <f>DATEVALUE(RIGHT(jaar_zip[[#This Row],[YYYYMMDD]],2)&amp;"-"&amp;MID(jaar_zip[[#This Row],[YYYYMMDD]],5,2)&amp;"-"&amp;LEFT(jaar_zip[[#This Row],[YYYYMMDD]],4))</f>
        <v>45408</v>
      </c>
      <c r="K1826" s="101" t="str">
        <f>IF(AND(VALUE(MONTH(jaar_zip[[#This Row],[Datum]]))=1,VALUE(WEEKNUM(jaar_zip[[#This Row],[Datum]],21))&gt;51),RIGHT(YEAR(jaar_zip[[#This Row],[Datum]])-1,2),RIGHT(YEAR(jaar_zip[[#This Row],[Datum]]),2))&amp;"-"&amp; TEXT(WEEKNUM(jaar_zip[[#This Row],[Datum]],21),"00")</f>
        <v>24-17</v>
      </c>
      <c r="L1826" s="101">
        <f>MONTH(jaar_zip[[#This Row],[Datum]])</f>
        <v>4</v>
      </c>
      <c r="M1826" s="101">
        <f>IF(ISNUMBER(jaar_zip[[#This Row],[etmaaltemperatuur]]),IF(jaar_zip[[#This Row],[etmaaltemperatuur]]&lt;stookgrens,stookgrens-jaar_zip[[#This Row],[etmaaltemperatuur]],0),"")</f>
        <v>9.6</v>
      </c>
      <c r="N1826" s="101">
        <f>IF(ISNUMBER(jaar_zip[[#This Row],[graaddagen]]),IF(OR(MONTH(jaar_zip[[#This Row],[Datum]])=1,MONTH(jaar_zip[[#This Row],[Datum]])=2,MONTH(jaar_zip[[#This Row],[Datum]])=11,MONTH(jaar_zip[[#This Row],[Datum]])=12),1.1,IF(OR(MONTH(jaar_zip[[#This Row],[Datum]])=3,MONTH(jaar_zip[[#This Row],[Datum]])=10),1,0.8))*jaar_zip[[#This Row],[graaddagen]],"")</f>
        <v>7.68</v>
      </c>
      <c r="O1826" s="101">
        <f>IF(ISNUMBER(jaar_zip[[#This Row],[etmaaltemperatuur]]),IF(jaar_zip[[#This Row],[etmaaltemperatuur]]&gt;stookgrens,jaar_zip[[#This Row],[etmaaltemperatuur]]-stookgrens,0),"")</f>
        <v>0</v>
      </c>
    </row>
    <row r="1827" spans="1:15" x14ac:dyDescent="0.3">
      <c r="A1827">
        <v>278</v>
      </c>
      <c r="B1827">
        <v>20240427</v>
      </c>
      <c r="C1827">
        <v>2.5</v>
      </c>
      <c r="D1827">
        <v>12.3</v>
      </c>
      <c r="E1827">
        <v>1425</v>
      </c>
      <c r="F1827">
        <v>0.2</v>
      </c>
      <c r="H1827">
        <v>74</v>
      </c>
      <c r="I1827" s="101" t="s">
        <v>26</v>
      </c>
      <c r="J1827" s="1">
        <f>DATEVALUE(RIGHT(jaar_zip[[#This Row],[YYYYMMDD]],2)&amp;"-"&amp;MID(jaar_zip[[#This Row],[YYYYMMDD]],5,2)&amp;"-"&amp;LEFT(jaar_zip[[#This Row],[YYYYMMDD]],4))</f>
        <v>45409</v>
      </c>
      <c r="K1827" s="101" t="str">
        <f>IF(AND(VALUE(MONTH(jaar_zip[[#This Row],[Datum]]))=1,VALUE(WEEKNUM(jaar_zip[[#This Row],[Datum]],21))&gt;51),RIGHT(YEAR(jaar_zip[[#This Row],[Datum]])-1,2),RIGHT(YEAR(jaar_zip[[#This Row],[Datum]]),2))&amp;"-"&amp; TEXT(WEEKNUM(jaar_zip[[#This Row],[Datum]],21),"00")</f>
        <v>24-17</v>
      </c>
      <c r="L1827" s="101">
        <f>MONTH(jaar_zip[[#This Row],[Datum]])</f>
        <v>4</v>
      </c>
      <c r="M1827" s="101">
        <f>IF(ISNUMBER(jaar_zip[[#This Row],[etmaaltemperatuur]]),IF(jaar_zip[[#This Row],[etmaaltemperatuur]]&lt;stookgrens,stookgrens-jaar_zip[[#This Row],[etmaaltemperatuur]],0),"")</f>
        <v>5.6999999999999993</v>
      </c>
      <c r="N1827" s="101">
        <f>IF(ISNUMBER(jaar_zip[[#This Row],[graaddagen]]),IF(OR(MONTH(jaar_zip[[#This Row],[Datum]])=1,MONTH(jaar_zip[[#This Row],[Datum]])=2,MONTH(jaar_zip[[#This Row],[Datum]])=11,MONTH(jaar_zip[[#This Row],[Datum]])=12),1.1,IF(OR(MONTH(jaar_zip[[#This Row],[Datum]])=3,MONTH(jaar_zip[[#This Row],[Datum]])=10),1,0.8))*jaar_zip[[#This Row],[graaddagen]],"")</f>
        <v>4.5599999999999996</v>
      </c>
      <c r="O1827" s="101">
        <f>IF(ISNUMBER(jaar_zip[[#This Row],[etmaaltemperatuur]]),IF(jaar_zip[[#This Row],[etmaaltemperatuur]]&gt;stookgrens,jaar_zip[[#This Row],[etmaaltemperatuur]]-stookgrens,0),"")</f>
        <v>0</v>
      </c>
    </row>
    <row r="1828" spans="1:15" x14ac:dyDescent="0.3">
      <c r="A1828">
        <v>278</v>
      </c>
      <c r="B1828">
        <v>20240428</v>
      </c>
      <c r="C1828">
        <v>4.2</v>
      </c>
      <c r="D1828">
        <v>13.5</v>
      </c>
      <c r="E1828">
        <v>1596</v>
      </c>
      <c r="F1828">
        <v>0</v>
      </c>
      <c r="H1828">
        <v>64</v>
      </c>
      <c r="I1828" s="101" t="s">
        <v>26</v>
      </c>
      <c r="J1828" s="1">
        <f>DATEVALUE(RIGHT(jaar_zip[[#This Row],[YYYYMMDD]],2)&amp;"-"&amp;MID(jaar_zip[[#This Row],[YYYYMMDD]],5,2)&amp;"-"&amp;LEFT(jaar_zip[[#This Row],[YYYYMMDD]],4))</f>
        <v>45410</v>
      </c>
      <c r="K1828" s="101" t="str">
        <f>IF(AND(VALUE(MONTH(jaar_zip[[#This Row],[Datum]]))=1,VALUE(WEEKNUM(jaar_zip[[#This Row],[Datum]],21))&gt;51),RIGHT(YEAR(jaar_zip[[#This Row],[Datum]])-1,2),RIGHT(YEAR(jaar_zip[[#This Row],[Datum]]),2))&amp;"-"&amp; TEXT(WEEKNUM(jaar_zip[[#This Row],[Datum]],21),"00")</f>
        <v>24-17</v>
      </c>
      <c r="L1828" s="101">
        <f>MONTH(jaar_zip[[#This Row],[Datum]])</f>
        <v>4</v>
      </c>
      <c r="M1828" s="101">
        <f>IF(ISNUMBER(jaar_zip[[#This Row],[etmaaltemperatuur]]),IF(jaar_zip[[#This Row],[etmaaltemperatuur]]&lt;stookgrens,stookgrens-jaar_zip[[#This Row],[etmaaltemperatuur]],0),"")</f>
        <v>4.5</v>
      </c>
      <c r="N1828" s="101">
        <f>IF(ISNUMBER(jaar_zip[[#This Row],[graaddagen]]),IF(OR(MONTH(jaar_zip[[#This Row],[Datum]])=1,MONTH(jaar_zip[[#This Row],[Datum]])=2,MONTH(jaar_zip[[#This Row],[Datum]])=11,MONTH(jaar_zip[[#This Row],[Datum]])=12),1.1,IF(OR(MONTH(jaar_zip[[#This Row],[Datum]])=3,MONTH(jaar_zip[[#This Row],[Datum]])=10),1,0.8))*jaar_zip[[#This Row],[graaddagen]],"")</f>
        <v>3.6</v>
      </c>
      <c r="O1828" s="101">
        <f>IF(ISNUMBER(jaar_zip[[#This Row],[etmaaltemperatuur]]),IF(jaar_zip[[#This Row],[etmaaltemperatuur]]&gt;stookgrens,jaar_zip[[#This Row],[etmaaltemperatuur]]-stookgrens,0),"")</f>
        <v>0</v>
      </c>
    </row>
    <row r="1829" spans="1:15" x14ac:dyDescent="0.3">
      <c r="A1829">
        <v>278</v>
      </c>
      <c r="B1829">
        <v>20240429</v>
      </c>
      <c r="C1829">
        <v>2.2999999999999998</v>
      </c>
      <c r="D1829">
        <v>13.9</v>
      </c>
      <c r="E1829">
        <v>2251</v>
      </c>
      <c r="F1829">
        <v>0</v>
      </c>
      <c r="H1829">
        <v>66</v>
      </c>
      <c r="I1829" s="101" t="s">
        <v>26</v>
      </c>
      <c r="J1829" s="1">
        <f>DATEVALUE(RIGHT(jaar_zip[[#This Row],[YYYYMMDD]],2)&amp;"-"&amp;MID(jaar_zip[[#This Row],[YYYYMMDD]],5,2)&amp;"-"&amp;LEFT(jaar_zip[[#This Row],[YYYYMMDD]],4))</f>
        <v>45411</v>
      </c>
      <c r="K1829" s="101" t="str">
        <f>IF(AND(VALUE(MONTH(jaar_zip[[#This Row],[Datum]]))=1,VALUE(WEEKNUM(jaar_zip[[#This Row],[Datum]],21))&gt;51),RIGHT(YEAR(jaar_zip[[#This Row],[Datum]])-1,2),RIGHT(YEAR(jaar_zip[[#This Row],[Datum]]),2))&amp;"-"&amp; TEXT(WEEKNUM(jaar_zip[[#This Row],[Datum]],21),"00")</f>
        <v>24-18</v>
      </c>
      <c r="L1829" s="101">
        <f>MONTH(jaar_zip[[#This Row],[Datum]])</f>
        <v>4</v>
      </c>
      <c r="M1829" s="101">
        <f>IF(ISNUMBER(jaar_zip[[#This Row],[etmaaltemperatuur]]),IF(jaar_zip[[#This Row],[etmaaltemperatuur]]&lt;stookgrens,stookgrens-jaar_zip[[#This Row],[etmaaltemperatuur]],0),"")</f>
        <v>4.0999999999999996</v>
      </c>
      <c r="N1829" s="101">
        <f>IF(ISNUMBER(jaar_zip[[#This Row],[graaddagen]]),IF(OR(MONTH(jaar_zip[[#This Row],[Datum]])=1,MONTH(jaar_zip[[#This Row],[Datum]])=2,MONTH(jaar_zip[[#This Row],[Datum]])=11,MONTH(jaar_zip[[#This Row],[Datum]])=12),1.1,IF(OR(MONTH(jaar_zip[[#This Row],[Datum]])=3,MONTH(jaar_zip[[#This Row],[Datum]])=10),1,0.8))*jaar_zip[[#This Row],[graaddagen]],"")</f>
        <v>3.28</v>
      </c>
      <c r="O1829" s="101">
        <f>IF(ISNUMBER(jaar_zip[[#This Row],[etmaaltemperatuur]]),IF(jaar_zip[[#This Row],[etmaaltemperatuur]]&gt;stookgrens,jaar_zip[[#This Row],[etmaaltemperatuur]]-stookgrens,0),"")</f>
        <v>0</v>
      </c>
    </row>
    <row r="1830" spans="1:15" x14ac:dyDescent="0.3">
      <c r="A1830">
        <v>278</v>
      </c>
      <c r="B1830">
        <v>20240430</v>
      </c>
      <c r="C1830">
        <v>1.5</v>
      </c>
      <c r="D1830">
        <v>17.3</v>
      </c>
      <c r="E1830">
        <v>1868</v>
      </c>
      <c r="F1830">
        <v>0.3</v>
      </c>
      <c r="H1830">
        <v>70</v>
      </c>
      <c r="I1830" s="101" t="s">
        <v>26</v>
      </c>
      <c r="J1830" s="1">
        <f>DATEVALUE(RIGHT(jaar_zip[[#This Row],[YYYYMMDD]],2)&amp;"-"&amp;MID(jaar_zip[[#This Row],[YYYYMMDD]],5,2)&amp;"-"&amp;LEFT(jaar_zip[[#This Row],[YYYYMMDD]],4))</f>
        <v>45412</v>
      </c>
      <c r="K1830" s="101" t="str">
        <f>IF(AND(VALUE(MONTH(jaar_zip[[#This Row],[Datum]]))=1,VALUE(WEEKNUM(jaar_zip[[#This Row],[Datum]],21))&gt;51),RIGHT(YEAR(jaar_zip[[#This Row],[Datum]])-1,2),RIGHT(YEAR(jaar_zip[[#This Row],[Datum]]),2))&amp;"-"&amp; TEXT(WEEKNUM(jaar_zip[[#This Row],[Datum]],21),"00")</f>
        <v>24-18</v>
      </c>
      <c r="L1830" s="101">
        <f>MONTH(jaar_zip[[#This Row],[Datum]])</f>
        <v>4</v>
      </c>
      <c r="M1830" s="101">
        <f>IF(ISNUMBER(jaar_zip[[#This Row],[etmaaltemperatuur]]),IF(jaar_zip[[#This Row],[etmaaltemperatuur]]&lt;stookgrens,stookgrens-jaar_zip[[#This Row],[etmaaltemperatuur]],0),"")</f>
        <v>0.69999999999999929</v>
      </c>
      <c r="N1830" s="101">
        <f>IF(ISNUMBER(jaar_zip[[#This Row],[graaddagen]]),IF(OR(MONTH(jaar_zip[[#This Row],[Datum]])=1,MONTH(jaar_zip[[#This Row],[Datum]])=2,MONTH(jaar_zip[[#This Row],[Datum]])=11,MONTH(jaar_zip[[#This Row],[Datum]])=12),1.1,IF(OR(MONTH(jaar_zip[[#This Row],[Datum]])=3,MONTH(jaar_zip[[#This Row],[Datum]])=10),1,0.8))*jaar_zip[[#This Row],[graaddagen]],"")</f>
        <v>0.5599999999999995</v>
      </c>
      <c r="O1830" s="101">
        <f>IF(ISNUMBER(jaar_zip[[#This Row],[etmaaltemperatuur]]),IF(jaar_zip[[#This Row],[etmaaltemperatuur]]&gt;stookgrens,jaar_zip[[#This Row],[etmaaltemperatuur]]-stookgrens,0),"")</f>
        <v>0</v>
      </c>
    </row>
    <row r="1831" spans="1:15" x14ac:dyDescent="0.3">
      <c r="A1831">
        <v>278</v>
      </c>
      <c r="B1831">
        <v>20240501</v>
      </c>
      <c r="C1831">
        <v>2.5</v>
      </c>
      <c r="D1831">
        <v>19.8</v>
      </c>
      <c r="E1831">
        <v>2363</v>
      </c>
      <c r="F1831">
        <v>0</v>
      </c>
      <c r="H1831">
        <v>68</v>
      </c>
      <c r="I1831" s="101" t="s">
        <v>26</v>
      </c>
      <c r="J1831" s="1">
        <f>DATEVALUE(RIGHT(jaar_zip[[#This Row],[YYYYMMDD]],2)&amp;"-"&amp;MID(jaar_zip[[#This Row],[YYYYMMDD]],5,2)&amp;"-"&amp;LEFT(jaar_zip[[#This Row],[YYYYMMDD]],4))</f>
        <v>45413</v>
      </c>
      <c r="K1831" s="101" t="str">
        <f>IF(AND(VALUE(MONTH(jaar_zip[[#This Row],[Datum]]))=1,VALUE(WEEKNUM(jaar_zip[[#This Row],[Datum]],21))&gt;51),RIGHT(YEAR(jaar_zip[[#This Row],[Datum]])-1,2),RIGHT(YEAR(jaar_zip[[#This Row],[Datum]]),2))&amp;"-"&amp; TEXT(WEEKNUM(jaar_zip[[#This Row],[Datum]],21),"00")</f>
        <v>24-18</v>
      </c>
      <c r="L1831" s="101">
        <f>MONTH(jaar_zip[[#This Row],[Datum]])</f>
        <v>5</v>
      </c>
      <c r="M1831" s="101">
        <f>IF(ISNUMBER(jaar_zip[[#This Row],[etmaaltemperatuur]]),IF(jaar_zip[[#This Row],[etmaaltemperatuur]]&lt;stookgrens,stookgrens-jaar_zip[[#This Row],[etmaaltemperatuur]],0),"")</f>
        <v>0</v>
      </c>
      <c r="N1831" s="101">
        <f>IF(ISNUMBER(jaar_zip[[#This Row],[graaddagen]]),IF(OR(MONTH(jaar_zip[[#This Row],[Datum]])=1,MONTH(jaar_zip[[#This Row],[Datum]])=2,MONTH(jaar_zip[[#This Row],[Datum]])=11,MONTH(jaar_zip[[#This Row],[Datum]])=12),1.1,IF(OR(MONTH(jaar_zip[[#This Row],[Datum]])=3,MONTH(jaar_zip[[#This Row],[Datum]])=10),1,0.8))*jaar_zip[[#This Row],[graaddagen]],"")</f>
        <v>0</v>
      </c>
      <c r="O1831" s="101">
        <f>IF(ISNUMBER(jaar_zip[[#This Row],[etmaaltemperatuur]]),IF(jaar_zip[[#This Row],[etmaaltemperatuur]]&gt;stookgrens,jaar_zip[[#This Row],[etmaaltemperatuur]]-stookgrens,0),"")</f>
        <v>1.8000000000000007</v>
      </c>
    </row>
    <row r="1832" spans="1:15" x14ac:dyDescent="0.3">
      <c r="A1832">
        <v>279</v>
      </c>
      <c r="B1832">
        <v>20240101</v>
      </c>
      <c r="C1832">
        <v>6.5</v>
      </c>
      <c r="D1832">
        <v>6.9</v>
      </c>
      <c r="E1832">
        <v>151</v>
      </c>
      <c r="F1832">
        <v>7.2</v>
      </c>
      <c r="G1832">
        <v>1000.4</v>
      </c>
      <c r="H1832">
        <v>87</v>
      </c>
      <c r="I1832" s="101" t="s">
        <v>27</v>
      </c>
      <c r="J1832" s="1">
        <f>DATEVALUE(RIGHT(jaar_zip[[#This Row],[YYYYMMDD]],2)&amp;"-"&amp;MID(jaar_zip[[#This Row],[YYYYMMDD]],5,2)&amp;"-"&amp;LEFT(jaar_zip[[#This Row],[YYYYMMDD]],4))</f>
        <v>45292</v>
      </c>
      <c r="K1832" s="101" t="str">
        <f>IF(AND(VALUE(MONTH(jaar_zip[[#This Row],[Datum]]))=1,VALUE(WEEKNUM(jaar_zip[[#This Row],[Datum]],21))&gt;51),RIGHT(YEAR(jaar_zip[[#This Row],[Datum]])-1,2),RIGHT(YEAR(jaar_zip[[#This Row],[Datum]]),2))&amp;"-"&amp; TEXT(WEEKNUM(jaar_zip[[#This Row],[Datum]],21),"00")</f>
        <v>24-01</v>
      </c>
      <c r="L1832" s="101">
        <f>MONTH(jaar_zip[[#This Row],[Datum]])</f>
        <v>1</v>
      </c>
      <c r="M1832" s="101">
        <f>IF(ISNUMBER(jaar_zip[[#This Row],[etmaaltemperatuur]]),IF(jaar_zip[[#This Row],[etmaaltemperatuur]]&lt;stookgrens,stookgrens-jaar_zip[[#This Row],[etmaaltemperatuur]],0),"")</f>
        <v>11.1</v>
      </c>
      <c r="N1832" s="101">
        <f>IF(ISNUMBER(jaar_zip[[#This Row],[graaddagen]]),IF(OR(MONTH(jaar_zip[[#This Row],[Datum]])=1,MONTH(jaar_zip[[#This Row],[Datum]])=2,MONTH(jaar_zip[[#This Row],[Datum]])=11,MONTH(jaar_zip[[#This Row],[Datum]])=12),1.1,IF(OR(MONTH(jaar_zip[[#This Row],[Datum]])=3,MONTH(jaar_zip[[#This Row],[Datum]])=10),1,0.8))*jaar_zip[[#This Row],[graaddagen]],"")</f>
        <v>12.21</v>
      </c>
      <c r="O1832" s="101">
        <f>IF(ISNUMBER(jaar_zip[[#This Row],[etmaaltemperatuur]]),IF(jaar_zip[[#This Row],[etmaaltemperatuur]]&gt;stookgrens,jaar_zip[[#This Row],[etmaaltemperatuur]]-stookgrens,0),"")</f>
        <v>0</v>
      </c>
    </row>
    <row r="1833" spans="1:15" x14ac:dyDescent="0.3">
      <c r="A1833">
        <v>279</v>
      </c>
      <c r="B1833">
        <v>20240102</v>
      </c>
      <c r="C1833">
        <v>6.7</v>
      </c>
      <c r="D1833">
        <v>9.3000000000000007</v>
      </c>
      <c r="E1833">
        <v>82</v>
      </c>
      <c r="F1833">
        <v>25.2</v>
      </c>
      <c r="G1833">
        <v>987.6</v>
      </c>
      <c r="H1833">
        <v>92</v>
      </c>
      <c r="I1833" s="101" t="s">
        <v>27</v>
      </c>
      <c r="J1833" s="1">
        <f>DATEVALUE(RIGHT(jaar_zip[[#This Row],[YYYYMMDD]],2)&amp;"-"&amp;MID(jaar_zip[[#This Row],[YYYYMMDD]],5,2)&amp;"-"&amp;LEFT(jaar_zip[[#This Row],[YYYYMMDD]],4))</f>
        <v>45293</v>
      </c>
      <c r="K1833" s="101" t="str">
        <f>IF(AND(VALUE(MONTH(jaar_zip[[#This Row],[Datum]]))=1,VALUE(WEEKNUM(jaar_zip[[#This Row],[Datum]],21))&gt;51),RIGHT(YEAR(jaar_zip[[#This Row],[Datum]])-1,2),RIGHT(YEAR(jaar_zip[[#This Row],[Datum]]),2))&amp;"-"&amp; TEXT(WEEKNUM(jaar_zip[[#This Row],[Datum]],21),"00")</f>
        <v>24-01</v>
      </c>
      <c r="L1833" s="101">
        <f>MONTH(jaar_zip[[#This Row],[Datum]])</f>
        <v>1</v>
      </c>
      <c r="M1833" s="101">
        <f>IF(ISNUMBER(jaar_zip[[#This Row],[etmaaltemperatuur]]),IF(jaar_zip[[#This Row],[etmaaltemperatuur]]&lt;stookgrens,stookgrens-jaar_zip[[#This Row],[etmaaltemperatuur]],0),"")</f>
        <v>8.6999999999999993</v>
      </c>
      <c r="N1833" s="101">
        <f>IF(ISNUMBER(jaar_zip[[#This Row],[graaddagen]]),IF(OR(MONTH(jaar_zip[[#This Row],[Datum]])=1,MONTH(jaar_zip[[#This Row],[Datum]])=2,MONTH(jaar_zip[[#This Row],[Datum]])=11,MONTH(jaar_zip[[#This Row],[Datum]])=12),1.1,IF(OR(MONTH(jaar_zip[[#This Row],[Datum]])=3,MONTH(jaar_zip[[#This Row],[Datum]])=10),1,0.8))*jaar_zip[[#This Row],[graaddagen]],"")</f>
        <v>9.57</v>
      </c>
      <c r="O1833" s="101">
        <f>IF(ISNUMBER(jaar_zip[[#This Row],[etmaaltemperatuur]]),IF(jaar_zip[[#This Row],[etmaaltemperatuur]]&gt;stookgrens,jaar_zip[[#This Row],[etmaaltemperatuur]]-stookgrens,0),"")</f>
        <v>0</v>
      </c>
    </row>
    <row r="1834" spans="1:15" x14ac:dyDescent="0.3">
      <c r="A1834">
        <v>279</v>
      </c>
      <c r="B1834">
        <v>20240103</v>
      </c>
      <c r="C1834">
        <v>7.6</v>
      </c>
      <c r="D1834">
        <v>8.8000000000000007</v>
      </c>
      <c r="E1834">
        <v>101</v>
      </c>
      <c r="F1834">
        <v>6.9</v>
      </c>
      <c r="G1834">
        <v>987</v>
      </c>
      <c r="H1834">
        <v>88</v>
      </c>
      <c r="I1834" s="101" t="s">
        <v>27</v>
      </c>
      <c r="J1834" s="1">
        <f>DATEVALUE(RIGHT(jaar_zip[[#This Row],[YYYYMMDD]],2)&amp;"-"&amp;MID(jaar_zip[[#This Row],[YYYYMMDD]],5,2)&amp;"-"&amp;LEFT(jaar_zip[[#This Row],[YYYYMMDD]],4))</f>
        <v>45294</v>
      </c>
      <c r="K1834" s="101" t="str">
        <f>IF(AND(VALUE(MONTH(jaar_zip[[#This Row],[Datum]]))=1,VALUE(WEEKNUM(jaar_zip[[#This Row],[Datum]],21))&gt;51),RIGHT(YEAR(jaar_zip[[#This Row],[Datum]])-1,2),RIGHT(YEAR(jaar_zip[[#This Row],[Datum]]),2))&amp;"-"&amp; TEXT(WEEKNUM(jaar_zip[[#This Row],[Datum]],21),"00")</f>
        <v>24-01</v>
      </c>
      <c r="L1834" s="101">
        <f>MONTH(jaar_zip[[#This Row],[Datum]])</f>
        <v>1</v>
      </c>
      <c r="M1834" s="101">
        <f>IF(ISNUMBER(jaar_zip[[#This Row],[etmaaltemperatuur]]),IF(jaar_zip[[#This Row],[etmaaltemperatuur]]&lt;stookgrens,stookgrens-jaar_zip[[#This Row],[etmaaltemperatuur]],0),"")</f>
        <v>9.1999999999999993</v>
      </c>
      <c r="N1834" s="101">
        <f>IF(ISNUMBER(jaar_zip[[#This Row],[graaddagen]]),IF(OR(MONTH(jaar_zip[[#This Row],[Datum]])=1,MONTH(jaar_zip[[#This Row],[Datum]])=2,MONTH(jaar_zip[[#This Row],[Datum]])=11,MONTH(jaar_zip[[#This Row],[Datum]])=12),1.1,IF(OR(MONTH(jaar_zip[[#This Row],[Datum]])=3,MONTH(jaar_zip[[#This Row],[Datum]])=10),1,0.8))*jaar_zip[[#This Row],[graaddagen]],"")</f>
        <v>10.119999999999999</v>
      </c>
      <c r="O1834" s="101">
        <f>IF(ISNUMBER(jaar_zip[[#This Row],[etmaaltemperatuur]]),IF(jaar_zip[[#This Row],[etmaaltemperatuur]]&gt;stookgrens,jaar_zip[[#This Row],[etmaaltemperatuur]]-stookgrens,0),"")</f>
        <v>0</v>
      </c>
    </row>
    <row r="1835" spans="1:15" x14ac:dyDescent="0.3">
      <c r="A1835">
        <v>279</v>
      </c>
      <c r="B1835">
        <v>20240104</v>
      </c>
      <c r="C1835">
        <v>3.4</v>
      </c>
      <c r="D1835">
        <v>4.5999999999999996</v>
      </c>
      <c r="E1835">
        <v>143</v>
      </c>
      <c r="F1835">
        <v>0.9</v>
      </c>
      <c r="G1835">
        <v>1001.3</v>
      </c>
      <c r="H1835">
        <v>87</v>
      </c>
      <c r="I1835" s="101" t="s">
        <v>27</v>
      </c>
      <c r="J1835" s="1">
        <f>DATEVALUE(RIGHT(jaar_zip[[#This Row],[YYYYMMDD]],2)&amp;"-"&amp;MID(jaar_zip[[#This Row],[YYYYMMDD]],5,2)&amp;"-"&amp;LEFT(jaar_zip[[#This Row],[YYYYMMDD]],4))</f>
        <v>45295</v>
      </c>
      <c r="K1835" s="101" t="str">
        <f>IF(AND(VALUE(MONTH(jaar_zip[[#This Row],[Datum]]))=1,VALUE(WEEKNUM(jaar_zip[[#This Row],[Datum]],21))&gt;51),RIGHT(YEAR(jaar_zip[[#This Row],[Datum]])-1,2),RIGHT(YEAR(jaar_zip[[#This Row],[Datum]]),2))&amp;"-"&amp; TEXT(WEEKNUM(jaar_zip[[#This Row],[Datum]],21),"00")</f>
        <v>24-01</v>
      </c>
      <c r="L1835" s="101">
        <f>MONTH(jaar_zip[[#This Row],[Datum]])</f>
        <v>1</v>
      </c>
      <c r="M1835" s="101">
        <f>IF(ISNUMBER(jaar_zip[[#This Row],[etmaaltemperatuur]]),IF(jaar_zip[[#This Row],[etmaaltemperatuur]]&lt;stookgrens,stookgrens-jaar_zip[[#This Row],[etmaaltemperatuur]],0),"")</f>
        <v>13.4</v>
      </c>
      <c r="N1835" s="101">
        <f>IF(ISNUMBER(jaar_zip[[#This Row],[graaddagen]]),IF(OR(MONTH(jaar_zip[[#This Row],[Datum]])=1,MONTH(jaar_zip[[#This Row],[Datum]])=2,MONTH(jaar_zip[[#This Row],[Datum]])=11,MONTH(jaar_zip[[#This Row],[Datum]])=12),1.1,IF(OR(MONTH(jaar_zip[[#This Row],[Datum]])=3,MONTH(jaar_zip[[#This Row],[Datum]])=10),1,0.8))*jaar_zip[[#This Row],[graaddagen]],"")</f>
        <v>14.740000000000002</v>
      </c>
      <c r="O1835" s="101">
        <f>IF(ISNUMBER(jaar_zip[[#This Row],[etmaaltemperatuur]]),IF(jaar_zip[[#This Row],[etmaaltemperatuur]]&gt;stookgrens,jaar_zip[[#This Row],[etmaaltemperatuur]]-stookgrens,0),"")</f>
        <v>0</v>
      </c>
    </row>
    <row r="1836" spans="1:15" x14ac:dyDescent="0.3">
      <c r="A1836">
        <v>279</v>
      </c>
      <c r="B1836">
        <v>20240105</v>
      </c>
      <c r="C1836">
        <v>4.3</v>
      </c>
      <c r="D1836">
        <v>4.8</v>
      </c>
      <c r="E1836">
        <v>82</v>
      </c>
      <c r="F1836">
        <v>11</v>
      </c>
      <c r="G1836">
        <v>997.9</v>
      </c>
      <c r="H1836">
        <v>96</v>
      </c>
      <c r="I1836" s="101" t="s">
        <v>27</v>
      </c>
      <c r="J1836" s="1">
        <f>DATEVALUE(RIGHT(jaar_zip[[#This Row],[YYYYMMDD]],2)&amp;"-"&amp;MID(jaar_zip[[#This Row],[YYYYMMDD]],5,2)&amp;"-"&amp;LEFT(jaar_zip[[#This Row],[YYYYMMDD]],4))</f>
        <v>45296</v>
      </c>
      <c r="K1836" s="101" t="str">
        <f>IF(AND(VALUE(MONTH(jaar_zip[[#This Row],[Datum]]))=1,VALUE(WEEKNUM(jaar_zip[[#This Row],[Datum]],21))&gt;51),RIGHT(YEAR(jaar_zip[[#This Row],[Datum]])-1,2),RIGHT(YEAR(jaar_zip[[#This Row],[Datum]]),2))&amp;"-"&amp; TEXT(WEEKNUM(jaar_zip[[#This Row],[Datum]],21),"00")</f>
        <v>24-01</v>
      </c>
      <c r="L1836" s="101">
        <f>MONTH(jaar_zip[[#This Row],[Datum]])</f>
        <v>1</v>
      </c>
      <c r="M1836" s="101">
        <f>IF(ISNUMBER(jaar_zip[[#This Row],[etmaaltemperatuur]]),IF(jaar_zip[[#This Row],[etmaaltemperatuur]]&lt;stookgrens,stookgrens-jaar_zip[[#This Row],[etmaaltemperatuur]],0),"")</f>
        <v>13.2</v>
      </c>
      <c r="N1836" s="101">
        <f>IF(ISNUMBER(jaar_zip[[#This Row],[graaddagen]]),IF(OR(MONTH(jaar_zip[[#This Row],[Datum]])=1,MONTH(jaar_zip[[#This Row],[Datum]])=2,MONTH(jaar_zip[[#This Row],[Datum]])=11,MONTH(jaar_zip[[#This Row],[Datum]])=12),1.1,IF(OR(MONTH(jaar_zip[[#This Row],[Datum]])=3,MONTH(jaar_zip[[#This Row],[Datum]])=10),1,0.8))*jaar_zip[[#This Row],[graaddagen]],"")</f>
        <v>14.52</v>
      </c>
      <c r="O1836" s="101">
        <f>IF(ISNUMBER(jaar_zip[[#This Row],[etmaaltemperatuur]]),IF(jaar_zip[[#This Row],[etmaaltemperatuur]]&gt;stookgrens,jaar_zip[[#This Row],[etmaaltemperatuur]]-stookgrens,0),"")</f>
        <v>0</v>
      </c>
    </row>
    <row r="1837" spans="1:15" x14ac:dyDescent="0.3">
      <c r="A1837">
        <v>279</v>
      </c>
      <c r="B1837">
        <v>20240106</v>
      </c>
      <c r="C1837">
        <v>4.5999999999999996</v>
      </c>
      <c r="D1837">
        <v>0.6</v>
      </c>
      <c r="E1837">
        <v>82</v>
      </c>
      <c r="F1837">
        <v>0.2</v>
      </c>
      <c r="G1837">
        <v>1011.6</v>
      </c>
      <c r="H1837">
        <v>93</v>
      </c>
      <c r="I1837" s="101" t="s">
        <v>27</v>
      </c>
      <c r="J1837" s="1">
        <f>DATEVALUE(RIGHT(jaar_zip[[#This Row],[YYYYMMDD]],2)&amp;"-"&amp;MID(jaar_zip[[#This Row],[YYYYMMDD]],5,2)&amp;"-"&amp;LEFT(jaar_zip[[#This Row],[YYYYMMDD]],4))</f>
        <v>45297</v>
      </c>
      <c r="K1837" s="101" t="str">
        <f>IF(AND(VALUE(MONTH(jaar_zip[[#This Row],[Datum]]))=1,VALUE(WEEKNUM(jaar_zip[[#This Row],[Datum]],21))&gt;51),RIGHT(YEAR(jaar_zip[[#This Row],[Datum]])-1,2),RIGHT(YEAR(jaar_zip[[#This Row],[Datum]]),2))&amp;"-"&amp; TEXT(WEEKNUM(jaar_zip[[#This Row],[Datum]],21),"00")</f>
        <v>24-01</v>
      </c>
      <c r="L1837" s="101">
        <f>MONTH(jaar_zip[[#This Row],[Datum]])</f>
        <v>1</v>
      </c>
      <c r="M1837" s="101">
        <f>IF(ISNUMBER(jaar_zip[[#This Row],[etmaaltemperatuur]]),IF(jaar_zip[[#This Row],[etmaaltemperatuur]]&lt;stookgrens,stookgrens-jaar_zip[[#This Row],[etmaaltemperatuur]],0),"")</f>
        <v>17.399999999999999</v>
      </c>
      <c r="N1837" s="101">
        <f>IF(ISNUMBER(jaar_zip[[#This Row],[graaddagen]]),IF(OR(MONTH(jaar_zip[[#This Row],[Datum]])=1,MONTH(jaar_zip[[#This Row],[Datum]])=2,MONTH(jaar_zip[[#This Row],[Datum]])=11,MONTH(jaar_zip[[#This Row],[Datum]])=12),1.1,IF(OR(MONTH(jaar_zip[[#This Row],[Datum]])=3,MONTH(jaar_zip[[#This Row],[Datum]])=10),1,0.8))*jaar_zip[[#This Row],[graaddagen]],"")</f>
        <v>19.14</v>
      </c>
      <c r="O1837" s="101">
        <f>IF(ISNUMBER(jaar_zip[[#This Row],[etmaaltemperatuur]]),IF(jaar_zip[[#This Row],[etmaaltemperatuur]]&gt;stookgrens,jaar_zip[[#This Row],[etmaaltemperatuur]]-stookgrens,0),"")</f>
        <v>0</v>
      </c>
    </row>
    <row r="1838" spans="1:15" x14ac:dyDescent="0.3">
      <c r="A1838">
        <v>279</v>
      </c>
      <c r="B1838">
        <v>20240107</v>
      </c>
      <c r="C1838">
        <v>5.8</v>
      </c>
      <c r="D1838">
        <v>-0.9</v>
      </c>
      <c r="E1838">
        <v>317</v>
      </c>
      <c r="F1838">
        <v>-0.1</v>
      </c>
      <c r="G1838">
        <v>1026.5</v>
      </c>
      <c r="H1838">
        <v>78</v>
      </c>
      <c r="I1838" s="101" t="s">
        <v>27</v>
      </c>
      <c r="J1838" s="1">
        <f>DATEVALUE(RIGHT(jaar_zip[[#This Row],[YYYYMMDD]],2)&amp;"-"&amp;MID(jaar_zip[[#This Row],[YYYYMMDD]],5,2)&amp;"-"&amp;LEFT(jaar_zip[[#This Row],[YYYYMMDD]],4))</f>
        <v>45298</v>
      </c>
      <c r="K1838" s="101" t="str">
        <f>IF(AND(VALUE(MONTH(jaar_zip[[#This Row],[Datum]]))=1,VALUE(WEEKNUM(jaar_zip[[#This Row],[Datum]],21))&gt;51),RIGHT(YEAR(jaar_zip[[#This Row],[Datum]])-1,2),RIGHT(YEAR(jaar_zip[[#This Row],[Datum]]),2))&amp;"-"&amp; TEXT(WEEKNUM(jaar_zip[[#This Row],[Datum]],21),"00")</f>
        <v>24-01</v>
      </c>
      <c r="L1838" s="101">
        <f>MONTH(jaar_zip[[#This Row],[Datum]])</f>
        <v>1</v>
      </c>
      <c r="M1838" s="101">
        <f>IF(ISNUMBER(jaar_zip[[#This Row],[etmaaltemperatuur]]),IF(jaar_zip[[#This Row],[etmaaltemperatuur]]&lt;stookgrens,stookgrens-jaar_zip[[#This Row],[etmaaltemperatuur]],0),"")</f>
        <v>18.899999999999999</v>
      </c>
      <c r="N1838" s="101">
        <f>IF(ISNUMBER(jaar_zip[[#This Row],[graaddagen]]),IF(OR(MONTH(jaar_zip[[#This Row],[Datum]])=1,MONTH(jaar_zip[[#This Row],[Datum]])=2,MONTH(jaar_zip[[#This Row],[Datum]])=11,MONTH(jaar_zip[[#This Row],[Datum]])=12),1.1,IF(OR(MONTH(jaar_zip[[#This Row],[Datum]])=3,MONTH(jaar_zip[[#This Row],[Datum]])=10),1,0.8))*jaar_zip[[#This Row],[graaddagen]],"")</f>
        <v>20.79</v>
      </c>
      <c r="O1838" s="101">
        <f>IF(ISNUMBER(jaar_zip[[#This Row],[etmaaltemperatuur]]),IF(jaar_zip[[#This Row],[etmaaltemperatuur]]&gt;stookgrens,jaar_zip[[#This Row],[etmaaltemperatuur]]-stookgrens,0),"")</f>
        <v>0</v>
      </c>
    </row>
    <row r="1839" spans="1:15" x14ac:dyDescent="0.3">
      <c r="A1839">
        <v>279</v>
      </c>
      <c r="B1839">
        <v>20240108</v>
      </c>
      <c r="C1839">
        <v>6.1</v>
      </c>
      <c r="D1839">
        <v>-1.8</v>
      </c>
      <c r="E1839">
        <v>326</v>
      </c>
      <c r="F1839">
        <v>-0.1</v>
      </c>
      <c r="G1839">
        <v>1034.2</v>
      </c>
      <c r="H1839">
        <v>74</v>
      </c>
      <c r="I1839" s="101" t="s">
        <v>27</v>
      </c>
      <c r="J1839" s="1">
        <f>DATEVALUE(RIGHT(jaar_zip[[#This Row],[YYYYMMDD]],2)&amp;"-"&amp;MID(jaar_zip[[#This Row],[YYYYMMDD]],5,2)&amp;"-"&amp;LEFT(jaar_zip[[#This Row],[YYYYMMDD]],4))</f>
        <v>45299</v>
      </c>
      <c r="K1839" s="101" t="str">
        <f>IF(AND(VALUE(MONTH(jaar_zip[[#This Row],[Datum]]))=1,VALUE(WEEKNUM(jaar_zip[[#This Row],[Datum]],21))&gt;51),RIGHT(YEAR(jaar_zip[[#This Row],[Datum]])-1,2),RIGHT(YEAR(jaar_zip[[#This Row],[Datum]]),2))&amp;"-"&amp; TEXT(WEEKNUM(jaar_zip[[#This Row],[Datum]],21),"00")</f>
        <v>24-02</v>
      </c>
      <c r="L1839" s="101">
        <f>MONTH(jaar_zip[[#This Row],[Datum]])</f>
        <v>1</v>
      </c>
      <c r="M1839" s="101">
        <f>IF(ISNUMBER(jaar_zip[[#This Row],[etmaaltemperatuur]]),IF(jaar_zip[[#This Row],[etmaaltemperatuur]]&lt;stookgrens,stookgrens-jaar_zip[[#This Row],[etmaaltemperatuur]],0),"")</f>
        <v>19.8</v>
      </c>
      <c r="N1839" s="101">
        <f>IF(ISNUMBER(jaar_zip[[#This Row],[graaddagen]]),IF(OR(MONTH(jaar_zip[[#This Row],[Datum]])=1,MONTH(jaar_zip[[#This Row],[Datum]])=2,MONTH(jaar_zip[[#This Row],[Datum]])=11,MONTH(jaar_zip[[#This Row],[Datum]])=12),1.1,IF(OR(MONTH(jaar_zip[[#This Row],[Datum]])=3,MONTH(jaar_zip[[#This Row],[Datum]])=10),1,0.8))*jaar_zip[[#This Row],[graaddagen]],"")</f>
        <v>21.78</v>
      </c>
      <c r="O1839" s="101">
        <f>IF(ISNUMBER(jaar_zip[[#This Row],[etmaaltemperatuur]]),IF(jaar_zip[[#This Row],[etmaaltemperatuur]]&gt;stookgrens,jaar_zip[[#This Row],[etmaaltemperatuur]]-stookgrens,0),"")</f>
        <v>0</v>
      </c>
    </row>
    <row r="1840" spans="1:15" x14ac:dyDescent="0.3">
      <c r="A1840">
        <v>279</v>
      </c>
      <c r="B1840">
        <v>20240109</v>
      </c>
      <c r="C1840">
        <v>5</v>
      </c>
      <c r="D1840">
        <v>-3.8</v>
      </c>
      <c r="E1840">
        <v>442</v>
      </c>
      <c r="F1840">
        <v>0</v>
      </c>
      <c r="G1840">
        <v>1035.8</v>
      </c>
      <c r="H1840">
        <v>70</v>
      </c>
      <c r="I1840" s="101" t="s">
        <v>27</v>
      </c>
      <c r="J1840" s="1">
        <f>DATEVALUE(RIGHT(jaar_zip[[#This Row],[YYYYMMDD]],2)&amp;"-"&amp;MID(jaar_zip[[#This Row],[YYYYMMDD]],5,2)&amp;"-"&amp;LEFT(jaar_zip[[#This Row],[YYYYMMDD]],4))</f>
        <v>45300</v>
      </c>
      <c r="K1840" s="101" t="str">
        <f>IF(AND(VALUE(MONTH(jaar_zip[[#This Row],[Datum]]))=1,VALUE(WEEKNUM(jaar_zip[[#This Row],[Datum]],21))&gt;51),RIGHT(YEAR(jaar_zip[[#This Row],[Datum]])-1,2),RIGHT(YEAR(jaar_zip[[#This Row],[Datum]]),2))&amp;"-"&amp; TEXT(WEEKNUM(jaar_zip[[#This Row],[Datum]],21),"00")</f>
        <v>24-02</v>
      </c>
      <c r="L1840" s="101">
        <f>MONTH(jaar_zip[[#This Row],[Datum]])</f>
        <v>1</v>
      </c>
      <c r="M1840" s="101">
        <f>IF(ISNUMBER(jaar_zip[[#This Row],[etmaaltemperatuur]]),IF(jaar_zip[[#This Row],[etmaaltemperatuur]]&lt;stookgrens,stookgrens-jaar_zip[[#This Row],[etmaaltemperatuur]],0),"")</f>
        <v>21.8</v>
      </c>
      <c r="N1840" s="101">
        <f>IF(ISNUMBER(jaar_zip[[#This Row],[graaddagen]]),IF(OR(MONTH(jaar_zip[[#This Row],[Datum]])=1,MONTH(jaar_zip[[#This Row],[Datum]])=2,MONTH(jaar_zip[[#This Row],[Datum]])=11,MONTH(jaar_zip[[#This Row],[Datum]])=12),1.1,IF(OR(MONTH(jaar_zip[[#This Row],[Datum]])=3,MONTH(jaar_zip[[#This Row],[Datum]])=10),1,0.8))*jaar_zip[[#This Row],[graaddagen]],"")</f>
        <v>23.980000000000004</v>
      </c>
      <c r="O1840" s="101">
        <f>IF(ISNUMBER(jaar_zip[[#This Row],[etmaaltemperatuur]]),IF(jaar_zip[[#This Row],[etmaaltemperatuur]]&gt;stookgrens,jaar_zip[[#This Row],[etmaaltemperatuur]]-stookgrens,0),"")</f>
        <v>0</v>
      </c>
    </row>
    <row r="1841" spans="1:15" x14ac:dyDescent="0.3">
      <c r="A1841">
        <v>279</v>
      </c>
      <c r="B1841">
        <v>20240110</v>
      </c>
      <c r="C1841">
        <v>4.0999999999999996</v>
      </c>
      <c r="D1841">
        <v>-4</v>
      </c>
      <c r="E1841">
        <v>451</v>
      </c>
      <c r="F1841">
        <v>0</v>
      </c>
      <c r="G1841">
        <v>1032.5</v>
      </c>
      <c r="H1841">
        <v>76</v>
      </c>
      <c r="I1841" s="101" t="s">
        <v>27</v>
      </c>
      <c r="J1841" s="1">
        <f>DATEVALUE(RIGHT(jaar_zip[[#This Row],[YYYYMMDD]],2)&amp;"-"&amp;MID(jaar_zip[[#This Row],[YYYYMMDD]],5,2)&amp;"-"&amp;LEFT(jaar_zip[[#This Row],[YYYYMMDD]],4))</f>
        <v>45301</v>
      </c>
      <c r="K1841" s="101" t="str">
        <f>IF(AND(VALUE(MONTH(jaar_zip[[#This Row],[Datum]]))=1,VALUE(WEEKNUM(jaar_zip[[#This Row],[Datum]],21))&gt;51),RIGHT(YEAR(jaar_zip[[#This Row],[Datum]])-1,2),RIGHT(YEAR(jaar_zip[[#This Row],[Datum]]),2))&amp;"-"&amp; TEXT(WEEKNUM(jaar_zip[[#This Row],[Datum]],21),"00")</f>
        <v>24-02</v>
      </c>
      <c r="L1841" s="101">
        <f>MONTH(jaar_zip[[#This Row],[Datum]])</f>
        <v>1</v>
      </c>
      <c r="M1841" s="101">
        <f>IF(ISNUMBER(jaar_zip[[#This Row],[etmaaltemperatuur]]),IF(jaar_zip[[#This Row],[etmaaltemperatuur]]&lt;stookgrens,stookgrens-jaar_zip[[#This Row],[etmaaltemperatuur]],0),"")</f>
        <v>22</v>
      </c>
      <c r="N1841" s="101">
        <f>IF(ISNUMBER(jaar_zip[[#This Row],[graaddagen]]),IF(OR(MONTH(jaar_zip[[#This Row],[Datum]])=1,MONTH(jaar_zip[[#This Row],[Datum]])=2,MONTH(jaar_zip[[#This Row],[Datum]])=11,MONTH(jaar_zip[[#This Row],[Datum]])=12),1.1,IF(OR(MONTH(jaar_zip[[#This Row],[Datum]])=3,MONTH(jaar_zip[[#This Row],[Datum]])=10),1,0.8))*jaar_zip[[#This Row],[graaddagen]],"")</f>
        <v>24.200000000000003</v>
      </c>
      <c r="O1841" s="101">
        <f>IF(ISNUMBER(jaar_zip[[#This Row],[etmaaltemperatuur]]),IF(jaar_zip[[#This Row],[etmaaltemperatuur]]&gt;stookgrens,jaar_zip[[#This Row],[etmaaltemperatuur]]-stookgrens,0),"")</f>
        <v>0</v>
      </c>
    </row>
    <row r="1842" spans="1:15" x14ac:dyDescent="0.3">
      <c r="A1842">
        <v>279</v>
      </c>
      <c r="B1842">
        <v>20240111</v>
      </c>
      <c r="C1842">
        <v>1.6</v>
      </c>
      <c r="D1842">
        <v>-2.1</v>
      </c>
      <c r="E1842">
        <v>120</v>
      </c>
      <c r="F1842">
        <v>-0.1</v>
      </c>
      <c r="G1842">
        <v>1033.9000000000001</v>
      </c>
      <c r="H1842">
        <v>95</v>
      </c>
      <c r="I1842" s="101" t="s">
        <v>27</v>
      </c>
      <c r="J1842" s="1">
        <f>DATEVALUE(RIGHT(jaar_zip[[#This Row],[YYYYMMDD]],2)&amp;"-"&amp;MID(jaar_zip[[#This Row],[YYYYMMDD]],5,2)&amp;"-"&amp;LEFT(jaar_zip[[#This Row],[YYYYMMDD]],4))</f>
        <v>45302</v>
      </c>
      <c r="K1842" s="101" t="str">
        <f>IF(AND(VALUE(MONTH(jaar_zip[[#This Row],[Datum]]))=1,VALUE(WEEKNUM(jaar_zip[[#This Row],[Datum]],21))&gt;51),RIGHT(YEAR(jaar_zip[[#This Row],[Datum]])-1,2),RIGHT(YEAR(jaar_zip[[#This Row],[Datum]]),2))&amp;"-"&amp; TEXT(WEEKNUM(jaar_zip[[#This Row],[Datum]],21),"00")</f>
        <v>24-02</v>
      </c>
      <c r="L1842" s="101">
        <f>MONTH(jaar_zip[[#This Row],[Datum]])</f>
        <v>1</v>
      </c>
      <c r="M1842" s="101">
        <f>IF(ISNUMBER(jaar_zip[[#This Row],[etmaaltemperatuur]]),IF(jaar_zip[[#This Row],[etmaaltemperatuur]]&lt;stookgrens,stookgrens-jaar_zip[[#This Row],[etmaaltemperatuur]],0),"")</f>
        <v>20.100000000000001</v>
      </c>
      <c r="N1842" s="101">
        <f>IF(ISNUMBER(jaar_zip[[#This Row],[graaddagen]]),IF(OR(MONTH(jaar_zip[[#This Row],[Datum]])=1,MONTH(jaar_zip[[#This Row],[Datum]])=2,MONTH(jaar_zip[[#This Row],[Datum]])=11,MONTH(jaar_zip[[#This Row],[Datum]])=12),1.1,IF(OR(MONTH(jaar_zip[[#This Row],[Datum]])=3,MONTH(jaar_zip[[#This Row],[Datum]])=10),1,0.8))*jaar_zip[[#This Row],[graaddagen]],"")</f>
        <v>22.110000000000003</v>
      </c>
      <c r="O1842" s="101">
        <f>IF(ISNUMBER(jaar_zip[[#This Row],[etmaaltemperatuur]]),IF(jaar_zip[[#This Row],[etmaaltemperatuur]]&gt;stookgrens,jaar_zip[[#This Row],[etmaaltemperatuur]]-stookgrens,0),"")</f>
        <v>0</v>
      </c>
    </row>
    <row r="1843" spans="1:15" x14ac:dyDescent="0.3">
      <c r="A1843">
        <v>279</v>
      </c>
      <c r="B1843">
        <v>20240112</v>
      </c>
      <c r="C1843">
        <v>2.5</v>
      </c>
      <c r="D1843">
        <v>2.2999999999999998</v>
      </c>
      <c r="E1843">
        <v>141</v>
      </c>
      <c r="F1843">
        <v>0.2</v>
      </c>
      <c r="G1843">
        <v>1031.3</v>
      </c>
      <c r="H1843">
        <v>96</v>
      </c>
      <c r="I1843" s="101" t="s">
        <v>27</v>
      </c>
      <c r="J1843" s="1">
        <f>DATEVALUE(RIGHT(jaar_zip[[#This Row],[YYYYMMDD]],2)&amp;"-"&amp;MID(jaar_zip[[#This Row],[YYYYMMDD]],5,2)&amp;"-"&amp;LEFT(jaar_zip[[#This Row],[YYYYMMDD]],4))</f>
        <v>45303</v>
      </c>
      <c r="K1843" s="101" t="str">
        <f>IF(AND(VALUE(MONTH(jaar_zip[[#This Row],[Datum]]))=1,VALUE(WEEKNUM(jaar_zip[[#This Row],[Datum]],21))&gt;51),RIGHT(YEAR(jaar_zip[[#This Row],[Datum]])-1,2),RIGHT(YEAR(jaar_zip[[#This Row],[Datum]]),2))&amp;"-"&amp; TEXT(WEEKNUM(jaar_zip[[#This Row],[Datum]],21),"00")</f>
        <v>24-02</v>
      </c>
      <c r="L1843" s="101">
        <f>MONTH(jaar_zip[[#This Row],[Datum]])</f>
        <v>1</v>
      </c>
      <c r="M1843" s="101">
        <f>IF(ISNUMBER(jaar_zip[[#This Row],[etmaaltemperatuur]]),IF(jaar_zip[[#This Row],[etmaaltemperatuur]]&lt;stookgrens,stookgrens-jaar_zip[[#This Row],[etmaaltemperatuur]],0),"")</f>
        <v>15.7</v>
      </c>
      <c r="N1843" s="101">
        <f>IF(ISNUMBER(jaar_zip[[#This Row],[graaddagen]]),IF(OR(MONTH(jaar_zip[[#This Row],[Datum]])=1,MONTH(jaar_zip[[#This Row],[Datum]])=2,MONTH(jaar_zip[[#This Row],[Datum]])=11,MONTH(jaar_zip[[#This Row],[Datum]])=12),1.1,IF(OR(MONTH(jaar_zip[[#This Row],[Datum]])=3,MONTH(jaar_zip[[#This Row],[Datum]])=10),1,0.8))*jaar_zip[[#This Row],[graaddagen]],"")</f>
        <v>17.27</v>
      </c>
      <c r="O1843" s="101">
        <f>IF(ISNUMBER(jaar_zip[[#This Row],[etmaaltemperatuur]]),IF(jaar_zip[[#This Row],[etmaaltemperatuur]]&gt;stookgrens,jaar_zip[[#This Row],[etmaaltemperatuur]]-stookgrens,0),"")</f>
        <v>0</v>
      </c>
    </row>
    <row r="1844" spans="1:15" x14ac:dyDescent="0.3">
      <c r="A1844">
        <v>279</v>
      </c>
      <c r="B1844">
        <v>20240113</v>
      </c>
      <c r="C1844">
        <v>5.0999999999999996</v>
      </c>
      <c r="D1844">
        <v>3.4</v>
      </c>
      <c r="E1844">
        <v>131</v>
      </c>
      <c r="F1844">
        <v>2.1</v>
      </c>
      <c r="G1844">
        <v>1019.2</v>
      </c>
      <c r="H1844">
        <v>95</v>
      </c>
      <c r="I1844" s="101" t="s">
        <v>27</v>
      </c>
      <c r="J1844" s="1">
        <f>DATEVALUE(RIGHT(jaar_zip[[#This Row],[YYYYMMDD]],2)&amp;"-"&amp;MID(jaar_zip[[#This Row],[YYYYMMDD]],5,2)&amp;"-"&amp;LEFT(jaar_zip[[#This Row],[YYYYMMDD]],4))</f>
        <v>45304</v>
      </c>
      <c r="K1844" s="101" t="str">
        <f>IF(AND(VALUE(MONTH(jaar_zip[[#This Row],[Datum]]))=1,VALUE(WEEKNUM(jaar_zip[[#This Row],[Datum]],21))&gt;51),RIGHT(YEAR(jaar_zip[[#This Row],[Datum]])-1,2),RIGHT(YEAR(jaar_zip[[#This Row],[Datum]]),2))&amp;"-"&amp; TEXT(WEEKNUM(jaar_zip[[#This Row],[Datum]],21),"00")</f>
        <v>24-02</v>
      </c>
      <c r="L1844" s="101">
        <f>MONTH(jaar_zip[[#This Row],[Datum]])</f>
        <v>1</v>
      </c>
      <c r="M1844" s="101">
        <f>IF(ISNUMBER(jaar_zip[[#This Row],[etmaaltemperatuur]]),IF(jaar_zip[[#This Row],[etmaaltemperatuur]]&lt;stookgrens,stookgrens-jaar_zip[[#This Row],[etmaaltemperatuur]],0),"")</f>
        <v>14.6</v>
      </c>
      <c r="N1844" s="101">
        <f>IF(ISNUMBER(jaar_zip[[#This Row],[graaddagen]]),IF(OR(MONTH(jaar_zip[[#This Row],[Datum]])=1,MONTH(jaar_zip[[#This Row],[Datum]])=2,MONTH(jaar_zip[[#This Row],[Datum]])=11,MONTH(jaar_zip[[#This Row],[Datum]])=12),1.1,IF(OR(MONTH(jaar_zip[[#This Row],[Datum]])=3,MONTH(jaar_zip[[#This Row],[Datum]])=10),1,0.8))*jaar_zip[[#This Row],[graaddagen]],"")</f>
        <v>16.060000000000002</v>
      </c>
      <c r="O1844" s="101">
        <f>IF(ISNUMBER(jaar_zip[[#This Row],[etmaaltemperatuur]]),IF(jaar_zip[[#This Row],[etmaaltemperatuur]]&gt;stookgrens,jaar_zip[[#This Row],[etmaaltemperatuur]]-stookgrens,0),"")</f>
        <v>0</v>
      </c>
    </row>
    <row r="1845" spans="1:15" x14ac:dyDescent="0.3">
      <c r="A1845">
        <v>279</v>
      </c>
      <c r="B1845">
        <v>20240114</v>
      </c>
      <c r="C1845">
        <v>5</v>
      </c>
      <c r="D1845">
        <v>2.8</v>
      </c>
      <c r="E1845">
        <v>132</v>
      </c>
      <c r="F1845">
        <v>1.5</v>
      </c>
      <c r="G1845">
        <v>1006</v>
      </c>
      <c r="H1845">
        <v>92</v>
      </c>
      <c r="I1845" s="101" t="s">
        <v>27</v>
      </c>
      <c r="J1845" s="1">
        <f>DATEVALUE(RIGHT(jaar_zip[[#This Row],[YYYYMMDD]],2)&amp;"-"&amp;MID(jaar_zip[[#This Row],[YYYYMMDD]],5,2)&amp;"-"&amp;LEFT(jaar_zip[[#This Row],[YYYYMMDD]],4))</f>
        <v>45305</v>
      </c>
      <c r="K1845" s="101" t="str">
        <f>IF(AND(VALUE(MONTH(jaar_zip[[#This Row],[Datum]]))=1,VALUE(WEEKNUM(jaar_zip[[#This Row],[Datum]],21))&gt;51),RIGHT(YEAR(jaar_zip[[#This Row],[Datum]])-1,2),RIGHT(YEAR(jaar_zip[[#This Row],[Datum]]),2))&amp;"-"&amp; TEXT(WEEKNUM(jaar_zip[[#This Row],[Datum]],21),"00")</f>
        <v>24-02</v>
      </c>
      <c r="L1845" s="101">
        <f>MONTH(jaar_zip[[#This Row],[Datum]])</f>
        <v>1</v>
      </c>
      <c r="M1845" s="101">
        <f>IF(ISNUMBER(jaar_zip[[#This Row],[etmaaltemperatuur]]),IF(jaar_zip[[#This Row],[etmaaltemperatuur]]&lt;stookgrens,stookgrens-jaar_zip[[#This Row],[etmaaltemperatuur]],0),"")</f>
        <v>15.2</v>
      </c>
      <c r="N1845" s="101">
        <f>IF(ISNUMBER(jaar_zip[[#This Row],[graaddagen]]),IF(OR(MONTH(jaar_zip[[#This Row],[Datum]])=1,MONTH(jaar_zip[[#This Row],[Datum]])=2,MONTH(jaar_zip[[#This Row],[Datum]])=11,MONTH(jaar_zip[[#This Row],[Datum]])=12),1.1,IF(OR(MONTH(jaar_zip[[#This Row],[Datum]])=3,MONTH(jaar_zip[[#This Row],[Datum]])=10),1,0.8))*jaar_zip[[#This Row],[graaddagen]],"")</f>
        <v>16.72</v>
      </c>
      <c r="O1845" s="101">
        <f>IF(ISNUMBER(jaar_zip[[#This Row],[etmaaltemperatuur]]),IF(jaar_zip[[#This Row],[etmaaltemperatuur]]&gt;stookgrens,jaar_zip[[#This Row],[etmaaltemperatuur]]-stookgrens,0),"")</f>
        <v>0</v>
      </c>
    </row>
    <row r="1846" spans="1:15" x14ac:dyDescent="0.3">
      <c r="A1846">
        <v>279</v>
      </c>
      <c r="B1846">
        <v>20240115</v>
      </c>
      <c r="C1846">
        <v>5.5</v>
      </c>
      <c r="D1846">
        <v>0.9</v>
      </c>
      <c r="E1846">
        <v>286</v>
      </c>
      <c r="F1846">
        <v>4.2</v>
      </c>
      <c r="G1846">
        <v>1000.6</v>
      </c>
      <c r="H1846">
        <v>91</v>
      </c>
      <c r="I1846" s="101" t="s">
        <v>27</v>
      </c>
      <c r="J1846" s="1">
        <f>DATEVALUE(RIGHT(jaar_zip[[#This Row],[YYYYMMDD]],2)&amp;"-"&amp;MID(jaar_zip[[#This Row],[YYYYMMDD]],5,2)&amp;"-"&amp;LEFT(jaar_zip[[#This Row],[YYYYMMDD]],4))</f>
        <v>45306</v>
      </c>
      <c r="K1846" s="101" t="str">
        <f>IF(AND(VALUE(MONTH(jaar_zip[[#This Row],[Datum]]))=1,VALUE(WEEKNUM(jaar_zip[[#This Row],[Datum]],21))&gt;51),RIGHT(YEAR(jaar_zip[[#This Row],[Datum]])-1,2),RIGHT(YEAR(jaar_zip[[#This Row],[Datum]]),2))&amp;"-"&amp; TEXT(WEEKNUM(jaar_zip[[#This Row],[Datum]],21),"00")</f>
        <v>24-03</v>
      </c>
      <c r="L1846" s="101">
        <f>MONTH(jaar_zip[[#This Row],[Datum]])</f>
        <v>1</v>
      </c>
      <c r="M1846" s="101">
        <f>IF(ISNUMBER(jaar_zip[[#This Row],[etmaaltemperatuur]]),IF(jaar_zip[[#This Row],[etmaaltemperatuur]]&lt;stookgrens,stookgrens-jaar_zip[[#This Row],[etmaaltemperatuur]],0),"")</f>
        <v>17.100000000000001</v>
      </c>
      <c r="N1846" s="101">
        <f>IF(ISNUMBER(jaar_zip[[#This Row],[graaddagen]]),IF(OR(MONTH(jaar_zip[[#This Row],[Datum]])=1,MONTH(jaar_zip[[#This Row],[Datum]])=2,MONTH(jaar_zip[[#This Row],[Datum]])=11,MONTH(jaar_zip[[#This Row],[Datum]])=12),1.1,IF(OR(MONTH(jaar_zip[[#This Row],[Datum]])=3,MONTH(jaar_zip[[#This Row],[Datum]])=10),1,0.8))*jaar_zip[[#This Row],[graaddagen]],"")</f>
        <v>18.810000000000002</v>
      </c>
      <c r="O1846" s="101">
        <f>IF(ISNUMBER(jaar_zip[[#This Row],[etmaaltemperatuur]]),IF(jaar_zip[[#This Row],[etmaaltemperatuur]]&gt;stookgrens,jaar_zip[[#This Row],[etmaaltemperatuur]]-stookgrens,0),"")</f>
        <v>0</v>
      </c>
    </row>
    <row r="1847" spans="1:15" x14ac:dyDescent="0.3">
      <c r="A1847">
        <v>279</v>
      </c>
      <c r="B1847">
        <v>20240116</v>
      </c>
      <c r="C1847">
        <v>5</v>
      </c>
      <c r="D1847">
        <v>-0.1</v>
      </c>
      <c r="E1847">
        <v>208</v>
      </c>
      <c r="F1847">
        <v>0.5</v>
      </c>
      <c r="G1847">
        <v>1005.2</v>
      </c>
      <c r="H1847">
        <v>86</v>
      </c>
      <c r="I1847" s="101" t="s">
        <v>27</v>
      </c>
      <c r="J1847" s="1">
        <f>DATEVALUE(RIGHT(jaar_zip[[#This Row],[YYYYMMDD]],2)&amp;"-"&amp;MID(jaar_zip[[#This Row],[YYYYMMDD]],5,2)&amp;"-"&amp;LEFT(jaar_zip[[#This Row],[YYYYMMDD]],4))</f>
        <v>45307</v>
      </c>
      <c r="K1847" s="101" t="str">
        <f>IF(AND(VALUE(MONTH(jaar_zip[[#This Row],[Datum]]))=1,VALUE(WEEKNUM(jaar_zip[[#This Row],[Datum]],21))&gt;51),RIGHT(YEAR(jaar_zip[[#This Row],[Datum]])-1,2),RIGHT(YEAR(jaar_zip[[#This Row],[Datum]]),2))&amp;"-"&amp; TEXT(WEEKNUM(jaar_zip[[#This Row],[Datum]],21),"00")</f>
        <v>24-03</v>
      </c>
      <c r="L1847" s="101">
        <f>MONTH(jaar_zip[[#This Row],[Datum]])</f>
        <v>1</v>
      </c>
      <c r="M1847" s="101">
        <f>IF(ISNUMBER(jaar_zip[[#This Row],[etmaaltemperatuur]]),IF(jaar_zip[[#This Row],[etmaaltemperatuur]]&lt;stookgrens,stookgrens-jaar_zip[[#This Row],[etmaaltemperatuur]],0),"")</f>
        <v>18.100000000000001</v>
      </c>
      <c r="N1847" s="101">
        <f>IF(ISNUMBER(jaar_zip[[#This Row],[graaddagen]]),IF(OR(MONTH(jaar_zip[[#This Row],[Datum]])=1,MONTH(jaar_zip[[#This Row],[Datum]])=2,MONTH(jaar_zip[[#This Row],[Datum]])=11,MONTH(jaar_zip[[#This Row],[Datum]])=12),1.1,IF(OR(MONTH(jaar_zip[[#This Row],[Datum]])=3,MONTH(jaar_zip[[#This Row],[Datum]])=10),1,0.8))*jaar_zip[[#This Row],[graaddagen]],"")</f>
        <v>19.910000000000004</v>
      </c>
      <c r="O1847" s="101">
        <f>IF(ISNUMBER(jaar_zip[[#This Row],[etmaaltemperatuur]]),IF(jaar_zip[[#This Row],[etmaaltemperatuur]]&gt;stookgrens,jaar_zip[[#This Row],[etmaaltemperatuur]]-stookgrens,0),"")</f>
        <v>0</v>
      </c>
    </row>
    <row r="1848" spans="1:15" x14ac:dyDescent="0.3">
      <c r="A1848">
        <v>279</v>
      </c>
      <c r="B1848">
        <v>20240117</v>
      </c>
      <c r="C1848">
        <v>3.2</v>
      </c>
      <c r="D1848">
        <v>-1.9</v>
      </c>
      <c r="E1848">
        <v>239</v>
      </c>
      <c r="F1848">
        <v>0</v>
      </c>
      <c r="G1848">
        <v>992.8</v>
      </c>
      <c r="H1848">
        <v>84</v>
      </c>
      <c r="I1848" s="101" t="s">
        <v>27</v>
      </c>
      <c r="J1848" s="1">
        <f>DATEVALUE(RIGHT(jaar_zip[[#This Row],[YYYYMMDD]],2)&amp;"-"&amp;MID(jaar_zip[[#This Row],[YYYYMMDD]],5,2)&amp;"-"&amp;LEFT(jaar_zip[[#This Row],[YYYYMMDD]],4))</f>
        <v>45308</v>
      </c>
      <c r="K1848" s="101" t="str">
        <f>IF(AND(VALUE(MONTH(jaar_zip[[#This Row],[Datum]]))=1,VALUE(WEEKNUM(jaar_zip[[#This Row],[Datum]],21))&gt;51),RIGHT(YEAR(jaar_zip[[#This Row],[Datum]])-1,2),RIGHT(YEAR(jaar_zip[[#This Row],[Datum]]),2))&amp;"-"&amp; TEXT(WEEKNUM(jaar_zip[[#This Row],[Datum]],21),"00")</f>
        <v>24-03</v>
      </c>
      <c r="L1848" s="101">
        <f>MONTH(jaar_zip[[#This Row],[Datum]])</f>
        <v>1</v>
      </c>
      <c r="M1848" s="101">
        <f>IF(ISNUMBER(jaar_zip[[#This Row],[etmaaltemperatuur]]),IF(jaar_zip[[#This Row],[etmaaltemperatuur]]&lt;stookgrens,stookgrens-jaar_zip[[#This Row],[etmaaltemperatuur]],0),"")</f>
        <v>19.899999999999999</v>
      </c>
      <c r="N1848" s="101">
        <f>IF(ISNUMBER(jaar_zip[[#This Row],[graaddagen]]),IF(OR(MONTH(jaar_zip[[#This Row],[Datum]])=1,MONTH(jaar_zip[[#This Row],[Datum]])=2,MONTH(jaar_zip[[#This Row],[Datum]])=11,MONTH(jaar_zip[[#This Row],[Datum]])=12),1.1,IF(OR(MONTH(jaar_zip[[#This Row],[Datum]])=3,MONTH(jaar_zip[[#This Row],[Datum]])=10),1,0.8))*jaar_zip[[#This Row],[graaddagen]],"")</f>
        <v>21.89</v>
      </c>
      <c r="O1848" s="101">
        <f>IF(ISNUMBER(jaar_zip[[#This Row],[etmaaltemperatuur]]),IF(jaar_zip[[#This Row],[etmaaltemperatuur]]&gt;stookgrens,jaar_zip[[#This Row],[etmaaltemperatuur]]-stookgrens,0),"")</f>
        <v>0</v>
      </c>
    </row>
    <row r="1849" spans="1:15" x14ac:dyDescent="0.3">
      <c r="A1849">
        <v>279</v>
      </c>
      <c r="B1849">
        <v>20240118</v>
      </c>
      <c r="C1849">
        <v>2.8</v>
      </c>
      <c r="D1849">
        <v>-1.4</v>
      </c>
      <c r="E1849">
        <v>555</v>
      </c>
      <c r="F1849">
        <v>0.2</v>
      </c>
      <c r="G1849">
        <v>1001.7</v>
      </c>
      <c r="H1849">
        <v>88</v>
      </c>
      <c r="I1849" s="101" t="s">
        <v>27</v>
      </c>
      <c r="J1849" s="1">
        <f>DATEVALUE(RIGHT(jaar_zip[[#This Row],[YYYYMMDD]],2)&amp;"-"&amp;MID(jaar_zip[[#This Row],[YYYYMMDD]],5,2)&amp;"-"&amp;LEFT(jaar_zip[[#This Row],[YYYYMMDD]],4))</f>
        <v>45309</v>
      </c>
      <c r="K1849" s="101" t="str">
        <f>IF(AND(VALUE(MONTH(jaar_zip[[#This Row],[Datum]]))=1,VALUE(WEEKNUM(jaar_zip[[#This Row],[Datum]],21))&gt;51),RIGHT(YEAR(jaar_zip[[#This Row],[Datum]])-1,2),RIGHT(YEAR(jaar_zip[[#This Row],[Datum]]),2))&amp;"-"&amp; TEXT(WEEKNUM(jaar_zip[[#This Row],[Datum]],21),"00")</f>
        <v>24-03</v>
      </c>
      <c r="L1849" s="101">
        <f>MONTH(jaar_zip[[#This Row],[Datum]])</f>
        <v>1</v>
      </c>
      <c r="M1849" s="101">
        <f>IF(ISNUMBER(jaar_zip[[#This Row],[etmaaltemperatuur]]),IF(jaar_zip[[#This Row],[etmaaltemperatuur]]&lt;stookgrens,stookgrens-jaar_zip[[#This Row],[etmaaltemperatuur]],0),"")</f>
        <v>19.399999999999999</v>
      </c>
      <c r="N1849" s="101">
        <f>IF(ISNUMBER(jaar_zip[[#This Row],[graaddagen]]),IF(OR(MONTH(jaar_zip[[#This Row],[Datum]])=1,MONTH(jaar_zip[[#This Row],[Datum]])=2,MONTH(jaar_zip[[#This Row],[Datum]])=11,MONTH(jaar_zip[[#This Row],[Datum]])=12),1.1,IF(OR(MONTH(jaar_zip[[#This Row],[Datum]])=3,MONTH(jaar_zip[[#This Row],[Datum]])=10),1,0.8))*jaar_zip[[#This Row],[graaddagen]],"")</f>
        <v>21.34</v>
      </c>
      <c r="O1849" s="101">
        <f>IF(ISNUMBER(jaar_zip[[#This Row],[etmaaltemperatuur]]),IF(jaar_zip[[#This Row],[etmaaltemperatuur]]&gt;stookgrens,jaar_zip[[#This Row],[etmaaltemperatuur]]-stookgrens,0),"")</f>
        <v>0</v>
      </c>
    </row>
    <row r="1850" spans="1:15" x14ac:dyDescent="0.3">
      <c r="A1850">
        <v>279</v>
      </c>
      <c r="B1850">
        <v>20240119</v>
      </c>
      <c r="C1850">
        <v>5</v>
      </c>
      <c r="D1850">
        <v>0.8</v>
      </c>
      <c r="E1850">
        <v>510</v>
      </c>
      <c r="F1850">
        <v>0.2</v>
      </c>
      <c r="G1850">
        <v>1017.8</v>
      </c>
      <c r="H1850">
        <v>84</v>
      </c>
      <c r="I1850" s="101" t="s">
        <v>27</v>
      </c>
      <c r="J1850" s="1">
        <f>DATEVALUE(RIGHT(jaar_zip[[#This Row],[YYYYMMDD]],2)&amp;"-"&amp;MID(jaar_zip[[#This Row],[YYYYMMDD]],5,2)&amp;"-"&amp;LEFT(jaar_zip[[#This Row],[YYYYMMDD]],4))</f>
        <v>45310</v>
      </c>
      <c r="K1850" s="101" t="str">
        <f>IF(AND(VALUE(MONTH(jaar_zip[[#This Row],[Datum]]))=1,VALUE(WEEKNUM(jaar_zip[[#This Row],[Datum]],21))&gt;51),RIGHT(YEAR(jaar_zip[[#This Row],[Datum]])-1,2),RIGHT(YEAR(jaar_zip[[#This Row],[Datum]]),2))&amp;"-"&amp; TEXT(WEEKNUM(jaar_zip[[#This Row],[Datum]],21),"00")</f>
        <v>24-03</v>
      </c>
      <c r="L1850" s="101">
        <f>MONTH(jaar_zip[[#This Row],[Datum]])</f>
        <v>1</v>
      </c>
      <c r="M1850" s="101">
        <f>IF(ISNUMBER(jaar_zip[[#This Row],[etmaaltemperatuur]]),IF(jaar_zip[[#This Row],[etmaaltemperatuur]]&lt;stookgrens,stookgrens-jaar_zip[[#This Row],[etmaaltemperatuur]],0),"")</f>
        <v>17.2</v>
      </c>
      <c r="N1850" s="101">
        <f>IF(ISNUMBER(jaar_zip[[#This Row],[graaddagen]]),IF(OR(MONTH(jaar_zip[[#This Row],[Datum]])=1,MONTH(jaar_zip[[#This Row],[Datum]])=2,MONTH(jaar_zip[[#This Row],[Datum]])=11,MONTH(jaar_zip[[#This Row],[Datum]])=12),1.1,IF(OR(MONTH(jaar_zip[[#This Row],[Datum]])=3,MONTH(jaar_zip[[#This Row],[Datum]])=10),1,0.8))*jaar_zip[[#This Row],[graaddagen]],"")</f>
        <v>18.920000000000002</v>
      </c>
      <c r="O1850" s="101">
        <f>IF(ISNUMBER(jaar_zip[[#This Row],[etmaaltemperatuur]]),IF(jaar_zip[[#This Row],[etmaaltemperatuur]]&gt;stookgrens,jaar_zip[[#This Row],[etmaaltemperatuur]]-stookgrens,0),"")</f>
        <v>0</v>
      </c>
    </row>
    <row r="1851" spans="1:15" x14ac:dyDescent="0.3">
      <c r="A1851">
        <v>279</v>
      </c>
      <c r="B1851">
        <v>20240120</v>
      </c>
      <c r="C1851">
        <v>5.4</v>
      </c>
      <c r="D1851">
        <v>-0.1</v>
      </c>
      <c r="E1851">
        <v>339</v>
      </c>
      <c r="F1851">
        <v>0</v>
      </c>
      <c r="G1851">
        <v>1025.3</v>
      </c>
      <c r="H1851">
        <v>83</v>
      </c>
      <c r="I1851" s="101" t="s">
        <v>27</v>
      </c>
      <c r="J1851" s="1">
        <f>DATEVALUE(RIGHT(jaar_zip[[#This Row],[YYYYMMDD]],2)&amp;"-"&amp;MID(jaar_zip[[#This Row],[YYYYMMDD]],5,2)&amp;"-"&amp;LEFT(jaar_zip[[#This Row],[YYYYMMDD]],4))</f>
        <v>45311</v>
      </c>
      <c r="K1851" s="101" t="str">
        <f>IF(AND(VALUE(MONTH(jaar_zip[[#This Row],[Datum]]))=1,VALUE(WEEKNUM(jaar_zip[[#This Row],[Datum]],21))&gt;51),RIGHT(YEAR(jaar_zip[[#This Row],[Datum]])-1,2),RIGHT(YEAR(jaar_zip[[#This Row],[Datum]]),2))&amp;"-"&amp; TEXT(WEEKNUM(jaar_zip[[#This Row],[Datum]],21),"00")</f>
        <v>24-03</v>
      </c>
      <c r="L1851" s="101">
        <f>MONTH(jaar_zip[[#This Row],[Datum]])</f>
        <v>1</v>
      </c>
      <c r="M1851" s="101">
        <f>IF(ISNUMBER(jaar_zip[[#This Row],[etmaaltemperatuur]]),IF(jaar_zip[[#This Row],[etmaaltemperatuur]]&lt;stookgrens,stookgrens-jaar_zip[[#This Row],[etmaaltemperatuur]],0),"")</f>
        <v>18.100000000000001</v>
      </c>
      <c r="N1851" s="101">
        <f>IF(ISNUMBER(jaar_zip[[#This Row],[graaddagen]]),IF(OR(MONTH(jaar_zip[[#This Row],[Datum]])=1,MONTH(jaar_zip[[#This Row],[Datum]])=2,MONTH(jaar_zip[[#This Row],[Datum]])=11,MONTH(jaar_zip[[#This Row],[Datum]])=12),1.1,IF(OR(MONTH(jaar_zip[[#This Row],[Datum]])=3,MONTH(jaar_zip[[#This Row],[Datum]])=10),1,0.8))*jaar_zip[[#This Row],[graaddagen]],"")</f>
        <v>19.910000000000004</v>
      </c>
      <c r="O1851" s="101">
        <f>IF(ISNUMBER(jaar_zip[[#This Row],[etmaaltemperatuur]]),IF(jaar_zip[[#This Row],[etmaaltemperatuur]]&gt;stookgrens,jaar_zip[[#This Row],[etmaaltemperatuur]]-stookgrens,0),"")</f>
        <v>0</v>
      </c>
    </row>
    <row r="1852" spans="1:15" x14ac:dyDescent="0.3">
      <c r="A1852">
        <v>279</v>
      </c>
      <c r="B1852">
        <v>20240121</v>
      </c>
      <c r="C1852">
        <v>7.8</v>
      </c>
      <c r="D1852">
        <v>3.4</v>
      </c>
      <c r="E1852">
        <v>113</v>
      </c>
      <c r="F1852">
        <v>0.1</v>
      </c>
      <c r="G1852">
        <v>1015.7</v>
      </c>
      <c r="H1852">
        <v>71</v>
      </c>
      <c r="I1852" s="101" t="s">
        <v>27</v>
      </c>
      <c r="J1852" s="1">
        <f>DATEVALUE(RIGHT(jaar_zip[[#This Row],[YYYYMMDD]],2)&amp;"-"&amp;MID(jaar_zip[[#This Row],[YYYYMMDD]],5,2)&amp;"-"&amp;LEFT(jaar_zip[[#This Row],[YYYYMMDD]],4))</f>
        <v>45312</v>
      </c>
      <c r="K1852" s="101" t="str">
        <f>IF(AND(VALUE(MONTH(jaar_zip[[#This Row],[Datum]]))=1,VALUE(WEEKNUM(jaar_zip[[#This Row],[Datum]],21))&gt;51),RIGHT(YEAR(jaar_zip[[#This Row],[Datum]])-1,2),RIGHT(YEAR(jaar_zip[[#This Row],[Datum]]),2))&amp;"-"&amp; TEXT(WEEKNUM(jaar_zip[[#This Row],[Datum]],21),"00")</f>
        <v>24-03</v>
      </c>
      <c r="L1852" s="101">
        <f>MONTH(jaar_zip[[#This Row],[Datum]])</f>
        <v>1</v>
      </c>
      <c r="M1852" s="101">
        <f>IF(ISNUMBER(jaar_zip[[#This Row],[etmaaltemperatuur]]),IF(jaar_zip[[#This Row],[etmaaltemperatuur]]&lt;stookgrens,stookgrens-jaar_zip[[#This Row],[etmaaltemperatuur]],0),"")</f>
        <v>14.6</v>
      </c>
      <c r="N1852" s="101">
        <f>IF(ISNUMBER(jaar_zip[[#This Row],[graaddagen]]),IF(OR(MONTH(jaar_zip[[#This Row],[Datum]])=1,MONTH(jaar_zip[[#This Row],[Datum]])=2,MONTH(jaar_zip[[#This Row],[Datum]])=11,MONTH(jaar_zip[[#This Row],[Datum]])=12),1.1,IF(OR(MONTH(jaar_zip[[#This Row],[Datum]])=3,MONTH(jaar_zip[[#This Row],[Datum]])=10),1,0.8))*jaar_zip[[#This Row],[graaddagen]],"")</f>
        <v>16.060000000000002</v>
      </c>
      <c r="O1852" s="101">
        <f>IF(ISNUMBER(jaar_zip[[#This Row],[etmaaltemperatuur]]),IF(jaar_zip[[#This Row],[etmaaltemperatuur]]&gt;stookgrens,jaar_zip[[#This Row],[etmaaltemperatuur]]-stookgrens,0),"")</f>
        <v>0</v>
      </c>
    </row>
    <row r="1853" spans="1:15" x14ac:dyDescent="0.3">
      <c r="A1853">
        <v>279</v>
      </c>
      <c r="B1853">
        <v>20240122</v>
      </c>
      <c r="C1853">
        <v>9.8000000000000007</v>
      </c>
      <c r="D1853">
        <v>8.9</v>
      </c>
      <c r="E1853">
        <v>304</v>
      </c>
      <c r="F1853">
        <v>6</v>
      </c>
      <c r="G1853">
        <v>1005.2</v>
      </c>
      <c r="H1853">
        <v>81</v>
      </c>
      <c r="I1853" s="101" t="s">
        <v>27</v>
      </c>
      <c r="J1853" s="1">
        <f>DATEVALUE(RIGHT(jaar_zip[[#This Row],[YYYYMMDD]],2)&amp;"-"&amp;MID(jaar_zip[[#This Row],[YYYYMMDD]],5,2)&amp;"-"&amp;LEFT(jaar_zip[[#This Row],[YYYYMMDD]],4))</f>
        <v>45313</v>
      </c>
      <c r="K1853" s="101" t="str">
        <f>IF(AND(VALUE(MONTH(jaar_zip[[#This Row],[Datum]]))=1,VALUE(WEEKNUM(jaar_zip[[#This Row],[Datum]],21))&gt;51),RIGHT(YEAR(jaar_zip[[#This Row],[Datum]])-1,2),RIGHT(YEAR(jaar_zip[[#This Row],[Datum]]),2))&amp;"-"&amp; TEXT(WEEKNUM(jaar_zip[[#This Row],[Datum]],21),"00")</f>
        <v>24-04</v>
      </c>
      <c r="L1853" s="101">
        <f>MONTH(jaar_zip[[#This Row],[Datum]])</f>
        <v>1</v>
      </c>
      <c r="M1853" s="101">
        <f>IF(ISNUMBER(jaar_zip[[#This Row],[etmaaltemperatuur]]),IF(jaar_zip[[#This Row],[etmaaltemperatuur]]&lt;stookgrens,stookgrens-jaar_zip[[#This Row],[etmaaltemperatuur]],0),"")</f>
        <v>9.1</v>
      </c>
      <c r="N1853" s="101">
        <f>IF(ISNUMBER(jaar_zip[[#This Row],[graaddagen]]),IF(OR(MONTH(jaar_zip[[#This Row],[Datum]])=1,MONTH(jaar_zip[[#This Row],[Datum]])=2,MONTH(jaar_zip[[#This Row],[Datum]])=11,MONTH(jaar_zip[[#This Row],[Datum]])=12),1.1,IF(OR(MONTH(jaar_zip[[#This Row],[Datum]])=3,MONTH(jaar_zip[[#This Row],[Datum]])=10),1,0.8))*jaar_zip[[#This Row],[graaddagen]],"")</f>
        <v>10.01</v>
      </c>
      <c r="O1853" s="101">
        <f>IF(ISNUMBER(jaar_zip[[#This Row],[etmaaltemperatuur]]),IF(jaar_zip[[#This Row],[etmaaltemperatuur]]&gt;stookgrens,jaar_zip[[#This Row],[etmaaltemperatuur]]-stookgrens,0),"")</f>
        <v>0</v>
      </c>
    </row>
    <row r="1854" spans="1:15" x14ac:dyDescent="0.3">
      <c r="A1854">
        <v>279</v>
      </c>
      <c r="B1854">
        <v>20240123</v>
      </c>
      <c r="C1854">
        <v>8.5</v>
      </c>
      <c r="D1854">
        <v>7.7</v>
      </c>
      <c r="E1854">
        <v>365</v>
      </c>
      <c r="F1854">
        <v>5.9</v>
      </c>
      <c r="G1854">
        <v>1017</v>
      </c>
      <c r="H1854">
        <v>82</v>
      </c>
      <c r="I1854" s="101" t="s">
        <v>27</v>
      </c>
      <c r="J1854" s="1">
        <f>DATEVALUE(RIGHT(jaar_zip[[#This Row],[YYYYMMDD]],2)&amp;"-"&amp;MID(jaar_zip[[#This Row],[YYYYMMDD]],5,2)&amp;"-"&amp;LEFT(jaar_zip[[#This Row],[YYYYMMDD]],4))</f>
        <v>45314</v>
      </c>
      <c r="K1854" s="101" t="str">
        <f>IF(AND(VALUE(MONTH(jaar_zip[[#This Row],[Datum]]))=1,VALUE(WEEKNUM(jaar_zip[[#This Row],[Datum]],21))&gt;51),RIGHT(YEAR(jaar_zip[[#This Row],[Datum]])-1,2),RIGHT(YEAR(jaar_zip[[#This Row],[Datum]]),2))&amp;"-"&amp; TEXT(WEEKNUM(jaar_zip[[#This Row],[Datum]],21),"00")</f>
        <v>24-04</v>
      </c>
      <c r="L1854" s="101">
        <f>MONTH(jaar_zip[[#This Row],[Datum]])</f>
        <v>1</v>
      </c>
      <c r="M1854" s="101">
        <f>IF(ISNUMBER(jaar_zip[[#This Row],[etmaaltemperatuur]]),IF(jaar_zip[[#This Row],[etmaaltemperatuur]]&lt;stookgrens,stookgrens-jaar_zip[[#This Row],[etmaaltemperatuur]],0),"")</f>
        <v>10.3</v>
      </c>
      <c r="N1854" s="101">
        <f>IF(ISNUMBER(jaar_zip[[#This Row],[graaddagen]]),IF(OR(MONTH(jaar_zip[[#This Row],[Datum]])=1,MONTH(jaar_zip[[#This Row],[Datum]])=2,MONTH(jaar_zip[[#This Row],[Datum]])=11,MONTH(jaar_zip[[#This Row],[Datum]])=12),1.1,IF(OR(MONTH(jaar_zip[[#This Row],[Datum]])=3,MONTH(jaar_zip[[#This Row],[Datum]])=10),1,0.8))*jaar_zip[[#This Row],[graaddagen]],"")</f>
        <v>11.330000000000002</v>
      </c>
      <c r="O1854" s="101">
        <f>IF(ISNUMBER(jaar_zip[[#This Row],[etmaaltemperatuur]]),IF(jaar_zip[[#This Row],[etmaaltemperatuur]]&gt;stookgrens,jaar_zip[[#This Row],[etmaaltemperatuur]]-stookgrens,0),"")</f>
        <v>0</v>
      </c>
    </row>
    <row r="1855" spans="1:15" x14ac:dyDescent="0.3">
      <c r="A1855">
        <v>279</v>
      </c>
      <c r="B1855">
        <v>20240124</v>
      </c>
      <c r="C1855">
        <v>11.2</v>
      </c>
      <c r="D1855">
        <v>9.9</v>
      </c>
      <c r="E1855">
        <v>371</v>
      </c>
      <c r="F1855">
        <v>1.7</v>
      </c>
      <c r="G1855">
        <v>1016.8</v>
      </c>
      <c r="H1855">
        <v>75</v>
      </c>
      <c r="I1855" s="101" t="s">
        <v>27</v>
      </c>
      <c r="J1855" s="1">
        <f>DATEVALUE(RIGHT(jaar_zip[[#This Row],[YYYYMMDD]],2)&amp;"-"&amp;MID(jaar_zip[[#This Row],[YYYYMMDD]],5,2)&amp;"-"&amp;LEFT(jaar_zip[[#This Row],[YYYYMMDD]],4))</f>
        <v>45315</v>
      </c>
      <c r="K1855" s="101" t="str">
        <f>IF(AND(VALUE(MONTH(jaar_zip[[#This Row],[Datum]]))=1,VALUE(WEEKNUM(jaar_zip[[#This Row],[Datum]],21))&gt;51),RIGHT(YEAR(jaar_zip[[#This Row],[Datum]])-1,2),RIGHT(YEAR(jaar_zip[[#This Row],[Datum]]),2))&amp;"-"&amp; TEXT(WEEKNUM(jaar_zip[[#This Row],[Datum]],21),"00")</f>
        <v>24-04</v>
      </c>
      <c r="L1855" s="101">
        <f>MONTH(jaar_zip[[#This Row],[Datum]])</f>
        <v>1</v>
      </c>
      <c r="M1855" s="101">
        <f>IF(ISNUMBER(jaar_zip[[#This Row],[etmaaltemperatuur]]),IF(jaar_zip[[#This Row],[etmaaltemperatuur]]&lt;stookgrens,stookgrens-jaar_zip[[#This Row],[etmaaltemperatuur]],0),"")</f>
        <v>8.1</v>
      </c>
      <c r="N1855" s="101">
        <f>IF(ISNUMBER(jaar_zip[[#This Row],[graaddagen]]),IF(OR(MONTH(jaar_zip[[#This Row],[Datum]])=1,MONTH(jaar_zip[[#This Row],[Datum]])=2,MONTH(jaar_zip[[#This Row],[Datum]])=11,MONTH(jaar_zip[[#This Row],[Datum]])=12),1.1,IF(OR(MONTH(jaar_zip[[#This Row],[Datum]])=3,MONTH(jaar_zip[[#This Row],[Datum]])=10),1,0.8))*jaar_zip[[#This Row],[graaddagen]],"")</f>
        <v>8.91</v>
      </c>
      <c r="O1855" s="101">
        <f>IF(ISNUMBER(jaar_zip[[#This Row],[etmaaltemperatuur]]),IF(jaar_zip[[#This Row],[etmaaltemperatuur]]&gt;stookgrens,jaar_zip[[#This Row],[etmaaltemperatuur]]-stookgrens,0),"")</f>
        <v>0</v>
      </c>
    </row>
    <row r="1856" spans="1:15" x14ac:dyDescent="0.3">
      <c r="A1856">
        <v>279</v>
      </c>
      <c r="B1856">
        <v>20240125</v>
      </c>
      <c r="C1856">
        <v>3.9</v>
      </c>
      <c r="D1856">
        <v>6.4</v>
      </c>
      <c r="E1856">
        <v>355</v>
      </c>
      <c r="F1856">
        <v>1.1000000000000001</v>
      </c>
      <c r="G1856">
        <v>1025.8</v>
      </c>
      <c r="H1856">
        <v>90</v>
      </c>
      <c r="I1856" s="101" t="s">
        <v>27</v>
      </c>
      <c r="J1856" s="1">
        <f>DATEVALUE(RIGHT(jaar_zip[[#This Row],[YYYYMMDD]],2)&amp;"-"&amp;MID(jaar_zip[[#This Row],[YYYYMMDD]],5,2)&amp;"-"&amp;LEFT(jaar_zip[[#This Row],[YYYYMMDD]],4))</f>
        <v>45316</v>
      </c>
      <c r="K1856" s="101" t="str">
        <f>IF(AND(VALUE(MONTH(jaar_zip[[#This Row],[Datum]]))=1,VALUE(WEEKNUM(jaar_zip[[#This Row],[Datum]],21))&gt;51),RIGHT(YEAR(jaar_zip[[#This Row],[Datum]])-1,2),RIGHT(YEAR(jaar_zip[[#This Row],[Datum]]),2))&amp;"-"&amp; TEXT(WEEKNUM(jaar_zip[[#This Row],[Datum]],21),"00")</f>
        <v>24-04</v>
      </c>
      <c r="L1856" s="101">
        <f>MONTH(jaar_zip[[#This Row],[Datum]])</f>
        <v>1</v>
      </c>
      <c r="M1856" s="101">
        <f>IF(ISNUMBER(jaar_zip[[#This Row],[etmaaltemperatuur]]),IF(jaar_zip[[#This Row],[etmaaltemperatuur]]&lt;stookgrens,stookgrens-jaar_zip[[#This Row],[etmaaltemperatuur]],0),"")</f>
        <v>11.6</v>
      </c>
      <c r="N1856" s="101">
        <f>IF(ISNUMBER(jaar_zip[[#This Row],[graaddagen]]),IF(OR(MONTH(jaar_zip[[#This Row],[Datum]])=1,MONTH(jaar_zip[[#This Row],[Datum]])=2,MONTH(jaar_zip[[#This Row],[Datum]])=11,MONTH(jaar_zip[[#This Row],[Datum]])=12),1.1,IF(OR(MONTH(jaar_zip[[#This Row],[Datum]])=3,MONTH(jaar_zip[[#This Row],[Datum]])=10),1,0.8))*jaar_zip[[#This Row],[graaddagen]],"")</f>
        <v>12.76</v>
      </c>
      <c r="O1856" s="101">
        <f>IF(ISNUMBER(jaar_zip[[#This Row],[etmaaltemperatuur]]),IF(jaar_zip[[#This Row],[etmaaltemperatuur]]&gt;stookgrens,jaar_zip[[#This Row],[etmaaltemperatuur]]-stookgrens,0),"")</f>
        <v>0</v>
      </c>
    </row>
    <row r="1857" spans="1:15" x14ac:dyDescent="0.3">
      <c r="A1857">
        <v>279</v>
      </c>
      <c r="B1857">
        <v>20240126</v>
      </c>
      <c r="C1857">
        <v>6.5</v>
      </c>
      <c r="D1857">
        <v>7.5</v>
      </c>
      <c r="E1857">
        <v>185</v>
      </c>
      <c r="F1857">
        <v>7.8</v>
      </c>
      <c r="G1857">
        <v>1023.2</v>
      </c>
      <c r="H1857">
        <v>87</v>
      </c>
      <c r="I1857" s="101" t="s">
        <v>27</v>
      </c>
      <c r="J1857" s="1">
        <f>DATEVALUE(RIGHT(jaar_zip[[#This Row],[YYYYMMDD]],2)&amp;"-"&amp;MID(jaar_zip[[#This Row],[YYYYMMDD]],5,2)&amp;"-"&amp;LEFT(jaar_zip[[#This Row],[YYYYMMDD]],4))</f>
        <v>45317</v>
      </c>
      <c r="K1857" s="101" t="str">
        <f>IF(AND(VALUE(MONTH(jaar_zip[[#This Row],[Datum]]))=1,VALUE(WEEKNUM(jaar_zip[[#This Row],[Datum]],21))&gt;51),RIGHT(YEAR(jaar_zip[[#This Row],[Datum]])-1,2),RIGHT(YEAR(jaar_zip[[#This Row],[Datum]]),2))&amp;"-"&amp; TEXT(WEEKNUM(jaar_zip[[#This Row],[Datum]],21),"00")</f>
        <v>24-04</v>
      </c>
      <c r="L1857" s="101">
        <f>MONTH(jaar_zip[[#This Row],[Datum]])</f>
        <v>1</v>
      </c>
      <c r="M1857" s="101">
        <f>IF(ISNUMBER(jaar_zip[[#This Row],[etmaaltemperatuur]]),IF(jaar_zip[[#This Row],[etmaaltemperatuur]]&lt;stookgrens,stookgrens-jaar_zip[[#This Row],[etmaaltemperatuur]],0),"")</f>
        <v>10.5</v>
      </c>
      <c r="N1857" s="101">
        <f>IF(ISNUMBER(jaar_zip[[#This Row],[graaddagen]]),IF(OR(MONTH(jaar_zip[[#This Row],[Datum]])=1,MONTH(jaar_zip[[#This Row],[Datum]])=2,MONTH(jaar_zip[[#This Row],[Datum]])=11,MONTH(jaar_zip[[#This Row],[Datum]])=12),1.1,IF(OR(MONTH(jaar_zip[[#This Row],[Datum]])=3,MONTH(jaar_zip[[#This Row],[Datum]])=10),1,0.8))*jaar_zip[[#This Row],[graaddagen]],"")</f>
        <v>11.55</v>
      </c>
      <c r="O1857" s="101">
        <f>IF(ISNUMBER(jaar_zip[[#This Row],[etmaaltemperatuur]]),IF(jaar_zip[[#This Row],[etmaaltemperatuur]]&gt;stookgrens,jaar_zip[[#This Row],[etmaaltemperatuur]]-stookgrens,0),"")</f>
        <v>0</v>
      </c>
    </row>
    <row r="1858" spans="1:15" x14ac:dyDescent="0.3">
      <c r="A1858">
        <v>279</v>
      </c>
      <c r="B1858">
        <v>20240127</v>
      </c>
      <c r="C1858">
        <v>3.5</v>
      </c>
      <c r="D1858">
        <v>3.1</v>
      </c>
      <c r="E1858">
        <v>540</v>
      </c>
      <c r="F1858">
        <v>0</v>
      </c>
      <c r="G1858">
        <v>1034</v>
      </c>
      <c r="H1858">
        <v>86</v>
      </c>
      <c r="I1858" s="101" t="s">
        <v>27</v>
      </c>
      <c r="J1858" s="1">
        <f>DATEVALUE(RIGHT(jaar_zip[[#This Row],[YYYYMMDD]],2)&amp;"-"&amp;MID(jaar_zip[[#This Row],[YYYYMMDD]],5,2)&amp;"-"&amp;LEFT(jaar_zip[[#This Row],[YYYYMMDD]],4))</f>
        <v>45318</v>
      </c>
      <c r="K1858" s="101" t="str">
        <f>IF(AND(VALUE(MONTH(jaar_zip[[#This Row],[Datum]]))=1,VALUE(WEEKNUM(jaar_zip[[#This Row],[Datum]],21))&gt;51),RIGHT(YEAR(jaar_zip[[#This Row],[Datum]])-1,2),RIGHT(YEAR(jaar_zip[[#This Row],[Datum]]),2))&amp;"-"&amp; TEXT(WEEKNUM(jaar_zip[[#This Row],[Datum]],21),"00")</f>
        <v>24-04</v>
      </c>
      <c r="L1858" s="101">
        <f>MONTH(jaar_zip[[#This Row],[Datum]])</f>
        <v>1</v>
      </c>
      <c r="M1858" s="101">
        <f>IF(ISNUMBER(jaar_zip[[#This Row],[etmaaltemperatuur]]),IF(jaar_zip[[#This Row],[etmaaltemperatuur]]&lt;stookgrens,stookgrens-jaar_zip[[#This Row],[etmaaltemperatuur]],0),"")</f>
        <v>14.9</v>
      </c>
      <c r="N1858" s="101">
        <f>IF(ISNUMBER(jaar_zip[[#This Row],[graaddagen]]),IF(OR(MONTH(jaar_zip[[#This Row],[Datum]])=1,MONTH(jaar_zip[[#This Row],[Datum]])=2,MONTH(jaar_zip[[#This Row],[Datum]])=11,MONTH(jaar_zip[[#This Row],[Datum]])=12),1.1,IF(OR(MONTH(jaar_zip[[#This Row],[Datum]])=3,MONTH(jaar_zip[[#This Row],[Datum]])=10),1,0.8))*jaar_zip[[#This Row],[graaddagen]],"")</f>
        <v>16.39</v>
      </c>
      <c r="O1858" s="101">
        <f>IF(ISNUMBER(jaar_zip[[#This Row],[etmaaltemperatuur]]),IF(jaar_zip[[#This Row],[etmaaltemperatuur]]&gt;stookgrens,jaar_zip[[#This Row],[etmaaltemperatuur]]-stookgrens,0),"")</f>
        <v>0</v>
      </c>
    </row>
    <row r="1859" spans="1:15" x14ac:dyDescent="0.3">
      <c r="A1859">
        <v>279</v>
      </c>
      <c r="B1859">
        <v>20240128</v>
      </c>
      <c r="C1859">
        <v>3</v>
      </c>
      <c r="D1859">
        <v>3.6</v>
      </c>
      <c r="E1859">
        <v>580</v>
      </c>
      <c r="F1859">
        <v>0</v>
      </c>
      <c r="G1859">
        <v>1028.0999999999999</v>
      </c>
      <c r="H1859">
        <v>74</v>
      </c>
      <c r="I1859" s="101" t="s">
        <v>27</v>
      </c>
      <c r="J1859" s="1">
        <f>DATEVALUE(RIGHT(jaar_zip[[#This Row],[YYYYMMDD]],2)&amp;"-"&amp;MID(jaar_zip[[#This Row],[YYYYMMDD]],5,2)&amp;"-"&amp;LEFT(jaar_zip[[#This Row],[YYYYMMDD]],4))</f>
        <v>45319</v>
      </c>
      <c r="K1859" s="101" t="str">
        <f>IF(AND(VALUE(MONTH(jaar_zip[[#This Row],[Datum]]))=1,VALUE(WEEKNUM(jaar_zip[[#This Row],[Datum]],21))&gt;51),RIGHT(YEAR(jaar_zip[[#This Row],[Datum]])-1,2),RIGHT(YEAR(jaar_zip[[#This Row],[Datum]]),2))&amp;"-"&amp; TEXT(WEEKNUM(jaar_zip[[#This Row],[Datum]],21),"00")</f>
        <v>24-04</v>
      </c>
      <c r="L1859" s="101">
        <f>MONTH(jaar_zip[[#This Row],[Datum]])</f>
        <v>1</v>
      </c>
      <c r="M1859" s="101">
        <f>IF(ISNUMBER(jaar_zip[[#This Row],[etmaaltemperatuur]]),IF(jaar_zip[[#This Row],[etmaaltemperatuur]]&lt;stookgrens,stookgrens-jaar_zip[[#This Row],[etmaaltemperatuur]],0),"")</f>
        <v>14.4</v>
      </c>
      <c r="N1859" s="101">
        <f>IF(ISNUMBER(jaar_zip[[#This Row],[graaddagen]]),IF(OR(MONTH(jaar_zip[[#This Row],[Datum]])=1,MONTH(jaar_zip[[#This Row],[Datum]])=2,MONTH(jaar_zip[[#This Row],[Datum]])=11,MONTH(jaar_zip[[#This Row],[Datum]])=12),1.1,IF(OR(MONTH(jaar_zip[[#This Row],[Datum]])=3,MONTH(jaar_zip[[#This Row],[Datum]])=10),1,0.8))*jaar_zip[[#This Row],[graaddagen]],"")</f>
        <v>15.840000000000002</v>
      </c>
      <c r="O1859" s="101">
        <f>IF(ISNUMBER(jaar_zip[[#This Row],[etmaaltemperatuur]]),IF(jaar_zip[[#This Row],[etmaaltemperatuur]]&gt;stookgrens,jaar_zip[[#This Row],[etmaaltemperatuur]]-stookgrens,0),"")</f>
        <v>0</v>
      </c>
    </row>
    <row r="1860" spans="1:15" x14ac:dyDescent="0.3">
      <c r="A1860">
        <v>279</v>
      </c>
      <c r="B1860">
        <v>20240129</v>
      </c>
      <c r="C1860">
        <v>2.8</v>
      </c>
      <c r="D1860">
        <v>5.5</v>
      </c>
      <c r="E1860">
        <v>387</v>
      </c>
      <c r="F1860">
        <v>0</v>
      </c>
      <c r="G1860">
        <v>1025.7</v>
      </c>
      <c r="H1860">
        <v>81</v>
      </c>
      <c r="I1860" s="101" t="s">
        <v>27</v>
      </c>
      <c r="J1860" s="1">
        <f>DATEVALUE(RIGHT(jaar_zip[[#This Row],[YYYYMMDD]],2)&amp;"-"&amp;MID(jaar_zip[[#This Row],[YYYYMMDD]],5,2)&amp;"-"&amp;LEFT(jaar_zip[[#This Row],[YYYYMMDD]],4))</f>
        <v>45320</v>
      </c>
      <c r="K1860" s="101" t="str">
        <f>IF(AND(VALUE(MONTH(jaar_zip[[#This Row],[Datum]]))=1,VALUE(WEEKNUM(jaar_zip[[#This Row],[Datum]],21))&gt;51),RIGHT(YEAR(jaar_zip[[#This Row],[Datum]])-1,2),RIGHT(YEAR(jaar_zip[[#This Row],[Datum]]),2))&amp;"-"&amp; TEXT(WEEKNUM(jaar_zip[[#This Row],[Datum]],21),"00")</f>
        <v>24-05</v>
      </c>
      <c r="L1860" s="101">
        <f>MONTH(jaar_zip[[#This Row],[Datum]])</f>
        <v>1</v>
      </c>
      <c r="M1860" s="101">
        <f>IF(ISNUMBER(jaar_zip[[#This Row],[etmaaltemperatuur]]),IF(jaar_zip[[#This Row],[etmaaltemperatuur]]&lt;stookgrens,stookgrens-jaar_zip[[#This Row],[etmaaltemperatuur]],0),"")</f>
        <v>12.5</v>
      </c>
      <c r="N1860" s="101">
        <f>IF(ISNUMBER(jaar_zip[[#This Row],[graaddagen]]),IF(OR(MONTH(jaar_zip[[#This Row],[Datum]])=1,MONTH(jaar_zip[[#This Row],[Datum]])=2,MONTH(jaar_zip[[#This Row],[Datum]])=11,MONTH(jaar_zip[[#This Row],[Datum]])=12),1.1,IF(OR(MONTH(jaar_zip[[#This Row],[Datum]])=3,MONTH(jaar_zip[[#This Row],[Datum]])=10),1,0.8))*jaar_zip[[#This Row],[graaddagen]],"")</f>
        <v>13.750000000000002</v>
      </c>
      <c r="O1860" s="101">
        <f>IF(ISNUMBER(jaar_zip[[#This Row],[etmaaltemperatuur]]),IF(jaar_zip[[#This Row],[etmaaltemperatuur]]&gt;stookgrens,jaar_zip[[#This Row],[etmaaltemperatuur]]-stookgrens,0),"")</f>
        <v>0</v>
      </c>
    </row>
    <row r="1861" spans="1:15" x14ac:dyDescent="0.3">
      <c r="A1861">
        <v>279</v>
      </c>
      <c r="B1861">
        <v>20240130</v>
      </c>
      <c r="C1861">
        <v>4.9000000000000004</v>
      </c>
      <c r="D1861">
        <v>7.3</v>
      </c>
      <c r="E1861">
        <v>194</v>
      </c>
      <c r="F1861">
        <v>0.6</v>
      </c>
      <c r="G1861">
        <v>1026.7</v>
      </c>
      <c r="H1861">
        <v>89</v>
      </c>
      <c r="I1861" s="101" t="s">
        <v>27</v>
      </c>
      <c r="J1861" s="1">
        <f>DATEVALUE(RIGHT(jaar_zip[[#This Row],[YYYYMMDD]],2)&amp;"-"&amp;MID(jaar_zip[[#This Row],[YYYYMMDD]],5,2)&amp;"-"&amp;LEFT(jaar_zip[[#This Row],[YYYYMMDD]],4))</f>
        <v>45321</v>
      </c>
      <c r="K1861" s="101" t="str">
        <f>IF(AND(VALUE(MONTH(jaar_zip[[#This Row],[Datum]]))=1,VALUE(WEEKNUM(jaar_zip[[#This Row],[Datum]],21))&gt;51),RIGHT(YEAR(jaar_zip[[#This Row],[Datum]])-1,2),RIGHT(YEAR(jaar_zip[[#This Row],[Datum]]),2))&amp;"-"&amp; TEXT(WEEKNUM(jaar_zip[[#This Row],[Datum]],21),"00")</f>
        <v>24-05</v>
      </c>
      <c r="L1861" s="101">
        <f>MONTH(jaar_zip[[#This Row],[Datum]])</f>
        <v>1</v>
      </c>
      <c r="M1861" s="101">
        <f>IF(ISNUMBER(jaar_zip[[#This Row],[etmaaltemperatuur]]),IF(jaar_zip[[#This Row],[etmaaltemperatuur]]&lt;stookgrens,stookgrens-jaar_zip[[#This Row],[etmaaltemperatuur]],0),"")</f>
        <v>10.7</v>
      </c>
      <c r="N1861" s="101">
        <f>IF(ISNUMBER(jaar_zip[[#This Row],[graaddagen]]),IF(OR(MONTH(jaar_zip[[#This Row],[Datum]])=1,MONTH(jaar_zip[[#This Row],[Datum]])=2,MONTH(jaar_zip[[#This Row],[Datum]])=11,MONTH(jaar_zip[[#This Row],[Datum]])=12),1.1,IF(OR(MONTH(jaar_zip[[#This Row],[Datum]])=3,MONTH(jaar_zip[[#This Row],[Datum]])=10),1,0.8))*jaar_zip[[#This Row],[graaddagen]],"")</f>
        <v>11.77</v>
      </c>
      <c r="O1861" s="101">
        <f>IF(ISNUMBER(jaar_zip[[#This Row],[etmaaltemperatuur]]),IF(jaar_zip[[#This Row],[etmaaltemperatuur]]&gt;stookgrens,jaar_zip[[#This Row],[etmaaltemperatuur]]-stookgrens,0),"")</f>
        <v>0</v>
      </c>
    </row>
    <row r="1862" spans="1:15" x14ac:dyDescent="0.3">
      <c r="A1862">
        <v>279</v>
      </c>
      <c r="B1862">
        <v>20240131</v>
      </c>
      <c r="C1862">
        <v>5.2</v>
      </c>
      <c r="D1862">
        <v>5.7</v>
      </c>
      <c r="E1862">
        <v>163</v>
      </c>
      <c r="F1862">
        <v>2.4</v>
      </c>
      <c r="G1862">
        <v>1028.9000000000001</v>
      </c>
      <c r="H1862">
        <v>83</v>
      </c>
      <c r="I1862" s="101" t="s">
        <v>27</v>
      </c>
      <c r="J1862" s="1">
        <f>DATEVALUE(RIGHT(jaar_zip[[#This Row],[YYYYMMDD]],2)&amp;"-"&amp;MID(jaar_zip[[#This Row],[YYYYMMDD]],5,2)&amp;"-"&amp;LEFT(jaar_zip[[#This Row],[YYYYMMDD]],4))</f>
        <v>45322</v>
      </c>
      <c r="K1862" s="101" t="str">
        <f>IF(AND(VALUE(MONTH(jaar_zip[[#This Row],[Datum]]))=1,VALUE(WEEKNUM(jaar_zip[[#This Row],[Datum]],21))&gt;51),RIGHT(YEAR(jaar_zip[[#This Row],[Datum]])-1,2),RIGHT(YEAR(jaar_zip[[#This Row],[Datum]]),2))&amp;"-"&amp; TEXT(WEEKNUM(jaar_zip[[#This Row],[Datum]],21),"00")</f>
        <v>24-05</v>
      </c>
      <c r="L1862" s="101">
        <f>MONTH(jaar_zip[[#This Row],[Datum]])</f>
        <v>1</v>
      </c>
      <c r="M1862" s="101">
        <f>IF(ISNUMBER(jaar_zip[[#This Row],[etmaaltemperatuur]]),IF(jaar_zip[[#This Row],[etmaaltemperatuur]]&lt;stookgrens,stookgrens-jaar_zip[[#This Row],[etmaaltemperatuur]],0),"")</f>
        <v>12.3</v>
      </c>
      <c r="N1862" s="101">
        <f>IF(ISNUMBER(jaar_zip[[#This Row],[graaddagen]]),IF(OR(MONTH(jaar_zip[[#This Row],[Datum]])=1,MONTH(jaar_zip[[#This Row],[Datum]])=2,MONTH(jaar_zip[[#This Row],[Datum]])=11,MONTH(jaar_zip[[#This Row],[Datum]])=12),1.1,IF(OR(MONTH(jaar_zip[[#This Row],[Datum]])=3,MONTH(jaar_zip[[#This Row],[Datum]])=10),1,0.8))*jaar_zip[[#This Row],[graaddagen]],"")</f>
        <v>13.530000000000001</v>
      </c>
      <c r="O1862" s="101">
        <f>IF(ISNUMBER(jaar_zip[[#This Row],[etmaaltemperatuur]]),IF(jaar_zip[[#This Row],[etmaaltemperatuur]]&gt;stookgrens,jaar_zip[[#This Row],[etmaaltemperatuur]]-stookgrens,0),"")</f>
        <v>0</v>
      </c>
    </row>
    <row r="1863" spans="1:15" x14ac:dyDescent="0.3">
      <c r="A1863">
        <v>279</v>
      </c>
      <c r="B1863">
        <v>20240201</v>
      </c>
      <c r="C1863">
        <v>4.8</v>
      </c>
      <c r="D1863">
        <v>5.9</v>
      </c>
      <c r="E1863">
        <v>526</v>
      </c>
      <c r="F1863">
        <v>1.5</v>
      </c>
      <c r="G1863">
        <v>1028.0999999999999</v>
      </c>
      <c r="H1863">
        <v>86</v>
      </c>
      <c r="I1863" s="101" t="s">
        <v>27</v>
      </c>
      <c r="J1863" s="1">
        <f>DATEVALUE(RIGHT(jaar_zip[[#This Row],[YYYYMMDD]],2)&amp;"-"&amp;MID(jaar_zip[[#This Row],[YYYYMMDD]],5,2)&amp;"-"&amp;LEFT(jaar_zip[[#This Row],[YYYYMMDD]],4))</f>
        <v>45323</v>
      </c>
      <c r="K1863" s="101" t="str">
        <f>IF(AND(VALUE(MONTH(jaar_zip[[#This Row],[Datum]]))=1,VALUE(WEEKNUM(jaar_zip[[#This Row],[Datum]],21))&gt;51),RIGHT(YEAR(jaar_zip[[#This Row],[Datum]])-1,2),RIGHT(YEAR(jaar_zip[[#This Row],[Datum]]),2))&amp;"-"&amp; TEXT(WEEKNUM(jaar_zip[[#This Row],[Datum]],21),"00")</f>
        <v>24-05</v>
      </c>
      <c r="L1863" s="101">
        <f>MONTH(jaar_zip[[#This Row],[Datum]])</f>
        <v>2</v>
      </c>
      <c r="M1863" s="101">
        <f>IF(ISNUMBER(jaar_zip[[#This Row],[etmaaltemperatuur]]),IF(jaar_zip[[#This Row],[etmaaltemperatuur]]&lt;stookgrens,stookgrens-jaar_zip[[#This Row],[etmaaltemperatuur]],0),"")</f>
        <v>12.1</v>
      </c>
      <c r="N1863" s="101">
        <f>IF(ISNUMBER(jaar_zip[[#This Row],[graaddagen]]),IF(OR(MONTH(jaar_zip[[#This Row],[Datum]])=1,MONTH(jaar_zip[[#This Row],[Datum]])=2,MONTH(jaar_zip[[#This Row],[Datum]])=11,MONTH(jaar_zip[[#This Row],[Datum]])=12),1.1,IF(OR(MONTH(jaar_zip[[#This Row],[Datum]])=3,MONTH(jaar_zip[[#This Row],[Datum]])=10),1,0.8))*jaar_zip[[#This Row],[graaddagen]],"")</f>
        <v>13.31</v>
      </c>
      <c r="O1863" s="101">
        <f>IF(ISNUMBER(jaar_zip[[#This Row],[etmaaltemperatuur]]),IF(jaar_zip[[#This Row],[etmaaltemperatuur]]&gt;stookgrens,jaar_zip[[#This Row],[etmaaltemperatuur]]-stookgrens,0),"")</f>
        <v>0</v>
      </c>
    </row>
    <row r="1864" spans="1:15" x14ac:dyDescent="0.3">
      <c r="A1864">
        <v>279</v>
      </c>
      <c r="B1864">
        <v>20240202</v>
      </c>
      <c r="C1864">
        <v>6.8</v>
      </c>
      <c r="D1864">
        <v>7.6</v>
      </c>
      <c r="E1864">
        <v>273</v>
      </c>
      <c r="F1864">
        <v>0.1</v>
      </c>
      <c r="G1864">
        <v>1024.7</v>
      </c>
      <c r="H1864">
        <v>88</v>
      </c>
      <c r="I1864" s="101" t="s">
        <v>27</v>
      </c>
      <c r="J1864" s="1">
        <f>DATEVALUE(RIGHT(jaar_zip[[#This Row],[YYYYMMDD]],2)&amp;"-"&amp;MID(jaar_zip[[#This Row],[YYYYMMDD]],5,2)&amp;"-"&amp;LEFT(jaar_zip[[#This Row],[YYYYMMDD]],4))</f>
        <v>45324</v>
      </c>
      <c r="K1864" s="101" t="str">
        <f>IF(AND(VALUE(MONTH(jaar_zip[[#This Row],[Datum]]))=1,VALUE(WEEKNUM(jaar_zip[[#This Row],[Datum]],21))&gt;51),RIGHT(YEAR(jaar_zip[[#This Row],[Datum]])-1,2),RIGHT(YEAR(jaar_zip[[#This Row],[Datum]]),2))&amp;"-"&amp; TEXT(WEEKNUM(jaar_zip[[#This Row],[Datum]],21),"00")</f>
        <v>24-05</v>
      </c>
      <c r="L1864" s="101">
        <f>MONTH(jaar_zip[[#This Row],[Datum]])</f>
        <v>2</v>
      </c>
      <c r="M1864" s="101">
        <f>IF(ISNUMBER(jaar_zip[[#This Row],[etmaaltemperatuur]]),IF(jaar_zip[[#This Row],[etmaaltemperatuur]]&lt;stookgrens,stookgrens-jaar_zip[[#This Row],[etmaaltemperatuur]],0),"")</f>
        <v>10.4</v>
      </c>
      <c r="N1864" s="101">
        <f>IF(ISNUMBER(jaar_zip[[#This Row],[graaddagen]]),IF(OR(MONTH(jaar_zip[[#This Row],[Datum]])=1,MONTH(jaar_zip[[#This Row],[Datum]])=2,MONTH(jaar_zip[[#This Row],[Datum]])=11,MONTH(jaar_zip[[#This Row],[Datum]])=12),1.1,IF(OR(MONTH(jaar_zip[[#This Row],[Datum]])=3,MONTH(jaar_zip[[#This Row],[Datum]])=10),1,0.8))*jaar_zip[[#This Row],[graaddagen]],"")</f>
        <v>11.440000000000001</v>
      </c>
      <c r="O1864" s="101">
        <f>IF(ISNUMBER(jaar_zip[[#This Row],[etmaaltemperatuur]]),IF(jaar_zip[[#This Row],[etmaaltemperatuur]]&gt;stookgrens,jaar_zip[[#This Row],[etmaaltemperatuur]]-stookgrens,0),"")</f>
        <v>0</v>
      </c>
    </row>
    <row r="1865" spans="1:15" x14ac:dyDescent="0.3">
      <c r="A1865">
        <v>279</v>
      </c>
      <c r="B1865">
        <v>20240203</v>
      </c>
      <c r="C1865">
        <v>6.5</v>
      </c>
      <c r="D1865">
        <v>9.8000000000000007</v>
      </c>
      <c r="E1865">
        <v>136</v>
      </c>
      <c r="F1865">
        <v>0.2</v>
      </c>
      <c r="G1865">
        <v>1022.3</v>
      </c>
      <c r="H1865">
        <v>89</v>
      </c>
      <c r="I1865" s="101" t="s">
        <v>27</v>
      </c>
      <c r="J1865" s="1">
        <f>DATEVALUE(RIGHT(jaar_zip[[#This Row],[YYYYMMDD]],2)&amp;"-"&amp;MID(jaar_zip[[#This Row],[YYYYMMDD]],5,2)&amp;"-"&amp;LEFT(jaar_zip[[#This Row],[YYYYMMDD]],4))</f>
        <v>45325</v>
      </c>
      <c r="K1865" s="101" t="str">
        <f>IF(AND(VALUE(MONTH(jaar_zip[[#This Row],[Datum]]))=1,VALUE(WEEKNUM(jaar_zip[[#This Row],[Datum]],21))&gt;51),RIGHT(YEAR(jaar_zip[[#This Row],[Datum]])-1,2),RIGHT(YEAR(jaar_zip[[#This Row],[Datum]]),2))&amp;"-"&amp; TEXT(WEEKNUM(jaar_zip[[#This Row],[Datum]],21),"00")</f>
        <v>24-05</v>
      </c>
      <c r="L1865" s="101">
        <f>MONTH(jaar_zip[[#This Row],[Datum]])</f>
        <v>2</v>
      </c>
      <c r="M1865" s="101">
        <f>IF(ISNUMBER(jaar_zip[[#This Row],[etmaaltemperatuur]]),IF(jaar_zip[[#This Row],[etmaaltemperatuur]]&lt;stookgrens,stookgrens-jaar_zip[[#This Row],[etmaaltemperatuur]],0),"")</f>
        <v>8.1999999999999993</v>
      </c>
      <c r="N1865" s="101">
        <f>IF(ISNUMBER(jaar_zip[[#This Row],[graaddagen]]),IF(OR(MONTH(jaar_zip[[#This Row],[Datum]])=1,MONTH(jaar_zip[[#This Row],[Datum]])=2,MONTH(jaar_zip[[#This Row],[Datum]])=11,MONTH(jaar_zip[[#This Row],[Datum]])=12),1.1,IF(OR(MONTH(jaar_zip[[#This Row],[Datum]])=3,MONTH(jaar_zip[[#This Row],[Datum]])=10),1,0.8))*jaar_zip[[#This Row],[graaddagen]],"")</f>
        <v>9.02</v>
      </c>
      <c r="O1865" s="101">
        <f>IF(ISNUMBER(jaar_zip[[#This Row],[etmaaltemperatuur]]),IF(jaar_zip[[#This Row],[etmaaltemperatuur]]&gt;stookgrens,jaar_zip[[#This Row],[etmaaltemperatuur]]-stookgrens,0),"")</f>
        <v>0</v>
      </c>
    </row>
    <row r="1866" spans="1:15" x14ac:dyDescent="0.3">
      <c r="A1866">
        <v>279</v>
      </c>
      <c r="B1866">
        <v>20240204</v>
      </c>
      <c r="C1866">
        <v>7.8</v>
      </c>
      <c r="D1866">
        <v>9.1</v>
      </c>
      <c r="E1866">
        <v>177</v>
      </c>
      <c r="F1866">
        <v>2.1</v>
      </c>
      <c r="G1866">
        <v>1017.9</v>
      </c>
      <c r="H1866">
        <v>84</v>
      </c>
      <c r="I1866" s="101" t="s">
        <v>27</v>
      </c>
      <c r="J1866" s="1">
        <f>DATEVALUE(RIGHT(jaar_zip[[#This Row],[YYYYMMDD]],2)&amp;"-"&amp;MID(jaar_zip[[#This Row],[YYYYMMDD]],5,2)&amp;"-"&amp;LEFT(jaar_zip[[#This Row],[YYYYMMDD]],4))</f>
        <v>45326</v>
      </c>
      <c r="K1866" s="101" t="str">
        <f>IF(AND(VALUE(MONTH(jaar_zip[[#This Row],[Datum]]))=1,VALUE(WEEKNUM(jaar_zip[[#This Row],[Datum]],21))&gt;51),RIGHT(YEAR(jaar_zip[[#This Row],[Datum]])-1,2),RIGHT(YEAR(jaar_zip[[#This Row],[Datum]]),2))&amp;"-"&amp; TEXT(WEEKNUM(jaar_zip[[#This Row],[Datum]],21),"00")</f>
        <v>24-05</v>
      </c>
      <c r="L1866" s="101">
        <f>MONTH(jaar_zip[[#This Row],[Datum]])</f>
        <v>2</v>
      </c>
      <c r="M1866" s="101">
        <f>IF(ISNUMBER(jaar_zip[[#This Row],[etmaaltemperatuur]]),IF(jaar_zip[[#This Row],[etmaaltemperatuur]]&lt;stookgrens,stookgrens-jaar_zip[[#This Row],[etmaaltemperatuur]],0),"")</f>
        <v>8.9</v>
      </c>
      <c r="N1866" s="101">
        <f>IF(ISNUMBER(jaar_zip[[#This Row],[graaddagen]]),IF(OR(MONTH(jaar_zip[[#This Row],[Datum]])=1,MONTH(jaar_zip[[#This Row],[Datum]])=2,MONTH(jaar_zip[[#This Row],[Datum]])=11,MONTH(jaar_zip[[#This Row],[Datum]])=12),1.1,IF(OR(MONTH(jaar_zip[[#This Row],[Datum]])=3,MONTH(jaar_zip[[#This Row],[Datum]])=10),1,0.8))*jaar_zip[[#This Row],[graaddagen]],"")</f>
        <v>9.7900000000000009</v>
      </c>
      <c r="O1866" s="101">
        <f>IF(ISNUMBER(jaar_zip[[#This Row],[etmaaltemperatuur]]),IF(jaar_zip[[#This Row],[etmaaltemperatuur]]&gt;stookgrens,jaar_zip[[#This Row],[etmaaltemperatuur]]-stookgrens,0),"")</f>
        <v>0</v>
      </c>
    </row>
    <row r="1867" spans="1:15" x14ac:dyDescent="0.3">
      <c r="A1867">
        <v>279</v>
      </c>
      <c r="B1867">
        <v>20240205</v>
      </c>
      <c r="C1867">
        <v>9.8000000000000007</v>
      </c>
      <c r="D1867">
        <v>9.6</v>
      </c>
      <c r="E1867">
        <v>139</v>
      </c>
      <c r="F1867">
        <v>-0.1</v>
      </c>
      <c r="G1867">
        <v>1014.5</v>
      </c>
      <c r="H1867">
        <v>81</v>
      </c>
      <c r="I1867" s="101" t="s">
        <v>27</v>
      </c>
      <c r="J1867" s="1">
        <f>DATEVALUE(RIGHT(jaar_zip[[#This Row],[YYYYMMDD]],2)&amp;"-"&amp;MID(jaar_zip[[#This Row],[YYYYMMDD]],5,2)&amp;"-"&amp;LEFT(jaar_zip[[#This Row],[YYYYMMDD]],4))</f>
        <v>45327</v>
      </c>
      <c r="K1867" s="101" t="str">
        <f>IF(AND(VALUE(MONTH(jaar_zip[[#This Row],[Datum]]))=1,VALUE(WEEKNUM(jaar_zip[[#This Row],[Datum]],21))&gt;51),RIGHT(YEAR(jaar_zip[[#This Row],[Datum]])-1,2),RIGHT(YEAR(jaar_zip[[#This Row],[Datum]]),2))&amp;"-"&amp; TEXT(WEEKNUM(jaar_zip[[#This Row],[Datum]],21),"00")</f>
        <v>24-06</v>
      </c>
      <c r="L1867" s="101">
        <f>MONTH(jaar_zip[[#This Row],[Datum]])</f>
        <v>2</v>
      </c>
      <c r="M1867" s="101">
        <f>IF(ISNUMBER(jaar_zip[[#This Row],[etmaaltemperatuur]]),IF(jaar_zip[[#This Row],[etmaaltemperatuur]]&lt;stookgrens,stookgrens-jaar_zip[[#This Row],[etmaaltemperatuur]],0),"")</f>
        <v>8.4</v>
      </c>
      <c r="N1867" s="101">
        <f>IF(ISNUMBER(jaar_zip[[#This Row],[graaddagen]]),IF(OR(MONTH(jaar_zip[[#This Row],[Datum]])=1,MONTH(jaar_zip[[#This Row],[Datum]])=2,MONTH(jaar_zip[[#This Row],[Datum]])=11,MONTH(jaar_zip[[#This Row],[Datum]])=12),1.1,IF(OR(MONTH(jaar_zip[[#This Row],[Datum]])=3,MONTH(jaar_zip[[#This Row],[Datum]])=10),1,0.8))*jaar_zip[[#This Row],[graaddagen]],"")</f>
        <v>9.240000000000002</v>
      </c>
      <c r="O1867" s="101">
        <f>IF(ISNUMBER(jaar_zip[[#This Row],[etmaaltemperatuur]]),IF(jaar_zip[[#This Row],[etmaaltemperatuur]]&gt;stookgrens,jaar_zip[[#This Row],[etmaaltemperatuur]]-stookgrens,0),"")</f>
        <v>0</v>
      </c>
    </row>
    <row r="1868" spans="1:15" x14ac:dyDescent="0.3">
      <c r="A1868">
        <v>279</v>
      </c>
      <c r="B1868">
        <v>20240206</v>
      </c>
      <c r="C1868">
        <v>9.8000000000000007</v>
      </c>
      <c r="D1868">
        <v>9.8000000000000007</v>
      </c>
      <c r="E1868">
        <v>114</v>
      </c>
      <c r="F1868">
        <v>13.3</v>
      </c>
      <c r="G1868">
        <v>1004.7</v>
      </c>
      <c r="H1868">
        <v>83</v>
      </c>
      <c r="I1868" s="101" t="s">
        <v>27</v>
      </c>
      <c r="J1868" s="1">
        <f>DATEVALUE(RIGHT(jaar_zip[[#This Row],[YYYYMMDD]],2)&amp;"-"&amp;MID(jaar_zip[[#This Row],[YYYYMMDD]],5,2)&amp;"-"&amp;LEFT(jaar_zip[[#This Row],[YYYYMMDD]],4))</f>
        <v>45328</v>
      </c>
      <c r="K1868" s="101" t="str">
        <f>IF(AND(VALUE(MONTH(jaar_zip[[#This Row],[Datum]]))=1,VALUE(WEEKNUM(jaar_zip[[#This Row],[Datum]],21))&gt;51),RIGHT(YEAR(jaar_zip[[#This Row],[Datum]])-1,2),RIGHT(YEAR(jaar_zip[[#This Row],[Datum]]),2))&amp;"-"&amp; TEXT(WEEKNUM(jaar_zip[[#This Row],[Datum]],21),"00")</f>
        <v>24-06</v>
      </c>
      <c r="L1868" s="101">
        <f>MONTH(jaar_zip[[#This Row],[Datum]])</f>
        <v>2</v>
      </c>
      <c r="M1868" s="101">
        <f>IF(ISNUMBER(jaar_zip[[#This Row],[etmaaltemperatuur]]),IF(jaar_zip[[#This Row],[etmaaltemperatuur]]&lt;stookgrens,stookgrens-jaar_zip[[#This Row],[etmaaltemperatuur]],0),"")</f>
        <v>8.1999999999999993</v>
      </c>
      <c r="N1868" s="101">
        <f>IF(ISNUMBER(jaar_zip[[#This Row],[graaddagen]]),IF(OR(MONTH(jaar_zip[[#This Row],[Datum]])=1,MONTH(jaar_zip[[#This Row],[Datum]])=2,MONTH(jaar_zip[[#This Row],[Datum]])=11,MONTH(jaar_zip[[#This Row],[Datum]])=12),1.1,IF(OR(MONTH(jaar_zip[[#This Row],[Datum]])=3,MONTH(jaar_zip[[#This Row],[Datum]])=10),1,0.8))*jaar_zip[[#This Row],[graaddagen]],"")</f>
        <v>9.02</v>
      </c>
      <c r="O1868" s="101">
        <f>IF(ISNUMBER(jaar_zip[[#This Row],[etmaaltemperatuur]]),IF(jaar_zip[[#This Row],[etmaaltemperatuur]]&gt;stookgrens,jaar_zip[[#This Row],[etmaaltemperatuur]]-stookgrens,0),"")</f>
        <v>0</v>
      </c>
    </row>
    <row r="1869" spans="1:15" x14ac:dyDescent="0.3">
      <c r="A1869">
        <v>279</v>
      </c>
      <c r="B1869">
        <v>20240207</v>
      </c>
      <c r="C1869">
        <v>1.9</v>
      </c>
      <c r="D1869">
        <v>3.7</v>
      </c>
      <c r="E1869">
        <v>493</v>
      </c>
      <c r="F1869">
        <v>0.5</v>
      </c>
      <c r="G1869">
        <v>1004.7</v>
      </c>
      <c r="H1869">
        <v>82</v>
      </c>
      <c r="I1869" s="101" t="s">
        <v>27</v>
      </c>
      <c r="J1869" s="1">
        <f>DATEVALUE(RIGHT(jaar_zip[[#This Row],[YYYYMMDD]],2)&amp;"-"&amp;MID(jaar_zip[[#This Row],[YYYYMMDD]],5,2)&amp;"-"&amp;LEFT(jaar_zip[[#This Row],[YYYYMMDD]],4))</f>
        <v>45329</v>
      </c>
      <c r="K1869" s="101" t="str">
        <f>IF(AND(VALUE(MONTH(jaar_zip[[#This Row],[Datum]]))=1,VALUE(WEEKNUM(jaar_zip[[#This Row],[Datum]],21))&gt;51),RIGHT(YEAR(jaar_zip[[#This Row],[Datum]])-1,2),RIGHT(YEAR(jaar_zip[[#This Row],[Datum]]),2))&amp;"-"&amp; TEXT(WEEKNUM(jaar_zip[[#This Row],[Datum]],21),"00")</f>
        <v>24-06</v>
      </c>
      <c r="L1869" s="101">
        <f>MONTH(jaar_zip[[#This Row],[Datum]])</f>
        <v>2</v>
      </c>
      <c r="M1869" s="101">
        <f>IF(ISNUMBER(jaar_zip[[#This Row],[etmaaltemperatuur]]),IF(jaar_zip[[#This Row],[etmaaltemperatuur]]&lt;stookgrens,stookgrens-jaar_zip[[#This Row],[etmaaltemperatuur]],0),"")</f>
        <v>14.3</v>
      </c>
      <c r="N1869" s="101">
        <f>IF(ISNUMBER(jaar_zip[[#This Row],[graaddagen]]),IF(OR(MONTH(jaar_zip[[#This Row],[Datum]])=1,MONTH(jaar_zip[[#This Row],[Datum]])=2,MONTH(jaar_zip[[#This Row],[Datum]])=11,MONTH(jaar_zip[[#This Row],[Datum]])=12),1.1,IF(OR(MONTH(jaar_zip[[#This Row],[Datum]])=3,MONTH(jaar_zip[[#This Row],[Datum]])=10),1,0.8))*jaar_zip[[#This Row],[graaddagen]],"")</f>
        <v>15.730000000000002</v>
      </c>
      <c r="O1869" s="101">
        <f>IF(ISNUMBER(jaar_zip[[#This Row],[etmaaltemperatuur]]),IF(jaar_zip[[#This Row],[etmaaltemperatuur]]&gt;stookgrens,jaar_zip[[#This Row],[etmaaltemperatuur]]-stookgrens,0),"")</f>
        <v>0</v>
      </c>
    </row>
    <row r="1870" spans="1:15" x14ac:dyDescent="0.3">
      <c r="A1870">
        <v>279</v>
      </c>
      <c r="B1870">
        <v>20240208</v>
      </c>
      <c r="C1870">
        <v>3.3</v>
      </c>
      <c r="D1870">
        <v>1</v>
      </c>
      <c r="E1870">
        <v>175</v>
      </c>
      <c r="F1870">
        <v>11.5</v>
      </c>
      <c r="G1870">
        <v>998</v>
      </c>
      <c r="H1870">
        <v>93</v>
      </c>
      <c r="I1870" s="101" t="s">
        <v>27</v>
      </c>
      <c r="J1870" s="1">
        <f>DATEVALUE(RIGHT(jaar_zip[[#This Row],[YYYYMMDD]],2)&amp;"-"&amp;MID(jaar_zip[[#This Row],[YYYYMMDD]],5,2)&amp;"-"&amp;LEFT(jaar_zip[[#This Row],[YYYYMMDD]],4))</f>
        <v>45330</v>
      </c>
      <c r="K1870" s="101" t="str">
        <f>IF(AND(VALUE(MONTH(jaar_zip[[#This Row],[Datum]]))=1,VALUE(WEEKNUM(jaar_zip[[#This Row],[Datum]],21))&gt;51),RIGHT(YEAR(jaar_zip[[#This Row],[Datum]])-1,2),RIGHT(YEAR(jaar_zip[[#This Row],[Datum]]),2))&amp;"-"&amp; TEXT(WEEKNUM(jaar_zip[[#This Row],[Datum]],21),"00")</f>
        <v>24-06</v>
      </c>
      <c r="L1870" s="101">
        <f>MONTH(jaar_zip[[#This Row],[Datum]])</f>
        <v>2</v>
      </c>
      <c r="M1870" s="101">
        <f>IF(ISNUMBER(jaar_zip[[#This Row],[etmaaltemperatuur]]),IF(jaar_zip[[#This Row],[etmaaltemperatuur]]&lt;stookgrens,stookgrens-jaar_zip[[#This Row],[etmaaltemperatuur]],0),"")</f>
        <v>17</v>
      </c>
      <c r="N1870" s="101">
        <f>IF(ISNUMBER(jaar_zip[[#This Row],[graaddagen]]),IF(OR(MONTH(jaar_zip[[#This Row],[Datum]])=1,MONTH(jaar_zip[[#This Row],[Datum]])=2,MONTH(jaar_zip[[#This Row],[Datum]])=11,MONTH(jaar_zip[[#This Row],[Datum]])=12),1.1,IF(OR(MONTH(jaar_zip[[#This Row],[Datum]])=3,MONTH(jaar_zip[[#This Row],[Datum]])=10),1,0.8))*jaar_zip[[#This Row],[graaddagen]],"")</f>
        <v>18.700000000000003</v>
      </c>
      <c r="O1870" s="101">
        <f>IF(ISNUMBER(jaar_zip[[#This Row],[etmaaltemperatuur]]),IF(jaar_zip[[#This Row],[etmaaltemperatuur]]&gt;stookgrens,jaar_zip[[#This Row],[etmaaltemperatuur]]-stookgrens,0),"")</f>
        <v>0</v>
      </c>
    </row>
    <row r="1871" spans="1:15" x14ac:dyDescent="0.3">
      <c r="A1871">
        <v>279</v>
      </c>
      <c r="B1871">
        <v>20240209</v>
      </c>
      <c r="C1871">
        <v>4.3</v>
      </c>
      <c r="D1871">
        <v>8.1999999999999993</v>
      </c>
      <c r="E1871">
        <v>225</v>
      </c>
      <c r="F1871">
        <v>8.9</v>
      </c>
      <c r="G1871">
        <v>984.6</v>
      </c>
      <c r="H1871">
        <v>93</v>
      </c>
      <c r="I1871" s="101" t="s">
        <v>27</v>
      </c>
      <c r="J1871" s="1">
        <f>DATEVALUE(RIGHT(jaar_zip[[#This Row],[YYYYMMDD]],2)&amp;"-"&amp;MID(jaar_zip[[#This Row],[YYYYMMDD]],5,2)&amp;"-"&amp;LEFT(jaar_zip[[#This Row],[YYYYMMDD]],4))</f>
        <v>45331</v>
      </c>
      <c r="K1871" s="101" t="str">
        <f>IF(AND(VALUE(MONTH(jaar_zip[[#This Row],[Datum]]))=1,VALUE(WEEKNUM(jaar_zip[[#This Row],[Datum]],21))&gt;51),RIGHT(YEAR(jaar_zip[[#This Row],[Datum]])-1,2),RIGHT(YEAR(jaar_zip[[#This Row],[Datum]]),2))&amp;"-"&amp; TEXT(WEEKNUM(jaar_zip[[#This Row],[Datum]],21),"00")</f>
        <v>24-06</v>
      </c>
      <c r="L1871" s="101">
        <f>MONTH(jaar_zip[[#This Row],[Datum]])</f>
        <v>2</v>
      </c>
      <c r="M1871" s="101">
        <f>IF(ISNUMBER(jaar_zip[[#This Row],[etmaaltemperatuur]]),IF(jaar_zip[[#This Row],[etmaaltemperatuur]]&lt;stookgrens,stookgrens-jaar_zip[[#This Row],[etmaaltemperatuur]],0),"")</f>
        <v>9.8000000000000007</v>
      </c>
      <c r="N1871" s="101">
        <f>IF(ISNUMBER(jaar_zip[[#This Row],[graaddagen]]),IF(OR(MONTH(jaar_zip[[#This Row],[Datum]])=1,MONTH(jaar_zip[[#This Row],[Datum]])=2,MONTH(jaar_zip[[#This Row],[Datum]])=11,MONTH(jaar_zip[[#This Row],[Datum]])=12),1.1,IF(OR(MONTH(jaar_zip[[#This Row],[Datum]])=3,MONTH(jaar_zip[[#This Row],[Datum]])=10),1,0.8))*jaar_zip[[#This Row],[graaddagen]],"")</f>
        <v>10.780000000000001</v>
      </c>
      <c r="O1871" s="101">
        <f>IF(ISNUMBER(jaar_zip[[#This Row],[etmaaltemperatuur]]),IF(jaar_zip[[#This Row],[etmaaltemperatuur]]&gt;stookgrens,jaar_zip[[#This Row],[etmaaltemperatuur]]-stookgrens,0),"")</f>
        <v>0</v>
      </c>
    </row>
    <row r="1872" spans="1:15" x14ac:dyDescent="0.3">
      <c r="A1872">
        <v>279</v>
      </c>
      <c r="B1872">
        <v>20240210</v>
      </c>
      <c r="C1872">
        <v>3.2</v>
      </c>
      <c r="D1872">
        <v>10.1</v>
      </c>
      <c r="E1872">
        <v>319</v>
      </c>
      <c r="F1872">
        <v>-0.1</v>
      </c>
      <c r="G1872">
        <v>987.4</v>
      </c>
      <c r="H1872">
        <v>91</v>
      </c>
      <c r="I1872" s="101" t="s">
        <v>27</v>
      </c>
      <c r="J1872" s="1">
        <f>DATEVALUE(RIGHT(jaar_zip[[#This Row],[YYYYMMDD]],2)&amp;"-"&amp;MID(jaar_zip[[#This Row],[YYYYMMDD]],5,2)&amp;"-"&amp;LEFT(jaar_zip[[#This Row],[YYYYMMDD]],4))</f>
        <v>45332</v>
      </c>
      <c r="K1872" s="101" t="str">
        <f>IF(AND(VALUE(MONTH(jaar_zip[[#This Row],[Datum]]))=1,VALUE(WEEKNUM(jaar_zip[[#This Row],[Datum]],21))&gt;51),RIGHT(YEAR(jaar_zip[[#This Row],[Datum]])-1,2),RIGHT(YEAR(jaar_zip[[#This Row],[Datum]]),2))&amp;"-"&amp; TEXT(WEEKNUM(jaar_zip[[#This Row],[Datum]],21),"00")</f>
        <v>24-06</v>
      </c>
      <c r="L1872" s="101">
        <f>MONTH(jaar_zip[[#This Row],[Datum]])</f>
        <v>2</v>
      </c>
      <c r="M1872" s="101">
        <f>IF(ISNUMBER(jaar_zip[[#This Row],[etmaaltemperatuur]]),IF(jaar_zip[[#This Row],[etmaaltemperatuur]]&lt;stookgrens,stookgrens-jaar_zip[[#This Row],[etmaaltemperatuur]],0),"")</f>
        <v>7.9</v>
      </c>
      <c r="N1872" s="101">
        <f>IF(ISNUMBER(jaar_zip[[#This Row],[graaddagen]]),IF(OR(MONTH(jaar_zip[[#This Row],[Datum]])=1,MONTH(jaar_zip[[#This Row],[Datum]])=2,MONTH(jaar_zip[[#This Row],[Datum]])=11,MONTH(jaar_zip[[#This Row],[Datum]])=12),1.1,IF(OR(MONTH(jaar_zip[[#This Row],[Datum]])=3,MONTH(jaar_zip[[#This Row],[Datum]])=10),1,0.8))*jaar_zip[[#This Row],[graaddagen]],"")</f>
        <v>8.6900000000000013</v>
      </c>
      <c r="O1872" s="101">
        <f>IF(ISNUMBER(jaar_zip[[#This Row],[etmaaltemperatuur]]),IF(jaar_zip[[#This Row],[etmaaltemperatuur]]&gt;stookgrens,jaar_zip[[#This Row],[etmaaltemperatuur]]-stookgrens,0),"")</f>
        <v>0</v>
      </c>
    </row>
    <row r="1873" spans="1:15" x14ac:dyDescent="0.3">
      <c r="A1873">
        <v>279</v>
      </c>
      <c r="B1873">
        <v>20240211</v>
      </c>
      <c r="C1873">
        <v>3.5</v>
      </c>
      <c r="D1873">
        <v>8.8000000000000007</v>
      </c>
      <c r="E1873">
        <v>184</v>
      </c>
      <c r="F1873">
        <v>0.1</v>
      </c>
      <c r="G1873">
        <v>990.7</v>
      </c>
      <c r="H1873">
        <v>93</v>
      </c>
      <c r="I1873" s="101" t="s">
        <v>27</v>
      </c>
      <c r="J1873" s="1">
        <f>DATEVALUE(RIGHT(jaar_zip[[#This Row],[YYYYMMDD]],2)&amp;"-"&amp;MID(jaar_zip[[#This Row],[YYYYMMDD]],5,2)&amp;"-"&amp;LEFT(jaar_zip[[#This Row],[YYYYMMDD]],4))</f>
        <v>45333</v>
      </c>
      <c r="K1873" s="101" t="str">
        <f>IF(AND(VALUE(MONTH(jaar_zip[[#This Row],[Datum]]))=1,VALUE(WEEKNUM(jaar_zip[[#This Row],[Datum]],21))&gt;51),RIGHT(YEAR(jaar_zip[[#This Row],[Datum]])-1,2),RIGHT(YEAR(jaar_zip[[#This Row],[Datum]]),2))&amp;"-"&amp; TEXT(WEEKNUM(jaar_zip[[#This Row],[Datum]],21),"00")</f>
        <v>24-06</v>
      </c>
      <c r="L1873" s="101">
        <f>MONTH(jaar_zip[[#This Row],[Datum]])</f>
        <v>2</v>
      </c>
      <c r="M1873" s="101">
        <f>IF(ISNUMBER(jaar_zip[[#This Row],[etmaaltemperatuur]]),IF(jaar_zip[[#This Row],[etmaaltemperatuur]]&lt;stookgrens,stookgrens-jaar_zip[[#This Row],[etmaaltemperatuur]],0),"")</f>
        <v>9.1999999999999993</v>
      </c>
      <c r="N1873" s="101">
        <f>IF(ISNUMBER(jaar_zip[[#This Row],[graaddagen]]),IF(OR(MONTH(jaar_zip[[#This Row],[Datum]])=1,MONTH(jaar_zip[[#This Row],[Datum]])=2,MONTH(jaar_zip[[#This Row],[Datum]])=11,MONTH(jaar_zip[[#This Row],[Datum]])=12),1.1,IF(OR(MONTH(jaar_zip[[#This Row],[Datum]])=3,MONTH(jaar_zip[[#This Row],[Datum]])=10),1,0.8))*jaar_zip[[#This Row],[graaddagen]],"")</f>
        <v>10.119999999999999</v>
      </c>
      <c r="O1873" s="101">
        <f>IF(ISNUMBER(jaar_zip[[#This Row],[etmaaltemperatuur]]),IF(jaar_zip[[#This Row],[etmaaltemperatuur]]&gt;stookgrens,jaar_zip[[#This Row],[etmaaltemperatuur]]-stookgrens,0),"")</f>
        <v>0</v>
      </c>
    </row>
    <row r="1874" spans="1:15" x14ac:dyDescent="0.3">
      <c r="A1874">
        <v>279</v>
      </c>
      <c r="B1874">
        <v>20240212</v>
      </c>
      <c r="C1874">
        <v>3.5</v>
      </c>
      <c r="D1874">
        <v>6.8</v>
      </c>
      <c r="E1874">
        <v>434</v>
      </c>
      <c r="F1874">
        <v>0.2</v>
      </c>
      <c r="G1874">
        <v>1003.8</v>
      </c>
      <c r="H1874">
        <v>89</v>
      </c>
      <c r="I1874" s="101" t="s">
        <v>27</v>
      </c>
      <c r="J1874" s="1">
        <f>DATEVALUE(RIGHT(jaar_zip[[#This Row],[YYYYMMDD]],2)&amp;"-"&amp;MID(jaar_zip[[#This Row],[YYYYMMDD]],5,2)&amp;"-"&amp;LEFT(jaar_zip[[#This Row],[YYYYMMDD]],4))</f>
        <v>45334</v>
      </c>
      <c r="K1874" s="101" t="str">
        <f>IF(AND(VALUE(MONTH(jaar_zip[[#This Row],[Datum]]))=1,VALUE(WEEKNUM(jaar_zip[[#This Row],[Datum]],21))&gt;51),RIGHT(YEAR(jaar_zip[[#This Row],[Datum]])-1,2),RIGHT(YEAR(jaar_zip[[#This Row],[Datum]]),2))&amp;"-"&amp; TEXT(WEEKNUM(jaar_zip[[#This Row],[Datum]],21),"00")</f>
        <v>24-07</v>
      </c>
      <c r="L1874" s="101">
        <f>MONTH(jaar_zip[[#This Row],[Datum]])</f>
        <v>2</v>
      </c>
      <c r="M1874" s="101">
        <f>IF(ISNUMBER(jaar_zip[[#This Row],[etmaaltemperatuur]]),IF(jaar_zip[[#This Row],[etmaaltemperatuur]]&lt;stookgrens,stookgrens-jaar_zip[[#This Row],[etmaaltemperatuur]],0),"")</f>
        <v>11.2</v>
      </c>
      <c r="N1874" s="101">
        <f>IF(ISNUMBER(jaar_zip[[#This Row],[graaddagen]]),IF(OR(MONTH(jaar_zip[[#This Row],[Datum]])=1,MONTH(jaar_zip[[#This Row],[Datum]])=2,MONTH(jaar_zip[[#This Row],[Datum]])=11,MONTH(jaar_zip[[#This Row],[Datum]])=12),1.1,IF(OR(MONTH(jaar_zip[[#This Row],[Datum]])=3,MONTH(jaar_zip[[#This Row],[Datum]])=10),1,0.8))*jaar_zip[[#This Row],[graaddagen]],"")</f>
        <v>12.32</v>
      </c>
      <c r="O1874" s="101">
        <f>IF(ISNUMBER(jaar_zip[[#This Row],[etmaaltemperatuur]]),IF(jaar_zip[[#This Row],[etmaaltemperatuur]]&gt;stookgrens,jaar_zip[[#This Row],[etmaaltemperatuur]]-stookgrens,0),"")</f>
        <v>0</v>
      </c>
    </row>
    <row r="1875" spans="1:15" x14ac:dyDescent="0.3">
      <c r="A1875">
        <v>279</v>
      </c>
      <c r="B1875">
        <v>20240213</v>
      </c>
      <c r="C1875">
        <v>4.7</v>
      </c>
      <c r="D1875">
        <v>6</v>
      </c>
      <c r="E1875">
        <v>516</v>
      </c>
      <c r="F1875">
        <v>2.2000000000000002</v>
      </c>
      <c r="G1875">
        <v>1014.5</v>
      </c>
      <c r="H1875">
        <v>86</v>
      </c>
      <c r="I1875" s="101" t="s">
        <v>27</v>
      </c>
      <c r="J1875" s="1">
        <f>DATEVALUE(RIGHT(jaar_zip[[#This Row],[YYYYMMDD]],2)&amp;"-"&amp;MID(jaar_zip[[#This Row],[YYYYMMDD]],5,2)&amp;"-"&amp;LEFT(jaar_zip[[#This Row],[YYYYMMDD]],4))</f>
        <v>45335</v>
      </c>
      <c r="K1875" s="101" t="str">
        <f>IF(AND(VALUE(MONTH(jaar_zip[[#This Row],[Datum]]))=1,VALUE(WEEKNUM(jaar_zip[[#This Row],[Datum]],21))&gt;51),RIGHT(YEAR(jaar_zip[[#This Row],[Datum]])-1,2),RIGHT(YEAR(jaar_zip[[#This Row],[Datum]]),2))&amp;"-"&amp; TEXT(WEEKNUM(jaar_zip[[#This Row],[Datum]],21),"00")</f>
        <v>24-07</v>
      </c>
      <c r="L1875" s="101">
        <f>MONTH(jaar_zip[[#This Row],[Datum]])</f>
        <v>2</v>
      </c>
      <c r="M1875" s="101">
        <f>IF(ISNUMBER(jaar_zip[[#This Row],[etmaaltemperatuur]]),IF(jaar_zip[[#This Row],[etmaaltemperatuur]]&lt;stookgrens,stookgrens-jaar_zip[[#This Row],[etmaaltemperatuur]],0),"")</f>
        <v>12</v>
      </c>
      <c r="N1875" s="101">
        <f>IF(ISNUMBER(jaar_zip[[#This Row],[graaddagen]]),IF(OR(MONTH(jaar_zip[[#This Row],[Datum]])=1,MONTH(jaar_zip[[#This Row],[Datum]])=2,MONTH(jaar_zip[[#This Row],[Datum]])=11,MONTH(jaar_zip[[#This Row],[Datum]])=12),1.1,IF(OR(MONTH(jaar_zip[[#This Row],[Datum]])=3,MONTH(jaar_zip[[#This Row],[Datum]])=10),1,0.8))*jaar_zip[[#This Row],[graaddagen]],"")</f>
        <v>13.200000000000001</v>
      </c>
      <c r="O1875" s="101">
        <f>IF(ISNUMBER(jaar_zip[[#This Row],[etmaaltemperatuur]]),IF(jaar_zip[[#This Row],[etmaaltemperatuur]]&gt;stookgrens,jaar_zip[[#This Row],[etmaaltemperatuur]]-stookgrens,0),"")</f>
        <v>0</v>
      </c>
    </row>
    <row r="1876" spans="1:15" x14ac:dyDescent="0.3">
      <c r="A1876">
        <v>279</v>
      </c>
      <c r="B1876">
        <v>20240214</v>
      </c>
      <c r="C1876">
        <v>5.8</v>
      </c>
      <c r="D1876">
        <v>10.4</v>
      </c>
      <c r="E1876">
        <v>137</v>
      </c>
      <c r="F1876">
        <v>11.6</v>
      </c>
      <c r="G1876">
        <v>1013.3</v>
      </c>
      <c r="H1876">
        <v>97</v>
      </c>
      <c r="I1876" s="101" t="s">
        <v>27</v>
      </c>
      <c r="J1876" s="1">
        <f>DATEVALUE(RIGHT(jaar_zip[[#This Row],[YYYYMMDD]],2)&amp;"-"&amp;MID(jaar_zip[[#This Row],[YYYYMMDD]],5,2)&amp;"-"&amp;LEFT(jaar_zip[[#This Row],[YYYYMMDD]],4))</f>
        <v>45336</v>
      </c>
      <c r="K1876" s="101" t="str">
        <f>IF(AND(VALUE(MONTH(jaar_zip[[#This Row],[Datum]]))=1,VALUE(WEEKNUM(jaar_zip[[#This Row],[Datum]],21))&gt;51),RIGHT(YEAR(jaar_zip[[#This Row],[Datum]])-1,2),RIGHT(YEAR(jaar_zip[[#This Row],[Datum]]),2))&amp;"-"&amp; TEXT(WEEKNUM(jaar_zip[[#This Row],[Datum]],21),"00")</f>
        <v>24-07</v>
      </c>
      <c r="L1876" s="101">
        <f>MONTH(jaar_zip[[#This Row],[Datum]])</f>
        <v>2</v>
      </c>
      <c r="M1876" s="101">
        <f>IF(ISNUMBER(jaar_zip[[#This Row],[etmaaltemperatuur]]),IF(jaar_zip[[#This Row],[etmaaltemperatuur]]&lt;stookgrens,stookgrens-jaar_zip[[#This Row],[etmaaltemperatuur]],0),"")</f>
        <v>7.6</v>
      </c>
      <c r="N1876" s="101">
        <f>IF(ISNUMBER(jaar_zip[[#This Row],[graaddagen]]),IF(OR(MONTH(jaar_zip[[#This Row],[Datum]])=1,MONTH(jaar_zip[[#This Row],[Datum]])=2,MONTH(jaar_zip[[#This Row],[Datum]])=11,MONTH(jaar_zip[[#This Row],[Datum]])=12),1.1,IF(OR(MONTH(jaar_zip[[#This Row],[Datum]])=3,MONTH(jaar_zip[[#This Row],[Datum]])=10),1,0.8))*jaar_zip[[#This Row],[graaddagen]],"")</f>
        <v>8.36</v>
      </c>
      <c r="O1876" s="101">
        <f>IF(ISNUMBER(jaar_zip[[#This Row],[etmaaltemperatuur]]),IF(jaar_zip[[#This Row],[etmaaltemperatuur]]&gt;stookgrens,jaar_zip[[#This Row],[etmaaltemperatuur]]-stookgrens,0),"")</f>
        <v>0</v>
      </c>
    </row>
    <row r="1877" spans="1:15" x14ac:dyDescent="0.3">
      <c r="A1877">
        <v>279</v>
      </c>
      <c r="B1877">
        <v>20240215</v>
      </c>
      <c r="C1877">
        <v>3.9</v>
      </c>
      <c r="D1877">
        <v>11.9</v>
      </c>
      <c r="E1877">
        <v>168</v>
      </c>
      <c r="F1877">
        <v>1.1000000000000001</v>
      </c>
      <c r="G1877">
        <v>1012.8</v>
      </c>
      <c r="H1877">
        <v>93</v>
      </c>
      <c r="I1877" s="101" t="s">
        <v>27</v>
      </c>
      <c r="J1877" s="1">
        <f>DATEVALUE(RIGHT(jaar_zip[[#This Row],[YYYYMMDD]],2)&amp;"-"&amp;MID(jaar_zip[[#This Row],[YYYYMMDD]],5,2)&amp;"-"&amp;LEFT(jaar_zip[[#This Row],[YYYYMMDD]],4))</f>
        <v>45337</v>
      </c>
      <c r="K1877" s="101" t="str">
        <f>IF(AND(VALUE(MONTH(jaar_zip[[#This Row],[Datum]]))=1,VALUE(WEEKNUM(jaar_zip[[#This Row],[Datum]],21))&gt;51),RIGHT(YEAR(jaar_zip[[#This Row],[Datum]])-1,2),RIGHT(YEAR(jaar_zip[[#This Row],[Datum]]),2))&amp;"-"&amp; TEXT(WEEKNUM(jaar_zip[[#This Row],[Datum]],21),"00")</f>
        <v>24-07</v>
      </c>
      <c r="L1877" s="101">
        <f>MONTH(jaar_zip[[#This Row],[Datum]])</f>
        <v>2</v>
      </c>
      <c r="M1877" s="101">
        <f>IF(ISNUMBER(jaar_zip[[#This Row],[etmaaltemperatuur]]),IF(jaar_zip[[#This Row],[etmaaltemperatuur]]&lt;stookgrens,stookgrens-jaar_zip[[#This Row],[etmaaltemperatuur]],0),"")</f>
        <v>6.1</v>
      </c>
      <c r="N1877" s="101">
        <f>IF(ISNUMBER(jaar_zip[[#This Row],[graaddagen]]),IF(OR(MONTH(jaar_zip[[#This Row],[Datum]])=1,MONTH(jaar_zip[[#This Row],[Datum]])=2,MONTH(jaar_zip[[#This Row],[Datum]])=11,MONTH(jaar_zip[[#This Row],[Datum]])=12),1.1,IF(OR(MONTH(jaar_zip[[#This Row],[Datum]])=3,MONTH(jaar_zip[[#This Row],[Datum]])=10),1,0.8))*jaar_zip[[#This Row],[graaddagen]],"")</f>
        <v>6.71</v>
      </c>
      <c r="O1877" s="101">
        <f>IF(ISNUMBER(jaar_zip[[#This Row],[etmaaltemperatuur]]),IF(jaar_zip[[#This Row],[etmaaltemperatuur]]&gt;stookgrens,jaar_zip[[#This Row],[etmaaltemperatuur]]-stookgrens,0),"")</f>
        <v>0</v>
      </c>
    </row>
    <row r="1878" spans="1:15" x14ac:dyDescent="0.3">
      <c r="A1878">
        <v>279</v>
      </c>
      <c r="B1878">
        <v>20240216</v>
      </c>
      <c r="C1878">
        <v>4.7</v>
      </c>
      <c r="D1878">
        <v>10.7</v>
      </c>
      <c r="E1878">
        <v>210</v>
      </c>
      <c r="F1878">
        <v>1.2</v>
      </c>
      <c r="G1878">
        <v>1013.4</v>
      </c>
      <c r="H1878">
        <v>88</v>
      </c>
      <c r="I1878" s="101" t="s">
        <v>27</v>
      </c>
      <c r="J1878" s="1">
        <f>DATEVALUE(RIGHT(jaar_zip[[#This Row],[YYYYMMDD]],2)&amp;"-"&amp;MID(jaar_zip[[#This Row],[YYYYMMDD]],5,2)&amp;"-"&amp;LEFT(jaar_zip[[#This Row],[YYYYMMDD]],4))</f>
        <v>45338</v>
      </c>
      <c r="K1878" s="101" t="str">
        <f>IF(AND(VALUE(MONTH(jaar_zip[[#This Row],[Datum]]))=1,VALUE(WEEKNUM(jaar_zip[[#This Row],[Datum]],21))&gt;51),RIGHT(YEAR(jaar_zip[[#This Row],[Datum]])-1,2),RIGHT(YEAR(jaar_zip[[#This Row],[Datum]]),2))&amp;"-"&amp; TEXT(WEEKNUM(jaar_zip[[#This Row],[Datum]],21),"00")</f>
        <v>24-07</v>
      </c>
      <c r="L1878" s="101">
        <f>MONTH(jaar_zip[[#This Row],[Datum]])</f>
        <v>2</v>
      </c>
      <c r="M1878" s="101">
        <f>IF(ISNUMBER(jaar_zip[[#This Row],[etmaaltemperatuur]]),IF(jaar_zip[[#This Row],[etmaaltemperatuur]]&lt;stookgrens,stookgrens-jaar_zip[[#This Row],[etmaaltemperatuur]],0),"")</f>
        <v>7.3000000000000007</v>
      </c>
      <c r="N1878" s="101">
        <f>IF(ISNUMBER(jaar_zip[[#This Row],[graaddagen]]),IF(OR(MONTH(jaar_zip[[#This Row],[Datum]])=1,MONTH(jaar_zip[[#This Row],[Datum]])=2,MONTH(jaar_zip[[#This Row],[Datum]])=11,MONTH(jaar_zip[[#This Row],[Datum]])=12),1.1,IF(OR(MONTH(jaar_zip[[#This Row],[Datum]])=3,MONTH(jaar_zip[[#This Row],[Datum]])=10),1,0.8))*jaar_zip[[#This Row],[graaddagen]],"")</f>
        <v>8.0300000000000011</v>
      </c>
      <c r="O1878" s="101">
        <f>IF(ISNUMBER(jaar_zip[[#This Row],[etmaaltemperatuur]]),IF(jaar_zip[[#This Row],[etmaaltemperatuur]]&gt;stookgrens,jaar_zip[[#This Row],[etmaaltemperatuur]]-stookgrens,0),"")</f>
        <v>0</v>
      </c>
    </row>
    <row r="1879" spans="1:15" x14ac:dyDescent="0.3">
      <c r="A1879">
        <v>279</v>
      </c>
      <c r="B1879">
        <v>20240217</v>
      </c>
      <c r="C1879">
        <v>2.5</v>
      </c>
      <c r="D1879">
        <v>8.6999999999999993</v>
      </c>
      <c r="E1879">
        <v>469</v>
      </c>
      <c r="F1879">
        <v>-0.1</v>
      </c>
      <c r="G1879">
        <v>1029.8</v>
      </c>
      <c r="H1879">
        <v>91</v>
      </c>
      <c r="I1879" s="101" t="s">
        <v>27</v>
      </c>
      <c r="J1879" s="1">
        <f>DATEVALUE(RIGHT(jaar_zip[[#This Row],[YYYYMMDD]],2)&amp;"-"&amp;MID(jaar_zip[[#This Row],[YYYYMMDD]],5,2)&amp;"-"&amp;LEFT(jaar_zip[[#This Row],[YYYYMMDD]],4))</f>
        <v>45339</v>
      </c>
      <c r="K1879" s="101" t="str">
        <f>IF(AND(VALUE(MONTH(jaar_zip[[#This Row],[Datum]]))=1,VALUE(WEEKNUM(jaar_zip[[#This Row],[Datum]],21))&gt;51),RIGHT(YEAR(jaar_zip[[#This Row],[Datum]])-1,2),RIGHT(YEAR(jaar_zip[[#This Row],[Datum]]),2))&amp;"-"&amp; TEXT(WEEKNUM(jaar_zip[[#This Row],[Datum]],21),"00")</f>
        <v>24-07</v>
      </c>
      <c r="L1879" s="101">
        <f>MONTH(jaar_zip[[#This Row],[Datum]])</f>
        <v>2</v>
      </c>
      <c r="M1879" s="101">
        <f>IF(ISNUMBER(jaar_zip[[#This Row],[etmaaltemperatuur]]),IF(jaar_zip[[#This Row],[etmaaltemperatuur]]&lt;stookgrens,stookgrens-jaar_zip[[#This Row],[etmaaltemperatuur]],0),"")</f>
        <v>9.3000000000000007</v>
      </c>
      <c r="N1879" s="101">
        <f>IF(ISNUMBER(jaar_zip[[#This Row],[graaddagen]]),IF(OR(MONTH(jaar_zip[[#This Row],[Datum]])=1,MONTH(jaar_zip[[#This Row],[Datum]])=2,MONTH(jaar_zip[[#This Row],[Datum]])=11,MONTH(jaar_zip[[#This Row],[Datum]])=12),1.1,IF(OR(MONTH(jaar_zip[[#This Row],[Datum]])=3,MONTH(jaar_zip[[#This Row],[Datum]])=10),1,0.8))*jaar_zip[[#This Row],[graaddagen]],"")</f>
        <v>10.230000000000002</v>
      </c>
      <c r="O1879" s="101">
        <f>IF(ISNUMBER(jaar_zip[[#This Row],[etmaaltemperatuur]]),IF(jaar_zip[[#This Row],[etmaaltemperatuur]]&gt;stookgrens,jaar_zip[[#This Row],[etmaaltemperatuur]]-stookgrens,0),"")</f>
        <v>0</v>
      </c>
    </row>
    <row r="1880" spans="1:15" x14ac:dyDescent="0.3">
      <c r="A1880">
        <v>279</v>
      </c>
      <c r="B1880">
        <v>20240218</v>
      </c>
      <c r="C1880">
        <v>6.1</v>
      </c>
      <c r="D1880">
        <v>8.8000000000000007</v>
      </c>
      <c r="E1880">
        <v>119</v>
      </c>
      <c r="F1880">
        <v>21</v>
      </c>
      <c r="G1880">
        <v>1022.5</v>
      </c>
      <c r="H1880">
        <v>93</v>
      </c>
      <c r="I1880" s="101" t="s">
        <v>27</v>
      </c>
      <c r="J1880" s="1">
        <f>DATEVALUE(RIGHT(jaar_zip[[#This Row],[YYYYMMDD]],2)&amp;"-"&amp;MID(jaar_zip[[#This Row],[YYYYMMDD]],5,2)&amp;"-"&amp;LEFT(jaar_zip[[#This Row],[YYYYMMDD]],4))</f>
        <v>45340</v>
      </c>
      <c r="K1880" s="101" t="str">
        <f>IF(AND(VALUE(MONTH(jaar_zip[[#This Row],[Datum]]))=1,VALUE(WEEKNUM(jaar_zip[[#This Row],[Datum]],21))&gt;51),RIGHT(YEAR(jaar_zip[[#This Row],[Datum]])-1,2),RIGHT(YEAR(jaar_zip[[#This Row],[Datum]]),2))&amp;"-"&amp; TEXT(WEEKNUM(jaar_zip[[#This Row],[Datum]],21),"00")</f>
        <v>24-07</v>
      </c>
      <c r="L1880" s="101">
        <f>MONTH(jaar_zip[[#This Row],[Datum]])</f>
        <v>2</v>
      </c>
      <c r="M1880" s="101">
        <f>IF(ISNUMBER(jaar_zip[[#This Row],[etmaaltemperatuur]]),IF(jaar_zip[[#This Row],[etmaaltemperatuur]]&lt;stookgrens,stookgrens-jaar_zip[[#This Row],[etmaaltemperatuur]],0),"")</f>
        <v>9.1999999999999993</v>
      </c>
      <c r="N1880" s="101">
        <f>IF(ISNUMBER(jaar_zip[[#This Row],[graaddagen]]),IF(OR(MONTH(jaar_zip[[#This Row],[Datum]])=1,MONTH(jaar_zip[[#This Row],[Datum]])=2,MONTH(jaar_zip[[#This Row],[Datum]])=11,MONTH(jaar_zip[[#This Row],[Datum]])=12),1.1,IF(OR(MONTH(jaar_zip[[#This Row],[Datum]])=3,MONTH(jaar_zip[[#This Row],[Datum]])=10),1,0.8))*jaar_zip[[#This Row],[graaddagen]],"")</f>
        <v>10.119999999999999</v>
      </c>
      <c r="O1880" s="101">
        <f>IF(ISNUMBER(jaar_zip[[#This Row],[etmaaltemperatuur]]),IF(jaar_zip[[#This Row],[etmaaltemperatuur]]&gt;stookgrens,jaar_zip[[#This Row],[etmaaltemperatuur]]-stookgrens,0),"")</f>
        <v>0</v>
      </c>
    </row>
    <row r="1881" spans="1:15" x14ac:dyDescent="0.3">
      <c r="A1881">
        <v>279</v>
      </c>
      <c r="B1881">
        <v>20240219</v>
      </c>
      <c r="C1881">
        <v>4.9000000000000004</v>
      </c>
      <c r="D1881">
        <v>8.3000000000000007</v>
      </c>
      <c r="E1881">
        <v>235</v>
      </c>
      <c r="F1881">
        <v>0.9</v>
      </c>
      <c r="G1881">
        <v>1024.3</v>
      </c>
      <c r="H1881">
        <v>92</v>
      </c>
      <c r="I1881" s="101" t="s">
        <v>27</v>
      </c>
      <c r="J1881" s="1">
        <f>DATEVALUE(RIGHT(jaar_zip[[#This Row],[YYYYMMDD]],2)&amp;"-"&amp;MID(jaar_zip[[#This Row],[YYYYMMDD]],5,2)&amp;"-"&amp;LEFT(jaar_zip[[#This Row],[YYYYMMDD]],4))</f>
        <v>45341</v>
      </c>
      <c r="K1881" s="101" t="str">
        <f>IF(AND(VALUE(MONTH(jaar_zip[[#This Row],[Datum]]))=1,VALUE(WEEKNUM(jaar_zip[[#This Row],[Datum]],21))&gt;51),RIGHT(YEAR(jaar_zip[[#This Row],[Datum]])-1,2),RIGHT(YEAR(jaar_zip[[#This Row],[Datum]]),2))&amp;"-"&amp; TEXT(WEEKNUM(jaar_zip[[#This Row],[Datum]],21),"00")</f>
        <v>24-08</v>
      </c>
      <c r="L1881" s="101">
        <f>MONTH(jaar_zip[[#This Row],[Datum]])</f>
        <v>2</v>
      </c>
      <c r="M1881" s="101">
        <f>IF(ISNUMBER(jaar_zip[[#This Row],[etmaaltemperatuur]]),IF(jaar_zip[[#This Row],[etmaaltemperatuur]]&lt;stookgrens,stookgrens-jaar_zip[[#This Row],[etmaaltemperatuur]],0),"")</f>
        <v>9.6999999999999993</v>
      </c>
      <c r="N1881" s="101">
        <f>IF(ISNUMBER(jaar_zip[[#This Row],[graaddagen]]),IF(OR(MONTH(jaar_zip[[#This Row],[Datum]])=1,MONTH(jaar_zip[[#This Row],[Datum]])=2,MONTH(jaar_zip[[#This Row],[Datum]])=11,MONTH(jaar_zip[[#This Row],[Datum]])=12),1.1,IF(OR(MONTH(jaar_zip[[#This Row],[Datum]])=3,MONTH(jaar_zip[[#This Row],[Datum]])=10),1,0.8))*jaar_zip[[#This Row],[graaddagen]],"")</f>
        <v>10.67</v>
      </c>
      <c r="O1881" s="101">
        <f>IF(ISNUMBER(jaar_zip[[#This Row],[etmaaltemperatuur]]),IF(jaar_zip[[#This Row],[etmaaltemperatuur]]&gt;stookgrens,jaar_zip[[#This Row],[etmaaltemperatuur]]-stookgrens,0),"")</f>
        <v>0</v>
      </c>
    </row>
    <row r="1882" spans="1:15" x14ac:dyDescent="0.3">
      <c r="A1882">
        <v>279</v>
      </c>
      <c r="B1882">
        <v>20240220</v>
      </c>
      <c r="C1882">
        <v>4.9000000000000004</v>
      </c>
      <c r="D1882">
        <v>8</v>
      </c>
      <c r="E1882">
        <v>446</v>
      </c>
      <c r="F1882">
        <v>-0.1</v>
      </c>
      <c r="G1882">
        <v>1024.2</v>
      </c>
      <c r="H1882">
        <v>89</v>
      </c>
      <c r="I1882" s="101" t="s">
        <v>27</v>
      </c>
      <c r="J1882" s="1">
        <f>DATEVALUE(RIGHT(jaar_zip[[#This Row],[YYYYMMDD]],2)&amp;"-"&amp;MID(jaar_zip[[#This Row],[YYYYMMDD]],5,2)&amp;"-"&amp;LEFT(jaar_zip[[#This Row],[YYYYMMDD]],4))</f>
        <v>45342</v>
      </c>
      <c r="K1882" s="101" t="str">
        <f>IF(AND(VALUE(MONTH(jaar_zip[[#This Row],[Datum]]))=1,VALUE(WEEKNUM(jaar_zip[[#This Row],[Datum]],21))&gt;51),RIGHT(YEAR(jaar_zip[[#This Row],[Datum]])-1,2),RIGHT(YEAR(jaar_zip[[#This Row],[Datum]]),2))&amp;"-"&amp; TEXT(WEEKNUM(jaar_zip[[#This Row],[Datum]],21),"00")</f>
        <v>24-08</v>
      </c>
      <c r="L1882" s="101">
        <f>MONTH(jaar_zip[[#This Row],[Datum]])</f>
        <v>2</v>
      </c>
      <c r="M1882" s="101">
        <f>IF(ISNUMBER(jaar_zip[[#This Row],[etmaaltemperatuur]]),IF(jaar_zip[[#This Row],[etmaaltemperatuur]]&lt;stookgrens,stookgrens-jaar_zip[[#This Row],[etmaaltemperatuur]],0),"")</f>
        <v>10</v>
      </c>
      <c r="N1882" s="101">
        <f>IF(ISNUMBER(jaar_zip[[#This Row],[graaddagen]]),IF(OR(MONTH(jaar_zip[[#This Row],[Datum]])=1,MONTH(jaar_zip[[#This Row],[Datum]])=2,MONTH(jaar_zip[[#This Row],[Datum]])=11,MONTH(jaar_zip[[#This Row],[Datum]])=12),1.1,IF(OR(MONTH(jaar_zip[[#This Row],[Datum]])=3,MONTH(jaar_zip[[#This Row],[Datum]])=10),1,0.8))*jaar_zip[[#This Row],[graaddagen]],"")</f>
        <v>11</v>
      </c>
      <c r="O1882" s="101">
        <f>IF(ISNUMBER(jaar_zip[[#This Row],[etmaaltemperatuur]]),IF(jaar_zip[[#This Row],[etmaaltemperatuur]]&gt;stookgrens,jaar_zip[[#This Row],[etmaaltemperatuur]]-stookgrens,0),"")</f>
        <v>0</v>
      </c>
    </row>
    <row r="1883" spans="1:15" x14ac:dyDescent="0.3">
      <c r="A1883">
        <v>279</v>
      </c>
      <c r="B1883">
        <v>20240221</v>
      </c>
      <c r="C1883">
        <v>6.4</v>
      </c>
      <c r="D1883">
        <v>8.8000000000000007</v>
      </c>
      <c r="E1883">
        <v>244</v>
      </c>
      <c r="F1883">
        <v>6.8</v>
      </c>
      <c r="G1883">
        <v>1009.8</v>
      </c>
      <c r="H1883">
        <v>90</v>
      </c>
      <c r="I1883" s="101" t="s">
        <v>27</v>
      </c>
      <c r="J1883" s="1">
        <f>DATEVALUE(RIGHT(jaar_zip[[#This Row],[YYYYMMDD]],2)&amp;"-"&amp;MID(jaar_zip[[#This Row],[YYYYMMDD]],5,2)&amp;"-"&amp;LEFT(jaar_zip[[#This Row],[YYYYMMDD]],4))</f>
        <v>45343</v>
      </c>
      <c r="K1883" s="101" t="str">
        <f>IF(AND(VALUE(MONTH(jaar_zip[[#This Row],[Datum]]))=1,VALUE(WEEKNUM(jaar_zip[[#This Row],[Datum]],21))&gt;51),RIGHT(YEAR(jaar_zip[[#This Row],[Datum]])-1,2),RIGHT(YEAR(jaar_zip[[#This Row],[Datum]]),2))&amp;"-"&amp; TEXT(WEEKNUM(jaar_zip[[#This Row],[Datum]],21),"00")</f>
        <v>24-08</v>
      </c>
      <c r="L1883" s="101">
        <f>MONTH(jaar_zip[[#This Row],[Datum]])</f>
        <v>2</v>
      </c>
      <c r="M1883" s="101">
        <f>IF(ISNUMBER(jaar_zip[[#This Row],[etmaaltemperatuur]]),IF(jaar_zip[[#This Row],[etmaaltemperatuur]]&lt;stookgrens,stookgrens-jaar_zip[[#This Row],[etmaaltemperatuur]],0),"")</f>
        <v>9.1999999999999993</v>
      </c>
      <c r="N1883" s="101">
        <f>IF(ISNUMBER(jaar_zip[[#This Row],[graaddagen]]),IF(OR(MONTH(jaar_zip[[#This Row],[Datum]])=1,MONTH(jaar_zip[[#This Row],[Datum]])=2,MONTH(jaar_zip[[#This Row],[Datum]])=11,MONTH(jaar_zip[[#This Row],[Datum]])=12),1.1,IF(OR(MONTH(jaar_zip[[#This Row],[Datum]])=3,MONTH(jaar_zip[[#This Row],[Datum]])=10),1,0.8))*jaar_zip[[#This Row],[graaddagen]],"")</f>
        <v>10.119999999999999</v>
      </c>
      <c r="O1883" s="101">
        <f>IF(ISNUMBER(jaar_zip[[#This Row],[etmaaltemperatuur]]),IF(jaar_zip[[#This Row],[etmaaltemperatuur]]&gt;stookgrens,jaar_zip[[#This Row],[etmaaltemperatuur]]-stookgrens,0),"")</f>
        <v>0</v>
      </c>
    </row>
    <row r="1884" spans="1:15" x14ac:dyDescent="0.3">
      <c r="A1884">
        <v>279</v>
      </c>
      <c r="B1884">
        <v>20240222</v>
      </c>
      <c r="C1884">
        <v>6.8</v>
      </c>
      <c r="D1884">
        <v>9.6999999999999993</v>
      </c>
      <c r="E1884">
        <v>352</v>
      </c>
      <c r="F1884">
        <v>5.2</v>
      </c>
      <c r="G1884">
        <v>985.6</v>
      </c>
      <c r="H1884">
        <v>91</v>
      </c>
      <c r="I1884" s="101" t="s">
        <v>27</v>
      </c>
      <c r="J1884" s="1">
        <f>DATEVALUE(RIGHT(jaar_zip[[#This Row],[YYYYMMDD]],2)&amp;"-"&amp;MID(jaar_zip[[#This Row],[YYYYMMDD]],5,2)&amp;"-"&amp;LEFT(jaar_zip[[#This Row],[YYYYMMDD]],4))</f>
        <v>45344</v>
      </c>
      <c r="K1884" s="101" t="str">
        <f>IF(AND(VALUE(MONTH(jaar_zip[[#This Row],[Datum]]))=1,VALUE(WEEKNUM(jaar_zip[[#This Row],[Datum]],21))&gt;51),RIGHT(YEAR(jaar_zip[[#This Row],[Datum]])-1,2),RIGHT(YEAR(jaar_zip[[#This Row],[Datum]]),2))&amp;"-"&amp; TEXT(WEEKNUM(jaar_zip[[#This Row],[Datum]],21),"00")</f>
        <v>24-08</v>
      </c>
      <c r="L1884" s="101">
        <f>MONTH(jaar_zip[[#This Row],[Datum]])</f>
        <v>2</v>
      </c>
      <c r="M1884" s="101">
        <f>IF(ISNUMBER(jaar_zip[[#This Row],[etmaaltemperatuur]]),IF(jaar_zip[[#This Row],[etmaaltemperatuur]]&lt;stookgrens,stookgrens-jaar_zip[[#This Row],[etmaaltemperatuur]],0),"")</f>
        <v>8.3000000000000007</v>
      </c>
      <c r="N1884" s="101">
        <f>IF(ISNUMBER(jaar_zip[[#This Row],[graaddagen]]),IF(OR(MONTH(jaar_zip[[#This Row],[Datum]])=1,MONTH(jaar_zip[[#This Row],[Datum]])=2,MONTH(jaar_zip[[#This Row],[Datum]])=11,MONTH(jaar_zip[[#This Row],[Datum]])=12),1.1,IF(OR(MONTH(jaar_zip[[#This Row],[Datum]])=3,MONTH(jaar_zip[[#This Row],[Datum]])=10),1,0.8))*jaar_zip[[#This Row],[graaddagen]],"")</f>
        <v>9.1300000000000008</v>
      </c>
      <c r="O1884" s="101">
        <f>IF(ISNUMBER(jaar_zip[[#This Row],[etmaaltemperatuur]]),IF(jaar_zip[[#This Row],[etmaaltemperatuur]]&gt;stookgrens,jaar_zip[[#This Row],[etmaaltemperatuur]]-stookgrens,0),"")</f>
        <v>0</v>
      </c>
    </row>
    <row r="1885" spans="1:15" x14ac:dyDescent="0.3">
      <c r="A1885">
        <v>279</v>
      </c>
      <c r="B1885">
        <v>20240223</v>
      </c>
      <c r="C1885">
        <v>6.5</v>
      </c>
      <c r="D1885">
        <v>5.7</v>
      </c>
      <c r="E1885">
        <v>297</v>
      </c>
      <c r="F1885">
        <v>2</v>
      </c>
      <c r="G1885">
        <v>990</v>
      </c>
      <c r="H1885">
        <v>82</v>
      </c>
      <c r="I1885" s="101" t="s">
        <v>27</v>
      </c>
      <c r="J1885" s="1">
        <f>DATEVALUE(RIGHT(jaar_zip[[#This Row],[YYYYMMDD]],2)&amp;"-"&amp;MID(jaar_zip[[#This Row],[YYYYMMDD]],5,2)&amp;"-"&amp;LEFT(jaar_zip[[#This Row],[YYYYMMDD]],4))</f>
        <v>45345</v>
      </c>
      <c r="K1885" s="101" t="str">
        <f>IF(AND(VALUE(MONTH(jaar_zip[[#This Row],[Datum]]))=1,VALUE(WEEKNUM(jaar_zip[[#This Row],[Datum]],21))&gt;51),RIGHT(YEAR(jaar_zip[[#This Row],[Datum]])-1,2),RIGHT(YEAR(jaar_zip[[#This Row],[Datum]]),2))&amp;"-"&amp; TEXT(WEEKNUM(jaar_zip[[#This Row],[Datum]],21),"00")</f>
        <v>24-08</v>
      </c>
      <c r="L1885" s="101">
        <f>MONTH(jaar_zip[[#This Row],[Datum]])</f>
        <v>2</v>
      </c>
      <c r="M1885" s="101">
        <f>IF(ISNUMBER(jaar_zip[[#This Row],[etmaaltemperatuur]]),IF(jaar_zip[[#This Row],[etmaaltemperatuur]]&lt;stookgrens,stookgrens-jaar_zip[[#This Row],[etmaaltemperatuur]],0),"")</f>
        <v>12.3</v>
      </c>
      <c r="N1885" s="101">
        <f>IF(ISNUMBER(jaar_zip[[#This Row],[graaddagen]]),IF(OR(MONTH(jaar_zip[[#This Row],[Datum]])=1,MONTH(jaar_zip[[#This Row],[Datum]])=2,MONTH(jaar_zip[[#This Row],[Datum]])=11,MONTH(jaar_zip[[#This Row],[Datum]])=12),1.1,IF(OR(MONTH(jaar_zip[[#This Row],[Datum]])=3,MONTH(jaar_zip[[#This Row],[Datum]])=10),1,0.8))*jaar_zip[[#This Row],[graaddagen]],"")</f>
        <v>13.530000000000001</v>
      </c>
      <c r="O1885" s="101">
        <f>IF(ISNUMBER(jaar_zip[[#This Row],[etmaaltemperatuur]]),IF(jaar_zip[[#This Row],[etmaaltemperatuur]]&gt;stookgrens,jaar_zip[[#This Row],[etmaaltemperatuur]]-stookgrens,0),"")</f>
        <v>0</v>
      </c>
    </row>
    <row r="1886" spans="1:15" x14ac:dyDescent="0.3">
      <c r="A1886">
        <v>279</v>
      </c>
      <c r="B1886">
        <v>20240224</v>
      </c>
      <c r="C1886">
        <v>4.0999999999999996</v>
      </c>
      <c r="D1886">
        <v>4.5999999999999996</v>
      </c>
      <c r="E1886">
        <v>446</v>
      </c>
      <c r="F1886">
        <v>2.4</v>
      </c>
      <c r="G1886">
        <v>998.2</v>
      </c>
      <c r="H1886">
        <v>87</v>
      </c>
      <c r="I1886" s="101" t="s">
        <v>27</v>
      </c>
      <c r="J1886" s="1">
        <f>DATEVALUE(RIGHT(jaar_zip[[#This Row],[YYYYMMDD]],2)&amp;"-"&amp;MID(jaar_zip[[#This Row],[YYYYMMDD]],5,2)&amp;"-"&amp;LEFT(jaar_zip[[#This Row],[YYYYMMDD]],4))</f>
        <v>45346</v>
      </c>
      <c r="K1886" s="101" t="str">
        <f>IF(AND(VALUE(MONTH(jaar_zip[[#This Row],[Datum]]))=1,VALUE(WEEKNUM(jaar_zip[[#This Row],[Datum]],21))&gt;51),RIGHT(YEAR(jaar_zip[[#This Row],[Datum]])-1,2),RIGHT(YEAR(jaar_zip[[#This Row],[Datum]]),2))&amp;"-"&amp; TEXT(WEEKNUM(jaar_zip[[#This Row],[Datum]],21),"00")</f>
        <v>24-08</v>
      </c>
      <c r="L1886" s="101">
        <f>MONTH(jaar_zip[[#This Row],[Datum]])</f>
        <v>2</v>
      </c>
      <c r="M1886" s="101">
        <f>IF(ISNUMBER(jaar_zip[[#This Row],[etmaaltemperatuur]]),IF(jaar_zip[[#This Row],[etmaaltemperatuur]]&lt;stookgrens,stookgrens-jaar_zip[[#This Row],[etmaaltemperatuur]],0),"")</f>
        <v>13.4</v>
      </c>
      <c r="N1886" s="101">
        <f>IF(ISNUMBER(jaar_zip[[#This Row],[graaddagen]]),IF(OR(MONTH(jaar_zip[[#This Row],[Datum]])=1,MONTH(jaar_zip[[#This Row],[Datum]])=2,MONTH(jaar_zip[[#This Row],[Datum]])=11,MONTH(jaar_zip[[#This Row],[Datum]])=12),1.1,IF(OR(MONTH(jaar_zip[[#This Row],[Datum]])=3,MONTH(jaar_zip[[#This Row],[Datum]])=10),1,0.8))*jaar_zip[[#This Row],[graaddagen]],"")</f>
        <v>14.740000000000002</v>
      </c>
      <c r="O1886" s="101">
        <f>IF(ISNUMBER(jaar_zip[[#This Row],[etmaaltemperatuur]]),IF(jaar_zip[[#This Row],[etmaaltemperatuur]]&gt;stookgrens,jaar_zip[[#This Row],[etmaaltemperatuur]]-stookgrens,0),"")</f>
        <v>0</v>
      </c>
    </row>
    <row r="1887" spans="1:15" x14ac:dyDescent="0.3">
      <c r="A1887">
        <v>279</v>
      </c>
      <c r="B1887">
        <v>20240225</v>
      </c>
      <c r="C1887">
        <v>3.3</v>
      </c>
      <c r="D1887">
        <v>5.2</v>
      </c>
      <c r="E1887">
        <v>372</v>
      </c>
      <c r="F1887">
        <v>0.7</v>
      </c>
      <c r="G1887">
        <v>1000.7</v>
      </c>
      <c r="H1887">
        <v>88</v>
      </c>
      <c r="I1887" s="101" t="s">
        <v>27</v>
      </c>
      <c r="J1887" s="1">
        <f>DATEVALUE(RIGHT(jaar_zip[[#This Row],[YYYYMMDD]],2)&amp;"-"&amp;MID(jaar_zip[[#This Row],[YYYYMMDD]],5,2)&amp;"-"&amp;LEFT(jaar_zip[[#This Row],[YYYYMMDD]],4))</f>
        <v>45347</v>
      </c>
      <c r="K1887" s="101" t="str">
        <f>IF(AND(VALUE(MONTH(jaar_zip[[#This Row],[Datum]]))=1,VALUE(WEEKNUM(jaar_zip[[#This Row],[Datum]],21))&gt;51),RIGHT(YEAR(jaar_zip[[#This Row],[Datum]])-1,2),RIGHT(YEAR(jaar_zip[[#This Row],[Datum]]),2))&amp;"-"&amp; TEXT(WEEKNUM(jaar_zip[[#This Row],[Datum]],21),"00")</f>
        <v>24-08</v>
      </c>
      <c r="L1887" s="101">
        <f>MONTH(jaar_zip[[#This Row],[Datum]])</f>
        <v>2</v>
      </c>
      <c r="M1887" s="101">
        <f>IF(ISNUMBER(jaar_zip[[#This Row],[etmaaltemperatuur]]),IF(jaar_zip[[#This Row],[etmaaltemperatuur]]&lt;stookgrens,stookgrens-jaar_zip[[#This Row],[etmaaltemperatuur]],0),"")</f>
        <v>12.8</v>
      </c>
      <c r="N1887" s="101">
        <f>IF(ISNUMBER(jaar_zip[[#This Row],[graaddagen]]),IF(OR(MONTH(jaar_zip[[#This Row],[Datum]])=1,MONTH(jaar_zip[[#This Row],[Datum]])=2,MONTH(jaar_zip[[#This Row],[Datum]])=11,MONTH(jaar_zip[[#This Row],[Datum]])=12),1.1,IF(OR(MONTH(jaar_zip[[#This Row],[Datum]])=3,MONTH(jaar_zip[[#This Row],[Datum]])=10),1,0.8))*jaar_zip[[#This Row],[graaddagen]],"")</f>
        <v>14.080000000000002</v>
      </c>
      <c r="O1887" s="101">
        <f>IF(ISNUMBER(jaar_zip[[#This Row],[etmaaltemperatuur]]),IF(jaar_zip[[#This Row],[etmaaltemperatuur]]&gt;stookgrens,jaar_zip[[#This Row],[etmaaltemperatuur]]-stookgrens,0),"")</f>
        <v>0</v>
      </c>
    </row>
    <row r="1888" spans="1:15" x14ac:dyDescent="0.3">
      <c r="A1888">
        <v>279</v>
      </c>
      <c r="B1888">
        <v>20240226</v>
      </c>
      <c r="C1888">
        <v>6.3</v>
      </c>
      <c r="D1888">
        <v>4</v>
      </c>
      <c r="E1888">
        <v>324</v>
      </c>
      <c r="F1888">
        <v>0</v>
      </c>
      <c r="G1888">
        <v>1008.6</v>
      </c>
      <c r="H1888">
        <v>89</v>
      </c>
      <c r="I1888" s="101" t="s">
        <v>27</v>
      </c>
      <c r="J1888" s="1">
        <f>DATEVALUE(RIGHT(jaar_zip[[#This Row],[YYYYMMDD]],2)&amp;"-"&amp;MID(jaar_zip[[#This Row],[YYYYMMDD]],5,2)&amp;"-"&amp;LEFT(jaar_zip[[#This Row],[YYYYMMDD]],4))</f>
        <v>45348</v>
      </c>
      <c r="K1888" s="101" t="str">
        <f>IF(AND(VALUE(MONTH(jaar_zip[[#This Row],[Datum]]))=1,VALUE(WEEKNUM(jaar_zip[[#This Row],[Datum]],21))&gt;51),RIGHT(YEAR(jaar_zip[[#This Row],[Datum]])-1,2),RIGHT(YEAR(jaar_zip[[#This Row],[Datum]]),2))&amp;"-"&amp; TEXT(WEEKNUM(jaar_zip[[#This Row],[Datum]],21),"00")</f>
        <v>24-09</v>
      </c>
      <c r="L1888" s="101">
        <f>MONTH(jaar_zip[[#This Row],[Datum]])</f>
        <v>2</v>
      </c>
      <c r="M1888" s="101">
        <f>IF(ISNUMBER(jaar_zip[[#This Row],[etmaaltemperatuur]]),IF(jaar_zip[[#This Row],[etmaaltemperatuur]]&lt;stookgrens,stookgrens-jaar_zip[[#This Row],[etmaaltemperatuur]],0),"")</f>
        <v>14</v>
      </c>
      <c r="N1888" s="101">
        <f>IF(ISNUMBER(jaar_zip[[#This Row],[graaddagen]]),IF(OR(MONTH(jaar_zip[[#This Row],[Datum]])=1,MONTH(jaar_zip[[#This Row],[Datum]])=2,MONTH(jaar_zip[[#This Row],[Datum]])=11,MONTH(jaar_zip[[#This Row],[Datum]])=12),1.1,IF(OR(MONTH(jaar_zip[[#This Row],[Datum]])=3,MONTH(jaar_zip[[#This Row],[Datum]])=10),1,0.8))*jaar_zip[[#This Row],[graaddagen]],"")</f>
        <v>15.400000000000002</v>
      </c>
      <c r="O1888" s="101">
        <f>IF(ISNUMBER(jaar_zip[[#This Row],[etmaaltemperatuur]]),IF(jaar_zip[[#This Row],[etmaaltemperatuur]]&gt;stookgrens,jaar_zip[[#This Row],[etmaaltemperatuur]]-stookgrens,0),"")</f>
        <v>0</v>
      </c>
    </row>
    <row r="1889" spans="1:15" x14ac:dyDescent="0.3">
      <c r="A1889">
        <v>279</v>
      </c>
      <c r="B1889">
        <v>20240227</v>
      </c>
      <c r="C1889">
        <v>2.5</v>
      </c>
      <c r="D1889">
        <v>2.9</v>
      </c>
      <c r="E1889">
        <v>683</v>
      </c>
      <c r="F1889">
        <v>0</v>
      </c>
      <c r="G1889">
        <v>1018.8</v>
      </c>
      <c r="H1889">
        <v>91</v>
      </c>
      <c r="I1889" s="101" t="s">
        <v>27</v>
      </c>
      <c r="J1889" s="1">
        <f>DATEVALUE(RIGHT(jaar_zip[[#This Row],[YYYYMMDD]],2)&amp;"-"&amp;MID(jaar_zip[[#This Row],[YYYYMMDD]],5,2)&amp;"-"&amp;LEFT(jaar_zip[[#This Row],[YYYYMMDD]],4))</f>
        <v>45349</v>
      </c>
      <c r="K1889" s="101" t="str">
        <f>IF(AND(VALUE(MONTH(jaar_zip[[#This Row],[Datum]]))=1,VALUE(WEEKNUM(jaar_zip[[#This Row],[Datum]],21))&gt;51),RIGHT(YEAR(jaar_zip[[#This Row],[Datum]])-1,2),RIGHT(YEAR(jaar_zip[[#This Row],[Datum]]),2))&amp;"-"&amp; TEXT(WEEKNUM(jaar_zip[[#This Row],[Datum]],21),"00")</f>
        <v>24-09</v>
      </c>
      <c r="L1889" s="101">
        <f>MONTH(jaar_zip[[#This Row],[Datum]])</f>
        <v>2</v>
      </c>
      <c r="M1889" s="101">
        <f>IF(ISNUMBER(jaar_zip[[#This Row],[etmaaltemperatuur]]),IF(jaar_zip[[#This Row],[etmaaltemperatuur]]&lt;stookgrens,stookgrens-jaar_zip[[#This Row],[etmaaltemperatuur]],0),"")</f>
        <v>15.1</v>
      </c>
      <c r="N1889" s="101">
        <f>IF(ISNUMBER(jaar_zip[[#This Row],[graaddagen]]),IF(OR(MONTH(jaar_zip[[#This Row],[Datum]])=1,MONTH(jaar_zip[[#This Row],[Datum]])=2,MONTH(jaar_zip[[#This Row],[Datum]])=11,MONTH(jaar_zip[[#This Row],[Datum]])=12),1.1,IF(OR(MONTH(jaar_zip[[#This Row],[Datum]])=3,MONTH(jaar_zip[[#This Row],[Datum]])=10),1,0.8))*jaar_zip[[#This Row],[graaddagen]],"")</f>
        <v>16.61</v>
      </c>
      <c r="O1889" s="101">
        <f>IF(ISNUMBER(jaar_zip[[#This Row],[etmaaltemperatuur]]),IF(jaar_zip[[#This Row],[etmaaltemperatuur]]&gt;stookgrens,jaar_zip[[#This Row],[etmaaltemperatuur]]-stookgrens,0),"")</f>
        <v>0</v>
      </c>
    </row>
    <row r="1890" spans="1:15" x14ac:dyDescent="0.3">
      <c r="A1890">
        <v>279</v>
      </c>
      <c r="B1890">
        <v>20240228</v>
      </c>
      <c r="C1890">
        <v>3.9</v>
      </c>
      <c r="D1890">
        <v>4.8</v>
      </c>
      <c r="E1890">
        <v>386</v>
      </c>
      <c r="F1890">
        <v>-0.1</v>
      </c>
      <c r="G1890">
        <v>1019.3</v>
      </c>
      <c r="H1890">
        <v>92</v>
      </c>
      <c r="I1890" s="101" t="s">
        <v>27</v>
      </c>
      <c r="J1890" s="1">
        <f>DATEVALUE(RIGHT(jaar_zip[[#This Row],[YYYYMMDD]],2)&amp;"-"&amp;MID(jaar_zip[[#This Row],[YYYYMMDD]],5,2)&amp;"-"&amp;LEFT(jaar_zip[[#This Row],[YYYYMMDD]],4))</f>
        <v>45350</v>
      </c>
      <c r="K1890" s="101" t="str">
        <f>IF(AND(VALUE(MONTH(jaar_zip[[#This Row],[Datum]]))=1,VALUE(WEEKNUM(jaar_zip[[#This Row],[Datum]],21))&gt;51),RIGHT(YEAR(jaar_zip[[#This Row],[Datum]])-1,2),RIGHT(YEAR(jaar_zip[[#This Row],[Datum]]),2))&amp;"-"&amp; TEXT(WEEKNUM(jaar_zip[[#This Row],[Datum]],21),"00")</f>
        <v>24-09</v>
      </c>
      <c r="L1890" s="101">
        <f>MONTH(jaar_zip[[#This Row],[Datum]])</f>
        <v>2</v>
      </c>
      <c r="M1890" s="101">
        <f>IF(ISNUMBER(jaar_zip[[#This Row],[etmaaltemperatuur]]),IF(jaar_zip[[#This Row],[etmaaltemperatuur]]&lt;stookgrens,stookgrens-jaar_zip[[#This Row],[etmaaltemperatuur]],0),"")</f>
        <v>13.2</v>
      </c>
      <c r="N1890" s="101">
        <f>IF(ISNUMBER(jaar_zip[[#This Row],[graaddagen]]),IF(OR(MONTH(jaar_zip[[#This Row],[Datum]])=1,MONTH(jaar_zip[[#This Row],[Datum]])=2,MONTH(jaar_zip[[#This Row],[Datum]])=11,MONTH(jaar_zip[[#This Row],[Datum]])=12),1.1,IF(OR(MONTH(jaar_zip[[#This Row],[Datum]])=3,MONTH(jaar_zip[[#This Row],[Datum]])=10),1,0.8))*jaar_zip[[#This Row],[graaddagen]],"")</f>
        <v>14.52</v>
      </c>
      <c r="O1890" s="101">
        <f>IF(ISNUMBER(jaar_zip[[#This Row],[etmaaltemperatuur]]),IF(jaar_zip[[#This Row],[etmaaltemperatuur]]&gt;stookgrens,jaar_zip[[#This Row],[etmaaltemperatuur]]-stookgrens,0),"")</f>
        <v>0</v>
      </c>
    </row>
    <row r="1891" spans="1:15" x14ac:dyDescent="0.3">
      <c r="A1891">
        <v>279</v>
      </c>
      <c r="B1891">
        <v>20240229</v>
      </c>
      <c r="C1891">
        <v>5.0999999999999996</v>
      </c>
      <c r="D1891">
        <v>7.1</v>
      </c>
      <c r="E1891">
        <v>248</v>
      </c>
      <c r="F1891">
        <v>6.2</v>
      </c>
      <c r="G1891">
        <v>1008.3</v>
      </c>
      <c r="H1891">
        <v>88</v>
      </c>
      <c r="I1891" s="101" t="s">
        <v>27</v>
      </c>
      <c r="J1891" s="1">
        <f>DATEVALUE(RIGHT(jaar_zip[[#This Row],[YYYYMMDD]],2)&amp;"-"&amp;MID(jaar_zip[[#This Row],[YYYYMMDD]],5,2)&amp;"-"&amp;LEFT(jaar_zip[[#This Row],[YYYYMMDD]],4))</f>
        <v>45351</v>
      </c>
      <c r="K1891" s="101" t="str">
        <f>IF(AND(VALUE(MONTH(jaar_zip[[#This Row],[Datum]]))=1,VALUE(WEEKNUM(jaar_zip[[#This Row],[Datum]],21))&gt;51),RIGHT(YEAR(jaar_zip[[#This Row],[Datum]])-1,2),RIGHT(YEAR(jaar_zip[[#This Row],[Datum]]),2))&amp;"-"&amp; TEXT(WEEKNUM(jaar_zip[[#This Row],[Datum]],21),"00")</f>
        <v>24-09</v>
      </c>
      <c r="L1891" s="101">
        <f>MONTH(jaar_zip[[#This Row],[Datum]])</f>
        <v>2</v>
      </c>
      <c r="M1891" s="101">
        <f>IF(ISNUMBER(jaar_zip[[#This Row],[etmaaltemperatuur]]),IF(jaar_zip[[#This Row],[etmaaltemperatuur]]&lt;stookgrens,stookgrens-jaar_zip[[#This Row],[etmaaltemperatuur]],0),"")</f>
        <v>10.9</v>
      </c>
      <c r="N1891" s="101">
        <f>IF(ISNUMBER(jaar_zip[[#This Row],[graaddagen]]),IF(OR(MONTH(jaar_zip[[#This Row],[Datum]])=1,MONTH(jaar_zip[[#This Row],[Datum]])=2,MONTH(jaar_zip[[#This Row],[Datum]])=11,MONTH(jaar_zip[[#This Row],[Datum]])=12),1.1,IF(OR(MONTH(jaar_zip[[#This Row],[Datum]])=3,MONTH(jaar_zip[[#This Row],[Datum]])=10),1,0.8))*jaar_zip[[#This Row],[graaddagen]],"")</f>
        <v>11.990000000000002</v>
      </c>
      <c r="O1891" s="101">
        <f>IF(ISNUMBER(jaar_zip[[#This Row],[etmaaltemperatuur]]),IF(jaar_zip[[#This Row],[etmaaltemperatuur]]&gt;stookgrens,jaar_zip[[#This Row],[etmaaltemperatuur]]-stookgrens,0),"")</f>
        <v>0</v>
      </c>
    </row>
    <row r="1892" spans="1:15" x14ac:dyDescent="0.3">
      <c r="A1892">
        <v>279</v>
      </c>
      <c r="B1892">
        <v>20240301</v>
      </c>
      <c r="C1892">
        <v>5.4</v>
      </c>
      <c r="D1892">
        <v>8.5</v>
      </c>
      <c r="E1892">
        <v>776</v>
      </c>
      <c r="F1892">
        <v>-0.1</v>
      </c>
      <c r="G1892">
        <v>1001.4</v>
      </c>
      <c r="H1892">
        <v>72</v>
      </c>
      <c r="I1892" s="101" t="s">
        <v>27</v>
      </c>
      <c r="J1892" s="1">
        <f>DATEVALUE(RIGHT(jaar_zip[[#This Row],[YYYYMMDD]],2)&amp;"-"&amp;MID(jaar_zip[[#This Row],[YYYYMMDD]],5,2)&amp;"-"&amp;LEFT(jaar_zip[[#This Row],[YYYYMMDD]],4))</f>
        <v>45352</v>
      </c>
      <c r="K1892" s="101" t="str">
        <f>IF(AND(VALUE(MONTH(jaar_zip[[#This Row],[Datum]]))=1,VALUE(WEEKNUM(jaar_zip[[#This Row],[Datum]],21))&gt;51),RIGHT(YEAR(jaar_zip[[#This Row],[Datum]])-1,2),RIGHT(YEAR(jaar_zip[[#This Row],[Datum]]),2))&amp;"-"&amp; TEXT(WEEKNUM(jaar_zip[[#This Row],[Datum]],21),"00")</f>
        <v>24-09</v>
      </c>
      <c r="L1892" s="101">
        <f>MONTH(jaar_zip[[#This Row],[Datum]])</f>
        <v>3</v>
      </c>
      <c r="M1892" s="101">
        <f>IF(ISNUMBER(jaar_zip[[#This Row],[etmaaltemperatuur]]),IF(jaar_zip[[#This Row],[etmaaltemperatuur]]&lt;stookgrens,stookgrens-jaar_zip[[#This Row],[etmaaltemperatuur]],0),"")</f>
        <v>9.5</v>
      </c>
      <c r="N1892" s="101">
        <f>IF(ISNUMBER(jaar_zip[[#This Row],[graaddagen]]),IF(OR(MONTH(jaar_zip[[#This Row],[Datum]])=1,MONTH(jaar_zip[[#This Row],[Datum]])=2,MONTH(jaar_zip[[#This Row],[Datum]])=11,MONTH(jaar_zip[[#This Row],[Datum]])=12),1.1,IF(OR(MONTH(jaar_zip[[#This Row],[Datum]])=3,MONTH(jaar_zip[[#This Row],[Datum]])=10),1,0.8))*jaar_zip[[#This Row],[graaddagen]],"")</f>
        <v>9.5</v>
      </c>
      <c r="O1892" s="101">
        <f>IF(ISNUMBER(jaar_zip[[#This Row],[etmaaltemperatuur]]),IF(jaar_zip[[#This Row],[etmaaltemperatuur]]&gt;stookgrens,jaar_zip[[#This Row],[etmaaltemperatuur]]-stookgrens,0),"")</f>
        <v>0</v>
      </c>
    </row>
    <row r="1893" spans="1:15" x14ac:dyDescent="0.3">
      <c r="A1893">
        <v>279</v>
      </c>
      <c r="B1893">
        <v>20240302</v>
      </c>
      <c r="C1893">
        <v>4.5</v>
      </c>
      <c r="D1893">
        <v>9.1</v>
      </c>
      <c r="E1893">
        <v>1033</v>
      </c>
      <c r="F1893">
        <v>0</v>
      </c>
      <c r="G1893">
        <v>1000.9</v>
      </c>
      <c r="H1893">
        <v>72</v>
      </c>
      <c r="I1893" s="101" t="s">
        <v>27</v>
      </c>
      <c r="J1893" s="1">
        <f>DATEVALUE(RIGHT(jaar_zip[[#This Row],[YYYYMMDD]],2)&amp;"-"&amp;MID(jaar_zip[[#This Row],[YYYYMMDD]],5,2)&amp;"-"&amp;LEFT(jaar_zip[[#This Row],[YYYYMMDD]],4))</f>
        <v>45353</v>
      </c>
      <c r="K1893" s="101" t="str">
        <f>IF(AND(VALUE(MONTH(jaar_zip[[#This Row],[Datum]]))=1,VALUE(WEEKNUM(jaar_zip[[#This Row],[Datum]],21))&gt;51),RIGHT(YEAR(jaar_zip[[#This Row],[Datum]])-1,2),RIGHT(YEAR(jaar_zip[[#This Row],[Datum]]),2))&amp;"-"&amp; TEXT(WEEKNUM(jaar_zip[[#This Row],[Datum]],21),"00")</f>
        <v>24-09</v>
      </c>
      <c r="L1893" s="101">
        <f>MONTH(jaar_zip[[#This Row],[Datum]])</f>
        <v>3</v>
      </c>
      <c r="M1893" s="101">
        <f>IF(ISNUMBER(jaar_zip[[#This Row],[etmaaltemperatuur]]),IF(jaar_zip[[#This Row],[etmaaltemperatuur]]&lt;stookgrens,stookgrens-jaar_zip[[#This Row],[etmaaltemperatuur]],0),"")</f>
        <v>8.9</v>
      </c>
      <c r="N1893" s="101">
        <f>IF(ISNUMBER(jaar_zip[[#This Row],[graaddagen]]),IF(OR(MONTH(jaar_zip[[#This Row],[Datum]])=1,MONTH(jaar_zip[[#This Row],[Datum]])=2,MONTH(jaar_zip[[#This Row],[Datum]])=11,MONTH(jaar_zip[[#This Row],[Datum]])=12),1.1,IF(OR(MONTH(jaar_zip[[#This Row],[Datum]])=3,MONTH(jaar_zip[[#This Row],[Datum]])=10),1,0.8))*jaar_zip[[#This Row],[graaddagen]],"")</f>
        <v>8.9</v>
      </c>
      <c r="O1893" s="101">
        <f>IF(ISNUMBER(jaar_zip[[#This Row],[etmaaltemperatuur]]),IF(jaar_zip[[#This Row],[etmaaltemperatuur]]&gt;stookgrens,jaar_zip[[#This Row],[etmaaltemperatuur]]-stookgrens,0),"")</f>
        <v>0</v>
      </c>
    </row>
    <row r="1894" spans="1:15" x14ac:dyDescent="0.3">
      <c r="A1894">
        <v>279</v>
      </c>
      <c r="B1894">
        <v>20240303</v>
      </c>
      <c r="C1894">
        <v>3.4</v>
      </c>
      <c r="D1894">
        <v>9.3000000000000007</v>
      </c>
      <c r="E1894">
        <v>988</v>
      </c>
      <c r="F1894">
        <v>-0.1</v>
      </c>
      <c r="G1894">
        <v>1002.4</v>
      </c>
      <c r="H1894">
        <v>80</v>
      </c>
      <c r="I1894" s="101" t="s">
        <v>27</v>
      </c>
      <c r="J1894" s="1">
        <f>DATEVALUE(RIGHT(jaar_zip[[#This Row],[YYYYMMDD]],2)&amp;"-"&amp;MID(jaar_zip[[#This Row],[YYYYMMDD]],5,2)&amp;"-"&amp;LEFT(jaar_zip[[#This Row],[YYYYMMDD]],4))</f>
        <v>45354</v>
      </c>
      <c r="K1894" s="101" t="str">
        <f>IF(AND(VALUE(MONTH(jaar_zip[[#This Row],[Datum]]))=1,VALUE(WEEKNUM(jaar_zip[[#This Row],[Datum]],21))&gt;51),RIGHT(YEAR(jaar_zip[[#This Row],[Datum]])-1,2),RIGHT(YEAR(jaar_zip[[#This Row],[Datum]]),2))&amp;"-"&amp; TEXT(WEEKNUM(jaar_zip[[#This Row],[Datum]],21),"00")</f>
        <v>24-09</v>
      </c>
      <c r="L1894" s="101">
        <f>MONTH(jaar_zip[[#This Row],[Datum]])</f>
        <v>3</v>
      </c>
      <c r="M1894" s="101">
        <f>IF(ISNUMBER(jaar_zip[[#This Row],[etmaaltemperatuur]]),IF(jaar_zip[[#This Row],[etmaaltemperatuur]]&lt;stookgrens,stookgrens-jaar_zip[[#This Row],[etmaaltemperatuur]],0),"")</f>
        <v>8.6999999999999993</v>
      </c>
      <c r="N1894" s="101">
        <f>IF(ISNUMBER(jaar_zip[[#This Row],[graaddagen]]),IF(OR(MONTH(jaar_zip[[#This Row],[Datum]])=1,MONTH(jaar_zip[[#This Row],[Datum]])=2,MONTH(jaar_zip[[#This Row],[Datum]])=11,MONTH(jaar_zip[[#This Row],[Datum]])=12),1.1,IF(OR(MONTH(jaar_zip[[#This Row],[Datum]])=3,MONTH(jaar_zip[[#This Row],[Datum]])=10),1,0.8))*jaar_zip[[#This Row],[graaddagen]],"")</f>
        <v>8.6999999999999993</v>
      </c>
      <c r="O1894" s="101">
        <f>IF(ISNUMBER(jaar_zip[[#This Row],[etmaaltemperatuur]]),IF(jaar_zip[[#This Row],[etmaaltemperatuur]]&gt;stookgrens,jaar_zip[[#This Row],[etmaaltemperatuur]]-stookgrens,0),"")</f>
        <v>0</v>
      </c>
    </row>
    <row r="1895" spans="1:15" x14ac:dyDescent="0.3">
      <c r="A1895">
        <v>279</v>
      </c>
      <c r="B1895">
        <v>20240304</v>
      </c>
      <c r="C1895">
        <v>2</v>
      </c>
      <c r="D1895">
        <v>6.6</v>
      </c>
      <c r="E1895">
        <v>199</v>
      </c>
      <c r="F1895">
        <v>-0.1</v>
      </c>
      <c r="G1895">
        <v>1010.9</v>
      </c>
      <c r="H1895">
        <v>98</v>
      </c>
      <c r="I1895" s="101" t="s">
        <v>27</v>
      </c>
      <c r="J1895" s="1">
        <f>DATEVALUE(RIGHT(jaar_zip[[#This Row],[YYYYMMDD]],2)&amp;"-"&amp;MID(jaar_zip[[#This Row],[YYYYMMDD]],5,2)&amp;"-"&amp;LEFT(jaar_zip[[#This Row],[YYYYMMDD]],4))</f>
        <v>45355</v>
      </c>
      <c r="K1895" s="101" t="str">
        <f>IF(AND(VALUE(MONTH(jaar_zip[[#This Row],[Datum]]))=1,VALUE(WEEKNUM(jaar_zip[[#This Row],[Datum]],21))&gt;51),RIGHT(YEAR(jaar_zip[[#This Row],[Datum]])-1,2),RIGHT(YEAR(jaar_zip[[#This Row],[Datum]]),2))&amp;"-"&amp; TEXT(WEEKNUM(jaar_zip[[#This Row],[Datum]],21),"00")</f>
        <v>24-10</v>
      </c>
      <c r="L1895" s="101">
        <f>MONTH(jaar_zip[[#This Row],[Datum]])</f>
        <v>3</v>
      </c>
      <c r="M1895" s="101">
        <f>IF(ISNUMBER(jaar_zip[[#This Row],[etmaaltemperatuur]]),IF(jaar_zip[[#This Row],[etmaaltemperatuur]]&lt;stookgrens,stookgrens-jaar_zip[[#This Row],[etmaaltemperatuur]],0),"")</f>
        <v>11.4</v>
      </c>
      <c r="N1895" s="101">
        <f>IF(ISNUMBER(jaar_zip[[#This Row],[graaddagen]]),IF(OR(MONTH(jaar_zip[[#This Row],[Datum]])=1,MONTH(jaar_zip[[#This Row],[Datum]])=2,MONTH(jaar_zip[[#This Row],[Datum]])=11,MONTH(jaar_zip[[#This Row],[Datum]])=12),1.1,IF(OR(MONTH(jaar_zip[[#This Row],[Datum]])=3,MONTH(jaar_zip[[#This Row],[Datum]])=10),1,0.8))*jaar_zip[[#This Row],[graaddagen]],"")</f>
        <v>11.4</v>
      </c>
      <c r="O1895" s="101">
        <f>IF(ISNUMBER(jaar_zip[[#This Row],[etmaaltemperatuur]]),IF(jaar_zip[[#This Row],[etmaaltemperatuur]]&gt;stookgrens,jaar_zip[[#This Row],[etmaaltemperatuur]]-stookgrens,0),"")</f>
        <v>0</v>
      </c>
    </row>
    <row r="1896" spans="1:15" x14ac:dyDescent="0.3">
      <c r="A1896">
        <v>279</v>
      </c>
      <c r="B1896">
        <v>20240305</v>
      </c>
      <c r="C1896">
        <v>2.5</v>
      </c>
      <c r="D1896">
        <v>7.1</v>
      </c>
      <c r="E1896">
        <v>181</v>
      </c>
      <c r="F1896">
        <v>-0.1</v>
      </c>
      <c r="G1896">
        <v>1015</v>
      </c>
      <c r="H1896">
        <v>94</v>
      </c>
      <c r="I1896" s="101" t="s">
        <v>27</v>
      </c>
      <c r="J1896" s="1">
        <f>DATEVALUE(RIGHT(jaar_zip[[#This Row],[YYYYMMDD]],2)&amp;"-"&amp;MID(jaar_zip[[#This Row],[YYYYMMDD]],5,2)&amp;"-"&amp;LEFT(jaar_zip[[#This Row],[YYYYMMDD]],4))</f>
        <v>45356</v>
      </c>
      <c r="K1896" s="101" t="str">
        <f>IF(AND(VALUE(MONTH(jaar_zip[[#This Row],[Datum]]))=1,VALUE(WEEKNUM(jaar_zip[[#This Row],[Datum]],21))&gt;51),RIGHT(YEAR(jaar_zip[[#This Row],[Datum]])-1,2),RIGHT(YEAR(jaar_zip[[#This Row],[Datum]]),2))&amp;"-"&amp; TEXT(WEEKNUM(jaar_zip[[#This Row],[Datum]],21),"00")</f>
        <v>24-10</v>
      </c>
      <c r="L1896" s="101">
        <f>MONTH(jaar_zip[[#This Row],[Datum]])</f>
        <v>3</v>
      </c>
      <c r="M1896" s="101">
        <f>IF(ISNUMBER(jaar_zip[[#This Row],[etmaaltemperatuur]]),IF(jaar_zip[[#This Row],[etmaaltemperatuur]]&lt;stookgrens,stookgrens-jaar_zip[[#This Row],[etmaaltemperatuur]],0),"")</f>
        <v>10.9</v>
      </c>
      <c r="N1896" s="101">
        <f>IF(ISNUMBER(jaar_zip[[#This Row],[graaddagen]]),IF(OR(MONTH(jaar_zip[[#This Row],[Datum]])=1,MONTH(jaar_zip[[#This Row],[Datum]])=2,MONTH(jaar_zip[[#This Row],[Datum]])=11,MONTH(jaar_zip[[#This Row],[Datum]])=12),1.1,IF(OR(MONTH(jaar_zip[[#This Row],[Datum]])=3,MONTH(jaar_zip[[#This Row],[Datum]])=10),1,0.8))*jaar_zip[[#This Row],[graaddagen]],"")</f>
        <v>10.9</v>
      </c>
      <c r="O1896" s="101">
        <f>IF(ISNUMBER(jaar_zip[[#This Row],[etmaaltemperatuur]]),IF(jaar_zip[[#This Row],[etmaaltemperatuur]]&gt;stookgrens,jaar_zip[[#This Row],[etmaaltemperatuur]]-stookgrens,0),"")</f>
        <v>0</v>
      </c>
    </row>
    <row r="1897" spans="1:15" x14ac:dyDescent="0.3">
      <c r="A1897">
        <v>279</v>
      </c>
      <c r="B1897">
        <v>20240306</v>
      </c>
      <c r="C1897">
        <v>2.7</v>
      </c>
      <c r="D1897">
        <v>5.8</v>
      </c>
      <c r="E1897">
        <v>638</v>
      </c>
      <c r="F1897">
        <v>0</v>
      </c>
      <c r="G1897">
        <v>1023.7</v>
      </c>
      <c r="H1897">
        <v>85</v>
      </c>
      <c r="I1897" s="101" t="s">
        <v>27</v>
      </c>
      <c r="J1897" s="1">
        <f>DATEVALUE(RIGHT(jaar_zip[[#This Row],[YYYYMMDD]],2)&amp;"-"&amp;MID(jaar_zip[[#This Row],[YYYYMMDD]],5,2)&amp;"-"&amp;LEFT(jaar_zip[[#This Row],[YYYYMMDD]],4))</f>
        <v>45357</v>
      </c>
      <c r="K1897" s="101" t="str">
        <f>IF(AND(VALUE(MONTH(jaar_zip[[#This Row],[Datum]]))=1,VALUE(WEEKNUM(jaar_zip[[#This Row],[Datum]],21))&gt;51),RIGHT(YEAR(jaar_zip[[#This Row],[Datum]])-1,2),RIGHT(YEAR(jaar_zip[[#This Row],[Datum]]),2))&amp;"-"&amp; TEXT(WEEKNUM(jaar_zip[[#This Row],[Datum]],21),"00")</f>
        <v>24-10</v>
      </c>
      <c r="L1897" s="101">
        <f>MONTH(jaar_zip[[#This Row],[Datum]])</f>
        <v>3</v>
      </c>
      <c r="M1897" s="101">
        <f>IF(ISNUMBER(jaar_zip[[#This Row],[etmaaltemperatuur]]),IF(jaar_zip[[#This Row],[etmaaltemperatuur]]&lt;stookgrens,stookgrens-jaar_zip[[#This Row],[etmaaltemperatuur]],0),"")</f>
        <v>12.2</v>
      </c>
      <c r="N1897" s="101">
        <f>IF(ISNUMBER(jaar_zip[[#This Row],[graaddagen]]),IF(OR(MONTH(jaar_zip[[#This Row],[Datum]])=1,MONTH(jaar_zip[[#This Row],[Datum]])=2,MONTH(jaar_zip[[#This Row],[Datum]])=11,MONTH(jaar_zip[[#This Row],[Datum]])=12),1.1,IF(OR(MONTH(jaar_zip[[#This Row],[Datum]])=3,MONTH(jaar_zip[[#This Row],[Datum]])=10),1,0.8))*jaar_zip[[#This Row],[graaddagen]],"")</f>
        <v>12.2</v>
      </c>
      <c r="O1897" s="101">
        <f>IF(ISNUMBER(jaar_zip[[#This Row],[etmaaltemperatuur]]),IF(jaar_zip[[#This Row],[etmaaltemperatuur]]&gt;stookgrens,jaar_zip[[#This Row],[etmaaltemperatuur]]-stookgrens,0),"")</f>
        <v>0</v>
      </c>
    </row>
    <row r="1898" spans="1:15" x14ac:dyDescent="0.3">
      <c r="A1898">
        <v>279</v>
      </c>
      <c r="B1898">
        <v>20240307</v>
      </c>
      <c r="C1898">
        <v>4.3</v>
      </c>
      <c r="D1898">
        <v>3.3</v>
      </c>
      <c r="E1898">
        <v>531</v>
      </c>
      <c r="F1898">
        <v>0</v>
      </c>
      <c r="G1898">
        <v>1024.8</v>
      </c>
      <c r="H1898">
        <v>87</v>
      </c>
      <c r="I1898" s="101" t="s">
        <v>27</v>
      </c>
      <c r="J1898" s="1">
        <f>DATEVALUE(RIGHT(jaar_zip[[#This Row],[YYYYMMDD]],2)&amp;"-"&amp;MID(jaar_zip[[#This Row],[YYYYMMDD]],5,2)&amp;"-"&amp;LEFT(jaar_zip[[#This Row],[YYYYMMDD]],4))</f>
        <v>45358</v>
      </c>
      <c r="K1898" s="101" t="str">
        <f>IF(AND(VALUE(MONTH(jaar_zip[[#This Row],[Datum]]))=1,VALUE(WEEKNUM(jaar_zip[[#This Row],[Datum]],21))&gt;51),RIGHT(YEAR(jaar_zip[[#This Row],[Datum]])-1,2),RIGHT(YEAR(jaar_zip[[#This Row],[Datum]]),2))&amp;"-"&amp; TEXT(WEEKNUM(jaar_zip[[#This Row],[Datum]],21),"00")</f>
        <v>24-10</v>
      </c>
      <c r="L1898" s="101">
        <f>MONTH(jaar_zip[[#This Row],[Datum]])</f>
        <v>3</v>
      </c>
      <c r="M1898" s="101">
        <f>IF(ISNUMBER(jaar_zip[[#This Row],[etmaaltemperatuur]]),IF(jaar_zip[[#This Row],[etmaaltemperatuur]]&lt;stookgrens,stookgrens-jaar_zip[[#This Row],[etmaaltemperatuur]],0),"")</f>
        <v>14.7</v>
      </c>
      <c r="N1898" s="101">
        <f>IF(ISNUMBER(jaar_zip[[#This Row],[graaddagen]]),IF(OR(MONTH(jaar_zip[[#This Row],[Datum]])=1,MONTH(jaar_zip[[#This Row],[Datum]])=2,MONTH(jaar_zip[[#This Row],[Datum]])=11,MONTH(jaar_zip[[#This Row],[Datum]])=12),1.1,IF(OR(MONTH(jaar_zip[[#This Row],[Datum]])=3,MONTH(jaar_zip[[#This Row],[Datum]])=10),1,0.8))*jaar_zip[[#This Row],[graaddagen]],"")</f>
        <v>14.7</v>
      </c>
      <c r="O1898" s="101">
        <f>IF(ISNUMBER(jaar_zip[[#This Row],[etmaaltemperatuur]]),IF(jaar_zip[[#This Row],[etmaaltemperatuur]]&gt;stookgrens,jaar_zip[[#This Row],[etmaaltemperatuur]]-stookgrens,0),"")</f>
        <v>0</v>
      </c>
    </row>
    <row r="1899" spans="1:15" x14ac:dyDescent="0.3">
      <c r="A1899">
        <v>279</v>
      </c>
      <c r="B1899">
        <v>20240308</v>
      </c>
      <c r="C1899">
        <v>6</v>
      </c>
      <c r="D1899">
        <v>4.3</v>
      </c>
      <c r="E1899">
        <v>1282</v>
      </c>
      <c r="F1899">
        <v>0</v>
      </c>
      <c r="G1899">
        <v>1014.1</v>
      </c>
      <c r="H1899">
        <v>72</v>
      </c>
      <c r="I1899" s="101" t="s">
        <v>27</v>
      </c>
      <c r="J1899" s="1">
        <f>DATEVALUE(RIGHT(jaar_zip[[#This Row],[YYYYMMDD]],2)&amp;"-"&amp;MID(jaar_zip[[#This Row],[YYYYMMDD]],5,2)&amp;"-"&amp;LEFT(jaar_zip[[#This Row],[YYYYMMDD]],4))</f>
        <v>45359</v>
      </c>
      <c r="K1899" s="101" t="str">
        <f>IF(AND(VALUE(MONTH(jaar_zip[[#This Row],[Datum]]))=1,VALUE(WEEKNUM(jaar_zip[[#This Row],[Datum]],21))&gt;51),RIGHT(YEAR(jaar_zip[[#This Row],[Datum]])-1,2),RIGHT(YEAR(jaar_zip[[#This Row],[Datum]]),2))&amp;"-"&amp; TEXT(WEEKNUM(jaar_zip[[#This Row],[Datum]],21),"00")</f>
        <v>24-10</v>
      </c>
      <c r="L1899" s="101">
        <f>MONTH(jaar_zip[[#This Row],[Datum]])</f>
        <v>3</v>
      </c>
      <c r="M1899" s="101">
        <f>IF(ISNUMBER(jaar_zip[[#This Row],[etmaaltemperatuur]]),IF(jaar_zip[[#This Row],[etmaaltemperatuur]]&lt;stookgrens,stookgrens-jaar_zip[[#This Row],[etmaaltemperatuur]],0),"")</f>
        <v>13.7</v>
      </c>
      <c r="N1899" s="101">
        <f>IF(ISNUMBER(jaar_zip[[#This Row],[graaddagen]]),IF(OR(MONTH(jaar_zip[[#This Row],[Datum]])=1,MONTH(jaar_zip[[#This Row],[Datum]])=2,MONTH(jaar_zip[[#This Row],[Datum]])=11,MONTH(jaar_zip[[#This Row],[Datum]])=12),1.1,IF(OR(MONTH(jaar_zip[[#This Row],[Datum]])=3,MONTH(jaar_zip[[#This Row],[Datum]])=10),1,0.8))*jaar_zip[[#This Row],[graaddagen]],"")</f>
        <v>13.7</v>
      </c>
      <c r="O1899" s="101">
        <f>IF(ISNUMBER(jaar_zip[[#This Row],[etmaaltemperatuur]]),IF(jaar_zip[[#This Row],[etmaaltemperatuur]]&gt;stookgrens,jaar_zip[[#This Row],[etmaaltemperatuur]]-stookgrens,0),"")</f>
        <v>0</v>
      </c>
    </row>
    <row r="1900" spans="1:15" x14ac:dyDescent="0.3">
      <c r="A1900">
        <v>279</v>
      </c>
      <c r="B1900">
        <v>20240309</v>
      </c>
      <c r="C1900">
        <v>5.0999999999999996</v>
      </c>
      <c r="D1900">
        <v>5.7</v>
      </c>
      <c r="E1900">
        <v>1185</v>
      </c>
      <c r="F1900">
        <v>0</v>
      </c>
      <c r="G1900">
        <v>1003.5</v>
      </c>
      <c r="H1900">
        <v>75</v>
      </c>
      <c r="I1900" s="101" t="s">
        <v>27</v>
      </c>
      <c r="J1900" s="1">
        <f>DATEVALUE(RIGHT(jaar_zip[[#This Row],[YYYYMMDD]],2)&amp;"-"&amp;MID(jaar_zip[[#This Row],[YYYYMMDD]],5,2)&amp;"-"&amp;LEFT(jaar_zip[[#This Row],[YYYYMMDD]],4))</f>
        <v>45360</v>
      </c>
      <c r="K1900" s="101" t="str">
        <f>IF(AND(VALUE(MONTH(jaar_zip[[#This Row],[Datum]]))=1,VALUE(WEEKNUM(jaar_zip[[#This Row],[Datum]],21))&gt;51),RIGHT(YEAR(jaar_zip[[#This Row],[Datum]])-1,2),RIGHT(YEAR(jaar_zip[[#This Row],[Datum]]),2))&amp;"-"&amp; TEXT(WEEKNUM(jaar_zip[[#This Row],[Datum]],21),"00")</f>
        <v>24-10</v>
      </c>
      <c r="L1900" s="101">
        <f>MONTH(jaar_zip[[#This Row],[Datum]])</f>
        <v>3</v>
      </c>
      <c r="M1900" s="101">
        <f>IF(ISNUMBER(jaar_zip[[#This Row],[etmaaltemperatuur]]),IF(jaar_zip[[#This Row],[etmaaltemperatuur]]&lt;stookgrens,stookgrens-jaar_zip[[#This Row],[etmaaltemperatuur]],0),"")</f>
        <v>12.3</v>
      </c>
      <c r="N1900" s="101">
        <f>IF(ISNUMBER(jaar_zip[[#This Row],[graaddagen]]),IF(OR(MONTH(jaar_zip[[#This Row],[Datum]])=1,MONTH(jaar_zip[[#This Row],[Datum]])=2,MONTH(jaar_zip[[#This Row],[Datum]])=11,MONTH(jaar_zip[[#This Row],[Datum]])=12),1.1,IF(OR(MONTH(jaar_zip[[#This Row],[Datum]])=3,MONTH(jaar_zip[[#This Row],[Datum]])=10),1,0.8))*jaar_zip[[#This Row],[graaddagen]],"")</f>
        <v>12.3</v>
      </c>
      <c r="O1900" s="101">
        <f>IF(ISNUMBER(jaar_zip[[#This Row],[etmaaltemperatuur]]),IF(jaar_zip[[#This Row],[etmaaltemperatuur]]&gt;stookgrens,jaar_zip[[#This Row],[etmaaltemperatuur]]-stookgrens,0),"")</f>
        <v>0</v>
      </c>
    </row>
    <row r="1901" spans="1:15" x14ac:dyDescent="0.3">
      <c r="A1901">
        <v>279</v>
      </c>
      <c r="B1901">
        <v>20240310</v>
      </c>
      <c r="C1901">
        <v>5.9</v>
      </c>
      <c r="D1901">
        <v>7.6</v>
      </c>
      <c r="E1901">
        <v>1002</v>
      </c>
      <c r="F1901">
        <v>0</v>
      </c>
      <c r="G1901">
        <v>999.2</v>
      </c>
      <c r="H1901">
        <v>77</v>
      </c>
      <c r="I1901" s="101" t="s">
        <v>27</v>
      </c>
      <c r="J1901" s="1">
        <f>DATEVALUE(RIGHT(jaar_zip[[#This Row],[YYYYMMDD]],2)&amp;"-"&amp;MID(jaar_zip[[#This Row],[YYYYMMDD]],5,2)&amp;"-"&amp;LEFT(jaar_zip[[#This Row],[YYYYMMDD]],4))</f>
        <v>45361</v>
      </c>
      <c r="K1901" s="101" t="str">
        <f>IF(AND(VALUE(MONTH(jaar_zip[[#This Row],[Datum]]))=1,VALUE(WEEKNUM(jaar_zip[[#This Row],[Datum]],21))&gt;51),RIGHT(YEAR(jaar_zip[[#This Row],[Datum]])-1,2),RIGHT(YEAR(jaar_zip[[#This Row],[Datum]]),2))&amp;"-"&amp; TEXT(WEEKNUM(jaar_zip[[#This Row],[Datum]],21),"00")</f>
        <v>24-10</v>
      </c>
      <c r="L1901" s="101">
        <f>MONTH(jaar_zip[[#This Row],[Datum]])</f>
        <v>3</v>
      </c>
      <c r="M1901" s="101">
        <f>IF(ISNUMBER(jaar_zip[[#This Row],[etmaaltemperatuur]]),IF(jaar_zip[[#This Row],[etmaaltemperatuur]]&lt;stookgrens,stookgrens-jaar_zip[[#This Row],[etmaaltemperatuur]],0),"")</f>
        <v>10.4</v>
      </c>
      <c r="N1901" s="101">
        <f>IF(ISNUMBER(jaar_zip[[#This Row],[graaddagen]]),IF(OR(MONTH(jaar_zip[[#This Row],[Datum]])=1,MONTH(jaar_zip[[#This Row],[Datum]])=2,MONTH(jaar_zip[[#This Row],[Datum]])=11,MONTH(jaar_zip[[#This Row],[Datum]])=12),1.1,IF(OR(MONTH(jaar_zip[[#This Row],[Datum]])=3,MONTH(jaar_zip[[#This Row],[Datum]])=10),1,0.8))*jaar_zip[[#This Row],[graaddagen]],"")</f>
        <v>10.4</v>
      </c>
      <c r="O1901" s="101">
        <f>IF(ISNUMBER(jaar_zip[[#This Row],[etmaaltemperatuur]]),IF(jaar_zip[[#This Row],[etmaaltemperatuur]]&gt;stookgrens,jaar_zip[[#This Row],[etmaaltemperatuur]]-stookgrens,0),"")</f>
        <v>0</v>
      </c>
    </row>
    <row r="1902" spans="1:15" x14ac:dyDescent="0.3">
      <c r="A1902">
        <v>279</v>
      </c>
      <c r="B1902">
        <v>20240311</v>
      </c>
      <c r="C1902">
        <v>3</v>
      </c>
      <c r="D1902">
        <v>7.2</v>
      </c>
      <c r="E1902">
        <v>250</v>
      </c>
      <c r="F1902">
        <v>0.3</v>
      </c>
      <c r="G1902">
        <v>1002.6</v>
      </c>
      <c r="H1902">
        <v>90</v>
      </c>
      <c r="I1902" s="101" t="s">
        <v>27</v>
      </c>
      <c r="J1902" s="1">
        <f>DATEVALUE(RIGHT(jaar_zip[[#This Row],[YYYYMMDD]],2)&amp;"-"&amp;MID(jaar_zip[[#This Row],[YYYYMMDD]],5,2)&amp;"-"&amp;LEFT(jaar_zip[[#This Row],[YYYYMMDD]],4))</f>
        <v>45362</v>
      </c>
      <c r="K1902" s="101" t="str">
        <f>IF(AND(VALUE(MONTH(jaar_zip[[#This Row],[Datum]]))=1,VALUE(WEEKNUM(jaar_zip[[#This Row],[Datum]],21))&gt;51),RIGHT(YEAR(jaar_zip[[#This Row],[Datum]])-1,2),RIGHT(YEAR(jaar_zip[[#This Row],[Datum]]),2))&amp;"-"&amp; TEXT(WEEKNUM(jaar_zip[[#This Row],[Datum]],21),"00")</f>
        <v>24-11</v>
      </c>
      <c r="L1902" s="101">
        <f>MONTH(jaar_zip[[#This Row],[Datum]])</f>
        <v>3</v>
      </c>
      <c r="M1902" s="101">
        <f>IF(ISNUMBER(jaar_zip[[#This Row],[etmaaltemperatuur]]),IF(jaar_zip[[#This Row],[etmaaltemperatuur]]&lt;stookgrens,stookgrens-jaar_zip[[#This Row],[etmaaltemperatuur]],0),"")</f>
        <v>10.8</v>
      </c>
      <c r="N1902" s="101">
        <f>IF(ISNUMBER(jaar_zip[[#This Row],[graaddagen]]),IF(OR(MONTH(jaar_zip[[#This Row],[Datum]])=1,MONTH(jaar_zip[[#This Row],[Datum]])=2,MONTH(jaar_zip[[#This Row],[Datum]])=11,MONTH(jaar_zip[[#This Row],[Datum]])=12),1.1,IF(OR(MONTH(jaar_zip[[#This Row],[Datum]])=3,MONTH(jaar_zip[[#This Row],[Datum]])=10),1,0.8))*jaar_zip[[#This Row],[graaddagen]],"")</f>
        <v>10.8</v>
      </c>
      <c r="O1902" s="101">
        <f>IF(ISNUMBER(jaar_zip[[#This Row],[etmaaltemperatuur]]),IF(jaar_zip[[#This Row],[etmaaltemperatuur]]&gt;stookgrens,jaar_zip[[#This Row],[etmaaltemperatuur]]-stookgrens,0),"")</f>
        <v>0</v>
      </c>
    </row>
    <row r="1903" spans="1:15" x14ac:dyDescent="0.3">
      <c r="A1903">
        <v>279</v>
      </c>
      <c r="B1903">
        <v>20240312</v>
      </c>
      <c r="C1903">
        <v>3.1</v>
      </c>
      <c r="D1903">
        <v>6.9</v>
      </c>
      <c r="E1903">
        <v>173</v>
      </c>
      <c r="F1903">
        <v>0.2</v>
      </c>
      <c r="G1903">
        <v>1012.4</v>
      </c>
      <c r="H1903">
        <v>94</v>
      </c>
      <c r="I1903" s="101" t="s">
        <v>27</v>
      </c>
      <c r="J1903" s="1">
        <f>DATEVALUE(RIGHT(jaar_zip[[#This Row],[YYYYMMDD]],2)&amp;"-"&amp;MID(jaar_zip[[#This Row],[YYYYMMDD]],5,2)&amp;"-"&amp;LEFT(jaar_zip[[#This Row],[YYYYMMDD]],4))</f>
        <v>45363</v>
      </c>
      <c r="K1903" s="101" t="str">
        <f>IF(AND(VALUE(MONTH(jaar_zip[[#This Row],[Datum]]))=1,VALUE(WEEKNUM(jaar_zip[[#This Row],[Datum]],21))&gt;51),RIGHT(YEAR(jaar_zip[[#This Row],[Datum]])-1,2),RIGHT(YEAR(jaar_zip[[#This Row],[Datum]]),2))&amp;"-"&amp; TEXT(WEEKNUM(jaar_zip[[#This Row],[Datum]],21),"00")</f>
        <v>24-11</v>
      </c>
      <c r="L1903" s="101">
        <f>MONTH(jaar_zip[[#This Row],[Datum]])</f>
        <v>3</v>
      </c>
      <c r="M1903" s="101">
        <f>IF(ISNUMBER(jaar_zip[[#This Row],[etmaaltemperatuur]]),IF(jaar_zip[[#This Row],[etmaaltemperatuur]]&lt;stookgrens,stookgrens-jaar_zip[[#This Row],[etmaaltemperatuur]],0),"")</f>
        <v>11.1</v>
      </c>
      <c r="N1903" s="101">
        <f>IF(ISNUMBER(jaar_zip[[#This Row],[graaddagen]]),IF(OR(MONTH(jaar_zip[[#This Row],[Datum]])=1,MONTH(jaar_zip[[#This Row],[Datum]])=2,MONTH(jaar_zip[[#This Row],[Datum]])=11,MONTH(jaar_zip[[#This Row],[Datum]])=12),1.1,IF(OR(MONTH(jaar_zip[[#This Row],[Datum]])=3,MONTH(jaar_zip[[#This Row],[Datum]])=10),1,0.8))*jaar_zip[[#This Row],[graaddagen]],"")</f>
        <v>11.1</v>
      </c>
      <c r="O1903" s="101">
        <f>IF(ISNUMBER(jaar_zip[[#This Row],[etmaaltemperatuur]]),IF(jaar_zip[[#This Row],[etmaaltemperatuur]]&gt;stookgrens,jaar_zip[[#This Row],[etmaaltemperatuur]]-stookgrens,0),"")</f>
        <v>0</v>
      </c>
    </row>
    <row r="1904" spans="1:15" x14ac:dyDescent="0.3">
      <c r="A1904">
        <v>279</v>
      </c>
      <c r="B1904">
        <v>20240313</v>
      </c>
      <c r="C1904">
        <v>4.4000000000000004</v>
      </c>
      <c r="D1904">
        <v>9.8000000000000007</v>
      </c>
      <c r="E1904">
        <v>257</v>
      </c>
      <c r="F1904">
        <v>0.4</v>
      </c>
      <c r="G1904">
        <v>1013.3</v>
      </c>
      <c r="H1904">
        <v>91</v>
      </c>
      <c r="I1904" s="101" t="s">
        <v>27</v>
      </c>
      <c r="J1904" s="1">
        <f>DATEVALUE(RIGHT(jaar_zip[[#This Row],[YYYYMMDD]],2)&amp;"-"&amp;MID(jaar_zip[[#This Row],[YYYYMMDD]],5,2)&amp;"-"&amp;LEFT(jaar_zip[[#This Row],[YYYYMMDD]],4))</f>
        <v>45364</v>
      </c>
      <c r="K1904" s="101" t="str">
        <f>IF(AND(VALUE(MONTH(jaar_zip[[#This Row],[Datum]]))=1,VALUE(WEEKNUM(jaar_zip[[#This Row],[Datum]],21))&gt;51),RIGHT(YEAR(jaar_zip[[#This Row],[Datum]])-1,2),RIGHT(YEAR(jaar_zip[[#This Row],[Datum]]),2))&amp;"-"&amp; TEXT(WEEKNUM(jaar_zip[[#This Row],[Datum]],21),"00")</f>
        <v>24-11</v>
      </c>
      <c r="L1904" s="101">
        <f>MONTH(jaar_zip[[#This Row],[Datum]])</f>
        <v>3</v>
      </c>
      <c r="M1904" s="101">
        <f>IF(ISNUMBER(jaar_zip[[#This Row],[etmaaltemperatuur]]),IF(jaar_zip[[#This Row],[etmaaltemperatuur]]&lt;stookgrens,stookgrens-jaar_zip[[#This Row],[etmaaltemperatuur]],0),"")</f>
        <v>8.1999999999999993</v>
      </c>
      <c r="N1904" s="101">
        <f>IF(ISNUMBER(jaar_zip[[#This Row],[graaddagen]]),IF(OR(MONTH(jaar_zip[[#This Row],[Datum]])=1,MONTH(jaar_zip[[#This Row],[Datum]])=2,MONTH(jaar_zip[[#This Row],[Datum]])=11,MONTH(jaar_zip[[#This Row],[Datum]])=12),1.1,IF(OR(MONTH(jaar_zip[[#This Row],[Datum]])=3,MONTH(jaar_zip[[#This Row],[Datum]])=10),1,0.8))*jaar_zip[[#This Row],[graaddagen]],"")</f>
        <v>8.1999999999999993</v>
      </c>
      <c r="O1904" s="101">
        <f>IF(ISNUMBER(jaar_zip[[#This Row],[etmaaltemperatuur]]),IF(jaar_zip[[#This Row],[etmaaltemperatuur]]&gt;stookgrens,jaar_zip[[#This Row],[etmaaltemperatuur]]-stookgrens,0),"")</f>
        <v>0</v>
      </c>
    </row>
    <row r="1905" spans="1:15" x14ac:dyDescent="0.3">
      <c r="A1905">
        <v>279</v>
      </c>
      <c r="B1905">
        <v>20240314</v>
      </c>
      <c r="C1905">
        <v>4.8</v>
      </c>
      <c r="D1905">
        <v>12.3</v>
      </c>
      <c r="E1905">
        <v>1098</v>
      </c>
      <c r="F1905">
        <v>0</v>
      </c>
      <c r="G1905">
        <v>1010.1</v>
      </c>
      <c r="H1905">
        <v>79</v>
      </c>
      <c r="I1905" s="101" t="s">
        <v>27</v>
      </c>
      <c r="J1905" s="1">
        <f>DATEVALUE(RIGHT(jaar_zip[[#This Row],[YYYYMMDD]],2)&amp;"-"&amp;MID(jaar_zip[[#This Row],[YYYYMMDD]],5,2)&amp;"-"&amp;LEFT(jaar_zip[[#This Row],[YYYYMMDD]],4))</f>
        <v>45365</v>
      </c>
      <c r="K1905" s="101" t="str">
        <f>IF(AND(VALUE(MONTH(jaar_zip[[#This Row],[Datum]]))=1,VALUE(WEEKNUM(jaar_zip[[#This Row],[Datum]],21))&gt;51),RIGHT(YEAR(jaar_zip[[#This Row],[Datum]])-1,2),RIGHT(YEAR(jaar_zip[[#This Row],[Datum]]),2))&amp;"-"&amp; TEXT(WEEKNUM(jaar_zip[[#This Row],[Datum]],21),"00")</f>
        <v>24-11</v>
      </c>
      <c r="L1905" s="101">
        <f>MONTH(jaar_zip[[#This Row],[Datum]])</f>
        <v>3</v>
      </c>
      <c r="M1905" s="101">
        <f>IF(ISNUMBER(jaar_zip[[#This Row],[etmaaltemperatuur]]),IF(jaar_zip[[#This Row],[etmaaltemperatuur]]&lt;stookgrens,stookgrens-jaar_zip[[#This Row],[etmaaltemperatuur]],0),"")</f>
        <v>5.6999999999999993</v>
      </c>
      <c r="N1905" s="101">
        <f>IF(ISNUMBER(jaar_zip[[#This Row],[graaddagen]]),IF(OR(MONTH(jaar_zip[[#This Row],[Datum]])=1,MONTH(jaar_zip[[#This Row],[Datum]])=2,MONTH(jaar_zip[[#This Row],[Datum]])=11,MONTH(jaar_zip[[#This Row],[Datum]])=12),1.1,IF(OR(MONTH(jaar_zip[[#This Row],[Datum]])=3,MONTH(jaar_zip[[#This Row],[Datum]])=10),1,0.8))*jaar_zip[[#This Row],[graaddagen]],"")</f>
        <v>5.6999999999999993</v>
      </c>
      <c r="O1905" s="101">
        <f>IF(ISNUMBER(jaar_zip[[#This Row],[etmaaltemperatuur]]),IF(jaar_zip[[#This Row],[etmaaltemperatuur]]&gt;stookgrens,jaar_zip[[#This Row],[etmaaltemperatuur]]-stookgrens,0),"")</f>
        <v>0</v>
      </c>
    </row>
    <row r="1906" spans="1:15" x14ac:dyDescent="0.3">
      <c r="A1906">
        <v>279</v>
      </c>
      <c r="B1906">
        <v>20240315</v>
      </c>
      <c r="C1906">
        <v>5.8</v>
      </c>
      <c r="D1906">
        <v>12.4</v>
      </c>
      <c r="E1906">
        <v>551</v>
      </c>
      <c r="F1906">
        <v>4.3</v>
      </c>
      <c r="G1906">
        <v>1006.3</v>
      </c>
      <c r="H1906">
        <v>82</v>
      </c>
      <c r="I1906" s="101" t="s">
        <v>27</v>
      </c>
      <c r="J1906" s="1">
        <f>DATEVALUE(RIGHT(jaar_zip[[#This Row],[YYYYMMDD]],2)&amp;"-"&amp;MID(jaar_zip[[#This Row],[YYYYMMDD]],5,2)&amp;"-"&amp;LEFT(jaar_zip[[#This Row],[YYYYMMDD]],4))</f>
        <v>45366</v>
      </c>
      <c r="K1906" s="101" t="str">
        <f>IF(AND(VALUE(MONTH(jaar_zip[[#This Row],[Datum]]))=1,VALUE(WEEKNUM(jaar_zip[[#This Row],[Datum]],21))&gt;51),RIGHT(YEAR(jaar_zip[[#This Row],[Datum]])-1,2),RIGHT(YEAR(jaar_zip[[#This Row],[Datum]]),2))&amp;"-"&amp; TEXT(WEEKNUM(jaar_zip[[#This Row],[Datum]],21),"00")</f>
        <v>24-11</v>
      </c>
      <c r="L1906" s="101">
        <f>MONTH(jaar_zip[[#This Row],[Datum]])</f>
        <v>3</v>
      </c>
      <c r="M1906" s="101">
        <f>IF(ISNUMBER(jaar_zip[[#This Row],[etmaaltemperatuur]]),IF(jaar_zip[[#This Row],[etmaaltemperatuur]]&lt;stookgrens,stookgrens-jaar_zip[[#This Row],[etmaaltemperatuur]],0),"")</f>
        <v>5.6</v>
      </c>
      <c r="N1906" s="101">
        <f>IF(ISNUMBER(jaar_zip[[#This Row],[graaddagen]]),IF(OR(MONTH(jaar_zip[[#This Row],[Datum]])=1,MONTH(jaar_zip[[#This Row],[Datum]])=2,MONTH(jaar_zip[[#This Row],[Datum]])=11,MONTH(jaar_zip[[#This Row],[Datum]])=12),1.1,IF(OR(MONTH(jaar_zip[[#This Row],[Datum]])=3,MONTH(jaar_zip[[#This Row],[Datum]])=10),1,0.8))*jaar_zip[[#This Row],[graaddagen]],"")</f>
        <v>5.6</v>
      </c>
      <c r="O1906" s="101">
        <f>IF(ISNUMBER(jaar_zip[[#This Row],[etmaaltemperatuur]]),IF(jaar_zip[[#This Row],[etmaaltemperatuur]]&gt;stookgrens,jaar_zip[[#This Row],[etmaaltemperatuur]]-stookgrens,0),"")</f>
        <v>0</v>
      </c>
    </row>
    <row r="1907" spans="1:15" x14ac:dyDescent="0.3">
      <c r="A1907">
        <v>279</v>
      </c>
      <c r="B1907">
        <v>20240316</v>
      </c>
      <c r="C1907">
        <v>4.2</v>
      </c>
      <c r="D1907">
        <v>7.3</v>
      </c>
      <c r="E1907">
        <v>741</v>
      </c>
      <c r="F1907">
        <v>1.7</v>
      </c>
      <c r="G1907">
        <v>1018.2</v>
      </c>
      <c r="H1907">
        <v>82</v>
      </c>
      <c r="I1907" s="101" t="s">
        <v>27</v>
      </c>
      <c r="J1907" s="1">
        <f>DATEVALUE(RIGHT(jaar_zip[[#This Row],[YYYYMMDD]],2)&amp;"-"&amp;MID(jaar_zip[[#This Row],[YYYYMMDD]],5,2)&amp;"-"&amp;LEFT(jaar_zip[[#This Row],[YYYYMMDD]],4))</f>
        <v>45367</v>
      </c>
      <c r="K1907" s="101" t="str">
        <f>IF(AND(VALUE(MONTH(jaar_zip[[#This Row],[Datum]]))=1,VALUE(WEEKNUM(jaar_zip[[#This Row],[Datum]],21))&gt;51),RIGHT(YEAR(jaar_zip[[#This Row],[Datum]])-1,2),RIGHT(YEAR(jaar_zip[[#This Row],[Datum]]),2))&amp;"-"&amp; TEXT(WEEKNUM(jaar_zip[[#This Row],[Datum]],21),"00")</f>
        <v>24-11</v>
      </c>
      <c r="L1907" s="101">
        <f>MONTH(jaar_zip[[#This Row],[Datum]])</f>
        <v>3</v>
      </c>
      <c r="M1907" s="101">
        <f>IF(ISNUMBER(jaar_zip[[#This Row],[etmaaltemperatuur]]),IF(jaar_zip[[#This Row],[etmaaltemperatuur]]&lt;stookgrens,stookgrens-jaar_zip[[#This Row],[etmaaltemperatuur]],0),"")</f>
        <v>10.7</v>
      </c>
      <c r="N1907" s="101">
        <f>IF(ISNUMBER(jaar_zip[[#This Row],[graaddagen]]),IF(OR(MONTH(jaar_zip[[#This Row],[Datum]])=1,MONTH(jaar_zip[[#This Row],[Datum]])=2,MONTH(jaar_zip[[#This Row],[Datum]])=11,MONTH(jaar_zip[[#This Row],[Datum]])=12),1.1,IF(OR(MONTH(jaar_zip[[#This Row],[Datum]])=3,MONTH(jaar_zip[[#This Row],[Datum]])=10),1,0.8))*jaar_zip[[#This Row],[graaddagen]],"")</f>
        <v>10.7</v>
      </c>
      <c r="O1907" s="101">
        <f>IF(ISNUMBER(jaar_zip[[#This Row],[etmaaltemperatuur]]),IF(jaar_zip[[#This Row],[etmaaltemperatuur]]&gt;stookgrens,jaar_zip[[#This Row],[etmaaltemperatuur]]-stookgrens,0),"")</f>
        <v>0</v>
      </c>
    </row>
    <row r="1908" spans="1:15" x14ac:dyDescent="0.3">
      <c r="A1908">
        <v>279</v>
      </c>
      <c r="B1908">
        <v>20240317</v>
      </c>
      <c r="C1908">
        <v>3.5</v>
      </c>
      <c r="D1908">
        <v>7.3</v>
      </c>
      <c r="E1908">
        <v>752</v>
      </c>
      <c r="F1908">
        <v>1.1000000000000001</v>
      </c>
      <c r="G1908">
        <v>1020.5</v>
      </c>
      <c r="H1908">
        <v>80</v>
      </c>
      <c r="I1908" s="101" t="s">
        <v>27</v>
      </c>
      <c r="J1908" s="1">
        <f>DATEVALUE(RIGHT(jaar_zip[[#This Row],[YYYYMMDD]],2)&amp;"-"&amp;MID(jaar_zip[[#This Row],[YYYYMMDD]],5,2)&amp;"-"&amp;LEFT(jaar_zip[[#This Row],[YYYYMMDD]],4))</f>
        <v>45368</v>
      </c>
      <c r="K1908" s="101" t="str">
        <f>IF(AND(VALUE(MONTH(jaar_zip[[#This Row],[Datum]]))=1,VALUE(WEEKNUM(jaar_zip[[#This Row],[Datum]],21))&gt;51),RIGHT(YEAR(jaar_zip[[#This Row],[Datum]])-1,2),RIGHT(YEAR(jaar_zip[[#This Row],[Datum]]),2))&amp;"-"&amp; TEXT(WEEKNUM(jaar_zip[[#This Row],[Datum]],21),"00")</f>
        <v>24-11</v>
      </c>
      <c r="L1908" s="101">
        <f>MONTH(jaar_zip[[#This Row],[Datum]])</f>
        <v>3</v>
      </c>
      <c r="M1908" s="101">
        <f>IF(ISNUMBER(jaar_zip[[#This Row],[etmaaltemperatuur]]),IF(jaar_zip[[#This Row],[etmaaltemperatuur]]&lt;stookgrens,stookgrens-jaar_zip[[#This Row],[etmaaltemperatuur]],0),"")</f>
        <v>10.7</v>
      </c>
      <c r="N1908" s="101">
        <f>IF(ISNUMBER(jaar_zip[[#This Row],[graaddagen]]),IF(OR(MONTH(jaar_zip[[#This Row],[Datum]])=1,MONTH(jaar_zip[[#This Row],[Datum]])=2,MONTH(jaar_zip[[#This Row],[Datum]])=11,MONTH(jaar_zip[[#This Row],[Datum]])=12),1.1,IF(OR(MONTH(jaar_zip[[#This Row],[Datum]])=3,MONTH(jaar_zip[[#This Row],[Datum]])=10),1,0.8))*jaar_zip[[#This Row],[graaddagen]],"")</f>
        <v>10.7</v>
      </c>
      <c r="O1908" s="101">
        <f>IF(ISNUMBER(jaar_zip[[#This Row],[etmaaltemperatuur]]),IF(jaar_zip[[#This Row],[etmaaltemperatuur]]&gt;stookgrens,jaar_zip[[#This Row],[etmaaltemperatuur]]-stookgrens,0),"")</f>
        <v>0</v>
      </c>
    </row>
    <row r="1909" spans="1:15" x14ac:dyDescent="0.3">
      <c r="A1909">
        <v>279</v>
      </c>
      <c r="B1909">
        <v>20240318</v>
      </c>
      <c r="C1909">
        <v>2.2000000000000002</v>
      </c>
      <c r="D1909">
        <v>8.9</v>
      </c>
      <c r="E1909">
        <v>578</v>
      </c>
      <c r="F1909">
        <v>1</v>
      </c>
      <c r="G1909">
        <v>1015.9</v>
      </c>
      <c r="H1909">
        <v>91</v>
      </c>
      <c r="I1909" s="101" t="s">
        <v>27</v>
      </c>
      <c r="J1909" s="1">
        <f>DATEVALUE(RIGHT(jaar_zip[[#This Row],[YYYYMMDD]],2)&amp;"-"&amp;MID(jaar_zip[[#This Row],[YYYYMMDD]],5,2)&amp;"-"&amp;LEFT(jaar_zip[[#This Row],[YYYYMMDD]],4))</f>
        <v>45369</v>
      </c>
      <c r="K1909" s="101" t="str">
        <f>IF(AND(VALUE(MONTH(jaar_zip[[#This Row],[Datum]]))=1,VALUE(WEEKNUM(jaar_zip[[#This Row],[Datum]],21))&gt;51),RIGHT(YEAR(jaar_zip[[#This Row],[Datum]])-1,2),RIGHT(YEAR(jaar_zip[[#This Row],[Datum]]),2))&amp;"-"&amp; TEXT(WEEKNUM(jaar_zip[[#This Row],[Datum]],21),"00")</f>
        <v>24-12</v>
      </c>
      <c r="L1909" s="101">
        <f>MONTH(jaar_zip[[#This Row],[Datum]])</f>
        <v>3</v>
      </c>
      <c r="M1909" s="101">
        <f>IF(ISNUMBER(jaar_zip[[#This Row],[etmaaltemperatuur]]),IF(jaar_zip[[#This Row],[etmaaltemperatuur]]&lt;stookgrens,stookgrens-jaar_zip[[#This Row],[etmaaltemperatuur]],0),"")</f>
        <v>9.1</v>
      </c>
      <c r="N1909" s="101">
        <f>IF(ISNUMBER(jaar_zip[[#This Row],[graaddagen]]),IF(OR(MONTH(jaar_zip[[#This Row],[Datum]])=1,MONTH(jaar_zip[[#This Row],[Datum]])=2,MONTH(jaar_zip[[#This Row],[Datum]])=11,MONTH(jaar_zip[[#This Row],[Datum]])=12),1.1,IF(OR(MONTH(jaar_zip[[#This Row],[Datum]])=3,MONTH(jaar_zip[[#This Row],[Datum]])=10),1,0.8))*jaar_zip[[#This Row],[graaddagen]],"")</f>
        <v>9.1</v>
      </c>
      <c r="O1909" s="101">
        <f>IF(ISNUMBER(jaar_zip[[#This Row],[etmaaltemperatuur]]),IF(jaar_zip[[#This Row],[etmaaltemperatuur]]&gt;stookgrens,jaar_zip[[#This Row],[etmaaltemperatuur]]-stookgrens,0),"")</f>
        <v>0</v>
      </c>
    </row>
    <row r="1910" spans="1:15" x14ac:dyDescent="0.3">
      <c r="A1910">
        <v>279</v>
      </c>
      <c r="B1910">
        <v>20240319</v>
      </c>
      <c r="C1910">
        <v>2.2999999999999998</v>
      </c>
      <c r="D1910">
        <v>10.4</v>
      </c>
      <c r="E1910">
        <v>822</v>
      </c>
      <c r="F1910">
        <v>-0.1</v>
      </c>
      <c r="G1910">
        <v>1017.9</v>
      </c>
      <c r="H1910">
        <v>84</v>
      </c>
      <c r="I1910" s="101" t="s">
        <v>27</v>
      </c>
      <c r="J1910" s="1">
        <f>DATEVALUE(RIGHT(jaar_zip[[#This Row],[YYYYMMDD]],2)&amp;"-"&amp;MID(jaar_zip[[#This Row],[YYYYMMDD]],5,2)&amp;"-"&amp;LEFT(jaar_zip[[#This Row],[YYYYMMDD]],4))</f>
        <v>45370</v>
      </c>
      <c r="K1910" s="101" t="str">
        <f>IF(AND(VALUE(MONTH(jaar_zip[[#This Row],[Datum]]))=1,VALUE(WEEKNUM(jaar_zip[[#This Row],[Datum]],21))&gt;51),RIGHT(YEAR(jaar_zip[[#This Row],[Datum]])-1,2),RIGHT(YEAR(jaar_zip[[#This Row],[Datum]]),2))&amp;"-"&amp; TEXT(WEEKNUM(jaar_zip[[#This Row],[Datum]],21),"00")</f>
        <v>24-12</v>
      </c>
      <c r="L1910" s="101">
        <f>MONTH(jaar_zip[[#This Row],[Datum]])</f>
        <v>3</v>
      </c>
      <c r="M1910" s="101">
        <f>IF(ISNUMBER(jaar_zip[[#This Row],[etmaaltemperatuur]]),IF(jaar_zip[[#This Row],[etmaaltemperatuur]]&lt;stookgrens,stookgrens-jaar_zip[[#This Row],[etmaaltemperatuur]],0),"")</f>
        <v>7.6</v>
      </c>
      <c r="N1910" s="101">
        <f>IF(ISNUMBER(jaar_zip[[#This Row],[graaddagen]]),IF(OR(MONTH(jaar_zip[[#This Row],[Datum]])=1,MONTH(jaar_zip[[#This Row],[Datum]])=2,MONTH(jaar_zip[[#This Row],[Datum]])=11,MONTH(jaar_zip[[#This Row],[Datum]])=12),1.1,IF(OR(MONTH(jaar_zip[[#This Row],[Datum]])=3,MONTH(jaar_zip[[#This Row],[Datum]])=10),1,0.8))*jaar_zip[[#This Row],[graaddagen]],"")</f>
        <v>7.6</v>
      </c>
      <c r="O1910" s="101">
        <f>IF(ISNUMBER(jaar_zip[[#This Row],[etmaaltemperatuur]]),IF(jaar_zip[[#This Row],[etmaaltemperatuur]]&gt;stookgrens,jaar_zip[[#This Row],[etmaaltemperatuur]]-stookgrens,0),"")</f>
        <v>0</v>
      </c>
    </row>
    <row r="1911" spans="1:15" x14ac:dyDescent="0.3">
      <c r="A1911">
        <v>279</v>
      </c>
      <c r="B1911">
        <v>20240320</v>
      </c>
      <c r="C1911">
        <v>1.7</v>
      </c>
      <c r="D1911">
        <v>11.6</v>
      </c>
      <c r="E1911">
        <v>904</v>
      </c>
      <c r="F1911">
        <v>-0.1</v>
      </c>
      <c r="G1911">
        <v>1019</v>
      </c>
      <c r="H1911">
        <v>85</v>
      </c>
      <c r="I1911" s="101" t="s">
        <v>27</v>
      </c>
      <c r="J1911" s="1">
        <f>DATEVALUE(RIGHT(jaar_zip[[#This Row],[YYYYMMDD]],2)&amp;"-"&amp;MID(jaar_zip[[#This Row],[YYYYMMDD]],5,2)&amp;"-"&amp;LEFT(jaar_zip[[#This Row],[YYYYMMDD]],4))</f>
        <v>45371</v>
      </c>
      <c r="K1911" s="101" t="str">
        <f>IF(AND(VALUE(MONTH(jaar_zip[[#This Row],[Datum]]))=1,VALUE(WEEKNUM(jaar_zip[[#This Row],[Datum]],21))&gt;51),RIGHT(YEAR(jaar_zip[[#This Row],[Datum]])-1,2),RIGHT(YEAR(jaar_zip[[#This Row],[Datum]]),2))&amp;"-"&amp; TEXT(WEEKNUM(jaar_zip[[#This Row],[Datum]],21),"00")</f>
        <v>24-12</v>
      </c>
      <c r="L1911" s="101">
        <f>MONTH(jaar_zip[[#This Row],[Datum]])</f>
        <v>3</v>
      </c>
      <c r="M1911" s="101">
        <f>IF(ISNUMBER(jaar_zip[[#This Row],[etmaaltemperatuur]]),IF(jaar_zip[[#This Row],[etmaaltemperatuur]]&lt;stookgrens,stookgrens-jaar_zip[[#This Row],[etmaaltemperatuur]],0),"")</f>
        <v>6.4</v>
      </c>
      <c r="N1911" s="101">
        <f>IF(ISNUMBER(jaar_zip[[#This Row],[graaddagen]]),IF(OR(MONTH(jaar_zip[[#This Row],[Datum]])=1,MONTH(jaar_zip[[#This Row],[Datum]])=2,MONTH(jaar_zip[[#This Row],[Datum]])=11,MONTH(jaar_zip[[#This Row],[Datum]])=12),1.1,IF(OR(MONTH(jaar_zip[[#This Row],[Datum]])=3,MONTH(jaar_zip[[#This Row],[Datum]])=10),1,0.8))*jaar_zip[[#This Row],[graaddagen]],"")</f>
        <v>6.4</v>
      </c>
      <c r="O1911" s="101">
        <f>IF(ISNUMBER(jaar_zip[[#This Row],[etmaaltemperatuur]]),IF(jaar_zip[[#This Row],[etmaaltemperatuur]]&gt;stookgrens,jaar_zip[[#This Row],[etmaaltemperatuur]]-stookgrens,0),"")</f>
        <v>0</v>
      </c>
    </row>
    <row r="1912" spans="1:15" x14ac:dyDescent="0.3">
      <c r="A1912">
        <v>279</v>
      </c>
      <c r="B1912">
        <v>20240321</v>
      </c>
      <c r="C1912">
        <v>4.2</v>
      </c>
      <c r="D1912">
        <v>8.6999999999999993</v>
      </c>
      <c r="E1912">
        <v>597</v>
      </c>
      <c r="F1912">
        <v>-0.1</v>
      </c>
      <c r="G1912">
        <v>1022.5</v>
      </c>
      <c r="H1912">
        <v>87</v>
      </c>
      <c r="I1912" s="101" t="s">
        <v>27</v>
      </c>
      <c r="J1912" s="1">
        <f>DATEVALUE(RIGHT(jaar_zip[[#This Row],[YYYYMMDD]],2)&amp;"-"&amp;MID(jaar_zip[[#This Row],[YYYYMMDD]],5,2)&amp;"-"&amp;LEFT(jaar_zip[[#This Row],[YYYYMMDD]],4))</f>
        <v>45372</v>
      </c>
      <c r="K1912" s="101" t="str">
        <f>IF(AND(VALUE(MONTH(jaar_zip[[#This Row],[Datum]]))=1,VALUE(WEEKNUM(jaar_zip[[#This Row],[Datum]],21))&gt;51),RIGHT(YEAR(jaar_zip[[#This Row],[Datum]])-1,2),RIGHT(YEAR(jaar_zip[[#This Row],[Datum]]),2))&amp;"-"&amp; TEXT(WEEKNUM(jaar_zip[[#This Row],[Datum]],21),"00")</f>
        <v>24-12</v>
      </c>
      <c r="L1912" s="101">
        <f>MONTH(jaar_zip[[#This Row],[Datum]])</f>
        <v>3</v>
      </c>
      <c r="M1912" s="101">
        <f>IF(ISNUMBER(jaar_zip[[#This Row],[etmaaltemperatuur]]),IF(jaar_zip[[#This Row],[etmaaltemperatuur]]&lt;stookgrens,stookgrens-jaar_zip[[#This Row],[etmaaltemperatuur]],0),"")</f>
        <v>9.3000000000000007</v>
      </c>
      <c r="N1912" s="101">
        <f>IF(ISNUMBER(jaar_zip[[#This Row],[graaddagen]]),IF(OR(MONTH(jaar_zip[[#This Row],[Datum]])=1,MONTH(jaar_zip[[#This Row],[Datum]])=2,MONTH(jaar_zip[[#This Row],[Datum]])=11,MONTH(jaar_zip[[#This Row],[Datum]])=12),1.1,IF(OR(MONTH(jaar_zip[[#This Row],[Datum]])=3,MONTH(jaar_zip[[#This Row],[Datum]])=10),1,0.8))*jaar_zip[[#This Row],[graaddagen]],"")</f>
        <v>9.3000000000000007</v>
      </c>
      <c r="O1912" s="101">
        <f>IF(ISNUMBER(jaar_zip[[#This Row],[etmaaltemperatuur]]),IF(jaar_zip[[#This Row],[etmaaltemperatuur]]&gt;stookgrens,jaar_zip[[#This Row],[etmaaltemperatuur]]-stookgrens,0),"")</f>
        <v>0</v>
      </c>
    </row>
    <row r="1913" spans="1:15" x14ac:dyDescent="0.3">
      <c r="A1913">
        <v>279</v>
      </c>
      <c r="B1913">
        <v>20240322</v>
      </c>
      <c r="C1913">
        <v>4.2</v>
      </c>
      <c r="D1913">
        <v>9</v>
      </c>
      <c r="E1913">
        <v>280</v>
      </c>
      <c r="F1913">
        <v>1.5</v>
      </c>
      <c r="G1913">
        <v>1014.3</v>
      </c>
      <c r="H1913">
        <v>92</v>
      </c>
      <c r="I1913" s="101" t="s">
        <v>27</v>
      </c>
      <c r="J1913" s="1">
        <f>DATEVALUE(RIGHT(jaar_zip[[#This Row],[YYYYMMDD]],2)&amp;"-"&amp;MID(jaar_zip[[#This Row],[YYYYMMDD]],5,2)&amp;"-"&amp;LEFT(jaar_zip[[#This Row],[YYYYMMDD]],4))</f>
        <v>45373</v>
      </c>
      <c r="K1913" s="101" t="str">
        <f>IF(AND(VALUE(MONTH(jaar_zip[[#This Row],[Datum]]))=1,VALUE(WEEKNUM(jaar_zip[[#This Row],[Datum]],21))&gt;51),RIGHT(YEAR(jaar_zip[[#This Row],[Datum]])-1,2),RIGHT(YEAR(jaar_zip[[#This Row],[Datum]]),2))&amp;"-"&amp; TEXT(WEEKNUM(jaar_zip[[#This Row],[Datum]],21),"00")</f>
        <v>24-12</v>
      </c>
      <c r="L1913" s="101">
        <f>MONTH(jaar_zip[[#This Row],[Datum]])</f>
        <v>3</v>
      </c>
      <c r="M1913" s="101">
        <f>IF(ISNUMBER(jaar_zip[[#This Row],[etmaaltemperatuur]]),IF(jaar_zip[[#This Row],[etmaaltemperatuur]]&lt;stookgrens,stookgrens-jaar_zip[[#This Row],[etmaaltemperatuur]],0),"")</f>
        <v>9</v>
      </c>
      <c r="N1913" s="101">
        <f>IF(ISNUMBER(jaar_zip[[#This Row],[graaddagen]]),IF(OR(MONTH(jaar_zip[[#This Row],[Datum]])=1,MONTH(jaar_zip[[#This Row],[Datum]])=2,MONTH(jaar_zip[[#This Row],[Datum]])=11,MONTH(jaar_zip[[#This Row],[Datum]])=12),1.1,IF(OR(MONTH(jaar_zip[[#This Row],[Datum]])=3,MONTH(jaar_zip[[#This Row],[Datum]])=10),1,0.8))*jaar_zip[[#This Row],[graaddagen]],"")</f>
        <v>9</v>
      </c>
      <c r="O1913" s="101">
        <f>IF(ISNUMBER(jaar_zip[[#This Row],[etmaaltemperatuur]]),IF(jaar_zip[[#This Row],[etmaaltemperatuur]]&gt;stookgrens,jaar_zip[[#This Row],[etmaaltemperatuur]]-stookgrens,0),"")</f>
        <v>0</v>
      </c>
    </row>
    <row r="1914" spans="1:15" x14ac:dyDescent="0.3">
      <c r="A1914">
        <v>279</v>
      </c>
      <c r="B1914">
        <v>20240323</v>
      </c>
      <c r="C1914">
        <v>5.3</v>
      </c>
      <c r="D1914">
        <v>5.2</v>
      </c>
      <c r="E1914">
        <v>1064</v>
      </c>
      <c r="F1914">
        <v>2.9</v>
      </c>
      <c r="G1914">
        <v>1006.1</v>
      </c>
      <c r="H1914">
        <v>84</v>
      </c>
      <c r="I1914" s="101" t="s">
        <v>27</v>
      </c>
      <c r="J1914" s="1">
        <f>DATEVALUE(RIGHT(jaar_zip[[#This Row],[YYYYMMDD]],2)&amp;"-"&amp;MID(jaar_zip[[#This Row],[YYYYMMDD]],5,2)&amp;"-"&amp;LEFT(jaar_zip[[#This Row],[YYYYMMDD]],4))</f>
        <v>45374</v>
      </c>
      <c r="K1914" s="101" t="str">
        <f>IF(AND(VALUE(MONTH(jaar_zip[[#This Row],[Datum]]))=1,VALUE(WEEKNUM(jaar_zip[[#This Row],[Datum]],21))&gt;51),RIGHT(YEAR(jaar_zip[[#This Row],[Datum]])-1,2),RIGHT(YEAR(jaar_zip[[#This Row],[Datum]]),2))&amp;"-"&amp; TEXT(WEEKNUM(jaar_zip[[#This Row],[Datum]],21),"00")</f>
        <v>24-12</v>
      </c>
      <c r="L1914" s="101">
        <f>MONTH(jaar_zip[[#This Row],[Datum]])</f>
        <v>3</v>
      </c>
      <c r="M1914" s="101">
        <f>IF(ISNUMBER(jaar_zip[[#This Row],[etmaaltemperatuur]]),IF(jaar_zip[[#This Row],[etmaaltemperatuur]]&lt;stookgrens,stookgrens-jaar_zip[[#This Row],[etmaaltemperatuur]],0),"")</f>
        <v>12.8</v>
      </c>
      <c r="N1914" s="101">
        <f>IF(ISNUMBER(jaar_zip[[#This Row],[graaddagen]]),IF(OR(MONTH(jaar_zip[[#This Row],[Datum]])=1,MONTH(jaar_zip[[#This Row],[Datum]])=2,MONTH(jaar_zip[[#This Row],[Datum]])=11,MONTH(jaar_zip[[#This Row],[Datum]])=12),1.1,IF(OR(MONTH(jaar_zip[[#This Row],[Datum]])=3,MONTH(jaar_zip[[#This Row],[Datum]])=10),1,0.8))*jaar_zip[[#This Row],[graaddagen]],"")</f>
        <v>12.8</v>
      </c>
      <c r="O1914" s="101">
        <f>IF(ISNUMBER(jaar_zip[[#This Row],[etmaaltemperatuur]]),IF(jaar_zip[[#This Row],[etmaaltemperatuur]]&gt;stookgrens,jaar_zip[[#This Row],[etmaaltemperatuur]]-stookgrens,0),"")</f>
        <v>0</v>
      </c>
    </row>
    <row r="1915" spans="1:15" x14ac:dyDescent="0.3">
      <c r="A1915">
        <v>279</v>
      </c>
      <c r="B1915">
        <v>20240324</v>
      </c>
      <c r="C1915">
        <v>6.5</v>
      </c>
      <c r="D1915">
        <v>6.2</v>
      </c>
      <c r="E1915">
        <v>844</v>
      </c>
      <c r="F1915">
        <v>11.8</v>
      </c>
      <c r="G1915">
        <v>1001</v>
      </c>
      <c r="H1915">
        <v>86</v>
      </c>
      <c r="I1915" s="101" t="s">
        <v>27</v>
      </c>
      <c r="J1915" s="1">
        <f>DATEVALUE(RIGHT(jaar_zip[[#This Row],[YYYYMMDD]],2)&amp;"-"&amp;MID(jaar_zip[[#This Row],[YYYYMMDD]],5,2)&amp;"-"&amp;LEFT(jaar_zip[[#This Row],[YYYYMMDD]],4))</f>
        <v>45375</v>
      </c>
      <c r="K1915" s="101" t="str">
        <f>IF(AND(VALUE(MONTH(jaar_zip[[#This Row],[Datum]]))=1,VALUE(WEEKNUM(jaar_zip[[#This Row],[Datum]],21))&gt;51),RIGHT(YEAR(jaar_zip[[#This Row],[Datum]])-1,2),RIGHT(YEAR(jaar_zip[[#This Row],[Datum]]),2))&amp;"-"&amp; TEXT(WEEKNUM(jaar_zip[[#This Row],[Datum]],21),"00")</f>
        <v>24-12</v>
      </c>
      <c r="L1915" s="101">
        <f>MONTH(jaar_zip[[#This Row],[Datum]])</f>
        <v>3</v>
      </c>
      <c r="M1915" s="101">
        <f>IF(ISNUMBER(jaar_zip[[#This Row],[etmaaltemperatuur]]),IF(jaar_zip[[#This Row],[etmaaltemperatuur]]&lt;stookgrens,stookgrens-jaar_zip[[#This Row],[etmaaltemperatuur]],0),"")</f>
        <v>11.8</v>
      </c>
      <c r="N1915" s="101">
        <f>IF(ISNUMBER(jaar_zip[[#This Row],[graaddagen]]),IF(OR(MONTH(jaar_zip[[#This Row],[Datum]])=1,MONTH(jaar_zip[[#This Row],[Datum]])=2,MONTH(jaar_zip[[#This Row],[Datum]])=11,MONTH(jaar_zip[[#This Row],[Datum]])=12),1.1,IF(OR(MONTH(jaar_zip[[#This Row],[Datum]])=3,MONTH(jaar_zip[[#This Row],[Datum]])=10),1,0.8))*jaar_zip[[#This Row],[graaddagen]],"")</f>
        <v>11.8</v>
      </c>
      <c r="O1915" s="101">
        <f>IF(ISNUMBER(jaar_zip[[#This Row],[etmaaltemperatuur]]),IF(jaar_zip[[#This Row],[etmaaltemperatuur]]&gt;stookgrens,jaar_zip[[#This Row],[etmaaltemperatuur]]-stookgrens,0),"")</f>
        <v>0</v>
      </c>
    </row>
    <row r="1916" spans="1:15" x14ac:dyDescent="0.3">
      <c r="A1916">
        <v>279</v>
      </c>
      <c r="B1916">
        <v>20240325</v>
      </c>
      <c r="C1916">
        <v>2.7</v>
      </c>
      <c r="D1916">
        <v>6.5</v>
      </c>
      <c r="E1916">
        <v>1395</v>
      </c>
      <c r="F1916">
        <v>-0.1</v>
      </c>
      <c r="G1916">
        <v>1004.5</v>
      </c>
      <c r="H1916">
        <v>76</v>
      </c>
      <c r="I1916" s="101" t="s">
        <v>27</v>
      </c>
      <c r="J1916" s="1">
        <f>DATEVALUE(RIGHT(jaar_zip[[#This Row],[YYYYMMDD]],2)&amp;"-"&amp;MID(jaar_zip[[#This Row],[YYYYMMDD]],5,2)&amp;"-"&amp;LEFT(jaar_zip[[#This Row],[YYYYMMDD]],4))</f>
        <v>45376</v>
      </c>
      <c r="K1916" s="101" t="str">
        <f>IF(AND(VALUE(MONTH(jaar_zip[[#This Row],[Datum]]))=1,VALUE(WEEKNUM(jaar_zip[[#This Row],[Datum]],21))&gt;51),RIGHT(YEAR(jaar_zip[[#This Row],[Datum]])-1,2),RIGHT(YEAR(jaar_zip[[#This Row],[Datum]]),2))&amp;"-"&amp; TEXT(WEEKNUM(jaar_zip[[#This Row],[Datum]],21),"00")</f>
        <v>24-13</v>
      </c>
      <c r="L1916" s="101">
        <f>MONTH(jaar_zip[[#This Row],[Datum]])</f>
        <v>3</v>
      </c>
      <c r="M1916" s="101">
        <f>IF(ISNUMBER(jaar_zip[[#This Row],[etmaaltemperatuur]]),IF(jaar_zip[[#This Row],[etmaaltemperatuur]]&lt;stookgrens,stookgrens-jaar_zip[[#This Row],[etmaaltemperatuur]],0),"")</f>
        <v>11.5</v>
      </c>
      <c r="N1916" s="101">
        <f>IF(ISNUMBER(jaar_zip[[#This Row],[graaddagen]]),IF(OR(MONTH(jaar_zip[[#This Row],[Datum]])=1,MONTH(jaar_zip[[#This Row],[Datum]])=2,MONTH(jaar_zip[[#This Row],[Datum]])=11,MONTH(jaar_zip[[#This Row],[Datum]])=12),1.1,IF(OR(MONTH(jaar_zip[[#This Row],[Datum]])=3,MONTH(jaar_zip[[#This Row],[Datum]])=10),1,0.8))*jaar_zip[[#This Row],[graaddagen]],"")</f>
        <v>11.5</v>
      </c>
      <c r="O1916" s="101">
        <f>IF(ISNUMBER(jaar_zip[[#This Row],[etmaaltemperatuur]]),IF(jaar_zip[[#This Row],[etmaaltemperatuur]]&gt;stookgrens,jaar_zip[[#This Row],[etmaaltemperatuur]]-stookgrens,0),"")</f>
        <v>0</v>
      </c>
    </row>
    <row r="1917" spans="1:15" x14ac:dyDescent="0.3">
      <c r="A1917">
        <v>279</v>
      </c>
      <c r="B1917">
        <v>20240326</v>
      </c>
      <c r="C1917">
        <v>3.8</v>
      </c>
      <c r="D1917">
        <v>7.6</v>
      </c>
      <c r="E1917">
        <v>1250</v>
      </c>
      <c r="F1917">
        <v>-0.1</v>
      </c>
      <c r="G1917">
        <v>992.4</v>
      </c>
      <c r="H1917">
        <v>73</v>
      </c>
      <c r="I1917" s="101" t="s">
        <v>27</v>
      </c>
      <c r="J1917" s="1">
        <f>DATEVALUE(RIGHT(jaar_zip[[#This Row],[YYYYMMDD]],2)&amp;"-"&amp;MID(jaar_zip[[#This Row],[YYYYMMDD]],5,2)&amp;"-"&amp;LEFT(jaar_zip[[#This Row],[YYYYMMDD]],4))</f>
        <v>45377</v>
      </c>
      <c r="K1917" s="101" t="str">
        <f>IF(AND(VALUE(MONTH(jaar_zip[[#This Row],[Datum]]))=1,VALUE(WEEKNUM(jaar_zip[[#This Row],[Datum]],21))&gt;51),RIGHT(YEAR(jaar_zip[[#This Row],[Datum]])-1,2),RIGHT(YEAR(jaar_zip[[#This Row],[Datum]]),2))&amp;"-"&amp; TEXT(WEEKNUM(jaar_zip[[#This Row],[Datum]],21),"00")</f>
        <v>24-13</v>
      </c>
      <c r="L1917" s="101">
        <f>MONTH(jaar_zip[[#This Row],[Datum]])</f>
        <v>3</v>
      </c>
      <c r="M1917" s="101">
        <f>IF(ISNUMBER(jaar_zip[[#This Row],[etmaaltemperatuur]]),IF(jaar_zip[[#This Row],[etmaaltemperatuur]]&lt;stookgrens,stookgrens-jaar_zip[[#This Row],[etmaaltemperatuur]],0),"")</f>
        <v>10.4</v>
      </c>
      <c r="N1917" s="101">
        <f>IF(ISNUMBER(jaar_zip[[#This Row],[graaddagen]]),IF(OR(MONTH(jaar_zip[[#This Row],[Datum]])=1,MONTH(jaar_zip[[#This Row],[Datum]])=2,MONTH(jaar_zip[[#This Row],[Datum]])=11,MONTH(jaar_zip[[#This Row],[Datum]])=12),1.1,IF(OR(MONTH(jaar_zip[[#This Row],[Datum]])=3,MONTH(jaar_zip[[#This Row],[Datum]])=10),1,0.8))*jaar_zip[[#This Row],[graaddagen]],"")</f>
        <v>10.4</v>
      </c>
      <c r="O1917" s="101">
        <f>IF(ISNUMBER(jaar_zip[[#This Row],[etmaaltemperatuur]]),IF(jaar_zip[[#This Row],[etmaaltemperatuur]]&gt;stookgrens,jaar_zip[[#This Row],[etmaaltemperatuur]]-stookgrens,0),"")</f>
        <v>0</v>
      </c>
    </row>
    <row r="1918" spans="1:15" x14ac:dyDescent="0.3">
      <c r="A1918">
        <v>279</v>
      </c>
      <c r="B1918">
        <v>20240327</v>
      </c>
      <c r="C1918">
        <v>3.1</v>
      </c>
      <c r="D1918">
        <v>8.3000000000000007</v>
      </c>
      <c r="E1918">
        <v>660</v>
      </c>
      <c r="F1918">
        <v>0.2</v>
      </c>
      <c r="G1918">
        <v>986.8</v>
      </c>
      <c r="H1918">
        <v>83</v>
      </c>
      <c r="I1918" s="101" t="s">
        <v>27</v>
      </c>
      <c r="J1918" s="1">
        <f>DATEVALUE(RIGHT(jaar_zip[[#This Row],[YYYYMMDD]],2)&amp;"-"&amp;MID(jaar_zip[[#This Row],[YYYYMMDD]],5,2)&amp;"-"&amp;LEFT(jaar_zip[[#This Row],[YYYYMMDD]],4))</f>
        <v>45378</v>
      </c>
      <c r="K1918" s="101" t="str">
        <f>IF(AND(VALUE(MONTH(jaar_zip[[#This Row],[Datum]]))=1,VALUE(WEEKNUM(jaar_zip[[#This Row],[Datum]],21))&gt;51),RIGHT(YEAR(jaar_zip[[#This Row],[Datum]])-1,2),RIGHT(YEAR(jaar_zip[[#This Row],[Datum]]),2))&amp;"-"&amp; TEXT(WEEKNUM(jaar_zip[[#This Row],[Datum]],21),"00")</f>
        <v>24-13</v>
      </c>
      <c r="L1918" s="101">
        <f>MONTH(jaar_zip[[#This Row],[Datum]])</f>
        <v>3</v>
      </c>
      <c r="M1918" s="101">
        <f>IF(ISNUMBER(jaar_zip[[#This Row],[etmaaltemperatuur]]),IF(jaar_zip[[#This Row],[etmaaltemperatuur]]&lt;stookgrens,stookgrens-jaar_zip[[#This Row],[etmaaltemperatuur]],0),"")</f>
        <v>9.6999999999999993</v>
      </c>
      <c r="N1918" s="101">
        <f>IF(ISNUMBER(jaar_zip[[#This Row],[graaddagen]]),IF(OR(MONTH(jaar_zip[[#This Row],[Datum]])=1,MONTH(jaar_zip[[#This Row],[Datum]])=2,MONTH(jaar_zip[[#This Row],[Datum]])=11,MONTH(jaar_zip[[#This Row],[Datum]])=12),1.1,IF(OR(MONTH(jaar_zip[[#This Row],[Datum]])=3,MONTH(jaar_zip[[#This Row],[Datum]])=10),1,0.8))*jaar_zip[[#This Row],[graaddagen]],"")</f>
        <v>9.6999999999999993</v>
      </c>
      <c r="O1918" s="101">
        <f>IF(ISNUMBER(jaar_zip[[#This Row],[etmaaltemperatuur]]),IF(jaar_zip[[#This Row],[etmaaltemperatuur]]&gt;stookgrens,jaar_zip[[#This Row],[etmaaltemperatuur]]-stookgrens,0),"")</f>
        <v>0</v>
      </c>
    </row>
    <row r="1919" spans="1:15" x14ac:dyDescent="0.3">
      <c r="A1919">
        <v>279</v>
      </c>
      <c r="B1919">
        <v>20240328</v>
      </c>
      <c r="C1919">
        <v>4.7</v>
      </c>
      <c r="D1919">
        <v>8</v>
      </c>
      <c r="E1919">
        <v>784</v>
      </c>
      <c r="F1919">
        <v>1.1000000000000001</v>
      </c>
      <c r="G1919">
        <v>986.6</v>
      </c>
      <c r="H1919">
        <v>79</v>
      </c>
      <c r="I1919" s="101" t="s">
        <v>27</v>
      </c>
      <c r="J1919" s="1">
        <f>DATEVALUE(RIGHT(jaar_zip[[#This Row],[YYYYMMDD]],2)&amp;"-"&amp;MID(jaar_zip[[#This Row],[YYYYMMDD]],5,2)&amp;"-"&amp;LEFT(jaar_zip[[#This Row],[YYYYMMDD]],4))</f>
        <v>45379</v>
      </c>
      <c r="K1919" s="101" t="str">
        <f>IF(AND(VALUE(MONTH(jaar_zip[[#This Row],[Datum]]))=1,VALUE(WEEKNUM(jaar_zip[[#This Row],[Datum]],21))&gt;51),RIGHT(YEAR(jaar_zip[[#This Row],[Datum]])-1,2),RIGHT(YEAR(jaar_zip[[#This Row],[Datum]]),2))&amp;"-"&amp; TEXT(WEEKNUM(jaar_zip[[#This Row],[Datum]],21),"00")</f>
        <v>24-13</v>
      </c>
      <c r="L1919" s="101">
        <f>MONTH(jaar_zip[[#This Row],[Datum]])</f>
        <v>3</v>
      </c>
      <c r="M1919" s="101">
        <f>IF(ISNUMBER(jaar_zip[[#This Row],[etmaaltemperatuur]]),IF(jaar_zip[[#This Row],[etmaaltemperatuur]]&lt;stookgrens,stookgrens-jaar_zip[[#This Row],[etmaaltemperatuur]],0),"")</f>
        <v>10</v>
      </c>
      <c r="N1919" s="101">
        <f>IF(ISNUMBER(jaar_zip[[#This Row],[graaddagen]]),IF(OR(MONTH(jaar_zip[[#This Row],[Datum]])=1,MONTH(jaar_zip[[#This Row],[Datum]])=2,MONTH(jaar_zip[[#This Row],[Datum]])=11,MONTH(jaar_zip[[#This Row],[Datum]])=12),1.1,IF(OR(MONTH(jaar_zip[[#This Row],[Datum]])=3,MONTH(jaar_zip[[#This Row],[Datum]])=10),1,0.8))*jaar_zip[[#This Row],[graaddagen]],"")</f>
        <v>10</v>
      </c>
      <c r="O1919" s="101">
        <f>IF(ISNUMBER(jaar_zip[[#This Row],[etmaaltemperatuur]]),IF(jaar_zip[[#This Row],[etmaaltemperatuur]]&gt;stookgrens,jaar_zip[[#This Row],[etmaaltemperatuur]]-stookgrens,0),"")</f>
        <v>0</v>
      </c>
    </row>
    <row r="1920" spans="1:15" x14ac:dyDescent="0.3">
      <c r="A1920">
        <v>279</v>
      </c>
      <c r="B1920">
        <v>20240329</v>
      </c>
      <c r="C1920">
        <v>4.7</v>
      </c>
      <c r="D1920">
        <v>9.9</v>
      </c>
      <c r="E1920">
        <v>1003</v>
      </c>
      <c r="F1920">
        <v>0.8</v>
      </c>
      <c r="G1920">
        <v>993.7</v>
      </c>
      <c r="H1920">
        <v>77</v>
      </c>
      <c r="I1920" s="101" t="s">
        <v>27</v>
      </c>
      <c r="J1920" s="1">
        <f>DATEVALUE(RIGHT(jaar_zip[[#This Row],[YYYYMMDD]],2)&amp;"-"&amp;MID(jaar_zip[[#This Row],[YYYYMMDD]],5,2)&amp;"-"&amp;LEFT(jaar_zip[[#This Row],[YYYYMMDD]],4))</f>
        <v>45380</v>
      </c>
      <c r="K1920" s="101" t="str">
        <f>IF(AND(VALUE(MONTH(jaar_zip[[#This Row],[Datum]]))=1,VALUE(WEEKNUM(jaar_zip[[#This Row],[Datum]],21))&gt;51),RIGHT(YEAR(jaar_zip[[#This Row],[Datum]])-1,2),RIGHT(YEAR(jaar_zip[[#This Row],[Datum]]),2))&amp;"-"&amp; TEXT(WEEKNUM(jaar_zip[[#This Row],[Datum]],21),"00")</f>
        <v>24-13</v>
      </c>
      <c r="L1920" s="101">
        <f>MONTH(jaar_zip[[#This Row],[Datum]])</f>
        <v>3</v>
      </c>
      <c r="M1920" s="101">
        <f>IF(ISNUMBER(jaar_zip[[#This Row],[etmaaltemperatuur]]),IF(jaar_zip[[#This Row],[etmaaltemperatuur]]&lt;stookgrens,stookgrens-jaar_zip[[#This Row],[etmaaltemperatuur]],0),"")</f>
        <v>8.1</v>
      </c>
      <c r="N1920" s="101">
        <f>IF(ISNUMBER(jaar_zip[[#This Row],[graaddagen]]),IF(OR(MONTH(jaar_zip[[#This Row],[Datum]])=1,MONTH(jaar_zip[[#This Row],[Datum]])=2,MONTH(jaar_zip[[#This Row],[Datum]])=11,MONTH(jaar_zip[[#This Row],[Datum]])=12),1.1,IF(OR(MONTH(jaar_zip[[#This Row],[Datum]])=3,MONTH(jaar_zip[[#This Row],[Datum]])=10),1,0.8))*jaar_zip[[#This Row],[graaddagen]],"")</f>
        <v>8.1</v>
      </c>
      <c r="O1920" s="101">
        <f>IF(ISNUMBER(jaar_zip[[#This Row],[etmaaltemperatuur]]),IF(jaar_zip[[#This Row],[etmaaltemperatuur]]&gt;stookgrens,jaar_zip[[#This Row],[etmaaltemperatuur]]-stookgrens,0),"")</f>
        <v>0</v>
      </c>
    </row>
    <row r="1921" spans="1:15" x14ac:dyDescent="0.3">
      <c r="A1921">
        <v>279</v>
      </c>
      <c r="B1921">
        <v>20240330</v>
      </c>
      <c r="C1921">
        <v>3.6</v>
      </c>
      <c r="D1921">
        <v>10.5</v>
      </c>
      <c r="E1921">
        <v>844</v>
      </c>
      <c r="F1921">
        <v>0.1</v>
      </c>
      <c r="G1921">
        <v>997.1</v>
      </c>
      <c r="H1921">
        <v>87</v>
      </c>
      <c r="I1921" s="101" t="s">
        <v>27</v>
      </c>
      <c r="J1921" s="1">
        <f>DATEVALUE(RIGHT(jaar_zip[[#This Row],[YYYYMMDD]],2)&amp;"-"&amp;MID(jaar_zip[[#This Row],[YYYYMMDD]],5,2)&amp;"-"&amp;LEFT(jaar_zip[[#This Row],[YYYYMMDD]],4))</f>
        <v>45381</v>
      </c>
      <c r="K1921" s="101" t="str">
        <f>IF(AND(VALUE(MONTH(jaar_zip[[#This Row],[Datum]]))=1,VALUE(WEEKNUM(jaar_zip[[#This Row],[Datum]],21))&gt;51),RIGHT(YEAR(jaar_zip[[#This Row],[Datum]])-1,2),RIGHT(YEAR(jaar_zip[[#This Row],[Datum]]),2))&amp;"-"&amp; TEXT(WEEKNUM(jaar_zip[[#This Row],[Datum]],21),"00")</f>
        <v>24-13</v>
      </c>
      <c r="L1921" s="101">
        <f>MONTH(jaar_zip[[#This Row],[Datum]])</f>
        <v>3</v>
      </c>
      <c r="M1921" s="101">
        <f>IF(ISNUMBER(jaar_zip[[#This Row],[etmaaltemperatuur]]),IF(jaar_zip[[#This Row],[etmaaltemperatuur]]&lt;stookgrens,stookgrens-jaar_zip[[#This Row],[etmaaltemperatuur]],0),"")</f>
        <v>7.5</v>
      </c>
      <c r="N1921" s="101">
        <f>IF(ISNUMBER(jaar_zip[[#This Row],[graaddagen]]),IF(OR(MONTH(jaar_zip[[#This Row],[Datum]])=1,MONTH(jaar_zip[[#This Row],[Datum]])=2,MONTH(jaar_zip[[#This Row],[Datum]])=11,MONTH(jaar_zip[[#This Row],[Datum]])=12),1.1,IF(OR(MONTH(jaar_zip[[#This Row],[Datum]])=3,MONTH(jaar_zip[[#This Row],[Datum]])=10),1,0.8))*jaar_zip[[#This Row],[graaddagen]],"")</f>
        <v>7.5</v>
      </c>
      <c r="O1921" s="101">
        <f>IF(ISNUMBER(jaar_zip[[#This Row],[etmaaltemperatuur]]),IF(jaar_zip[[#This Row],[etmaaltemperatuur]]&gt;stookgrens,jaar_zip[[#This Row],[etmaaltemperatuur]]-stookgrens,0),"")</f>
        <v>0</v>
      </c>
    </row>
    <row r="1922" spans="1:15" x14ac:dyDescent="0.3">
      <c r="A1922">
        <v>279</v>
      </c>
      <c r="B1922">
        <v>20240331</v>
      </c>
      <c r="C1922">
        <v>3.4</v>
      </c>
      <c r="D1922">
        <v>9.9</v>
      </c>
      <c r="E1922">
        <v>1130</v>
      </c>
      <c r="F1922">
        <v>2.1</v>
      </c>
      <c r="G1922">
        <v>997.7</v>
      </c>
      <c r="H1922">
        <v>88</v>
      </c>
      <c r="I1922" s="101" t="s">
        <v>27</v>
      </c>
      <c r="J1922" s="1">
        <f>DATEVALUE(RIGHT(jaar_zip[[#This Row],[YYYYMMDD]],2)&amp;"-"&amp;MID(jaar_zip[[#This Row],[YYYYMMDD]],5,2)&amp;"-"&amp;LEFT(jaar_zip[[#This Row],[YYYYMMDD]],4))</f>
        <v>45382</v>
      </c>
      <c r="K1922" s="101" t="str">
        <f>IF(AND(VALUE(MONTH(jaar_zip[[#This Row],[Datum]]))=1,VALUE(WEEKNUM(jaar_zip[[#This Row],[Datum]],21))&gt;51),RIGHT(YEAR(jaar_zip[[#This Row],[Datum]])-1,2),RIGHT(YEAR(jaar_zip[[#This Row],[Datum]]),2))&amp;"-"&amp; TEXT(WEEKNUM(jaar_zip[[#This Row],[Datum]],21),"00")</f>
        <v>24-13</v>
      </c>
      <c r="L1922" s="101">
        <f>MONTH(jaar_zip[[#This Row],[Datum]])</f>
        <v>3</v>
      </c>
      <c r="M1922" s="101">
        <f>IF(ISNUMBER(jaar_zip[[#This Row],[etmaaltemperatuur]]),IF(jaar_zip[[#This Row],[etmaaltemperatuur]]&lt;stookgrens,stookgrens-jaar_zip[[#This Row],[etmaaltemperatuur]],0),"")</f>
        <v>8.1</v>
      </c>
      <c r="N1922" s="101">
        <f>IF(ISNUMBER(jaar_zip[[#This Row],[graaddagen]]),IF(OR(MONTH(jaar_zip[[#This Row],[Datum]])=1,MONTH(jaar_zip[[#This Row],[Datum]])=2,MONTH(jaar_zip[[#This Row],[Datum]])=11,MONTH(jaar_zip[[#This Row],[Datum]])=12),1.1,IF(OR(MONTH(jaar_zip[[#This Row],[Datum]])=3,MONTH(jaar_zip[[#This Row],[Datum]])=10),1,0.8))*jaar_zip[[#This Row],[graaddagen]],"")</f>
        <v>8.1</v>
      </c>
      <c r="O1922" s="101">
        <f>IF(ISNUMBER(jaar_zip[[#This Row],[etmaaltemperatuur]]),IF(jaar_zip[[#This Row],[etmaaltemperatuur]]&gt;stookgrens,jaar_zip[[#This Row],[etmaaltemperatuur]]-stookgrens,0),"")</f>
        <v>0</v>
      </c>
    </row>
    <row r="1923" spans="1:15" x14ac:dyDescent="0.3">
      <c r="A1923">
        <v>279</v>
      </c>
      <c r="B1923">
        <v>20240401</v>
      </c>
      <c r="C1923">
        <v>3.3</v>
      </c>
      <c r="D1923">
        <v>9.3000000000000007</v>
      </c>
      <c r="E1923">
        <v>601</v>
      </c>
      <c r="F1923">
        <v>0.2</v>
      </c>
      <c r="G1923">
        <v>996.2</v>
      </c>
      <c r="H1923">
        <v>90</v>
      </c>
      <c r="I1923" s="101" t="s">
        <v>27</v>
      </c>
      <c r="J1923" s="1">
        <f>DATEVALUE(RIGHT(jaar_zip[[#This Row],[YYYYMMDD]],2)&amp;"-"&amp;MID(jaar_zip[[#This Row],[YYYYMMDD]],5,2)&amp;"-"&amp;LEFT(jaar_zip[[#This Row],[YYYYMMDD]],4))</f>
        <v>45383</v>
      </c>
      <c r="K1923" s="101" t="str">
        <f>IF(AND(VALUE(MONTH(jaar_zip[[#This Row],[Datum]]))=1,VALUE(WEEKNUM(jaar_zip[[#This Row],[Datum]],21))&gt;51),RIGHT(YEAR(jaar_zip[[#This Row],[Datum]])-1,2),RIGHT(YEAR(jaar_zip[[#This Row],[Datum]]),2))&amp;"-"&amp; TEXT(WEEKNUM(jaar_zip[[#This Row],[Datum]],21),"00")</f>
        <v>24-14</v>
      </c>
      <c r="L1923" s="101">
        <f>MONTH(jaar_zip[[#This Row],[Datum]])</f>
        <v>4</v>
      </c>
      <c r="M1923" s="101">
        <f>IF(ISNUMBER(jaar_zip[[#This Row],[etmaaltemperatuur]]),IF(jaar_zip[[#This Row],[etmaaltemperatuur]]&lt;stookgrens,stookgrens-jaar_zip[[#This Row],[etmaaltemperatuur]],0),"")</f>
        <v>8.6999999999999993</v>
      </c>
      <c r="N1923" s="101">
        <f>IF(ISNUMBER(jaar_zip[[#This Row],[graaddagen]]),IF(OR(MONTH(jaar_zip[[#This Row],[Datum]])=1,MONTH(jaar_zip[[#This Row],[Datum]])=2,MONTH(jaar_zip[[#This Row],[Datum]])=11,MONTH(jaar_zip[[#This Row],[Datum]])=12),1.1,IF(OR(MONTH(jaar_zip[[#This Row],[Datum]])=3,MONTH(jaar_zip[[#This Row],[Datum]])=10),1,0.8))*jaar_zip[[#This Row],[graaddagen]],"")</f>
        <v>6.96</v>
      </c>
      <c r="O1923" s="101">
        <f>IF(ISNUMBER(jaar_zip[[#This Row],[etmaaltemperatuur]]),IF(jaar_zip[[#This Row],[etmaaltemperatuur]]&gt;stookgrens,jaar_zip[[#This Row],[etmaaltemperatuur]]-stookgrens,0),"")</f>
        <v>0</v>
      </c>
    </row>
    <row r="1924" spans="1:15" x14ac:dyDescent="0.3">
      <c r="A1924">
        <v>279</v>
      </c>
      <c r="B1924">
        <v>20240402</v>
      </c>
      <c r="C1924">
        <v>4.5999999999999996</v>
      </c>
      <c r="D1924">
        <v>9.1</v>
      </c>
      <c r="E1924">
        <v>814</v>
      </c>
      <c r="F1924">
        <v>2.1</v>
      </c>
      <c r="G1924">
        <v>1004.4</v>
      </c>
      <c r="H1924">
        <v>87</v>
      </c>
      <c r="I1924" s="101" t="s">
        <v>27</v>
      </c>
      <c r="J1924" s="1">
        <f>DATEVALUE(RIGHT(jaar_zip[[#This Row],[YYYYMMDD]],2)&amp;"-"&amp;MID(jaar_zip[[#This Row],[YYYYMMDD]],5,2)&amp;"-"&amp;LEFT(jaar_zip[[#This Row],[YYYYMMDD]],4))</f>
        <v>45384</v>
      </c>
      <c r="K1924" s="101" t="str">
        <f>IF(AND(VALUE(MONTH(jaar_zip[[#This Row],[Datum]]))=1,VALUE(WEEKNUM(jaar_zip[[#This Row],[Datum]],21))&gt;51),RIGHT(YEAR(jaar_zip[[#This Row],[Datum]])-1,2),RIGHT(YEAR(jaar_zip[[#This Row],[Datum]]),2))&amp;"-"&amp; TEXT(WEEKNUM(jaar_zip[[#This Row],[Datum]],21),"00")</f>
        <v>24-14</v>
      </c>
      <c r="L1924" s="101">
        <f>MONTH(jaar_zip[[#This Row],[Datum]])</f>
        <v>4</v>
      </c>
      <c r="M1924" s="101">
        <f>IF(ISNUMBER(jaar_zip[[#This Row],[etmaaltemperatuur]]),IF(jaar_zip[[#This Row],[etmaaltemperatuur]]&lt;stookgrens,stookgrens-jaar_zip[[#This Row],[etmaaltemperatuur]],0),"")</f>
        <v>8.9</v>
      </c>
      <c r="N1924" s="101">
        <f>IF(ISNUMBER(jaar_zip[[#This Row],[graaddagen]]),IF(OR(MONTH(jaar_zip[[#This Row],[Datum]])=1,MONTH(jaar_zip[[#This Row],[Datum]])=2,MONTH(jaar_zip[[#This Row],[Datum]])=11,MONTH(jaar_zip[[#This Row],[Datum]])=12),1.1,IF(OR(MONTH(jaar_zip[[#This Row],[Datum]])=3,MONTH(jaar_zip[[#This Row],[Datum]])=10),1,0.8))*jaar_zip[[#This Row],[graaddagen]],"")</f>
        <v>7.120000000000001</v>
      </c>
      <c r="O1924" s="101">
        <f>IF(ISNUMBER(jaar_zip[[#This Row],[etmaaltemperatuur]]),IF(jaar_zip[[#This Row],[etmaaltemperatuur]]&gt;stookgrens,jaar_zip[[#This Row],[etmaaltemperatuur]]-stookgrens,0),"")</f>
        <v>0</v>
      </c>
    </row>
    <row r="1925" spans="1:15" x14ac:dyDescent="0.3">
      <c r="A1925">
        <v>279</v>
      </c>
      <c r="B1925">
        <v>20240403</v>
      </c>
      <c r="C1925">
        <v>4.2</v>
      </c>
      <c r="D1925">
        <v>10.3</v>
      </c>
      <c r="E1925">
        <v>481</v>
      </c>
      <c r="F1925">
        <v>9</v>
      </c>
      <c r="G1925">
        <v>1003.9</v>
      </c>
      <c r="H1925">
        <v>93</v>
      </c>
      <c r="I1925" s="101" t="s">
        <v>27</v>
      </c>
      <c r="J1925" s="1">
        <f>DATEVALUE(RIGHT(jaar_zip[[#This Row],[YYYYMMDD]],2)&amp;"-"&amp;MID(jaar_zip[[#This Row],[YYYYMMDD]],5,2)&amp;"-"&amp;LEFT(jaar_zip[[#This Row],[YYYYMMDD]],4))</f>
        <v>45385</v>
      </c>
      <c r="K1925" s="101" t="str">
        <f>IF(AND(VALUE(MONTH(jaar_zip[[#This Row],[Datum]]))=1,VALUE(WEEKNUM(jaar_zip[[#This Row],[Datum]],21))&gt;51),RIGHT(YEAR(jaar_zip[[#This Row],[Datum]])-1,2),RIGHT(YEAR(jaar_zip[[#This Row],[Datum]]),2))&amp;"-"&amp; TEXT(WEEKNUM(jaar_zip[[#This Row],[Datum]],21),"00")</f>
        <v>24-14</v>
      </c>
      <c r="L1925" s="101">
        <f>MONTH(jaar_zip[[#This Row],[Datum]])</f>
        <v>4</v>
      </c>
      <c r="M1925" s="101">
        <f>IF(ISNUMBER(jaar_zip[[#This Row],[etmaaltemperatuur]]),IF(jaar_zip[[#This Row],[etmaaltemperatuur]]&lt;stookgrens,stookgrens-jaar_zip[[#This Row],[etmaaltemperatuur]],0),"")</f>
        <v>7.6999999999999993</v>
      </c>
      <c r="N1925" s="101">
        <f>IF(ISNUMBER(jaar_zip[[#This Row],[graaddagen]]),IF(OR(MONTH(jaar_zip[[#This Row],[Datum]])=1,MONTH(jaar_zip[[#This Row],[Datum]])=2,MONTH(jaar_zip[[#This Row],[Datum]])=11,MONTH(jaar_zip[[#This Row],[Datum]])=12),1.1,IF(OR(MONTH(jaar_zip[[#This Row],[Datum]])=3,MONTH(jaar_zip[[#This Row],[Datum]])=10),1,0.8))*jaar_zip[[#This Row],[graaddagen]],"")</f>
        <v>6.16</v>
      </c>
      <c r="O1925" s="101">
        <f>IF(ISNUMBER(jaar_zip[[#This Row],[etmaaltemperatuur]]),IF(jaar_zip[[#This Row],[etmaaltemperatuur]]&gt;stookgrens,jaar_zip[[#This Row],[etmaaltemperatuur]]-stookgrens,0),"")</f>
        <v>0</v>
      </c>
    </row>
    <row r="1926" spans="1:15" x14ac:dyDescent="0.3">
      <c r="A1926">
        <v>279</v>
      </c>
      <c r="B1926">
        <v>20240404</v>
      </c>
      <c r="C1926">
        <v>5.9</v>
      </c>
      <c r="D1926">
        <v>11.1</v>
      </c>
      <c r="E1926">
        <v>737</v>
      </c>
      <c r="F1926">
        <v>5.5</v>
      </c>
      <c r="G1926">
        <v>1004.4</v>
      </c>
      <c r="H1926">
        <v>85</v>
      </c>
      <c r="I1926" s="101" t="s">
        <v>27</v>
      </c>
      <c r="J1926" s="1">
        <f>DATEVALUE(RIGHT(jaar_zip[[#This Row],[YYYYMMDD]],2)&amp;"-"&amp;MID(jaar_zip[[#This Row],[YYYYMMDD]],5,2)&amp;"-"&amp;LEFT(jaar_zip[[#This Row],[YYYYMMDD]],4))</f>
        <v>45386</v>
      </c>
      <c r="K1926" s="101" t="str">
        <f>IF(AND(VALUE(MONTH(jaar_zip[[#This Row],[Datum]]))=1,VALUE(WEEKNUM(jaar_zip[[#This Row],[Datum]],21))&gt;51),RIGHT(YEAR(jaar_zip[[#This Row],[Datum]])-1,2),RIGHT(YEAR(jaar_zip[[#This Row],[Datum]]),2))&amp;"-"&amp; TEXT(WEEKNUM(jaar_zip[[#This Row],[Datum]],21),"00")</f>
        <v>24-14</v>
      </c>
      <c r="L1926" s="101">
        <f>MONTH(jaar_zip[[#This Row],[Datum]])</f>
        <v>4</v>
      </c>
      <c r="M1926" s="101">
        <f>IF(ISNUMBER(jaar_zip[[#This Row],[etmaaltemperatuur]]),IF(jaar_zip[[#This Row],[etmaaltemperatuur]]&lt;stookgrens,stookgrens-jaar_zip[[#This Row],[etmaaltemperatuur]],0),"")</f>
        <v>6.9</v>
      </c>
      <c r="N1926" s="101">
        <f>IF(ISNUMBER(jaar_zip[[#This Row],[graaddagen]]),IF(OR(MONTH(jaar_zip[[#This Row],[Datum]])=1,MONTH(jaar_zip[[#This Row],[Datum]])=2,MONTH(jaar_zip[[#This Row],[Datum]])=11,MONTH(jaar_zip[[#This Row],[Datum]])=12),1.1,IF(OR(MONTH(jaar_zip[[#This Row],[Datum]])=3,MONTH(jaar_zip[[#This Row],[Datum]])=10),1,0.8))*jaar_zip[[#This Row],[graaddagen]],"")</f>
        <v>5.5200000000000005</v>
      </c>
      <c r="O1926" s="101">
        <f>IF(ISNUMBER(jaar_zip[[#This Row],[etmaaltemperatuur]]),IF(jaar_zip[[#This Row],[etmaaltemperatuur]]&gt;stookgrens,jaar_zip[[#This Row],[etmaaltemperatuur]]-stookgrens,0),"")</f>
        <v>0</v>
      </c>
    </row>
    <row r="1927" spans="1:15" x14ac:dyDescent="0.3">
      <c r="A1927">
        <v>279</v>
      </c>
      <c r="B1927">
        <v>20240405</v>
      </c>
      <c r="C1927">
        <v>5.7</v>
      </c>
      <c r="D1927">
        <v>12.9</v>
      </c>
      <c r="E1927">
        <v>787</v>
      </c>
      <c r="F1927">
        <v>4.4000000000000004</v>
      </c>
      <c r="G1927">
        <v>1008</v>
      </c>
      <c r="H1927">
        <v>84</v>
      </c>
      <c r="I1927" s="101" t="s">
        <v>27</v>
      </c>
      <c r="J1927" s="1">
        <f>DATEVALUE(RIGHT(jaar_zip[[#This Row],[YYYYMMDD]],2)&amp;"-"&amp;MID(jaar_zip[[#This Row],[YYYYMMDD]],5,2)&amp;"-"&amp;LEFT(jaar_zip[[#This Row],[YYYYMMDD]],4))</f>
        <v>45387</v>
      </c>
      <c r="K1927" s="101" t="str">
        <f>IF(AND(VALUE(MONTH(jaar_zip[[#This Row],[Datum]]))=1,VALUE(WEEKNUM(jaar_zip[[#This Row],[Datum]],21))&gt;51),RIGHT(YEAR(jaar_zip[[#This Row],[Datum]])-1,2),RIGHT(YEAR(jaar_zip[[#This Row],[Datum]]),2))&amp;"-"&amp; TEXT(WEEKNUM(jaar_zip[[#This Row],[Datum]],21),"00")</f>
        <v>24-14</v>
      </c>
      <c r="L1927" s="101">
        <f>MONTH(jaar_zip[[#This Row],[Datum]])</f>
        <v>4</v>
      </c>
      <c r="M1927" s="101">
        <f>IF(ISNUMBER(jaar_zip[[#This Row],[etmaaltemperatuur]]),IF(jaar_zip[[#This Row],[etmaaltemperatuur]]&lt;stookgrens,stookgrens-jaar_zip[[#This Row],[etmaaltemperatuur]],0),"")</f>
        <v>5.0999999999999996</v>
      </c>
      <c r="N1927" s="101">
        <f>IF(ISNUMBER(jaar_zip[[#This Row],[graaddagen]]),IF(OR(MONTH(jaar_zip[[#This Row],[Datum]])=1,MONTH(jaar_zip[[#This Row],[Datum]])=2,MONTH(jaar_zip[[#This Row],[Datum]])=11,MONTH(jaar_zip[[#This Row],[Datum]])=12),1.1,IF(OR(MONTH(jaar_zip[[#This Row],[Datum]])=3,MONTH(jaar_zip[[#This Row],[Datum]])=10),1,0.8))*jaar_zip[[#This Row],[graaddagen]],"")</f>
        <v>4.08</v>
      </c>
      <c r="O1927" s="101">
        <f>IF(ISNUMBER(jaar_zip[[#This Row],[etmaaltemperatuur]]),IF(jaar_zip[[#This Row],[etmaaltemperatuur]]&gt;stookgrens,jaar_zip[[#This Row],[etmaaltemperatuur]]-stookgrens,0),"")</f>
        <v>0</v>
      </c>
    </row>
    <row r="1928" spans="1:15" x14ac:dyDescent="0.3">
      <c r="A1928">
        <v>279</v>
      </c>
      <c r="B1928">
        <v>20240406</v>
      </c>
      <c r="C1928">
        <v>4</v>
      </c>
      <c r="D1928">
        <v>17.2</v>
      </c>
      <c r="E1928">
        <v>1532</v>
      </c>
      <c r="F1928">
        <v>0</v>
      </c>
      <c r="G1928">
        <v>1009.2</v>
      </c>
      <c r="H1928">
        <v>70</v>
      </c>
      <c r="I1928" s="101" t="s">
        <v>27</v>
      </c>
      <c r="J1928" s="1">
        <f>DATEVALUE(RIGHT(jaar_zip[[#This Row],[YYYYMMDD]],2)&amp;"-"&amp;MID(jaar_zip[[#This Row],[YYYYMMDD]],5,2)&amp;"-"&amp;LEFT(jaar_zip[[#This Row],[YYYYMMDD]],4))</f>
        <v>45388</v>
      </c>
      <c r="K1928" s="101" t="str">
        <f>IF(AND(VALUE(MONTH(jaar_zip[[#This Row],[Datum]]))=1,VALUE(WEEKNUM(jaar_zip[[#This Row],[Datum]],21))&gt;51),RIGHT(YEAR(jaar_zip[[#This Row],[Datum]])-1,2),RIGHT(YEAR(jaar_zip[[#This Row],[Datum]]),2))&amp;"-"&amp; TEXT(WEEKNUM(jaar_zip[[#This Row],[Datum]],21),"00")</f>
        <v>24-14</v>
      </c>
      <c r="L1928" s="101">
        <f>MONTH(jaar_zip[[#This Row],[Datum]])</f>
        <v>4</v>
      </c>
      <c r="M1928" s="101">
        <f>IF(ISNUMBER(jaar_zip[[#This Row],[etmaaltemperatuur]]),IF(jaar_zip[[#This Row],[etmaaltemperatuur]]&lt;stookgrens,stookgrens-jaar_zip[[#This Row],[etmaaltemperatuur]],0),"")</f>
        <v>0.80000000000000071</v>
      </c>
      <c r="N1928" s="101">
        <f>IF(ISNUMBER(jaar_zip[[#This Row],[graaddagen]]),IF(OR(MONTH(jaar_zip[[#This Row],[Datum]])=1,MONTH(jaar_zip[[#This Row],[Datum]])=2,MONTH(jaar_zip[[#This Row],[Datum]])=11,MONTH(jaar_zip[[#This Row],[Datum]])=12),1.1,IF(OR(MONTH(jaar_zip[[#This Row],[Datum]])=3,MONTH(jaar_zip[[#This Row],[Datum]])=10),1,0.8))*jaar_zip[[#This Row],[graaddagen]],"")</f>
        <v>0.64000000000000057</v>
      </c>
      <c r="O1928" s="101">
        <f>IF(ISNUMBER(jaar_zip[[#This Row],[etmaaltemperatuur]]),IF(jaar_zip[[#This Row],[etmaaltemperatuur]]&gt;stookgrens,jaar_zip[[#This Row],[etmaaltemperatuur]]-stookgrens,0),"")</f>
        <v>0</v>
      </c>
    </row>
    <row r="1929" spans="1:15" x14ac:dyDescent="0.3">
      <c r="A1929">
        <v>279</v>
      </c>
      <c r="B1929">
        <v>20240407</v>
      </c>
      <c r="C1929">
        <v>5.5</v>
      </c>
      <c r="D1929">
        <v>16.600000000000001</v>
      </c>
      <c r="E1929">
        <v>1866</v>
      </c>
      <c r="F1929">
        <v>0.7</v>
      </c>
      <c r="G1929">
        <v>1011.8</v>
      </c>
      <c r="H1929">
        <v>64</v>
      </c>
      <c r="I1929" s="101" t="s">
        <v>27</v>
      </c>
      <c r="J1929" s="1">
        <f>DATEVALUE(RIGHT(jaar_zip[[#This Row],[YYYYMMDD]],2)&amp;"-"&amp;MID(jaar_zip[[#This Row],[YYYYMMDD]],5,2)&amp;"-"&amp;LEFT(jaar_zip[[#This Row],[YYYYMMDD]],4))</f>
        <v>45389</v>
      </c>
      <c r="K1929" s="101" t="str">
        <f>IF(AND(VALUE(MONTH(jaar_zip[[#This Row],[Datum]]))=1,VALUE(WEEKNUM(jaar_zip[[#This Row],[Datum]],21))&gt;51),RIGHT(YEAR(jaar_zip[[#This Row],[Datum]])-1,2),RIGHT(YEAR(jaar_zip[[#This Row],[Datum]]),2))&amp;"-"&amp; TEXT(WEEKNUM(jaar_zip[[#This Row],[Datum]],21),"00")</f>
        <v>24-14</v>
      </c>
      <c r="L1929" s="101">
        <f>MONTH(jaar_zip[[#This Row],[Datum]])</f>
        <v>4</v>
      </c>
      <c r="M1929" s="101">
        <f>IF(ISNUMBER(jaar_zip[[#This Row],[etmaaltemperatuur]]),IF(jaar_zip[[#This Row],[etmaaltemperatuur]]&lt;stookgrens,stookgrens-jaar_zip[[#This Row],[etmaaltemperatuur]],0),"")</f>
        <v>1.3999999999999986</v>
      </c>
      <c r="N1929" s="101">
        <f>IF(ISNUMBER(jaar_zip[[#This Row],[graaddagen]]),IF(OR(MONTH(jaar_zip[[#This Row],[Datum]])=1,MONTH(jaar_zip[[#This Row],[Datum]])=2,MONTH(jaar_zip[[#This Row],[Datum]])=11,MONTH(jaar_zip[[#This Row],[Datum]])=12),1.1,IF(OR(MONTH(jaar_zip[[#This Row],[Datum]])=3,MONTH(jaar_zip[[#This Row],[Datum]])=10),1,0.8))*jaar_zip[[#This Row],[graaddagen]],"")</f>
        <v>1.119999999999999</v>
      </c>
      <c r="O1929" s="101">
        <f>IF(ISNUMBER(jaar_zip[[#This Row],[etmaaltemperatuur]]),IF(jaar_zip[[#This Row],[etmaaltemperatuur]]&gt;stookgrens,jaar_zip[[#This Row],[etmaaltemperatuur]]-stookgrens,0),"")</f>
        <v>0</v>
      </c>
    </row>
    <row r="1930" spans="1:15" x14ac:dyDescent="0.3">
      <c r="A1930">
        <v>279</v>
      </c>
      <c r="B1930">
        <v>20240408</v>
      </c>
      <c r="C1930">
        <v>2.6</v>
      </c>
      <c r="D1930">
        <v>14.6</v>
      </c>
      <c r="E1930">
        <v>1114</v>
      </c>
      <c r="F1930">
        <v>0.4</v>
      </c>
      <c r="G1930">
        <v>1008.3</v>
      </c>
      <c r="H1930">
        <v>87</v>
      </c>
      <c r="I1930" s="101" t="s">
        <v>27</v>
      </c>
      <c r="J1930" s="1">
        <f>DATEVALUE(RIGHT(jaar_zip[[#This Row],[YYYYMMDD]],2)&amp;"-"&amp;MID(jaar_zip[[#This Row],[YYYYMMDD]],5,2)&amp;"-"&amp;LEFT(jaar_zip[[#This Row],[YYYYMMDD]],4))</f>
        <v>45390</v>
      </c>
      <c r="K1930" s="101" t="str">
        <f>IF(AND(VALUE(MONTH(jaar_zip[[#This Row],[Datum]]))=1,VALUE(WEEKNUM(jaar_zip[[#This Row],[Datum]],21))&gt;51),RIGHT(YEAR(jaar_zip[[#This Row],[Datum]])-1,2),RIGHT(YEAR(jaar_zip[[#This Row],[Datum]]),2))&amp;"-"&amp; TEXT(WEEKNUM(jaar_zip[[#This Row],[Datum]],21),"00")</f>
        <v>24-15</v>
      </c>
      <c r="L1930" s="101">
        <f>MONTH(jaar_zip[[#This Row],[Datum]])</f>
        <v>4</v>
      </c>
      <c r="M1930" s="101">
        <f>IF(ISNUMBER(jaar_zip[[#This Row],[etmaaltemperatuur]]),IF(jaar_zip[[#This Row],[etmaaltemperatuur]]&lt;stookgrens,stookgrens-jaar_zip[[#This Row],[etmaaltemperatuur]],0),"")</f>
        <v>3.4000000000000004</v>
      </c>
      <c r="N1930" s="101">
        <f>IF(ISNUMBER(jaar_zip[[#This Row],[graaddagen]]),IF(OR(MONTH(jaar_zip[[#This Row],[Datum]])=1,MONTH(jaar_zip[[#This Row],[Datum]])=2,MONTH(jaar_zip[[#This Row],[Datum]])=11,MONTH(jaar_zip[[#This Row],[Datum]])=12),1.1,IF(OR(MONTH(jaar_zip[[#This Row],[Datum]])=3,MONTH(jaar_zip[[#This Row],[Datum]])=10),1,0.8))*jaar_zip[[#This Row],[graaddagen]],"")</f>
        <v>2.7200000000000006</v>
      </c>
      <c r="O1930" s="101">
        <f>IF(ISNUMBER(jaar_zip[[#This Row],[etmaaltemperatuur]]),IF(jaar_zip[[#This Row],[etmaaltemperatuur]]&gt;stookgrens,jaar_zip[[#This Row],[etmaaltemperatuur]]-stookgrens,0),"")</f>
        <v>0</v>
      </c>
    </row>
    <row r="1931" spans="1:15" x14ac:dyDescent="0.3">
      <c r="A1931">
        <v>279</v>
      </c>
      <c r="B1931">
        <v>20240409</v>
      </c>
      <c r="C1931">
        <v>6.5</v>
      </c>
      <c r="D1931">
        <v>11.9</v>
      </c>
      <c r="E1931">
        <v>892</v>
      </c>
      <c r="F1931">
        <v>1.1000000000000001</v>
      </c>
      <c r="G1931">
        <v>1008.9</v>
      </c>
      <c r="H1931">
        <v>79</v>
      </c>
      <c r="I1931" s="101" t="s">
        <v>27</v>
      </c>
      <c r="J1931" s="1">
        <f>DATEVALUE(RIGHT(jaar_zip[[#This Row],[YYYYMMDD]],2)&amp;"-"&amp;MID(jaar_zip[[#This Row],[YYYYMMDD]],5,2)&amp;"-"&amp;LEFT(jaar_zip[[#This Row],[YYYYMMDD]],4))</f>
        <v>45391</v>
      </c>
      <c r="K1931" s="101" t="str">
        <f>IF(AND(VALUE(MONTH(jaar_zip[[#This Row],[Datum]]))=1,VALUE(WEEKNUM(jaar_zip[[#This Row],[Datum]],21))&gt;51),RIGHT(YEAR(jaar_zip[[#This Row],[Datum]])-1,2),RIGHT(YEAR(jaar_zip[[#This Row],[Datum]]),2))&amp;"-"&amp; TEXT(WEEKNUM(jaar_zip[[#This Row],[Datum]],21),"00")</f>
        <v>24-15</v>
      </c>
      <c r="L1931" s="101">
        <f>MONTH(jaar_zip[[#This Row],[Datum]])</f>
        <v>4</v>
      </c>
      <c r="M1931" s="101">
        <f>IF(ISNUMBER(jaar_zip[[#This Row],[etmaaltemperatuur]]),IF(jaar_zip[[#This Row],[etmaaltemperatuur]]&lt;stookgrens,stookgrens-jaar_zip[[#This Row],[etmaaltemperatuur]],0),"")</f>
        <v>6.1</v>
      </c>
      <c r="N1931" s="101">
        <f>IF(ISNUMBER(jaar_zip[[#This Row],[graaddagen]]),IF(OR(MONTH(jaar_zip[[#This Row],[Datum]])=1,MONTH(jaar_zip[[#This Row],[Datum]])=2,MONTH(jaar_zip[[#This Row],[Datum]])=11,MONTH(jaar_zip[[#This Row],[Datum]])=12),1.1,IF(OR(MONTH(jaar_zip[[#This Row],[Datum]])=3,MONTH(jaar_zip[[#This Row],[Datum]])=10),1,0.8))*jaar_zip[[#This Row],[graaddagen]],"")</f>
        <v>4.88</v>
      </c>
      <c r="O1931" s="101">
        <f>IF(ISNUMBER(jaar_zip[[#This Row],[etmaaltemperatuur]]),IF(jaar_zip[[#This Row],[etmaaltemperatuur]]&gt;stookgrens,jaar_zip[[#This Row],[etmaaltemperatuur]]-stookgrens,0),"")</f>
        <v>0</v>
      </c>
    </row>
    <row r="1932" spans="1:15" x14ac:dyDescent="0.3">
      <c r="A1932">
        <v>279</v>
      </c>
      <c r="B1932">
        <v>20240410</v>
      </c>
      <c r="C1932">
        <v>4.4000000000000004</v>
      </c>
      <c r="D1932">
        <v>10.5</v>
      </c>
      <c r="E1932">
        <v>1694</v>
      </c>
      <c r="F1932">
        <v>1</v>
      </c>
      <c r="G1932">
        <v>1026</v>
      </c>
      <c r="H1932">
        <v>70</v>
      </c>
      <c r="I1932" s="101" t="s">
        <v>27</v>
      </c>
      <c r="J1932" s="1">
        <f>DATEVALUE(RIGHT(jaar_zip[[#This Row],[YYYYMMDD]],2)&amp;"-"&amp;MID(jaar_zip[[#This Row],[YYYYMMDD]],5,2)&amp;"-"&amp;LEFT(jaar_zip[[#This Row],[YYYYMMDD]],4))</f>
        <v>45392</v>
      </c>
      <c r="K1932" s="101" t="str">
        <f>IF(AND(VALUE(MONTH(jaar_zip[[#This Row],[Datum]]))=1,VALUE(WEEKNUM(jaar_zip[[#This Row],[Datum]],21))&gt;51),RIGHT(YEAR(jaar_zip[[#This Row],[Datum]])-1,2),RIGHT(YEAR(jaar_zip[[#This Row],[Datum]]),2))&amp;"-"&amp; TEXT(WEEKNUM(jaar_zip[[#This Row],[Datum]],21),"00")</f>
        <v>24-15</v>
      </c>
      <c r="L1932" s="101">
        <f>MONTH(jaar_zip[[#This Row],[Datum]])</f>
        <v>4</v>
      </c>
      <c r="M1932" s="101">
        <f>IF(ISNUMBER(jaar_zip[[#This Row],[etmaaltemperatuur]]),IF(jaar_zip[[#This Row],[etmaaltemperatuur]]&lt;stookgrens,stookgrens-jaar_zip[[#This Row],[etmaaltemperatuur]],0),"")</f>
        <v>7.5</v>
      </c>
      <c r="N1932" s="101">
        <f>IF(ISNUMBER(jaar_zip[[#This Row],[graaddagen]]),IF(OR(MONTH(jaar_zip[[#This Row],[Datum]])=1,MONTH(jaar_zip[[#This Row],[Datum]])=2,MONTH(jaar_zip[[#This Row],[Datum]])=11,MONTH(jaar_zip[[#This Row],[Datum]])=12),1.1,IF(OR(MONTH(jaar_zip[[#This Row],[Datum]])=3,MONTH(jaar_zip[[#This Row],[Datum]])=10),1,0.8))*jaar_zip[[#This Row],[graaddagen]],"")</f>
        <v>6</v>
      </c>
      <c r="O1932" s="101">
        <f>IF(ISNUMBER(jaar_zip[[#This Row],[etmaaltemperatuur]]),IF(jaar_zip[[#This Row],[etmaaltemperatuur]]&gt;stookgrens,jaar_zip[[#This Row],[etmaaltemperatuur]]-stookgrens,0),"")</f>
        <v>0</v>
      </c>
    </row>
    <row r="1933" spans="1:15" x14ac:dyDescent="0.3">
      <c r="A1933">
        <v>279</v>
      </c>
      <c r="B1933">
        <v>20240411</v>
      </c>
      <c r="C1933">
        <v>4.5999999999999996</v>
      </c>
      <c r="D1933">
        <v>12.3</v>
      </c>
      <c r="E1933">
        <v>424</v>
      </c>
      <c r="F1933">
        <v>1.9</v>
      </c>
      <c r="G1933">
        <v>1029.5</v>
      </c>
      <c r="H1933">
        <v>88</v>
      </c>
      <c r="I1933" s="101" t="s">
        <v>27</v>
      </c>
      <c r="J1933" s="1">
        <f>DATEVALUE(RIGHT(jaar_zip[[#This Row],[YYYYMMDD]],2)&amp;"-"&amp;MID(jaar_zip[[#This Row],[YYYYMMDD]],5,2)&amp;"-"&amp;LEFT(jaar_zip[[#This Row],[YYYYMMDD]],4))</f>
        <v>45393</v>
      </c>
      <c r="K1933" s="101" t="str">
        <f>IF(AND(VALUE(MONTH(jaar_zip[[#This Row],[Datum]]))=1,VALUE(WEEKNUM(jaar_zip[[#This Row],[Datum]],21))&gt;51),RIGHT(YEAR(jaar_zip[[#This Row],[Datum]])-1,2),RIGHT(YEAR(jaar_zip[[#This Row],[Datum]]),2))&amp;"-"&amp; TEXT(WEEKNUM(jaar_zip[[#This Row],[Datum]],21),"00")</f>
        <v>24-15</v>
      </c>
      <c r="L1933" s="101">
        <f>MONTH(jaar_zip[[#This Row],[Datum]])</f>
        <v>4</v>
      </c>
      <c r="M1933" s="101">
        <f>IF(ISNUMBER(jaar_zip[[#This Row],[etmaaltemperatuur]]),IF(jaar_zip[[#This Row],[etmaaltemperatuur]]&lt;stookgrens,stookgrens-jaar_zip[[#This Row],[etmaaltemperatuur]],0),"")</f>
        <v>5.6999999999999993</v>
      </c>
      <c r="N1933" s="101">
        <f>IF(ISNUMBER(jaar_zip[[#This Row],[graaddagen]]),IF(OR(MONTH(jaar_zip[[#This Row],[Datum]])=1,MONTH(jaar_zip[[#This Row],[Datum]])=2,MONTH(jaar_zip[[#This Row],[Datum]])=11,MONTH(jaar_zip[[#This Row],[Datum]])=12),1.1,IF(OR(MONTH(jaar_zip[[#This Row],[Datum]])=3,MONTH(jaar_zip[[#This Row],[Datum]])=10),1,0.8))*jaar_zip[[#This Row],[graaddagen]],"")</f>
        <v>4.5599999999999996</v>
      </c>
      <c r="O1933" s="101">
        <f>IF(ISNUMBER(jaar_zip[[#This Row],[etmaaltemperatuur]]),IF(jaar_zip[[#This Row],[etmaaltemperatuur]]&gt;stookgrens,jaar_zip[[#This Row],[etmaaltemperatuur]]-stookgrens,0),"")</f>
        <v>0</v>
      </c>
    </row>
    <row r="1934" spans="1:15" x14ac:dyDescent="0.3">
      <c r="A1934">
        <v>279</v>
      </c>
      <c r="B1934">
        <v>20240412</v>
      </c>
      <c r="C1934">
        <v>5.3</v>
      </c>
      <c r="D1934">
        <v>14.7</v>
      </c>
      <c r="E1934">
        <v>1489</v>
      </c>
      <c r="F1934">
        <v>-0.1</v>
      </c>
      <c r="G1934">
        <v>1027.9000000000001</v>
      </c>
      <c r="H1934">
        <v>79</v>
      </c>
      <c r="I1934" s="101" t="s">
        <v>27</v>
      </c>
      <c r="J1934" s="1">
        <f>DATEVALUE(RIGHT(jaar_zip[[#This Row],[YYYYMMDD]],2)&amp;"-"&amp;MID(jaar_zip[[#This Row],[YYYYMMDD]],5,2)&amp;"-"&amp;LEFT(jaar_zip[[#This Row],[YYYYMMDD]],4))</f>
        <v>45394</v>
      </c>
      <c r="K1934" s="101" t="str">
        <f>IF(AND(VALUE(MONTH(jaar_zip[[#This Row],[Datum]]))=1,VALUE(WEEKNUM(jaar_zip[[#This Row],[Datum]],21))&gt;51),RIGHT(YEAR(jaar_zip[[#This Row],[Datum]])-1,2),RIGHT(YEAR(jaar_zip[[#This Row],[Datum]]),2))&amp;"-"&amp; TEXT(WEEKNUM(jaar_zip[[#This Row],[Datum]],21),"00")</f>
        <v>24-15</v>
      </c>
      <c r="L1934" s="101">
        <f>MONTH(jaar_zip[[#This Row],[Datum]])</f>
        <v>4</v>
      </c>
      <c r="M1934" s="101">
        <f>IF(ISNUMBER(jaar_zip[[#This Row],[etmaaltemperatuur]]),IF(jaar_zip[[#This Row],[etmaaltemperatuur]]&lt;stookgrens,stookgrens-jaar_zip[[#This Row],[etmaaltemperatuur]],0),"")</f>
        <v>3.3000000000000007</v>
      </c>
      <c r="N1934" s="101">
        <f>IF(ISNUMBER(jaar_zip[[#This Row],[graaddagen]]),IF(OR(MONTH(jaar_zip[[#This Row],[Datum]])=1,MONTH(jaar_zip[[#This Row],[Datum]])=2,MONTH(jaar_zip[[#This Row],[Datum]])=11,MONTH(jaar_zip[[#This Row],[Datum]])=12),1.1,IF(OR(MONTH(jaar_zip[[#This Row],[Datum]])=3,MONTH(jaar_zip[[#This Row],[Datum]])=10),1,0.8))*jaar_zip[[#This Row],[graaddagen]],"")</f>
        <v>2.6400000000000006</v>
      </c>
      <c r="O1934" s="101">
        <f>IF(ISNUMBER(jaar_zip[[#This Row],[etmaaltemperatuur]]),IF(jaar_zip[[#This Row],[etmaaltemperatuur]]&gt;stookgrens,jaar_zip[[#This Row],[etmaaltemperatuur]]-stookgrens,0),"")</f>
        <v>0</v>
      </c>
    </row>
    <row r="1935" spans="1:15" x14ac:dyDescent="0.3">
      <c r="A1935">
        <v>279</v>
      </c>
      <c r="B1935">
        <v>20240413</v>
      </c>
      <c r="C1935">
        <v>5.0999999999999996</v>
      </c>
      <c r="D1935">
        <v>16</v>
      </c>
      <c r="E1935">
        <v>1499</v>
      </c>
      <c r="F1935">
        <v>0</v>
      </c>
      <c r="G1935">
        <v>1021.1</v>
      </c>
      <c r="H1935">
        <v>75</v>
      </c>
      <c r="I1935" s="101" t="s">
        <v>27</v>
      </c>
      <c r="J1935" s="1">
        <f>DATEVALUE(RIGHT(jaar_zip[[#This Row],[YYYYMMDD]],2)&amp;"-"&amp;MID(jaar_zip[[#This Row],[YYYYMMDD]],5,2)&amp;"-"&amp;LEFT(jaar_zip[[#This Row],[YYYYMMDD]],4))</f>
        <v>45395</v>
      </c>
      <c r="K1935" s="101" t="str">
        <f>IF(AND(VALUE(MONTH(jaar_zip[[#This Row],[Datum]]))=1,VALUE(WEEKNUM(jaar_zip[[#This Row],[Datum]],21))&gt;51),RIGHT(YEAR(jaar_zip[[#This Row],[Datum]])-1,2),RIGHT(YEAR(jaar_zip[[#This Row],[Datum]]),2))&amp;"-"&amp; TEXT(WEEKNUM(jaar_zip[[#This Row],[Datum]],21),"00")</f>
        <v>24-15</v>
      </c>
      <c r="L1935" s="101">
        <f>MONTH(jaar_zip[[#This Row],[Datum]])</f>
        <v>4</v>
      </c>
      <c r="M1935" s="101">
        <f>IF(ISNUMBER(jaar_zip[[#This Row],[etmaaltemperatuur]]),IF(jaar_zip[[#This Row],[etmaaltemperatuur]]&lt;stookgrens,stookgrens-jaar_zip[[#This Row],[etmaaltemperatuur]],0),"")</f>
        <v>2</v>
      </c>
      <c r="N1935" s="101">
        <f>IF(ISNUMBER(jaar_zip[[#This Row],[graaddagen]]),IF(OR(MONTH(jaar_zip[[#This Row],[Datum]])=1,MONTH(jaar_zip[[#This Row],[Datum]])=2,MONTH(jaar_zip[[#This Row],[Datum]])=11,MONTH(jaar_zip[[#This Row],[Datum]])=12),1.1,IF(OR(MONTH(jaar_zip[[#This Row],[Datum]])=3,MONTH(jaar_zip[[#This Row],[Datum]])=10),1,0.8))*jaar_zip[[#This Row],[graaddagen]],"")</f>
        <v>1.6</v>
      </c>
      <c r="O1935" s="101">
        <f>IF(ISNUMBER(jaar_zip[[#This Row],[etmaaltemperatuur]]),IF(jaar_zip[[#This Row],[etmaaltemperatuur]]&gt;stookgrens,jaar_zip[[#This Row],[etmaaltemperatuur]]-stookgrens,0),"")</f>
        <v>0</v>
      </c>
    </row>
    <row r="1936" spans="1:15" x14ac:dyDescent="0.3">
      <c r="A1936">
        <v>279</v>
      </c>
      <c r="B1936">
        <v>20240414</v>
      </c>
      <c r="C1936">
        <v>4</v>
      </c>
      <c r="D1936">
        <v>10.4</v>
      </c>
      <c r="E1936">
        <v>1877</v>
      </c>
      <c r="F1936">
        <v>0</v>
      </c>
      <c r="G1936">
        <v>1019.9</v>
      </c>
      <c r="H1936">
        <v>70</v>
      </c>
      <c r="I1936" s="101" t="s">
        <v>27</v>
      </c>
      <c r="J1936" s="1">
        <f>DATEVALUE(RIGHT(jaar_zip[[#This Row],[YYYYMMDD]],2)&amp;"-"&amp;MID(jaar_zip[[#This Row],[YYYYMMDD]],5,2)&amp;"-"&amp;LEFT(jaar_zip[[#This Row],[YYYYMMDD]],4))</f>
        <v>45396</v>
      </c>
      <c r="K1936" s="101" t="str">
        <f>IF(AND(VALUE(MONTH(jaar_zip[[#This Row],[Datum]]))=1,VALUE(WEEKNUM(jaar_zip[[#This Row],[Datum]],21))&gt;51),RIGHT(YEAR(jaar_zip[[#This Row],[Datum]])-1,2),RIGHT(YEAR(jaar_zip[[#This Row],[Datum]]),2))&amp;"-"&amp; TEXT(WEEKNUM(jaar_zip[[#This Row],[Datum]],21),"00")</f>
        <v>24-15</v>
      </c>
      <c r="L1936" s="101">
        <f>MONTH(jaar_zip[[#This Row],[Datum]])</f>
        <v>4</v>
      </c>
      <c r="M1936" s="101">
        <f>IF(ISNUMBER(jaar_zip[[#This Row],[etmaaltemperatuur]]),IF(jaar_zip[[#This Row],[etmaaltemperatuur]]&lt;stookgrens,stookgrens-jaar_zip[[#This Row],[etmaaltemperatuur]],0),"")</f>
        <v>7.6</v>
      </c>
      <c r="N1936" s="101">
        <f>IF(ISNUMBER(jaar_zip[[#This Row],[graaddagen]]),IF(OR(MONTH(jaar_zip[[#This Row],[Datum]])=1,MONTH(jaar_zip[[#This Row],[Datum]])=2,MONTH(jaar_zip[[#This Row],[Datum]])=11,MONTH(jaar_zip[[#This Row],[Datum]])=12),1.1,IF(OR(MONTH(jaar_zip[[#This Row],[Datum]])=3,MONTH(jaar_zip[[#This Row],[Datum]])=10),1,0.8))*jaar_zip[[#This Row],[graaddagen]],"")</f>
        <v>6.08</v>
      </c>
      <c r="O1936" s="101">
        <f>IF(ISNUMBER(jaar_zip[[#This Row],[etmaaltemperatuur]]),IF(jaar_zip[[#This Row],[etmaaltemperatuur]]&gt;stookgrens,jaar_zip[[#This Row],[etmaaltemperatuur]]-stookgrens,0),"")</f>
        <v>0</v>
      </c>
    </row>
    <row r="1937" spans="1:15" x14ac:dyDescent="0.3">
      <c r="A1937">
        <v>279</v>
      </c>
      <c r="B1937">
        <v>20240415</v>
      </c>
      <c r="C1937">
        <v>5.7</v>
      </c>
      <c r="D1937">
        <v>7</v>
      </c>
      <c r="E1937">
        <v>846</v>
      </c>
      <c r="F1937">
        <v>11.2</v>
      </c>
      <c r="G1937">
        <v>1003.3</v>
      </c>
      <c r="H1937">
        <v>86</v>
      </c>
      <c r="I1937" s="101" t="s">
        <v>27</v>
      </c>
      <c r="J1937" s="1">
        <f>DATEVALUE(RIGHT(jaar_zip[[#This Row],[YYYYMMDD]],2)&amp;"-"&amp;MID(jaar_zip[[#This Row],[YYYYMMDD]],5,2)&amp;"-"&amp;LEFT(jaar_zip[[#This Row],[YYYYMMDD]],4))</f>
        <v>45397</v>
      </c>
      <c r="K1937" s="101" t="str">
        <f>IF(AND(VALUE(MONTH(jaar_zip[[#This Row],[Datum]]))=1,VALUE(WEEKNUM(jaar_zip[[#This Row],[Datum]],21))&gt;51),RIGHT(YEAR(jaar_zip[[#This Row],[Datum]])-1,2),RIGHT(YEAR(jaar_zip[[#This Row],[Datum]]),2))&amp;"-"&amp; TEXT(WEEKNUM(jaar_zip[[#This Row],[Datum]],21),"00")</f>
        <v>24-16</v>
      </c>
      <c r="L1937" s="101">
        <f>MONTH(jaar_zip[[#This Row],[Datum]])</f>
        <v>4</v>
      </c>
      <c r="M1937" s="101">
        <f>IF(ISNUMBER(jaar_zip[[#This Row],[etmaaltemperatuur]]),IF(jaar_zip[[#This Row],[etmaaltemperatuur]]&lt;stookgrens,stookgrens-jaar_zip[[#This Row],[etmaaltemperatuur]],0),"")</f>
        <v>11</v>
      </c>
      <c r="N1937" s="101">
        <f>IF(ISNUMBER(jaar_zip[[#This Row],[graaddagen]]),IF(OR(MONTH(jaar_zip[[#This Row],[Datum]])=1,MONTH(jaar_zip[[#This Row],[Datum]])=2,MONTH(jaar_zip[[#This Row],[Datum]])=11,MONTH(jaar_zip[[#This Row],[Datum]])=12),1.1,IF(OR(MONTH(jaar_zip[[#This Row],[Datum]])=3,MONTH(jaar_zip[[#This Row],[Datum]])=10),1,0.8))*jaar_zip[[#This Row],[graaddagen]],"")</f>
        <v>8.8000000000000007</v>
      </c>
      <c r="O1937" s="101">
        <f>IF(ISNUMBER(jaar_zip[[#This Row],[etmaaltemperatuur]]),IF(jaar_zip[[#This Row],[etmaaltemperatuur]]&gt;stookgrens,jaar_zip[[#This Row],[etmaaltemperatuur]]-stookgrens,0),"")</f>
        <v>0</v>
      </c>
    </row>
    <row r="1938" spans="1:15" x14ac:dyDescent="0.3">
      <c r="A1938">
        <v>279</v>
      </c>
      <c r="B1938">
        <v>20240416</v>
      </c>
      <c r="C1938">
        <v>5</v>
      </c>
      <c r="D1938">
        <v>6.6</v>
      </c>
      <c r="E1938">
        <v>1015</v>
      </c>
      <c r="F1938">
        <v>6.2</v>
      </c>
      <c r="G1938">
        <v>1002.4</v>
      </c>
      <c r="H1938">
        <v>85</v>
      </c>
      <c r="I1938" s="101" t="s">
        <v>27</v>
      </c>
      <c r="J1938" s="1">
        <f>DATEVALUE(RIGHT(jaar_zip[[#This Row],[YYYYMMDD]],2)&amp;"-"&amp;MID(jaar_zip[[#This Row],[YYYYMMDD]],5,2)&amp;"-"&amp;LEFT(jaar_zip[[#This Row],[YYYYMMDD]],4))</f>
        <v>45398</v>
      </c>
      <c r="K1938" s="101" t="str">
        <f>IF(AND(VALUE(MONTH(jaar_zip[[#This Row],[Datum]]))=1,VALUE(WEEKNUM(jaar_zip[[#This Row],[Datum]],21))&gt;51),RIGHT(YEAR(jaar_zip[[#This Row],[Datum]])-1,2),RIGHT(YEAR(jaar_zip[[#This Row],[Datum]]),2))&amp;"-"&amp; TEXT(WEEKNUM(jaar_zip[[#This Row],[Datum]],21),"00")</f>
        <v>24-16</v>
      </c>
      <c r="L1938" s="101">
        <f>MONTH(jaar_zip[[#This Row],[Datum]])</f>
        <v>4</v>
      </c>
      <c r="M1938" s="101">
        <f>IF(ISNUMBER(jaar_zip[[#This Row],[etmaaltemperatuur]]),IF(jaar_zip[[#This Row],[etmaaltemperatuur]]&lt;stookgrens,stookgrens-jaar_zip[[#This Row],[etmaaltemperatuur]],0),"")</f>
        <v>11.4</v>
      </c>
      <c r="N1938" s="101">
        <f>IF(ISNUMBER(jaar_zip[[#This Row],[graaddagen]]),IF(OR(MONTH(jaar_zip[[#This Row],[Datum]])=1,MONTH(jaar_zip[[#This Row],[Datum]])=2,MONTH(jaar_zip[[#This Row],[Datum]])=11,MONTH(jaar_zip[[#This Row],[Datum]])=12),1.1,IF(OR(MONTH(jaar_zip[[#This Row],[Datum]])=3,MONTH(jaar_zip[[#This Row],[Datum]])=10),1,0.8))*jaar_zip[[#This Row],[graaddagen]],"")</f>
        <v>9.120000000000001</v>
      </c>
      <c r="O1938" s="101">
        <f>IF(ISNUMBER(jaar_zip[[#This Row],[etmaaltemperatuur]]),IF(jaar_zip[[#This Row],[etmaaltemperatuur]]&gt;stookgrens,jaar_zip[[#This Row],[etmaaltemperatuur]]-stookgrens,0),"")</f>
        <v>0</v>
      </c>
    </row>
    <row r="1939" spans="1:15" x14ac:dyDescent="0.3">
      <c r="A1939">
        <v>279</v>
      </c>
      <c r="B1939">
        <v>20240417</v>
      </c>
      <c r="C1939">
        <v>3.1</v>
      </c>
      <c r="D1939">
        <v>5.6</v>
      </c>
      <c r="E1939">
        <v>1409</v>
      </c>
      <c r="F1939">
        <v>1.7</v>
      </c>
      <c r="G1939">
        <v>1011.2</v>
      </c>
      <c r="H1939">
        <v>85</v>
      </c>
      <c r="I1939" s="101" t="s">
        <v>27</v>
      </c>
      <c r="J1939" s="1">
        <f>DATEVALUE(RIGHT(jaar_zip[[#This Row],[YYYYMMDD]],2)&amp;"-"&amp;MID(jaar_zip[[#This Row],[YYYYMMDD]],5,2)&amp;"-"&amp;LEFT(jaar_zip[[#This Row],[YYYYMMDD]],4))</f>
        <v>45399</v>
      </c>
      <c r="K1939" s="101" t="str">
        <f>IF(AND(VALUE(MONTH(jaar_zip[[#This Row],[Datum]]))=1,VALUE(WEEKNUM(jaar_zip[[#This Row],[Datum]],21))&gt;51),RIGHT(YEAR(jaar_zip[[#This Row],[Datum]])-1,2),RIGHT(YEAR(jaar_zip[[#This Row],[Datum]]),2))&amp;"-"&amp; TEXT(WEEKNUM(jaar_zip[[#This Row],[Datum]],21),"00")</f>
        <v>24-16</v>
      </c>
      <c r="L1939" s="101">
        <f>MONTH(jaar_zip[[#This Row],[Datum]])</f>
        <v>4</v>
      </c>
      <c r="M1939" s="101">
        <f>IF(ISNUMBER(jaar_zip[[#This Row],[etmaaltemperatuur]]),IF(jaar_zip[[#This Row],[etmaaltemperatuur]]&lt;stookgrens,stookgrens-jaar_zip[[#This Row],[etmaaltemperatuur]],0),"")</f>
        <v>12.4</v>
      </c>
      <c r="N1939" s="101">
        <f>IF(ISNUMBER(jaar_zip[[#This Row],[graaddagen]]),IF(OR(MONTH(jaar_zip[[#This Row],[Datum]])=1,MONTH(jaar_zip[[#This Row],[Datum]])=2,MONTH(jaar_zip[[#This Row],[Datum]])=11,MONTH(jaar_zip[[#This Row],[Datum]])=12),1.1,IF(OR(MONTH(jaar_zip[[#This Row],[Datum]])=3,MONTH(jaar_zip[[#This Row],[Datum]])=10),1,0.8))*jaar_zip[[#This Row],[graaddagen]],"")</f>
        <v>9.9200000000000017</v>
      </c>
      <c r="O1939" s="101">
        <f>IF(ISNUMBER(jaar_zip[[#This Row],[etmaaltemperatuur]]),IF(jaar_zip[[#This Row],[etmaaltemperatuur]]&gt;stookgrens,jaar_zip[[#This Row],[etmaaltemperatuur]]-stookgrens,0),"")</f>
        <v>0</v>
      </c>
    </row>
    <row r="1940" spans="1:15" x14ac:dyDescent="0.3">
      <c r="A1940">
        <v>279</v>
      </c>
      <c r="B1940">
        <v>20240418</v>
      </c>
      <c r="C1940">
        <v>4</v>
      </c>
      <c r="D1940">
        <v>6.4</v>
      </c>
      <c r="E1940">
        <v>1450</v>
      </c>
      <c r="F1940">
        <v>1.3</v>
      </c>
      <c r="G1940">
        <v>1017.2</v>
      </c>
      <c r="H1940">
        <v>79</v>
      </c>
      <c r="I1940" s="101" t="s">
        <v>27</v>
      </c>
      <c r="J1940" s="1">
        <f>DATEVALUE(RIGHT(jaar_zip[[#This Row],[YYYYMMDD]],2)&amp;"-"&amp;MID(jaar_zip[[#This Row],[YYYYMMDD]],5,2)&amp;"-"&amp;LEFT(jaar_zip[[#This Row],[YYYYMMDD]],4))</f>
        <v>45400</v>
      </c>
      <c r="K1940" s="101" t="str">
        <f>IF(AND(VALUE(MONTH(jaar_zip[[#This Row],[Datum]]))=1,VALUE(WEEKNUM(jaar_zip[[#This Row],[Datum]],21))&gt;51),RIGHT(YEAR(jaar_zip[[#This Row],[Datum]])-1,2),RIGHT(YEAR(jaar_zip[[#This Row],[Datum]]),2))&amp;"-"&amp; TEXT(WEEKNUM(jaar_zip[[#This Row],[Datum]],21),"00")</f>
        <v>24-16</v>
      </c>
      <c r="L1940" s="101">
        <f>MONTH(jaar_zip[[#This Row],[Datum]])</f>
        <v>4</v>
      </c>
      <c r="M1940" s="101">
        <f>IF(ISNUMBER(jaar_zip[[#This Row],[etmaaltemperatuur]]),IF(jaar_zip[[#This Row],[etmaaltemperatuur]]&lt;stookgrens,stookgrens-jaar_zip[[#This Row],[etmaaltemperatuur]],0),"")</f>
        <v>11.6</v>
      </c>
      <c r="N1940" s="101">
        <f>IF(ISNUMBER(jaar_zip[[#This Row],[graaddagen]]),IF(OR(MONTH(jaar_zip[[#This Row],[Datum]])=1,MONTH(jaar_zip[[#This Row],[Datum]])=2,MONTH(jaar_zip[[#This Row],[Datum]])=11,MONTH(jaar_zip[[#This Row],[Datum]])=12),1.1,IF(OR(MONTH(jaar_zip[[#This Row],[Datum]])=3,MONTH(jaar_zip[[#This Row],[Datum]])=10),1,0.8))*jaar_zip[[#This Row],[graaddagen]],"")</f>
        <v>9.2799999999999994</v>
      </c>
      <c r="O1940" s="101">
        <f>IF(ISNUMBER(jaar_zip[[#This Row],[etmaaltemperatuur]]),IF(jaar_zip[[#This Row],[etmaaltemperatuur]]&gt;stookgrens,jaar_zip[[#This Row],[etmaaltemperatuur]]-stookgrens,0),"")</f>
        <v>0</v>
      </c>
    </row>
    <row r="1941" spans="1:15" x14ac:dyDescent="0.3">
      <c r="A1941">
        <v>279</v>
      </c>
      <c r="B1941">
        <v>20240419</v>
      </c>
      <c r="C1941">
        <v>6.5</v>
      </c>
      <c r="D1941">
        <v>7.6</v>
      </c>
      <c r="E1941">
        <v>1254</v>
      </c>
      <c r="F1941">
        <v>13.9</v>
      </c>
      <c r="G1941">
        <v>1008.1</v>
      </c>
      <c r="H1941">
        <v>85</v>
      </c>
      <c r="I1941" s="101" t="s">
        <v>27</v>
      </c>
      <c r="J1941" s="1">
        <f>DATEVALUE(RIGHT(jaar_zip[[#This Row],[YYYYMMDD]],2)&amp;"-"&amp;MID(jaar_zip[[#This Row],[YYYYMMDD]],5,2)&amp;"-"&amp;LEFT(jaar_zip[[#This Row],[YYYYMMDD]],4))</f>
        <v>45401</v>
      </c>
      <c r="K1941" s="101" t="str">
        <f>IF(AND(VALUE(MONTH(jaar_zip[[#This Row],[Datum]]))=1,VALUE(WEEKNUM(jaar_zip[[#This Row],[Datum]],21))&gt;51),RIGHT(YEAR(jaar_zip[[#This Row],[Datum]])-1,2),RIGHT(YEAR(jaar_zip[[#This Row],[Datum]]),2))&amp;"-"&amp; TEXT(WEEKNUM(jaar_zip[[#This Row],[Datum]],21),"00")</f>
        <v>24-16</v>
      </c>
      <c r="L1941" s="101">
        <f>MONTH(jaar_zip[[#This Row],[Datum]])</f>
        <v>4</v>
      </c>
      <c r="M1941" s="101">
        <f>IF(ISNUMBER(jaar_zip[[#This Row],[etmaaltemperatuur]]),IF(jaar_zip[[#This Row],[etmaaltemperatuur]]&lt;stookgrens,stookgrens-jaar_zip[[#This Row],[etmaaltemperatuur]],0),"")</f>
        <v>10.4</v>
      </c>
      <c r="N1941" s="101">
        <f>IF(ISNUMBER(jaar_zip[[#This Row],[graaddagen]]),IF(OR(MONTH(jaar_zip[[#This Row],[Datum]])=1,MONTH(jaar_zip[[#This Row],[Datum]])=2,MONTH(jaar_zip[[#This Row],[Datum]])=11,MONTH(jaar_zip[[#This Row],[Datum]])=12),1.1,IF(OR(MONTH(jaar_zip[[#This Row],[Datum]])=3,MONTH(jaar_zip[[#This Row],[Datum]])=10),1,0.8))*jaar_zip[[#This Row],[graaddagen]],"")</f>
        <v>8.32</v>
      </c>
      <c r="O1941" s="101">
        <f>IF(ISNUMBER(jaar_zip[[#This Row],[etmaaltemperatuur]]),IF(jaar_zip[[#This Row],[etmaaltemperatuur]]&gt;stookgrens,jaar_zip[[#This Row],[etmaaltemperatuur]]-stookgrens,0),"")</f>
        <v>0</v>
      </c>
    </row>
    <row r="1942" spans="1:15" x14ac:dyDescent="0.3">
      <c r="A1942">
        <v>279</v>
      </c>
      <c r="B1942">
        <v>20240420</v>
      </c>
      <c r="C1942">
        <v>4.9000000000000004</v>
      </c>
      <c r="D1942">
        <v>6.1</v>
      </c>
      <c r="E1942">
        <v>1500</v>
      </c>
      <c r="F1942">
        <v>3.8</v>
      </c>
      <c r="G1942">
        <v>1019.5</v>
      </c>
      <c r="H1942">
        <v>84</v>
      </c>
      <c r="I1942" s="101" t="s">
        <v>27</v>
      </c>
      <c r="J1942" s="1">
        <f>DATEVALUE(RIGHT(jaar_zip[[#This Row],[YYYYMMDD]],2)&amp;"-"&amp;MID(jaar_zip[[#This Row],[YYYYMMDD]],5,2)&amp;"-"&amp;LEFT(jaar_zip[[#This Row],[YYYYMMDD]],4))</f>
        <v>45402</v>
      </c>
      <c r="K1942" s="101" t="str">
        <f>IF(AND(VALUE(MONTH(jaar_zip[[#This Row],[Datum]]))=1,VALUE(WEEKNUM(jaar_zip[[#This Row],[Datum]],21))&gt;51),RIGHT(YEAR(jaar_zip[[#This Row],[Datum]])-1,2),RIGHT(YEAR(jaar_zip[[#This Row],[Datum]]),2))&amp;"-"&amp; TEXT(WEEKNUM(jaar_zip[[#This Row],[Datum]],21),"00")</f>
        <v>24-16</v>
      </c>
      <c r="L1942" s="101">
        <f>MONTH(jaar_zip[[#This Row],[Datum]])</f>
        <v>4</v>
      </c>
      <c r="M1942" s="101">
        <f>IF(ISNUMBER(jaar_zip[[#This Row],[etmaaltemperatuur]]),IF(jaar_zip[[#This Row],[etmaaltemperatuur]]&lt;stookgrens,stookgrens-jaar_zip[[#This Row],[etmaaltemperatuur]],0),"")</f>
        <v>11.9</v>
      </c>
      <c r="N1942" s="101">
        <f>IF(ISNUMBER(jaar_zip[[#This Row],[graaddagen]]),IF(OR(MONTH(jaar_zip[[#This Row],[Datum]])=1,MONTH(jaar_zip[[#This Row],[Datum]])=2,MONTH(jaar_zip[[#This Row],[Datum]])=11,MONTH(jaar_zip[[#This Row],[Datum]])=12),1.1,IF(OR(MONTH(jaar_zip[[#This Row],[Datum]])=3,MONTH(jaar_zip[[#This Row],[Datum]])=10),1,0.8))*jaar_zip[[#This Row],[graaddagen]],"")</f>
        <v>9.5200000000000014</v>
      </c>
      <c r="O1942" s="101">
        <f>IF(ISNUMBER(jaar_zip[[#This Row],[etmaaltemperatuur]]),IF(jaar_zip[[#This Row],[etmaaltemperatuur]]&gt;stookgrens,jaar_zip[[#This Row],[etmaaltemperatuur]]-stookgrens,0),"")</f>
        <v>0</v>
      </c>
    </row>
    <row r="1943" spans="1:15" x14ac:dyDescent="0.3">
      <c r="A1943">
        <v>279</v>
      </c>
      <c r="B1943">
        <v>20240421</v>
      </c>
      <c r="C1943">
        <v>4.3</v>
      </c>
      <c r="D1943">
        <v>5.6</v>
      </c>
      <c r="E1943">
        <v>1675</v>
      </c>
      <c r="F1943">
        <v>2.6</v>
      </c>
      <c r="G1943">
        <v>1024.9000000000001</v>
      </c>
      <c r="H1943">
        <v>78</v>
      </c>
      <c r="I1943" s="101" t="s">
        <v>27</v>
      </c>
      <c r="J1943" s="1">
        <f>DATEVALUE(RIGHT(jaar_zip[[#This Row],[YYYYMMDD]],2)&amp;"-"&amp;MID(jaar_zip[[#This Row],[YYYYMMDD]],5,2)&amp;"-"&amp;LEFT(jaar_zip[[#This Row],[YYYYMMDD]],4))</f>
        <v>45403</v>
      </c>
      <c r="K1943" s="101" t="str">
        <f>IF(AND(VALUE(MONTH(jaar_zip[[#This Row],[Datum]]))=1,VALUE(WEEKNUM(jaar_zip[[#This Row],[Datum]],21))&gt;51),RIGHT(YEAR(jaar_zip[[#This Row],[Datum]])-1,2),RIGHT(YEAR(jaar_zip[[#This Row],[Datum]]),2))&amp;"-"&amp; TEXT(WEEKNUM(jaar_zip[[#This Row],[Datum]],21),"00")</f>
        <v>24-16</v>
      </c>
      <c r="L1943" s="101">
        <f>MONTH(jaar_zip[[#This Row],[Datum]])</f>
        <v>4</v>
      </c>
      <c r="M1943" s="101">
        <f>IF(ISNUMBER(jaar_zip[[#This Row],[etmaaltemperatuur]]),IF(jaar_zip[[#This Row],[etmaaltemperatuur]]&lt;stookgrens,stookgrens-jaar_zip[[#This Row],[etmaaltemperatuur]],0),"")</f>
        <v>12.4</v>
      </c>
      <c r="N1943" s="101">
        <f>IF(ISNUMBER(jaar_zip[[#This Row],[graaddagen]]),IF(OR(MONTH(jaar_zip[[#This Row],[Datum]])=1,MONTH(jaar_zip[[#This Row],[Datum]])=2,MONTH(jaar_zip[[#This Row],[Datum]])=11,MONTH(jaar_zip[[#This Row],[Datum]])=12),1.1,IF(OR(MONTH(jaar_zip[[#This Row],[Datum]])=3,MONTH(jaar_zip[[#This Row],[Datum]])=10),1,0.8))*jaar_zip[[#This Row],[graaddagen]],"")</f>
        <v>9.9200000000000017</v>
      </c>
      <c r="O1943" s="101">
        <f>IF(ISNUMBER(jaar_zip[[#This Row],[etmaaltemperatuur]]),IF(jaar_zip[[#This Row],[etmaaltemperatuur]]&gt;stookgrens,jaar_zip[[#This Row],[etmaaltemperatuur]]-stookgrens,0),"")</f>
        <v>0</v>
      </c>
    </row>
    <row r="1944" spans="1:15" x14ac:dyDescent="0.3">
      <c r="A1944">
        <v>279</v>
      </c>
      <c r="B1944">
        <v>20240422</v>
      </c>
      <c r="C1944">
        <v>3.9</v>
      </c>
      <c r="D1944">
        <v>5</v>
      </c>
      <c r="E1944">
        <v>1986</v>
      </c>
      <c r="F1944">
        <v>-0.1</v>
      </c>
      <c r="G1944">
        <v>1024.9000000000001</v>
      </c>
      <c r="H1944">
        <v>71</v>
      </c>
      <c r="I1944" s="101" t="s">
        <v>27</v>
      </c>
      <c r="J1944" s="1">
        <f>DATEVALUE(RIGHT(jaar_zip[[#This Row],[YYYYMMDD]],2)&amp;"-"&amp;MID(jaar_zip[[#This Row],[YYYYMMDD]],5,2)&amp;"-"&amp;LEFT(jaar_zip[[#This Row],[YYYYMMDD]],4))</f>
        <v>45404</v>
      </c>
      <c r="K1944" s="101" t="str">
        <f>IF(AND(VALUE(MONTH(jaar_zip[[#This Row],[Datum]]))=1,VALUE(WEEKNUM(jaar_zip[[#This Row],[Datum]],21))&gt;51),RIGHT(YEAR(jaar_zip[[#This Row],[Datum]])-1,2),RIGHT(YEAR(jaar_zip[[#This Row],[Datum]]),2))&amp;"-"&amp; TEXT(WEEKNUM(jaar_zip[[#This Row],[Datum]],21),"00")</f>
        <v>24-17</v>
      </c>
      <c r="L1944" s="101">
        <f>MONTH(jaar_zip[[#This Row],[Datum]])</f>
        <v>4</v>
      </c>
      <c r="M1944" s="101">
        <f>IF(ISNUMBER(jaar_zip[[#This Row],[etmaaltemperatuur]]),IF(jaar_zip[[#This Row],[etmaaltemperatuur]]&lt;stookgrens,stookgrens-jaar_zip[[#This Row],[etmaaltemperatuur]],0),"")</f>
        <v>13</v>
      </c>
      <c r="N1944" s="101">
        <f>IF(ISNUMBER(jaar_zip[[#This Row],[graaddagen]]),IF(OR(MONTH(jaar_zip[[#This Row],[Datum]])=1,MONTH(jaar_zip[[#This Row],[Datum]])=2,MONTH(jaar_zip[[#This Row],[Datum]])=11,MONTH(jaar_zip[[#This Row],[Datum]])=12),1.1,IF(OR(MONTH(jaar_zip[[#This Row],[Datum]])=3,MONTH(jaar_zip[[#This Row],[Datum]])=10),1,0.8))*jaar_zip[[#This Row],[graaddagen]],"")</f>
        <v>10.4</v>
      </c>
      <c r="O1944" s="101">
        <f>IF(ISNUMBER(jaar_zip[[#This Row],[etmaaltemperatuur]]),IF(jaar_zip[[#This Row],[etmaaltemperatuur]]&gt;stookgrens,jaar_zip[[#This Row],[etmaaltemperatuur]]-stookgrens,0),"")</f>
        <v>0</v>
      </c>
    </row>
    <row r="1945" spans="1:15" x14ac:dyDescent="0.3">
      <c r="A1945">
        <v>279</v>
      </c>
      <c r="B1945">
        <v>20240423</v>
      </c>
      <c r="C1945">
        <v>2.9</v>
      </c>
      <c r="D1945">
        <v>5</v>
      </c>
      <c r="E1945">
        <v>1882</v>
      </c>
      <c r="F1945">
        <v>1.7</v>
      </c>
      <c r="G1945">
        <v>1018.1</v>
      </c>
      <c r="H1945">
        <v>76</v>
      </c>
      <c r="I1945" s="101" t="s">
        <v>27</v>
      </c>
      <c r="J1945" s="1">
        <f>DATEVALUE(RIGHT(jaar_zip[[#This Row],[YYYYMMDD]],2)&amp;"-"&amp;MID(jaar_zip[[#This Row],[YYYYMMDD]],5,2)&amp;"-"&amp;LEFT(jaar_zip[[#This Row],[YYYYMMDD]],4))</f>
        <v>45405</v>
      </c>
      <c r="K1945" s="101" t="str">
        <f>IF(AND(VALUE(MONTH(jaar_zip[[#This Row],[Datum]]))=1,VALUE(WEEKNUM(jaar_zip[[#This Row],[Datum]],21))&gt;51),RIGHT(YEAR(jaar_zip[[#This Row],[Datum]])-1,2),RIGHT(YEAR(jaar_zip[[#This Row],[Datum]]),2))&amp;"-"&amp; TEXT(WEEKNUM(jaar_zip[[#This Row],[Datum]],21),"00")</f>
        <v>24-17</v>
      </c>
      <c r="L1945" s="101">
        <f>MONTH(jaar_zip[[#This Row],[Datum]])</f>
        <v>4</v>
      </c>
      <c r="M1945" s="101">
        <f>IF(ISNUMBER(jaar_zip[[#This Row],[etmaaltemperatuur]]),IF(jaar_zip[[#This Row],[etmaaltemperatuur]]&lt;stookgrens,stookgrens-jaar_zip[[#This Row],[etmaaltemperatuur]],0),"")</f>
        <v>13</v>
      </c>
      <c r="N1945" s="101">
        <f>IF(ISNUMBER(jaar_zip[[#This Row],[graaddagen]]),IF(OR(MONTH(jaar_zip[[#This Row],[Datum]])=1,MONTH(jaar_zip[[#This Row],[Datum]])=2,MONTH(jaar_zip[[#This Row],[Datum]])=11,MONTH(jaar_zip[[#This Row],[Datum]])=12),1.1,IF(OR(MONTH(jaar_zip[[#This Row],[Datum]])=3,MONTH(jaar_zip[[#This Row],[Datum]])=10),1,0.8))*jaar_zip[[#This Row],[graaddagen]],"")</f>
        <v>10.4</v>
      </c>
      <c r="O1945" s="101">
        <f>IF(ISNUMBER(jaar_zip[[#This Row],[etmaaltemperatuur]]),IF(jaar_zip[[#This Row],[etmaaltemperatuur]]&gt;stookgrens,jaar_zip[[#This Row],[etmaaltemperatuur]]-stookgrens,0),"")</f>
        <v>0</v>
      </c>
    </row>
    <row r="1946" spans="1:15" x14ac:dyDescent="0.3">
      <c r="A1946">
        <v>279</v>
      </c>
      <c r="B1946">
        <v>20240424</v>
      </c>
      <c r="C1946">
        <v>4.7</v>
      </c>
      <c r="D1946">
        <v>5.7</v>
      </c>
      <c r="E1946">
        <v>1399</v>
      </c>
      <c r="F1946">
        <v>8.9</v>
      </c>
      <c r="G1946">
        <v>1007</v>
      </c>
      <c r="H1946">
        <v>84</v>
      </c>
      <c r="I1946" s="101" t="s">
        <v>27</v>
      </c>
      <c r="J1946" s="1">
        <f>DATEVALUE(RIGHT(jaar_zip[[#This Row],[YYYYMMDD]],2)&amp;"-"&amp;MID(jaar_zip[[#This Row],[YYYYMMDD]],5,2)&amp;"-"&amp;LEFT(jaar_zip[[#This Row],[YYYYMMDD]],4))</f>
        <v>45406</v>
      </c>
      <c r="K1946" s="101" t="str">
        <f>IF(AND(VALUE(MONTH(jaar_zip[[#This Row],[Datum]]))=1,VALUE(WEEKNUM(jaar_zip[[#This Row],[Datum]],21))&gt;51),RIGHT(YEAR(jaar_zip[[#This Row],[Datum]])-1,2),RIGHT(YEAR(jaar_zip[[#This Row],[Datum]]),2))&amp;"-"&amp; TEXT(WEEKNUM(jaar_zip[[#This Row],[Datum]],21),"00")</f>
        <v>24-17</v>
      </c>
      <c r="L1946" s="101">
        <f>MONTH(jaar_zip[[#This Row],[Datum]])</f>
        <v>4</v>
      </c>
      <c r="M1946" s="101">
        <f>IF(ISNUMBER(jaar_zip[[#This Row],[etmaaltemperatuur]]),IF(jaar_zip[[#This Row],[etmaaltemperatuur]]&lt;stookgrens,stookgrens-jaar_zip[[#This Row],[etmaaltemperatuur]],0),"")</f>
        <v>12.3</v>
      </c>
      <c r="N1946" s="101">
        <f>IF(ISNUMBER(jaar_zip[[#This Row],[graaddagen]]),IF(OR(MONTH(jaar_zip[[#This Row],[Datum]])=1,MONTH(jaar_zip[[#This Row],[Datum]])=2,MONTH(jaar_zip[[#This Row],[Datum]])=11,MONTH(jaar_zip[[#This Row],[Datum]])=12),1.1,IF(OR(MONTH(jaar_zip[[#This Row],[Datum]])=3,MONTH(jaar_zip[[#This Row],[Datum]])=10),1,0.8))*jaar_zip[[#This Row],[graaddagen]],"")</f>
        <v>9.8400000000000016</v>
      </c>
      <c r="O1946" s="101">
        <f>IF(ISNUMBER(jaar_zip[[#This Row],[etmaaltemperatuur]]),IF(jaar_zip[[#This Row],[etmaaltemperatuur]]&gt;stookgrens,jaar_zip[[#This Row],[etmaaltemperatuur]]-stookgrens,0),"")</f>
        <v>0</v>
      </c>
    </row>
    <row r="1947" spans="1:15" x14ac:dyDescent="0.3">
      <c r="A1947">
        <v>279</v>
      </c>
      <c r="B1947">
        <v>20240425</v>
      </c>
      <c r="C1947">
        <v>4.0999999999999996</v>
      </c>
      <c r="D1947">
        <v>5.9</v>
      </c>
      <c r="E1947">
        <v>1131</v>
      </c>
      <c r="F1947">
        <v>4.0999999999999996</v>
      </c>
      <c r="G1947">
        <v>1003.6</v>
      </c>
      <c r="H1947">
        <v>83</v>
      </c>
      <c r="I1947" s="101" t="s">
        <v>27</v>
      </c>
      <c r="J1947" s="1">
        <f>DATEVALUE(RIGHT(jaar_zip[[#This Row],[YYYYMMDD]],2)&amp;"-"&amp;MID(jaar_zip[[#This Row],[YYYYMMDD]],5,2)&amp;"-"&amp;LEFT(jaar_zip[[#This Row],[YYYYMMDD]],4))</f>
        <v>45407</v>
      </c>
      <c r="K1947" s="101" t="str">
        <f>IF(AND(VALUE(MONTH(jaar_zip[[#This Row],[Datum]]))=1,VALUE(WEEKNUM(jaar_zip[[#This Row],[Datum]],21))&gt;51),RIGHT(YEAR(jaar_zip[[#This Row],[Datum]])-1,2),RIGHT(YEAR(jaar_zip[[#This Row],[Datum]]),2))&amp;"-"&amp; TEXT(WEEKNUM(jaar_zip[[#This Row],[Datum]],21),"00")</f>
        <v>24-17</v>
      </c>
      <c r="L1947" s="101">
        <f>MONTH(jaar_zip[[#This Row],[Datum]])</f>
        <v>4</v>
      </c>
      <c r="M1947" s="101">
        <f>IF(ISNUMBER(jaar_zip[[#This Row],[etmaaltemperatuur]]),IF(jaar_zip[[#This Row],[etmaaltemperatuur]]&lt;stookgrens,stookgrens-jaar_zip[[#This Row],[etmaaltemperatuur]],0),"")</f>
        <v>12.1</v>
      </c>
      <c r="N1947" s="101">
        <f>IF(ISNUMBER(jaar_zip[[#This Row],[graaddagen]]),IF(OR(MONTH(jaar_zip[[#This Row],[Datum]])=1,MONTH(jaar_zip[[#This Row],[Datum]])=2,MONTH(jaar_zip[[#This Row],[Datum]])=11,MONTH(jaar_zip[[#This Row],[Datum]])=12),1.1,IF(OR(MONTH(jaar_zip[[#This Row],[Datum]])=3,MONTH(jaar_zip[[#This Row],[Datum]])=10),1,0.8))*jaar_zip[[#This Row],[graaddagen]],"")</f>
        <v>9.68</v>
      </c>
      <c r="O1947" s="101">
        <f>IF(ISNUMBER(jaar_zip[[#This Row],[etmaaltemperatuur]]),IF(jaar_zip[[#This Row],[etmaaltemperatuur]]&gt;stookgrens,jaar_zip[[#This Row],[etmaaltemperatuur]]-stookgrens,0),"")</f>
        <v>0</v>
      </c>
    </row>
    <row r="1948" spans="1:15" x14ac:dyDescent="0.3">
      <c r="A1948">
        <v>279</v>
      </c>
      <c r="B1948">
        <v>20240426</v>
      </c>
      <c r="C1948">
        <v>3.3</v>
      </c>
      <c r="D1948">
        <v>8.4</v>
      </c>
      <c r="E1948">
        <v>2027</v>
      </c>
      <c r="F1948">
        <v>0.7</v>
      </c>
      <c r="G1948">
        <v>1003.6</v>
      </c>
      <c r="H1948">
        <v>77</v>
      </c>
      <c r="I1948" s="101" t="s">
        <v>27</v>
      </c>
      <c r="J1948" s="1">
        <f>DATEVALUE(RIGHT(jaar_zip[[#This Row],[YYYYMMDD]],2)&amp;"-"&amp;MID(jaar_zip[[#This Row],[YYYYMMDD]],5,2)&amp;"-"&amp;LEFT(jaar_zip[[#This Row],[YYYYMMDD]],4))</f>
        <v>45408</v>
      </c>
      <c r="K1948" s="101" t="str">
        <f>IF(AND(VALUE(MONTH(jaar_zip[[#This Row],[Datum]]))=1,VALUE(WEEKNUM(jaar_zip[[#This Row],[Datum]],21))&gt;51),RIGHT(YEAR(jaar_zip[[#This Row],[Datum]])-1,2),RIGHT(YEAR(jaar_zip[[#This Row],[Datum]]),2))&amp;"-"&amp; TEXT(WEEKNUM(jaar_zip[[#This Row],[Datum]],21),"00")</f>
        <v>24-17</v>
      </c>
      <c r="L1948" s="101">
        <f>MONTH(jaar_zip[[#This Row],[Datum]])</f>
        <v>4</v>
      </c>
      <c r="M1948" s="101">
        <f>IF(ISNUMBER(jaar_zip[[#This Row],[etmaaltemperatuur]]),IF(jaar_zip[[#This Row],[etmaaltemperatuur]]&lt;stookgrens,stookgrens-jaar_zip[[#This Row],[etmaaltemperatuur]],0),"")</f>
        <v>9.6</v>
      </c>
      <c r="N1948" s="101">
        <f>IF(ISNUMBER(jaar_zip[[#This Row],[graaddagen]]),IF(OR(MONTH(jaar_zip[[#This Row],[Datum]])=1,MONTH(jaar_zip[[#This Row],[Datum]])=2,MONTH(jaar_zip[[#This Row],[Datum]])=11,MONTH(jaar_zip[[#This Row],[Datum]])=12),1.1,IF(OR(MONTH(jaar_zip[[#This Row],[Datum]])=3,MONTH(jaar_zip[[#This Row],[Datum]])=10),1,0.8))*jaar_zip[[#This Row],[graaddagen]],"")</f>
        <v>7.68</v>
      </c>
      <c r="O1948" s="101">
        <f>IF(ISNUMBER(jaar_zip[[#This Row],[etmaaltemperatuur]]),IF(jaar_zip[[#This Row],[etmaaltemperatuur]]&gt;stookgrens,jaar_zip[[#This Row],[etmaaltemperatuur]]-stookgrens,0),"")</f>
        <v>0</v>
      </c>
    </row>
    <row r="1949" spans="1:15" x14ac:dyDescent="0.3">
      <c r="A1949">
        <v>279</v>
      </c>
      <c r="B1949">
        <v>20240427</v>
      </c>
      <c r="C1949">
        <v>3.4</v>
      </c>
      <c r="D1949">
        <v>12</v>
      </c>
      <c r="E1949">
        <v>1446</v>
      </c>
      <c r="F1949">
        <v>-0.1</v>
      </c>
      <c r="G1949">
        <v>1006.1</v>
      </c>
      <c r="H1949">
        <v>78</v>
      </c>
      <c r="I1949" s="101" t="s">
        <v>27</v>
      </c>
      <c r="J1949" s="1">
        <f>DATEVALUE(RIGHT(jaar_zip[[#This Row],[YYYYMMDD]],2)&amp;"-"&amp;MID(jaar_zip[[#This Row],[YYYYMMDD]],5,2)&amp;"-"&amp;LEFT(jaar_zip[[#This Row],[YYYYMMDD]],4))</f>
        <v>45409</v>
      </c>
      <c r="K1949" s="101" t="str">
        <f>IF(AND(VALUE(MONTH(jaar_zip[[#This Row],[Datum]]))=1,VALUE(WEEKNUM(jaar_zip[[#This Row],[Datum]],21))&gt;51),RIGHT(YEAR(jaar_zip[[#This Row],[Datum]])-1,2),RIGHT(YEAR(jaar_zip[[#This Row],[Datum]]),2))&amp;"-"&amp; TEXT(WEEKNUM(jaar_zip[[#This Row],[Datum]],21),"00")</f>
        <v>24-17</v>
      </c>
      <c r="L1949" s="101">
        <f>MONTH(jaar_zip[[#This Row],[Datum]])</f>
        <v>4</v>
      </c>
      <c r="M1949" s="101">
        <f>IF(ISNUMBER(jaar_zip[[#This Row],[etmaaltemperatuur]]),IF(jaar_zip[[#This Row],[etmaaltemperatuur]]&lt;stookgrens,stookgrens-jaar_zip[[#This Row],[etmaaltemperatuur]],0),"")</f>
        <v>6</v>
      </c>
      <c r="N1949" s="101">
        <f>IF(ISNUMBER(jaar_zip[[#This Row],[graaddagen]]),IF(OR(MONTH(jaar_zip[[#This Row],[Datum]])=1,MONTH(jaar_zip[[#This Row],[Datum]])=2,MONTH(jaar_zip[[#This Row],[Datum]])=11,MONTH(jaar_zip[[#This Row],[Datum]])=12),1.1,IF(OR(MONTH(jaar_zip[[#This Row],[Datum]])=3,MONTH(jaar_zip[[#This Row],[Datum]])=10),1,0.8))*jaar_zip[[#This Row],[graaddagen]],"")</f>
        <v>4.8000000000000007</v>
      </c>
      <c r="O1949" s="101">
        <f>IF(ISNUMBER(jaar_zip[[#This Row],[etmaaltemperatuur]]),IF(jaar_zip[[#This Row],[etmaaltemperatuur]]&gt;stookgrens,jaar_zip[[#This Row],[etmaaltemperatuur]]-stookgrens,0),"")</f>
        <v>0</v>
      </c>
    </row>
    <row r="1950" spans="1:15" x14ac:dyDescent="0.3">
      <c r="A1950">
        <v>279</v>
      </c>
      <c r="B1950">
        <v>20240428</v>
      </c>
      <c r="C1950">
        <v>6.1</v>
      </c>
      <c r="D1950">
        <v>13.1</v>
      </c>
      <c r="E1950">
        <v>1619</v>
      </c>
      <c r="F1950">
        <v>-0.1</v>
      </c>
      <c r="G1950">
        <v>1008.8</v>
      </c>
      <c r="H1950">
        <v>68</v>
      </c>
      <c r="I1950" s="101" t="s">
        <v>27</v>
      </c>
      <c r="J1950" s="1">
        <f>DATEVALUE(RIGHT(jaar_zip[[#This Row],[YYYYMMDD]],2)&amp;"-"&amp;MID(jaar_zip[[#This Row],[YYYYMMDD]],5,2)&amp;"-"&amp;LEFT(jaar_zip[[#This Row],[YYYYMMDD]],4))</f>
        <v>45410</v>
      </c>
      <c r="K1950" s="101" t="str">
        <f>IF(AND(VALUE(MONTH(jaar_zip[[#This Row],[Datum]]))=1,VALUE(WEEKNUM(jaar_zip[[#This Row],[Datum]],21))&gt;51),RIGHT(YEAR(jaar_zip[[#This Row],[Datum]])-1,2),RIGHT(YEAR(jaar_zip[[#This Row],[Datum]]),2))&amp;"-"&amp; TEXT(WEEKNUM(jaar_zip[[#This Row],[Datum]],21),"00")</f>
        <v>24-17</v>
      </c>
      <c r="L1950" s="101">
        <f>MONTH(jaar_zip[[#This Row],[Datum]])</f>
        <v>4</v>
      </c>
      <c r="M1950" s="101">
        <f>IF(ISNUMBER(jaar_zip[[#This Row],[etmaaltemperatuur]]),IF(jaar_zip[[#This Row],[etmaaltemperatuur]]&lt;stookgrens,stookgrens-jaar_zip[[#This Row],[etmaaltemperatuur]],0),"")</f>
        <v>4.9000000000000004</v>
      </c>
      <c r="N1950" s="101">
        <f>IF(ISNUMBER(jaar_zip[[#This Row],[graaddagen]]),IF(OR(MONTH(jaar_zip[[#This Row],[Datum]])=1,MONTH(jaar_zip[[#This Row],[Datum]])=2,MONTH(jaar_zip[[#This Row],[Datum]])=11,MONTH(jaar_zip[[#This Row],[Datum]])=12),1.1,IF(OR(MONTH(jaar_zip[[#This Row],[Datum]])=3,MONTH(jaar_zip[[#This Row],[Datum]])=10),1,0.8))*jaar_zip[[#This Row],[graaddagen]],"")</f>
        <v>3.9200000000000004</v>
      </c>
      <c r="O1950" s="101">
        <f>IF(ISNUMBER(jaar_zip[[#This Row],[etmaaltemperatuur]]),IF(jaar_zip[[#This Row],[etmaaltemperatuur]]&gt;stookgrens,jaar_zip[[#This Row],[etmaaltemperatuur]]-stookgrens,0),"")</f>
        <v>0</v>
      </c>
    </row>
    <row r="1951" spans="1:15" x14ac:dyDescent="0.3">
      <c r="A1951">
        <v>279</v>
      </c>
      <c r="B1951">
        <v>20240429</v>
      </c>
      <c r="C1951">
        <v>2.8</v>
      </c>
      <c r="D1951">
        <v>13</v>
      </c>
      <c r="E1951">
        <v>2148</v>
      </c>
      <c r="F1951">
        <v>0</v>
      </c>
      <c r="G1951">
        <v>1019.3</v>
      </c>
      <c r="H1951">
        <v>71</v>
      </c>
      <c r="I1951" s="101" t="s">
        <v>27</v>
      </c>
      <c r="J1951" s="1">
        <f>DATEVALUE(RIGHT(jaar_zip[[#This Row],[YYYYMMDD]],2)&amp;"-"&amp;MID(jaar_zip[[#This Row],[YYYYMMDD]],5,2)&amp;"-"&amp;LEFT(jaar_zip[[#This Row],[YYYYMMDD]],4))</f>
        <v>45411</v>
      </c>
      <c r="K1951" s="101" t="str">
        <f>IF(AND(VALUE(MONTH(jaar_zip[[#This Row],[Datum]]))=1,VALUE(WEEKNUM(jaar_zip[[#This Row],[Datum]],21))&gt;51),RIGHT(YEAR(jaar_zip[[#This Row],[Datum]])-1,2),RIGHT(YEAR(jaar_zip[[#This Row],[Datum]]),2))&amp;"-"&amp; TEXT(WEEKNUM(jaar_zip[[#This Row],[Datum]],21),"00")</f>
        <v>24-18</v>
      </c>
      <c r="L1951" s="101">
        <f>MONTH(jaar_zip[[#This Row],[Datum]])</f>
        <v>4</v>
      </c>
      <c r="M1951" s="101">
        <f>IF(ISNUMBER(jaar_zip[[#This Row],[etmaaltemperatuur]]),IF(jaar_zip[[#This Row],[etmaaltemperatuur]]&lt;stookgrens,stookgrens-jaar_zip[[#This Row],[etmaaltemperatuur]],0),"")</f>
        <v>5</v>
      </c>
      <c r="N1951" s="101">
        <f>IF(ISNUMBER(jaar_zip[[#This Row],[graaddagen]]),IF(OR(MONTH(jaar_zip[[#This Row],[Datum]])=1,MONTH(jaar_zip[[#This Row],[Datum]])=2,MONTH(jaar_zip[[#This Row],[Datum]])=11,MONTH(jaar_zip[[#This Row],[Datum]])=12),1.1,IF(OR(MONTH(jaar_zip[[#This Row],[Datum]])=3,MONTH(jaar_zip[[#This Row],[Datum]])=10),1,0.8))*jaar_zip[[#This Row],[graaddagen]],"")</f>
        <v>4</v>
      </c>
      <c r="O1951" s="101">
        <f>IF(ISNUMBER(jaar_zip[[#This Row],[etmaaltemperatuur]]),IF(jaar_zip[[#This Row],[etmaaltemperatuur]]&gt;stookgrens,jaar_zip[[#This Row],[etmaaltemperatuur]]-stookgrens,0),"")</f>
        <v>0</v>
      </c>
    </row>
    <row r="1952" spans="1:15" x14ac:dyDescent="0.3">
      <c r="A1952">
        <v>279</v>
      </c>
      <c r="B1952">
        <v>20240430</v>
      </c>
      <c r="C1952">
        <v>2.1</v>
      </c>
      <c r="D1952">
        <v>17.399999999999999</v>
      </c>
      <c r="E1952">
        <v>1826</v>
      </c>
      <c r="F1952">
        <v>0.3</v>
      </c>
      <c r="G1952">
        <v>1015.5</v>
      </c>
      <c r="H1952">
        <v>73</v>
      </c>
      <c r="I1952" s="101" t="s">
        <v>27</v>
      </c>
      <c r="J1952" s="1">
        <f>DATEVALUE(RIGHT(jaar_zip[[#This Row],[YYYYMMDD]],2)&amp;"-"&amp;MID(jaar_zip[[#This Row],[YYYYMMDD]],5,2)&amp;"-"&amp;LEFT(jaar_zip[[#This Row],[YYYYMMDD]],4))</f>
        <v>45412</v>
      </c>
      <c r="K1952" s="101" t="str">
        <f>IF(AND(VALUE(MONTH(jaar_zip[[#This Row],[Datum]]))=1,VALUE(WEEKNUM(jaar_zip[[#This Row],[Datum]],21))&gt;51),RIGHT(YEAR(jaar_zip[[#This Row],[Datum]])-1,2),RIGHT(YEAR(jaar_zip[[#This Row],[Datum]]),2))&amp;"-"&amp; TEXT(WEEKNUM(jaar_zip[[#This Row],[Datum]],21),"00")</f>
        <v>24-18</v>
      </c>
      <c r="L1952" s="101">
        <f>MONTH(jaar_zip[[#This Row],[Datum]])</f>
        <v>4</v>
      </c>
      <c r="M1952" s="101">
        <f>IF(ISNUMBER(jaar_zip[[#This Row],[etmaaltemperatuur]]),IF(jaar_zip[[#This Row],[etmaaltemperatuur]]&lt;stookgrens,stookgrens-jaar_zip[[#This Row],[etmaaltemperatuur]],0),"")</f>
        <v>0.60000000000000142</v>
      </c>
      <c r="N1952" s="101">
        <f>IF(ISNUMBER(jaar_zip[[#This Row],[graaddagen]]),IF(OR(MONTH(jaar_zip[[#This Row],[Datum]])=1,MONTH(jaar_zip[[#This Row],[Datum]])=2,MONTH(jaar_zip[[#This Row],[Datum]])=11,MONTH(jaar_zip[[#This Row],[Datum]])=12),1.1,IF(OR(MONTH(jaar_zip[[#This Row],[Datum]])=3,MONTH(jaar_zip[[#This Row],[Datum]])=10),1,0.8))*jaar_zip[[#This Row],[graaddagen]],"")</f>
        <v>0.48000000000000115</v>
      </c>
      <c r="O1952" s="101">
        <f>IF(ISNUMBER(jaar_zip[[#This Row],[etmaaltemperatuur]]),IF(jaar_zip[[#This Row],[etmaaltemperatuur]]&gt;stookgrens,jaar_zip[[#This Row],[etmaaltemperatuur]]-stookgrens,0),"")</f>
        <v>0</v>
      </c>
    </row>
    <row r="1953" spans="1:15" x14ac:dyDescent="0.3">
      <c r="A1953">
        <v>279</v>
      </c>
      <c r="B1953">
        <v>20240501</v>
      </c>
      <c r="C1953">
        <v>3.7</v>
      </c>
      <c r="D1953">
        <v>19.8</v>
      </c>
      <c r="E1953">
        <v>2404</v>
      </c>
      <c r="F1953">
        <v>0</v>
      </c>
      <c r="G1953">
        <v>1006.5</v>
      </c>
      <c r="H1953">
        <v>67</v>
      </c>
      <c r="I1953" s="101" t="s">
        <v>27</v>
      </c>
      <c r="J1953" s="1">
        <f>DATEVALUE(RIGHT(jaar_zip[[#This Row],[YYYYMMDD]],2)&amp;"-"&amp;MID(jaar_zip[[#This Row],[YYYYMMDD]],5,2)&amp;"-"&amp;LEFT(jaar_zip[[#This Row],[YYYYMMDD]],4))</f>
        <v>45413</v>
      </c>
      <c r="K1953" s="101" t="str">
        <f>IF(AND(VALUE(MONTH(jaar_zip[[#This Row],[Datum]]))=1,VALUE(WEEKNUM(jaar_zip[[#This Row],[Datum]],21))&gt;51),RIGHT(YEAR(jaar_zip[[#This Row],[Datum]])-1,2),RIGHT(YEAR(jaar_zip[[#This Row],[Datum]]),2))&amp;"-"&amp; TEXT(WEEKNUM(jaar_zip[[#This Row],[Datum]],21),"00")</f>
        <v>24-18</v>
      </c>
      <c r="L1953" s="101">
        <f>MONTH(jaar_zip[[#This Row],[Datum]])</f>
        <v>5</v>
      </c>
      <c r="M1953" s="101">
        <f>IF(ISNUMBER(jaar_zip[[#This Row],[etmaaltemperatuur]]),IF(jaar_zip[[#This Row],[etmaaltemperatuur]]&lt;stookgrens,stookgrens-jaar_zip[[#This Row],[etmaaltemperatuur]],0),"")</f>
        <v>0</v>
      </c>
      <c r="N1953" s="101">
        <f>IF(ISNUMBER(jaar_zip[[#This Row],[graaddagen]]),IF(OR(MONTH(jaar_zip[[#This Row],[Datum]])=1,MONTH(jaar_zip[[#This Row],[Datum]])=2,MONTH(jaar_zip[[#This Row],[Datum]])=11,MONTH(jaar_zip[[#This Row],[Datum]])=12),1.1,IF(OR(MONTH(jaar_zip[[#This Row],[Datum]])=3,MONTH(jaar_zip[[#This Row],[Datum]])=10),1,0.8))*jaar_zip[[#This Row],[graaddagen]],"")</f>
        <v>0</v>
      </c>
      <c r="O1953" s="101">
        <f>IF(ISNUMBER(jaar_zip[[#This Row],[etmaaltemperatuur]]),IF(jaar_zip[[#This Row],[etmaaltemperatuur]]&gt;stookgrens,jaar_zip[[#This Row],[etmaaltemperatuur]]-stookgrens,0),"")</f>
        <v>1.8000000000000007</v>
      </c>
    </row>
    <row r="1954" spans="1:15" x14ac:dyDescent="0.3">
      <c r="A1954">
        <v>280</v>
      </c>
      <c r="B1954">
        <v>20240101</v>
      </c>
      <c r="C1954">
        <v>6.4</v>
      </c>
      <c r="D1954">
        <v>6.7</v>
      </c>
      <c r="E1954">
        <v>169</v>
      </c>
      <c r="F1954">
        <v>11.8</v>
      </c>
      <c r="G1954">
        <v>999.4</v>
      </c>
      <c r="H1954">
        <v>86</v>
      </c>
      <c r="I1954" s="101" t="s">
        <v>28</v>
      </c>
      <c r="J1954" s="1">
        <f>DATEVALUE(RIGHT(jaar_zip[[#This Row],[YYYYMMDD]],2)&amp;"-"&amp;MID(jaar_zip[[#This Row],[YYYYMMDD]],5,2)&amp;"-"&amp;LEFT(jaar_zip[[#This Row],[YYYYMMDD]],4))</f>
        <v>45292</v>
      </c>
      <c r="K1954" s="101" t="str">
        <f>IF(AND(VALUE(MONTH(jaar_zip[[#This Row],[Datum]]))=1,VALUE(WEEKNUM(jaar_zip[[#This Row],[Datum]],21))&gt;51),RIGHT(YEAR(jaar_zip[[#This Row],[Datum]])-1,2),RIGHT(YEAR(jaar_zip[[#This Row],[Datum]]),2))&amp;"-"&amp; TEXT(WEEKNUM(jaar_zip[[#This Row],[Datum]],21),"00")</f>
        <v>24-01</v>
      </c>
      <c r="L1954" s="101">
        <f>MONTH(jaar_zip[[#This Row],[Datum]])</f>
        <v>1</v>
      </c>
      <c r="M1954" s="101">
        <f>IF(ISNUMBER(jaar_zip[[#This Row],[etmaaltemperatuur]]),IF(jaar_zip[[#This Row],[etmaaltemperatuur]]&lt;stookgrens,stookgrens-jaar_zip[[#This Row],[etmaaltemperatuur]],0),"")</f>
        <v>11.3</v>
      </c>
      <c r="N1954" s="101">
        <f>IF(ISNUMBER(jaar_zip[[#This Row],[graaddagen]]),IF(OR(MONTH(jaar_zip[[#This Row],[Datum]])=1,MONTH(jaar_zip[[#This Row],[Datum]])=2,MONTH(jaar_zip[[#This Row],[Datum]])=11,MONTH(jaar_zip[[#This Row],[Datum]])=12),1.1,IF(OR(MONTH(jaar_zip[[#This Row],[Datum]])=3,MONTH(jaar_zip[[#This Row],[Datum]])=10),1,0.8))*jaar_zip[[#This Row],[graaddagen]],"")</f>
        <v>12.430000000000001</v>
      </c>
      <c r="O1954" s="101">
        <f>IF(ISNUMBER(jaar_zip[[#This Row],[etmaaltemperatuur]]),IF(jaar_zip[[#This Row],[etmaaltemperatuur]]&gt;stookgrens,jaar_zip[[#This Row],[etmaaltemperatuur]]-stookgrens,0),"")</f>
        <v>0</v>
      </c>
    </row>
    <row r="1955" spans="1:15" x14ac:dyDescent="0.3">
      <c r="A1955">
        <v>280</v>
      </c>
      <c r="B1955">
        <v>20240102</v>
      </c>
      <c r="C1955">
        <v>6.3</v>
      </c>
      <c r="D1955">
        <v>8.8000000000000007</v>
      </c>
      <c r="E1955">
        <v>91</v>
      </c>
      <c r="F1955">
        <v>25.5</v>
      </c>
      <c r="G1955">
        <v>986.9</v>
      </c>
      <c r="H1955">
        <v>92</v>
      </c>
      <c r="I1955" s="101" t="s">
        <v>28</v>
      </c>
      <c r="J1955" s="1">
        <f>DATEVALUE(RIGHT(jaar_zip[[#This Row],[YYYYMMDD]],2)&amp;"-"&amp;MID(jaar_zip[[#This Row],[YYYYMMDD]],5,2)&amp;"-"&amp;LEFT(jaar_zip[[#This Row],[YYYYMMDD]],4))</f>
        <v>45293</v>
      </c>
      <c r="K1955" s="101" t="str">
        <f>IF(AND(VALUE(MONTH(jaar_zip[[#This Row],[Datum]]))=1,VALUE(WEEKNUM(jaar_zip[[#This Row],[Datum]],21))&gt;51),RIGHT(YEAR(jaar_zip[[#This Row],[Datum]])-1,2),RIGHT(YEAR(jaar_zip[[#This Row],[Datum]]),2))&amp;"-"&amp; TEXT(WEEKNUM(jaar_zip[[#This Row],[Datum]],21),"00")</f>
        <v>24-01</v>
      </c>
      <c r="L1955" s="101">
        <f>MONTH(jaar_zip[[#This Row],[Datum]])</f>
        <v>1</v>
      </c>
      <c r="M1955" s="101">
        <f>IF(ISNUMBER(jaar_zip[[#This Row],[etmaaltemperatuur]]),IF(jaar_zip[[#This Row],[etmaaltemperatuur]]&lt;stookgrens,stookgrens-jaar_zip[[#This Row],[etmaaltemperatuur]],0),"")</f>
        <v>9.1999999999999993</v>
      </c>
      <c r="N1955" s="101">
        <f>IF(ISNUMBER(jaar_zip[[#This Row],[graaddagen]]),IF(OR(MONTH(jaar_zip[[#This Row],[Datum]])=1,MONTH(jaar_zip[[#This Row],[Datum]])=2,MONTH(jaar_zip[[#This Row],[Datum]])=11,MONTH(jaar_zip[[#This Row],[Datum]])=12),1.1,IF(OR(MONTH(jaar_zip[[#This Row],[Datum]])=3,MONTH(jaar_zip[[#This Row],[Datum]])=10),1,0.8))*jaar_zip[[#This Row],[graaddagen]],"")</f>
        <v>10.119999999999999</v>
      </c>
      <c r="O1955" s="101">
        <f>IF(ISNUMBER(jaar_zip[[#This Row],[etmaaltemperatuur]]),IF(jaar_zip[[#This Row],[etmaaltemperatuur]]&gt;stookgrens,jaar_zip[[#This Row],[etmaaltemperatuur]]-stookgrens,0),"")</f>
        <v>0</v>
      </c>
    </row>
    <row r="1956" spans="1:15" x14ac:dyDescent="0.3">
      <c r="A1956">
        <v>280</v>
      </c>
      <c r="B1956">
        <v>20240103</v>
      </c>
      <c r="C1956">
        <v>8</v>
      </c>
      <c r="D1956">
        <v>8.3000000000000007</v>
      </c>
      <c r="E1956">
        <v>190</v>
      </c>
      <c r="F1956">
        <v>5.4</v>
      </c>
      <c r="G1956">
        <v>985.8</v>
      </c>
      <c r="H1956">
        <v>87</v>
      </c>
      <c r="I1956" s="101" t="s">
        <v>28</v>
      </c>
      <c r="J1956" s="1">
        <f>DATEVALUE(RIGHT(jaar_zip[[#This Row],[YYYYMMDD]],2)&amp;"-"&amp;MID(jaar_zip[[#This Row],[YYYYMMDD]],5,2)&amp;"-"&amp;LEFT(jaar_zip[[#This Row],[YYYYMMDD]],4))</f>
        <v>45294</v>
      </c>
      <c r="K1956" s="101" t="str">
        <f>IF(AND(VALUE(MONTH(jaar_zip[[#This Row],[Datum]]))=1,VALUE(WEEKNUM(jaar_zip[[#This Row],[Datum]],21))&gt;51),RIGHT(YEAR(jaar_zip[[#This Row],[Datum]])-1,2),RIGHT(YEAR(jaar_zip[[#This Row],[Datum]]),2))&amp;"-"&amp; TEXT(WEEKNUM(jaar_zip[[#This Row],[Datum]],21),"00")</f>
        <v>24-01</v>
      </c>
      <c r="L1956" s="101">
        <f>MONTH(jaar_zip[[#This Row],[Datum]])</f>
        <v>1</v>
      </c>
      <c r="M1956" s="101">
        <f>IF(ISNUMBER(jaar_zip[[#This Row],[etmaaltemperatuur]]),IF(jaar_zip[[#This Row],[etmaaltemperatuur]]&lt;stookgrens,stookgrens-jaar_zip[[#This Row],[etmaaltemperatuur]],0),"")</f>
        <v>9.6999999999999993</v>
      </c>
      <c r="N1956" s="101">
        <f>IF(ISNUMBER(jaar_zip[[#This Row],[graaddagen]]),IF(OR(MONTH(jaar_zip[[#This Row],[Datum]])=1,MONTH(jaar_zip[[#This Row],[Datum]])=2,MONTH(jaar_zip[[#This Row],[Datum]])=11,MONTH(jaar_zip[[#This Row],[Datum]])=12),1.1,IF(OR(MONTH(jaar_zip[[#This Row],[Datum]])=3,MONTH(jaar_zip[[#This Row],[Datum]])=10),1,0.8))*jaar_zip[[#This Row],[graaddagen]],"")</f>
        <v>10.67</v>
      </c>
      <c r="O1956" s="101">
        <f>IF(ISNUMBER(jaar_zip[[#This Row],[etmaaltemperatuur]]),IF(jaar_zip[[#This Row],[etmaaltemperatuur]]&gt;stookgrens,jaar_zip[[#This Row],[etmaaltemperatuur]]-stookgrens,0),"")</f>
        <v>0</v>
      </c>
    </row>
    <row r="1957" spans="1:15" x14ac:dyDescent="0.3">
      <c r="A1957">
        <v>280</v>
      </c>
      <c r="B1957">
        <v>20240104</v>
      </c>
      <c r="C1957">
        <v>3.1</v>
      </c>
      <c r="D1957">
        <v>3.6</v>
      </c>
      <c r="E1957">
        <v>204</v>
      </c>
      <c r="F1957">
        <v>-0.1</v>
      </c>
      <c r="G1957">
        <v>1001.3</v>
      </c>
      <c r="H1957">
        <v>84</v>
      </c>
      <c r="I1957" s="101" t="s">
        <v>28</v>
      </c>
      <c r="J1957" s="1">
        <f>DATEVALUE(RIGHT(jaar_zip[[#This Row],[YYYYMMDD]],2)&amp;"-"&amp;MID(jaar_zip[[#This Row],[YYYYMMDD]],5,2)&amp;"-"&amp;LEFT(jaar_zip[[#This Row],[YYYYMMDD]],4))</f>
        <v>45295</v>
      </c>
      <c r="K1957" s="101" t="str">
        <f>IF(AND(VALUE(MONTH(jaar_zip[[#This Row],[Datum]]))=1,VALUE(WEEKNUM(jaar_zip[[#This Row],[Datum]],21))&gt;51),RIGHT(YEAR(jaar_zip[[#This Row],[Datum]])-1,2),RIGHT(YEAR(jaar_zip[[#This Row],[Datum]]),2))&amp;"-"&amp; TEXT(WEEKNUM(jaar_zip[[#This Row],[Datum]],21),"00")</f>
        <v>24-01</v>
      </c>
      <c r="L1957" s="101">
        <f>MONTH(jaar_zip[[#This Row],[Datum]])</f>
        <v>1</v>
      </c>
      <c r="M1957" s="101">
        <f>IF(ISNUMBER(jaar_zip[[#This Row],[etmaaltemperatuur]]),IF(jaar_zip[[#This Row],[etmaaltemperatuur]]&lt;stookgrens,stookgrens-jaar_zip[[#This Row],[etmaaltemperatuur]],0),"")</f>
        <v>14.4</v>
      </c>
      <c r="N1957" s="101">
        <f>IF(ISNUMBER(jaar_zip[[#This Row],[graaddagen]]),IF(OR(MONTH(jaar_zip[[#This Row],[Datum]])=1,MONTH(jaar_zip[[#This Row],[Datum]])=2,MONTH(jaar_zip[[#This Row],[Datum]])=11,MONTH(jaar_zip[[#This Row],[Datum]])=12),1.1,IF(OR(MONTH(jaar_zip[[#This Row],[Datum]])=3,MONTH(jaar_zip[[#This Row],[Datum]])=10),1,0.8))*jaar_zip[[#This Row],[graaddagen]],"")</f>
        <v>15.840000000000002</v>
      </c>
      <c r="O1957" s="101">
        <f>IF(ISNUMBER(jaar_zip[[#This Row],[etmaaltemperatuur]]),IF(jaar_zip[[#This Row],[etmaaltemperatuur]]&gt;stookgrens,jaar_zip[[#This Row],[etmaaltemperatuur]]-stookgrens,0),"")</f>
        <v>0</v>
      </c>
    </row>
    <row r="1958" spans="1:15" x14ac:dyDescent="0.3">
      <c r="A1958">
        <v>280</v>
      </c>
      <c r="B1958">
        <v>20240105</v>
      </c>
      <c r="C1958">
        <v>5</v>
      </c>
      <c r="D1958">
        <v>3.1</v>
      </c>
      <c r="E1958">
        <v>70</v>
      </c>
      <c r="F1958">
        <v>12.3</v>
      </c>
      <c r="G1958">
        <v>998.7</v>
      </c>
      <c r="H1958">
        <v>94</v>
      </c>
      <c r="I1958" s="101" t="s">
        <v>28</v>
      </c>
      <c r="J1958" s="1">
        <f>DATEVALUE(RIGHT(jaar_zip[[#This Row],[YYYYMMDD]],2)&amp;"-"&amp;MID(jaar_zip[[#This Row],[YYYYMMDD]],5,2)&amp;"-"&amp;LEFT(jaar_zip[[#This Row],[YYYYMMDD]],4))</f>
        <v>45296</v>
      </c>
      <c r="K1958" s="101" t="str">
        <f>IF(AND(VALUE(MONTH(jaar_zip[[#This Row],[Datum]]))=1,VALUE(WEEKNUM(jaar_zip[[#This Row],[Datum]],21))&gt;51),RIGHT(YEAR(jaar_zip[[#This Row],[Datum]])-1,2),RIGHT(YEAR(jaar_zip[[#This Row],[Datum]]),2))&amp;"-"&amp; TEXT(WEEKNUM(jaar_zip[[#This Row],[Datum]],21),"00")</f>
        <v>24-01</v>
      </c>
      <c r="L1958" s="101">
        <f>MONTH(jaar_zip[[#This Row],[Datum]])</f>
        <v>1</v>
      </c>
      <c r="M1958" s="101">
        <f>IF(ISNUMBER(jaar_zip[[#This Row],[etmaaltemperatuur]]),IF(jaar_zip[[#This Row],[etmaaltemperatuur]]&lt;stookgrens,stookgrens-jaar_zip[[#This Row],[etmaaltemperatuur]],0),"")</f>
        <v>14.9</v>
      </c>
      <c r="N1958" s="101">
        <f>IF(ISNUMBER(jaar_zip[[#This Row],[graaddagen]]),IF(OR(MONTH(jaar_zip[[#This Row],[Datum]])=1,MONTH(jaar_zip[[#This Row],[Datum]])=2,MONTH(jaar_zip[[#This Row],[Datum]])=11,MONTH(jaar_zip[[#This Row],[Datum]])=12),1.1,IF(OR(MONTH(jaar_zip[[#This Row],[Datum]])=3,MONTH(jaar_zip[[#This Row],[Datum]])=10),1,0.8))*jaar_zip[[#This Row],[graaddagen]],"")</f>
        <v>16.39</v>
      </c>
      <c r="O1958" s="101">
        <f>IF(ISNUMBER(jaar_zip[[#This Row],[etmaaltemperatuur]]),IF(jaar_zip[[#This Row],[etmaaltemperatuur]]&gt;stookgrens,jaar_zip[[#This Row],[etmaaltemperatuur]]-stookgrens,0),"")</f>
        <v>0</v>
      </c>
    </row>
    <row r="1959" spans="1:15" x14ac:dyDescent="0.3">
      <c r="A1959">
        <v>280</v>
      </c>
      <c r="B1959">
        <v>20240106</v>
      </c>
      <c r="C1959">
        <v>4.7</v>
      </c>
      <c r="D1959">
        <v>0.5</v>
      </c>
      <c r="E1959">
        <v>103</v>
      </c>
      <c r="F1959">
        <v>0.4</v>
      </c>
      <c r="G1959">
        <v>1012.2</v>
      </c>
      <c r="H1959">
        <v>91</v>
      </c>
      <c r="I1959" s="101" t="s">
        <v>28</v>
      </c>
      <c r="J1959" s="1">
        <f>DATEVALUE(RIGHT(jaar_zip[[#This Row],[YYYYMMDD]],2)&amp;"-"&amp;MID(jaar_zip[[#This Row],[YYYYMMDD]],5,2)&amp;"-"&amp;LEFT(jaar_zip[[#This Row],[YYYYMMDD]],4))</f>
        <v>45297</v>
      </c>
      <c r="K1959" s="101" t="str">
        <f>IF(AND(VALUE(MONTH(jaar_zip[[#This Row],[Datum]]))=1,VALUE(WEEKNUM(jaar_zip[[#This Row],[Datum]],21))&gt;51),RIGHT(YEAR(jaar_zip[[#This Row],[Datum]])-1,2),RIGHT(YEAR(jaar_zip[[#This Row],[Datum]]),2))&amp;"-"&amp; TEXT(WEEKNUM(jaar_zip[[#This Row],[Datum]],21),"00")</f>
        <v>24-01</v>
      </c>
      <c r="L1959" s="101">
        <f>MONTH(jaar_zip[[#This Row],[Datum]])</f>
        <v>1</v>
      </c>
      <c r="M1959" s="101">
        <f>IF(ISNUMBER(jaar_zip[[#This Row],[etmaaltemperatuur]]),IF(jaar_zip[[#This Row],[etmaaltemperatuur]]&lt;stookgrens,stookgrens-jaar_zip[[#This Row],[etmaaltemperatuur]],0),"")</f>
        <v>17.5</v>
      </c>
      <c r="N1959" s="101">
        <f>IF(ISNUMBER(jaar_zip[[#This Row],[graaddagen]]),IF(OR(MONTH(jaar_zip[[#This Row],[Datum]])=1,MONTH(jaar_zip[[#This Row],[Datum]])=2,MONTH(jaar_zip[[#This Row],[Datum]])=11,MONTH(jaar_zip[[#This Row],[Datum]])=12),1.1,IF(OR(MONTH(jaar_zip[[#This Row],[Datum]])=3,MONTH(jaar_zip[[#This Row],[Datum]])=10),1,0.8))*jaar_zip[[#This Row],[graaddagen]],"")</f>
        <v>19.25</v>
      </c>
      <c r="O1959" s="101">
        <f>IF(ISNUMBER(jaar_zip[[#This Row],[etmaaltemperatuur]]),IF(jaar_zip[[#This Row],[etmaaltemperatuur]]&gt;stookgrens,jaar_zip[[#This Row],[etmaaltemperatuur]]-stookgrens,0),"")</f>
        <v>0</v>
      </c>
    </row>
    <row r="1960" spans="1:15" x14ac:dyDescent="0.3">
      <c r="A1960">
        <v>280</v>
      </c>
      <c r="B1960">
        <v>20240107</v>
      </c>
      <c r="C1960">
        <v>5.8</v>
      </c>
      <c r="D1960">
        <v>-0.7</v>
      </c>
      <c r="E1960">
        <v>299</v>
      </c>
      <c r="F1960">
        <v>-0.1</v>
      </c>
      <c r="G1960">
        <v>1027.2</v>
      </c>
      <c r="H1960">
        <v>77</v>
      </c>
      <c r="I1960" s="101" t="s">
        <v>28</v>
      </c>
      <c r="J1960" s="1">
        <f>DATEVALUE(RIGHT(jaar_zip[[#This Row],[YYYYMMDD]],2)&amp;"-"&amp;MID(jaar_zip[[#This Row],[YYYYMMDD]],5,2)&amp;"-"&amp;LEFT(jaar_zip[[#This Row],[YYYYMMDD]],4))</f>
        <v>45298</v>
      </c>
      <c r="K1960" s="101" t="str">
        <f>IF(AND(VALUE(MONTH(jaar_zip[[#This Row],[Datum]]))=1,VALUE(WEEKNUM(jaar_zip[[#This Row],[Datum]],21))&gt;51),RIGHT(YEAR(jaar_zip[[#This Row],[Datum]])-1,2),RIGHT(YEAR(jaar_zip[[#This Row],[Datum]]),2))&amp;"-"&amp; TEXT(WEEKNUM(jaar_zip[[#This Row],[Datum]],21),"00")</f>
        <v>24-01</v>
      </c>
      <c r="L1960" s="101">
        <f>MONTH(jaar_zip[[#This Row],[Datum]])</f>
        <v>1</v>
      </c>
      <c r="M1960" s="101">
        <f>IF(ISNUMBER(jaar_zip[[#This Row],[etmaaltemperatuur]]),IF(jaar_zip[[#This Row],[etmaaltemperatuur]]&lt;stookgrens,stookgrens-jaar_zip[[#This Row],[etmaaltemperatuur]],0),"")</f>
        <v>18.7</v>
      </c>
      <c r="N1960" s="101">
        <f>IF(ISNUMBER(jaar_zip[[#This Row],[graaddagen]]),IF(OR(MONTH(jaar_zip[[#This Row],[Datum]])=1,MONTH(jaar_zip[[#This Row],[Datum]])=2,MONTH(jaar_zip[[#This Row],[Datum]])=11,MONTH(jaar_zip[[#This Row],[Datum]])=12),1.1,IF(OR(MONTH(jaar_zip[[#This Row],[Datum]])=3,MONTH(jaar_zip[[#This Row],[Datum]])=10),1,0.8))*jaar_zip[[#This Row],[graaddagen]],"")</f>
        <v>20.57</v>
      </c>
      <c r="O1960" s="101">
        <f>IF(ISNUMBER(jaar_zip[[#This Row],[etmaaltemperatuur]]),IF(jaar_zip[[#This Row],[etmaaltemperatuur]]&gt;stookgrens,jaar_zip[[#This Row],[etmaaltemperatuur]]-stookgrens,0),"")</f>
        <v>0</v>
      </c>
    </row>
    <row r="1961" spans="1:15" x14ac:dyDescent="0.3">
      <c r="A1961">
        <v>280</v>
      </c>
      <c r="B1961">
        <v>20240108</v>
      </c>
      <c r="C1961">
        <v>6.3</v>
      </c>
      <c r="D1961">
        <v>-1.6</v>
      </c>
      <c r="E1961">
        <v>296</v>
      </c>
      <c r="F1961">
        <v>0</v>
      </c>
      <c r="G1961">
        <v>1035</v>
      </c>
      <c r="H1961">
        <v>75</v>
      </c>
      <c r="I1961" s="101" t="s">
        <v>28</v>
      </c>
      <c r="J1961" s="1">
        <f>DATEVALUE(RIGHT(jaar_zip[[#This Row],[YYYYMMDD]],2)&amp;"-"&amp;MID(jaar_zip[[#This Row],[YYYYMMDD]],5,2)&amp;"-"&amp;LEFT(jaar_zip[[#This Row],[YYYYMMDD]],4))</f>
        <v>45299</v>
      </c>
      <c r="K1961" s="101" t="str">
        <f>IF(AND(VALUE(MONTH(jaar_zip[[#This Row],[Datum]]))=1,VALUE(WEEKNUM(jaar_zip[[#This Row],[Datum]],21))&gt;51),RIGHT(YEAR(jaar_zip[[#This Row],[Datum]])-1,2),RIGHT(YEAR(jaar_zip[[#This Row],[Datum]]),2))&amp;"-"&amp; TEXT(WEEKNUM(jaar_zip[[#This Row],[Datum]],21),"00")</f>
        <v>24-02</v>
      </c>
      <c r="L1961" s="101">
        <f>MONTH(jaar_zip[[#This Row],[Datum]])</f>
        <v>1</v>
      </c>
      <c r="M1961" s="101">
        <f>IF(ISNUMBER(jaar_zip[[#This Row],[etmaaltemperatuur]]),IF(jaar_zip[[#This Row],[etmaaltemperatuur]]&lt;stookgrens,stookgrens-jaar_zip[[#This Row],[etmaaltemperatuur]],0),"")</f>
        <v>19.600000000000001</v>
      </c>
      <c r="N1961" s="101">
        <f>IF(ISNUMBER(jaar_zip[[#This Row],[graaddagen]]),IF(OR(MONTH(jaar_zip[[#This Row],[Datum]])=1,MONTH(jaar_zip[[#This Row],[Datum]])=2,MONTH(jaar_zip[[#This Row],[Datum]])=11,MONTH(jaar_zip[[#This Row],[Datum]])=12),1.1,IF(OR(MONTH(jaar_zip[[#This Row],[Datum]])=3,MONTH(jaar_zip[[#This Row],[Datum]])=10),1,0.8))*jaar_zip[[#This Row],[graaddagen]],"")</f>
        <v>21.560000000000002</v>
      </c>
      <c r="O1961" s="101">
        <f>IF(ISNUMBER(jaar_zip[[#This Row],[etmaaltemperatuur]]),IF(jaar_zip[[#This Row],[etmaaltemperatuur]]&gt;stookgrens,jaar_zip[[#This Row],[etmaaltemperatuur]]-stookgrens,0),"")</f>
        <v>0</v>
      </c>
    </row>
    <row r="1962" spans="1:15" x14ac:dyDescent="0.3">
      <c r="A1962">
        <v>280</v>
      </c>
      <c r="B1962">
        <v>20240109</v>
      </c>
      <c r="C1962">
        <v>4.5</v>
      </c>
      <c r="D1962">
        <v>-3.8</v>
      </c>
      <c r="E1962">
        <v>436</v>
      </c>
      <c r="F1962">
        <v>0</v>
      </c>
      <c r="G1962">
        <v>1036.5999999999999</v>
      </c>
      <c r="H1962">
        <v>77</v>
      </c>
      <c r="I1962" s="101" t="s">
        <v>28</v>
      </c>
      <c r="J1962" s="1">
        <f>DATEVALUE(RIGHT(jaar_zip[[#This Row],[YYYYMMDD]],2)&amp;"-"&amp;MID(jaar_zip[[#This Row],[YYYYMMDD]],5,2)&amp;"-"&amp;LEFT(jaar_zip[[#This Row],[YYYYMMDD]],4))</f>
        <v>45300</v>
      </c>
      <c r="K1962" s="101" t="str">
        <f>IF(AND(VALUE(MONTH(jaar_zip[[#This Row],[Datum]]))=1,VALUE(WEEKNUM(jaar_zip[[#This Row],[Datum]],21))&gt;51),RIGHT(YEAR(jaar_zip[[#This Row],[Datum]])-1,2),RIGHT(YEAR(jaar_zip[[#This Row],[Datum]]),2))&amp;"-"&amp; TEXT(WEEKNUM(jaar_zip[[#This Row],[Datum]],21),"00")</f>
        <v>24-02</v>
      </c>
      <c r="L1962" s="101">
        <f>MONTH(jaar_zip[[#This Row],[Datum]])</f>
        <v>1</v>
      </c>
      <c r="M1962" s="101">
        <f>IF(ISNUMBER(jaar_zip[[#This Row],[etmaaltemperatuur]]),IF(jaar_zip[[#This Row],[etmaaltemperatuur]]&lt;stookgrens,stookgrens-jaar_zip[[#This Row],[etmaaltemperatuur]],0),"")</f>
        <v>21.8</v>
      </c>
      <c r="N1962" s="101">
        <f>IF(ISNUMBER(jaar_zip[[#This Row],[graaddagen]]),IF(OR(MONTH(jaar_zip[[#This Row],[Datum]])=1,MONTH(jaar_zip[[#This Row],[Datum]])=2,MONTH(jaar_zip[[#This Row],[Datum]])=11,MONTH(jaar_zip[[#This Row],[Datum]])=12),1.1,IF(OR(MONTH(jaar_zip[[#This Row],[Datum]])=3,MONTH(jaar_zip[[#This Row],[Datum]])=10),1,0.8))*jaar_zip[[#This Row],[graaddagen]],"")</f>
        <v>23.980000000000004</v>
      </c>
      <c r="O1962" s="101">
        <f>IF(ISNUMBER(jaar_zip[[#This Row],[etmaaltemperatuur]]),IF(jaar_zip[[#This Row],[etmaaltemperatuur]]&gt;stookgrens,jaar_zip[[#This Row],[etmaaltemperatuur]]-stookgrens,0),"")</f>
        <v>0</v>
      </c>
    </row>
    <row r="1963" spans="1:15" x14ac:dyDescent="0.3">
      <c r="A1963">
        <v>280</v>
      </c>
      <c r="B1963">
        <v>20240110</v>
      </c>
      <c r="C1963">
        <v>3.9</v>
      </c>
      <c r="D1963">
        <v>-4.2</v>
      </c>
      <c r="E1963">
        <v>445</v>
      </c>
      <c r="F1963">
        <v>0</v>
      </c>
      <c r="G1963">
        <v>1033.0999999999999</v>
      </c>
      <c r="H1963">
        <v>80</v>
      </c>
      <c r="I1963" s="101" t="s">
        <v>28</v>
      </c>
      <c r="J1963" s="1">
        <f>DATEVALUE(RIGHT(jaar_zip[[#This Row],[YYYYMMDD]],2)&amp;"-"&amp;MID(jaar_zip[[#This Row],[YYYYMMDD]],5,2)&amp;"-"&amp;LEFT(jaar_zip[[#This Row],[YYYYMMDD]],4))</f>
        <v>45301</v>
      </c>
      <c r="K1963" s="101" t="str">
        <f>IF(AND(VALUE(MONTH(jaar_zip[[#This Row],[Datum]]))=1,VALUE(WEEKNUM(jaar_zip[[#This Row],[Datum]],21))&gt;51),RIGHT(YEAR(jaar_zip[[#This Row],[Datum]])-1,2),RIGHT(YEAR(jaar_zip[[#This Row],[Datum]]),2))&amp;"-"&amp; TEXT(WEEKNUM(jaar_zip[[#This Row],[Datum]],21),"00")</f>
        <v>24-02</v>
      </c>
      <c r="L1963" s="101">
        <f>MONTH(jaar_zip[[#This Row],[Datum]])</f>
        <v>1</v>
      </c>
      <c r="M1963" s="101">
        <f>IF(ISNUMBER(jaar_zip[[#This Row],[etmaaltemperatuur]]),IF(jaar_zip[[#This Row],[etmaaltemperatuur]]&lt;stookgrens,stookgrens-jaar_zip[[#This Row],[etmaaltemperatuur]],0),"")</f>
        <v>22.2</v>
      </c>
      <c r="N1963" s="101">
        <f>IF(ISNUMBER(jaar_zip[[#This Row],[graaddagen]]),IF(OR(MONTH(jaar_zip[[#This Row],[Datum]])=1,MONTH(jaar_zip[[#This Row],[Datum]])=2,MONTH(jaar_zip[[#This Row],[Datum]])=11,MONTH(jaar_zip[[#This Row],[Datum]])=12),1.1,IF(OR(MONTH(jaar_zip[[#This Row],[Datum]])=3,MONTH(jaar_zip[[#This Row],[Datum]])=10),1,0.8))*jaar_zip[[#This Row],[graaddagen]],"")</f>
        <v>24.42</v>
      </c>
      <c r="O1963" s="101">
        <f>IF(ISNUMBER(jaar_zip[[#This Row],[etmaaltemperatuur]]),IF(jaar_zip[[#This Row],[etmaaltemperatuur]]&gt;stookgrens,jaar_zip[[#This Row],[etmaaltemperatuur]]-stookgrens,0),"")</f>
        <v>0</v>
      </c>
    </row>
    <row r="1964" spans="1:15" x14ac:dyDescent="0.3">
      <c r="A1964">
        <v>280</v>
      </c>
      <c r="B1964">
        <v>20240111</v>
      </c>
      <c r="C1964">
        <v>1.5</v>
      </c>
      <c r="D1964">
        <v>-1.5</v>
      </c>
      <c r="E1964">
        <v>109</v>
      </c>
      <c r="F1964">
        <v>0</v>
      </c>
      <c r="G1964">
        <v>1033.7</v>
      </c>
      <c r="H1964">
        <v>94</v>
      </c>
      <c r="I1964" s="101" t="s">
        <v>28</v>
      </c>
      <c r="J1964" s="1">
        <f>DATEVALUE(RIGHT(jaar_zip[[#This Row],[YYYYMMDD]],2)&amp;"-"&amp;MID(jaar_zip[[#This Row],[YYYYMMDD]],5,2)&amp;"-"&amp;LEFT(jaar_zip[[#This Row],[YYYYMMDD]],4))</f>
        <v>45302</v>
      </c>
      <c r="K1964" s="101" t="str">
        <f>IF(AND(VALUE(MONTH(jaar_zip[[#This Row],[Datum]]))=1,VALUE(WEEKNUM(jaar_zip[[#This Row],[Datum]],21))&gt;51),RIGHT(YEAR(jaar_zip[[#This Row],[Datum]])-1,2),RIGHT(YEAR(jaar_zip[[#This Row],[Datum]]),2))&amp;"-"&amp; TEXT(WEEKNUM(jaar_zip[[#This Row],[Datum]],21),"00")</f>
        <v>24-02</v>
      </c>
      <c r="L1964" s="101">
        <f>MONTH(jaar_zip[[#This Row],[Datum]])</f>
        <v>1</v>
      </c>
      <c r="M1964" s="101">
        <f>IF(ISNUMBER(jaar_zip[[#This Row],[etmaaltemperatuur]]),IF(jaar_zip[[#This Row],[etmaaltemperatuur]]&lt;stookgrens,stookgrens-jaar_zip[[#This Row],[etmaaltemperatuur]],0),"")</f>
        <v>19.5</v>
      </c>
      <c r="N1964" s="101">
        <f>IF(ISNUMBER(jaar_zip[[#This Row],[graaddagen]]),IF(OR(MONTH(jaar_zip[[#This Row],[Datum]])=1,MONTH(jaar_zip[[#This Row],[Datum]])=2,MONTH(jaar_zip[[#This Row],[Datum]])=11,MONTH(jaar_zip[[#This Row],[Datum]])=12),1.1,IF(OR(MONTH(jaar_zip[[#This Row],[Datum]])=3,MONTH(jaar_zip[[#This Row],[Datum]])=10),1,0.8))*jaar_zip[[#This Row],[graaddagen]],"")</f>
        <v>21.450000000000003</v>
      </c>
      <c r="O1964" s="101">
        <f>IF(ISNUMBER(jaar_zip[[#This Row],[etmaaltemperatuur]]),IF(jaar_zip[[#This Row],[etmaaltemperatuur]]&gt;stookgrens,jaar_zip[[#This Row],[etmaaltemperatuur]]-stookgrens,0),"")</f>
        <v>0</v>
      </c>
    </row>
    <row r="1965" spans="1:15" x14ac:dyDescent="0.3">
      <c r="A1965">
        <v>280</v>
      </c>
      <c r="B1965">
        <v>20240112</v>
      </c>
      <c r="C1965">
        <v>2.2000000000000002</v>
      </c>
      <c r="D1965">
        <v>2.8</v>
      </c>
      <c r="E1965">
        <v>140</v>
      </c>
      <c r="F1965">
        <v>0.5</v>
      </c>
      <c r="G1965">
        <v>1030.9000000000001</v>
      </c>
      <c r="H1965">
        <v>94</v>
      </c>
      <c r="I1965" s="101" t="s">
        <v>28</v>
      </c>
      <c r="J1965" s="1">
        <f>DATEVALUE(RIGHT(jaar_zip[[#This Row],[YYYYMMDD]],2)&amp;"-"&amp;MID(jaar_zip[[#This Row],[YYYYMMDD]],5,2)&amp;"-"&amp;LEFT(jaar_zip[[#This Row],[YYYYMMDD]],4))</f>
        <v>45303</v>
      </c>
      <c r="K1965" s="101" t="str">
        <f>IF(AND(VALUE(MONTH(jaar_zip[[#This Row],[Datum]]))=1,VALUE(WEEKNUM(jaar_zip[[#This Row],[Datum]],21))&gt;51),RIGHT(YEAR(jaar_zip[[#This Row],[Datum]])-1,2),RIGHT(YEAR(jaar_zip[[#This Row],[Datum]]),2))&amp;"-"&amp; TEXT(WEEKNUM(jaar_zip[[#This Row],[Datum]],21),"00")</f>
        <v>24-02</v>
      </c>
      <c r="L1965" s="101">
        <f>MONTH(jaar_zip[[#This Row],[Datum]])</f>
        <v>1</v>
      </c>
      <c r="M1965" s="101">
        <f>IF(ISNUMBER(jaar_zip[[#This Row],[etmaaltemperatuur]]),IF(jaar_zip[[#This Row],[etmaaltemperatuur]]&lt;stookgrens,stookgrens-jaar_zip[[#This Row],[etmaaltemperatuur]],0),"")</f>
        <v>15.2</v>
      </c>
      <c r="N1965" s="101">
        <f>IF(ISNUMBER(jaar_zip[[#This Row],[graaddagen]]),IF(OR(MONTH(jaar_zip[[#This Row],[Datum]])=1,MONTH(jaar_zip[[#This Row],[Datum]])=2,MONTH(jaar_zip[[#This Row],[Datum]])=11,MONTH(jaar_zip[[#This Row],[Datum]])=12),1.1,IF(OR(MONTH(jaar_zip[[#This Row],[Datum]])=3,MONTH(jaar_zip[[#This Row],[Datum]])=10),1,0.8))*jaar_zip[[#This Row],[graaddagen]],"")</f>
        <v>16.72</v>
      </c>
      <c r="O1965" s="101">
        <f>IF(ISNUMBER(jaar_zip[[#This Row],[etmaaltemperatuur]]),IF(jaar_zip[[#This Row],[etmaaltemperatuur]]&gt;stookgrens,jaar_zip[[#This Row],[etmaaltemperatuur]]-stookgrens,0),"")</f>
        <v>0</v>
      </c>
    </row>
    <row r="1966" spans="1:15" x14ac:dyDescent="0.3">
      <c r="A1966">
        <v>280</v>
      </c>
      <c r="B1966">
        <v>20240113</v>
      </c>
      <c r="C1966">
        <v>4.8</v>
      </c>
      <c r="D1966">
        <v>3.8</v>
      </c>
      <c r="E1966">
        <v>144</v>
      </c>
      <c r="F1966">
        <v>0.9</v>
      </c>
      <c r="G1966">
        <v>1018.3</v>
      </c>
      <c r="H1966">
        <v>93</v>
      </c>
      <c r="I1966" s="101" t="s">
        <v>28</v>
      </c>
      <c r="J1966" s="1">
        <f>DATEVALUE(RIGHT(jaar_zip[[#This Row],[YYYYMMDD]],2)&amp;"-"&amp;MID(jaar_zip[[#This Row],[YYYYMMDD]],5,2)&amp;"-"&amp;LEFT(jaar_zip[[#This Row],[YYYYMMDD]],4))</f>
        <v>45304</v>
      </c>
      <c r="K1966" s="101" t="str">
        <f>IF(AND(VALUE(MONTH(jaar_zip[[#This Row],[Datum]]))=1,VALUE(WEEKNUM(jaar_zip[[#This Row],[Datum]],21))&gt;51),RIGHT(YEAR(jaar_zip[[#This Row],[Datum]])-1,2),RIGHT(YEAR(jaar_zip[[#This Row],[Datum]]),2))&amp;"-"&amp; TEXT(WEEKNUM(jaar_zip[[#This Row],[Datum]],21),"00")</f>
        <v>24-02</v>
      </c>
      <c r="L1966" s="101">
        <f>MONTH(jaar_zip[[#This Row],[Datum]])</f>
        <v>1</v>
      </c>
      <c r="M1966" s="101">
        <f>IF(ISNUMBER(jaar_zip[[#This Row],[etmaaltemperatuur]]),IF(jaar_zip[[#This Row],[etmaaltemperatuur]]&lt;stookgrens,stookgrens-jaar_zip[[#This Row],[etmaaltemperatuur]],0),"")</f>
        <v>14.2</v>
      </c>
      <c r="N1966" s="101">
        <f>IF(ISNUMBER(jaar_zip[[#This Row],[graaddagen]]),IF(OR(MONTH(jaar_zip[[#This Row],[Datum]])=1,MONTH(jaar_zip[[#This Row],[Datum]])=2,MONTH(jaar_zip[[#This Row],[Datum]])=11,MONTH(jaar_zip[[#This Row],[Datum]])=12),1.1,IF(OR(MONTH(jaar_zip[[#This Row],[Datum]])=3,MONTH(jaar_zip[[#This Row],[Datum]])=10),1,0.8))*jaar_zip[[#This Row],[graaddagen]],"")</f>
        <v>15.620000000000001</v>
      </c>
      <c r="O1966" s="101">
        <f>IF(ISNUMBER(jaar_zip[[#This Row],[etmaaltemperatuur]]),IF(jaar_zip[[#This Row],[etmaaltemperatuur]]&gt;stookgrens,jaar_zip[[#This Row],[etmaaltemperatuur]]-stookgrens,0),"")</f>
        <v>0</v>
      </c>
    </row>
    <row r="1967" spans="1:15" x14ac:dyDescent="0.3">
      <c r="A1967">
        <v>280</v>
      </c>
      <c r="B1967">
        <v>20240114</v>
      </c>
      <c r="C1967">
        <v>4.3</v>
      </c>
      <c r="D1967">
        <v>2.9</v>
      </c>
      <c r="E1967">
        <v>275</v>
      </c>
      <c r="F1967">
        <v>2.8</v>
      </c>
      <c r="G1967">
        <v>1005.1</v>
      </c>
      <c r="H1967">
        <v>88</v>
      </c>
      <c r="I1967" s="101" t="s">
        <v>28</v>
      </c>
      <c r="J1967" s="1">
        <f>DATEVALUE(RIGHT(jaar_zip[[#This Row],[YYYYMMDD]],2)&amp;"-"&amp;MID(jaar_zip[[#This Row],[YYYYMMDD]],5,2)&amp;"-"&amp;LEFT(jaar_zip[[#This Row],[YYYYMMDD]],4))</f>
        <v>45305</v>
      </c>
      <c r="K1967" s="101" t="str">
        <f>IF(AND(VALUE(MONTH(jaar_zip[[#This Row],[Datum]]))=1,VALUE(WEEKNUM(jaar_zip[[#This Row],[Datum]],21))&gt;51),RIGHT(YEAR(jaar_zip[[#This Row],[Datum]])-1,2),RIGHT(YEAR(jaar_zip[[#This Row],[Datum]]),2))&amp;"-"&amp; TEXT(WEEKNUM(jaar_zip[[#This Row],[Datum]],21),"00")</f>
        <v>24-02</v>
      </c>
      <c r="L1967" s="101">
        <f>MONTH(jaar_zip[[#This Row],[Datum]])</f>
        <v>1</v>
      </c>
      <c r="M1967" s="101">
        <f>IF(ISNUMBER(jaar_zip[[#This Row],[etmaaltemperatuur]]),IF(jaar_zip[[#This Row],[etmaaltemperatuur]]&lt;stookgrens,stookgrens-jaar_zip[[#This Row],[etmaaltemperatuur]],0),"")</f>
        <v>15.1</v>
      </c>
      <c r="N1967" s="101">
        <f>IF(ISNUMBER(jaar_zip[[#This Row],[graaddagen]]),IF(OR(MONTH(jaar_zip[[#This Row],[Datum]])=1,MONTH(jaar_zip[[#This Row],[Datum]])=2,MONTH(jaar_zip[[#This Row],[Datum]])=11,MONTH(jaar_zip[[#This Row],[Datum]])=12),1.1,IF(OR(MONTH(jaar_zip[[#This Row],[Datum]])=3,MONTH(jaar_zip[[#This Row],[Datum]])=10),1,0.8))*jaar_zip[[#This Row],[graaddagen]],"")</f>
        <v>16.61</v>
      </c>
      <c r="O1967" s="101">
        <f>IF(ISNUMBER(jaar_zip[[#This Row],[etmaaltemperatuur]]),IF(jaar_zip[[#This Row],[etmaaltemperatuur]]&gt;stookgrens,jaar_zip[[#This Row],[etmaaltemperatuur]]-stookgrens,0),"")</f>
        <v>0</v>
      </c>
    </row>
    <row r="1968" spans="1:15" x14ac:dyDescent="0.3">
      <c r="A1968">
        <v>280</v>
      </c>
      <c r="B1968">
        <v>20240115</v>
      </c>
      <c r="C1968">
        <v>4.7</v>
      </c>
      <c r="D1968">
        <v>1.2</v>
      </c>
      <c r="E1968">
        <v>212</v>
      </c>
      <c r="F1968">
        <v>6.5</v>
      </c>
      <c r="G1968">
        <v>999.5</v>
      </c>
      <c r="H1968">
        <v>88</v>
      </c>
      <c r="I1968" s="101" t="s">
        <v>28</v>
      </c>
      <c r="J1968" s="1">
        <f>DATEVALUE(RIGHT(jaar_zip[[#This Row],[YYYYMMDD]],2)&amp;"-"&amp;MID(jaar_zip[[#This Row],[YYYYMMDD]],5,2)&amp;"-"&amp;LEFT(jaar_zip[[#This Row],[YYYYMMDD]],4))</f>
        <v>45306</v>
      </c>
      <c r="K1968" s="101" t="str">
        <f>IF(AND(VALUE(MONTH(jaar_zip[[#This Row],[Datum]]))=1,VALUE(WEEKNUM(jaar_zip[[#This Row],[Datum]],21))&gt;51),RIGHT(YEAR(jaar_zip[[#This Row],[Datum]])-1,2),RIGHT(YEAR(jaar_zip[[#This Row],[Datum]]),2))&amp;"-"&amp; TEXT(WEEKNUM(jaar_zip[[#This Row],[Datum]],21),"00")</f>
        <v>24-03</v>
      </c>
      <c r="L1968" s="101">
        <f>MONTH(jaar_zip[[#This Row],[Datum]])</f>
        <v>1</v>
      </c>
      <c r="M1968" s="101">
        <f>IF(ISNUMBER(jaar_zip[[#This Row],[etmaaltemperatuur]]),IF(jaar_zip[[#This Row],[etmaaltemperatuur]]&lt;stookgrens,stookgrens-jaar_zip[[#This Row],[etmaaltemperatuur]],0),"")</f>
        <v>16.8</v>
      </c>
      <c r="N1968" s="101">
        <f>IF(ISNUMBER(jaar_zip[[#This Row],[graaddagen]]),IF(OR(MONTH(jaar_zip[[#This Row],[Datum]])=1,MONTH(jaar_zip[[#This Row],[Datum]])=2,MONTH(jaar_zip[[#This Row],[Datum]])=11,MONTH(jaar_zip[[#This Row],[Datum]])=12),1.1,IF(OR(MONTH(jaar_zip[[#This Row],[Datum]])=3,MONTH(jaar_zip[[#This Row],[Datum]])=10),1,0.8))*jaar_zip[[#This Row],[graaddagen]],"")</f>
        <v>18.480000000000004</v>
      </c>
      <c r="O1968" s="101">
        <f>IF(ISNUMBER(jaar_zip[[#This Row],[etmaaltemperatuur]]),IF(jaar_zip[[#This Row],[etmaaltemperatuur]]&gt;stookgrens,jaar_zip[[#This Row],[etmaaltemperatuur]]-stookgrens,0),"")</f>
        <v>0</v>
      </c>
    </row>
    <row r="1969" spans="1:15" x14ac:dyDescent="0.3">
      <c r="A1969">
        <v>280</v>
      </c>
      <c r="B1969">
        <v>20240116</v>
      </c>
      <c r="C1969">
        <v>5.0999999999999996</v>
      </c>
      <c r="D1969">
        <v>-0.2</v>
      </c>
      <c r="E1969">
        <v>310</v>
      </c>
      <c r="F1969">
        <v>0.7</v>
      </c>
      <c r="G1969">
        <v>1004.2</v>
      </c>
      <c r="H1969">
        <v>86</v>
      </c>
      <c r="I1969" s="101" t="s">
        <v>28</v>
      </c>
      <c r="J1969" s="1">
        <f>DATEVALUE(RIGHT(jaar_zip[[#This Row],[YYYYMMDD]],2)&amp;"-"&amp;MID(jaar_zip[[#This Row],[YYYYMMDD]],5,2)&amp;"-"&amp;LEFT(jaar_zip[[#This Row],[YYYYMMDD]],4))</f>
        <v>45307</v>
      </c>
      <c r="K1969" s="101" t="str">
        <f>IF(AND(VALUE(MONTH(jaar_zip[[#This Row],[Datum]]))=1,VALUE(WEEKNUM(jaar_zip[[#This Row],[Datum]],21))&gt;51),RIGHT(YEAR(jaar_zip[[#This Row],[Datum]])-1,2),RIGHT(YEAR(jaar_zip[[#This Row],[Datum]]),2))&amp;"-"&amp; TEXT(WEEKNUM(jaar_zip[[#This Row],[Datum]],21),"00")</f>
        <v>24-03</v>
      </c>
      <c r="L1969" s="101">
        <f>MONTH(jaar_zip[[#This Row],[Datum]])</f>
        <v>1</v>
      </c>
      <c r="M1969" s="101">
        <f>IF(ISNUMBER(jaar_zip[[#This Row],[etmaaltemperatuur]]),IF(jaar_zip[[#This Row],[etmaaltemperatuur]]&lt;stookgrens,stookgrens-jaar_zip[[#This Row],[etmaaltemperatuur]],0),"")</f>
        <v>18.2</v>
      </c>
      <c r="N1969" s="101">
        <f>IF(ISNUMBER(jaar_zip[[#This Row],[graaddagen]]),IF(OR(MONTH(jaar_zip[[#This Row],[Datum]])=1,MONTH(jaar_zip[[#This Row],[Datum]])=2,MONTH(jaar_zip[[#This Row],[Datum]])=11,MONTH(jaar_zip[[#This Row],[Datum]])=12),1.1,IF(OR(MONTH(jaar_zip[[#This Row],[Datum]])=3,MONTH(jaar_zip[[#This Row],[Datum]])=10),1,0.8))*jaar_zip[[#This Row],[graaddagen]],"")</f>
        <v>20.02</v>
      </c>
      <c r="O1969" s="101">
        <f>IF(ISNUMBER(jaar_zip[[#This Row],[etmaaltemperatuur]]),IF(jaar_zip[[#This Row],[etmaaltemperatuur]]&gt;stookgrens,jaar_zip[[#This Row],[etmaaltemperatuur]]-stookgrens,0),"")</f>
        <v>0</v>
      </c>
    </row>
    <row r="1970" spans="1:15" x14ac:dyDescent="0.3">
      <c r="A1970">
        <v>280</v>
      </c>
      <c r="B1970">
        <v>20240117</v>
      </c>
      <c r="C1970">
        <v>3.6</v>
      </c>
      <c r="D1970">
        <v>-1.7</v>
      </c>
      <c r="E1970">
        <v>179</v>
      </c>
      <c r="F1970">
        <v>0.2</v>
      </c>
      <c r="G1970">
        <v>992.3</v>
      </c>
      <c r="H1970">
        <v>83</v>
      </c>
      <c r="I1970" s="101" t="s">
        <v>28</v>
      </c>
      <c r="J1970" s="1">
        <f>DATEVALUE(RIGHT(jaar_zip[[#This Row],[YYYYMMDD]],2)&amp;"-"&amp;MID(jaar_zip[[#This Row],[YYYYMMDD]],5,2)&amp;"-"&amp;LEFT(jaar_zip[[#This Row],[YYYYMMDD]],4))</f>
        <v>45308</v>
      </c>
      <c r="K1970" s="101" t="str">
        <f>IF(AND(VALUE(MONTH(jaar_zip[[#This Row],[Datum]]))=1,VALUE(WEEKNUM(jaar_zip[[#This Row],[Datum]],21))&gt;51),RIGHT(YEAR(jaar_zip[[#This Row],[Datum]])-1,2),RIGHT(YEAR(jaar_zip[[#This Row],[Datum]]),2))&amp;"-"&amp; TEXT(WEEKNUM(jaar_zip[[#This Row],[Datum]],21),"00")</f>
        <v>24-03</v>
      </c>
      <c r="L1970" s="101">
        <f>MONTH(jaar_zip[[#This Row],[Datum]])</f>
        <v>1</v>
      </c>
      <c r="M1970" s="101">
        <f>IF(ISNUMBER(jaar_zip[[#This Row],[etmaaltemperatuur]]),IF(jaar_zip[[#This Row],[etmaaltemperatuur]]&lt;stookgrens,stookgrens-jaar_zip[[#This Row],[etmaaltemperatuur]],0),"")</f>
        <v>19.7</v>
      </c>
      <c r="N1970" s="101">
        <f>IF(ISNUMBER(jaar_zip[[#This Row],[graaddagen]]),IF(OR(MONTH(jaar_zip[[#This Row],[Datum]])=1,MONTH(jaar_zip[[#This Row],[Datum]])=2,MONTH(jaar_zip[[#This Row],[Datum]])=11,MONTH(jaar_zip[[#This Row],[Datum]])=12),1.1,IF(OR(MONTH(jaar_zip[[#This Row],[Datum]])=3,MONTH(jaar_zip[[#This Row],[Datum]])=10),1,0.8))*jaar_zip[[#This Row],[graaddagen]],"")</f>
        <v>21.67</v>
      </c>
      <c r="O1970" s="101">
        <f>IF(ISNUMBER(jaar_zip[[#This Row],[etmaaltemperatuur]]),IF(jaar_zip[[#This Row],[etmaaltemperatuur]]&gt;stookgrens,jaar_zip[[#This Row],[etmaaltemperatuur]]-stookgrens,0),"")</f>
        <v>0</v>
      </c>
    </row>
    <row r="1971" spans="1:15" x14ac:dyDescent="0.3">
      <c r="A1971">
        <v>280</v>
      </c>
      <c r="B1971">
        <v>20240118</v>
      </c>
      <c r="C1971">
        <v>2.7</v>
      </c>
      <c r="D1971">
        <v>-1.5</v>
      </c>
      <c r="E1971">
        <v>437</v>
      </c>
      <c r="F1971">
        <v>0.4</v>
      </c>
      <c r="G1971">
        <v>1001.3</v>
      </c>
      <c r="H1971">
        <v>87</v>
      </c>
      <c r="I1971" s="101" t="s">
        <v>28</v>
      </c>
      <c r="J1971" s="1">
        <f>DATEVALUE(RIGHT(jaar_zip[[#This Row],[YYYYMMDD]],2)&amp;"-"&amp;MID(jaar_zip[[#This Row],[YYYYMMDD]],5,2)&amp;"-"&amp;LEFT(jaar_zip[[#This Row],[YYYYMMDD]],4))</f>
        <v>45309</v>
      </c>
      <c r="K1971" s="101" t="str">
        <f>IF(AND(VALUE(MONTH(jaar_zip[[#This Row],[Datum]]))=1,VALUE(WEEKNUM(jaar_zip[[#This Row],[Datum]],21))&gt;51),RIGHT(YEAR(jaar_zip[[#This Row],[Datum]])-1,2),RIGHT(YEAR(jaar_zip[[#This Row],[Datum]]),2))&amp;"-"&amp; TEXT(WEEKNUM(jaar_zip[[#This Row],[Datum]],21),"00")</f>
        <v>24-03</v>
      </c>
      <c r="L1971" s="101">
        <f>MONTH(jaar_zip[[#This Row],[Datum]])</f>
        <v>1</v>
      </c>
      <c r="M1971" s="101">
        <f>IF(ISNUMBER(jaar_zip[[#This Row],[etmaaltemperatuur]]),IF(jaar_zip[[#This Row],[etmaaltemperatuur]]&lt;stookgrens,stookgrens-jaar_zip[[#This Row],[etmaaltemperatuur]],0),"")</f>
        <v>19.5</v>
      </c>
      <c r="N1971" s="101">
        <f>IF(ISNUMBER(jaar_zip[[#This Row],[graaddagen]]),IF(OR(MONTH(jaar_zip[[#This Row],[Datum]])=1,MONTH(jaar_zip[[#This Row],[Datum]])=2,MONTH(jaar_zip[[#This Row],[Datum]])=11,MONTH(jaar_zip[[#This Row],[Datum]])=12),1.1,IF(OR(MONTH(jaar_zip[[#This Row],[Datum]])=3,MONTH(jaar_zip[[#This Row],[Datum]])=10),1,0.8))*jaar_zip[[#This Row],[graaddagen]],"")</f>
        <v>21.450000000000003</v>
      </c>
      <c r="O1971" s="101">
        <f>IF(ISNUMBER(jaar_zip[[#This Row],[etmaaltemperatuur]]),IF(jaar_zip[[#This Row],[etmaaltemperatuur]]&gt;stookgrens,jaar_zip[[#This Row],[etmaaltemperatuur]]-stookgrens,0),"")</f>
        <v>0</v>
      </c>
    </row>
    <row r="1972" spans="1:15" x14ac:dyDescent="0.3">
      <c r="A1972">
        <v>280</v>
      </c>
      <c r="B1972">
        <v>20240119</v>
      </c>
      <c r="C1972">
        <v>5.5</v>
      </c>
      <c r="D1972">
        <v>0.6</v>
      </c>
      <c r="E1972">
        <v>502</v>
      </c>
      <c r="F1972">
        <v>1.6</v>
      </c>
      <c r="G1972">
        <v>1016.7</v>
      </c>
      <c r="H1972">
        <v>85</v>
      </c>
      <c r="I1972" s="101" t="s">
        <v>28</v>
      </c>
      <c r="J1972" s="1">
        <f>DATEVALUE(RIGHT(jaar_zip[[#This Row],[YYYYMMDD]],2)&amp;"-"&amp;MID(jaar_zip[[#This Row],[YYYYMMDD]],5,2)&amp;"-"&amp;LEFT(jaar_zip[[#This Row],[YYYYMMDD]],4))</f>
        <v>45310</v>
      </c>
      <c r="K1972" s="101" t="str">
        <f>IF(AND(VALUE(MONTH(jaar_zip[[#This Row],[Datum]]))=1,VALUE(WEEKNUM(jaar_zip[[#This Row],[Datum]],21))&gt;51),RIGHT(YEAR(jaar_zip[[#This Row],[Datum]])-1,2),RIGHT(YEAR(jaar_zip[[#This Row],[Datum]]),2))&amp;"-"&amp; TEXT(WEEKNUM(jaar_zip[[#This Row],[Datum]],21),"00")</f>
        <v>24-03</v>
      </c>
      <c r="L1972" s="101">
        <f>MONTH(jaar_zip[[#This Row],[Datum]])</f>
        <v>1</v>
      </c>
      <c r="M1972" s="101">
        <f>IF(ISNUMBER(jaar_zip[[#This Row],[etmaaltemperatuur]]),IF(jaar_zip[[#This Row],[etmaaltemperatuur]]&lt;stookgrens,stookgrens-jaar_zip[[#This Row],[etmaaltemperatuur]],0),"")</f>
        <v>17.399999999999999</v>
      </c>
      <c r="N1972" s="101">
        <f>IF(ISNUMBER(jaar_zip[[#This Row],[graaddagen]]),IF(OR(MONTH(jaar_zip[[#This Row],[Datum]])=1,MONTH(jaar_zip[[#This Row],[Datum]])=2,MONTH(jaar_zip[[#This Row],[Datum]])=11,MONTH(jaar_zip[[#This Row],[Datum]])=12),1.1,IF(OR(MONTH(jaar_zip[[#This Row],[Datum]])=3,MONTH(jaar_zip[[#This Row],[Datum]])=10),1,0.8))*jaar_zip[[#This Row],[graaddagen]],"")</f>
        <v>19.14</v>
      </c>
      <c r="O1972" s="101">
        <f>IF(ISNUMBER(jaar_zip[[#This Row],[etmaaltemperatuur]]),IF(jaar_zip[[#This Row],[etmaaltemperatuur]]&gt;stookgrens,jaar_zip[[#This Row],[etmaaltemperatuur]]-stookgrens,0),"")</f>
        <v>0</v>
      </c>
    </row>
    <row r="1973" spans="1:15" x14ac:dyDescent="0.3">
      <c r="A1973">
        <v>280</v>
      </c>
      <c r="B1973">
        <v>20240120</v>
      </c>
      <c r="C1973">
        <v>6.5</v>
      </c>
      <c r="D1973">
        <v>0.4</v>
      </c>
      <c r="E1973">
        <v>267</v>
      </c>
      <c r="F1973">
        <v>0</v>
      </c>
      <c r="G1973">
        <v>1024.2</v>
      </c>
      <c r="H1973">
        <v>79</v>
      </c>
      <c r="I1973" s="101" t="s">
        <v>28</v>
      </c>
      <c r="J1973" s="1">
        <f>DATEVALUE(RIGHT(jaar_zip[[#This Row],[YYYYMMDD]],2)&amp;"-"&amp;MID(jaar_zip[[#This Row],[YYYYMMDD]],5,2)&amp;"-"&amp;LEFT(jaar_zip[[#This Row],[YYYYMMDD]],4))</f>
        <v>45311</v>
      </c>
      <c r="K1973" s="101" t="str">
        <f>IF(AND(VALUE(MONTH(jaar_zip[[#This Row],[Datum]]))=1,VALUE(WEEKNUM(jaar_zip[[#This Row],[Datum]],21))&gt;51),RIGHT(YEAR(jaar_zip[[#This Row],[Datum]])-1,2),RIGHT(YEAR(jaar_zip[[#This Row],[Datum]]),2))&amp;"-"&amp; TEXT(WEEKNUM(jaar_zip[[#This Row],[Datum]],21),"00")</f>
        <v>24-03</v>
      </c>
      <c r="L1973" s="101">
        <f>MONTH(jaar_zip[[#This Row],[Datum]])</f>
        <v>1</v>
      </c>
      <c r="M1973" s="101">
        <f>IF(ISNUMBER(jaar_zip[[#This Row],[etmaaltemperatuur]]),IF(jaar_zip[[#This Row],[etmaaltemperatuur]]&lt;stookgrens,stookgrens-jaar_zip[[#This Row],[etmaaltemperatuur]],0),"")</f>
        <v>17.600000000000001</v>
      </c>
      <c r="N1973" s="101">
        <f>IF(ISNUMBER(jaar_zip[[#This Row],[graaddagen]]),IF(OR(MONTH(jaar_zip[[#This Row],[Datum]])=1,MONTH(jaar_zip[[#This Row],[Datum]])=2,MONTH(jaar_zip[[#This Row],[Datum]])=11,MONTH(jaar_zip[[#This Row],[Datum]])=12),1.1,IF(OR(MONTH(jaar_zip[[#This Row],[Datum]])=3,MONTH(jaar_zip[[#This Row],[Datum]])=10),1,0.8))*jaar_zip[[#This Row],[graaddagen]],"")</f>
        <v>19.360000000000003</v>
      </c>
      <c r="O1973" s="101">
        <f>IF(ISNUMBER(jaar_zip[[#This Row],[etmaaltemperatuur]]),IF(jaar_zip[[#This Row],[etmaaltemperatuur]]&gt;stookgrens,jaar_zip[[#This Row],[etmaaltemperatuur]]-stookgrens,0),"")</f>
        <v>0</v>
      </c>
    </row>
    <row r="1974" spans="1:15" x14ac:dyDescent="0.3">
      <c r="A1974">
        <v>280</v>
      </c>
      <c r="B1974">
        <v>20240121</v>
      </c>
      <c r="C1974">
        <v>8.3000000000000007</v>
      </c>
      <c r="D1974">
        <v>3.3</v>
      </c>
      <c r="E1974">
        <v>128</v>
      </c>
      <c r="F1974">
        <v>0.4</v>
      </c>
      <c r="G1974">
        <v>1014.3</v>
      </c>
      <c r="H1974">
        <v>72</v>
      </c>
      <c r="I1974" s="101" t="s">
        <v>28</v>
      </c>
      <c r="J1974" s="1">
        <f>DATEVALUE(RIGHT(jaar_zip[[#This Row],[YYYYMMDD]],2)&amp;"-"&amp;MID(jaar_zip[[#This Row],[YYYYMMDD]],5,2)&amp;"-"&amp;LEFT(jaar_zip[[#This Row],[YYYYMMDD]],4))</f>
        <v>45312</v>
      </c>
      <c r="K1974" s="101" t="str">
        <f>IF(AND(VALUE(MONTH(jaar_zip[[#This Row],[Datum]]))=1,VALUE(WEEKNUM(jaar_zip[[#This Row],[Datum]],21))&gt;51),RIGHT(YEAR(jaar_zip[[#This Row],[Datum]])-1,2),RIGHT(YEAR(jaar_zip[[#This Row],[Datum]]),2))&amp;"-"&amp; TEXT(WEEKNUM(jaar_zip[[#This Row],[Datum]],21),"00")</f>
        <v>24-03</v>
      </c>
      <c r="L1974" s="101">
        <f>MONTH(jaar_zip[[#This Row],[Datum]])</f>
        <v>1</v>
      </c>
      <c r="M1974" s="101">
        <f>IF(ISNUMBER(jaar_zip[[#This Row],[etmaaltemperatuur]]),IF(jaar_zip[[#This Row],[etmaaltemperatuur]]&lt;stookgrens,stookgrens-jaar_zip[[#This Row],[etmaaltemperatuur]],0),"")</f>
        <v>14.7</v>
      </c>
      <c r="N1974" s="101">
        <f>IF(ISNUMBER(jaar_zip[[#This Row],[graaddagen]]),IF(OR(MONTH(jaar_zip[[#This Row],[Datum]])=1,MONTH(jaar_zip[[#This Row],[Datum]])=2,MONTH(jaar_zip[[#This Row],[Datum]])=11,MONTH(jaar_zip[[#This Row],[Datum]])=12),1.1,IF(OR(MONTH(jaar_zip[[#This Row],[Datum]])=3,MONTH(jaar_zip[[#This Row],[Datum]])=10),1,0.8))*jaar_zip[[#This Row],[graaddagen]],"")</f>
        <v>16.170000000000002</v>
      </c>
      <c r="O1974" s="101">
        <f>IF(ISNUMBER(jaar_zip[[#This Row],[etmaaltemperatuur]]),IF(jaar_zip[[#This Row],[etmaaltemperatuur]]&gt;stookgrens,jaar_zip[[#This Row],[etmaaltemperatuur]]-stookgrens,0),"")</f>
        <v>0</v>
      </c>
    </row>
    <row r="1975" spans="1:15" x14ac:dyDescent="0.3">
      <c r="A1975">
        <v>280</v>
      </c>
      <c r="B1975">
        <v>20240122</v>
      </c>
      <c r="C1975">
        <v>10</v>
      </c>
      <c r="D1975">
        <v>8.6</v>
      </c>
      <c r="E1975">
        <v>389</v>
      </c>
      <c r="F1975">
        <v>9.6</v>
      </c>
      <c r="G1975">
        <v>1003.7</v>
      </c>
      <c r="H1975">
        <v>81</v>
      </c>
      <c r="I1975" s="101" t="s">
        <v>28</v>
      </c>
      <c r="J1975" s="1">
        <f>DATEVALUE(RIGHT(jaar_zip[[#This Row],[YYYYMMDD]],2)&amp;"-"&amp;MID(jaar_zip[[#This Row],[YYYYMMDD]],5,2)&amp;"-"&amp;LEFT(jaar_zip[[#This Row],[YYYYMMDD]],4))</f>
        <v>45313</v>
      </c>
      <c r="K1975" s="101" t="str">
        <f>IF(AND(VALUE(MONTH(jaar_zip[[#This Row],[Datum]]))=1,VALUE(WEEKNUM(jaar_zip[[#This Row],[Datum]],21))&gt;51),RIGHT(YEAR(jaar_zip[[#This Row],[Datum]])-1,2),RIGHT(YEAR(jaar_zip[[#This Row],[Datum]]),2))&amp;"-"&amp; TEXT(WEEKNUM(jaar_zip[[#This Row],[Datum]],21),"00")</f>
        <v>24-04</v>
      </c>
      <c r="L1975" s="101">
        <f>MONTH(jaar_zip[[#This Row],[Datum]])</f>
        <v>1</v>
      </c>
      <c r="M1975" s="101">
        <f>IF(ISNUMBER(jaar_zip[[#This Row],[etmaaltemperatuur]]),IF(jaar_zip[[#This Row],[etmaaltemperatuur]]&lt;stookgrens,stookgrens-jaar_zip[[#This Row],[etmaaltemperatuur]],0),"")</f>
        <v>9.4</v>
      </c>
      <c r="N1975" s="101">
        <f>IF(ISNUMBER(jaar_zip[[#This Row],[graaddagen]]),IF(OR(MONTH(jaar_zip[[#This Row],[Datum]])=1,MONTH(jaar_zip[[#This Row],[Datum]])=2,MONTH(jaar_zip[[#This Row],[Datum]])=11,MONTH(jaar_zip[[#This Row],[Datum]])=12),1.1,IF(OR(MONTH(jaar_zip[[#This Row],[Datum]])=3,MONTH(jaar_zip[[#This Row],[Datum]])=10),1,0.8))*jaar_zip[[#This Row],[graaddagen]],"")</f>
        <v>10.340000000000002</v>
      </c>
      <c r="O1975" s="101">
        <f>IF(ISNUMBER(jaar_zip[[#This Row],[etmaaltemperatuur]]),IF(jaar_zip[[#This Row],[etmaaltemperatuur]]&gt;stookgrens,jaar_zip[[#This Row],[etmaaltemperatuur]]-stookgrens,0),"")</f>
        <v>0</v>
      </c>
    </row>
    <row r="1976" spans="1:15" x14ac:dyDescent="0.3">
      <c r="A1976">
        <v>280</v>
      </c>
      <c r="B1976">
        <v>20240123</v>
      </c>
      <c r="C1976">
        <v>8.6999999999999993</v>
      </c>
      <c r="D1976">
        <v>7.6</v>
      </c>
      <c r="E1976">
        <v>361</v>
      </c>
      <c r="F1976">
        <v>5.3</v>
      </c>
      <c r="G1976">
        <v>1015.5</v>
      </c>
      <c r="H1976">
        <v>82</v>
      </c>
      <c r="I1976" s="101" t="s">
        <v>28</v>
      </c>
      <c r="J1976" s="1">
        <f>DATEVALUE(RIGHT(jaar_zip[[#This Row],[YYYYMMDD]],2)&amp;"-"&amp;MID(jaar_zip[[#This Row],[YYYYMMDD]],5,2)&amp;"-"&amp;LEFT(jaar_zip[[#This Row],[YYYYMMDD]],4))</f>
        <v>45314</v>
      </c>
      <c r="K1976" s="101" t="str">
        <f>IF(AND(VALUE(MONTH(jaar_zip[[#This Row],[Datum]]))=1,VALUE(WEEKNUM(jaar_zip[[#This Row],[Datum]],21))&gt;51),RIGHT(YEAR(jaar_zip[[#This Row],[Datum]])-1,2),RIGHT(YEAR(jaar_zip[[#This Row],[Datum]]),2))&amp;"-"&amp; TEXT(WEEKNUM(jaar_zip[[#This Row],[Datum]],21),"00")</f>
        <v>24-04</v>
      </c>
      <c r="L1976" s="101">
        <f>MONTH(jaar_zip[[#This Row],[Datum]])</f>
        <v>1</v>
      </c>
      <c r="M1976" s="101">
        <f>IF(ISNUMBER(jaar_zip[[#This Row],[etmaaltemperatuur]]),IF(jaar_zip[[#This Row],[etmaaltemperatuur]]&lt;stookgrens,stookgrens-jaar_zip[[#This Row],[etmaaltemperatuur]],0),"")</f>
        <v>10.4</v>
      </c>
      <c r="N1976" s="101">
        <f>IF(ISNUMBER(jaar_zip[[#This Row],[graaddagen]]),IF(OR(MONTH(jaar_zip[[#This Row],[Datum]])=1,MONTH(jaar_zip[[#This Row],[Datum]])=2,MONTH(jaar_zip[[#This Row],[Datum]])=11,MONTH(jaar_zip[[#This Row],[Datum]])=12),1.1,IF(OR(MONTH(jaar_zip[[#This Row],[Datum]])=3,MONTH(jaar_zip[[#This Row],[Datum]])=10),1,0.8))*jaar_zip[[#This Row],[graaddagen]],"")</f>
        <v>11.440000000000001</v>
      </c>
      <c r="O1976" s="101">
        <f>IF(ISNUMBER(jaar_zip[[#This Row],[etmaaltemperatuur]]),IF(jaar_zip[[#This Row],[etmaaltemperatuur]]&gt;stookgrens,jaar_zip[[#This Row],[etmaaltemperatuur]]-stookgrens,0),"")</f>
        <v>0</v>
      </c>
    </row>
    <row r="1977" spans="1:15" x14ac:dyDescent="0.3">
      <c r="A1977">
        <v>280</v>
      </c>
      <c r="B1977">
        <v>20240124</v>
      </c>
      <c r="C1977">
        <v>11.1</v>
      </c>
      <c r="D1977">
        <v>9.5</v>
      </c>
      <c r="E1977">
        <v>360</v>
      </c>
      <c r="F1977">
        <v>0.4</v>
      </c>
      <c r="G1977">
        <v>1015.3</v>
      </c>
      <c r="H1977">
        <v>75</v>
      </c>
      <c r="I1977" s="101" t="s">
        <v>28</v>
      </c>
      <c r="J1977" s="1">
        <f>DATEVALUE(RIGHT(jaar_zip[[#This Row],[YYYYMMDD]],2)&amp;"-"&amp;MID(jaar_zip[[#This Row],[YYYYMMDD]],5,2)&amp;"-"&amp;LEFT(jaar_zip[[#This Row],[YYYYMMDD]],4))</f>
        <v>45315</v>
      </c>
      <c r="K1977" s="101" t="str">
        <f>IF(AND(VALUE(MONTH(jaar_zip[[#This Row],[Datum]]))=1,VALUE(WEEKNUM(jaar_zip[[#This Row],[Datum]],21))&gt;51),RIGHT(YEAR(jaar_zip[[#This Row],[Datum]])-1,2),RIGHT(YEAR(jaar_zip[[#This Row],[Datum]]),2))&amp;"-"&amp; TEXT(WEEKNUM(jaar_zip[[#This Row],[Datum]],21),"00")</f>
        <v>24-04</v>
      </c>
      <c r="L1977" s="101">
        <f>MONTH(jaar_zip[[#This Row],[Datum]])</f>
        <v>1</v>
      </c>
      <c r="M1977" s="101">
        <f>IF(ISNUMBER(jaar_zip[[#This Row],[etmaaltemperatuur]]),IF(jaar_zip[[#This Row],[etmaaltemperatuur]]&lt;stookgrens,stookgrens-jaar_zip[[#This Row],[etmaaltemperatuur]],0),"")</f>
        <v>8.5</v>
      </c>
      <c r="N1977" s="101">
        <f>IF(ISNUMBER(jaar_zip[[#This Row],[graaddagen]]),IF(OR(MONTH(jaar_zip[[#This Row],[Datum]])=1,MONTH(jaar_zip[[#This Row],[Datum]])=2,MONTH(jaar_zip[[#This Row],[Datum]])=11,MONTH(jaar_zip[[#This Row],[Datum]])=12),1.1,IF(OR(MONTH(jaar_zip[[#This Row],[Datum]])=3,MONTH(jaar_zip[[#This Row],[Datum]])=10),1,0.8))*jaar_zip[[#This Row],[graaddagen]],"")</f>
        <v>9.3500000000000014</v>
      </c>
      <c r="O1977" s="101">
        <f>IF(ISNUMBER(jaar_zip[[#This Row],[etmaaltemperatuur]]),IF(jaar_zip[[#This Row],[etmaaltemperatuur]]&gt;stookgrens,jaar_zip[[#This Row],[etmaaltemperatuur]]-stookgrens,0),"")</f>
        <v>0</v>
      </c>
    </row>
    <row r="1978" spans="1:15" x14ac:dyDescent="0.3">
      <c r="A1978">
        <v>280</v>
      </c>
      <c r="B1978">
        <v>20240125</v>
      </c>
      <c r="C1978">
        <v>3.9</v>
      </c>
      <c r="D1978">
        <v>6.3</v>
      </c>
      <c r="E1978">
        <v>321</v>
      </c>
      <c r="F1978">
        <v>0.3</v>
      </c>
      <c r="G1978">
        <v>1025.0999999999999</v>
      </c>
      <c r="H1978">
        <v>89</v>
      </c>
      <c r="I1978" s="101" t="s">
        <v>28</v>
      </c>
      <c r="J1978" s="1">
        <f>DATEVALUE(RIGHT(jaar_zip[[#This Row],[YYYYMMDD]],2)&amp;"-"&amp;MID(jaar_zip[[#This Row],[YYYYMMDD]],5,2)&amp;"-"&amp;LEFT(jaar_zip[[#This Row],[YYYYMMDD]],4))</f>
        <v>45316</v>
      </c>
      <c r="K1978" s="101" t="str">
        <f>IF(AND(VALUE(MONTH(jaar_zip[[#This Row],[Datum]]))=1,VALUE(WEEKNUM(jaar_zip[[#This Row],[Datum]],21))&gt;51),RIGHT(YEAR(jaar_zip[[#This Row],[Datum]])-1,2),RIGHT(YEAR(jaar_zip[[#This Row],[Datum]]),2))&amp;"-"&amp; TEXT(WEEKNUM(jaar_zip[[#This Row],[Datum]],21),"00")</f>
        <v>24-04</v>
      </c>
      <c r="L1978" s="101">
        <f>MONTH(jaar_zip[[#This Row],[Datum]])</f>
        <v>1</v>
      </c>
      <c r="M1978" s="101">
        <f>IF(ISNUMBER(jaar_zip[[#This Row],[etmaaltemperatuur]]),IF(jaar_zip[[#This Row],[etmaaltemperatuur]]&lt;stookgrens,stookgrens-jaar_zip[[#This Row],[etmaaltemperatuur]],0),"")</f>
        <v>11.7</v>
      </c>
      <c r="N1978" s="101">
        <f>IF(ISNUMBER(jaar_zip[[#This Row],[graaddagen]]),IF(OR(MONTH(jaar_zip[[#This Row],[Datum]])=1,MONTH(jaar_zip[[#This Row],[Datum]])=2,MONTH(jaar_zip[[#This Row],[Datum]])=11,MONTH(jaar_zip[[#This Row],[Datum]])=12),1.1,IF(OR(MONTH(jaar_zip[[#This Row],[Datum]])=3,MONTH(jaar_zip[[#This Row],[Datum]])=10),1,0.8))*jaar_zip[[#This Row],[graaddagen]],"")</f>
        <v>12.870000000000001</v>
      </c>
      <c r="O1978" s="101">
        <f>IF(ISNUMBER(jaar_zip[[#This Row],[etmaaltemperatuur]]),IF(jaar_zip[[#This Row],[etmaaltemperatuur]]&gt;stookgrens,jaar_zip[[#This Row],[etmaaltemperatuur]]-stookgrens,0),"")</f>
        <v>0</v>
      </c>
    </row>
    <row r="1979" spans="1:15" x14ac:dyDescent="0.3">
      <c r="A1979">
        <v>280</v>
      </c>
      <c r="B1979">
        <v>20240126</v>
      </c>
      <c r="C1979">
        <v>7.3</v>
      </c>
      <c r="D1979">
        <v>7.6</v>
      </c>
      <c r="E1979">
        <v>224</v>
      </c>
      <c r="F1979">
        <v>6.9</v>
      </c>
      <c r="G1979">
        <v>1022.1</v>
      </c>
      <c r="H1979">
        <v>85</v>
      </c>
      <c r="I1979" s="101" t="s">
        <v>28</v>
      </c>
      <c r="J1979" s="1">
        <f>DATEVALUE(RIGHT(jaar_zip[[#This Row],[YYYYMMDD]],2)&amp;"-"&amp;MID(jaar_zip[[#This Row],[YYYYMMDD]],5,2)&amp;"-"&amp;LEFT(jaar_zip[[#This Row],[YYYYMMDD]],4))</f>
        <v>45317</v>
      </c>
      <c r="K1979" s="101" t="str">
        <f>IF(AND(VALUE(MONTH(jaar_zip[[#This Row],[Datum]]))=1,VALUE(WEEKNUM(jaar_zip[[#This Row],[Datum]],21))&gt;51),RIGHT(YEAR(jaar_zip[[#This Row],[Datum]])-1,2),RIGHT(YEAR(jaar_zip[[#This Row],[Datum]]),2))&amp;"-"&amp; TEXT(WEEKNUM(jaar_zip[[#This Row],[Datum]],21),"00")</f>
        <v>24-04</v>
      </c>
      <c r="L1979" s="101">
        <f>MONTH(jaar_zip[[#This Row],[Datum]])</f>
        <v>1</v>
      </c>
      <c r="M1979" s="101">
        <f>IF(ISNUMBER(jaar_zip[[#This Row],[etmaaltemperatuur]]),IF(jaar_zip[[#This Row],[etmaaltemperatuur]]&lt;stookgrens,stookgrens-jaar_zip[[#This Row],[etmaaltemperatuur]],0),"")</f>
        <v>10.4</v>
      </c>
      <c r="N1979" s="101">
        <f>IF(ISNUMBER(jaar_zip[[#This Row],[graaddagen]]),IF(OR(MONTH(jaar_zip[[#This Row],[Datum]])=1,MONTH(jaar_zip[[#This Row],[Datum]])=2,MONTH(jaar_zip[[#This Row],[Datum]])=11,MONTH(jaar_zip[[#This Row],[Datum]])=12),1.1,IF(OR(MONTH(jaar_zip[[#This Row],[Datum]])=3,MONTH(jaar_zip[[#This Row],[Datum]])=10),1,0.8))*jaar_zip[[#This Row],[graaddagen]],"")</f>
        <v>11.440000000000001</v>
      </c>
      <c r="O1979" s="101">
        <f>IF(ISNUMBER(jaar_zip[[#This Row],[etmaaltemperatuur]]),IF(jaar_zip[[#This Row],[etmaaltemperatuur]]&gt;stookgrens,jaar_zip[[#This Row],[etmaaltemperatuur]]-stookgrens,0),"")</f>
        <v>0</v>
      </c>
    </row>
    <row r="1980" spans="1:15" x14ac:dyDescent="0.3">
      <c r="A1980">
        <v>280</v>
      </c>
      <c r="B1980">
        <v>20240127</v>
      </c>
      <c r="C1980">
        <v>4</v>
      </c>
      <c r="D1980">
        <v>3.4</v>
      </c>
      <c r="E1980">
        <v>571</v>
      </c>
      <c r="F1980">
        <v>0</v>
      </c>
      <c r="G1980">
        <v>1033.4000000000001</v>
      </c>
      <c r="H1980">
        <v>87</v>
      </c>
      <c r="I1980" s="101" t="s">
        <v>28</v>
      </c>
      <c r="J1980" s="1">
        <f>DATEVALUE(RIGHT(jaar_zip[[#This Row],[YYYYMMDD]],2)&amp;"-"&amp;MID(jaar_zip[[#This Row],[YYYYMMDD]],5,2)&amp;"-"&amp;LEFT(jaar_zip[[#This Row],[YYYYMMDD]],4))</f>
        <v>45318</v>
      </c>
      <c r="K1980" s="101" t="str">
        <f>IF(AND(VALUE(MONTH(jaar_zip[[#This Row],[Datum]]))=1,VALUE(WEEKNUM(jaar_zip[[#This Row],[Datum]],21))&gt;51),RIGHT(YEAR(jaar_zip[[#This Row],[Datum]])-1,2),RIGHT(YEAR(jaar_zip[[#This Row],[Datum]]),2))&amp;"-"&amp; TEXT(WEEKNUM(jaar_zip[[#This Row],[Datum]],21),"00")</f>
        <v>24-04</v>
      </c>
      <c r="L1980" s="101">
        <f>MONTH(jaar_zip[[#This Row],[Datum]])</f>
        <v>1</v>
      </c>
      <c r="M1980" s="101">
        <f>IF(ISNUMBER(jaar_zip[[#This Row],[etmaaltemperatuur]]),IF(jaar_zip[[#This Row],[etmaaltemperatuur]]&lt;stookgrens,stookgrens-jaar_zip[[#This Row],[etmaaltemperatuur]],0),"")</f>
        <v>14.6</v>
      </c>
      <c r="N1980" s="101">
        <f>IF(ISNUMBER(jaar_zip[[#This Row],[graaddagen]]),IF(OR(MONTH(jaar_zip[[#This Row],[Datum]])=1,MONTH(jaar_zip[[#This Row],[Datum]])=2,MONTH(jaar_zip[[#This Row],[Datum]])=11,MONTH(jaar_zip[[#This Row],[Datum]])=12),1.1,IF(OR(MONTH(jaar_zip[[#This Row],[Datum]])=3,MONTH(jaar_zip[[#This Row],[Datum]])=10),1,0.8))*jaar_zip[[#This Row],[graaddagen]],"")</f>
        <v>16.060000000000002</v>
      </c>
      <c r="O1980" s="101">
        <f>IF(ISNUMBER(jaar_zip[[#This Row],[etmaaltemperatuur]]),IF(jaar_zip[[#This Row],[etmaaltemperatuur]]&gt;stookgrens,jaar_zip[[#This Row],[etmaaltemperatuur]]-stookgrens,0),"")</f>
        <v>0</v>
      </c>
    </row>
    <row r="1981" spans="1:15" x14ac:dyDescent="0.3">
      <c r="A1981">
        <v>280</v>
      </c>
      <c r="B1981">
        <v>20240128</v>
      </c>
      <c r="C1981">
        <v>3.7</v>
      </c>
      <c r="D1981">
        <v>4.4000000000000004</v>
      </c>
      <c r="E1981">
        <v>598</v>
      </c>
      <c r="F1981">
        <v>0</v>
      </c>
      <c r="G1981">
        <v>1027.7</v>
      </c>
      <c r="H1981">
        <v>69</v>
      </c>
      <c r="I1981" s="101" t="s">
        <v>28</v>
      </c>
      <c r="J1981" s="1">
        <f>DATEVALUE(RIGHT(jaar_zip[[#This Row],[YYYYMMDD]],2)&amp;"-"&amp;MID(jaar_zip[[#This Row],[YYYYMMDD]],5,2)&amp;"-"&amp;LEFT(jaar_zip[[#This Row],[YYYYMMDD]],4))</f>
        <v>45319</v>
      </c>
      <c r="K1981" s="101" t="str">
        <f>IF(AND(VALUE(MONTH(jaar_zip[[#This Row],[Datum]]))=1,VALUE(WEEKNUM(jaar_zip[[#This Row],[Datum]],21))&gt;51),RIGHT(YEAR(jaar_zip[[#This Row],[Datum]])-1,2),RIGHT(YEAR(jaar_zip[[#This Row],[Datum]]),2))&amp;"-"&amp; TEXT(WEEKNUM(jaar_zip[[#This Row],[Datum]],21),"00")</f>
        <v>24-04</v>
      </c>
      <c r="L1981" s="101">
        <f>MONTH(jaar_zip[[#This Row],[Datum]])</f>
        <v>1</v>
      </c>
      <c r="M1981" s="101">
        <f>IF(ISNUMBER(jaar_zip[[#This Row],[etmaaltemperatuur]]),IF(jaar_zip[[#This Row],[etmaaltemperatuur]]&lt;stookgrens,stookgrens-jaar_zip[[#This Row],[etmaaltemperatuur]],0),"")</f>
        <v>13.6</v>
      </c>
      <c r="N1981" s="101">
        <f>IF(ISNUMBER(jaar_zip[[#This Row],[graaddagen]]),IF(OR(MONTH(jaar_zip[[#This Row],[Datum]])=1,MONTH(jaar_zip[[#This Row],[Datum]])=2,MONTH(jaar_zip[[#This Row],[Datum]])=11,MONTH(jaar_zip[[#This Row],[Datum]])=12),1.1,IF(OR(MONTH(jaar_zip[[#This Row],[Datum]])=3,MONTH(jaar_zip[[#This Row],[Datum]])=10),1,0.8))*jaar_zip[[#This Row],[graaddagen]],"")</f>
        <v>14.96</v>
      </c>
      <c r="O1981" s="101">
        <f>IF(ISNUMBER(jaar_zip[[#This Row],[etmaaltemperatuur]]),IF(jaar_zip[[#This Row],[etmaaltemperatuur]]&gt;stookgrens,jaar_zip[[#This Row],[etmaaltemperatuur]]-stookgrens,0),"")</f>
        <v>0</v>
      </c>
    </row>
    <row r="1982" spans="1:15" x14ac:dyDescent="0.3">
      <c r="A1982">
        <v>280</v>
      </c>
      <c r="B1982">
        <v>20240129</v>
      </c>
      <c r="C1982">
        <v>3.2</v>
      </c>
      <c r="D1982">
        <v>6</v>
      </c>
      <c r="E1982">
        <v>297</v>
      </c>
      <c r="F1982">
        <v>0</v>
      </c>
      <c r="G1982">
        <v>1025.3</v>
      </c>
      <c r="H1982">
        <v>80</v>
      </c>
      <c r="I1982" s="101" t="s">
        <v>28</v>
      </c>
      <c r="J1982" s="1">
        <f>DATEVALUE(RIGHT(jaar_zip[[#This Row],[YYYYMMDD]],2)&amp;"-"&amp;MID(jaar_zip[[#This Row],[YYYYMMDD]],5,2)&amp;"-"&amp;LEFT(jaar_zip[[#This Row],[YYYYMMDD]],4))</f>
        <v>45320</v>
      </c>
      <c r="K1982" s="101" t="str">
        <f>IF(AND(VALUE(MONTH(jaar_zip[[#This Row],[Datum]]))=1,VALUE(WEEKNUM(jaar_zip[[#This Row],[Datum]],21))&gt;51),RIGHT(YEAR(jaar_zip[[#This Row],[Datum]])-1,2),RIGHT(YEAR(jaar_zip[[#This Row],[Datum]]),2))&amp;"-"&amp; TEXT(WEEKNUM(jaar_zip[[#This Row],[Datum]],21),"00")</f>
        <v>24-05</v>
      </c>
      <c r="L1982" s="101">
        <f>MONTH(jaar_zip[[#This Row],[Datum]])</f>
        <v>1</v>
      </c>
      <c r="M1982" s="101">
        <f>IF(ISNUMBER(jaar_zip[[#This Row],[etmaaltemperatuur]]),IF(jaar_zip[[#This Row],[etmaaltemperatuur]]&lt;stookgrens,stookgrens-jaar_zip[[#This Row],[etmaaltemperatuur]],0),"")</f>
        <v>12</v>
      </c>
      <c r="N1982" s="101">
        <f>IF(ISNUMBER(jaar_zip[[#This Row],[graaddagen]]),IF(OR(MONTH(jaar_zip[[#This Row],[Datum]])=1,MONTH(jaar_zip[[#This Row],[Datum]])=2,MONTH(jaar_zip[[#This Row],[Datum]])=11,MONTH(jaar_zip[[#This Row],[Datum]])=12),1.1,IF(OR(MONTH(jaar_zip[[#This Row],[Datum]])=3,MONTH(jaar_zip[[#This Row],[Datum]])=10),1,0.8))*jaar_zip[[#This Row],[graaddagen]],"")</f>
        <v>13.200000000000001</v>
      </c>
      <c r="O1982" s="101">
        <f>IF(ISNUMBER(jaar_zip[[#This Row],[etmaaltemperatuur]]),IF(jaar_zip[[#This Row],[etmaaltemperatuur]]&gt;stookgrens,jaar_zip[[#This Row],[etmaaltemperatuur]]-stookgrens,0),"")</f>
        <v>0</v>
      </c>
    </row>
    <row r="1983" spans="1:15" x14ac:dyDescent="0.3">
      <c r="A1983">
        <v>280</v>
      </c>
      <c r="B1983">
        <v>20240130</v>
      </c>
      <c r="C1983">
        <v>5.4</v>
      </c>
      <c r="D1983">
        <v>7.3</v>
      </c>
      <c r="E1983">
        <v>160</v>
      </c>
      <c r="F1983">
        <v>1</v>
      </c>
      <c r="G1983">
        <v>1025.9000000000001</v>
      </c>
      <c r="H1983">
        <v>89</v>
      </c>
      <c r="I1983" s="101" t="s">
        <v>28</v>
      </c>
      <c r="J1983" s="1">
        <f>DATEVALUE(RIGHT(jaar_zip[[#This Row],[YYYYMMDD]],2)&amp;"-"&amp;MID(jaar_zip[[#This Row],[YYYYMMDD]],5,2)&amp;"-"&amp;LEFT(jaar_zip[[#This Row],[YYYYMMDD]],4))</f>
        <v>45321</v>
      </c>
      <c r="K1983" s="101" t="str">
        <f>IF(AND(VALUE(MONTH(jaar_zip[[#This Row],[Datum]]))=1,VALUE(WEEKNUM(jaar_zip[[#This Row],[Datum]],21))&gt;51),RIGHT(YEAR(jaar_zip[[#This Row],[Datum]])-1,2),RIGHT(YEAR(jaar_zip[[#This Row],[Datum]]),2))&amp;"-"&amp; TEXT(WEEKNUM(jaar_zip[[#This Row],[Datum]],21),"00")</f>
        <v>24-05</v>
      </c>
      <c r="L1983" s="101">
        <f>MONTH(jaar_zip[[#This Row],[Datum]])</f>
        <v>1</v>
      </c>
      <c r="M1983" s="101">
        <f>IF(ISNUMBER(jaar_zip[[#This Row],[etmaaltemperatuur]]),IF(jaar_zip[[#This Row],[etmaaltemperatuur]]&lt;stookgrens,stookgrens-jaar_zip[[#This Row],[etmaaltemperatuur]],0),"")</f>
        <v>10.7</v>
      </c>
      <c r="N1983" s="101">
        <f>IF(ISNUMBER(jaar_zip[[#This Row],[graaddagen]]),IF(OR(MONTH(jaar_zip[[#This Row],[Datum]])=1,MONTH(jaar_zip[[#This Row],[Datum]])=2,MONTH(jaar_zip[[#This Row],[Datum]])=11,MONTH(jaar_zip[[#This Row],[Datum]])=12),1.1,IF(OR(MONTH(jaar_zip[[#This Row],[Datum]])=3,MONTH(jaar_zip[[#This Row],[Datum]])=10),1,0.8))*jaar_zip[[#This Row],[graaddagen]],"")</f>
        <v>11.77</v>
      </c>
      <c r="O1983" s="101">
        <f>IF(ISNUMBER(jaar_zip[[#This Row],[etmaaltemperatuur]]),IF(jaar_zip[[#This Row],[etmaaltemperatuur]]&gt;stookgrens,jaar_zip[[#This Row],[etmaaltemperatuur]]-stookgrens,0),"")</f>
        <v>0</v>
      </c>
    </row>
    <row r="1984" spans="1:15" x14ac:dyDescent="0.3">
      <c r="A1984">
        <v>280</v>
      </c>
      <c r="B1984">
        <v>20240131</v>
      </c>
      <c r="C1984">
        <v>6.3</v>
      </c>
      <c r="D1984">
        <v>5.3</v>
      </c>
      <c r="E1984">
        <v>191</v>
      </c>
      <c r="F1984">
        <v>3</v>
      </c>
      <c r="G1984">
        <v>1027.9000000000001</v>
      </c>
      <c r="H1984">
        <v>82</v>
      </c>
      <c r="I1984" s="101" t="s">
        <v>28</v>
      </c>
      <c r="J1984" s="1">
        <f>DATEVALUE(RIGHT(jaar_zip[[#This Row],[YYYYMMDD]],2)&amp;"-"&amp;MID(jaar_zip[[#This Row],[YYYYMMDD]],5,2)&amp;"-"&amp;LEFT(jaar_zip[[#This Row],[YYYYMMDD]],4))</f>
        <v>45322</v>
      </c>
      <c r="K1984" s="101" t="str">
        <f>IF(AND(VALUE(MONTH(jaar_zip[[#This Row],[Datum]]))=1,VALUE(WEEKNUM(jaar_zip[[#This Row],[Datum]],21))&gt;51),RIGHT(YEAR(jaar_zip[[#This Row],[Datum]])-1,2),RIGHT(YEAR(jaar_zip[[#This Row],[Datum]]),2))&amp;"-"&amp; TEXT(WEEKNUM(jaar_zip[[#This Row],[Datum]],21),"00")</f>
        <v>24-05</v>
      </c>
      <c r="L1984" s="101">
        <f>MONTH(jaar_zip[[#This Row],[Datum]])</f>
        <v>1</v>
      </c>
      <c r="M1984" s="101">
        <f>IF(ISNUMBER(jaar_zip[[#This Row],[etmaaltemperatuur]]),IF(jaar_zip[[#This Row],[etmaaltemperatuur]]&lt;stookgrens,stookgrens-jaar_zip[[#This Row],[etmaaltemperatuur]],0),"")</f>
        <v>12.7</v>
      </c>
      <c r="N1984" s="101">
        <f>IF(ISNUMBER(jaar_zip[[#This Row],[graaddagen]]),IF(OR(MONTH(jaar_zip[[#This Row],[Datum]])=1,MONTH(jaar_zip[[#This Row],[Datum]])=2,MONTH(jaar_zip[[#This Row],[Datum]])=11,MONTH(jaar_zip[[#This Row],[Datum]])=12),1.1,IF(OR(MONTH(jaar_zip[[#This Row],[Datum]])=3,MONTH(jaar_zip[[#This Row],[Datum]])=10),1,0.8))*jaar_zip[[#This Row],[graaddagen]],"")</f>
        <v>13.97</v>
      </c>
      <c r="O1984" s="101">
        <f>IF(ISNUMBER(jaar_zip[[#This Row],[etmaaltemperatuur]]),IF(jaar_zip[[#This Row],[etmaaltemperatuur]]&gt;stookgrens,jaar_zip[[#This Row],[etmaaltemperatuur]]-stookgrens,0),"")</f>
        <v>0</v>
      </c>
    </row>
    <row r="1985" spans="1:15" x14ac:dyDescent="0.3">
      <c r="A1985">
        <v>280</v>
      </c>
      <c r="B1985">
        <v>20240201</v>
      </c>
      <c r="C1985">
        <v>4.5</v>
      </c>
      <c r="D1985">
        <v>5.5</v>
      </c>
      <c r="E1985">
        <v>591</v>
      </c>
      <c r="F1985">
        <v>0.2</v>
      </c>
      <c r="G1985">
        <v>1027.4000000000001</v>
      </c>
      <c r="H1985">
        <v>86</v>
      </c>
      <c r="I1985" s="101" t="s">
        <v>28</v>
      </c>
      <c r="J1985" s="1">
        <f>DATEVALUE(RIGHT(jaar_zip[[#This Row],[YYYYMMDD]],2)&amp;"-"&amp;MID(jaar_zip[[#This Row],[YYYYMMDD]],5,2)&amp;"-"&amp;LEFT(jaar_zip[[#This Row],[YYYYMMDD]],4))</f>
        <v>45323</v>
      </c>
      <c r="K1985" s="101" t="str">
        <f>IF(AND(VALUE(MONTH(jaar_zip[[#This Row],[Datum]]))=1,VALUE(WEEKNUM(jaar_zip[[#This Row],[Datum]],21))&gt;51),RIGHT(YEAR(jaar_zip[[#This Row],[Datum]])-1,2),RIGHT(YEAR(jaar_zip[[#This Row],[Datum]]),2))&amp;"-"&amp; TEXT(WEEKNUM(jaar_zip[[#This Row],[Datum]],21),"00")</f>
        <v>24-05</v>
      </c>
      <c r="L1985" s="101">
        <f>MONTH(jaar_zip[[#This Row],[Datum]])</f>
        <v>2</v>
      </c>
      <c r="M1985" s="101">
        <f>IF(ISNUMBER(jaar_zip[[#This Row],[etmaaltemperatuur]]),IF(jaar_zip[[#This Row],[etmaaltemperatuur]]&lt;stookgrens,stookgrens-jaar_zip[[#This Row],[etmaaltemperatuur]],0),"")</f>
        <v>12.5</v>
      </c>
      <c r="N1985" s="101">
        <f>IF(ISNUMBER(jaar_zip[[#This Row],[graaddagen]]),IF(OR(MONTH(jaar_zip[[#This Row],[Datum]])=1,MONTH(jaar_zip[[#This Row],[Datum]])=2,MONTH(jaar_zip[[#This Row],[Datum]])=11,MONTH(jaar_zip[[#This Row],[Datum]])=12),1.1,IF(OR(MONTH(jaar_zip[[#This Row],[Datum]])=3,MONTH(jaar_zip[[#This Row],[Datum]])=10),1,0.8))*jaar_zip[[#This Row],[graaddagen]],"")</f>
        <v>13.750000000000002</v>
      </c>
      <c r="O1985" s="101">
        <f>IF(ISNUMBER(jaar_zip[[#This Row],[etmaaltemperatuur]]),IF(jaar_zip[[#This Row],[etmaaltemperatuur]]&gt;stookgrens,jaar_zip[[#This Row],[etmaaltemperatuur]]-stookgrens,0),"")</f>
        <v>0</v>
      </c>
    </row>
    <row r="1986" spans="1:15" x14ac:dyDescent="0.3">
      <c r="A1986">
        <v>280</v>
      </c>
      <c r="B1986">
        <v>20240202</v>
      </c>
      <c r="C1986">
        <v>7.1</v>
      </c>
      <c r="D1986">
        <v>7.6</v>
      </c>
      <c r="E1986">
        <v>237</v>
      </c>
      <c r="F1986">
        <v>0.2</v>
      </c>
      <c r="G1986">
        <v>1023.5</v>
      </c>
      <c r="H1986">
        <v>88</v>
      </c>
      <c r="I1986" s="101" t="s">
        <v>28</v>
      </c>
      <c r="J1986" s="1">
        <f>DATEVALUE(RIGHT(jaar_zip[[#This Row],[YYYYMMDD]],2)&amp;"-"&amp;MID(jaar_zip[[#This Row],[YYYYMMDD]],5,2)&amp;"-"&amp;LEFT(jaar_zip[[#This Row],[YYYYMMDD]],4))</f>
        <v>45324</v>
      </c>
      <c r="K1986" s="101" t="str">
        <f>IF(AND(VALUE(MONTH(jaar_zip[[#This Row],[Datum]]))=1,VALUE(WEEKNUM(jaar_zip[[#This Row],[Datum]],21))&gt;51),RIGHT(YEAR(jaar_zip[[#This Row],[Datum]])-1,2),RIGHT(YEAR(jaar_zip[[#This Row],[Datum]]),2))&amp;"-"&amp; TEXT(WEEKNUM(jaar_zip[[#This Row],[Datum]],21),"00")</f>
        <v>24-05</v>
      </c>
      <c r="L1986" s="101">
        <f>MONTH(jaar_zip[[#This Row],[Datum]])</f>
        <v>2</v>
      </c>
      <c r="M1986" s="101">
        <f>IF(ISNUMBER(jaar_zip[[#This Row],[etmaaltemperatuur]]),IF(jaar_zip[[#This Row],[etmaaltemperatuur]]&lt;stookgrens,stookgrens-jaar_zip[[#This Row],[etmaaltemperatuur]],0),"")</f>
        <v>10.4</v>
      </c>
      <c r="N1986" s="101">
        <f>IF(ISNUMBER(jaar_zip[[#This Row],[graaddagen]]),IF(OR(MONTH(jaar_zip[[#This Row],[Datum]])=1,MONTH(jaar_zip[[#This Row],[Datum]])=2,MONTH(jaar_zip[[#This Row],[Datum]])=11,MONTH(jaar_zip[[#This Row],[Datum]])=12),1.1,IF(OR(MONTH(jaar_zip[[#This Row],[Datum]])=3,MONTH(jaar_zip[[#This Row],[Datum]])=10),1,0.8))*jaar_zip[[#This Row],[graaddagen]],"")</f>
        <v>11.440000000000001</v>
      </c>
      <c r="O1986" s="101">
        <f>IF(ISNUMBER(jaar_zip[[#This Row],[etmaaltemperatuur]]),IF(jaar_zip[[#This Row],[etmaaltemperatuur]]&gt;stookgrens,jaar_zip[[#This Row],[etmaaltemperatuur]]-stookgrens,0),"")</f>
        <v>0</v>
      </c>
    </row>
    <row r="1987" spans="1:15" x14ac:dyDescent="0.3">
      <c r="A1987">
        <v>280</v>
      </c>
      <c r="B1987">
        <v>20240203</v>
      </c>
      <c r="C1987">
        <v>6</v>
      </c>
      <c r="D1987">
        <v>9.4</v>
      </c>
      <c r="E1987">
        <v>210</v>
      </c>
      <c r="F1987">
        <v>-0.1</v>
      </c>
      <c r="G1987">
        <v>1021.3</v>
      </c>
      <c r="H1987">
        <v>87</v>
      </c>
      <c r="I1987" s="101" t="s">
        <v>28</v>
      </c>
      <c r="J1987" s="1">
        <f>DATEVALUE(RIGHT(jaar_zip[[#This Row],[YYYYMMDD]],2)&amp;"-"&amp;MID(jaar_zip[[#This Row],[YYYYMMDD]],5,2)&amp;"-"&amp;LEFT(jaar_zip[[#This Row],[YYYYMMDD]],4))</f>
        <v>45325</v>
      </c>
      <c r="K1987" s="101" t="str">
        <f>IF(AND(VALUE(MONTH(jaar_zip[[#This Row],[Datum]]))=1,VALUE(WEEKNUM(jaar_zip[[#This Row],[Datum]],21))&gt;51),RIGHT(YEAR(jaar_zip[[#This Row],[Datum]])-1,2),RIGHT(YEAR(jaar_zip[[#This Row],[Datum]]),2))&amp;"-"&amp; TEXT(WEEKNUM(jaar_zip[[#This Row],[Datum]],21),"00")</f>
        <v>24-05</v>
      </c>
      <c r="L1987" s="101">
        <f>MONTH(jaar_zip[[#This Row],[Datum]])</f>
        <v>2</v>
      </c>
      <c r="M1987" s="101">
        <f>IF(ISNUMBER(jaar_zip[[#This Row],[etmaaltemperatuur]]),IF(jaar_zip[[#This Row],[etmaaltemperatuur]]&lt;stookgrens,stookgrens-jaar_zip[[#This Row],[etmaaltemperatuur]],0),"")</f>
        <v>8.6</v>
      </c>
      <c r="N1987" s="101">
        <f>IF(ISNUMBER(jaar_zip[[#This Row],[graaddagen]]),IF(OR(MONTH(jaar_zip[[#This Row],[Datum]])=1,MONTH(jaar_zip[[#This Row],[Datum]])=2,MONTH(jaar_zip[[#This Row],[Datum]])=11,MONTH(jaar_zip[[#This Row],[Datum]])=12),1.1,IF(OR(MONTH(jaar_zip[[#This Row],[Datum]])=3,MONTH(jaar_zip[[#This Row],[Datum]])=10),1,0.8))*jaar_zip[[#This Row],[graaddagen]],"")</f>
        <v>9.4600000000000009</v>
      </c>
      <c r="O1987" s="101">
        <f>IF(ISNUMBER(jaar_zip[[#This Row],[etmaaltemperatuur]]),IF(jaar_zip[[#This Row],[etmaaltemperatuur]]&gt;stookgrens,jaar_zip[[#This Row],[etmaaltemperatuur]]-stookgrens,0),"")</f>
        <v>0</v>
      </c>
    </row>
    <row r="1988" spans="1:15" x14ac:dyDescent="0.3">
      <c r="A1988">
        <v>280</v>
      </c>
      <c r="B1988">
        <v>20240204</v>
      </c>
      <c r="C1988">
        <v>7.2</v>
      </c>
      <c r="D1988">
        <v>8.5</v>
      </c>
      <c r="E1988">
        <v>239</v>
      </c>
      <c r="F1988">
        <v>1.8</v>
      </c>
      <c r="G1988">
        <v>1016.8</v>
      </c>
      <c r="H1988">
        <v>84</v>
      </c>
      <c r="I1988" s="101" t="s">
        <v>28</v>
      </c>
      <c r="J1988" s="1">
        <f>DATEVALUE(RIGHT(jaar_zip[[#This Row],[YYYYMMDD]],2)&amp;"-"&amp;MID(jaar_zip[[#This Row],[YYYYMMDD]],5,2)&amp;"-"&amp;LEFT(jaar_zip[[#This Row],[YYYYMMDD]],4))</f>
        <v>45326</v>
      </c>
      <c r="K1988" s="101" t="str">
        <f>IF(AND(VALUE(MONTH(jaar_zip[[#This Row],[Datum]]))=1,VALUE(WEEKNUM(jaar_zip[[#This Row],[Datum]],21))&gt;51),RIGHT(YEAR(jaar_zip[[#This Row],[Datum]])-1,2),RIGHT(YEAR(jaar_zip[[#This Row],[Datum]]),2))&amp;"-"&amp; TEXT(WEEKNUM(jaar_zip[[#This Row],[Datum]],21),"00")</f>
        <v>24-05</v>
      </c>
      <c r="L1988" s="101">
        <f>MONTH(jaar_zip[[#This Row],[Datum]])</f>
        <v>2</v>
      </c>
      <c r="M1988" s="101">
        <f>IF(ISNUMBER(jaar_zip[[#This Row],[etmaaltemperatuur]]),IF(jaar_zip[[#This Row],[etmaaltemperatuur]]&lt;stookgrens,stookgrens-jaar_zip[[#This Row],[etmaaltemperatuur]],0),"")</f>
        <v>9.5</v>
      </c>
      <c r="N1988" s="101">
        <f>IF(ISNUMBER(jaar_zip[[#This Row],[graaddagen]]),IF(OR(MONTH(jaar_zip[[#This Row],[Datum]])=1,MONTH(jaar_zip[[#This Row],[Datum]])=2,MONTH(jaar_zip[[#This Row],[Datum]])=11,MONTH(jaar_zip[[#This Row],[Datum]])=12),1.1,IF(OR(MONTH(jaar_zip[[#This Row],[Datum]])=3,MONTH(jaar_zip[[#This Row],[Datum]])=10),1,0.8))*jaar_zip[[#This Row],[graaddagen]],"")</f>
        <v>10.450000000000001</v>
      </c>
      <c r="O1988" s="101">
        <f>IF(ISNUMBER(jaar_zip[[#This Row],[etmaaltemperatuur]]),IF(jaar_zip[[#This Row],[etmaaltemperatuur]]&gt;stookgrens,jaar_zip[[#This Row],[etmaaltemperatuur]]-stookgrens,0),"")</f>
        <v>0</v>
      </c>
    </row>
    <row r="1989" spans="1:15" x14ac:dyDescent="0.3">
      <c r="A1989">
        <v>280</v>
      </c>
      <c r="B1989">
        <v>20240205</v>
      </c>
      <c r="C1989">
        <v>9.8000000000000007</v>
      </c>
      <c r="D1989">
        <v>9.3000000000000007</v>
      </c>
      <c r="E1989">
        <v>105</v>
      </c>
      <c r="F1989">
        <v>0</v>
      </c>
      <c r="G1989">
        <v>1013.1</v>
      </c>
      <c r="H1989">
        <v>81</v>
      </c>
      <c r="I1989" s="101" t="s">
        <v>28</v>
      </c>
      <c r="J1989" s="1">
        <f>DATEVALUE(RIGHT(jaar_zip[[#This Row],[YYYYMMDD]],2)&amp;"-"&amp;MID(jaar_zip[[#This Row],[YYYYMMDD]],5,2)&amp;"-"&amp;LEFT(jaar_zip[[#This Row],[YYYYMMDD]],4))</f>
        <v>45327</v>
      </c>
      <c r="K1989" s="101" t="str">
        <f>IF(AND(VALUE(MONTH(jaar_zip[[#This Row],[Datum]]))=1,VALUE(WEEKNUM(jaar_zip[[#This Row],[Datum]],21))&gt;51),RIGHT(YEAR(jaar_zip[[#This Row],[Datum]])-1,2),RIGHT(YEAR(jaar_zip[[#This Row],[Datum]]),2))&amp;"-"&amp; TEXT(WEEKNUM(jaar_zip[[#This Row],[Datum]],21),"00")</f>
        <v>24-06</v>
      </c>
      <c r="L1989" s="101">
        <f>MONTH(jaar_zip[[#This Row],[Datum]])</f>
        <v>2</v>
      </c>
      <c r="M1989" s="101">
        <f>IF(ISNUMBER(jaar_zip[[#This Row],[etmaaltemperatuur]]),IF(jaar_zip[[#This Row],[etmaaltemperatuur]]&lt;stookgrens,stookgrens-jaar_zip[[#This Row],[etmaaltemperatuur]],0),"")</f>
        <v>8.6999999999999993</v>
      </c>
      <c r="N1989" s="101">
        <f>IF(ISNUMBER(jaar_zip[[#This Row],[graaddagen]]),IF(OR(MONTH(jaar_zip[[#This Row],[Datum]])=1,MONTH(jaar_zip[[#This Row],[Datum]])=2,MONTH(jaar_zip[[#This Row],[Datum]])=11,MONTH(jaar_zip[[#This Row],[Datum]])=12),1.1,IF(OR(MONTH(jaar_zip[[#This Row],[Datum]])=3,MONTH(jaar_zip[[#This Row],[Datum]])=10),1,0.8))*jaar_zip[[#This Row],[graaddagen]],"")</f>
        <v>9.57</v>
      </c>
      <c r="O1989" s="101">
        <f>IF(ISNUMBER(jaar_zip[[#This Row],[etmaaltemperatuur]]),IF(jaar_zip[[#This Row],[etmaaltemperatuur]]&gt;stookgrens,jaar_zip[[#This Row],[etmaaltemperatuur]]-stookgrens,0),"")</f>
        <v>0</v>
      </c>
    </row>
    <row r="1990" spans="1:15" x14ac:dyDescent="0.3">
      <c r="A1990">
        <v>280</v>
      </c>
      <c r="B1990">
        <v>20240206</v>
      </c>
      <c r="C1990">
        <v>10.3</v>
      </c>
      <c r="D1990">
        <v>9.1999999999999993</v>
      </c>
      <c r="E1990">
        <v>117</v>
      </c>
      <c r="F1990">
        <v>9.3000000000000007</v>
      </c>
      <c r="G1990">
        <v>1003.1</v>
      </c>
      <c r="H1990">
        <v>83</v>
      </c>
      <c r="I1990" s="101" t="s">
        <v>28</v>
      </c>
      <c r="J1990" s="1">
        <f>DATEVALUE(RIGHT(jaar_zip[[#This Row],[YYYYMMDD]],2)&amp;"-"&amp;MID(jaar_zip[[#This Row],[YYYYMMDD]],5,2)&amp;"-"&amp;LEFT(jaar_zip[[#This Row],[YYYYMMDD]],4))</f>
        <v>45328</v>
      </c>
      <c r="K1990" s="101" t="str">
        <f>IF(AND(VALUE(MONTH(jaar_zip[[#This Row],[Datum]]))=1,VALUE(WEEKNUM(jaar_zip[[#This Row],[Datum]],21))&gt;51),RIGHT(YEAR(jaar_zip[[#This Row],[Datum]])-1,2),RIGHT(YEAR(jaar_zip[[#This Row],[Datum]]),2))&amp;"-"&amp; TEXT(WEEKNUM(jaar_zip[[#This Row],[Datum]],21),"00")</f>
        <v>24-06</v>
      </c>
      <c r="L1990" s="101">
        <f>MONTH(jaar_zip[[#This Row],[Datum]])</f>
        <v>2</v>
      </c>
      <c r="M1990" s="101">
        <f>IF(ISNUMBER(jaar_zip[[#This Row],[etmaaltemperatuur]]),IF(jaar_zip[[#This Row],[etmaaltemperatuur]]&lt;stookgrens,stookgrens-jaar_zip[[#This Row],[etmaaltemperatuur]],0),"")</f>
        <v>8.8000000000000007</v>
      </c>
      <c r="N1990" s="101">
        <f>IF(ISNUMBER(jaar_zip[[#This Row],[graaddagen]]),IF(OR(MONTH(jaar_zip[[#This Row],[Datum]])=1,MONTH(jaar_zip[[#This Row],[Datum]])=2,MONTH(jaar_zip[[#This Row],[Datum]])=11,MONTH(jaar_zip[[#This Row],[Datum]])=12),1.1,IF(OR(MONTH(jaar_zip[[#This Row],[Datum]])=3,MONTH(jaar_zip[[#This Row],[Datum]])=10),1,0.8))*jaar_zip[[#This Row],[graaddagen]],"")</f>
        <v>9.6800000000000015</v>
      </c>
      <c r="O1990" s="101">
        <f>IF(ISNUMBER(jaar_zip[[#This Row],[etmaaltemperatuur]]),IF(jaar_zip[[#This Row],[etmaaltemperatuur]]&gt;stookgrens,jaar_zip[[#This Row],[etmaaltemperatuur]]-stookgrens,0),"")</f>
        <v>0</v>
      </c>
    </row>
    <row r="1991" spans="1:15" x14ac:dyDescent="0.3">
      <c r="A1991">
        <v>280</v>
      </c>
      <c r="B1991">
        <v>20240207</v>
      </c>
      <c r="C1991">
        <v>2.2999999999999998</v>
      </c>
      <c r="D1991">
        <v>2.9</v>
      </c>
      <c r="E1991">
        <v>527</v>
      </c>
      <c r="F1991">
        <v>0</v>
      </c>
      <c r="G1991">
        <v>1004.4</v>
      </c>
      <c r="H1991">
        <v>78</v>
      </c>
      <c r="I1991" s="101" t="s">
        <v>28</v>
      </c>
      <c r="J1991" s="1">
        <f>DATEVALUE(RIGHT(jaar_zip[[#This Row],[YYYYMMDD]],2)&amp;"-"&amp;MID(jaar_zip[[#This Row],[YYYYMMDD]],5,2)&amp;"-"&amp;LEFT(jaar_zip[[#This Row],[YYYYMMDD]],4))</f>
        <v>45329</v>
      </c>
      <c r="K1991" s="101" t="str">
        <f>IF(AND(VALUE(MONTH(jaar_zip[[#This Row],[Datum]]))=1,VALUE(WEEKNUM(jaar_zip[[#This Row],[Datum]],21))&gt;51),RIGHT(YEAR(jaar_zip[[#This Row],[Datum]])-1,2),RIGHT(YEAR(jaar_zip[[#This Row],[Datum]]),2))&amp;"-"&amp; TEXT(WEEKNUM(jaar_zip[[#This Row],[Datum]],21),"00")</f>
        <v>24-06</v>
      </c>
      <c r="L1991" s="101">
        <f>MONTH(jaar_zip[[#This Row],[Datum]])</f>
        <v>2</v>
      </c>
      <c r="M1991" s="101">
        <f>IF(ISNUMBER(jaar_zip[[#This Row],[etmaaltemperatuur]]),IF(jaar_zip[[#This Row],[etmaaltemperatuur]]&lt;stookgrens,stookgrens-jaar_zip[[#This Row],[etmaaltemperatuur]],0),"")</f>
        <v>15.1</v>
      </c>
      <c r="N1991" s="101">
        <f>IF(ISNUMBER(jaar_zip[[#This Row],[graaddagen]]),IF(OR(MONTH(jaar_zip[[#This Row],[Datum]])=1,MONTH(jaar_zip[[#This Row],[Datum]])=2,MONTH(jaar_zip[[#This Row],[Datum]])=11,MONTH(jaar_zip[[#This Row],[Datum]])=12),1.1,IF(OR(MONTH(jaar_zip[[#This Row],[Datum]])=3,MONTH(jaar_zip[[#This Row],[Datum]])=10),1,0.8))*jaar_zip[[#This Row],[graaddagen]],"")</f>
        <v>16.61</v>
      </c>
      <c r="O1991" s="101">
        <f>IF(ISNUMBER(jaar_zip[[#This Row],[etmaaltemperatuur]]),IF(jaar_zip[[#This Row],[etmaaltemperatuur]]&gt;stookgrens,jaar_zip[[#This Row],[etmaaltemperatuur]]-stookgrens,0),"")</f>
        <v>0</v>
      </c>
    </row>
    <row r="1992" spans="1:15" x14ac:dyDescent="0.3">
      <c r="A1992">
        <v>280</v>
      </c>
      <c r="B1992">
        <v>20240208</v>
      </c>
      <c r="C1992">
        <v>3.1</v>
      </c>
      <c r="D1992">
        <v>0.1</v>
      </c>
      <c r="E1992">
        <v>203</v>
      </c>
      <c r="F1992">
        <v>7</v>
      </c>
      <c r="G1992">
        <v>998.3</v>
      </c>
      <c r="H1992">
        <v>92</v>
      </c>
      <c r="I1992" s="101" t="s">
        <v>28</v>
      </c>
      <c r="J1992" s="1">
        <f>DATEVALUE(RIGHT(jaar_zip[[#This Row],[YYYYMMDD]],2)&amp;"-"&amp;MID(jaar_zip[[#This Row],[YYYYMMDD]],5,2)&amp;"-"&amp;LEFT(jaar_zip[[#This Row],[YYYYMMDD]],4))</f>
        <v>45330</v>
      </c>
      <c r="K1992" s="101" t="str">
        <f>IF(AND(VALUE(MONTH(jaar_zip[[#This Row],[Datum]]))=1,VALUE(WEEKNUM(jaar_zip[[#This Row],[Datum]],21))&gt;51),RIGHT(YEAR(jaar_zip[[#This Row],[Datum]])-1,2),RIGHT(YEAR(jaar_zip[[#This Row],[Datum]]),2))&amp;"-"&amp; TEXT(WEEKNUM(jaar_zip[[#This Row],[Datum]],21),"00")</f>
        <v>24-06</v>
      </c>
      <c r="L1992" s="101">
        <f>MONTH(jaar_zip[[#This Row],[Datum]])</f>
        <v>2</v>
      </c>
      <c r="M1992" s="101">
        <f>IF(ISNUMBER(jaar_zip[[#This Row],[etmaaltemperatuur]]),IF(jaar_zip[[#This Row],[etmaaltemperatuur]]&lt;stookgrens,stookgrens-jaar_zip[[#This Row],[etmaaltemperatuur]],0),"")</f>
        <v>17.899999999999999</v>
      </c>
      <c r="N1992" s="101">
        <f>IF(ISNUMBER(jaar_zip[[#This Row],[graaddagen]]),IF(OR(MONTH(jaar_zip[[#This Row],[Datum]])=1,MONTH(jaar_zip[[#This Row],[Datum]])=2,MONTH(jaar_zip[[#This Row],[Datum]])=11,MONTH(jaar_zip[[#This Row],[Datum]])=12),1.1,IF(OR(MONTH(jaar_zip[[#This Row],[Datum]])=3,MONTH(jaar_zip[[#This Row],[Datum]])=10),1,0.8))*jaar_zip[[#This Row],[graaddagen]],"")</f>
        <v>19.690000000000001</v>
      </c>
      <c r="O1992" s="101">
        <f>IF(ISNUMBER(jaar_zip[[#This Row],[etmaaltemperatuur]]),IF(jaar_zip[[#This Row],[etmaaltemperatuur]]&gt;stookgrens,jaar_zip[[#This Row],[etmaaltemperatuur]]-stookgrens,0),"")</f>
        <v>0</v>
      </c>
    </row>
    <row r="1993" spans="1:15" x14ac:dyDescent="0.3">
      <c r="A1993">
        <v>280</v>
      </c>
      <c r="B1993">
        <v>20240209</v>
      </c>
      <c r="C1993">
        <v>4.0999999999999996</v>
      </c>
      <c r="D1993">
        <v>7.2</v>
      </c>
      <c r="E1993">
        <v>218</v>
      </c>
      <c r="F1993">
        <v>10.1</v>
      </c>
      <c r="G1993">
        <v>984.5</v>
      </c>
      <c r="H1993">
        <v>92</v>
      </c>
      <c r="I1993" s="101" t="s">
        <v>28</v>
      </c>
      <c r="J1993" s="1">
        <f>DATEVALUE(RIGHT(jaar_zip[[#This Row],[YYYYMMDD]],2)&amp;"-"&amp;MID(jaar_zip[[#This Row],[YYYYMMDD]],5,2)&amp;"-"&amp;LEFT(jaar_zip[[#This Row],[YYYYMMDD]],4))</f>
        <v>45331</v>
      </c>
      <c r="K1993" s="101" t="str">
        <f>IF(AND(VALUE(MONTH(jaar_zip[[#This Row],[Datum]]))=1,VALUE(WEEKNUM(jaar_zip[[#This Row],[Datum]],21))&gt;51),RIGHT(YEAR(jaar_zip[[#This Row],[Datum]])-1,2),RIGHT(YEAR(jaar_zip[[#This Row],[Datum]]),2))&amp;"-"&amp; TEXT(WEEKNUM(jaar_zip[[#This Row],[Datum]],21),"00")</f>
        <v>24-06</v>
      </c>
      <c r="L1993" s="101">
        <f>MONTH(jaar_zip[[#This Row],[Datum]])</f>
        <v>2</v>
      </c>
      <c r="M1993" s="101">
        <f>IF(ISNUMBER(jaar_zip[[#This Row],[etmaaltemperatuur]]),IF(jaar_zip[[#This Row],[etmaaltemperatuur]]&lt;stookgrens,stookgrens-jaar_zip[[#This Row],[etmaaltemperatuur]],0),"")</f>
        <v>10.8</v>
      </c>
      <c r="N1993" s="101">
        <f>IF(ISNUMBER(jaar_zip[[#This Row],[graaddagen]]),IF(OR(MONTH(jaar_zip[[#This Row],[Datum]])=1,MONTH(jaar_zip[[#This Row],[Datum]])=2,MONTH(jaar_zip[[#This Row],[Datum]])=11,MONTH(jaar_zip[[#This Row],[Datum]])=12),1.1,IF(OR(MONTH(jaar_zip[[#This Row],[Datum]])=3,MONTH(jaar_zip[[#This Row],[Datum]])=10),1,0.8))*jaar_zip[[#This Row],[graaddagen]],"")</f>
        <v>11.880000000000003</v>
      </c>
      <c r="O1993" s="101">
        <f>IF(ISNUMBER(jaar_zip[[#This Row],[etmaaltemperatuur]]),IF(jaar_zip[[#This Row],[etmaaltemperatuur]]&gt;stookgrens,jaar_zip[[#This Row],[etmaaltemperatuur]]-stookgrens,0),"")</f>
        <v>0</v>
      </c>
    </row>
    <row r="1994" spans="1:15" x14ac:dyDescent="0.3">
      <c r="A1994">
        <v>280</v>
      </c>
      <c r="B1994">
        <v>20240210</v>
      </c>
      <c r="C1994">
        <v>3.1</v>
      </c>
      <c r="D1994">
        <v>10</v>
      </c>
      <c r="E1994">
        <v>310</v>
      </c>
      <c r="F1994">
        <v>-0.1</v>
      </c>
      <c r="G1994">
        <v>987.5</v>
      </c>
      <c r="H1994">
        <v>90</v>
      </c>
      <c r="I1994" s="101" t="s">
        <v>28</v>
      </c>
      <c r="J1994" s="1">
        <f>DATEVALUE(RIGHT(jaar_zip[[#This Row],[YYYYMMDD]],2)&amp;"-"&amp;MID(jaar_zip[[#This Row],[YYYYMMDD]],5,2)&amp;"-"&amp;LEFT(jaar_zip[[#This Row],[YYYYMMDD]],4))</f>
        <v>45332</v>
      </c>
      <c r="K1994" s="101" t="str">
        <f>IF(AND(VALUE(MONTH(jaar_zip[[#This Row],[Datum]]))=1,VALUE(WEEKNUM(jaar_zip[[#This Row],[Datum]],21))&gt;51),RIGHT(YEAR(jaar_zip[[#This Row],[Datum]])-1,2),RIGHT(YEAR(jaar_zip[[#This Row],[Datum]]),2))&amp;"-"&amp; TEXT(WEEKNUM(jaar_zip[[#This Row],[Datum]],21),"00")</f>
        <v>24-06</v>
      </c>
      <c r="L1994" s="101">
        <f>MONTH(jaar_zip[[#This Row],[Datum]])</f>
        <v>2</v>
      </c>
      <c r="M1994" s="101">
        <f>IF(ISNUMBER(jaar_zip[[#This Row],[etmaaltemperatuur]]),IF(jaar_zip[[#This Row],[etmaaltemperatuur]]&lt;stookgrens,stookgrens-jaar_zip[[#This Row],[etmaaltemperatuur]],0),"")</f>
        <v>8</v>
      </c>
      <c r="N1994" s="101">
        <f>IF(ISNUMBER(jaar_zip[[#This Row],[graaddagen]]),IF(OR(MONTH(jaar_zip[[#This Row],[Datum]])=1,MONTH(jaar_zip[[#This Row],[Datum]])=2,MONTH(jaar_zip[[#This Row],[Datum]])=11,MONTH(jaar_zip[[#This Row],[Datum]])=12),1.1,IF(OR(MONTH(jaar_zip[[#This Row],[Datum]])=3,MONTH(jaar_zip[[#This Row],[Datum]])=10),1,0.8))*jaar_zip[[#This Row],[graaddagen]],"")</f>
        <v>8.8000000000000007</v>
      </c>
      <c r="O1994" s="101">
        <f>IF(ISNUMBER(jaar_zip[[#This Row],[etmaaltemperatuur]]),IF(jaar_zip[[#This Row],[etmaaltemperatuur]]&gt;stookgrens,jaar_zip[[#This Row],[etmaaltemperatuur]]-stookgrens,0),"")</f>
        <v>0</v>
      </c>
    </row>
    <row r="1995" spans="1:15" x14ac:dyDescent="0.3">
      <c r="A1995">
        <v>280</v>
      </c>
      <c r="B1995">
        <v>20240211</v>
      </c>
      <c r="C1995">
        <v>3.2</v>
      </c>
      <c r="D1995">
        <v>8</v>
      </c>
      <c r="E1995">
        <v>131</v>
      </c>
      <c r="F1995">
        <v>0.3</v>
      </c>
      <c r="G1995">
        <v>990.6</v>
      </c>
      <c r="H1995">
        <v>95</v>
      </c>
      <c r="I1995" s="101" t="s">
        <v>28</v>
      </c>
      <c r="J1995" s="1">
        <f>DATEVALUE(RIGHT(jaar_zip[[#This Row],[YYYYMMDD]],2)&amp;"-"&amp;MID(jaar_zip[[#This Row],[YYYYMMDD]],5,2)&amp;"-"&amp;LEFT(jaar_zip[[#This Row],[YYYYMMDD]],4))</f>
        <v>45333</v>
      </c>
      <c r="K1995" s="101" t="str">
        <f>IF(AND(VALUE(MONTH(jaar_zip[[#This Row],[Datum]]))=1,VALUE(WEEKNUM(jaar_zip[[#This Row],[Datum]],21))&gt;51),RIGHT(YEAR(jaar_zip[[#This Row],[Datum]])-1,2),RIGHT(YEAR(jaar_zip[[#This Row],[Datum]]),2))&amp;"-"&amp; TEXT(WEEKNUM(jaar_zip[[#This Row],[Datum]],21),"00")</f>
        <v>24-06</v>
      </c>
      <c r="L1995" s="101">
        <f>MONTH(jaar_zip[[#This Row],[Datum]])</f>
        <v>2</v>
      </c>
      <c r="M1995" s="101">
        <f>IF(ISNUMBER(jaar_zip[[#This Row],[etmaaltemperatuur]]),IF(jaar_zip[[#This Row],[etmaaltemperatuur]]&lt;stookgrens,stookgrens-jaar_zip[[#This Row],[etmaaltemperatuur]],0),"")</f>
        <v>10</v>
      </c>
      <c r="N1995" s="101">
        <f>IF(ISNUMBER(jaar_zip[[#This Row],[graaddagen]]),IF(OR(MONTH(jaar_zip[[#This Row],[Datum]])=1,MONTH(jaar_zip[[#This Row],[Datum]])=2,MONTH(jaar_zip[[#This Row],[Datum]])=11,MONTH(jaar_zip[[#This Row],[Datum]])=12),1.1,IF(OR(MONTH(jaar_zip[[#This Row],[Datum]])=3,MONTH(jaar_zip[[#This Row],[Datum]])=10),1,0.8))*jaar_zip[[#This Row],[graaddagen]],"")</f>
        <v>11</v>
      </c>
      <c r="O1995" s="101">
        <f>IF(ISNUMBER(jaar_zip[[#This Row],[etmaaltemperatuur]]),IF(jaar_zip[[#This Row],[etmaaltemperatuur]]&gt;stookgrens,jaar_zip[[#This Row],[etmaaltemperatuur]]-stookgrens,0),"")</f>
        <v>0</v>
      </c>
    </row>
    <row r="1996" spans="1:15" x14ac:dyDescent="0.3">
      <c r="A1996">
        <v>280</v>
      </c>
      <c r="B1996">
        <v>20240212</v>
      </c>
      <c r="C1996">
        <v>3.5</v>
      </c>
      <c r="D1996">
        <v>6.4</v>
      </c>
      <c r="E1996">
        <v>416</v>
      </c>
      <c r="F1996">
        <v>0.8</v>
      </c>
      <c r="G1996">
        <v>1003.3</v>
      </c>
      <c r="H1996">
        <v>89</v>
      </c>
      <c r="I1996" s="101" t="s">
        <v>28</v>
      </c>
      <c r="J1996" s="1">
        <f>DATEVALUE(RIGHT(jaar_zip[[#This Row],[YYYYMMDD]],2)&amp;"-"&amp;MID(jaar_zip[[#This Row],[YYYYMMDD]],5,2)&amp;"-"&amp;LEFT(jaar_zip[[#This Row],[YYYYMMDD]],4))</f>
        <v>45334</v>
      </c>
      <c r="K1996" s="101" t="str">
        <f>IF(AND(VALUE(MONTH(jaar_zip[[#This Row],[Datum]]))=1,VALUE(WEEKNUM(jaar_zip[[#This Row],[Datum]],21))&gt;51),RIGHT(YEAR(jaar_zip[[#This Row],[Datum]])-1,2),RIGHT(YEAR(jaar_zip[[#This Row],[Datum]]),2))&amp;"-"&amp; TEXT(WEEKNUM(jaar_zip[[#This Row],[Datum]],21),"00")</f>
        <v>24-07</v>
      </c>
      <c r="L1996" s="101">
        <f>MONTH(jaar_zip[[#This Row],[Datum]])</f>
        <v>2</v>
      </c>
      <c r="M1996" s="101">
        <f>IF(ISNUMBER(jaar_zip[[#This Row],[etmaaltemperatuur]]),IF(jaar_zip[[#This Row],[etmaaltemperatuur]]&lt;stookgrens,stookgrens-jaar_zip[[#This Row],[etmaaltemperatuur]],0),"")</f>
        <v>11.6</v>
      </c>
      <c r="N1996" s="101">
        <f>IF(ISNUMBER(jaar_zip[[#This Row],[graaddagen]]),IF(OR(MONTH(jaar_zip[[#This Row],[Datum]])=1,MONTH(jaar_zip[[#This Row],[Datum]])=2,MONTH(jaar_zip[[#This Row],[Datum]])=11,MONTH(jaar_zip[[#This Row],[Datum]])=12),1.1,IF(OR(MONTH(jaar_zip[[#This Row],[Datum]])=3,MONTH(jaar_zip[[#This Row],[Datum]])=10),1,0.8))*jaar_zip[[#This Row],[graaddagen]],"")</f>
        <v>12.76</v>
      </c>
      <c r="O1996" s="101">
        <f>IF(ISNUMBER(jaar_zip[[#This Row],[etmaaltemperatuur]]),IF(jaar_zip[[#This Row],[etmaaltemperatuur]]&gt;stookgrens,jaar_zip[[#This Row],[etmaaltemperatuur]]-stookgrens,0),"")</f>
        <v>0</v>
      </c>
    </row>
    <row r="1997" spans="1:15" x14ac:dyDescent="0.3">
      <c r="A1997">
        <v>280</v>
      </c>
      <c r="B1997">
        <v>20240213</v>
      </c>
      <c r="C1997">
        <v>5.0999999999999996</v>
      </c>
      <c r="D1997">
        <v>6.2</v>
      </c>
      <c r="E1997">
        <v>331</v>
      </c>
      <c r="F1997">
        <v>2.9</v>
      </c>
      <c r="G1997">
        <v>1013.7</v>
      </c>
      <c r="H1997">
        <v>85</v>
      </c>
      <c r="I1997" s="101" t="s">
        <v>28</v>
      </c>
      <c r="J1997" s="1">
        <f>DATEVALUE(RIGHT(jaar_zip[[#This Row],[YYYYMMDD]],2)&amp;"-"&amp;MID(jaar_zip[[#This Row],[YYYYMMDD]],5,2)&amp;"-"&amp;LEFT(jaar_zip[[#This Row],[YYYYMMDD]],4))</f>
        <v>45335</v>
      </c>
      <c r="K1997" s="101" t="str">
        <f>IF(AND(VALUE(MONTH(jaar_zip[[#This Row],[Datum]]))=1,VALUE(WEEKNUM(jaar_zip[[#This Row],[Datum]],21))&gt;51),RIGHT(YEAR(jaar_zip[[#This Row],[Datum]])-1,2),RIGHT(YEAR(jaar_zip[[#This Row],[Datum]]),2))&amp;"-"&amp; TEXT(WEEKNUM(jaar_zip[[#This Row],[Datum]],21),"00")</f>
        <v>24-07</v>
      </c>
      <c r="L1997" s="101">
        <f>MONTH(jaar_zip[[#This Row],[Datum]])</f>
        <v>2</v>
      </c>
      <c r="M1997" s="101">
        <f>IF(ISNUMBER(jaar_zip[[#This Row],[etmaaltemperatuur]]),IF(jaar_zip[[#This Row],[etmaaltemperatuur]]&lt;stookgrens,stookgrens-jaar_zip[[#This Row],[etmaaltemperatuur]],0),"")</f>
        <v>11.8</v>
      </c>
      <c r="N1997" s="101">
        <f>IF(ISNUMBER(jaar_zip[[#This Row],[graaddagen]]),IF(OR(MONTH(jaar_zip[[#This Row],[Datum]])=1,MONTH(jaar_zip[[#This Row],[Datum]])=2,MONTH(jaar_zip[[#This Row],[Datum]])=11,MONTH(jaar_zip[[#This Row],[Datum]])=12),1.1,IF(OR(MONTH(jaar_zip[[#This Row],[Datum]])=3,MONTH(jaar_zip[[#This Row],[Datum]])=10),1,0.8))*jaar_zip[[#This Row],[graaddagen]],"")</f>
        <v>12.980000000000002</v>
      </c>
      <c r="O1997" s="101">
        <f>IF(ISNUMBER(jaar_zip[[#This Row],[etmaaltemperatuur]]),IF(jaar_zip[[#This Row],[etmaaltemperatuur]]&gt;stookgrens,jaar_zip[[#This Row],[etmaaltemperatuur]]-stookgrens,0),"")</f>
        <v>0</v>
      </c>
    </row>
    <row r="1998" spans="1:15" x14ac:dyDescent="0.3">
      <c r="A1998">
        <v>280</v>
      </c>
      <c r="B1998">
        <v>20240214</v>
      </c>
      <c r="C1998">
        <v>5.8</v>
      </c>
      <c r="D1998">
        <v>10.199999999999999</v>
      </c>
      <c r="E1998">
        <v>170</v>
      </c>
      <c r="F1998">
        <v>6.6</v>
      </c>
      <c r="G1998">
        <v>1012.4</v>
      </c>
      <c r="H1998">
        <v>96</v>
      </c>
      <c r="I1998" s="101" t="s">
        <v>28</v>
      </c>
      <c r="J1998" s="1">
        <f>DATEVALUE(RIGHT(jaar_zip[[#This Row],[YYYYMMDD]],2)&amp;"-"&amp;MID(jaar_zip[[#This Row],[YYYYMMDD]],5,2)&amp;"-"&amp;LEFT(jaar_zip[[#This Row],[YYYYMMDD]],4))</f>
        <v>45336</v>
      </c>
      <c r="K1998" s="101" t="str">
        <f>IF(AND(VALUE(MONTH(jaar_zip[[#This Row],[Datum]]))=1,VALUE(WEEKNUM(jaar_zip[[#This Row],[Datum]],21))&gt;51),RIGHT(YEAR(jaar_zip[[#This Row],[Datum]])-1,2),RIGHT(YEAR(jaar_zip[[#This Row],[Datum]]),2))&amp;"-"&amp; TEXT(WEEKNUM(jaar_zip[[#This Row],[Datum]],21),"00")</f>
        <v>24-07</v>
      </c>
      <c r="L1998" s="101">
        <f>MONTH(jaar_zip[[#This Row],[Datum]])</f>
        <v>2</v>
      </c>
      <c r="M1998" s="101">
        <f>IF(ISNUMBER(jaar_zip[[#This Row],[etmaaltemperatuur]]),IF(jaar_zip[[#This Row],[etmaaltemperatuur]]&lt;stookgrens,stookgrens-jaar_zip[[#This Row],[etmaaltemperatuur]],0),"")</f>
        <v>7.8000000000000007</v>
      </c>
      <c r="N1998" s="101">
        <f>IF(ISNUMBER(jaar_zip[[#This Row],[graaddagen]]),IF(OR(MONTH(jaar_zip[[#This Row],[Datum]])=1,MONTH(jaar_zip[[#This Row],[Datum]])=2,MONTH(jaar_zip[[#This Row],[Datum]])=11,MONTH(jaar_zip[[#This Row],[Datum]])=12),1.1,IF(OR(MONTH(jaar_zip[[#This Row],[Datum]])=3,MONTH(jaar_zip[[#This Row],[Datum]])=10),1,0.8))*jaar_zip[[#This Row],[graaddagen]],"")</f>
        <v>8.5800000000000018</v>
      </c>
      <c r="O1998" s="101">
        <f>IF(ISNUMBER(jaar_zip[[#This Row],[etmaaltemperatuur]]),IF(jaar_zip[[#This Row],[etmaaltemperatuur]]&gt;stookgrens,jaar_zip[[#This Row],[etmaaltemperatuur]]-stookgrens,0),"")</f>
        <v>0</v>
      </c>
    </row>
    <row r="1999" spans="1:15" x14ac:dyDescent="0.3">
      <c r="A1999">
        <v>280</v>
      </c>
      <c r="B1999">
        <v>20240215</v>
      </c>
      <c r="C1999">
        <v>4.0999999999999996</v>
      </c>
      <c r="D1999">
        <v>12</v>
      </c>
      <c r="E1999">
        <v>159</v>
      </c>
      <c r="F1999">
        <v>0.8</v>
      </c>
      <c r="G1999">
        <v>1012.4</v>
      </c>
      <c r="H1999">
        <v>92</v>
      </c>
      <c r="I1999" s="101" t="s">
        <v>28</v>
      </c>
      <c r="J1999" s="1">
        <f>DATEVALUE(RIGHT(jaar_zip[[#This Row],[YYYYMMDD]],2)&amp;"-"&amp;MID(jaar_zip[[#This Row],[YYYYMMDD]],5,2)&amp;"-"&amp;LEFT(jaar_zip[[#This Row],[YYYYMMDD]],4))</f>
        <v>45337</v>
      </c>
      <c r="K1999" s="101" t="str">
        <f>IF(AND(VALUE(MONTH(jaar_zip[[#This Row],[Datum]]))=1,VALUE(WEEKNUM(jaar_zip[[#This Row],[Datum]],21))&gt;51),RIGHT(YEAR(jaar_zip[[#This Row],[Datum]])-1,2),RIGHT(YEAR(jaar_zip[[#This Row],[Datum]]),2))&amp;"-"&amp; TEXT(WEEKNUM(jaar_zip[[#This Row],[Datum]],21),"00")</f>
        <v>24-07</v>
      </c>
      <c r="L1999" s="101">
        <f>MONTH(jaar_zip[[#This Row],[Datum]])</f>
        <v>2</v>
      </c>
      <c r="M1999" s="101">
        <f>IF(ISNUMBER(jaar_zip[[#This Row],[etmaaltemperatuur]]),IF(jaar_zip[[#This Row],[etmaaltemperatuur]]&lt;stookgrens,stookgrens-jaar_zip[[#This Row],[etmaaltemperatuur]],0),"")</f>
        <v>6</v>
      </c>
      <c r="N1999" s="101">
        <f>IF(ISNUMBER(jaar_zip[[#This Row],[graaddagen]]),IF(OR(MONTH(jaar_zip[[#This Row],[Datum]])=1,MONTH(jaar_zip[[#This Row],[Datum]])=2,MONTH(jaar_zip[[#This Row],[Datum]])=11,MONTH(jaar_zip[[#This Row],[Datum]])=12),1.1,IF(OR(MONTH(jaar_zip[[#This Row],[Datum]])=3,MONTH(jaar_zip[[#This Row],[Datum]])=10),1,0.8))*jaar_zip[[#This Row],[graaddagen]],"")</f>
        <v>6.6000000000000005</v>
      </c>
      <c r="O1999" s="101">
        <f>IF(ISNUMBER(jaar_zip[[#This Row],[etmaaltemperatuur]]),IF(jaar_zip[[#This Row],[etmaaltemperatuur]]&gt;stookgrens,jaar_zip[[#This Row],[etmaaltemperatuur]]-stookgrens,0),"")</f>
        <v>0</v>
      </c>
    </row>
    <row r="2000" spans="1:15" x14ac:dyDescent="0.3">
      <c r="A2000">
        <v>280</v>
      </c>
      <c r="B2000">
        <v>20240216</v>
      </c>
      <c r="C2000">
        <v>4.7</v>
      </c>
      <c r="D2000">
        <v>10.4</v>
      </c>
      <c r="E2000">
        <v>238</v>
      </c>
      <c r="F2000">
        <v>1.3</v>
      </c>
      <c r="G2000">
        <v>1012.8</v>
      </c>
      <c r="H2000">
        <v>87</v>
      </c>
      <c r="I2000" s="101" t="s">
        <v>28</v>
      </c>
      <c r="J2000" s="1">
        <f>DATEVALUE(RIGHT(jaar_zip[[#This Row],[YYYYMMDD]],2)&amp;"-"&amp;MID(jaar_zip[[#This Row],[YYYYMMDD]],5,2)&amp;"-"&amp;LEFT(jaar_zip[[#This Row],[YYYYMMDD]],4))</f>
        <v>45338</v>
      </c>
      <c r="K2000" s="101" t="str">
        <f>IF(AND(VALUE(MONTH(jaar_zip[[#This Row],[Datum]]))=1,VALUE(WEEKNUM(jaar_zip[[#This Row],[Datum]],21))&gt;51),RIGHT(YEAR(jaar_zip[[#This Row],[Datum]])-1,2),RIGHT(YEAR(jaar_zip[[#This Row],[Datum]]),2))&amp;"-"&amp; TEXT(WEEKNUM(jaar_zip[[#This Row],[Datum]],21),"00")</f>
        <v>24-07</v>
      </c>
      <c r="L2000" s="101">
        <f>MONTH(jaar_zip[[#This Row],[Datum]])</f>
        <v>2</v>
      </c>
      <c r="M2000" s="101">
        <f>IF(ISNUMBER(jaar_zip[[#This Row],[etmaaltemperatuur]]),IF(jaar_zip[[#This Row],[etmaaltemperatuur]]&lt;stookgrens,stookgrens-jaar_zip[[#This Row],[etmaaltemperatuur]],0),"")</f>
        <v>7.6</v>
      </c>
      <c r="N2000" s="101">
        <f>IF(ISNUMBER(jaar_zip[[#This Row],[graaddagen]]),IF(OR(MONTH(jaar_zip[[#This Row],[Datum]])=1,MONTH(jaar_zip[[#This Row],[Datum]])=2,MONTH(jaar_zip[[#This Row],[Datum]])=11,MONTH(jaar_zip[[#This Row],[Datum]])=12),1.1,IF(OR(MONTH(jaar_zip[[#This Row],[Datum]])=3,MONTH(jaar_zip[[#This Row],[Datum]])=10),1,0.8))*jaar_zip[[#This Row],[graaddagen]],"")</f>
        <v>8.36</v>
      </c>
      <c r="O2000" s="101">
        <f>IF(ISNUMBER(jaar_zip[[#This Row],[etmaaltemperatuur]]),IF(jaar_zip[[#This Row],[etmaaltemperatuur]]&gt;stookgrens,jaar_zip[[#This Row],[etmaaltemperatuur]]-stookgrens,0),"")</f>
        <v>0</v>
      </c>
    </row>
    <row r="2001" spans="1:15" x14ac:dyDescent="0.3">
      <c r="A2001">
        <v>280</v>
      </c>
      <c r="B2001">
        <v>20240217</v>
      </c>
      <c r="C2001">
        <v>2.5</v>
      </c>
      <c r="D2001">
        <v>8.1999999999999993</v>
      </c>
      <c r="E2001">
        <v>622</v>
      </c>
      <c r="F2001">
        <v>-0.1</v>
      </c>
      <c r="G2001">
        <v>1029.4000000000001</v>
      </c>
      <c r="H2001">
        <v>87</v>
      </c>
      <c r="I2001" s="101" t="s">
        <v>28</v>
      </c>
      <c r="J2001" s="1">
        <f>DATEVALUE(RIGHT(jaar_zip[[#This Row],[YYYYMMDD]],2)&amp;"-"&amp;MID(jaar_zip[[#This Row],[YYYYMMDD]],5,2)&amp;"-"&amp;LEFT(jaar_zip[[#This Row],[YYYYMMDD]],4))</f>
        <v>45339</v>
      </c>
      <c r="K2001" s="101" t="str">
        <f>IF(AND(VALUE(MONTH(jaar_zip[[#This Row],[Datum]]))=1,VALUE(WEEKNUM(jaar_zip[[#This Row],[Datum]],21))&gt;51),RIGHT(YEAR(jaar_zip[[#This Row],[Datum]])-1,2),RIGHT(YEAR(jaar_zip[[#This Row],[Datum]]),2))&amp;"-"&amp; TEXT(WEEKNUM(jaar_zip[[#This Row],[Datum]],21),"00")</f>
        <v>24-07</v>
      </c>
      <c r="L2001" s="101">
        <f>MONTH(jaar_zip[[#This Row],[Datum]])</f>
        <v>2</v>
      </c>
      <c r="M2001" s="101">
        <f>IF(ISNUMBER(jaar_zip[[#This Row],[etmaaltemperatuur]]),IF(jaar_zip[[#This Row],[etmaaltemperatuur]]&lt;stookgrens,stookgrens-jaar_zip[[#This Row],[etmaaltemperatuur]],0),"")</f>
        <v>9.8000000000000007</v>
      </c>
      <c r="N2001" s="101">
        <f>IF(ISNUMBER(jaar_zip[[#This Row],[graaddagen]]),IF(OR(MONTH(jaar_zip[[#This Row],[Datum]])=1,MONTH(jaar_zip[[#This Row],[Datum]])=2,MONTH(jaar_zip[[#This Row],[Datum]])=11,MONTH(jaar_zip[[#This Row],[Datum]])=12),1.1,IF(OR(MONTH(jaar_zip[[#This Row],[Datum]])=3,MONTH(jaar_zip[[#This Row],[Datum]])=10),1,0.8))*jaar_zip[[#This Row],[graaddagen]],"")</f>
        <v>10.780000000000001</v>
      </c>
      <c r="O2001" s="101">
        <f>IF(ISNUMBER(jaar_zip[[#This Row],[etmaaltemperatuur]]),IF(jaar_zip[[#This Row],[etmaaltemperatuur]]&gt;stookgrens,jaar_zip[[#This Row],[etmaaltemperatuur]]-stookgrens,0),"")</f>
        <v>0</v>
      </c>
    </row>
    <row r="2002" spans="1:15" x14ac:dyDescent="0.3">
      <c r="A2002">
        <v>280</v>
      </c>
      <c r="B2002">
        <v>20240218</v>
      </c>
      <c r="C2002">
        <v>5.9</v>
      </c>
      <c r="D2002">
        <v>8.8000000000000007</v>
      </c>
      <c r="E2002">
        <v>149</v>
      </c>
      <c r="F2002">
        <v>14.9</v>
      </c>
      <c r="G2002">
        <v>1021.8</v>
      </c>
      <c r="H2002">
        <v>93</v>
      </c>
      <c r="I2002" s="101" t="s">
        <v>28</v>
      </c>
      <c r="J2002" s="1">
        <f>DATEVALUE(RIGHT(jaar_zip[[#This Row],[YYYYMMDD]],2)&amp;"-"&amp;MID(jaar_zip[[#This Row],[YYYYMMDD]],5,2)&amp;"-"&amp;LEFT(jaar_zip[[#This Row],[YYYYMMDD]],4))</f>
        <v>45340</v>
      </c>
      <c r="K2002" s="101" t="str">
        <f>IF(AND(VALUE(MONTH(jaar_zip[[#This Row],[Datum]]))=1,VALUE(WEEKNUM(jaar_zip[[#This Row],[Datum]],21))&gt;51),RIGHT(YEAR(jaar_zip[[#This Row],[Datum]])-1,2),RIGHT(YEAR(jaar_zip[[#This Row],[Datum]]),2))&amp;"-"&amp; TEXT(WEEKNUM(jaar_zip[[#This Row],[Datum]],21),"00")</f>
        <v>24-07</v>
      </c>
      <c r="L2002" s="101">
        <f>MONTH(jaar_zip[[#This Row],[Datum]])</f>
        <v>2</v>
      </c>
      <c r="M2002" s="101">
        <f>IF(ISNUMBER(jaar_zip[[#This Row],[etmaaltemperatuur]]),IF(jaar_zip[[#This Row],[etmaaltemperatuur]]&lt;stookgrens,stookgrens-jaar_zip[[#This Row],[etmaaltemperatuur]],0),"")</f>
        <v>9.1999999999999993</v>
      </c>
      <c r="N2002" s="101">
        <f>IF(ISNUMBER(jaar_zip[[#This Row],[graaddagen]]),IF(OR(MONTH(jaar_zip[[#This Row],[Datum]])=1,MONTH(jaar_zip[[#This Row],[Datum]])=2,MONTH(jaar_zip[[#This Row],[Datum]])=11,MONTH(jaar_zip[[#This Row],[Datum]])=12),1.1,IF(OR(MONTH(jaar_zip[[#This Row],[Datum]])=3,MONTH(jaar_zip[[#This Row],[Datum]])=10),1,0.8))*jaar_zip[[#This Row],[graaddagen]],"")</f>
        <v>10.119999999999999</v>
      </c>
      <c r="O2002" s="101">
        <f>IF(ISNUMBER(jaar_zip[[#This Row],[etmaaltemperatuur]]),IF(jaar_zip[[#This Row],[etmaaltemperatuur]]&gt;stookgrens,jaar_zip[[#This Row],[etmaaltemperatuur]]-stookgrens,0),"")</f>
        <v>0</v>
      </c>
    </row>
    <row r="2003" spans="1:15" x14ac:dyDescent="0.3">
      <c r="A2003">
        <v>280</v>
      </c>
      <c r="B2003">
        <v>20240219</v>
      </c>
      <c r="C2003">
        <v>4.5</v>
      </c>
      <c r="D2003">
        <v>8.1</v>
      </c>
      <c r="E2003">
        <v>225</v>
      </c>
      <c r="F2003">
        <v>1.6</v>
      </c>
      <c r="G2003">
        <v>1023.6</v>
      </c>
      <c r="H2003">
        <v>92</v>
      </c>
      <c r="I2003" s="101" t="s">
        <v>28</v>
      </c>
      <c r="J2003" s="1">
        <f>DATEVALUE(RIGHT(jaar_zip[[#This Row],[YYYYMMDD]],2)&amp;"-"&amp;MID(jaar_zip[[#This Row],[YYYYMMDD]],5,2)&amp;"-"&amp;LEFT(jaar_zip[[#This Row],[YYYYMMDD]],4))</f>
        <v>45341</v>
      </c>
      <c r="K2003" s="101" t="str">
        <f>IF(AND(VALUE(MONTH(jaar_zip[[#This Row],[Datum]]))=1,VALUE(WEEKNUM(jaar_zip[[#This Row],[Datum]],21))&gt;51),RIGHT(YEAR(jaar_zip[[#This Row],[Datum]])-1,2),RIGHT(YEAR(jaar_zip[[#This Row],[Datum]]),2))&amp;"-"&amp; TEXT(WEEKNUM(jaar_zip[[#This Row],[Datum]],21),"00")</f>
        <v>24-08</v>
      </c>
      <c r="L2003" s="101">
        <f>MONTH(jaar_zip[[#This Row],[Datum]])</f>
        <v>2</v>
      </c>
      <c r="M2003" s="101">
        <f>IF(ISNUMBER(jaar_zip[[#This Row],[etmaaltemperatuur]]),IF(jaar_zip[[#This Row],[etmaaltemperatuur]]&lt;stookgrens,stookgrens-jaar_zip[[#This Row],[etmaaltemperatuur]],0),"")</f>
        <v>9.9</v>
      </c>
      <c r="N2003" s="101">
        <f>IF(ISNUMBER(jaar_zip[[#This Row],[graaddagen]]),IF(OR(MONTH(jaar_zip[[#This Row],[Datum]])=1,MONTH(jaar_zip[[#This Row],[Datum]])=2,MONTH(jaar_zip[[#This Row],[Datum]])=11,MONTH(jaar_zip[[#This Row],[Datum]])=12),1.1,IF(OR(MONTH(jaar_zip[[#This Row],[Datum]])=3,MONTH(jaar_zip[[#This Row],[Datum]])=10),1,0.8))*jaar_zip[[#This Row],[graaddagen]],"")</f>
        <v>10.89</v>
      </c>
      <c r="O2003" s="101">
        <f>IF(ISNUMBER(jaar_zip[[#This Row],[etmaaltemperatuur]]),IF(jaar_zip[[#This Row],[etmaaltemperatuur]]&gt;stookgrens,jaar_zip[[#This Row],[etmaaltemperatuur]]-stookgrens,0),"")</f>
        <v>0</v>
      </c>
    </row>
    <row r="2004" spans="1:15" x14ac:dyDescent="0.3">
      <c r="A2004">
        <v>280</v>
      </c>
      <c r="B2004">
        <v>20240220</v>
      </c>
      <c r="C2004">
        <v>5.7</v>
      </c>
      <c r="D2004">
        <v>7.8</v>
      </c>
      <c r="E2004">
        <v>434</v>
      </c>
      <c r="F2004">
        <v>-0.1</v>
      </c>
      <c r="G2004">
        <v>1023.3</v>
      </c>
      <c r="H2004">
        <v>88</v>
      </c>
      <c r="I2004" s="101" t="s">
        <v>28</v>
      </c>
      <c r="J2004" s="1">
        <f>DATEVALUE(RIGHT(jaar_zip[[#This Row],[YYYYMMDD]],2)&amp;"-"&amp;MID(jaar_zip[[#This Row],[YYYYMMDD]],5,2)&amp;"-"&amp;LEFT(jaar_zip[[#This Row],[YYYYMMDD]],4))</f>
        <v>45342</v>
      </c>
      <c r="K2004" s="101" t="str">
        <f>IF(AND(VALUE(MONTH(jaar_zip[[#This Row],[Datum]]))=1,VALUE(WEEKNUM(jaar_zip[[#This Row],[Datum]],21))&gt;51),RIGHT(YEAR(jaar_zip[[#This Row],[Datum]])-1,2),RIGHT(YEAR(jaar_zip[[#This Row],[Datum]]),2))&amp;"-"&amp; TEXT(WEEKNUM(jaar_zip[[#This Row],[Datum]],21),"00")</f>
        <v>24-08</v>
      </c>
      <c r="L2004" s="101">
        <f>MONTH(jaar_zip[[#This Row],[Datum]])</f>
        <v>2</v>
      </c>
      <c r="M2004" s="101">
        <f>IF(ISNUMBER(jaar_zip[[#This Row],[etmaaltemperatuur]]),IF(jaar_zip[[#This Row],[etmaaltemperatuur]]&lt;stookgrens,stookgrens-jaar_zip[[#This Row],[etmaaltemperatuur]],0),"")</f>
        <v>10.199999999999999</v>
      </c>
      <c r="N2004" s="101">
        <f>IF(ISNUMBER(jaar_zip[[#This Row],[graaddagen]]),IF(OR(MONTH(jaar_zip[[#This Row],[Datum]])=1,MONTH(jaar_zip[[#This Row],[Datum]])=2,MONTH(jaar_zip[[#This Row],[Datum]])=11,MONTH(jaar_zip[[#This Row],[Datum]])=12),1.1,IF(OR(MONTH(jaar_zip[[#This Row],[Datum]])=3,MONTH(jaar_zip[[#This Row],[Datum]])=10),1,0.8))*jaar_zip[[#This Row],[graaddagen]],"")</f>
        <v>11.22</v>
      </c>
      <c r="O2004" s="101">
        <f>IF(ISNUMBER(jaar_zip[[#This Row],[etmaaltemperatuur]]),IF(jaar_zip[[#This Row],[etmaaltemperatuur]]&gt;stookgrens,jaar_zip[[#This Row],[etmaaltemperatuur]]-stookgrens,0),"")</f>
        <v>0</v>
      </c>
    </row>
    <row r="2005" spans="1:15" x14ac:dyDescent="0.3">
      <c r="A2005">
        <v>280</v>
      </c>
      <c r="B2005">
        <v>20240221</v>
      </c>
      <c r="C2005">
        <v>6.4</v>
      </c>
      <c r="D2005">
        <v>8.8000000000000007</v>
      </c>
      <c r="E2005">
        <v>244</v>
      </c>
      <c r="F2005">
        <v>4.5</v>
      </c>
      <c r="G2005">
        <v>1008.9</v>
      </c>
      <c r="H2005">
        <v>90</v>
      </c>
      <c r="I2005" s="101" t="s">
        <v>28</v>
      </c>
      <c r="J2005" s="1">
        <f>DATEVALUE(RIGHT(jaar_zip[[#This Row],[YYYYMMDD]],2)&amp;"-"&amp;MID(jaar_zip[[#This Row],[YYYYMMDD]],5,2)&amp;"-"&amp;LEFT(jaar_zip[[#This Row],[YYYYMMDD]],4))</f>
        <v>45343</v>
      </c>
      <c r="K2005" s="101" t="str">
        <f>IF(AND(VALUE(MONTH(jaar_zip[[#This Row],[Datum]]))=1,VALUE(WEEKNUM(jaar_zip[[#This Row],[Datum]],21))&gt;51),RIGHT(YEAR(jaar_zip[[#This Row],[Datum]])-1,2),RIGHT(YEAR(jaar_zip[[#This Row],[Datum]]),2))&amp;"-"&amp; TEXT(WEEKNUM(jaar_zip[[#This Row],[Datum]],21),"00")</f>
        <v>24-08</v>
      </c>
      <c r="L2005" s="101">
        <f>MONTH(jaar_zip[[#This Row],[Datum]])</f>
        <v>2</v>
      </c>
      <c r="M2005" s="101">
        <f>IF(ISNUMBER(jaar_zip[[#This Row],[etmaaltemperatuur]]),IF(jaar_zip[[#This Row],[etmaaltemperatuur]]&lt;stookgrens,stookgrens-jaar_zip[[#This Row],[etmaaltemperatuur]],0),"")</f>
        <v>9.1999999999999993</v>
      </c>
      <c r="N2005" s="101">
        <f>IF(ISNUMBER(jaar_zip[[#This Row],[graaddagen]]),IF(OR(MONTH(jaar_zip[[#This Row],[Datum]])=1,MONTH(jaar_zip[[#This Row],[Datum]])=2,MONTH(jaar_zip[[#This Row],[Datum]])=11,MONTH(jaar_zip[[#This Row],[Datum]])=12),1.1,IF(OR(MONTH(jaar_zip[[#This Row],[Datum]])=3,MONTH(jaar_zip[[#This Row],[Datum]])=10),1,0.8))*jaar_zip[[#This Row],[graaddagen]],"")</f>
        <v>10.119999999999999</v>
      </c>
      <c r="O2005" s="101">
        <f>IF(ISNUMBER(jaar_zip[[#This Row],[etmaaltemperatuur]]),IF(jaar_zip[[#This Row],[etmaaltemperatuur]]&gt;stookgrens,jaar_zip[[#This Row],[etmaaltemperatuur]]-stookgrens,0),"")</f>
        <v>0</v>
      </c>
    </row>
    <row r="2006" spans="1:15" x14ac:dyDescent="0.3">
      <c r="A2006">
        <v>280</v>
      </c>
      <c r="B2006">
        <v>20240222</v>
      </c>
      <c r="C2006">
        <v>6.9</v>
      </c>
      <c r="D2006">
        <v>9.8000000000000007</v>
      </c>
      <c r="E2006">
        <v>411</v>
      </c>
      <c r="F2006">
        <v>6.6</v>
      </c>
      <c r="G2006">
        <v>984.6</v>
      </c>
      <c r="H2006">
        <v>90</v>
      </c>
      <c r="I2006" s="101" t="s">
        <v>28</v>
      </c>
      <c r="J2006" s="1">
        <f>DATEVALUE(RIGHT(jaar_zip[[#This Row],[YYYYMMDD]],2)&amp;"-"&amp;MID(jaar_zip[[#This Row],[YYYYMMDD]],5,2)&amp;"-"&amp;LEFT(jaar_zip[[#This Row],[YYYYMMDD]],4))</f>
        <v>45344</v>
      </c>
      <c r="K2006" s="101" t="str">
        <f>IF(AND(VALUE(MONTH(jaar_zip[[#This Row],[Datum]]))=1,VALUE(WEEKNUM(jaar_zip[[#This Row],[Datum]],21))&gt;51),RIGHT(YEAR(jaar_zip[[#This Row],[Datum]])-1,2),RIGHT(YEAR(jaar_zip[[#This Row],[Datum]]),2))&amp;"-"&amp; TEXT(WEEKNUM(jaar_zip[[#This Row],[Datum]],21),"00")</f>
        <v>24-08</v>
      </c>
      <c r="L2006" s="101">
        <f>MONTH(jaar_zip[[#This Row],[Datum]])</f>
        <v>2</v>
      </c>
      <c r="M2006" s="101">
        <f>IF(ISNUMBER(jaar_zip[[#This Row],[etmaaltemperatuur]]),IF(jaar_zip[[#This Row],[etmaaltemperatuur]]&lt;stookgrens,stookgrens-jaar_zip[[#This Row],[etmaaltemperatuur]],0),"")</f>
        <v>8.1999999999999993</v>
      </c>
      <c r="N2006" s="101">
        <f>IF(ISNUMBER(jaar_zip[[#This Row],[graaddagen]]),IF(OR(MONTH(jaar_zip[[#This Row],[Datum]])=1,MONTH(jaar_zip[[#This Row],[Datum]])=2,MONTH(jaar_zip[[#This Row],[Datum]])=11,MONTH(jaar_zip[[#This Row],[Datum]])=12),1.1,IF(OR(MONTH(jaar_zip[[#This Row],[Datum]])=3,MONTH(jaar_zip[[#This Row],[Datum]])=10),1,0.8))*jaar_zip[[#This Row],[graaddagen]],"")</f>
        <v>9.02</v>
      </c>
      <c r="O2006" s="101">
        <f>IF(ISNUMBER(jaar_zip[[#This Row],[etmaaltemperatuur]]),IF(jaar_zip[[#This Row],[etmaaltemperatuur]]&gt;stookgrens,jaar_zip[[#This Row],[etmaaltemperatuur]]-stookgrens,0),"")</f>
        <v>0</v>
      </c>
    </row>
    <row r="2007" spans="1:15" x14ac:dyDescent="0.3">
      <c r="A2007">
        <v>280</v>
      </c>
      <c r="B2007">
        <v>20240223</v>
      </c>
      <c r="C2007">
        <v>6.8</v>
      </c>
      <c r="D2007">
        <v>5.9</v>
      </c>
      <c r="E2007">
        <v>335</v>
      </c>
      <c r="F2007">
        <v>0.9</v>
      </c>
      <c r="G2007">
        <v>989</v>
      </c>
      <c r="H2007">
        <v>80</v>
      </c>
      <c r="I2007" s="101" t="s">
        <v>28</v>
      </c>
      <c r="J2007" s="1">
        <f>DATEVALUE(RIGHT(jaar_zip[[#This Row],[YYYYMMDD]],2)&amp;"-"&amp;MID(jaar_zip[[#This Row],[YYYYMMDD]],5,2)&amp;"-"&amp;LEFT(jaar_zip[[#This Row],[YYYYMMDD]],4))</f>
        <v>45345</v>
      </c>
      <c r="K2007" s="101" t="str">
        <f>IF(AND(VALUE(MONTH(jaar_zip[[#This Row],[Datum]]))=1,VALUE(WEEKNUM(jaar_zip[[#This Row],[Datum]],21))&gt;51),RIGHT(YEAR(jaar_zip[[#This Row],[Datum]])-1,2),RIGHT(YEAR(jaar_zip[[#This Row],[Datum]]),2))&amp;"-"&amp; TEXT(WEEKNUM(jaar_zip[[#This Row],[Datum]],21),"00")</f>
        <v>24-08</v>
      </c>
      <c r="L2007" s="101">
        <f>MONTH(jaar_zip[[#This Row],[Datum]])</f>
        <v>2</v>
      </c>
      <c r="M2007" s="101">
        <f>IF(ISNUMBER(jaar_zip[[#This Row],[etmaaltemperatuur]]),IF(jaar_zip[[#This Row],[etmaaltemperatuur]]&lt;stookgrens,stookgrens-jaar_zip[[#This Row],[etmaaltemperatuur]],0),"")</f>
        <v>12.1</v>
      </c>
      <c r="N2007" s="101">
        <f>IF(ISNUMBER(jaar_zip[[#This Row],[graaddagen]]),IF(OR(MONTH(jaar_zip[[#This Row],[Datum]])=1,MONTH(jaar_zip[[#This Row],[Datum]])=2,MONTH(jaar_zip[[#This Row],[Datum]])=11,MONTH(jaar_zip[[#This Row],[Datum]])=12),1.1,IF(OR(MONTH(jaar_zip[[#This Row],[Datum]])=3,MONTH(jaar_zip[[#This Row],[Datum]])=10),1,0.8))*jaar_zip[[#This Row],[graaddagen]],"")</f>
        <v>13.31</v>
      </c>
      <c r="O2007" s="101">
        <f>IF(ISNUMBER(jaar_zip[[#This Row],[etmaaltemperatuur]]),IF(jaar_zip[[#This Row],[etmaaltemperatuur]]&gt;stookgrens,jaar_zip[[#This Row],[etmaaltemperatuur]]-stookgrens,0),"")</f>
        <v>0</v>
      </c>
    </row>
    <row r="2008" spans="1:15" x14ac:dyDescent="0.3">
      <c r="A2008">
        <v>280</v>
      </c>
      <c r="B2008">
        <v>20240224</v>
      </c>
      <c r="C2008">
        <v>4</v>
      </c>
      <c r="D2008">
        <v>4.5999999999999996</v>
      </c>
      <c r="E2008">
        <v>437</v>
      </c>
      <c r="F2008">
        <v>1.4</v>
      </c>
      <c r="G2008">
        <v>997.8</v>
      </c>
      <c r="H2008">
        <v>86</v>
      </c>
      <c r="I2008" s="101" t="s">
        <v>28</v>
      </c>
      <c r="J2008" s="1">
        <f>DATEVALUE(RIGHT(jaar_zip[[#This Row],[YYYYMMDD]],2)&amp;"-"&amp;MID(jaar_zip[[#This Row],[YYYYMMDD]],5,2)&amp;"-"&amp;LEFT(jaar_zip[[#This Row],[YYYYMMDD]],4))</f>
        <v>45346</v>
      </c>
      <c r="K2008" s="101" t="str">
        <f>IF(AND(VALUE(MONTH(jaar_zip[[#This Row],[Datum]]))=1,VALUE(WEEKNUM(jaar_zip[[#This Row],[Datum]],21))&gt;51),RIGHT(YEAR(jaar_zip[[#This Row],[Datum]])-1,2),RIGHT(YEAR(jaar_zip[[#This Row],[Datum]]),2))&amp;"-"&amp; TEXT(WEEKNUM(jaar_zip[[#This Row],[Datum]],21),"00")</f>
        <v>24-08</v>
      </c>
      <c r="L2008" s="101">
        <f>MONTH(jaar_zip[[#This Row],[Datum]])</f>
        <v>2</v>
      </c>
      <c r="M2008" s="101">
        <f>IF(ISNUMBER(jaar_zip[[#This Row],[etmaaltemperatuur]]),IF(jaar_zip[[#This Row],[etmaaltemperatuur]]&lt;stookgrens,stookgrens-jaar_zip[[#This Row],[etmaaltemperatuur]],0),"")</f>
        <v>13.4</v>
      </c>
      <c r="N2008" s="101">
        <f>IF(ISNUMBER(jaar_zip[[#This Row],[graaddagen]]),IF(OR(MONTH(jaar_zip[[#This Row],[Datum]])=1,MONTH(jaar_zip[[#This Row],[Datum]])=2,MONTH(jaar_zip[[#This Row],[Datum]])=11,MONTH(jaar_zip[[#This Row],[Datum]])=12),1.1,IF(OR(MONTH(jaar_zip[[#This Row],[Datum]])=3,MONTH(jaar_zip[[#This Row],[Datum]])=10),1,0.8))*jaar_zip[[#This Row],[graaddagen]],"")</f>
        <v>14.740000000000002</v>
      </c>
      <c r="O2008" s="101">
        <f>IF(ISNUMBER(jaar_zip[[#This Row],[etmaaltemperatuur]]),IF(jaar_zip[[#This Row],[etmaaltemperatuur]]&gt;stookgrens,jaar_zip[[#This Row],[etmaaltemperatuur]]-stookgrens,0),"")</f>
        <v>0</v>
      </c>
    </row>
    <row r="2009" spans="1:15" x14ac:dyDescent="0.3">
      <c r="A2009">
        <v>280</v>
      </c>
      <c r="B2009">
        <v>20240225</v>
      </c>
      <c r="C2009">
        <v>3</v>
      </c>
      <c r="D2009">
        <v>4.5999999999999996</v>
      </c>
      <c r="E2009">
        <v>443</v>
      </c>
      <c r="F2009">
        <v>1.5</v>
      </c>
      <c r="G2009">
        <v>1000.8</v>
      </c>
      <c r="H2009">
        <v>90</v>
      </c>
      <c r="I2009" s="101" t="s">
        <v>28</v>
      </c>
      <c r="J2009" s="1">
        <f>DATEVALUE(RIGHT(jaar_zip[[#This Row],[YYYYMMDD]],2)&amp;"-"&amp;MID(jaar_zip[[#This Row],[YYYYMMDD]],5,2)&amp;"-"&amp;LEFT(jaar_zip[[#This Row],[YYYYMMDD]],4))</f>
        <v>45347</v>
      </c>
      <c r="K2009" s="101" t="str">
        <f>IF(AND(VALUE(MONTH(jaar_zip[[#This Row],[Datum]]))=1,VALUE(WEEKNUM(jaar_zip[[#This Row],[Datum]],21))&gt;51),RIGHT(YEAR(jaar_zip[[#This Row],[Datum]])-1,2),RIGHT(YEAR(jaar_zip[[#This Row],[Datum]]),2))&amp;"-"&amp; TEXT(WEEKNUM(jaar_zip[[#This Row],[Datum]],21),"00")</f>
        <v>24-08</v>
      </c>
      <c r="L2009" s="101">
        <f>MONTH(jaar_zip[[#This Row],[Datum]])</f>
        <v>2</v>
      </c>
      <c r="M2009" s="101">
        <f>IF(ISNUMBER(jaar_zip[[#This Row],[etmaaltemperatuur]]),IF(jaar_zip[[#This Row],[etmaaltemperatuur]]&lt;stookgrens,stookgrens-jaar_zip[[#This Row],[etmaaltemperatuur]],0),"")</f>
        <v>13.4</v>
      </c>
      <c r="N2009" s="101">
        <f>IF(ISNUMBER(jaar_zip[[#This Row],[graaddagen]]),IF(OR(MONTH(jaar_zip[[#This Row],[Datum]])=1,MONTH(jaar_zip[[#This Row],[Datum]])=2,MONTH(jaar_zip[[#This Row],[Datum]])=11,MONTH(jaar_zip[[#This Row],[Datum]])=12),1.1,IF(OR(MONTH(jaar_zip[[#This Row],[Datum]])=3,MONTH(jaar_zip[[#This Row],[Datum]])=10),1,0.8))*jaar_zip[[#This Row],[graaddagen]],"")</f>
        <v>14.740000000000002</v>
      </c>
      <c r="O2009" s="101">
        <f>IF(ISNUMBER(jaar_zip[[#This Row],[etmaaltemperatuur]]),IF(jaar_zip[[#This Row],[etmaaltemperatuur]]&gt;stookgrens,jaar_zip[[#This Row],[etmaaltemperatuur]]-stookgrens,0),"")</f>
        <v>0</v>
      </c>
    </row>
    <row r="2010" spans="1:15" x14ac:dyDescent="0.3">
      <c r="A2010">
        <v>280</v>
      </c>
      <c r="B2010">
        <v>20240226</v>
      </c>
      <c r="C2010">
        <v>5.3</v>
      </c>
      <c r="D2010">
        <v>4</v>
      </c>
      <c r="E2010">
        <v>361</v>
      </c>
      <c r="F2010">
        <v>0</v>
      </c>
      <c r="G2010">
        <v>1009.6</v>
      </c>
      <c r="H2010">
        <v>85</v>
      </c>
      <c r="I2010" s="101" t="s">
        <v>28</v>
      </c>
      <c r="J2010" s="1">
        <f>DATEVALUE(RIGHT(jaar_zip[[#This Row],[YYYYMMDD]],2)&amp;"-"&amp;MID(jaar_zip[[#This Row],[YYYYMMDD]],5,2)&amp;"-"&amp;LEFT(jaar_zip[[#This Row],[YYYYMMDD]],4))</f>
        <v>45348</v>
      </c>
      <c r="K2010" s="101" t="str">
        <f>IF(AND(VALUE(MONTH(jaar_zip[[#This Row],[Datum]]))=1,VALUE(WEEKNUM(jaar_zip[[#This Row],[Datum]],21))&gt;51),RIGHT(YEAR(jaar_zip[[#This Row],[Datum]])-1,2),RIGHT(YEAR(jaar_zip[[#This Row],[Datum]]),2))&amp;"-"&amp; TEXT(WEEKNUM(jaar_zip[[#This Row],[Datum]],21),"00")</f>
        <v>24-09</v>
      </c>
      <c r="L2010" s="101">
        <f>MONTH(jaar_zip[[#This Row],[Datum]])</f>
        <v>2</v>
      </c>
      <c r="M2010" s="101">
        <f>IF(ISNUMBER(jaar_zip[[#This Row],[etmaaltemperatuur]]),IF(jaar_zip[[#This Row],[etmaaltemperatuur]]&lt;stookgrens,stookgrens-jaar_zip[[#This Row],[etmaaltemperatuur]],0),"")</f>
        <v>14</v>
      </c>
      <c r="N2010" s="101">
        <f>IF(ISNUMBER(jaar_zip[[#This Row],[graaddagen]]),IF(OR(MONTH(jaar_zip[[#This Row],[Datum]])=1,MONTH(jaar_zip[[#This Row],[Datum]])=2,MONTH(jaar_zip[[#This Row],[Datum]])=11,MONTH(jaar_zip[[#This Row],[Datum]])=12),1.1,IF(OR(MONTH(jaar_zip[[#This Row],[Datum]])=3,MONTH(jaar_zip[[#This Row],[Datum]])=10),1,0.8))*jaar_zip[[#This Row],[graaddagen]],"")</f>
        <v>15.400000000000002</v>
      </c>
      <c r="O2010" s="101">
        <f>IF(ISNUMBER(jaar_zip[[#This Row],[etmaaltemperatuur]]),IF(jaar_zip[[#This Row],[etmaaltemperatuur]]&gt;stookgrens,jaar_zip[[#This Row],[etmaaltemperatuur]]-stookgrens,0),"")</f>
        <v>0</v>
      </c>
    </row>
    <row r="2011" spans="1:15" x14ac:dyDescent="0.3">
      <c r="A2011">
        <v>280</v>
      </c>
      <c r="B2011">
        <v>20240227</v>
      </c>
      <c r="C2011">
        <v>2.2999999999999998</v>
      </c>
      <c r="D2011">
        <v>3.4</v>
      </c>
      <c r="E2011">
        <v>626</v>
      </c>
      <c r="F2011">
        <v>0</v>
      </c>
      <c r="G2011">
        <v>1018.8</v>
      </c>
      <c r="H2011">
        <v>87</v>
      </c>
      <c r="I2011" s="101" t="s">
        <v>28</v>
      </c>
      <c r="J2011" s="1">
        <f>DATEVALUE(RIGHT(jaar_zip[[#This Row],[YYYYMMDD]],2)&amp;"-"&amp;MID(jaar_zip[[#This Row],[YYYYMMDD]],5,2)&amp;"-"&amp;LEFT(jaar_zip[[#This Row],[YYYYMMDD]],4))</f>
        <v>45349</v>
      </c>
      <c r="K2011" s="101" t="str">
        <f>IF(AND(VALUE(MONTH(jaar_zip[[#This Row],[Datum]]))=1,VALUE(WEEKNUM(jaar_zip[[#This Row],[Datum]],21))&gt;51),RIGHT(YEAR(jaar_zip[[#This Row],[Datum]])-1,2),RIGHT(YEAR(jaar_zip[[#This Row],[Datum]]),2))&amp;"-"&amp; TEXT(WEEKNUM(jaar_zip[[#This Row],[Datum]],21),"00")</f>
        <v>24-09</v>
      </c>
      <c r="L2011" s="101">
        <f>MONTH(jaar_zip[[#This Row],[Datum]])</f>
        <v>2</v>
      </c>
      <c r="M2011" s="101">
        <f>IF(ISNUMBER(jaar_zip[[#This Row],[etmaaltemperatuur]]),IF(jaar_zip[[#This Row],[etmaaltemperatuur]]&lt;stookgrens,stookgrens-jaar_zip[[#This Row],[etmaaltemperatuur]],0),"")</f>
        <v>14.6</v>
      </c>
      <c r="N2011" s="101">
        <f>IF(ISNUMBER(jaar_zip[[#This Row],[graaddagen]]),IF(OR(MONTH(jaar_zip[[#This Row],[Datum]])=1,MONTH(jaar_zip[[#This Row],[Datum]])=2,MONTH(jaar_zip[[#This Row],[Datum]])=11,MONTH(jaar_zip[[#This Row],[Datum]])=12),1.1,IF(OR(MONTH(jaar_zip[[#This Row],[Datum]])=3,MONTH(jaar_zip[[#This Row],[Datum]])=10),1,0.8))*jaar_zip[[#This Row],[graaddagen]],"")</f>
        <v>16.060000000000002</v>
      </c>
      <c r="O2011" s="101">
        <f>IF(ISNUMBER(jaar_zip[[#This Row],[etmaaltemperatuur]]),IF(jaar_zip[[#This Row],[etmaaltemperatuur]]&gt;stookgrens,jaar_zip[[#This Row],[etmaaltemperatuur]]-stookgrens,0),"")</f>
        <v>0</v>
      </c>
    </row>
    <row r="2012" spans="1:15" x14ac:dyDescent="0.3">
      <c r="A2012">
        <v>280</v>
      </c>
      <c r="B2012">
        <v>20240228</v>
      </c>
      <c r="C2012">
        <v>4.2</v>
      </c>
      <c r="D2012">
        <v>5.3</v>
      </c>
      <c r="E2012">
        <v>341</v>
      </c>
      <c r="F2012">
        <v>0</v>
      </c>
      <c r="G2012">
        <v>1018.7</v>
      </c>
      <c r="H2012">
        <v>91</v>
      </c>
      <c r="I2012" s="101" t="s">
        <v>28</v>
      </c>
      <c r="J2012" s="1">
        <f>DATEVALUE(RIGHT(jaar_zip[[#This Row],[YYYYMMDD]],2)&amp;"-"&amp;MID(jaar_zip[[#This Row],[YYYYMMDD]],5,2)&amp;"-"&amp;LEFT(jaar_zip[[#This Row],[YYYYMMDD]],4))</f>
        <v>45350</v>
      </c>
      <c r="K2012" s="101" t="str">
        <f>IF(AND(VALUE(MONTH(jaar_zip[[#This Row],[Datum]]))=1,VALUE(WEEKNUM(jaar_zip[[#This Row],[Datum]],21))&gt;51),RIGHT(YEAR(jaar_zip[[#This Row],[Datum]])-1,2),RIGHT(YEAR(jaar_zip[[#This Row],[Datum]]),2))&amp;"-"&amp; TEXT(WEEKNUM(jaar_zip[[#This Row],[Datum]],21),"00")</f>
        <v>24-09</v>
      </c>
      <c r="L2012" s="101">
        <f>MONTH(jaar_zip[[#This Row],[Datum]])</f>
        <v>2</v>
      </c>
      <c r="M2012" s="101">
        <f>IF(ISNUMBER(jaar_zip[[#This Row],[etmaaltemperatuur]]),IF(jaar_zip[[#This Row],[etmaaltemperatuur]]&lt;stookgrens,stookgrens-jaar_zip[[#This Row],[etmaaltemperatuur]],0),"")</f>
        <v>12.7</v>
      </c>
      <c r="N2012" s="101">
        <f>IF(ISNUMBER(jaar_zip[[#This Row],[graaddagen]]),IF(OR(MONTH(jaar_zip[[#This Row],[Datum]])=1,MONTH(jaar_zip[[#This Row],[Datum]])=2,MONTH(jaar_zip[[#This Row],[Datum]])=11,MONTH(jaar_zip[[#This Row],[Datum]])=12),1.1,IF(OR(MONTH(jaar_zip[[#This Row],[Datum]])=3,MONTH(jaar_zip[[#This Row],[Datum]])=10),1,0.8))*jaar_zip[[#This Row],[graaddagen]],"")</f>
        <v>13.97</v>
      </c>
      <c r="O2012" s="101">
        <f>IF(ISNUMBER(jaar_zip[[#This Row],[etmaaltemperatuur]]),IF(jaar_zip[[#This Row],[etmaaltemperatuur]]&gt;stookgrens,jaar_zip[[#This Row],[etmaaltemperatuur]]-stookgrens,0),"")</f>
        <v>0</v>
      </c>
    </row>
    <row r="2013" spans="1:15" x14ac:dyDescent="0.3">
      <c r="A2013">
        <v>280</v>
      </c>
      <c r="B2013">
        <v>20240229</v>
      </c>
      <c r="C2013">
        <v>5.3</v>
      </c>
      <c r="D2013">
        <v>7.1</v>
      </c>
      <c r="E2013">
        <v>274</v>
      </c>
      <c r="F2013">
        <v>6</v>
      </c>
      <c r="G2013">
        <v>1007.7</v>
      </c>
      <c r="H2013">
        <v>91</v>
      </c>
      <c r="I2013" s="101" t="s">
        <v>28</v>
      </c>
      <c r="J2013" s="1">
        <f>DATEVALUE(RIGHT(jaar_zip[[#This Row],[YYYYMMDD]],2)&amp;"-"&amp;MID(jaar_zip[[#This Row],[YYYYMMDD]],5,2)&amp;"-"&amp;LEFT(jaar_zip[[#This Row],[YYYYMMDD]],4))</f>
        <v>45351</v>
      </c>
      <c r="K2013" s="101" t="str">
        <f>IF(AND(VALUE(MONTH(jaar_zip[[#This Row],[Datum]]))=1,VALUE(WEEKNUM(jaar_zip[[#This Row],[Datum]],21))&gt;51),RIGHT(YEAR(jaar_zip[[#This Row],[Datum]])-1,2),RIGHT(YEAR(jaar_zip[[#This Row],[Datum]]),2))&amp;"-"&amp; TEXT(WEEKNUM(jaar_zip[[#This Row],[Datum]],21),"00")</f>
        <v>24-09</v>
      </c>
      <c r="L2013" s="101">
        <f>MONTH(jaar_zip[[#This Row],[Datum]])</f>
        <v>2</v>
      </c>
      <c r="M2013" s="101">
        <f>IF(ISNUMBER(jaar_zip[[#This Row],[etmaaltemperatuur]]),IF(jaar_zip[[#This Row],[etmaaltemperatuur]]&lt;stookgrens,stookgrens-jaar_zip[[#This Row],[etmaaltemperatuur]],0),"")</f>
        <v>10.9</v>
      </c>
      <c r="N2013" s="101">
        <f>IF(ISNUMBER(jaar_zip[[#This Row],[graaddagen]]),IF(OR(MONTH(jaar_zip[[#This Row],[Datum]])=1,MONTH(jaar_zip[[#This Row],[Datum]])=2,MONTH(jaar_zip[[#This Row],[Datum]])=11,MONTH(jaar_zip[[#This Row],[Datum]])=12),1.1,IF(OR(MONTH(jaar_zip[[#This Row],[Datum]])=3,MONTH(jaar_zip[[#This Row],[Datum]])=10),1,0.8))*jaar_zip[[#This Row],[graaddagen]],"")</f>
        <v>11.990000000000002</v>
      </c>
      <c r="O2013" s="101">
        <f>IF(ISNUMBER(jaar_zip[[#This Row],[etmaaltemperatuur]]),IF(jaar_zip[[#This Row],[etmaaltemperatuur]]&gt;stookgrens,jaar_zip[[#This Row],[etmaaltemperatuur]]-stookgrens,0),"")</f>
        <v>0</v>
      </c>
    </row>
    <row r="2014" spans="1:15" x14ac:dyDescent="0.3">
      <c r="A2014">
        <v>280</v>
      </c>
      <c r="B2014">
        <v>20240301</v>
      </c>
      <c r="C2014">
        <v>4.5999999999999996</v>
      </c>
      <c r="D2014">
        <v>8.6999999999999993</v>
      </c>
      <c r="E2014">
        <v>770</v>
      </c>
      <c r="F2014">
        <v>-0.1</v>
      </c>
      <c r="G2014">
        <v>1001.1</v>
      </c>
      <c r="H2014">
        <v>71</v>
      </c>
      <c r="I2014" s="101" t="s">
        <v>28</v>
      </c>
      <c r="J2014" s="1">
        <f>DATEVALUE(RIGHT(jaar_zip[[#This Row],[YYYYMMDD]],2)&amp;"-"&amp;MID(jaar_zip[[#This Row],[YYYYMMDD]],5,2)&amp;"-"&amp;LEFT(jaar_zip[[#This Row],[YYYYMMDD]],4))</f>
        <v>45352</v>
      </c>
      <c r="K2014" s="101" t="str">
        <f>IF(AND(VALUE(MONTH(jaar_zip[[#This Row],[Datum]]))=1,VALUE(WEEKNUM(jaar_zip[[#This Row],[Datum]],21))&gt;51),RIGHT(YEAR(jaar_zip[[#This Row],[Datum]])-1,2),RIGHT(YEAR(jaar_zip[[#This Row],[Datum]]),2))&amp;"-"&amp; TEXT(WEEKNUM(jaar_zip[[#This Row],[Datum]],21),"00")</f>
        <v>24-09</v>
      </c>
      <c r="L2014" s="101">
        <f>MONTH(jaar_zip[[#This Row],[Datum]])</f>
        <v>3</v>
      </c>
      <c r="M2014" s="101">
        <f>IF(ISNUMBER(jaar_zip[[#This Row],[etmaaltemperatuur]]),IF(jaar_zip[[#This Row],[etmaaltemperatuur]]&lt;stookgrens,stookgrens-jaar_zip[[#This Row],[etmaaltemperatuur]],0),"")</f>
        <v>9.3000000000000007</v>
      </c>
      <c r="N2014" s="101">
        <f>IF(ISNUMBER(jaar_zip[[#This Row],[graaddagen]]),IF(OR(MONTH(jaar_zip[[#This Row],[Datum]])=1,MONTH(jaar_zip[[#This Row],[Datum]])=2,MONTH(jaar_zip[[#This Row],[Datum]])=11,MONTH(jaar_zip[[#This Row],[Datum]])=12),1.1,IF(OR(MONTH(jaar_zip[[#This Row],[Datum]])=3,MONTH(jaar_zip[[#This Row],[Datum]])=10),1,0.8))*jaar_zip[[#This Row],[graaddagen]],"")</f>
        <v>9.3000000000000007</v>
      </c>
      <c r="O2014" s="101">
        <f>IF(ISNUMBER(jaar_zip[[#This Row],[etmaaltemperatuur]]),IF(jaar_zip[[#This Row],[etmaaltemperatuur]]&gt;stookgrens,jaar_zip[[#This Row],[etmaaltemperatuur]]-stookgrens,0),"")</f>
        <v>0</v>
      </c>
    </row>
    <row r="2015" spans="1:15" x14ac:dyDescent="0.3">
      <c r="A2015">
        <v>280</v>
      </c>
      <c r="B2015">
        <v>20240302</v>
      </c>
      <c r="C2015">
        <v>3.8</v>
      </c>
      <c r="D2015">
        <v>9.1</v>
      </c>
      <c r="E2015">
        <v>1024</v>
      </c>
      <c r="F2015">
        <v>0</v>
      </c>
      <c r="G2015">
        <v>1001</v>
      </c>
      <c r="H2015">
        <v>69</v>
      </c>
      <c r="I2015" s="101" t="s">
        <v>28</v>
      </c>
      <c r="J2015" s="1">
        <f>DATEVALUE(RIGHT(jaar_zip[[#This Row],[YYYYMMDD]],2)&amp;"-"&amp;MID(jaar_zip[[#This Row],[YYYYMMDD]],5,2)&amp;"-"&amp;LEFT(jaar_zip[[#This Row],[YYYYMMDD]],4))</f>
        <v>45353</v>
      </c>
      <c r="K2015" s="101" t="str">
        <f>IF(AND(VALUE(MONTH(jaar_zip[[#This Row],[Datum]]))=1,VALUE(WEEKNUM(jaar_zip[[#This Row],[Datum]],21))&gt;51),RIGHT(YEAR(jaar_zip[[#This Row],[Datum]])-1,2),RIGHT(YEAR(jaar_zip[[#This Row],[Datum]]),2))&amp;"-"&amp; TEXT(WEEKNUM(jaar_zip[[#This Row],[Datum]],21),"00")</f>
        <v>24-09</v>
      </c>
      <c r="L2015" s="101">
        <f>MONTH(jaar_zip[[#This Row],[Datum]])</f>
        <v>3</v>
      </c>
      <c r="M2015" s="101">
        <f>IF(ISNUMBER(jaar_zip[[#This Row],[etmaaltemperatuur]]),IF(jaar_zip[[#This Row],[etmaaltemperatuur]]&lt;stookgrens,stookgrens-jaar_zip[[#This Row],[etmaaltemperatuur]],0),"")</f>
        <v>8.9</v>
      </c>
      <c r="N2015" s="101">
        <f>IF(ISNUMBER(jaar_zip[[#This Row],[graaddagen]]),IF(OR(MONTH(jaar_zip[[#This Row],[Datum]])=1,MONTH(jaar_zip[[#This Row],[Datum]])=2,MONTH(jaar_zip[[#This Row],[Datum]])=11,MONTH(jaar_zip[[#This Row],[Datum]])=12),1.1,IF(OR(MONTH(jaar_zip[[#This Row],[Datum]])=3,MONTH(jaar_zip[[#This Row],[Datum]])=10),1,0.8))*jaar_zip[[#This Row],[graaddagen]],"")</f>
        <v>8.9</v>
      </c>
      <c r="O2015" s="101">
        <f>IF(ISNUMBER(jaar_zip[[#This Row],[etmaaltemperatuur]]),IF(jaar_zip[[#This Row],[etmaaltemperatuur]]&gt;stookgrens,jaar_zip[[#This Row],[etmaaltemperatuur]]-stookgrens,0),"")</f>
        <v>0</v>
      </c>
    </row>
    <row r="2016" spans="1:15" x14ac:dyDescent="0.3">
      <c r="A2016">
        <v>280</v>
      </c>
      <c r="B2016">
        <v>20240303</v>
      </c>
      <c r="C2016">
        <v>3</v>
      </c>
      <c r="D2016">
        <v>8.8000000000000007</v>
      </c>
      <c r="E2016">
        <v>1034</v>
      </c>
      <c r="F2016">
        <v>0</v>
      </c>
      <c r="G2016">
        <v>1002.7</v>
      </c>
      <c r="H2016">
        <v>80</v>
      </c>
      <c r="I2016" s="101" t="s">
        <v>28</v>
      </c>
      <c r="J2016" s="1">
        <f>DATEVALUE(RIGHT(jaar_zip[[#This Row],[YYYYMMDD]],2)&amp;"-"&amp;MID(jaar_zip[[#This Row],[YYYYMMDD]],5,2)&amp;"-"&amp;LEFT(jaar_zip[[#This Row],[YYYYMMDD]],4))</f>
        <v>45354</v>
      </c>
      <c r="K2016" s="101" t="str">
        <f>IF(AND(VALUE(MONTH(jaar_zip[[#This Row],[Datum]]))=1,VALUE(WEEKNUM(jaar_zip[[#This Row],[Datum]],21))&gt;51),RIGHT(YEAR(jaar_zip[[#This Row],[Datum]])-1,2),RIGHT(YEAR(jaar_zip[[#This Row],[Datum]]),2))&amp;"-"&amp; TEXT(WEEKNUM(jaar_zip[[#This Row],[Datum]],21),"00")</f>
        <v>24-09</v>
      </c>
      <c r="L2016" s="101">
        <f>MONTH(jaar_zip[[#This Row],[Datum]])</f>
        <v>3</v>
      </c>
      <c r="M2016" s="101">
        <f>IF(ISNUMBER(jaar_zip[[#This Row],[etmaaltemperatuur]]),IF(jaar_zip[[#This Row],[etmaaltemperatuur]]&lt;stookgrens,stookgrens-jaar_zip[[#This Row],[etmaaltemperatuur]],0),"")</f>
        <v>9.1999999999999993</v>
      </c>
      <c r="N2016" s="101">
        <f>IF(ISNUMBER(jaar_zip[[#This Row],[graaddagen]]),IF(OR(MONTH(jaar_zip[[#This Row],[Datum]])=1,MONTH(jaar_zip[[#This Row],[Datum]])=2,MONTH(jaar_zip[[#This Row],[Datum]])=11,MONTH(jaar_zip[[#This Row],[Datum]])=12),1.1,IF(OR(MONTH(jaar_zip[[#This Row],[Datum]])=3,MONTH(jaar_zip[[#This Row],[Datum]])=10),1,0.8))*jaar_zip[[#This Row],[graaddagen]],"")</f>
        <v>9.1999999999999993</v>
      </c>
      <c r="O2016" s="101">
        <f>IF(ISNUMBER(jaar_zip[[#This Row],[etmaaltemperatuur]]),IF(jaar_zip[[#This Row],[etmaaltemperatuur]]&gt;stookgrens,jaar_zip[[#This Row],[etmaaltemperatuur]]-stookgrens,0),"")</f>
        <v>0</v>
      </c>
    </row>
    <row r="2017" spans="1:15" x14ac:dyDescent="0.3">
      <c r="A2017">
        <v>280</v>
      </c>
      <c r="B2017">
        <v>20240304</v>
      </c>
      <c r="C2017">
        <v>1.8</v>
      </c>
      <c r="D2017">
        <v>6.4</v>
      </c>
      <c r="E2017">
        <v>255</v>
      </c>
      <c r="F2017">
        <v>0</v>
      </c>
      <c r="G2017">
        <v>1010.9</v>
      </c>
      <c r="H2017">
        <v>96</v>
      </c>
      <c r="I2017" s="101" t="s">
        <v>28</v>
      </c>
      <c r="J2017" s="1">
        <f>DATEVALUE(RIGHT(jaar_zip[[#This Row],[YYYYMMDD]],2)&amp;"-"&amp;MID(jaar_zip[[#This Row],[YYYYMMDD]],5,2)&amp;"-"&amp;LEFT(jaar_zip[[#This Row],[YYYYMMDD]],4))</f>
        <v>45355</v>
      </c>
      <c r="K2017" s="101" t="str">
        <f>IF(AND(VALUE(MONTH(jaar_zip[[#This Row],[Datum]]))=1,VALUE(WEEKNUM(jaar_zip[[#This Row],[Datum]],21))&gt;51),RIGHT(YEAR(jaar_zip[[#This Row],[Datum]])-1,2),RIGHT(YEAR(jaar_zip[[#This Row],[Datum]]),2))&amp;"-"&amp; TEXT(WEEKNUM(jaar_zip[[#This Row],[Datum]],21),"00")</f>
        <v>24-10</v>
      </c>
      <c r="L2017" s="101">
        <f>MONTH(jaar_zip[[#This Row],[Datum]])</f>
        <v>3</v>
      </c>
      <c r="M2017" s="101">
        <f>IF(ISNUMBER(jaar_zip[[#This Row],[etmaaltemperatuur]]),IF(jaar_zip[[#This Row],[etmaaltemperatuur]]&lt;stookgrens,stookgrens-jaar_zip[[#This Row],[etmaaltemperatuur]],0),"")</f>
        <v>11.6</v>
      </c>
      <c r="N2017" s="101">
        <f>IF(ISNUMBER(jaar_zip[[#This Row],[graaddagen]]),IF(OR(MONTH(jaar_zip[[#This Row],[Datum]])=1,MONTH(jaar_zip[[#This Row],[Datum]])=2,MONTH(jaar_zip[[#This Row],[Datum]])=11,MONTH(jaar_zip[[#This Row],[Datum]])=12),1.1,IF(OR(MONTH(jaar_zip[[#This Row],[Datum]])=3,MONTH(jaar_zip[[#This Row],[Datum]])=10),1,0.8))*jaar_zip[[#This Row],[graaddagen]],"")</f>
        <v>11.6</v>
      </c>
      <c r="O2017" s="101">
        <f>IF(ISNUMBER(jaar_zip[[#This Row],[etmaaltemperatuur]]),IF(jaar_zip[[#This Row],[etmaaltemperatuur]]&gt;stookgrens,jaar_zip[[#This Row],[etmaaltemperatuur]]-stookgrens,0),"")</f>
        <v>0</v>
      </c>
    </row>
    <row r="2018" spans="1:15" x14ac:dyDescent="0.3">
      <c r="A2018">
        <v>280</v>
      </c>
      <c r="B2018">
        <v>20240305</v>
      </c>
      <c r="C2018">
        <v>3.1</v>
      </c>
      <c r="D2018">
        <v>6.3</v>
      </c>
      <c r="E2018">
        <v>233</v>
      </c>
      <c r="F2018">
        <v>0.3</v>
      </c>
      <c r="G2018">
        <v>1015.4</v>
      </c>
      <c r="H2018">
        <v>92</v>
      </c>
      <c r="I2018" s="101" t="s">
        <v>28</v>
      </c>
      <c r="J2018" s="1">
        <f>DATEVALUE(RIGHT(jaar_zip[[#This Row],[YYYYMMDD]],2)&amp;"-"&amp;MID(jaar_zip[[#This Row],[YYYYMMDD]],5,2)&amp;"-"&amp;LEFT(jaar_zip[[#This Row],[YYYYMMDD]],4))</f>
        <v>45356</v>
      </c>
      <c r="K2018" s="101" t="str">
        <f>IF(AND(VALUE(MONTH(jaar_zip[[#This Row],[Datum]]))=1,VALUE(WEEKNUM(jaar_zip[[#This Row],[Datum]],21))&gt;51),RIGHT(YEAR(jaar_zip[[#This Row],[Datum]])-1,2),RIGHT(YEAR(jaar_zip[[#This Row],[Datum]]),2))&amp;"-"&amp; TEXT(WEEKNUM(jaar_zip[[#This Row],[Datum]],21),"00")</f>
        <v>24-10</v>
      </c>
      <c r="L2018" s="101">
        <f>MONTH(jaar_zip[[#This Row],[Datum]])</f>
        <v>3</v>
      </c>
      <c r="M2018" s="101">
        <f>IF(ISNUMBER(jaar_zip[[#This Row],[etmaaltemperatuur]]),IF(jaar_zip[[#This Row],[etmaaltemperatuur]]&lt;stookgrens,stookgrens-jaar_zip[[#This Row],[etmaaltemperatuur]],0),"")</f>
        <v>11.7</v>
      </c>
      <c r="N2018" s="101">
        <f>IF(ISNUMBER(jaar_zip[[#This Row],[graaddagen]]),IF(OR(MONTH(jaar_zip[[#This Row],[Datum]])=1,MONTH(jaar_zip[[#This Row],[Datum]])=2,MONTH(jaar_zip[[#This Row],[Datum]])=11,MONTH(jaar_zip[[#This Row],[Datum]])=12),1.1,IF(OR(MONTH(jaar_zip[[#This Row],[Datum]])=3,MONTH(jaar_zip[[#This Row],[Datum]])=10),1,0.8))*jaar_zip[[#This Row],[graaddagen]],"")</f>
        <v>11.7</v>
      </c>
      <c r="O2018" s="101">
        <f>IF(ISNUMBER(jaar_zip[[#This Row],[etmaaltemperatuur]]),IF(jaar_zip[[#This Row],[etmaaltemperatuur]]&gt;stookgrens,jaar_zip[[#This Row],[etmaaltemperatuur]]-stookgrens,0),"")</f>
        <v>0</v>
      </c>
    </row>
    <row r="2019" spans="1:15" x14ac:dyDescent="0.3">
      <c r="A2019">
        <v>280</v>
      </c>
      <c r="B2019">
        <v>20240306</v>
      </c>
      <c r="C2019">
        <v>2.8</v>
      </c>
      <c r="D2019">
        <v>5.4</v>
      </c>
      <c r="E2019">
        <v>484</v>
      </c>
      <c r="F2019">
        <v>-0.1</v>
      </c>
      <c r="G2019">
        <v>1024</v>
      </c>
      <c r="H2019">
        <v>83</v>
      </c>
      <c r="I2019" s="101" t="s">
        <v>28</v>
      </c>
      <c r="J2019" s="1">
        <f>DATEVALUE(RIGHT(jaar_zip[[#This Row],[YYYYMMDD]],2)&amp;"-"&amp;MID(jaar_zip[[#This Row],[YYYYMMDD]],5,2)&amp;"-"&amp;LEFT(jaar_zip[[#This Row],[YYYYMMDD]],4))</f>
        <v>45357</v>
      </c>
      <c r="K2019" s="101" t="str">
        <f>IF(AND(VALUE(MONTH(jaar_zip[[#This Row],[Datum]]))=1,VALUE(WEEKNUM(jaar_zip[[#This Row],[Datum]],21))&gt;51),RIGHT(YEAR(jaar_zip[[#This Row],[Datum]])-1,2),RIGHT(YEAR(jaar_zip[[#This Row],[Datum]]),2))&amp;"-"&amp; TEXT(WEEKNUM(jaar_zip[[#This Row],[Datum]],21),"00")</f>
        <v>24-10</v>
      </c>
      <c r="L2019" s="101">
        <f>MONTH(jaar_zip[[#This Row],[Datum]])</f>
        <v>3</v>
      </c>
      <c r="M2019" s="101">
        <f>IF(ISNUMBER(jaar_zip[[#This Row],[etmaaltemperatuur]]),IF(jaar_zip[[#This Row],[etmaaltemperatuur]]&lt;stookgrens,stookgrens-jaar_zip[[#This Row],[etmaaltemperatuur]],0),"")</f>
        <v>12.6</v>
      </c>
      <c r="N2019" s="101">
        <f>IF(ISNUMBER(jaar_zip[[#This Row],[graaddagen]]),IF(OR(MONTH(jaar_zip[[#This Row],[Datum]])=1,MONTH(jaar_zip[[#This Row],[Datum]])=2,MONTH(jaar_zip[[#This Row],[Datum]])=11,MONTH(jaar_zip[[#This Row],[Datum]])=12),1.1,IF(OR(MONTH(jaar_zip[[#This Row],[Datum]])=3,MONTH(jaar_zip[[#This Row],[Datum]])=10),1,0.8))*jaar_zip[[#This Row],[graaddagen]],"")</f>
        <v>12.6</v>
      </c>
      <c r="O2019" s="101">
        <f>IF(ISNUMBER(jaar_zip[[#This Row],[etmaaltemperatuur]]),IF(jaar_zip[[#This Row],[etmaaltemperatuur]]&gt;stookgrens,jaar_zip[[#This Row],[etmaaltemperatuur]]-stookgrens,0),"")</f>
        <v>0</v>
      </c>
    </row>
    <row r="2020" spans="1:15" x14ac:dyDescent="0.3">
      <c r="A2020">
        <v>280</v>
      </c>
      <c r="B2020">
        <v>20240307</v>
      </c>
      <c r="C2020">
        <v>4</v>
      </c>
      <c r="D2020">
        <v>3</v>
      </c>
      <c r="E2020">
        <v>414</v>
      </c>
      <c r="F2020">
        <v>0</v>
      </c>
      <c r="G2020">
        <v>1025.4000000000001</v>
      </c>
      <c r="H2020">
        <v>86</v>
      </c>
      <c r="I2020" s="101" t="s">
        <v>28</v>
      </c>
      <c r="J2020" s="1">
        <f>DATEVALUE(RIGHT(jaar_zip[[#This Row],[YYYYMMDD]],2)&amp;"-"&amp;MID(jaar_zip[[#This Row],[YYYYMMDD]],5,2)&amp;"-"&amp;LEFT(jaar_zip[[#This Row],[YYYYMMDD]],4))</f>
        <v>45358</v>
      </c>
      <c r="K2020" s="101" t="str">
        <f>IF(AND(VALUE(MONTH(jaar_zip[[#This Row],[Datum]]))=1,VALUE(WEEKNUM(jaar_zip[[#This Row],[Datum]],21))&gt;51),RIGHT(YEAR(jaar_zip[[#This Row],[Datum]])-1,2),RIGHT(YEAR(jaar_zip[[#This Row],[Datum]]),2))&amp;"-"&amp; TEXT(WEEKNUM(jaar_zip[[#This Row],[Datum]],21),"00")</f>
        <v>24-10</v>
      </c>
      <c r="L2020" s="101">
        <f>MONTH(jaar_zip[[#This Row],[Datum]])</f>
        <v>3</v>
      </c>
      <c r="M2020" s="101">
        <f>IF(ISNUMBER(jaar_zip[[#This Row],[etmaaltemperatuur]]),IF(jaar_zip[[#This Row],[etmaaltemperatuur]]&lt;stookgrens,stookgrens-jaar_zip[[#This Row],[etmaaltemperatuur]],0),"")</f>
        <v>15</v>
      </c>
      <c r="N2020" s="101">
        <f>IF(ISNUMBER(jaar_zip[[#This Row],[graaddagen]]),IF(OR(MONTH(jaar_zip[[#This Row],[Datum]])=1,MONTH(jaar_zip[[#This Row],[Datum]])=2,MONTH(jaar_zip[[#This Row],[Datum]])=11,MONTH(jaar_zip[[#This Row],[Datum]])=12),1.1,IF(OR(MONTH(jaar_zip[[#This Row],[Datum]])=3,MONTH(jaar_zip[[#This Row],[Datum]])=10),1,0.8))*jaar_zip[[#This Row],[graaddagen]],"")</f>
        <v>15</v>
      </c>
      <c r="O2020" s="101">
        <f>IF(ISNUMBER(jaar_zip[[#This Row],[etmaaltemperatuur]]),IF(jaar_zip[[#This Row],[etmaaltemperatuur]]&gt;stookgrens,jaar_zip[[#This Row],[etmaaltemperatuur]]-stookgrens,0),"")</f>
        <v>0</v>
      </c>
    </row>
    <row r="2021" spans="1:15" x14ac:dyDescent="0.3">
      <c r="A2021">
        <v>280</v>
      </c>
      <c r="B2021">
        <v>20240308</v>
      </c>
      <c r="C2021">
        <v>5.0999999999999996</v>
      </c>
      <c r="D2021">
        <v>4.0999999999999996</v>
      </c>
      <c r="E2021">
        <v>1308</v>
      </c>
      <c r="F2021">
        <v>0</v>
      </c>
      <c r="G2021">
        <v>1014.8</v>
      </c>
      <c r="H2021">
        <v>71</v>
      </c>
      <c r="I2021" s="101" t="s">
        <v>28</v>
      </c>
      <c r="J2021" s="1">
        <f>DATEVALUE(RIGHT(jaar_zip[[#This Row],[YYYYMMDD]],2)&amp;"-"&amp;MID(jaar_zip[[#This Row],[YYYYMMDD]],5,2)&amp;"-"&amp;LEFT(jaar_zip[[#This Row],[YYYYMMDD]],4))</f>
        <v>45359</v>
      </c>
      <c r="K2021" s="101" t="str">
        <f>IF(AND(VALUE(MONTH(jaar_zip[[#This Row],[Datum]]))=1,VALUE(WEEKNUM(jaar_zip[[#This Row],[Datum]],21))&gt;51),RIGHT(YEAR(jaar_zip[[#This Row],[Datum]])-1,2),RIGHT(YEAR(jaar_zip[[#This Row],[Datum]]),2))&amp;"-"&amp; TEXT(WEEKNUM(jaar_zip[[#This Row],[Datum]],21),"00")</f>
        <v>24-10</v>
      </c>
      <c r="L2021" s="101">
        <f>MONTH(jaar_zip[[#This Row],[Datum]])</f>
        <v>3</v>
      </c>
      <c r="M2021" s="101">
        <f>IF(ISNUMBER(jaar_zip[[#This Row],[etmaaltemperatuur]]),IF(jaar_zip[[#This Row],[etmaaltemperatuur]]&lt;stookgrens,stookgrens-jaar_zip[[#This Row],[etmaaltemperatuur]],0),"")</f>
        <v>13.9</v>
      </c>
      <c r="N2021" s="101">
        <f>IF(ISNUMBER(jaar_zip[[#This Row],[graaddagen]]),IF(OR(MONTH(jaar_zip[[#This Row],[Datum]])=1,MONTH(jaar_zip[[#This Row],[Datum]])=2,MONTH(jaar_zip[[#This Row],[Datum]])=11,MONTH(jaar_zip[[#This Row],[Datum]])=12),1.1,IF(OR(MONTH(jaar_zip[[#This Row],[Datum]])=3,MONTH(jaar_zip[[#This Row],[Datum]])=10),1,0.8))*jaar_zip[[#This Row],[graaddagen]],"")</f>
        <v>13.9</v>
      </c>
      <c r="O2021" s="101">
        <f>IF(ISNUMBER(jaar_zip[[#This Row],[etmaaltemperatuur]]),IF(jaar_zip[[#This Row],[etmaaltemperatuur]]&gt;stookgrens,jaar_zip[[#This Row],[etmaaltemperatuur]]-stookgrens,0),"")</f>
        <v>0</v>
      </c>
    </row>
    <row r="2022" spans="1:15" x14ac:dyDescent="0.3">
      <c r="A2022">
        <v>280</v>
      </c>
      <c r="B2022">
        <v>20240309</v>
      </c>
      <c r="C2022">
        <v>5</v>
      </c>
      <c r="D2022">
        <v>5.4</v>
      </c>
      <c r="E2022">
        <v>1234</v>
      </c>
      <c r="F2022">
        <v>0</v>
      </c>
      <c r="G2022">
        <v>1004</v>
      </c>
      <c r="H2022">
        <v>72</v>
      </c>
      <c r="I2022" s="101" t="s">
        <v>28</v>
      </c>
      <c r="J2022" s="1">
        <f>DATEVALUE(RIGHT(jaar_zip[[#This Row],[YYYYMMDD]],2)&amp;"-"&amp;MID(jaar_zip[[#This Row],[YYYYMMDD]],5,2)&amp;"-"&amp;LEFT(jaar_zip[[#This Row],[YYYYMMDD]],4))</f>
        <v>45360</v>
      </c>
      <c r="K2022" s="101" t="str">
        <f>IF(AND(VALUE(MONTH(jaar_zip[[#This Row],[Datum]]))=1,VALUE(WEEKNUM(jaar_zip[[#This Row],[Datum]],21))&gt;51),RIGHT(YEAR(jaar_zip[[#This Row],[Datum]])-1,2),RIGHT(YEAR(jaar_zip[[#This Row],[Datum]]),2))&amp;"-"&amp; TEXT(WEEKNUM(jaar_zip[[#This Row],[Datum]],21),"00")</f>
        <v>24-10</v>
      </c>
      <c r="L2022" s="101">
        <f>MONTH(jaar_zip[[#This Row],[Datum]])</f>
        <v>3</v>
      </c>
      <c r="M2022" s="101">
        <f>IF(ISNUMBER(jaar_zip[[#This Row],[etmaaltemperatuur]]),IF(jaar_zip[[#This Row],[etmaaltemperatuur]]&lt;stookgrens,stookgrens-jaar_zip[[#This Row],[etmaaltemperatuur]],0),"")</f>
        <v>12.6</v>
      </c>
      <c r="N2022" s="101">
        <f>IF(ISNUMBER(jaar_zip[[#This Row],[graaddagen]]),IF(OR(MONTH(jaar_zip[[#This Row],[Datum]])=1,MONTH(jaar_zip[[#This Row],[Datum]])=2,MONTH(jaar_zip[[#This Row],[Datum]])=11,MONTH(jaar_zip[[#This Row],[Datum]])=12),1.1,IF(OR(MONTH(jaar_zip[[#This Row],[Datum]])=3,MONTH(jaar_zip[[#This Row],[Datum]])=10),1,0.8))*jaar_zip[[#This Row],[graaddagen]],"")</f>
        <v>12.6</v>
      </c>
      <c r="O2022" s="101">
        <f>IF(ISNUMBER(jaar_zip[[#This Row],[etmaaltemperatuur]]),IF(jaar_zip[[#This Row],[etmaaltemperatuur]]&gt;stookgrens,jaar_zip[[#This Row],[etmaaltemperatuur]]-stookgrens,0),"")</f>
        <v>0</v>
      </c>
    </row>
    <row r="2023" spans="1:15" x14ac:dyDescent="0.3">
      <c r="A2023">
        <v>280</v>
      </c>
      <c r="B2023">
        <v>20240310</v>
      </c>
      <c r="C2023">
        <v>6.5</v>
      </c>
      <c r="D2023">
        <v>7</v>
      </c>
      <c r="E2023">
        <v>1047</v>
      </c>
      <c r="F2023">
        <v>0</v>
      </c>
      <c r="G2023">
        <v>1000.3</v>
      </c>
      <c r="H2023">
        <v>79</v>
      </c>
      <c r="I2023" s="101" t="s">
        <v>28</v>
      </c>
      <c r="J2023" s="1">
        <f>DATEVALUE(RIGHT(jaar_zip[[#This Row],[YYYYMMDD]],2)&amp;"-"&amp;MID(jaar_zip[[#This Row],[YYYYMMDD]],5,2)&amp;"-"&amp;LEFT(jaar_zip[[#This Row],[YYYYMMDD]],4))</f>
        <v>45361</v>
      </c>
      <c r="K2023" s="101" t="str">
        <f>IF(AND(VALUE(MONTH(jaar_zip[[#This Row],[Datum]]))=1,VALUE(WEEKNUM(jaar_zip[[#This Row],[Datum]],21))&gt;51),RIGHT(YEAR(jaar_zip[[#This Row],[Datum]])-1,2),RIGHT(YEAR(jaar_zip[[#This Row],[Datum]]),2))&amp;"-"&amp; TEXT(WEEKNUM(jaar_zip[[#This Row],[Datum]],21),"00")</f>
        <v>24-10</v>
      </c>
      <c r="L2023" s="101">
        <f>MONTH(jaar_zip[[#This Row],[Datum]])</f>
        <v>3</v>
      </c>
      <c r="M2023" s="101">
        <f>IF(ISNUMBER(jaar_zip[[#This Row],[etmaaltemperatuur]]),IF(jaar_zip[[#This Row],[etmaaltemperatuur]]&lt;stookgrens,stookgrens-jaar_zip[[#This Row],[etmaaltemperatuur]],0),"")</f>
        <v>11</v>
      </c>
      <c r="N2023" s="101">
        <f>IF(ISNUMBER(jaar_zip[[#This Row],[graaddagen]]),IF(OR(MONTH(jaar_zip[[#This Row],[Datum]])=1,MONTH(jaar_zip[[#This Row],[Datum]])=2,MONTH(jaar_zip[[#This Row],[Datum]])=11,MONTH(jaar_zip[[#This Row],[Datum]])=12),1.1,IF(OR(MONTH(jaar_zip[[#This Row],[Datum]])=3,MONTH(jaar_zip[[#This Row],[Datum]])=10),1,0.8))*jaar_zip[[#This Row],[graaddagen]],"")</f>
        <v>11</v>
      </c>
      <c r="O2023" s="101">
        <f>IF(ISNUMBER(jaar_zip[[#This Row],[etmaaltemperatuur]]),IF(jaar_zip[[#This Row],[etmaaltemperatuur]]&gt;stookgrens,jaar_zip[[#This Row],[etmaaltemperatuur]]-stookgrens,0),"")</f>
        <v>0</v>
      </c>
    </row>
    <row r="2024" spans="1:15" x14ac:dyDescent="0.3">
      <c r="A2024">
        <v>280</v>
      </c>
      <c r="B2024">
        <v>20240311</v>
      </c>
      <c r="C2024">
        <v>3.5</v>
      </c>
      <c r="D2024">
        <v>7.4</v>
      </c>
      <c r="E2024">
        <v>374</v>
      </c>
      <c r="F2024">
        <v>0.3</v>
      </c>
      <c r="G2024">
        <v>1003</v>
      </c>
      <c r="H2024">
        <v>87</v>
      </c>
      <c r="I2024" s="101" t="s">
        <v>28</v>
      </c>
      <c r="J2024" s="1">
        <f>DATEVALUE(RIGHT(jaar_zip[[#This Row],[YYYYMMDD]],2)&amp;"-"&amp;MID(jaar_zip[[#This Row],[YYYYMMDD]],5,2)&amp;"-"&amp;LEFT(jaar_zip[[#This Row],[YYYYMMDD]],4))</f>
        <v>45362</v>
      </c>
      <c r="K2024" s="101" t="str">
        <f>IF(AND(VALUE(MONTH(jaar_zip[[#This Row],[Datum]]))=1,VALUE(WEEKNUM(jaar_zip[[#This Row],[Datum]],21))&gt;51),RIGHT(YEAR(jaar_zip[[#This Row],[Datum]])-1,2),RIGHT(YEAR(jaar_zip[[#This Row],[Datum]]),2))&amp;"-"&amp; TEXT(WEEKNUM(jaar_zip[[#This Row],[Datum]],21),"00")</f>
        <v>24-11</v>
      </c>
      <c r="L2024" s="101">
        <f>MONTH(jaar_zip[[#This Row],[Datum]])</f>
        <v>3</v>
      </c>
      <c r="M2024" s="101">
        <f>IF(ISNUMBER(jaar_zip[[#This Row],[etmaaltemperatuur]]),IF(jaar_zip[[#This Row],[etmaaltemperatuur]]&lt;stookgrens,stookgrens-jaar_zip[[#This Row],[etmaaltemperatuur]],0),"")</f>
        <v>10.6</v>
      </c>
      <c r="N2024" s="101">
        <f>IF(ISNUMBER(jaar_zip[[#This Row],[graaddagen]]),IF(OR(MONTH(jaar_zip[[#This Row],[Datum]])=1,MONTH(jaar_zip[[#This Row],[Datum]])=2,MONTH(jaar_zip[[#This Row],[Datum]])=11,MONTH(jaar_zip[[#This Row],[Datum]])=12),1.1,IF(OR(MONTH(jaar_zip[[#This Row],[Datum]])=3,MONTH(jaar_zip[[#This Row],[Datum]])=10),1,0.8))*jaar_zip[[#This Row],[graaddagen]],"")</f>
        <v>10.6</v>
      </c>
      <c r="O2024" s="101">
        <f>IF(ISNUMBER(jaar_zip[[#This Row],[etmaaltemperatuur]]),IF(jaar_zip[[#This Row],[etmaaltemperatuur]]&gt;stookgrens,jaar_zip[[#This Row],[etmaaltemperatuur]]-stookgrens,0),"")</f>
        <v>0</v>
      </c>
    </row>
    <row r="2025" spans="1:15" x14ac:dyDescent="0.3">
      <c r="A2025">
        <v>280</v>
      </c>
      <c r="B2025">
        <v>20240312</v>
      </c>
      <c r="C2025">
        <v>3</v>
      </c>
      <c r="D2025">
        <v>7.2</v>
      </c>
      <c r="E2025">
        <v>260</v>
      </c>
      <c r="F2025">
        <v>0</v>
      </c>
      <c r="G2025">
        <v>1012.1</v>
      </c>
      <c r="H2025">
        <v>93</v>
      </c>
      <c r="I2025" s="101" t="s">
        <v>28</v>
      </c>
      <c r="J2025" s="1">
        <f>DATEVALUE(RIGHT(jaar_zip[[#This Row],[YYYYMMDD]],2)&amp;"-"&amp;MID(jaar_zip[[#This Row],[YYYYMMDD]],5,2)&amp;"-"&amp;LEFT(jaar_zip[[#This Row],[YYYYMMDD]],4))</f>
        <v>45363</v>
      </c>
      <c r="K2025" s="101" t="str">
        <f>IF(AND(VALUE(MONTH(jaar_zip[[#This Row],[Datum]]))=1,VALUE(WEEKNUM(jaar_zip[[#This Row],[Datum]],21))&gt;51),RIGHT(YEAR(jaar_zip[[#This Row],[Datum]])-1,2),RIGHT(YEAR(jaar_zip[[#This Row],[Datum]]),2))&amp;"-"&amp; TEXT(WEEKNUM(jaar_zip[[#This Row],[Datum]],21),"00")</f>
        <v>24-11</v>
      </c>
      <c r="L2025" s="101">
        <f>MONTH(jaar_zip[[#This Row],[Datum]])</f>
        <v>3</v>
      </c>
      <c r="M2025" s="101">
        <f>IF(ISNUMBER(jaar_zip[[#This Row],[etmaaltemperatuur]]),IF(jaar_zip[[#This Row],[etmaaltemperatuur]]&lt;stookgrens,stookgrens-jaar_zip[[#This Row],[etmaaltemperatuur]],0),"")</f>
        <v>10.8</v>
      </c>
      <c r="N2025" s="101">
        <f>IF(ISNUMBER(jaar_zip[[#This Row],[graaddagen]]),IF(OR(MONTH(jaar_zip[[#This Row],[Datum]])=1,MONTH(jaar_zip[[#This Row],[Datum]])=2,MONTH(jaar_zip[[#This Row],[Datum]])=11,MONTH(jaar_zip[[#This Row],[Datum]])=12),1.1,IF(OR(MONTH(jaar_zip[[#This Row],[Datum]])=3,MONTH(jaar_zip[[#This Row],[Datum]])=10),1,0.8))*jaar_zip[[#This Row],[graaddagen]],"")</f>
        <v>10.8</v>
      </c>
      <c r="O2025" s="101">
        <f>IF(ISNUMBER(jaar_zip[[#This Row],[etmaaltemperatuur]]),IF(jaar_zip[[#This Row],[etmaaltemperatuur]]&gt;stookgrens,jaar_zip[[#This Row],[etmaaltemperatuur]]-stookgrens,0),"")</f>
        <v>0</v>
      </c>
    </row>
    <row r="2026" spans="1:15" x14ac:dyDescent="0.3">
      <c r="A2026">
        <v>280</v>
      </c>
      <c r="B2026">
        <v>20240313</v>
      </c>
      <c r="C2026">
        <v>4.7</v>
      </c>
      <c r="D2026">
        <v>9.5</v>
      </c>
      <c r="E2026">
        <v>285</v>
      </c>
      <c r="F2026">
        <v>-0.1</v>
      </c>
      <c r="G2026">
        <v>1012.7</v>
      </c>
      <c r="H2026">
        <v>90</v>
      </c>
      <c r="I2026" s="101" t="s">
        <v>28</v>
      </c>
      <c r="J2026" s="1">
        <f>DATEVALUE(RIGHT(jaar_zip[[#This Row],[YYYYMMDD]],2)&amp;"-"&amp;MID(jaar_zip[[#This Row],[YYYYMMDD]],5,2)&amp;"-"&amp;LEFT(jaar_zip[[#This Row],[YYYYMMDD]],4))</f>
        <v>45364</v>
      </c>
      <c r="K2026" s="101" t="str">
        <f>IF(AND(VALUE(MONTH(jaar_zip[[#This Row],[Datum]]))=1,VALUE(WEEKNUM(jaar_zip[[#This Row],[Datum]],21))&gt;51),RIGHT(YEAR(jaar_zip[[#This Row],[Datum]])-1,2),RIGHT(YEAR(jaar_zip[[#This Row],[Datum]]),2))&amp;"-"&amp; TEXT(WEEKNUM(jaar_zip[[#This Row],[Datum]],21),"00")</f>
        <v>24-11</v>
      </c>
      <c r="L2026" s="101">
        <f>MONTH(jaar_zip[[#This Row],[Datum]])</f>
        <v>3</v>
      </c>
      <c r="M2026" s="101">
        <f>IF(ISNUMBER(jaar_zip[[#This Row],[etmaaltemperatuur]]),IF(jaar_zip[[#This Row],[etmaaltemperatuur]]&lt;stookgrens,stookgrens-jaar_zip[[#This Row],[etmaaltemperatuur]],0),"")</f>
        <v>8.5</v>
      </c>
      <c r="N2026" s="101">
        <f>IF(ISNUMBER(jaar_zip[[#This Row],[graaddagen]]),IF(OR(MONTH(jaar_zip[[#This Row],[Datum]])=1,MONTH(jaar_zip[[#This Row],[Datum]])=2,MONTH(jaar_zip[[#This Row],[Datum]])=11,MONTH(jaar_zip[[#This Row],[Datum]])=12),1.1,IF(OR(MONTH(jaar_zip[[#This Row],[Datum]])=3,MONTH(jaar_zip[[#This Row],[Datum]])=10),1,0.8))*jaar_zip[[#This Row],[graaddagen]],"")</f>
        <v>8.5</v>
      </c>
      <c r="O2026" s="101">
        <f>IF(ISNUMBER(jaar_zip[[#This Row],[etmaaltemperatuur]]),IF(jaar_zip[[#This Row],[etmaaltemperatuur]]&gt;stookgrens,jaar_zip[[#This Row],[etmaaltemperatuur]]-stookgrens,0),"")</f>
        <v>0</v>
      </c>
    </row>
    <row r="2027" spans="1:15" x14ac:dyDescent="0.3">
      <c r="A2027">
        <v>280</v>
      </c>
      <c r="B2027">
        <v>20240314</v>
      </c>
      <c r="C2027">
        <v>4.8</v>
      </c>
      <c r="D2027">
        <v>12.5</v>
      </c>
      <c r="E2027">
        <v>1084</v>
      </c>
      <c r="F2027">
        <v>-0.1</v>
      </c>
      <c r="G2027">
        <v>1009.5</v>
      </c>
      <c r="H2027">
        <v>77</v>
      </c>
      <c r="I2027" s="101" t="s">
        <v>28</v>
      </c>
      <c r="J2027" s="1">
        <f>DATEVALUE(RIGHT(jaar_zip[[#This Row],[YYYYMMDD]],2)&amp;"-"&amp;MID(jaar_zip[[#This Row],[YYYYMMDD]],5,2)&amp;"-"&amp;LEFT(jaar_zip[[#This Row],[YYYYMMDD]],4))</f>
        <v>45365</v>
      </c>
      <c r="K2027" s="101" t="str">
        <f>IF(AND(VALUE(MONTH(jaar_zip[[#This Row],[Datum]]))=1,VALUE(WEEKNUM(jaar_zip[[#This Row],[Datum]],21))&gt;51),RIGHT(YEAR(jaar_zip[[#This Row],[Datum]])-1,2),RIGHT(YEAR(jaar_zip[[#This Row],[Datum]]),2))&amp;"-"&amp; TEXT(WEEKNUM(jaar_zip[[#This Row],[Datum]],21),"00")</f>
        <v>24-11</v>
      </c>
      <c r="L2027" s="101">
        <f>MONTH(jaar_zip[[#This Row],[Datum]])</f>
        <v>3</v>
      </c>
      <c r="M2027" s="101">
        <f>IF(ISNUMBER(jaar_zip[[#This Row],[etmaaltemperatuur]]),IF(jaar_zip[[#This Row],[etmaaltemperatuur]]&lt;stookgrens,stookgrens-jaar_zip[[#This Row],[etmaaltemperatuur]],0),"")</f>
        <v>5.5</v>
      </c>
      <c r="N2027" s="101">
        <f>IF(ISNUMBER(jaar_zip[[#This Row],[graaddagen]]),IF(OR(MONTH(jaar_zip[[#This Row],[Datum]])=1,MONTH(jaar_zip[[#This Row],[Datum]])=2,MONTH(jaar_zip[[#This Row],[Datum]])=11,MONTH(jaar_zip[[#This Row],[Datum]])=12),1.1,IF(OR(MONTH(jaar_zip[[#This Row],[Datum]])=3,MONTH(jaar_zip[[#This Row],[Datum]])=10),1,0.8))*jaar_zip[[#This Row],[graaddagen]],"")</f>
        <v>5.5</v>
      </c>
      <c r="O2027" s="101">
        <f>IF(ISNUMBER(jaar_zip[[#This Row],[etmaaltemperatuur]]),IF(jaar_zip[[#This Row],[etmaaltemperatuur]]&gt;stookgrens,jaar_zip[[#This Row],[etmaaltemperatuur]]-stookgrens,0),"")</f>
        <v>0</v>
      </c>
    </row>
    <row r="2028" spans="1:15" x14ac:dyDescent="0.3">
      <c r="A2028">
        <v>280</v>
      </c>
      <c r="B2028">
        <v>20240315</v>
      </c>
      <c r="C2028">
        <v>6.6</v>
      </c>
      <c r="D2028">
        <v>12.4</v>
      </c>
      <c r="E2028">
        <v>622</v>
      </c>
      <c r="F2028">
        <v>1.5</v>
      </c>
      <c r="G2028">
        <v>1005.4</v>
      </c>
      <c r="H2028">
        <v>81</v>
      </c>
      <c r="I2028" s="101" t="s">
        <v>28</v>
      </c>
      <c r="J2028" s="1">
        <f>DATEVALUE(RIGHT(jaar_zip[[#This Row],[YYYYMMDD]],2)&amp;"-"&amp;MID(jaar_zip[[#This Row],[YYYYMMDD]],5,2)&amp;"-"&amp;LEFT(jaar_zip[[#This Row],[YYYYMMDD]],4))</f>
        <v>45366</v>
      </c>
      <c r="K2028" s="101" t="str">
        <f>IF(AND(VALUE(MONTH(jaar_zip[[#This Row],[Datum]]))=1,VALUE(WEEKNUM(jaar_zip[[#This Row],[Datum]],21))&gt;51),RIGHT(YEAR(jaar_zip[[#This Row],[Datum]])-1,2),RIGHT(YEAR(jaar_zip[[#This Row],[Datum]]),2))&amp;"-"&amp; TEXT(WEEKNUM(jaar_zip[[#This Row],[Datum]],21),"00")</f>
        <v>24-11</v>
      </c>
      <c r="L2028" s="101">
        <f>MONTH(jaar_zip[[#This Row],[Datum]])</f>
        <v>3</v>
      </c>
      <c r="M2028" s="101">
        <f>IF(ISNUMBER(jaar_zip[[#This Row],[etmaaltemperatuur]]),IF(jaar_zip[[#This Row],[etmaaltemperatuur]]&lt;stookgrens,stookgrens-jaar_zip[[#This Row],[etmaaltemperatuur]],0),"")</f>
        <v>5.6</v>
      </c>
      <c r="N2028" s="101">
        <f>IF(ISNUMBER(jaar_zip[[#This Row],[graaddagen]]),IF(OR(MONTH(jaar_zip[[#This Row],[Datum]])=1,MONTH(jaar_zip[[#This Row],[Datum]])=2,MONTH(jaar_zip[[#This Row],[Datum]])=11,MONTH(jaar_zip[[#This Row],[Datum]])=12),1.1,IF(OR(MONTH(jaar_zip[[#This Row],[Datum]])=3,MONTH(jaar_zip[[#This Row],[Datum]])=10),1,0.8))*jaar_zip[[#This Row],[graaddagen]],"")</f>
        <v>5.6</v>
      </c>
      <c r="O2028" s="101">
        <f>IF(ISNUMBER(jaar_zip[[#This Row],[etmaaltemperatuur]]),IF(jaar_zip[[#This Row],[etmaaltemperatuur]]&gt;stookgrens,jaar_zip[[#This Row],[etmaaltemperatuur]]-stookgrens,0),"")</f>
        <v>0</v>
      </c>
    </row>
    <row r="2029" spans="1:15" x14ac:dyDescent="0.3">
      <c r="A2029">
        <v>280</v>
      </c>
      <c r="B2029">
        <v>20240316</v>
      </c>
      <c r="C2029">
        <v>4.0999999999999996</v>
      </c>
      <c r="D2029">
        <v>6.9</v>
      </c>
      <c r="E2029">
        <v>971</v>
      </c>
      <c r="F2029">
        <v>1.1000000000000001</v>
      </c>
      <c r="G2029">
        <v>1017.9</v>
      </c>
      <c r="H2029">
        <v>80</v>
      </c>
      <c r="I2029" s="101" t="s">
        <v>28</v>
      </c>
      <c r="J2029" s="1">
        <f>DATEVALUE(RIGHT(jaar_zip[[#This Row],[YYYYMMDD]],2)&amp;"-"&amp;MID(jaar_zip[[#This Row],[YYYYMMDD]],5,2)&amp;"-"&amp;LEFT(jaar_zip[[#This Row],[YYYYMMDD]],4))</f>
        <v>45367</v>
      </c>
      <c r="K2029" s="101" t="str">
        <f>IF(AND(VALUE(MONTH(jaar_zip[[#This Row],[Datum]]))=1,VALUE(WEEKNUM(jaar_zip[[#This Row],[Datum]],21))&gt;51),RIGHT(YEAR(jaar_zip[[#This Row],[Datum]])-1,2),RIGHT(YEAR(jaar_zip[[#This Row],[Datum]]),2))&amp;"-"&amp; TEXT(WEEKNUM(jaar_zip[[#This Row],[Datum]],21),"00")</f>
        <v>24-11</v>
      </c>
      <c r="L2029" s="101">
        <f>MONTH(jaar_zip[[#This Row],[Datum]])</f>
        <v>3</v>
      </c>
      <c r="M2029" s="101">
        <f>IF(ISNUMBER(jaar_zip[[#This Row],[etmaaltemperatuur]]),IF(jaar_zip[[#This Row],[etmaaltemperatuur]]&lt;stookgrens,stookgrens-jaar_zip[[#This Row],[etmaaltemperatuur]],0),"")</f>
        <v>11.1</v>
      </c>
      <c r="N2029" s="101">
        <f>IF(ISNUMBER(jaar_zip[[#This Row],[graaddagen]]),IF(OR(MONTH(jaar_zip[[#This Row],[Datum]])=1,MONTH(jaar_zip[[#This Row],[Datum]])=2,MONTH(jaar_zip[[#This Row],[Datum]])=11,MONTH(jaar_zip[[#This Row],[Datum]])=12),1.1,IF(OR(MONTH(jaar_zip[[#This Row],[Datum]])=3,MONTH(jaar_zip[[#This Row],[Datum]])=10),1,0.8))*jaar_zip[[#This Row],[graaddagen]],"")</f>
        <v>11.1</v>
      </c>
      <c r="O2029" s="101">
        <f>IF(ISNUMBER(jaar_zip[[#This Row],[etmaaltemperatuur]]),IF(jaar_zip[[#This Row],[etmaaltemperatuur]]&gt;stookgrens,jaar_zip[[#This Row],[etmaaltemperatuur]]-stookgrens,0),"")</f>
        <v>0</v>
      </c>
    </row>
    <row r="2030" spans="1:15" x14ac:dyDescent="0.3">
      <c r="A2030">
        <v>280</v>
      </c>
      <c r="B2030">
        <v>20240317</v>
      </c>
      <c r="C2030">
        <v>3.1</v>
      </c>
      <c r="D2030">
        <v>7.3</v>
      </c>
      <c r="E2030">
        <v>687</v>
      </c>
      <c r="F2030">
        <v>0.5</v>
      </c>
      <c r="G2030">
        <v>1020.5</v>
      </c>
      <c r="H2030">
        <v>77</v>
      </c>
      <c r="I2030" s="101" t="s">
        <v>28</v>
      </c>
      <c r="J2030" s="1">
        <f>DATEVALUE(RIGHT(jaar_zip[[#This Row],[YYYYMMDD]],2)&amp;"-"&amp;MID(jaar_zip[[#This Row],[YYYYMMDD]],5,2)&amp;"-"&amp;LEFT(jaar_zip[[#This Row],[YYYYMMDD]],4))</f>
        <v>45368</v>
      </c>
      <c r="K2030" s="101" t="str">
        <f>IF(AND(VALUE(MONTH(jaar_zip[[#This Row],[Datum]]))=1,VALUE(WEEKNUM(jaar_zip[[#This Row],[Datum]],21))&gt;51),RIGHT(YEAR(jaar_zip[[#This Row],[Datum]])-1,2),RIGHT(YEAR(jaar_zip[[#This Row],[Datum]]),2))&amp;"-"&amp; TEXT(WEEKNUM(jaar_zip[[#This Row],[Datum]],21),"00")</f>
        <v>24-11</v>
      </c>
      <c r="L2030" s="101">
        <f>MONTH(jaar_zip[[#This Row],[Datum]])</f>
        <v>3</v>
      </c>
      <c r="M2030" s="101">
        <f>IF(ISNUMBER(jaar_zip[[#This Row],[etmaaltemperatuur]]),IF(jaar_zip[[#This Row],[etmaaltemperatuur]]&lt;stookgrens,stookgrens-jaar_zip[[#This Row],[etmaaltemperatuur]],0),"")</f>
        <v>10.7</v>
      </c>
      <c r="N2030" s="101">
        <f>IF(ISNUMBER(jaar_zip[[#This Row],[graaddagen]]),IF(OR(MONTH(jaar_zip[[#This Row],[Datum]])=1,MONTH(jaar_zip[[#This Row],[Datum]])=2,MONTH(jaar_zip[[#This Row],[Datum]])=11,MONTH(jaar_zip[[#This Row],[Datum]])=12),1.1,IF(OR(MONTH(jaar_zip[[#This Row],[Datum]])=3,MONTH(jaar_zip[[#This Row],[Datum]])=10),1,0.8))*jaar_zip[[#This Row],[graaddagen]],"")</f>
        <v>10.7</v>
      </c>
      <c r="O2030" s="101">
        <f>IF(ISNUMBER(jaar_zip[[#This Row],[etmaaltemperatuur]]),IF(jaar_zip[[#This Row],[etmaaltemperatuur]]&gt;stookgrens,jaar_zip[[#This Row],[etmaaltemperatuur]]-stookgrens,0),"")</f>
        <v>0</v>
      </c>
    </row>
    <row r="2031" spans="1:15" x14ac:dyDescent="0.3">
      <c r="A2031">
        <v>280</v>
      </c>
      <c r="B2031">
        <v>20240318</v>
      </c>
      <c r="C2031">
        <v>2.1</v>
      </c>
      <c r="D2031">
        <v>7.9</v>
      </c>
      <c r="E2031">
        <v>507</v>
      </c>
      <c r="F2031">
        <v>1.3</v>
      </c>
      <c r="G2031">
        <v>1015.8</v>
      </c>
      <c r="H2031">
        <v>90</v>
      </c>
      <c r="I2031" s="101" t="s">
        <v>28</v>
      </c>
      <c r="J2031" s="1">
        <f>DATEVALUE(RIGHT(jaar_zip[[#This Row],[YYYYMMDD]],2)&amp;"-"&amp;MID(jaar_zip[[#This Row],[YYYYMMDD]],5,2)&amp;"-"&amp;LEFT(jaar_zip[[#This Row],[YYYYMMDD]],4))</f>
        <v>45369</v>
      </c>
      <c r="K2031" s="101" t="str">
        <f>IF(AND(VALUE(MONTH(jaar_zip[[#This Row],[Datum]]))=1,VALUE(WEEKNUM(jaar_zip[[#This Row],[Datum]],21))&gt;51),RIGHT(YEAR(jaar_zip[[#This Row],[Datum]])-1,2),RIGHT(YEAR(jaar_zip[[#This Row],[Datum]]),2))&amp;"-"&amp; TEXT(WEEKNUM(jaar_zip[[#This Row],[Datum]],21),"00")</f>
        <v>24-12</v>
      </c>
      <c r="L2031" s="101">
        <f>MONTH(jaar_zip[[#This Row],[Datum]])</f>
        <v>3</v>
      </c>
      <c r="M2031" s="101">
        <f>IF(ISNUMBER(jaar_zip[[#This Row],[etmaaltemperatuur]]),IF(jaar_zip[[#This Row],[etmaaltemperatuur]]&lt;stookgrens,stookgrens-jaar_zip[[#This Row],[etmaaltemperatuur]],0),"")</f>
        <v>10.1</v>
      </c>
      <c r="N2031" s="101">
        <f>IF(ISNUMBER(jaar_zip[[#This Row],[graaddagen]]),IF(OR(MONTH(jaar_zip[[#This Row],[Datum]])=1,MONTH(jaar_zip[[#This Row],[Datum]])=2,MONTH(jaar_zip[[#This Row],[Datum]])=11,MONTH(jaar_zip[[#This Row],[Datum]])=12),1.1,IF(OR(MONTH(jaar_zip[[#This Row],[Datum]])=3,MONTH(jaar_zip[[#This Row],[Datum]])=10),1,0.8))*jaar_zip[[#This Row],[graaddagen]],"")</f>
        <v>10.1</v>
      </c>
      <c r="O2031" s="101">
        <f>IF(ISNUMBER(jaar_zip[[#This Row],[etmaaltemperatuur]]),IF(jaar_zip[[#This Row],[etmaaltemperatuur]]&gt;stookgrens,jaar_zip[[#This Row],[etmaaltemperatuur]]-stookgrens,0),"")</f>
        <v>0</v>
      </c>
    </row>
    <row r="2032" spans="1:15" x14ac:dyDescent="0.3">
      <c r="A2032">
        <v>280</v>
      </c>
      <c r="B2032">
        <v>20240319</v>
      </c>
      <c r="C2032">
        <v>2.9</v>
      </c>
      <c r="D2032">
        <v>10.5</v>
      </c>
      <c r="E2032">
        <v>751</v>
      </c>
      <c r="F2032">
        <v>-0.1</v>
      </c>
      <c r="G2032">
        <v>1017.7</v>
      </c>
      <c r="H2032">
        <v>81</v>
      </c>
      <c r="I2032" s="101" t="s">
        <v>28</v>
      </c>
      <c r="J2032" s="1">
        <f>DATEVALUE(RIGHT(jaar_zip[[#This Row],[YYYYMMDD]],2)&amp;"-"&amp;MID(jaar_zip[[#This Row],[YYYYMMDD]],5,2)&amp;"-"&amp;LEFT(jaar_zip[[#This Row],[YYYYMMDD]],4))</f>
        <v>45370</v>
      </c>
      <c r="K2032" s="101" t="str">
        <f>IF(AND(VALUE(MONTH(jaar_zip[[#This Row],[Datum]]))=1,VALUE(WEEKNUM(jaar_zip[[#This Row],[Datum]],21))&gt;51),RIGHT(YEAR(jaar_zip[[#This Row],[Datum]])-1,2),RIGHT(YEAR(jaar_zip[[#This Row],[Datum]]),2))&amp;"-"&amp; TEXT(WEEKNUM(jaar_zip[[#This Row],[Datum]],21),"00")</f>
        <v>24-12</v>
      </c>
      <c r="L2032" s="101">
        <f>MONTH(jaar_zip[[#This Row],[Datum]])</f>
        <v>3</v>
      </c>
      <c r="M2032" s="101">
        <f>IF(ISNUMBER(jaar_zip[[#This Row],[etmaaltemperatuur]]),IF(jaar_zip[[#This Row],[etmaaltemperatuur]]&lt;stookgrens,stookgrens-jaar_zip[[#This Row],[etmaaltemperatuur]],0),"")</f>
        <v>7.5</v>
      </c>
      <c r="N2032" s="101">
        <f>IF(ISNUMBER(jaar_zip[[#This Row],[graaddagen]]),IF(OR(MONTH(jaar_zip[[#This Row],[Datum]])=1,MONTH(jaar_zip[[#This Row],[Datum]])=2,MONTH(jaar_zip[[#This Row],[Datum]])=11,MONTH(jaar_zip[[#This Row],[Datum]])=12),1.1,IF(OR(MONTH(jaar_zip[[#This Row],[Datum]])=3,MONTH(jaar_zip[[#This Row],[Datum]])=10),1,0.8))*jaar_zip[[#This Row],[graaddagen]],"")</f>
        <v>7.5</v>
      </c>
      <c r="O2032" s="101">
        <f>IF(ISNUMBER(jaar_zip[[#This Row],[etmaaltemperatuur]]),IF(jaar_zip[[#This Row],[etmaaltemperatuur]]&gt;stookgrens,jaar_zip[[#This Row],[etmaaltemperatuur]]-stookgrens,0),"")</f>
        <v>0</v>
      </c>
    </row>
    <row r="2033" spans="1:15" x14ac:dyDescent="0.3">
      <c r="A2033">
        <v>280</v>
      </c>
      <c r="B2033">
        <v>20240320</v>
      </c>
      <c r="C2033">
        <v>2</v>
      </c>
      <c r="D2033">
        <v>11.1</v>
      </c>
      <c r="E2033">
        <v>754</v>
      </c>
      <c r="F2033">
        <v>0.9</v>
      </c>
      <c r="G2033">
        <v>1018.9</v>
      </c>
      <c r="H2033">
        <v>87</v>
      </c>
      <c r="I2033" s="101" t="s">
        <v>28</v>
      </c>
      <c r="J2033" s="1">
        <f>DATEVALUE(RIGHT(jaar_zip[[#This Row],[YYYYMMDD]],2)&amp;"-"&amp;MID(jaar_zip[[#This Row],[YYYYMMDD]],5,2)&amp;"-"&amp;LEFT(jaar_zip[[#This Row],[YYYYMMDD]],4))</f>
        <v>45371</v>
      </c>
      <c r="K2033" s="101" t="str">
        <f>IF(AND(VALUE(MONTH(jaar_zip[[#This Row],[Datum]]))=1,VALUE(WEEKNUM(jaar_zip[[#This Row],[Datum]],21))&gt;51),RIGHT(YEAR(jaar_zip[[#This Row],[Datum]])-1,2),RIGHT(YEAR(jaar_zip[[#This Row],[Datum]]),2))&amp;"-"&amp; TEXT(WEEKNUM(jaar_zip[[#This Row],[Datum]],21),"00")</f>
        <v>24-12</v>
      </c>
      <c r="L2033" s="101">
        <f>MONTH(jaar_zip[[#This Row],[Datum]])</f>
        <v>3</v>
      </c>
      <c r="M2033" s="101">
        <f>IF(ISNUMBER(jaar_zip[[#This Row],[etmaaltemperatuur]]),IF(jaar_zip[[#This Row],[etmaaltemperatuur]]&lt;stookgrens,stookgrens-jaar_zip[[#This Row],[etmaaltemperatuur]],0),"")</f>
        <v>6.9</v>
      </c>
      <c r="N2033" s="101">
        <f>IF(ISNUMBER(jaar_zip[[#This Row],[graaddagen]]),IF(OR(MONTH(jaar_zip[[#This Row],[Datum]])=1,MONTH(jaar_zip[[#This Row],[Datum]])=2,MONTH(jaar_zip[[#This Row],[Datum]])=11,MONTH(jaar_zip[[#This Row],[Datum]])=12),1.1,IF(OR(MONTH(jaar_zip[[#This Row],[Datum]])=3,MONTH(jaar_zip[[#This Row],[Datum]])=10),1,0.8))*jaar_zip[[#This Row],[graaddagen]],"")</f>
        <v>6.9</v>
      </c>
      <c r="O2033" s="101">
        <f>IF(ISNUMBER(jaar_zip[[#This Row],[etmaaltemperatuur]]),IF(jaar_zip[[#This Row],[etmaaltemperatuur]]&gt;stookgrens,jaar_zip[[#This Row],[etmaaltemperatuur]]-stookgrens,0),"")</f>
        <v>0</v>
      </c>
    </row>
    <row r="2034" spans="1:15" x14ac:dyDescent="0.3">
      <c r="A2034">
        <v>280</v>
      </c>
      <c r="B2034">
        <v>20240321</v>
      </c>
      <c r="C2034">
        <v>4.5999999999999996</v>
      </c>
      <c r="D2034">
        <v>8.3000000000000007</v>
      </c>
      <c r="E2034">
        <v>532</v>
      </c>
      <c r="F2034">
        <v>1.6</v>
      </c>
      <c r="G2034">
        <v>1022.1</v>
      </c>
      <c r="H2034">
        <v>86</v>
      </c>
      <c r="I2034" s="101" t="s">
        <v>28</v>
      </c>
      <c r="J2034" s="1">
        <f>DATEVALUE(RIGHT(jaar_zip[[#This Row],[YYYYMMDD]],2)&amp;"-"&amp;MID(jaar_zip[[#This Row],[YYYYMMDD]],5,2)&amp;"-"&amp;LEFT(jaar_zip[[#This Row],[YYYYMMDD]],4))</f>
        <v>45372</v>
      </c>
      <c r="K2034" s="101" t="str">
        <f>IF(AND(VALUE(MONTH(jaar_zip[[#This Row],[Datum]]))=1,VALUE(WEEKNUM(jaar_zip[[#This Row],[Datum]],21))&gt;51),RIGHT(YEAR(jaar_zip[[#This Row],[Datum]])-1,2),RIGHT(YEAR(jaar_zip[[#This Row],[Datum]]),2))&amp;"-"&amp; TEXT(WEEKNUM(jaar_zip[[#This Row],[Datum]],21),"00")</f>
        <v>24-12</v>
      </c>
      <c r="L2034" s="101">
        <f>MONTH(jaar_zip[[#This Row],[Datum]])</f>
        <v>3</v>
      </c>
      <c r="M2034" s="101">
        <f>IF(ISNUMBER(jaar_zip[[#This Row],[etmaaltemperatuur]]),IF(jaar_zip[[#This Row],[etmaaltemperatuur]]&lt;stookgrens,stookgrens-jaar_zip[[#This Row],[etmaaltemperatuur]],0),"")</f>
        <v>9.6999999999999993</v>
      </c>
      <c r="N2034" s="101">
        <f>IF(ISNUMBER(jaar_zip[[#This Row],[graaddagen]]),IF(OR(MONTH(jaar_zip[[#This Row],[Datum]])=1,MONTH(jaar_zip[[#This Row],[Datum]])=2,MONTH(jaar_zip[[#This Row],[Datum]])=11,MONTH(jaar_zip[[#This Row],[Datum]])=12),1.1,IF(OR(MONTH(jaar_zip[[#This Row],[Datum]])=3,MONTH(jaar_zip[[#This Row],[Datum]])=10),1,0.8))*jaar_zip[[#This Row],[graaddagen]],"")</f>
        <v>9.6999999999999993</v>
      </c>
      <c r="O2034" s="101">
        <f>IF(ISNUMBER(jaar_zip[[#This Row],[etmaaltemperatuur]]),IF(jaar_zip[[#This Row],[etmaaltemperatuur]]&gt;stookgrens,jaar_zip[[#This Row],[etmaaltemperatuur]]-stookgrens,0),"")</f>
        <v>0</v>
      </c>
    </row>
    <row r="2035" spans="1:15" x14ac:dyDescent="0.3">
      <c r="A2035">
        <v>280</v>
      </c>
      <c r="B2035">
        <v>20240322</v>
      </c>
      <c r="C2035">
        <v>4.5999999999999996</v>
      </c>
      <c r="D2035">
        <v>8.6</v>
      </c>
      <c r="E2035">
        <v>347</v>
      </c>
      <c r="F2035">
        <v>3.2</v>
      </c>
      <c r="G2035">
        <v>1013.8</v>
      </c>
      <c r="H2035">
        <v>89</v>
      </c>
      <c r="I2035" s="101" t="s">
        <v>28</v>
      </c>
      <c r="J2035" s="1">
        <f>DATEVALUE(RIGHT(jaar_zip[[#This Row],[YYYYMMDD]],2)&amp;"-"&amp;MID(jaar_zip[[#This Row],[YYYYMMDD]],5,2)&amp;"-"&amp;LEFT(jaar_zip[[#This Row],[YYYYMMDD]],4))</f>
        <v>45373</v>
      </c>
      <c r="K2035" s="101" t="str">
        <f>IF(AND(VALUE(MONTH(jaar_zip[[#This Row],[Datum]]))=1,VALUE(WEEKNUM(jaar_zip[[#This Row],[Datum]],21))&gt;51),RIGHT(YEAR(jaar_zip[[#This Row],[Datum]])-1,2),RIGHT(YEAR(jaar_zip[[#This Row],[Datum]]),2))&amp;"-"&amp; TEXT(WEEKNUM(jaar_zip[[#This Row],[Datum]],21),"00")</f>
        <v>24-12</v>
      </c>
      <c r="L2035" s="101">
        <f>MONTH(jaar_zip[[#This Row],[Datum]])</f>
        <v>3</v>
      </c>
      <c r="M2035" s="101">
        <f>IF(ISNUMBER(jaar_zip[[#This Row],[etmaaltemperatuur]]),IF(jaar_zip[[#This Row],[etmaaltemperatuur]]&lt;stookgrens,stookgrens-jaar_zip[[#This Row],[etmaaltemperatuur]],0),"")</f>
        <v>9.4</v>
      </c>
      <c r="N2035" s="101">
        <f>IF(ISNUMBER(jaar_zip[[#This Row],[graaddagen]]),IF(OR(MONTH(jaar_zip[[#This Row],[Datum]])=1,MONTH(jaar_zip[[#This Row],[Datum]])=2,MONTH(jaar_zip[[#This Row],[Datum]])=11,MONTH(jaar_zip[[#This Row],[Datum]])=12),1.1,IF(OR(MONTH(jaar_zip[[#This Row],[Datum]])=3,MONTH(jaar_zip[[#This Row],[Datum]])=10),1,0.8))*jaar_zip[[#This Row],[graaddagen]],"")</f>
        <v>9.4</v>
      </c>
      <c r="O2035" s="101">
        <f>IF(ISNUMBER(jaar_zip[[#This Row],[etmaaltemperatuur]]),IF(jaar_zip[[#This Row],[etmaaltemperatuur]]&gt;stookgrens,jaar_zip[[#This Row],[etmaaltemperatuur]]-stookgrens,0),"")</f>
        <v>0</v>
      </c>
    </row>
    <row r="2036" spans="1:15" x14ac:dyDescent="0.3">
      <c r="A2036">
        <v>280</v>
      </c>
      <c r="B2036">
        <v>20240323</v>
      </c>
      <c r="C2036">
        <v>5.3</v>
      </c>
      <c r="D2036">
        <v>5</v>
      </c>
      <c r="E2036">
        <v>1122</v>
      </c>
      <c r="F2036">
        <v>2.7</v>
      </c>
      <c r="G2036">
        <v>1005.2</v>
      </c>
      <c r="H2036">
        <v>83</v>
      </c>
      <c r="I2036" s="101" t="s">
        <v>28</v>
      </c>
      <c r="J2036" s="1">
        <f>DATEVALUE(RIGHT(jaar_zip[[#This Row],[YYYYMMDD]],2)&amp;"-"&amp;MID(jaar_zip[[#This Row],[YYYYMMDD]],5,2)&amp;"-"&amp;LEFT(jaar_zip[[#This Row],[YYYYMMDD]],4))</f>
        <v>45374</v>
      </c>
      <c r="K2036" s="101" t="str">
        <f>IF(AND(VALUE(MONTH(jaar_zip[[#This Row],[Datum]]))=1,VALUE(WEEKNUM(jaar_zip[[#This Row],[Datum]],21))&gt;51),RIGHT(YEAR(jaar_zip[[#This Row],[Datum]])-1,2),RIGHT(YEAR(jaar_zip[[#This Row],[Datum]]),2))&amp;"-"&amp; TEXT(WEEKNUM(jaar_zip[[#This Row],[Datum]],21),"00")</f>
        <v>24-12</v>
      </c>
      <c r="L2036" s="101">
        <f>MONTH(jaar_zip[[#This Row],[Datum]])</f>
        <v>3</v>
      </c>
      <c r="M2036" s="101">
        <f>IF(ISNUMBER(jaar_zip[[#This Row],[etmaaltemperatuur]]),IF(jaar_zip[[#This Row],[etmaaltemperatuur]]&lt;stookgrens,stookgrens-jaar_zip[[#This Row],[etmaaltemperatuur]],0),"")</f>
        <v>13</v>
      </c>
      <c r="N2036" s="101">
        <f>IF(ISNUMBER(jaar_zip[[#This Row],[graaddagen]]),IF(OR(MONTH(jaar_zip[[#This Row],[Datum]])=1,MONTH(jaar_zip[[#This Row],[Datum]])=2,MONTH(jaar_zip[[#This Row],[Datum]])=11,MONTH(jaar_zip[[#This Row],[Datum]])=12),1.1,IF(OR(MONTH(jaar_zip[[#This Row],[Datum]])=3,MONTH(jaar_zip[[#This Row],[Datum]])=10),1,0.8))*jaar_zip[[#This Row],[graaddagen]],"")</f>
        <v>13</v>
      </c>
      <c r="O2036" s="101">
        <f>IF(ISNUMBER(jaar_zip[[#This Row],[etmaaltemperatuur]]),IF(jaar_zip[[#This Row],[etmaaltemperatuur]]&gt;stookgrens,jaar_zip[[#This Row],[etmaaltemperatuur]]-stookgrens,0),"")</f>
        <v>0</v>
      </c>
    </row>
    <row r="2037" spans="1:15" x14ac:dyDescent="0.3">
      <c r="A2037">
        <v>280</v>
      </c>
      <c r="B2037">
        <v>20240324</v>
      </c>
      <c r="C2037">
        <v>6.5</v>
      </c>
      <c r="D2037">
        <v>6.1</v>
      </c>
      <c r="E2037">
        <v>771</v>
      </c>
      <c r="F2037">
        <v>11.3</v>
      </c>
      <c r="G2037">
        <v>1000</v>
      </c>
      <c r="H2037">
        <v>86</v>
      </c>
      <c r="I2037" s="101" t="s">
        <v>28</v>
      </c>
      <c r="J2037" s="1">
        <f>DATEVALUE(RIGHT(jaar_zip[[#This Row],[YYYYMMDD]],2)&amp;"-"&amp;MID(jaar_zip[[#This Row],[YYYYMMDD]],5,2)&amp;"-"&amp;LEFT(jaar_zip[[#This Row],[YYYYMMDD]],4))</f>
        <v>45375</v>
      </c>
      <c r="K2037" s="101" t="str">
        <f>IF(AND(VALUE(MONTH(jaar_zip[[#This Row],[Datum]]))=1,VALUE(WEEKNUM(jaar_zip[[#This Row],[Datum]],21))&gt;51),RIGHT(YEAR(jaar_zip[[#This Row],[Datum]])-1,2),RIGHT(YEAR(jaar_zip[[#This Row],[Datum]]),2))&amp;"-"&amp; TEXT(WEEKNUM(jaar_zip[[#This Row],[Datum]],21),"00")</f>
        <v>24-12</v>
      </c>
      <c r="L2037" s="101">
        <f>MONTH(jaar_zip[[#This Row],[Datum]])</f>
        <v>3</v>
      </c>
      <c r="M2037" s="101">
        <f>IF(ISNUMBER(jaar_zip[[#This Row],[etmaaltemperatuur]]),IF(jaar_zip[[#This Row],[etmaaltemperatuur]]&lt;stookgrens,stookgrens-jaar_zip[[#This Row],[etmaaltemperatuur]],0),"")</f>
        <v>11.9</v>
      </c>
      <c r="N2037" s="101">
        <f>IF(ISNUMBER(jaar_zip[[#This Row],[graaddagen]]),IF(OR(MONTH(jaar_zip[[#This Row],[Datum]])=1,MONTH(jaar_zip[[#This Row],[Datum]])=2,MONTH(jaar_zip[[#This Row],[Datum]])=11,MONTH(jaar_zip[[#This Row],[Datum]])=12),1.1,IF(OR(MONTH(jaar_zip[[#This Row],[Datum]])=3,MONTH(jaar_zip[[#This Row],[Datum]])=10),1,0.8))*jaar_zip[[#This Row],[graaddagen]],"")</f>
        <v>11.9</v>
      </c>
      <c r="O2037" s="101">
        <f>IF(ISNUMBER(jaar_zip[[#This Row],[etmaaltemperatuur]]),IF(jaar_zip[[#This Row],[etmaaltemperatuur]]&gt;stookgrens,jaar_zip[[#This Row],[etmaaltemperatuur]]-stookgrens,0),"")</f>
        <v>0</v>
      </c>
    </row>
    <row r="2038" spans="1:15" x14ac:dyDescent="0.3">
      <c r="A2038">
        <v>280</v>
      </c>
      <c r="B2038">
        <v>20240325</v>
      </c>
      <c r="C2038">
        <v>2.5</v>
      </c>
      <c r="D2038">
        <v>6.5</v>
      </c>
      <c r="E2038">
        <v>1089</v>
      </c>
      <c r="F2038">
        <v>0.4</v>
      </c>
      <c r="G2038">
        <v>1004.4</v>
      </c>
      <c r="H2038">
        <v>78</v>
      </c>
      <c r="I2038" s="101" t="s">
        <v>28</v>
      </c>
      <c r="J2038" s="1">
        <f>DATEVALUE(RIGHT(jaar_zip[[#This Row],[YYYYMMDD]],2)&amp;"-"&amp;MID(jaar_zip[[#This Row],[YYYYMMDD]],5,2)&amp;"-"&amp;LEFT(jaar_zip[[#This Row],[YYYYMMDD]],4))</f>
        <v>45376</v>
      </c>
      <c r="K2038" s="101" t="str">
        <f>IF(AND(VALUE(MONTH(jaar_zip[[#This Row],[Datum]]))=1,VALUE(WEEKNUM(jaar_zip[[#This Row],[Datum]],21))&gt;51),RIGHT(YEAR(jaar_zip[[#This Row],[Datum]])-1,2),RIGHT(YEAR(jaar_zip[[#This Row],[Datum]]),2))&amp;"-"&amp; TEXT(WEEKNUM(jaar_zip[[#This Row],[Datum]],21),"00")</f>
        <v>24-13</v>
      </c>
      <c r="L2038" s="101">
        <f>MONTH(jaar_zip[[#This Row],[Datum]])</f>
        <v>3</v>
      </c>
      <c r="M2038" s="101">
        <f>IF(ISNUMBER(jaar_zip[[#This Row],[etmaaltemperatuur]]),IF(jaar_zip[[#This Row],[etmaaltemperatuur]]&lt;stookgrens,stookgrens-jaar_zip[[#This Row],[etmaaltemperatuur]],0),"")</f>
        <v>11.5</v>
      </c>
      <c r="N2038" s="101">
        <f>IF(ISNUMBER(jaar_zip[[#This Row],[graaddagen]]),IF(OR(MONTH(jaar_zip[[#This Row],[Datum]])=1,MONTH(jaar_zip[[#This Row],[Datum]])=2,MONTH(jaar_zip[[#This Row],[Datum]])=11,MONTH(jaar_zip[[#This Row],[Datum]])=12),1.1,IF(OR(MONTH(jaar_zip[[#This Row],[Datum]])=3,MONTH(jaar_zip[[#This Row],[Datum]])=10),1,0.8))*jaar_zip[[#This Row],[graaddagen]],"")</f>
        <v>11.5</v>
      </c>
      <c r="O2038" s="101">
        <f>IF(ISNUMBER(jaar_zip[[#This Row],[etmaaltemperatuur]]),IF(jaar_zip[[#This Row],[etmaaltemperatuur]]&gt;stookgrens,jaar_zip[[#This Row],[etmaaltemperatuur]]-stookgrens,0),"")</f>
        <v>0</v>
      </c>
    </row>
    <row r="2039" spans="1:15" x14ac:dyDescent="0.3">
      <c r="A2039">
        <v>280</v>
      </c>
      <c r="B2039">
        <v>20240326</v>
      </c>
      <c r="C2039">
        <v>3.4</v>
      </c>
      <c r="D2039">
        <v>7.7</v>
      </c>
      <c r="E2039">
        <v>1256</v>
      </c>
      <c r="F2039">
        <v>-0.1</v>
      </c>
      <c r="G2039">
        <v>992.5</v>
      </c>
      <c r="H2039">
        <v>70</v>
      </c>
      <c r="I2039" s="101" t="s">
        <v>28</v>
      </c>
      <c r="J2039" s="1">
        <f>DATEVALUE(RIGHT(jaar_zip[[#This Row],[YYYYMMDD]],2)&amp;"-"&amp;MID(jaar_zip[[#This Row],[YYYYMMDD]],5,2)&amp;"-"&amp;LEFT(jaar_zip[[#This Row],[YYYYMMDD]],4))</f>
        <v>45377</v>
      </c>
      <c r="K2039" s="101" t="str">
        <f>IF(AND(VALUE(MONTH(jaar_zip[[#This Row],[Datum]]))=1,VALUE(WEEKNUM(jaar_zip[[#This Row],[Datum]],21))&gt;51),RIGHT(YEAR(jaar_zip[[#This Row],[Datum]])-1,2),RIGHT(YEAR(jaar_zip[[#This Row],[Datum]]),2))&amp;"-"&amp; TEXT(WEEKNUM(jaar_zip[[#This Row],[Datum]],21),"00")</f>
        <v>24-13</v>
      </c>
      <c r="L2039" s="101">
        <f>MONTH(jaar_zip[[#This Row],[Datum]])</f>
        <v>3</v>
      </c>
      <c r="M2039" s="101">
        <f>IF(ISNUMBER(jaar_zip[[#This Row],[etmaaltemperatuur]]),IF(jaar_zip[[#This Row],[etmaaltemperatuur]]&lt;stookgrens,stookgrens-jaar_zip[[#This Row],[etmaaltemperatuur]],0),"")</f>
        <v>10.3</v>
      </c>
      <c r="N2039" s="101">
        <f>IF(ISNUMBER(jaar_zip[[#This Row],[graaddagen]]),IF(OR(MONTH(jaar_zip[[#This Row],[Datum]])=1,MONTH(jaar_zip[[#This Row],[Datum]])=2,MONTH(jaar_zip[[#This Row],[Datum]])=11,MONTH(jaar_zip[[#This Row],[Datum]])=12),1.1,IF(OR(MONTH(jaar_zip[[#This Row],[Datum]])=3,MONTH(jaar_zip[[#This Row],[Datum]])=10),1,0.8))*jaar_zip[[#This Row],[graaddagen]],"")</f>
        <v>10.3</v>
      </c>
      <c r="O2039" s="101">
        <f>IF(ISNUMBER(jaar_zip[[#This Row],[etmaaltemperatuur]]),IF(jaar_zip[[#This Row],[etmaaltemperatuur]]&gt;stookgrens,jaar_zip[[#This Row],[etmaaltemperatuur]]-stookgrens,0),"")</f>
        <v>0</v>
      </c>
    </row>
    <row r="2040" spans="1:15" x14ac:dyDescent="0.3">
      <c r="A2040">
        <v>280</v>
      </c>
      <c r="B2040">
        <v>20240327</v>
      </c>
      <c r="C2040">
        <v>2.9</v>
      </c>
      <c r="D2040">
        <v>8.9</v>
      </c>
      <c r="E2040">
        <v>761</v>
      </c>
      <c r="F2040">
        <v>0.1</v>
      </c>
      <c r="G2040">
        <v>986.7</v>
      </c>
      <c r="H2040">
        <v>79</v>
      </c>
      <c r="I2040" s="101" t="s">
        <v>28</v>
      </c>
      <c r="J2040" s="1">
        <f>DATEVALUE(RIGHT(jaar_zip[[#This Row],[YYYYMMDD]],2)&amp;"-"&amp;MID(jaar_zip[[#This Row],[YYYYMMDD]],5,2)&amp;"-"&amp;LEFT(jaar_zip[[#This Row],[YYYYMMDD]],4))</f>
        <v>45378</v>
      </c>
      <c r="K2040" s="101" t="str">
        <f>IF(AND(VALUE(MONTH(jaar_zip[[#This Row],[Datum]]))=1,VALUE(WEEKNUM(jaar_zip[[#This Row],[Datum]],21))&gt;51),RIGHT(YEAR(jaar_zip[[#This Row],[Datum]])-1,2),RIGHT(YEAR(jaar_zip[[#This Row],[Datum]]),2))&amp;"-"&amp; TEXT(WEEKNUM(jaar_zip[[#This Row],[Datum]],21),"00")</f>
        <v>24-13</v>
      </c>
      <c r="L2040" s="101">
        <f>MONTH(jaar_zip[[#This Row],[Datum]])</f>
        <v>3</v>
      </c>
      <c r="M2040" s="101">
        <f>IF(ISNUMBER(jaar_zip[[#This Row],[etmaaltemperatuur]]),IF(jaar_zip[[#This Row],[etmaaltemperatuur]]&lt;stookgrens,stookgrens-jaar_zip[[#This Row],[etmaaltemperatuur]],0),"")</f>
        <v>9.1</v>
      </c>
      <c r="N2040" s="101">
        <f>IF(ISNUMBER(jaar_zip[[#This Row],[graaddagen]]),IF(OR(MONTH(jaar_zip[[#This Row],[Datum]])=1,MONTH(jaar_zip[[#This Row],[Datum]])=2,MONTH(jaar_zip[[#This Row],[Datum]])=11,MONTH(jaar_zip[[#This Row],[Datum]])=12),1.1,IF(OR(MONTH(jaar_zip[[#This Row],[Datum]])=3,MONTH(jaar_zip[[#This Row],[Datum]])=10),1,0.8))*jaar_zip[[#This Row],[graaddagen]],"")</f>
        <v>9.1</v>
      </c>
      <c r="O2040" s="101">
        <f>IF(ISNUMBER(jaar_zip[[#This Row],[etmaaltemperatuur]]),IF(jaar_zip[[#This Row],[etmaaltemperatuur]]&gt;stookgrens,jaar_zip[[#This Row],[etmaaltemperatuur]]-stookgrens,0),"")</f>
        <v>0</v>
      </c>
    </row>
    <row r="2041" spans="1:15" x14ac:dyDescent="0.3">
      <c r="A2041">
        <v>280</v>
      </c>
      <c r="B2041">
        <v>20240328</v>
      </c>
      <c r="C2041">
        <v>4.8</v>
      </c>
      <c r="D2041">
        <v>8.1</v>
      </c>
      <c r="E2041">
        <v>724</v>
      </c>
      <c r="F2041">
        <v>3.6</v>
      </c>
      <c r="G2041">
        <v>986.2</v>
      </c>
      <c r="H2041">
        <v>79</v>
      </c>
      <c r="I2041" s="101" t="s">
        <v>28</v>
      </c>
      <c r="J2041" s="1">
        <f>DATEVALUE(RIGHT(jaar_zip[[#This Row],[YYYYMMDD]],2)&amp;"-"&amp;MID(jaar_zip[[#This Row],[YYYYMMDD]],5,2)&amp;"-"&amp;LEFT(jaar_zip[[#This Row],[YYYYMMDD]],4))</f>
        <v>45379</v>
      </c>
      <c r="K2041" s="101" t="str">
        <f>IF(AND(VALUE(MONTH(jaar_zip[[#This Row],[Datum]]))=1,VALUE(WEEKNUM(jaar_zip[[#This Row],[Datum]],21))&gt;51),RIGHT(YEAR(jaar_zip[[#This Row],[Datum]])-1,2),RIGHT(YEAR(jaar_zip[[#This Row],[Datum]]),2))&amp;"-"&amp; TEXT(WEEKNUM(jaar_zip[[#This Row],[Datum]],21),"00")</f>
        <v>24-13</v>
      </c>
      <c r="L2041" s="101">
        <f>MONTH(jaar_zip[[#This Row],[Datum]])</f>
        <v>3</v>
      </c>
      <c r="M2041" s="101">
        <f>IF(ISNUMBER(jaar_zip[[#This Row],[etmaaltemperatuur]]),IF(jaar_zip[[#This Row],[etmaaltemperatuur]]&lt;stookgrens,stookgrens-jaar_zip[[#This Row],[etmaaltemperatuur]],0),"")</f>
        <v>9.9</v>
      </c>
      <c r="N2041" s="101">
        <f>IF(ISNUMBER(jaar_zip[[#This Row],[graaddagen]]),IF(OR(MONTH(jaar_zip[[#This Row],[Datum]])=1,MONTH(jaar_zip[[#This Row],[Datum]])=2,MONTH(jaar_zip[[#This Row],[Datum]])=11,MONTH(jaar_zip[[#This Row],[Datum]])=12),1.1,IF(OR(MONTH(jaar_zip[[#This Row],[Datum]])=3,MONTH(jaar_zip[[#This Row],[Datum]])=10),1,0.8))*jaar_zip[[#This Row],[graaddagen]],"")</f>
        <v>9.9</v>
      </c>
      <c r="O2041" s="101">
        <f>IF(ISNUMBER(jaar_zip[[#This Row],[etmaaltemperatuur]]),IF(jaar_zip[[#This Row],[etmaaltemperatuur]]&gt;stookgrens,jaar_zip[[#This Row],[etmaaltemperatuur]]-stookgrens,0),"")</f>
        <v>0</v>
      </c>
    </row>
    <row r="2042" spans="1:15" x14ac:dyDescent="0.3">
      <c r="A2042">
        <v>280</v>
      </c>
      <c r="B2042">
        <v>20240329</v>
      </c>
      <c r="C2042">
        <v>5</v>
      </c>
      <c r="D2042">
        <v>10.199999999999999</v>
      </c>
      <c r="E2042">
        <v>1159</v>
      </c>
      <c r="F2042">
        <v>0</v>
      </c>
      <c r="G2042">
        <v>993.3</v>
      </c>
      <c r="H2042">
        <v>71</v>
      </c>
      <c r="I2042" s="101" t="s">
        <v>28</v>
      </c>
      <c r="J2042" s="1">
        <f>DATEVALUE(RIGHT(jaar_zip[[#This Row],[YYYYMMDD]],2)&amp;"-"&amp;MID(jaar_zip[[#This Row],[YYYYMMDD]],5,2)&amp;"-"&amp;LEFT(jaar_zip[[#This Row],[YYYYMMDD]],4))</f>
        <v>45380</v>
      </c>
      <c r="K2042" s="101" t="str">
        <f>IF(AND(VALUE(MONTH(jaar_zip[[#This Row],[Datum]]))=1,VALUE(WEEKNUM(jaar_zip[[#This Row],[Datum]],21))&gt;51),RIGHT(YEAR(jaar_zip[[#This Row],[Datum]])-1,2),RIGHT(YEAR(jaar_zip[[#This Row],[Datum]]),2))&amp;"-"&amp; TEXT(WEEKNUM(jaar_zip[[#This Row],[Datum]],21),"00")</f>
        <v>24-13</v>
      </c>
      <c r="L2042" s="101">
        <f>MONTH(jaar_zip[[#This Row],[Datum]])</f>
        <v>3</v>
      </c>
      <c r="M2042" s="101">
        <f>IF(ISNUMBER(jaar_zip[[#This Row],[etmaaltemperatuur]]),IF(jaar_zip[[#This Row],[etmaaltemperatuur]]&lt;stookgrens,stookgrens-jaar_zip[[#This Row],[etmaaltemperatuur]],0),"")</f>
        <v>7.8000000000000007</v>
      </c>
      <c r="N2042" s="101">
        <f>IF(ISNUMBER(jaar_zip[[#This Row],[graaddagen]]),IF(OR(MONTH(jaar_zip[[#This Row],[Datum]])=1,MONTH(jaar_zip[[#This Row],[Datum]])=2,MONTH(jaar_zip[[#This Row],[Datum]])=11,MONTH(jaar_zip[[#This Row],[Datum]])=12),1.1,IF(OR(MONTH(jaar_zip[[#This Row],[Datum]])=3,MONTH(jaar_zip[[#This Row],[Datum]])=10),1,0.8))*jaar_zip[[#This Row],[graaddagen]],"")</f>
        <v>7.8000000000000007</v>
      </c>
      <c r="O2042" s="101">
        <f>IF(ISNUMBER(jaar_zip[[#This Row],[etmaaltemperatuur]]),IF(jaar_zip[[#This Row],[etmaaltemperatuur]]&gt;stookgrens,jaar_zip[[#This Row],[etmaaltemperatuur]]-stookgrens,0),"")</f>
        <v>0</v>
      </c>
    </row>
    <row r="2043" spans="1:15" x14ac:dyDescent="0.3">
      <c r="A2043">
        <v>280</v>
      </c>
      <c r="B2043">
        <v>20240330</v>
      </c>
      <c r="C2043">
        <v>3.3</v>
      </c>
      <c r="D2043">
        <v>10.8</v>
      </c>
      <c r="E2043">
        <v>789</v>
      </c>
      <c r="F2043">
        <v>0.5</v>
      </c>
      <c r="G2043">
        <v>997</v>
      </c>
      <c r="H2043">
        <v>84</v>
      </c>
      <c r="I2043" s="101" t="s">
        <v>28</v>
      </c>
      <c r="J2043" s="1">
        <f>DATEVALUE(RIGHT(jaar_zip[[#This Row],[YYYYMMDD]],2)&amp;"-"&amp;MID(jaar_zip[[#This Row],[YYYYMMDD]],5,2)&amp;"-"&amp;LEFT(jaar_zip[[#This Row],[YYYYMMDD]],4))</f>
        <v>45381</v>
      </c>
      <c r="K2043" s="101" t="str">
        <f>IF(AND(VALUE(MONTH(jaar_zip[[#This Row],[Datum]]))=1,VALUE(WEEKNUM(jaar_zip[[#This Row],[Datum]],21))&gt;51),RIGHT(YEAR(jaar_zip[[#This Row],[Datum]])-1,2),RIGHT(YEAR(jaar_zip[[#This Row],[Datum]]),2))&amp;"-"&amp; TEXT(WEEKNUM(jaar_zip[[#This Row],[Datum]],21),"00")</f>
        <v>24-13</v>
      </c>
      <c r="L2043" s="101">
        <f>MONTH(jaar_zip[[#This Row],[Datum]])</f>
        <v>3</v>
      </c>
      <c r="M2043" s="101">
        <f>IF(ISNUMBER(jaar_zip[[#This Row],[etmaaltemperatuur]]),IF(jaar_zip[[#This Row],[etmaaltemperatuur]]&lt;stookgrens,stookgrens-jaar_zip[[#This Row],[etmaaltemperatuur]],0),"")</f>
        <v>7.1999999999999993</v>
      </c>
      <c r="N2043" s="101">
        <f>IF(ISNUMBER(jaar_zip[[#This Row],[graaddagen]]),IF(OR(MONTH(jaar_zip[[#This Row],[Datum]])=1,MONTH(jaar_zip[[#This Row],[Datum]])=2,MONTH(jaar_zip[[#This Row],[Datum]])=11,MONTH(jaar_zip[[#This Row],[Datum]])=12),1.1,IF(OR(MONTH(jaar_zip[[#This Row],[Datum]])=3,MONTH(jaar_zip[[#This Row],[Datum]])=10),1,0.8))*jaar_zip[[#This Row],[graaddagen]],"")</f>
        <v>7.1999999999999993</v>
      </c>
      <c r="O2043" s="101">
        <f>IF(ISNUMBER(jaar_zip[[#This Row],[etmaaltemperatuur]]),IF(jaar_zip[[#This Row],[etmaaltemperatuur]]&gt;stookgrens,jaar_zip[[#This Row],[etmaaltemperatuur]]-stookgrens,0),"")</f>
        <v>0</v>
      </c>
    </row>
    <row r="2044" spans="1:15" x14ac:dyDescent="0.3">
      <c r="A2044">
        <v>280</v>
      </c>
      <c r="B2044">
        <v>20240331</v>
      </c>
      <c r="C2044">
        <v>3.3</v>
      </c>
      <c r="D2044">
        <v>9.9</v>
      </c>
      <c r="E2044">
        <v>1042</v>
      </c>
      <c r="F2044">
        <v>2.6</v>
      </c>
      <c r="G2044">
        <v>998.1</v>
      </c>
      <c r="H2044">
        <v>86</v>
      </c>
      <c r="I2044" s="101" t="s">
        <v>28</v>
      </c>
      <c r="J2044" s="1">
        <f>DATEVALUE(RIGHT(jaar_zip[[#This Row],[YYYYMMDD]],2)&amp;"-"&amp;MID(jaar_zip[[#This Row],[YYYYMMDD]],5,2)&amp;"-"&amp;LEFT(jaar_zip[[#This Row],[YYYYMMDD]],4))</f>
        <v>45382</v>
      </c>
      <c r="K2044" s="101" t="str">
        <f>IF(AND(VALUE(MONTH(jaar_zip[[#This Row],[Datum]]))=1,VALUE(WEEKNUM(jaar_zip[[#This Row],[Datum]],21))&gt;51),RIGHT(YEAR(jaar_zip[[#This Row],[Datum]])-1,2),RIGHT(YEAR(jaar_zip[[#This Row],[Datum]]),2))&amp;"-"&amp; TEXT(WEEKNUM(jaar_zip[[#This Row],[Datum]],21),"00")</f>
        <v>24-13</v>
      </c>
      <c r="L2044" s="101">
        <f>MONTH(jaar_zip[[#This Row],[Datum]])</f>
        <v>3</v>
      </c>
      <c r="M2044" s="101">
        <f>IF(ISNUMBER(jaar_zip[[#This Row],[etmaaltemperatuur]]),IF(jaar_zip[[#This Row],[etmaaltemperatuur]]&lt;stookgrens,stookgrens-jaar_zip[[#This Row],[etmaaltemperatuur]],0),"")</f>
        <v>8.1</v>
      </c>
      <c r="N2044" s="101">
        <f>IF(ISNUMBER(jaar_zip[[#This Row],[graaddagen]]),IF(OR(MONTH(jaar_zip[[#This Row],[Datum]])=1,MONTH(jaar_zip[[#This Row],[Datum]])=2,MONTH(jaar_zip[[#This Row],[Datum]])=11,MONTH(jaar_zip[[#This Row],[Datum]])=12),1.1,IF(OR(MONTH(jaar_zip[[#This Row],[Datum]])=3,MONTH(jaar_zip[[#This Row],[Datum]])=10),1,0.8))*jaar_zip[[#This Row],[graaddagen]],"")</f>
        <v>8.1</v>
      </c>
      <c r="O2044" s="101">
        <f>IF(ISNUMBER(jaar_zip[[#This Row],[etmaaltemperatuur]]),IF(jaar_zip[[#This Row],[etmaaltemperatuur]]&gt;stookgrens,jaar_zip[[#This Row],[etmaaltemperatuur]]-stookgrens,0),"")</f>
        <v>0</v>
      </c>
    </row>
    <row r="2045" spans="1:15" x14ac:dyDescent="0.3">
      <c r="A2045">
        <v>280</v>
      </c>
      <c r="B2045">
        <v>20240401</v>
      </c>
      <c r="C2045">
        <v>3.1</v>
      </c>
      <c r="D2045">
        <v>8.6999999999999993</v>
      </c>
      <c r="E2045">
        <v>550</v>
      </c>
      <c r="F2045">
        <v>0.1</v>
      </c>
      <c r="G2045">
        <v>995.8</v>
      </c>
      <c r="H2045">
        <v>90</v>
      </c>
      <c r="I2045" s="101" t="s">
        <v>28</v>
      </c>
      <c r="J2045" s="1">
        <f>DATEVALUE(RIGHT(jaar_zip[[#This Row],[YYYYMMDD]],2)&amp;"-"&amp;MID(jaar_zip[[#This Row],[YYYYMMDD]],5,2)&amp;"-"&amp;LEFT(jaar_zip[[#This Row],[YYYYMMDD]],4))</f>
        <v>45383</v>
      </c>
      <c r="K2045" s="101" t="str">
        <f>IF(AND(VALUE(MONTH(jaar_zip[[#This Row],[Datum]]))=1,VALUE(WEEKNUM(jaar_zip[[#This Row],[Datum]],21))&gt;51),RIGHT(YEAR(jaar_zip[[#This Row],[Datum]])-1,2),RIGHT(YEAR(jaar_zip[[#This Row],[Datum]]),2))&amp;"-"&amp; TEXT(WEEKNUM(jaar_zip[[#This Row],[Datum]],21),"00")</f>
        <v>24-14</v>
      </c>
      <c r="L2045" s="101">
        <f>MONTH(jaar_zip[[#This Row],[Datum]])</f>
        <v>4</v>
      </c>
      <c r="M2045" s="101">
        <f>IF(ISNUMBER(jaar_zip[[#This Row],[etmaaltemperatuur]]),IF(jaar_zip[[#This Row],[etmaaltemperatuur]]&lt;stookgrens,stookgrens-jaar_zip[[#This Row],[etmaaltemperatuur]],0),"")</f>
        <v>9.3000000000000007</v>
      </c>
      <c r="N2045" s="101">
        <f>IF(ISNUMBER(jaar_zip[[#This Row],[graaddagen]]),IF(OR(MONTH(jaar_zip[[#This Row],[Datum]])=1,MONTH(jaar_zip[[#This Row],[Datum]])=2,MONTH(jaar_zip[[#This Row],[Datum]])=11,MONTH(jaar_zip[[#This Row],[Datum]])=12),1.1,IF(OR(MONTH(jaar_zip[[#This Row],[Datum]])=3,MONTH(jaar_zip[[#This Row],[Datum]])=10),1,0.8))*jaar_zip[[#This Row],[graaddagen]],"")</f>
        <v>7.4400000000000013</v>
      </c>
      <c r="O2045" s="101">
        <f>IF(ISNUMBER(jaar_zip[[#This Row],[etmaaltemperatuur]]),IF(jaar_zip[[#This Row],[etmaaltemperatuur]]&gt;stookgrens,jaar_zip[[#This Row],[etmaaltemperatuur]]-stookgrens,0),"")</f>
        <v>0</v>
      </c>
    </row>
    <row r="2046" spans="1:15" x14ac:dyDescent="0.3">
      <c r="A2046">
        <v>280</v>
      </c>
      <c r="B2046">
        <v>20240402</v>
      </c>
      <c r="C2046">
        <v>5.2</v>
      </c>
      <c r="D2046">
        <v>9.3000000000000007</v>
      </c>
      <c r="E2046">
        <v>985</v>
      </c>
      <c r="F2046">
        <v>1.4</v>
      </c>
      <c r="G2046">
        <v>1003.7</v>
      </c>
      <c r="H2046">
        <v>86</v>
      </c>
      <c r="I2046" s="101" t="s">
        <v>28</v>
      </c>
      <c r="J2046" s="1">
        <f>DATEVALUE(RIGHT(jaar_zip[[#This Row],[YYYYMMDD]],2)&amp;"-"&amp;MID(jaar_zip[[#This Row],[YYYYMMDD]],5,2)&amp;"-"&amp;LEFT(jaar_zip[[#This Row],[YYYYMMDD]],4))</f>
        <v>45384</v>
      </c>
      <c r="K2046" s="101" t="str">
        <f>IF(AND(VALUE(MONTH(jaar_zip[[#This Row],[Datum]]))=1,VALUE(WEEKNUM(jaar_zip[[#This Row],[Datum]],21))&gt;51),RIGHT(YEAR(jaar_zip[[#This Row],[Datum]])-1,2),RIGHT(YEAR(jaar_zip[[#This Row],[Datum]]),2))&amp;"-"&amp; TEXT(WEEKNUM(jaar_zip[[#This Row],[Datum]],21),"00")</f>
        <v>24-14</v>
      </c>
      <c r="L2046" s="101">
        <f>MONTH(jaar_zip[[#This Row],[Datum]])</f>
        <v>4</v>
      </c>
      <c r="M2046" s="101">
        <f>IF(ISNUMBER(jaar_zip[[#This Row],[etmaaltemperatuur]]),IF(jaar_zip[[#This Row],[etmaaltemperatuur]]&lt;stookgrens,stookgrens-jaar_zip[[#This Row],[etmaaltemperatuur]],0),"")</f>
        <v>8.6999999999999993</v>
      </c>
      <c r="N2046" s="101">
        <f>IF(ISNUMBER(jaar_zip[[#This Row],[graaddagen]]),IF(OR(MONTH(jaar_zip[[#This Row],[Datum]])=1,MONTH(jaar_zip[[#This Row],[Datum]])=2,MONTH(jaar_zip[[#This Row],[Datum]])=11,MONTH(jaar_zip[[#This Row],[Datum]])=12),1.1,IF(OR(MONTH(jaar_zip[[#This Row],[Datum]])=3,MONTH(jaar_zip[[#This Row],[Datum]])=10),1,0.8))*jaar_zip[[#This Row],[graaddagen]],"")</f>
        <v>6.96</v>
      </c>
      <c r="O2046" s="101">
        <f>IF(ISNUMBER(jaar_zip[[#This Row],[etmaaltemperatuur]]),IF(jaar_zip[[#This Row],[etmaaltemperatuur]]&gt;stookgrens,jaar_zip[[#This Row],[etmaaltemperatuur]]-stookgrens,0),"")</f>
        <v>0</v>
      </c>
    </row>
    <row r="2047" spans="1:15" x14ac:dyDescent="0.3">
      <c r="A2047">
        <v>280</v>
      </c>
      <c r="B2047">
        <v>20240403</v>
      </c>
      <c r="C2047">
        <v>3.8</v>
      </c>
      <c r="D2047">
        <v>10.4</v>
      </c>
      <c r="E2047">
        <v>536</v>
      </c>
      <c r="F2047">
        <v>7.1</v>
      </c>
      <c r="G2047">
        <v>1003.4</v>
      </c>
      <c r="H2047">
        <v>91</v>
      </c>
      <c r="I2047" s="101" t="s">
        <v>28</v>
      </c>
      <c r="J2047" s="1">
        <f>DATEVALUE(RIGHT(jaar_zip[[#This Row],[YYYYMMDD]],2)&amp;"-"&amp;MID(jaar_zip[[#This Row],[YYYYMMDD]],5,2)&amp;"-"&amp;LEFT(jaar_zip[[#This Row],[YYYYMMDD]],4))</f>
        <v>45385</v>
      </c>
      <c r="K2047" s="101" t="str">
        <f>IF(AND(VALUE(MONTH(jaar_zip[[#This Row],[Datum]]))=1,VALUE(WEEKNUM(jaar_zip[[#This Row],[Datum]],21))&gt;51),RIGHT(YEAR(jaar_zip[[#This Row],[Datum]])-1,2),RIGHT(YEAR(jaar_zip[[#This Row],[Datum]]),2))&amp;"-"&amp; TEXT(WEEKNUM(jaar_zip[[#This Row],[Datum]],21),"00")</f>
        <v>24-14</v>
      </c>
      <c r="L2047" s="101">
        <f>MONTH(jaar_zip[[#This Row],[Datum]])</f>
        <v>4</v>
      </c>
      <c r="M2047" s="101">
        <f>IF(ISNUMBER(jaar_zip[[#This Row],[etmaaltemperatuur]]),IF(jaar_zip[[#This Row],[etmaaltemperatuur]]&lt;stookgrens,stookgrens-jaar_zip[[#This Row],[etmaaltemperatuur]],0),"")</f>
        <v>7.6</v>
      </c>
      <c r="N2047" s="101">
        <f>IF(ISNUMBER(jaar_zip[[#This Row],[graaddagen]]),IF(OR(MONTH(jaar_zip[[#This Row],[Datum]])=1,MONTH(jaar_zip[[#This Row],[Datum]])=2,MONTH(jaar_zip[[#This Row],[Datum]])=11,MONTH(jaar_zip[[#This Row],[Datum]])=12),1.1,IF(OR(MONTH(jaar_zip[[#This Row],[Datum]])=3,MONTH(jaar_zip[[#This Row],[Datum]])=10),1,0.8))*jaar_zip[[#This Row],[graaddagen]],"")</f>
        <v>6.08</v>
      </c>
      <c r="O2047" s="101">
        <f>IF(ISNUMBER(jaar_zip[[#This Row],[etmaaltemperatuur]]),IF(jaar_zip[[#This Row],[etmaaltemperatuur]]&gt;stookgrens,jaar_zip[[#This Row],[etmaaltemperatuur]]-stookgrens,0),"")</f>
        <v>0</v>
      </c>
    </row>
    <row r="2048" spans="1:15" x14ac:dyDescent="0.3">
      <c r="A2048">
        <v>280</v>
      </c>
      <c r="B2048">
        <v>20240404</v>
      </c>
      <c r="C2048">
        <v>5.6</v>
      </c>
      <c r="D2048">
        <v>10.6</v>
      </c>
      <c r="E2048">
        <v>530</v>
      </c>
      <c r="F2048">
        <v>4.2</v>
      </c>
      <c r="G2048">
        <v>1003.7</v>
      </c>
      <c r="H2048">
        <v>88</v>
      </c>
      <c r="I2048" s="101" t="s">
        <v>28</v>
      </c>
      <c r="J2048" s="1">
        <f>DATEVALUE(RIGHT(jaar_zip[[#This Row],[YYYYMMDD]],2)&amp;"-"&amp;MID(jaar_zip[[#This Row],[YYYYMMDD]],5,2)&amp;"-"&amp;LEFT(jaar_zip[[#This Row],[YYYYMMDD]],4))</f>
        <v>45386</v>
      </c>
      <c r="K2048" s="101" t="str">
        <f>IF(AND(VALUE(MONTH(jaar_zip[[#This Row],[Datum]]))=1,VALUE(WEEKNUM(jaar_zip[[#This Row],[Datum]],21))&gt;51),RIGHT(YEAR(jaar_zip[[#This Row],[Datum]])-1,2),RIGHT(YEAR(jaar_zip[[#This Row],[Datum]]),2))&amp;"-"&amp; TEXT(WEEKNUM(jaar_zip[[#This Row],[Datum]],21),"00")</f>
        <v>24-14</v>
      </c>
      <c r="L2048" s="101">
        <f>MONTH(jaar_zip[[#This Row],[Datum]])</f>
        <v>4</v>
      </c>
      <c r="M2048" s="101">
        <f>IF(ISNUMBER(jaar_zip[[#This Row],[etmaaltemperatuur]]),IF(jaar_zip[[#This Row],[etmaaltemperatuur]]&lt;stookgrens,stookgrens-jaar_zip[[#This Row],[etmaaltemperatuur]],0),"")</f>
        <v>7.4</v>
      </c>
      <c r="N2048" s="101">
        <f>IF(ISNUMBER(jaar_zip[[#This Row],[graaddagen]]),IF(OR(MONTH(jaar_zip[[#This Row],[Datum]])=1,MONTH(jaar_zip[[#This Row],[Datum]])=2,MONTH(jaar_zip[[#This Row],[Datum]])=11,MONTH(jaar_zip[[#This Row],[Datum]])=12),1.1,IF(OR(MONTH(jaar_zip[[#This Row],[Datum]])=3,MONTH(jaar_zip[[#This Row],[Datum]])=10),1,0.8))*jaar_zip[[#This Row],[graaddagen]],"")</f>
        <v>5.9200000000000008</v>
      </c>
      <c r="O2048" s="101">
        <f>IF(ISNUMBER(jaar_zip[[#This Row],[etmaaltemperatuur]]),IF(jaar_zip[[#This Row],[etmaaltemperatuur]]&gt;stookgrens,jaar_zip[[#This Row],[etmaaltemperatuur]]-stookgrens,0),"")</f>
        <v>0</v>
      </c>
    </row>
    <row r="2049" spans="1:15" x14ac:dyDescent="0.3">
      <c r="A2049">
        <v>280</v>
      </c>
      <c r="B2049">
        <v>20240405</v>
      </c>
      <c r="C2049">
        <v>6.3</v>
      </c>
      <c r="D2049">
        <v>12.7</v>
      </c>
      <c r="E2049">
        <v>774</v>
      </c>
      <c r="F2049">
        <v>8.9</v>
      </c>
      <c r="G2049">
        <v>1007.2</v>
      </c>
      <c r="H2049">
        <v>83</v>
      </c>
      <c r="I2049" s="101" t="s">
        <v>28</v>
      </c>
      <c r="J2049" s="1">
        <f>DATEVALUE(RIGHT(jaar_zip[[#This Row],[YYYYMMDD]],2)&amp;"-"&amp;MID(jaar_zip[[#This Row],[YYYYMMDD]],5,2)&amp;"-"&amp;LEFT(jaar_zip[[#This Row],[YYYYMMDD]],4))</f>
        <v>45387</v>
      </c>
      <c r="K2049" s="101" t="str">
        <f>IF(AND(VALUE(MONTH(jaar_zip[[#This Row],[Datum]]))=1,VALUE(WEEKNUM(jaar_zip[[#This Row],[Datum]],21))&gt;51),RIGHT(YEAR(jaar_zip[[#This Row],[Datum]])-1,2),RIGHT(YEAR(jaar_zip[[#This Row],[Datum]]),2))&amp;"-"&amp; TEXT(WEEKNUM(jaar_zip[[#This Row],[Datum]],21),"00")</f>
        <v>24-14</v>
      </c>
      <c r="L2049" s="101">
        <f>MONTH(jaar_zip[[#This Row],[Datum]])</f>
        <v>4</v>
      </c>
      <c r="M2049" s="101">
        <f>IF(ISNUMBER(jaar_zip[[#This Row],[etmaaltemperatuur]]),IF(jaar_zip[[#This Row],[etmaaltemperatuur]]&lt;stookgrens,stookgrens-jaar_zip[[#This Row],[etmaaltemperatuur]],0),"")</f>
        <v>5.3000000000000007</v>
      </c>
      <c r="N2049" s="101">
        <f>IF(ISNUMBER(jaar_zip[[#This Row],[graaddagen]]),IF(OR(MONTH(jaar_zip[[#This Row],[Datum]])=1,MONTH(jaar_zip[[#This Row],[Datum]])=2,MONTH(jaar_zip[[#This Row],[Datum]])=11,MONTH(jaar_zip[[#This Row],[Datum]])=12),1.1,IF(OR(MONTH(jaar_zip[[#This Row],[Datum]])=3,MONTH(jaar_zip[[#This Row],[Datum]])=10),1,0.8))*jaar_zip[[#This Row],[graaddagen]],"")</f>
        <v>4.2400000000000011</v>
      </c>
      <c r="O2049" s="101">
        <f>IF(ISNUMBER(jaar_zip[[#This Row],[etmaaltemperatuur]]),IF(jaar_zip[[#This Row],[etmaaltemperatuur]]&gt;stookgrens,jaar_zip[[#This Row],[etmaaltemperatuur]]-stookgrens,0),"")</f>
        <v>0</v>
      </c>
    </row>
    <row r="2050" spans="1:15" x14ac:dyDescent="0.3">
      <c r="A2050">
        <v>280</v>
      </c>
      <c r="B2050">
        <v>20240406</v>
      </c>
      <c r="C2050">
        <v>4.0999999999999996</v>
      </c>
      <c r="D2050">
        <v>17.2</v>
      </c>
      <c r="E2050">
        <v>1529</v>
      </c>
      <c r="F2050">
        <v>0</v>
      </c>
      <c r="G2050">
        <v>1008.7</v>
      </c>
      <c r="H2050">
        <v>68</v>
      </c>
      <c r="I2050" s="101" t="s">
        <v>28</v>
      </c>
      <c r="J2050" s="1">
        <f>DATEVALUE(RIGHT(jaar_zip[[#This Row],[YYYYMMDD]],2)&amp;"-"&amp;MID(jaar_zip[[#This Row],[YYYYMMDD]],5,2)&amp;"-"&amp;LEFT(jaar_zip[[#This Row],[YYYYMMDD]],4))</f>
        <v>45388</v>
      </c>
      <c r="K2050" s="101" t="str">
        <f>IF(AND(VALUE(MONTH(jaar_zip[[#This Row],[Datum]]))=1,VALUE(WEEKNUM(jaar_zip[[#This Row],[Datum]],21))&gt;51),RIGHT(YEAR(jaar_zip[[#This Row],[Datum]])-1,2),RIGHT(YEAR(jaar_zip[[#This Row],[Datum]]),2))&amp;"-"&amp; TEXT(WEEKNUM(jaar_zip[[#This Row],[Datum]],21),"00")</f>
        <v>24-14</v>
      </c>
      <c r="L2050" s="101">
        <f>MONTH(jaar_zip[[#This Row],[Datum]])</f>
        <v>4</v>
      </c>
      <c r="M2050" s="101">
        <f>IF(ISNUMBER(jaar_zip[[#This Row],[etmaaltemperatuur]]),IF(jaar_zip[[#This Row],[etmaaltemperatuur]]&lt;stookgrens,stookgrens-jaar_zip[[#This Row],[etmaaltemperatuur]],0),"")</f>
        <v>0.80000000000000071</v>
      </c>
      <c r="N2050" s="101">
        <f>IF(ISNUMBER(jaar_zip[[#This Row],[graaddagen]]),IF(OR(MONTH(jaar_zip[[#This Row],[Datum]])=1,MONTH(jaar_zip[[#This Row],[Datum]])=2,MONTH(jaar_zip[[#This Row],[Datum]])=11,MONTH(jaar_zip[[#This Row],[Datum]])=12),1.1,IF(OR(MONTH(jaar_zip[[#This Row],[Datum]])=3,MONTH(jaar_zip[[#This Row],[Datum]])=10),1,0.8))*jaar_zip[[#This Row],[graaddagen]],"")</f>
        <v>0.64000000000000057</v>
      </c>
      <c r="O2050" s="101">
        <f>IF(ISNUMBER(jaar_zip[[#This Row],[etmaaltemperatuur]]),IF(jaar_zip[[#This Row],[etmaaltemperatuur]]&gt;stookgrens,jaar_zip[[#This Row],[etmaaltemperatuur]]-stookgrens,0),"")</f>
        <v>0</v>
      </c>
    </row>
    <row r="2051" spans="1:15" x14ac:dyDescent="0.3">
      <c r="A2051">
        <v>280</v>
      </c>
      <c r="B2051">
        <v>20240407</v>
      </c>
      <c r="C2051">
        <v>5.7</v>
      </c>
      <c r="D2051">
        <v>15.5</v>
      </c>
      <c r="E2051">
        <v>1810</v>
      </c>
      <c r="F2051">
        <v>0.5</v>
      </c>
      <c r="G2051">
        <v>1011.3</v>
      </c>
      <c r="H2051">
        <v>65</v>
      </c>
      <c r="I2051" s="101" t="s">
        <v>28</v>
      </c>
      <c r="J2051" s="1">
        <f>DATEVALUE(RIGHT(jaar_zip[[#This Row],[YYYYMMDD]],2)&amp;"-"&amp;MID(jaar_zip[[#This Row],[YYYYMMDD]],5,2)&amp;"-"&amp;LEFT(jaar_zip[[#This Row],[YYYYMMDD]],4))</f>
        <v>45389</v>
      </c>
      <c r="K2051" s="101" t="str">
        <f>IF(AND(VALUE(MONTH(jaar_zip[[#This Row],[Datum]]))=1,VALUE(WEEKNUM(jaar_zip[[#This Row],[Datum]],21))&gt;51),RIGHT(YEAR(jaar_zip[[#This Row],[Datum]])-1,2),RIGHT(YEAR(jaar_zip[[#This Row],[Datum]]),2))&amp;"-"&amp; TEXT(WEEKNUM(jaar_zip[[#This Row],[Datum]],21),"00")</f>
        <v>24-14</v>
      </c>
      <c r="L2051" s="101">
        <f>MONTH(jaar_zip[[#This Row],[Datum]])</f>
        <v>4</v>
      </c>
      <c r="M2051" s="101">
        <f>IF(ISNUMBER(jaar_zip[[#This Row],[etmaaltemperatuur]]),IF(jaar_zip[[#This Row],[etmaaltemperatuur]]&lt;stookgrens,stookgrens-jaar_zip[[#This Row],[etmaaltemperatuur]],0),"")</f>
        <v>2.5</v>
      </c>
      <c r="N2051" s="101">
        <f>IF(ISNUMBER(jaar_zip[[#This Row],[graaddagen]]),IF(OR(MONTH(jaar_zip[[#This Row],[Datum]])=1,MONTH(jaar_zip[[#This Row],[Datum]])=2,MONTH(jaar_zip[[#This Row],[Datum]])=11,MONTH(jaar_zip[[#This Row],[Datum]])=12),1.1,IF(OR(MONTH(jaar_zip[[#This Row],[Datum]])=3,MONTH(jaar_zip[[#This Row],[Datum]])=10),1,0.8))*jaar_zip[[#This Row],[graaddagen]],"")</f>
        <v>2</v>
      </c>
      <c r="O2051" s="101">
        <f>IF(ISNUMBER(jaar_zip[[#This Row],[etmaaltemperatuur]]),IF(jaar_zip[[#This Row],[etmaaltemperatuur]]&gt;stookgrens,jaar_zip[[#This Row],[etmaaltemperatuur]]-stookgrens,0),"")</f>
        <v>0</v>
      </c>
    </row>
    <row r="2052" spans="1:15" x14ac:dyDescent="0.3">
      <c r="A2052">
        <v>280</v>
      </c>
      <c r="B2052">
        <v>20240408</v>
      </c>
      <c r="C2052">
        <v>2.6</v>
      </c>
      <c r="D2052">
        <v>14.5</v>
      </c>
      <c r="E2052">
        <v>1056</v>
      </c>
      <c r="F2052">
        <v>-0.1</v>
      </c>
      <c r="G2052">
        <v>1008.3</v>
      </c>
      <c r="H2052">
        <v>82</v>
      </c>
      <c r="I2052" s="101" t="s">
        <v>28</v>
      </c>
      <c r="J2052" s="1">
        <f>DATEVALUE(RIGHT(jaar_zip[[#This Row],[YYYYMMDD]],2)&amp;"-"&amp;MID(jaar_zip[[#This Row],[YYYYMMDD]],5,2)&amp;"-"&amp;LEFT(jaar_zip[[#This Row],[YYYYMMDD]],4))</f>
        <v>45390</v>
      </c>
      <c r="K2052" s="101" t="str">
        <f>IF(AND(VALUE(MONTH(jaar_zip[[#This Row],[Datum]]))=1,VALUE(WEEKNUM(jaar_zip[[#This Row],[Datum]],21))&gt;51),RIGHT(YEAR(jaar_zip[[#This Row],[Datum]])-1,2),RIGHT(YEAR(jaar_zip[[#This Row],[Datum]]),2))&amp;"-"&amp; TEXT(WEEKNUM(jaar_zip[[#This Row],[Datum]],21),"00")</f>
        <v>24-15</v>
      </c>
      <c r="L2052" s="101">
        <f>MONTH(jaar_zip[[#This Row],[Datum]])</f>
        <v>4</v>
      </c>
      <c r="M2052" s="101">
        <f>IF(ISNUMBER(jaar_zip[[#This Row],[etmaaltemperatuur]]),IF(jaar_zip[[#This Row],[etmaaltemperatuur]]&lt;stookgrens,stookgrens-jaar_zip[[#This Row],[etmaaltemperatuur]],0),"")</f>
        <v>3.5</v>
      </c>
      <c r="N2052" s="101">
        <f>IF(ISNUMBER(jaar_zip[[#This Row],[graaddagen]]),IF(OR(MONTH(jaar_zip[[#This Row],[Datum]])=1,MONTH(jaar_zip[[#This Row],[Datum]])=2,MONTH(jaar_zip[[#This Row],[Datum]])=11,MONTH(jaar_zip[[#This Row],[Datum]])=12),1.1,IF(OR(MONTH(jaar_zip[[#This Row],[Datum]])=3,MONTH(jaar_zip[[#This Row],[Datum]])=10),1,0.8))*jaar_zip[[#This Row],[graaddagen]],"")</f>
        <v>2.8000000000000003</v>
      </c>
      <c r="O2052" s="101">
        <f>IF(ISNUMBER(jaar_zip[[#This Row],[etmaaltemperatuur]]),IF(jaar_zip[[#This Row],[etmaaltemperatuur]]&gt;stookgrens,jaar_zip[[#This Row],[etmaaltemperatuur]]-stookgrens,0),"")</f>
        <v>0</v>
      </c>
    </row>
    <row r="2053" spans="1:15" x14ac:dyDescent="0.3">
      <c r="A2053">
        <v>280</v>
      </c>
      <c r="B2053">
        <v>20240409</v>
      </c>
      <c r="C2053">
        <v>7.2</v>
      </c>
      <c r="D2053">
        <v>11.9</v>
      </c>
      <c r="E2053">
        <v>880</v>
      </c>
      <c r="F2053">
        <v>1.5</v>
      </c>
      <c r="G2053">
        <v>1008.1</v>
      </c>
      <c r="H2053">
        <v>78</v>
      </c>
      <c r="I2053" s="101" t="s">
        <v>28</v>
      </c>
      <c r="J2053" s="1">
        <f>DATEVALUE(RIGHT(jaar_zip[[#This Row],[YYYYMMDD]],2)&amp;"-"&amp;MID(jaar_zip[[#This Row],[YYYYMMDD]],5,2)&amp;"-"&amp;LEFT(jaar_zip[[#This Row],[YYYYMMDD]],4))</f>
        <v>45391</v>
      </c>
      <c r="K2053" s="101" t="str">
        <f>IF(AND(VALUE(MONTH(jaar_zip[[#This Row],[Datum]]))=1,VALUE(WEEKNUM(jaar_zip[[#This Row],[Datum]],21))&gt;51),RIGHT(YEAR(jaar_zip[[#This Row],[Datum]])-1,2),RIGHT(YEAR(jaar_zip[[#This Row],[Datum]]),2))&amp;"-"&amp; TEXT(WEEKNUM(jaar_zip[[#This Row],[Datum]],21),"00")</f>
        <v>24-15</v>
      </c>
      <c r="L2053" s="101">
        <f>MONTH(jaar_zip[[#This Row],[Datum]])</f>
        <v>4</v>
      </c>
      <c r="M2053" s="101">
        <f>IF(ISNUMBER(jaar_zip[[#This Row],[etmaaltemperatuur]]),IF(jaar_zip[[#This Row],[etmaaltemperatuur]]&lt;stookgrens,stookgrens-jaar_zip[[#This Row],[etmaaltemperatuur]],0),"")</f>
        <v>6.1</v>
      </c>
      <c r="N2053" s="101">
        <f>IF(ISNUMBER(jaar_zip[[#This Row],[graaddagen]]),IF(OR(MONTH(jaar_zip[[#This Row],[Datum]])=1,MONTH(jaar_zip[[#This Row],[Datum]])=2,MONTH(jaar_zip[[#This Row],[Datum]])=11,MONTH(jaar_zip[[#This Row],[Datum]])=12),1.1,IF(OR(MONTH(jaar_zip[[#This Row],[Datum]])=3,MONTH(jaar_zip[[#This Row],[Datum]])=10),1,0.8))*jaar_zip[[#This Row],[graaddagen]],"")</f>
        <v>4.88</v>
      </c>
      <c r="O2053" s="101">
        <f>IF(ISNUMBER(jaar_zip[[#This Row],[etmaaltemperatuur]]),IF(jaar_zip[[#This Row],[etmaaltemperatuur]]&gt;stookgrens,jaar_zip[[#This Row],[etmaaltemperatuur]]-stookgrens,0),"")</f>
        <v>0</v>
      </c>
    </row>
    <row r="2054" spans="1:15" x14ac:dyDescent="0.3">
      <c r="A2054">
        <v>280</v>
      </c>
      <c r="B2054">
        <v>20240410</v>
      </c>
      <c r="C2054">
        <v>5</v>
      </c>
      <c r="D2054">
        <v>10.5</v>
      </c>
      <c r="E2054">
        <v>1744</v>
      </c>
      <c r="F2054">
        <v>-0.1</v>
      </c>
      <c r="G2054">
        <v>1025.4000000000001</v>
      </c>
      <c r="H2054">
        <v>67</v>
      </c>
      <c r="I2054" s="101" t="s">
        <v>28</v>
      </c>
      <c r="J2054" s="1">
        <f>DATEVALUE(RIGHT(jaar_zip[[#This Row],[YYYYMMDD]],2)&amp;"-"&amp;MID(jaar_zip[[#This Row],[YYYYMMDD]],5,2)&amp;"-"&amp;LEFT(jaar_zip[[#This Row],[YYYYMMDD]],4))</f>
        <v>45392</v>
      </c>
      <c r="K2054" s="101" t="str">
        <f>IF(AND(VALUE(MONTH(jaar_zip[[#This Row],[Datum]]))=1,VALUE(WEEKNUM(jaar_zip[[#This Row],[Datum]],21))&gt;51),RIGHT(YEAR(jaar_zip[[#This Row],[Datum]])-1,2),RIGHT(YEAR(jaar_zip[[#This Row],[Datum]]),2))&amp;"-"&amp; TEXT(WEEKNUM(jaar_zip[[#This Row],[Datum]],21),"00")</f>
        <v>24-15</v>
      </c>
      <c r="L2054" s="101">
        <f>MONTH(jaar_zip[[#This Row],[Datum]])</f>
        <v>4</v>
      </c>
      <c r="M2054" s="101">
        <f>IF(ISNUMBER(jaar_zip[[#This Row],[etmaaltemperatuur]]),IF(jaar_zip[[#This Row],[etmaaltemperatuur]]&lt;stookgrens,stookgrens-jaar_zip[[#This Row],[etmaaltemperatuur]],0),"")</f>
        <v>7.5</v>
      </c>
      <c r="N2054" s="101">
        <f>IF(ISNUMBER(jaar_zip[[#This Row],[graaddagen]]),IF(OR(MONTH(jaar_zip[[#This Row],[Datum]])=1,MONTH(jaar_zip[[#This Row],[Datum]])=2,MONTH(jaar_zip[[#This Row],[Datum]])=11,MONTH(jaar_zip[[#This Row],[Datum]])=12),1.1,IF(OR(MONTH(jaar_zip[[#This Row],[Datum]])=3,MONTH(jaar_zip[[#This Row],[Datum]])=10),1,0.8))*jaar_zip[[#This Row],[graaddagen]],"")</f>
        <v>6</v>
      </c>
      <c r="O2054" s="101">
        <f>IF(ISNUMBER(jaar_zip[[#This Row],[etmaaltemperatuur]]),IF(jaar_zip[[#This Row],[etmaaltemperatuur]]&gt;stookgrens,jaar_zip[[#This Row],[etmaaltemperatuur]]-stookgrens,0),"")</f>
        <v>0</v>
      </c>
    </row>
    <row r="2055" spans="1:15" x14ac:dyDescent="0.3">
      <c r="A2055">
        <v>280</v>
      </c>
      <c r="B2055">
        <v>20240411</v>
      </c>
      <c r="C2055">
        <v>5.3</v>
      </c>
      <c r="D2055">
        <v>12.7</v>
      </c>
      <c r="E2055">
        <v>458</v>
      </c>
      <c r="F2055">
        <v>1</v>
      </c>
      <c r="G2055">
        <v>1028.7</v>
      </c>
      <c r="H2055">
        <v>86</v>
      </c>
      <c r="I2055" s="101" t="s">
        <v>28</v>
      </c>
      <c r="J2055" s="1">
        <f>DATEVALUE(RIGHT(jaar_zip[[#This Row],[YYYYMMDD]],2)&amp;"-"&amp;MID(jaar_zip[[#This Row],[YYYYMMDD]],5,2)&amp;"-"&amp;LEFT(jaar_zip[[#This Row],[YYYYMMDD]],4))</f>
        <v>45393</v>
      </c>
      <c r="K2055" s="101" t="str">
        <f>IF(AND(VALUE(MONTH(jaar_zip[[#This Row],[Datum]]))=1,VALUE(WEEKNUM(jaar_zip[[#This Row],[Datum]],21))&gt;51),RIGHT(YEAR(jaar_zip[[#This Row],[Datum]])-1,2),RIGHT(YEAR(jaar_zip[[#This Row],[Datum]]),2))&amp;"-"&amp; TEXT(WEEKNUM(jaar_zip[[#This Row],[Datum]],21),"00")</f>
        <v>24-15</v>
      </c>
      <c r="L2055" s="101">
        <f>MONTH(jaar_zip[[#This Row],[Datum]])</f>
        <v>4</v>
      </c>
      <c r="M2055" s="101">
        <f>IF(ISNUMBER(jaar_zip[[#This Row],[etmaaltemperatuur]]),IF(jaar_zip[[#This Row],[etmaaltemperatuur]]&lt;stookgrens,stookgrens-jaar_zip[[#This Row],[etmaaltemperatuur]],0),"")</f>
        <v>5.3000000000000007</v>
      </c>
      <c r="N2055" s="101">
        <f>IF(ISNUMBER(jaar_zip[[#This Row],[graaddagen]]),IF(OR(MONTH(jaar_zip[[#This Row],[Datum]])=1,MONTH(jaar_zip[[#This Row],[Datum]])=2,MONTH(jaar_zip[[#This Row],[Datum]])=11,MONTH(jaar_zip[[#This Row],[Datum]])=12),1.1,IF(OR(MONTH(jaar_zip[[#This Row],[Datum]])=3,MONTH(jaar_zip[[#This Row],[Datum]])=10),1,0.8))*jaar_zip[[#This Row],[graaddagen]],"")</f>
        <v>4.2400000000000011</v>
      </c>
      <c r="O2055" s="101">
        <f>IF(ISNUMBER(jaar_zip[[#This Row],[etmaaltemperatuur]]),IF(jaar_zip[[#This Row],[etmaaltemperatuur]]&gt;stookgrens,jaar_zip[[#This Row],[etmaaltemperatuur]]-stookgrens,0),"")</f>
        <v>0</v>
      </c>
    </row>
    <row r="2056" spans="1:15" x14ac:dyDescent="0.3">
      <c r="A2056">
        <v>280</v>
      </c>
      <c r="B2056">
        <v>20240412</v>
      </c>
      <c r="C2056">
        <v>5.8</v>
      </c>
      <c r="D2056">
        <v>13.8</v>
      </c>
      <c r="E2056">
        <v>1579</v>
      </c>
      <c r="F2056">
        <v>0</v>
      </c>
      <c r="G2056">
        <v>1027.3</v>
      </c>
      <c r="H2056">
        <v>79</v>
      </c>
      <c r="I2056" s="101" t="s">
        <v>28</v>
      </c>
      <c r="J2056" s="1">
        <f>DATEVALUE(RIGHT(jaar_zip[[#This Row],[YYYYMMDD]],2)&amp;"-"&amp;MID(jaar_zip[[#This Row],[YYYYMMDD]],5,2)&amp;"-"&amp;LEFT(jaar_zip[[#This Row],[YYYYMMDD]],4))</f>
        <v>45394</v>
      </c>
      <c r="K2056" s="101" t="str">
        <f>IF(AND(VALUE(MONTH(jaar_zip[[#This Row],[Datum]]))=1,VALUE(WEEKNUM(jaar_zip[[#This Row],[Datum]],21))&gt;51),RIGHT(YEAR(jaar_zip[[#This Row],[Datum]])-1,2),RIGHT(YEAR(jaar_zip[[#This Row],[Datum]]),2))&amp;"-"&amp; TEXT(WEEKNUM(jaar_zip[[#This Row],[Datum]],21),"00")</f>
        <v>24-15</v>
      </c>
      <c r="L2056" s="101">
        <f>MONTH(jaar_zip[[#This Row],[Datum]])</f>
        <v>4</v>
      </c>
      <c r="M2056" s="101">
        <f>IF(ISNUMBER(jaar_zip[[#This Row],[etmaaltemperatuur]]),IF(jaar_zip[[#This Row],[etmaaltemperatuur]]&lt;stookgrens,stookgrens-jaar_zip[[#This Row],[etmaaltemperatuur]],0),"")</f>
        <v>4.1999999999999993</v>
      </c>
      <c r="N2056" s="101">
        <f>IF(ISNUMBER(jaar_zip[[#This Row],[graaddagen]]),IF(OR(MONTH(jaar_zip[[#This Row],[Datum]])=1,MONTH(jaar_zip[[#This Row],[Datum]])=2,MONTH(jaar_zip[[#This Row],[Datum]])=11,MONTH(jaar_zip[[#This Row],[Datum]])=12),1.1,IF(OR(MONTH(jaar_zip[[#This Row],[Datum]])=3,MONTH(jaar_zip[[#This Row],[Datum]])=10),1,0.8))*jaar_zip[[#This Row],[graaddagen]],"")</f>
        <v>3.3599999999999994</v>
      </c>
      <c r="O2056" s="101">
        <f>IF(ISNUMBER(jaar_zip[[#This Row],[etmaaltemperatuur]]),IF(jaar_zip[[#This Row],[etmaaltemperatuur]]&gt;stookgrens,jaar_zip[[#This Row],[etmaaltemperatuur]]-stookgrens,0),"")</f>
        <v>0</v>
      </c>
    </row>
    <row r="2057" spans="1:15" x14ac:dyDescent="0.3">
      <c r="A2057">
        <v>280</v>
      </c>
      <c r="B2057">
        <v>20240413</v>
      </c>
      <c r="C2057">
        <v>6.2</v>
      </c>
      <c r="D2057">
        <v>15.2</v>
      </c>
      <c r="E2057">
        <v>1601</v>
      </c>
      <c r="F2057">
        <v>-0.1</v>
      </c>
      <c r="G2057">
        <v>1020.5</v>
      </c>
      <c r="H2057">
        <v>76</v>
      </c>
      <c r="I2057" s="101" t="s">
        <v>28</v>
      </c>
      <c r="J2057" s="1">
        <f>DATEVALUE(RIGHT(jaar_zip[[#This Row],[YYYYMMDD]],2)&amp;"-"&amp;MID(jaar_zip[[#This Row],[YYYYMMDD]],5,2)&amp;"-"&amp;LEFT(jaar_zip[[#This Row],[YYYYMMDD]],4))</f>
        <v>45395</v>
      </c>
      <c r="K2057" s="101" t="str">
        <f>IF(AND(VALUE(MONTH(jaar_zip[[#This Row],[Datum]]))=1,VALUE(WEEKNUM(jaar_zip[[#This Row],[Datum]],21))&gt;51),RIGHT(YEAR(jaar_zip[[#This Row],[Datum]])-1,2),RIGHT(YEAR(jaar_zip[[#This Row],[Datum]]),2))&amp;"-"&amp; TEXT(WEEKNUM(jaar_zip[[#This Row],[Datum]],21),"00")</f>
        <v>24-15</v>
      </c>
      <c r="L2057" s="101">
        <f>MONTH(jaar_zip[[#This Row],[Datum]])</f>
        <v>4</v>
      </c>
      <c r="M2057" s="101">
        <f>IF(ISNUMBER(jaar_zip[[#This Row],[etmaaltemperatuur]]),IF(jaar_zip[[#This Row],[etmaaltemperatuur]]&lt;stookgrens,stookgrens-jaar_zip[[#This Row],[etmaaltemperatuur]],0),"")</f>
        <v>2.8000000000000007</v>
      </c>
      <c r="N2057" s="101">
        <f>IF(ISNUMBER(jaar_zip[[#This Row],[graaddagen]]),IF(OR(MONTH(jaar_zip[[#This Row],[Datum]])=1,MONTH(jaar_zip[[#This Row],[Datum]])=2,MONTH(jaar_zip[[#This Row],[Datum]])=11,MONTH(jaar_zip[[#This Row],[Datum]])=12),1.1,IF(OR(MONTH(jaar_zip[[#This Row],[Datum]])=3,MONTH(jaar_zip[[#This Row],[Datum]])=10),1,0.8))*jaar_zip[[#This Row],[graaddagen]],"")</f>
        <v>2.2400000000000007</v>
      </c>
      <c r="O2057" s="101">
        <f>IF(ISNUMBER(jaar_zip[[#This Row],[etmaaltemperatuur]]),IF(jaar_zip[[#This Row],[etmaaltemperatuur]]&gt;stookgrens,jaar_zip[[#This Row],[etmaaltemperatuur]]-stookgrens,0),"")</f>
        <v>0</v>
      </c>
    </row>
    <row r="2058" spans="1:15" x14ac:dyDescent="0.3">
      <c r="A2058">
        <v>280</v>
      </c>
      <c r="B2058">
        <v>20240414</v>
      </c>
      <c r="C2058">
        <v>4.2</v>
      </c>
      <c r="D2058">
        <v>9.6</v>
      </c>
      <c r="E2058">
        <v>2007</v>
      </c>
      <c r="F2058">
        <v>0</v>
      </c>
      <c r="G2058">
        <v>1019.5</v>
      </c>
      <c r="H2058">
        <v>68</v>
      </c>
      <c r="I2058" s="101" t="s">
        <v>28</v>
      </c>
      <c r="J2058" s="1">
        <f>DATEVALUE(RIGHT(jaar_zip[[#This Row],[YYYYMMDD]],2)&amp;"-"&amp;MID(jaar_zip[[#This Row],[YYYYMMDD]],5,2)&amp;"-"&amp;LEFT(jaar_zip[[#This Row],[YYYYMMDD]],4))</f>
        <v>45396</v>
      </c>
      <c r="K2058" s="101" t="str">
        <f>IF(AND(VALUE(MONTH(jaar_zip[[#This Row],[Datum]]))=1,VALUE(WEEKNUM(jaar_zip[[#This Row],[Datum]],21))&gt;51),RIGHT(YEAR(jaar_zip[[#This Row],[Datum]])-1,2),RIGHT(YEAR(jaar_zip[[#This Row],[Datum]]),2))&amp;"-"&amp; TEXT(WEEKNUM(jaar_zip[[#This Row],[Datum]],21),"00")</f>
        <v>24-15</v>
      </c>
      <c r="L2058" s="101">
        <f>MONTH(jaar_zip[[#This Row],[Datum]])</f>
        <v>4</v>
      </c>
      <c r="M2058" s="101">
        <f>IF(ISNUMBER(jaar_zip[[#This Row],[etmaaltemperatuur]]),IF(jaar_zip[[#This Row],[etmaaltemperatuur]]&lt;stookgrens,stookgrens-jaar_zip[[#This Row],[etmaaltemperatuur]],0),"")</f>
        <v>8.4</v>
      </c>
      <c r="N2058" s="101">
        <f>IF(ISNUMBER(jaar_zip[[#This Row],[graaddagen]]),IF(OR(MONTH(jaar_zip[[#This Row],[Datum]])=1,MONTH(jaar_zip[[#This Row],[Datum]])=2,MONTH(jaar_zip[[#This Row],[Datum]])=11,MONTH(jaar_zip[[#This Row],[Datum]])=12),1.1,IF(OR(MONTH(jaar_zip[[#This Row],[Datum]])=3,MONTH(jaar_zip[[#This Row],[Datum]])=10),1,0.8))*jaar_zip[[#This Row],[graaddagen]],"")</f>
        <v>6.7200000000000006</v>
      </c>
      <c r="O2058" s="101">
        <f>IF(ISNUMBER(jaar_zip[[#This Row],[etmaaltemperatuur]]),IF(jaar_zip[[#This Row],[etmaaltemperatuur]]&gt;stookgrens,jaar_zip[[#This Row],[etmaaltemperatuur]]-stookgrens,0),"")</f>
        <v>0</v>
      </c>
    </row>
    <row r="2059" spans="1:15" x14ac:dyDescent="0.3">
      <c r="A2059">
        <v>280</v>
      </c>
      <c r="B2059">
        <v>20240415</v>
      </c>
      <c r="C2059">
        <v>5.7</v>
      </c>
      <c r="D2059">
        <v>6.9</v>
      </c>
      <c r="E2059">
        <v>889</v>
      </c>
      <c r="F2059">
        <v>8</v>
      </c>
      <c r="G2059">
        <v>1002.3</v>
      </c>
      <c r="H2059">
        <v>82</v>
      </c>
      <c r="I2059" s="101" t="s">
        <v>28</v>
      </c>
      <c r="J2059" s="1">
        <f>DATEVALUE(RIGHT(jaar_zip[[#This Row],[YYYYMMDD]],2)&amp;"-"&amp;MID(jaar_zip[[#This Row],[YYYYMMDD]],5,2)&amp;"-"&amp;LEFT(jaar_zip[[#This Row],[YYYYMMDD]],4))</f>
        <v>45397</v>
      </c>
      <c r="K2059" s="101" t="str">
        <f>IF(AND(VALUE(MONTH(jaar_zip[[#This Row],[Datum]]))=1,VALUE(WEEKNUM(jaar_zip[[#This Row],[Datum]],21))&gt;51),RIGHT(YEAR(jaar_zip[[#This Row],[Datum]])-1,2),RIGHT(YEAR(jaar_zip[[#This Row],[Datum]]),2))&amp;"-"&amp; TEXT(WEEKNUM(jaar_zip[[#This Row],[Datum]],21),"00")</f>
        <v>24-16</v>
      </c>
      <c r="L2059" s="101">
        <f>MONTH(jaar_zip[[#This Row],[Datum]])</f>
        <v>4</v>
      </c>
      <c r="M2059" s="101">
        <f>IF(ISNUMBER(jaar_zip[[#This Row],[etmaaltemperatuur]]),IF(jaar_zip[[#This Row],[etmaaltemperatuur]]&lt;stookgrens,stookgrens-jaar_zip[[#This Row],[etmaaltemperatuur]],0),"")</f>
        <v>11.1</v>
      </c>
      <c r="N2059" s="101">
        <f>IF(ISNUMBER(jaar_zip[[#This Row],[graaddagen]]),IF(OR(MONTH(jaar_zip[[#This Row],[Datum]])=1,MONTH(jaar_zip[[#This Row],[Datum]])=2,MONTH(jaar_zip[[#This Row],[Datum]])=11,MONTH(jaar_zip[[#This Row],[Datum]])=12),1.1,IF(OR(MONTH(jaar_zip[[#This Row],[Datum]])=3,MONTH(jaar_zip[[#This Row],[Datum]])=10),1,0.8))*jaar_zip[[#This Row],[graaddagen]],"")</f>
        <v>8.8800000000000008</v>
      </c>
      <c r="O2059" s="101">
        <f>IF(ISNUMBER(jaar_zip[[#This Row],[etmaaltemperatuur]]),IF(jaar_zip[[#This Row],[etmaaltemperatuur]]&gt;stookgrens,jaar_zip[[#This Row],[etmaaltemperatuur]]-stookgrens,0),"")</f>
        <v>0</v>
      </c>
    </row>
    <row r="2060" spans="1:15" x14ac:dyDescent="0.3">
      <c r="A2060">
        <v>280</v>
      </c>
      <c r="B2060">
        <v>20240416</v>
      </c>
      <c r="C2060">
        <v>4.4000000000000004</v>
      </c>
      <c r="D2060">
        <v>6.6</v>
      </c>
      <c r="E2060">
        <v>1139</v>
      </c>
      <c r="F2060">
        <v>7.5</v>
      </c>
      <c r="G2060">
        <v>1002.4</v>
      </c>
      <c r="H2060">
        <v>81</v>
      </c>
      <c r="I2060" s="101" t="s">
        <v>28</v>
      </c>
      <c r="J2060" s="1">
        <f>DATEVALUE(RIGHT(jaar_zip[[#This Row],[YYYYMMDD]],2)&amp;"-"&amp;MID(jaar_zip[[#This Row],[YYYYMMDD]],5,2)&amp;"-"&amp;LEFT(jaar_zip[[#This Row],[YYYYMMDD]],4))</f>
        <v>45398</v>
      </c>
      <c r="K2060" s="101" t="str">
        <f>IF(AND(VALUE(MONTH(jaar_zip[[#This Row],[Datum]]))=1,VALUE(WEEKNUM(jaar_zip[[#This Row],[Datum]],21))&gt;51),RIGHT(YEAR(jaar_zip[[#This Row],[Datum]])-1,2),RIGHT(YEAR(jaar_zip[[#This Row],[Datum]]),2))&amp;"-"&amp; TEXT(WEEKNUM(jaar_zip[[#This Row],[Datum]],21),"00")</f>
        <v>24-16</v>
      </c>
      <c r="L2060" s="101">
        <f>MONTH(jaar_zip[[#This Row],[Datum]])</f>
        <v>4</v>
      </c>
      <c r="M2060" s="101">
        <f>IF(ISNUMBER(jaar_zip[[#This Row],[etmaaltemperatuur]]),IF(jaar_zip[[#This Row],[etmaaltemperatuur]]&lt;stookgrens,stookgrens-jaar_zip[[#This Row],[etmaaltemperatuur]],0),"")</f>
        <v>11.4</v>
      </c>
      <c r="N2060" s="101">
        <f>IF(ISNUMBER(jaar_zip[[#This Row],[graaddagen]]),IF(OR(MONTH(jaar_zip[[#This Row],[Datum]])=1,MONTH(jaar_zip[[#This Row],[Datum]])=2,MONTH(jaar_zip[[#This Row],[Datum]])=11,MONTH(jaar_zip[[#This Row],[Datum]])=12),1.1,IF(OR(MONTH(jaar_zip[[#This Row],[Datum]])=3,MONTH(jaar_zip[[#This Row],[Datum]])=10),1,0.8))*jaar_zip[[#This Row],[graaddagen]],"")</f>
        <v>9.120000000000001</v>
      </c>
      <c r="O2060" s="101">
        <f>IF(ISNUMBER(jaar_zip[[#This Row],[etmaaltemperatuur]]),IF(jaar_zip[[#This Row],[etmaaltemperatuur]]&gt;stookgrens,jaar_zip[[#This Row],[etmaaltemperatuur]]-stookgrens,0),"")</f>
        <v>0</v>
      </c>
    </row>
    <row r="2061" spans="1:15" x14ac:dyDescent="0.3">
      <c r="A2061">
        <v>280</v>
      </c>
      <c r="B2061">
        <v>20240417</v>
      </c>
      <c r="C2061">
        <v>2.6</v>
      </c>
      <c r="D2061">
        <v>6.1</v>
      </c>
      <c r="E2061">
        <v>1199</v>
      </c>
      <c r="F2061">
        <v>3.1</v>
      </c>
      <c r="G2061">
        <v>1011.1</v>
      </c>
      <c r="H2061">
        <v>76</v>
      </c>
      <c r="I2061" s="101" t="s">
        <v>28</v>
      </c>
      <c r="J2061" s="1">
        <f>DATEVALUE(RIGHT(jaar_zip[[#This Row],[YYYYMMDD]],2)&amp;"-"&amp;MID(jaar_zip[[#This Row],[YYYYMMDD]],5,2)&amp;"-"&amp;LEFT(jaar_zip[[#This Row],[YYYYMMDD]],4))</f>
        <v>45399</v>
      </c>
      <c r="K2061" s="101" t="str">
        <f>IF(AND(VALUE(MONTH(jaar_zip[[#This Row],[Datum]]))=1,VALUE(WEEKNUM(jaar_zip[[#This Row],[Datum]],21))&gt;51),RIGHT(YEAR(jaar_zip[[#This Row],[Datum]])-1,2),RIGHT(YEAR(jaar_zip[[#This Row],[Datum]]),2))&amp;"-"&amp; TEXT(WEEKNUM(jaar_zip[[#This Row],[Datum]],21),"00")</f>
        <v>24-16</v>
      </c>
      <c r="L2061" s="101">
        <f>MONTH(jaar_zip[[#This Row],[Datum]])</f>
        <v>4</v>
      </c>
      <c r="M2061" s="101">
        <f>IF(ISNUMBER(jaar_zip[[#This Row],[etmaaltemperatuur]]),IF(jaar_zip[[#This Row],[etmaaltemperatuur]]&lt;stookgrens,stookgrens-jaar_zip[[#This Row],[etmaaltemperatuur]],0),"")</f>
        <v>11.9</v>
      </c>
      <c r="N2061" s="101">
        <f>IF(ISNUMBER(jaar_zip[[#This Row],[graaddagen]]),IF(OR(MONTH(jaar_zip[[#This Row],[Datum]])=1,MONTH(jaar_zip[[#This Row],[Datum]])=2,MONTH(jaar_zip[[#This Row],[Datum]])=11,MONTH(jaar_zip[[#This Row],[Datum]])=12),1.1,IF(OR(MONTH(jaar_zip[[#This Row],[Datum]])=3,MONTH(jaar_zip[[#This Row],[Datum]])=10),1,0.8))*jaar_zip[[#This Row],[graaddagen]],"")</f>
        <v>9.5200000000000014</v>
      </c>
      <c r="O2061" s="101">
        <f>IF(ISNUMBER(jaar_zip[[#This Row],[etmaaltemperatuur]]),IF(jaar_zip[[#This Row],[etmaaltemperatuur]]&gt;stookgrens,jaar_zip[[#This Row],[etmaaltemperatuur]]-stookgrens,0),"")</f>
        <v>0</v>
      </c>
    </row>
    <row r="2062" spans="1:15" x14ac:dyDescent="0.3">
      <c r="A2062">
        <v>280</v>
      </c>
      <c r="B2062">
        <v>20240418</v>
      </c>
      <c r="C2062">
        <v>3.5</v>
      </c>
      <c r="D2062">
        <v>5.9</v>
      </c>
      <c r="E2062">
        <v>1309</v>
      </c>
      <c r="F2062">
        <v>3.5</v>
      </c>
      <c r="G2062">
        <v>1016.8</v>
      </c>
      <c r="H2062">
        <v>78</v>
      </c>
      <c r="I2062" s="101" t="s">
        <v>28</v>
      </c>
      <c r="J2062" s="1">
        <f>DATEVALUE(RIGHT(jaar_zip[[#This Row],[YYYYMMDD]],2)&amp;"-"&amp;MID(jaar_zip[[#This Row],[YYYYMMDD]],5,2)&amp;"-"&amp;LEFT(jaar_zip[[#This Row],[YYYYMMDD]],4))</f>
        <v>45400</v>
      </c>
      <c r="K2062" s="101" t="str">
        <f>IF(AND(VALUE(MONTH(jaar_zip[[#This Row],[Datum]]))=1,VALUE(WEEKNUM(jaar_zip[[#This Row],[Datum]],21))&gt;51),RIGHT(YEAR(jaar_zip[[#This Row],[Datum]])-1,2),RIGHT(YEAR(jaar_zip[[#This Row],[Datum]]),2))&amp;"-"&amp; TEXT(WEEKNUM(jaar_zip[[#This Row],[Datum]],21),"00")</f>
        <v>24-16</v>
      </c>
      <c r="L2062" s="101">
        <f>MONTH(jaar_zip[[#This Row],[Datum]])</f>
        <v>4</v>
      </c>
      <c r="M2062" s="101">
        <f>IF(ISNUMBER(jaar_zip[[#This Row],[etmaaltemperatuur]]),IF(jaar_zip[[#This Row],[etmaaltemperatuur]]&lt;stookgrens,stookgrens-jaar_zip[[#This Row],[etmaaltemperatuur]],0),"")</f>
        <v>12.1</v>
      </c>
      <c r="N2062" s="101">
        <f>IF(ISNUMBER(jaar_zip[[#This Row],[graaddagen]]),IF(OR(MONTH(jaar_zip[[#This Row],[Datum]])=1,MONTH(jaar_zip[[#This Row],[Datum]])=2,MONTH(jaar_zip[[#This Row],[Datum]])=11,MONTH(jaar_zip[[#This Row],[Datum]])=12),1.1,IF(OR(MONTH(jaar_zip[[#This Row],[Datum]])=3,MONTH(jaar_zip[[#This Row],[Datum]])=10),1,0.8))*jaar_zip[[#This Row],[graaddagen]],"")</f>
        <v>9.68</v>
      </c>
      <c r="O2062" s="101">
        <f>IF(ISNUMBER(jaar_zip[[#This Row],[etmaaltemperatuur]]),IF(jaar_zip[[#This Row],[etmaaltemperatuur]]&gt;stookgrens,jaar_zip[[#This Row],[etmaaltemperatuur]]-stookgrens,0),"")</f>
        <v>0</v>
      </c>
    </row>
    <row r="2063" spans="1:15" x14ac:dyDescent="0.3">
      <c r="A2063">
        <v>280</v>
      </c>
      <c r="B2063">
        <v>20240419</v>
      </c>
      <c r="C2063">
        <v>6.8</v>
      </c>
      <c r="D2063">
        <v>8.1</v>
      </c>
      <c r="E2063">
        <v>1237</v>
      </c>
      <c r="F2063">
        <v>6.5</v>
      </c>
      <c r="G2063">
        <v>1007.8</v>
      </c>
      <c r="H2063">
        <v>80</v>
      </c>
      <c r="I2063" s="101" t="s">
        <v>28</v>
      </c>
      <c r="J2063" s="1">
        <f>DATEVALUE(RIGHT(jaar_zip[[#This Row],[YYYYMMDD]],2)&amp;"-"&amp;MID(jaar_zip[[#This Row],[YYYYMMDD]],5,2)&amp;"-"&amp;LEFT(jaar_zip[[#This Row],[YYYYMMDD]],4))</f>
        <v>45401</v>
      </c>
      <c r="K2063" s="101" t="str">
        <f>IF(AND(VALUE(MONTH(jaar_zip[[#This Row],[Datum]]))=1,VALUE(WEEKNUM(jaar_zip[[#This Row],[Datum]],21))&gt;51),RIGHT(YEAR(jaar_zip[[#This Row],[Datum]])-1,2),RIGHT(YEAR(jaar_zip[[#This Row],[Datum]]),2))&amp;"-"&amp; TEXT(WEEKNUM(jaar_zip[[#This Row],[Datum]],21),"00")</f>
        <v>24-16</v>
      </c>
      <c r="L2063" s="101">
        <f>MONTH(jaar_zip[[#This Row],[Datum]])</f>
        <v>4</v>
      </c>
      <c r="M2063" s="101">
        <f>IF(ISNUMBER(jaar_zip[[#This Row],[etmaaltemperatuur]]),IF(jaar_zip[[#This Row],[etmaaltemperatuur]]&lt;stookgrens,stookgrens-jaar_zip[[#This Row],[etmaaltemperatuur]],0),"")</f>
        <v>9.9</v>
      </c>
      <c r="N2063" s="101">
        <f>IF(ISNUMBER(jaar_zip[[#This Row],[graaddagen]]),IF(OR(MONTH(jaar_zip[[#This Row],[Datum]])=1,MONTH(jaar_zip[[#This Row],[Datum]])=2,MONTH(jaar_zip[[#This Row],[Datum]])=11,MONTH(jaar_zip[[#This Row],[Datum]])=12),1.1,IF(OR(MONTH(jaar_zip[[#This Row],[Datum]])=3,MONTH(jaar_zip[[#This Row],[Datum]])=10),1,0.8))*jaar_zip[[#This Row],[graaddagen]],"")</f>
        <v>7.9200000000000008</v>
      </c>
      <c r="O2063" s="101">
        <f>IF(ISNUMBER(jaar_zip[[#This Row],[etmaaltemperatuur]]),IF(jaar_zip[[#This Row],[etmaaltemperatuur]]&gt;stookgrens,jaar_zip[[#This Row],[etmaaltemperatuur]]-stookgrens,0),"")</f>
        <v>0</v>
      </c>
    </row>
    <row r="2064" spans="1:15" x14ac:dyDescent="0.3">
      <c r="A2064">
        <v>280</v>
      </c>
      <c r="B2064">
        <v>20240420</v>
      </c>
      <c r="C2064">
        <v>4.4000000000000004</v>
      </c>
      <c r="D2064">
        <v>6.6</v>
      </c>
      <c r="E2064">
        <v>1610</v>
      </c>
      <c r="F2064">
        <v>6.5</v>
      </c>
      <c r="G2064">
        <v>1019.3</v>
      </c>
      <c r="H2064">
        <v>78</v>
      </c>
      <c r="I2064" s="101" t="s">
        <v>28</v>
      </c>
      <c r="J2064" s="1">
        <f>DATEVALUE(RIGHT(jaar_zip[[#This Row],[YYYYMMDD]],2)&amp;"-"&amp;MID(jaar_zip[[#This Row],[YYYYMMDD]],5,2)&amp;"-"&amp;LEFT(jaar_zip[[#This Row],[YYYYMMDD]],4))</f>
        <v>45402</v>
      </c>
      <c r="K2064" s="101" t="str">
        <f>IF(AND(VALUE(MONTH(jaar_zip[[#This Row],[Datum]]))=1,VALUE(WEEKNUM(jaar_zip[[#This Row],[Datum]],21))&gt;51),RIGHT(YEAR(jaar_zip[[#This Row],[Datum]])-1,2),RIGHT(YEAR(jaar_zip[[#This Row],[Datum]]),2))&amp;"-"&amp; TEXT(WEEKNUM(jaar_zip[[#This Row],[Datum]],21),"00")</f>
        <v>24-16</v>
      </c>
      <c r="L2064" s="101">
        <f>MONTH(jaar_zip[[#This Row],[Datum]])</f>
        <v>4</v>
      </c>
      <c r="M2064" s="101">
        <f>IF(ISNUMBER(jaar_zip[[#This Row],[etmaaltemperatuur]]),IF(jaar_zip[[#This Row],[etmaaltemperatuur]]&lt;stookgrens,stookgrens-jaar_zip[[#This Row],[etmaaltemperatuur]],0),"")</f>
        <v>11.4</v>
      </c>
      <c r="N2064" s="101">
        <f>IF(ISNUMBER(jaar_zip[[#This Row],[graaddagen]]),IF(OR(MONTH(jaar_zip[[#This Row],[Datum]])=1,MONTH(jaar_zip[[#This Row],[Datum]])=2,MONTH(jaar_zip[[#This Row],[Datum]])=11,MONTH(jaar_zip[[#This Row],[Datum]])=12),1.1,IF(OR(MONTH(jaar_zip[[#This Row],[Datum]])=3,MONTH(jaar_zip[[#This Row],[Datum]])=10),1,0.8))*jaar_zip[[#This Row],[graaddagen]],"")</f>
        <v>9.120000000000001</v>
      </c>
      <c r="O2064" s="101">
        <f>IF(ISNUMBER(jaar_zip[[#This Row],[etmaaltemperatuur]]),IF(jaar_zip[[#This Row],[etmaaltemperatuur]]&gt;stookgrens,jaar_zip[[#This Row],[etmaaltemperatuur]]-stookgrens,0),"")</f>
        <v>0</v>
      </c>
    </row>
    <row r="2065" spans="1:15" x14ac:dyDescent="0.3">
      <c r="A2065">
        <v>280</v>
      </c>
      <c r="B2065">
        <v>20240421</v>
      </c>
      <c r="C2065">
        <v>4</v>
      </c>
      <c r="D2065">
        <v>5.8</v>
      </c>
      <c r="E2065">
        <v>1676</v>
      </c>
      <c r="F2065">
        <v>2</v>
      </c>
      <c r="G2065">
        <v>1025.3</v>
      </c>
      <c r="H2065">
        <v>76</v>
      </c>
      <c r="I2065" s="101" t="s">
        <v>28</v>
      </c>
      <c r="J2065" s="1">
        <f>DATEVALUE(RIGHT(jaar_zip[[#This Row],[YYYYMMDD]],2)&amp;"-"&amp;MID(jaar_zip[[#This Row],[YYYYMMDD]],5,2)&amp;"-"&amp;LEFT(jaar_zip[[#This Row],[YYYYMMDD]],4))</f>
        <v>45403</v>
      </c>
      <c r="K2065" s="101" t="str">
        <f>IF(AND(VALUE(MONTH(jaar_zip[[#This Row],[Datum]]))=1,VALUE(WEEKNUM(jaar_zip[[#This Row],[Datum]],21))&gt;51),RIGHT(YEAR(jaar_zip[[#This Row],[Datum]])-1,2),RIGHT(YEAR(jaar_zip[[#This Row],[Datum]]),2))&amp;"-"&amp; TEXT(WEEKNUM(jaar_zip[[#This Row],[Datum]],21),"00")</f>
        <v>24-16</v>
      </c>
      <c r="L2065" s="101">
        <f>MONTH(jaar_zip[[#This Row],[Datum]])</f>
        <v>4</v>
      </c>
      <c r="M2065" s="101">
        <f>IF(ISNUMBER(jaar_zip[[#This Row],[etmaaltemperatuur]]),IF(jaar_zip[[#This Row],[etmaaltemperatuur]]&lt;stookgrens,stookgrens-jaar_zip[[#This Row],[etmaaltemperatuur]],0),"")</f>
        <v>12.2</v>
      </c>
      <c r="N2065" s="101">
        <f>IF(ISNUMBER(jaar_zip[[#This Row],[graaddagen]]),IF(OR(MONTH(jaar_zip[[#This Row],[Datum]])=1,MONTH(jaar_zip[[#This Row],[Datum]])=2,MONTH(jaar_zip[[#This Row],[Datum]])=11,MONTH(jaar_zip[[#This Row],[Datum]])=12),1.1,IF(OR(MONTH(jaar_zip[[#This Row],[Datum]])=3,MONTH(jaar_zip[[#This Row],[Datum]])=10),1,0.8))*jaar_zip[[#This Row],[graaddagen]],"")</f>
        <v>9.76</v>
      </c>
      <c r="O2065" s="101">
        <f>IF(ISNUMBER(jaar_zip[[#This Row],[etmaaltemperatuur]]),IF(jaar_zip[[#This Row],[etmaaltemperatuur]]&gt;stookgrens,jaar_zip[[#This Row],[etmaaltemperatuur]]-stookgrens,0),"")</f>
        <v>0</v>
      </c>
    </row>
    <row r="2066" spans="1:15" x14ac:dyDescent="0.3">
      <c r="A2066">
        <v>280</v>
      </c>
      <c r="B2066">
        <v>20240422</v>
      </c>
      <c r="C2066">
        <v>3.5</v>
      </c>
      <c r="D2066">
        <v>4.5999999999999996</v>
      </c>
      <c r="E2066">
        <v>2005</v>
      </c>
      <c r="F2066">
        <v>0.4</v>
      </c>
      <c r="G2066">
        <v>1025.2</v>
      </c>
      <c r="H2066">
        <v>69</v>
      </c>
      <c r="I2066" s="101" t="s">
        <v>28</v>
      </c>
      <c r="J2066" s="1">
        <f>DATEVALUE(RIGHT(jaar_zip[[#This Row],[YYYYMMDD]],2)&amp;"-"&amp;MID(jaar_zip[[#This Row],[YYYYMMDD]],5,2)&amp;"-"&amp;LEFT(jaar_zip[[#This Row],[YYYYMMDD]],4))</f>
        <v>45404</v>
      </c>
      <c r="K2066" s="101" t="str">
        <f>IF(AND(VALUE(MONTH(jaar_zip[[#This Row],[Datum]]))=1,VALUE(WEEKNUM(jaar_zip[[#This Row],[Datum]],21))&gt;51),RIGHT(YEAR(jaar_zip[[#This Row],[Datum]])-1,2),RIGHT(YEAR(jaar_zip[[#This Row],[Datum]]),2))&amp;"-"&amp; TEXT(WEEKNUM(jaar_zip[[#This Row],[Datum]],21),"00")</f>
        <v>24-17</v>
      </c>
      <c r="L2066" s="101">
        <f>MONTH(jaar_zip[[#This Row],[Datum]])</f>
        <v>4</v>
      </c>
      <c r="M2066" s="101">
        <f>IF(ISNUMBER(jaar_zip[[#This Row],[etmaaltemperatuur]]),IF(jaar_zip[[#This Row],[etmaaltemperatuur]]&lt;stookgrens,stookgrens-jaar_zip[[#This Row],[etmaaltemperatuur]],0),"")</f>
        <v>13.4</v>
      </c>
      <c r="N2066" s="101">
        <f>IF(ISNUMBER(jaar_zip[[#This Row],[graaddagen]]),IF(OR(MONTH(jaar_zip[[#This Row],[Datum]])=1,MONTH(jaar_zip[[#This Row],[Datum]])=2,MONTH(jaar_zip[[#This Row],[Datum]])=11,MONTH(jaar_zip[[#This Row],[Datum]])=12),1.1,IF(OR(MONTH(jaar_zip[[#This Row],[Datum]])=3,MONTH(jaar_zip[[#This Row],[Datum]])=10),1,0.8))*jaar_zip[[#This Row],[graaddagen]],"")</f>
        <v>10.72</v>
      </c>
      <c r="O2066" s="101">
        <f>IF(ISNUMBER(jaar_zip[[#This Row],[etmaaltemperatuur]]),IF(jaar_zip[[#This Row],[etmaaltemperatuur]]&gt;stookgrens,jaar_zip[[#This Row],[etmaaltemperatuur]]-stookgrens,0),"")</f>
        <v>0</v>
      </c>
    </row>
    <row r="2067" spans="1:15" x14ac:dyDescent="0.3">
      <c r="A2067">
        <v>280</v>
      </c>
      <c r="B2067">
        <v>20240423</v>
      </c>
      <c r="C2067">
        <v>3</v>
      </c>
      <c r="D2067">
        <v>4.5999999999999996</v>
      </c>
      <c r="E2067">
        <v>1879</v>
      </c>
      <c r="F2067">
        <v>2.9</v>
      </c>
      <c r="G2067">
        <v>1017.8</v>
      </c>
      <c r="H2067">
        <v>75</v>
      </c>
      <c r="I2067" s="101" t="s">
        <v>28</v>
      </c>
      <c r="J2067" s="1">
        <f>DATEVALUE(RIGHT(jaar_zip[[#This Row],[YYYYMMDD]],2)&amp;"-"&amp;MID(jaar_zip[[#This Row],[YYYYMMDD]],5,2)&amp;"-"&amp;LEFT(jaar_zip[[#This Row],[YYYYMMDD]],4))</f>
        <v>45405</v>
      </c>
      <c r="K2067" s="101" t="str">
        <f>IF(AND(VALUE(MONTH(jaar_zip[[#This Row],[Datum]]))=1,VALUE(WEEKNUM(jaar_zip[[#This Row],[Datum]],21))&gt;51),RIGHT(YEAR(jaar_zip[[#This Row],[Datum]])-1,2),RIGHT(YEAR(jaar_zip[[#This Row],[Datum]]),2))&amp;"-"&amp; TEXT(WEEKNUM(jaar_zip[[#This Row],[Datum]],21),"00")</f>
        <v>24-17</v>
      </c>
      <c r="L2067" s="101">
        <f>MONTH(jaar_zip[[#This Row],[Datum]])</f>
        <v>4</v>
      </c>
      <c r="M2067" s="101">
        <f>IF(ISNUMBER(jaar_zip[[#This Row],[etmaaltemperatuur]]),IF(jaar_zip[[#This Row],[etmaaltemperatuur]]&lt;stookgrens,stookgrens-jaar_zip[[#This Row],[etmaaltemperatuur]],0),"")</f>
        <v>13.4</v>
      </c>
      <c r="N2067" s="101">
        <f>IF(ISNUMBER(jaar_zip[[#This Row],[graaddagen]]),IF(OR(MONTH(jaar_zip[[#This Row],[Datum]])=1,MONTH(jaar_zip[[#This Row],[Datum]])=2,MONTH(jaar_zip[[#This Row],[Datum]])=11,MONTH(jaar_zip[[#This Row],[Datum]])=12),1.1,IF(OR(MONTH(jaar_zip[[#This Row],[Datum]])=3,MONTH(jaar_zip[[#This Row],[Datum]])=10),1,0.8))*jaar_zip[[#This Row],[graaddagen]],"")</f>
        <v>10.72</v>
      </c>
      <c r="O2067" s="101">
        <f>IF(ISNUMBER(jaar_zip[[#This Row],[etmaaltemperatuur]]),IF(jaar_zip[[#This Row],[etmaaltemperatuur]]&gt;stookgrens,jaar_zip[[#This Row],[etmaaltemperatuur]]-stookgrens,0),"")</f>
        <v>0</v>
      </c>
    </row>
    <row r="2068" spans="1:15" x14ac:dyDescent="0.3">
      <c r="A2068">
        <v>280</v>
      </c>
      <c r="B2068">
        <v>20240424</v>
      </c>
      <c r="C2068">
        <v>4.4000000000000004</v>
      </c>
      <c r="D2068">
        <v>5.6</v>
      </c>
      <c r="E2068">
        <v>1316</v>
      </c>
      <c r="F2068">
        <v>7.4</v>
      </c>
      <c r="G2068">
        <v>1006.6</v>
      </c>
      <c r="H2068">
        <v>82</v>
      </c>
      <c r="I2068" s="101" t="s">
        <v>28</v>
      </c>
      <c r="J2068" s="1">
        <f>DATEVALUE(RIGHT(jaar_zip[[#This Row],[YYYYMMDD]],2)&amp;"-"&amp;MID(jaar_zip[[#This Row],[YYYYMMDD]],5,2)&amp;"-"&amp;LEFT(jaar_zip[[#This Row],[YYYYMMDD]],4))</f>
        <v>45406</v>
      </c>
      <c r="K2068" s="101" t="str">
        <f>IF(AND(VALUE(MONTH(jaar_zip[[#This Row],[Datum]]))=1,VALUE(WEEKNUM(jaar_zip[[#This Row],[Datum]],21))&gt;51),RIGHT(YEAR(jaar_zip[[#This Row],[Datum]])-1,2),RIGHT(YEAR(jaar_zip[[#This Row],[Datum]]),2))&amp;"-"&amp; TEXT(WEEKNUM(jaar_zip[[#This Row],[Datum]],21),"00")</f>
        <v>24-17</v>
      </c>
      <c r="L2068" s="101">
        <f>MONTH(jaar_zip[[#This Row],[Datum]])</f>
        <v>4</v>
      </c>
      <c r="M2068" s="101">
        <f>IF(ISNUMBER(jaar_zip[[#This Row],[etmaaltemperatuur]]),IF(jaar_zip[[#This Row],[etmaaltemperatuur]]&lt;stookgrens,stookgrens-jaar_zip[[#This Row],[etmaaltemperatuur]],0),"")</f>
        <v>12.4</v>
      </c>
      <c r="N2068" s="101">
        <f>IF(ISNUMBER(jaar_zip[[#This Row],[graaddagen]]),IF(OR(MONTH(jaar_zip[[#This Row],[Datum]])=1,MONTH(jaar_zip[[#This Row],[Datum]])=2,MONTH(jaar_zip[[#This Row],[Datum]])=11,MONTH(jaar_zip[[#This Row],[Datum]])=12),1.1,IF(OR(MONTH(jaar_zip[[#This Row],[Datum]])=3,MONTH(jaar_zip[[#This Row],[Datum]])=10),1,0.8))*jaar_zip[[#This Row],[graaddagen]],"")</f>
        <v>9.9200000000000017</v>
      </c>
      <c r="O2068" s="101">
        <f>IF(ISNUMBER(jaar_zip[[#This Row],[etmaaltemperatuur]]),IF(jaar_zip[[#This Row],[etmaaltemperatuur]]&gt;stookgrens,jaar_zip[[#This Row],[etmaaltemperatuur]]-stookgrens,0),"")</f>
        <v>0</v>
      </c>
    </row>
    <row r="2069" spans="1:15" x14ac:dyDescent="0.3">
      <c r="A2069">
        <v>280</v>
      </c>
      <c r="B2069">
        <v>20240425</v>
      </c>
      <c r="C2069">
        <v>3.9</v>
      </c>
      <c r="D2069">
        <v>6</v>
      </c>
      <c r="E2069">
        <v>1396</v>
      </c>
      <c r="F2069">
        <v>4.7</v>
      </c>
      <c r="G2069">
        <v>1003.2</v>
      </c>
      <c r="H2069">
        <v>82</v>
      </c>
      <c r="I2069" s="101" t="s">
        <v>28</v>
      </c>
      <c r="J2069" s="1">
        <f>DATEVALUE(RIGHT(jaar_zip[[#This Row],[YYYYMMDD]],2)&amp;"-"&amp;MID(jaar_zip[[#This Row],[YYYYMMDD]],5,2)&amp;"-"&amp;LEFT(jaar_zip[[#This Row],[YYYYMMDD]],4))</f>
        <v>45407</v>
      </c>
      <c r="K2069" s="101" t="str">
        <f>IF(AND(VALUE(MONTH(jaar_zip[[#This Row],[Datum]]))=1,VALUE(WEEKNUM(jaar_zip[[#This Row],[Datum]],21))&gt;51),RIGHT(YEAR(jaar_zip[[#This Row],[Datum]])-1,2),RIGHT(YEAR(jaar_zip[[#This Row],[Datum]]),2))&amp;"-"&amp; TEXT(WEEKNUM(jaar_zip[[#This Row],[Datum]],21),"00")</f>
        <v>24-17</v>
      </c>
      <c r="L2069" s="101">
        <f>MONTH(jaar_zip[[#This Row],[Datum]])</f>
        <v>4</v>
      </c>
      <c r="M2069" s="101">
        <f>IF(ISNUMBER(jaar_zip[[#This Row],[etmaaltemperatuur]]),IF(jaar_zip[[#This Row],[etmaaltemperatuur]]&lt;stookgrens,stookgrens-jaar_zip[[#This Row],[etmaaltemperatuur]],0),"")</f>
        <v>12</v>
      </c>
      <c r="N2069" s="101">
        <f>IF(ISNUMBER(jaar_zip[[#This Row],[graaddagen]]),IF(OR(MONTH(jaar_zip[[#This Row],[Datum]])=1,MONTH(jaar_zip[[#This Row],[Datum]])=2,MONTH(jaar_zip[[#This Row],[Datum]])=11,MONTH(jaar_zip[[#This Row],[Datum]])=12),1.1,IF(OR(MONTH(jaar_zip[[#This Row],[Datum]])=3,MONTH(jaar_zip[[#This Row],[Datum]])=10),1,0.8))*jaar_zip[[#This Row],[graaddagen]],"")</f>
        <v>9.6000000000000014</v>
      </c>
      <c r="O2069" s="101">
        <f>IF(ISNUMBER(jaar_zip[[#This Row],[etmaaltemperatuur]]),IF(jaar_zip[[#This Row],[etmaaltemperatuur]]&gt;stookgrens,jaar_zip[[#This Row],[etmaaltemperatuur]]-stookgrens,0),"")</f>
        <v>0</v>
      </c>
    </row>
    <row r="2070" spans="1:15" x14ac:dyDescent="0.3">
      <c r="A2070">
        <v>280</v>
      </c>
      <c r="B2070">
        <v>20240426</v>
      </c>
      <c r="C2070">
        <v>3.2</v>
      </c>
      <c r="D2070">
        <v>7.5</v>
      </c>
      <c r="E2070">
        <v>1595</v>
      </c>
      <c r="F2070">
        <v>-0.1</v>
      </c>
      <c r="G2070">
        <v>1003.5</v>
      </c>
      <c r="H2070">
        <v>77</v>
      </c>
      <c r="I2070" s="101" t="s">
        <v>28</v>
      </c>
      <c r="J2070" s="1">
        <f>DATEVALUE(RIGHT(jaar_zip[[#This Row],[YYYYMMDD]],2)&amp;"-"&amp;MID(jaar_zip[[#This Row],[YYYYMMDD]],5,2)&amp;"-"&amp;LEFT(jaar_zip[[#This Row],[YYYYMMDD]],4))</f>
        <v>45408</v>
      </c>
      <c r="K2070" s="101" t="str">
        <f>IF(AND(VALUE(MONTH(jaar_zip[[#This Row],[Datum]]))=1,VALUE(WEEKNUM(jaar_zip[[#This Row],[Datum]],21))&gt;51),RIGHT(YEAR(jaar_zip[[#This Row],[Datum]])-1,2),RIGHT(YEAR(jaar_zip[[#This Row],[Datum]]),2))&amp;"-"&amp; TEXT(WEEKNUM(jaar_zip[[#This Row],[Datum]],21),"00")</f>
        <v>24-17</v>
      </c>
      <c r="L2070" s="101">
        <f>MONTH(jaar_zip[[#This Row],[Datum]])</f>
        <v>4</v>
      </c>
      <c r="M2070" s="101">
        <f>IF(ISNUMBER(jaar_zip[[#This Row],[etmaaltemperatuur]]),IF(jaar_zip[[#This Row],[etmaaltemperatuur]]&lt;stookgrens,stookgrens-jaar_zip[[#This Row],[etmaaltemperatuur]],0),"")</f>
        <v>10.5</v>
      </c>
      <c r="N2070" s="101">
        <f>IF(ISNUMBER(jaar_zip[[#This Row],[graaddagen]]),IF(OR(MONTH(jaar_zip[[#This Row],[Datum]])=1,MONTH(jaar_zip[[#This Row],[Datum]])=2,MONTH(jaar_zip[[#This Row],[Datum]])=11,MONTH(jaar_zip[[#This Row],[Datum]])=12),1.1,IF(OR(MONTH(jaar_zip[[#This Row],[Datum]])=3,MONTH(jaar_zip[[#This Row],[Datum]])=10),1,0.8))*jaar_zip[[#This Row],[graaddagen]],"")</f>
        <v>8.4</v>
      </c>
      <c r="O2070" s="101">
        <f>IF(ISNUMBER(jaar_zip[[#This Row],[etmaaltemperatuur]]),IF(jaar_zip[[#This Row],[etmaaltemperatuur]]&gt;stookgrens,jaar_zip[[#This Row],[etmaaltemperatuur]]-stookgrens,0),"")</f>
        <v>0</v>
      </c>
    </row>
    <row r="2071" spans="1:15" x14ac:dyDescent="0.3">
      <c r="A2071">
        <v>280</v>
      </c>
      <c r="B2071">
        <v>20240427</v>
      </c>
      <c r="C2071">
        <v>3.1</v>
      </c>
      <c r="D2071">
        <v>11.7</v>
      </c>
      <c r="E2071">
        <v>1361</v>
      </c>
      <c r="F2071">
        <v>0.2</v>
      </c>
      <c r="G2071">
        <v>1006.3</v>
      </c>
      <c r="H2071">
        <v>77</v>
      </c>
      <c r="I2071" s="101" t="s">
        <v>28</v>
      </c>
      <c r="J2071" s="1">
        <f>DATEVALUE(RIGHT(jaar_zip[[#This Row],[YYYYMMDD]],2)&amp;"-"&amp;MID(jaar_zip[[#This Row],[YYYYMMDD]],5,2)&amp;"-"&amp;LEFT(jaar_zip[[#This Row],[YYYYMMDD]],4))</f>
        <v>45409</v>
      </c>
      <c r="K2071" s="101" t="str">
        <f>IF(AND(VALUE(MONTH(jaar_zip[[#This Row],[Datum]]))=1,VALUE(WEEKNUM(jaar_zip[[#This Row],[Datum]],21))&gt;51),RIGHT(YEAR(jaar_zip[[#This Row],[Datum]])-1,2),RIGHT(YEAR(jaar_zip[[#This Row],[Datum]]),2))&amp;"-"&amp; TEXT(WEEKNUM(jaar_zip[[#This Row],[Datum]],21),"00")</f>
        <v>24-17</v>
      </c>
      <c r="L2071" s="101">
        <f>MONTH(jaar_zip[[#This Row],[Datum]])</f>
        <v>4</v>
      </c>
      <c r="M2071" s="101">
        <f>IF(ISNUMBER(jaar_zip[[#This Row],[etmaaltemperatuur]]),IF(jaar_zip[[#This Row],[etmaaltemperatuur]]&lt;stookgrens,stookgrens-jaar_zip[[#This Row],[etmaaltemperatuur]],0),"")</f>
        <v>6.3000000000000007</v>
      </c>
      <c r="N2071" s="101">
        <f>IF(ISNUMBER(jaar_zip[[#This Row],[graaddagen]]),IF(OR(MONTH(jaar_zip[[#This Row],[Datum]])=1,MONTH(jaar_zip[[#This Row],[Datum]])=2,MONTH(jaar_zip[[#This Row],[Datum]])=11,MONTH(jaar_zip[[#This Row],[Datum]])=12),1.1,IF(OR(MONTH(jaar_zip[[#This Row],[Datum]])=3,MONTH(jaar_zip[[#This Row],[Datum]])=10),1,0.8))*jaar_zip[[#This Row],[graaddagen]],"")</f>
        <v>5.0400000000000009</v>
      </c>
      <c r="O2071" s="101">
        <f>IF(ISNUMBER(jaar_zip[[#This Row],[etmaaltemperatuur]]),IF(jaar_zip[[#This Row],[etmaaltemperatuur]]&gt;stookgrens,jaar_zip[[#This Row],[etmaaltemperatuur]]-stookgrens,0),"")</f>
        <v>0</v>
      </c>
    </row>
    <row r="2072" spans="1:15" x14ac:dyDescent="0.3">
      <c r="A2072">
        <v>280</v>
      </c>
      <c r="B2072">
        <v>20240428</v>
      </c>
      <c r="C2072">
        <v>6.5</v>
      </c>
      <c r="D2072">
        <v>13.6</v>
      </c>
      <c r="E2072">
        <v>1575</v>
      </c>
      <c r="F2072">
        <v>0</v>
      </c>
      <c r="G2072">
        <v>1008.3</v>
      </c>
      <c r="H2072">
        <v>66</v>
      </c>
      <c r="I2072" s="101" t="s">
        <v>28</v>
      </c>
      <c r="J2072" s="1">
        <f>DATEVALUE(RIGHT(jaar_zip[[#This Row],[YYYYMMDD]],2)&amp;"-"&amp;MID(jaar_zip[[#This Row],[YYYYMMDD]],5,2)&amp;"-"&amp;LEFT(jaar_zip[[#This Row],[YYYYMMDD]],4))</f>
        <v>45410</v>
      </c>
      <c r="K2072" s="101" t="str">
        <f>IF(AND(VALUE(MONTH(jaar_zip[[#This Row],[Datum]]))=1,VALUE(WEEKNUM(jaar_zip[[#This Row],[Datum]],21))&gt;51),RIGHT(YEAR(jaar_zip[[#This Row],[Datum]])-1,2),RIGHT(YEAR(jaar_zip[[#This Row],[Datum]]),2))&amp;"-"&amp; TEXT(WEEKNUM(jaar_zip[[#This Row],[Datum]],21),"00")</f>
        <v>24-17</v>
      </c>
      <c r="L2072" s="101">
        <f>MONTH(jaar_zip[[#This Row],[Datum]])</f>
        <v>4</v>
      </c>
      <c r="M2072" s="101">
        <f>IF(ISNUMBER(jaar_zip[[#This Row],[etmaaltemperatuur]]),IF(jaar_zip[[#This Row],[etmaaltemperatuur]]&lt;stookgrens,stookgrens-jaar_zip[[#This Row],[etmaaltemperatuur]],0),"")</f>
        <v>4.4000000000000004</v>
      </c>
      <c r="N2072" s="101">
        <f>IF(ISNUMBER(jaar_zip[[#This Row],[graaddagen]]),IF(OR(MONTH(jaar_zip[[#This Row],[Datum]])=1,MONTH(jaar_zip[[#This Row],[Datum]])=2,MONTH(jaar_zip[[#This Row],[Datum]])=11,MONTH(jaar_zip[[#This Row],[Datum]])=12),1.1,IF(OR(MONTH(jaar_zip[[#This Row],[Datum]])=3,MONTH(jaar_zip[[#This Row],[Datum]])=10),1,0.8))*jaar_zip[[#This Row],[graaddagen]],"")</f>
        <v>3.5200000000000005</v>
      </c>
      <c r="O2072" s="101">
        <f>IF(ISNUMBER(jaar_zip[[#This Row],[etmaaltemperatuur]]),IF(jaar_zip[[#This Row],[etmaaltemperatuur]]&gt;stookgrens,jaar_zip[[#This Row],[etmaaltemperatuur]]-stookgrens,0),"")</f>
        <v>0</v>
      </c>
    </row>
    <row r="2073" spans="1:15" x14ac:dyDescent="0.3">
      <c r="A2073">
        <v>280</v>
      </c>
      <c r="B2073">
        <v>20240429</v>
      </c>
      <c r="C2073">
        <v>3.3</v>
      </c>
      <c r="D2073">
        <v>13.3</v>
      </c>
      <c r="E2073">
        <v>2340</v>
      </c>
      <c r="F2073">
        <v>0</v>
      </c>
      <c r="G2073">
        <v>1019.2</v>
      </c>
      <c r="H2073">
        <v>65</v>
      </c>
      <c r="I2073" s="101" t="s">
        <v>28</v>
      </c>
      <c r="J2073" s="1">
        <f>DATEVALUE(RIGHT(jaar_zip[[#This Row],[YYYYMMDD]],2)&amp;"-"&amp;MID(jaar_zip[[#This Row],[YYYYMMDD]],5,2)&amp;"-"&amp;LEFT(jaar_zip[[#This Row],[YYYYMMDD]],4))</f>
        <v>45411</v>
      </c>
      <c r="K2073" s="101" t="str">
        <f>IF(AND(VALUE(MONTH(jaar_zip[[#This Row],[Datum]]))=1,VALUE(WEEKNUM(jaar_zip[[#This Row],[Datum]],21))&gt;51),RIGHT(YEAR(jaar_zip[[#This Row],[Datum]])-1,2),RIGHT(YEAR(jaar_zip[[#This Row],[Datum]]),2))&amp;"-"&amp; TEXT(WEEKNUM(jaar_zip[[#This Row],[Datum]],21),"00")</f>
        <v>24-18</v>
      </c>
      <c r="L2073" s="101">
        <f>MONTH(jaar_zip[[#This Row],[Datum]])</f>
        <v>4</v>
      </c>
      <c r="M2073" s="101">
        <f>IF(ISNUMBER(jaar_zip[[#This Row],[etmaaltemperatuur]]),IF(jaar_zip[[#This Row],[etmaaltemperatuur]]&lt;stookgrens,stookgrens-jaar_zip[[#This Row],[etmaaltemperatuur]],0),"")</f>
        <v>4.6999999999999993</v>
      </c>
      <c r="N2073" s="101">
        <f>IF(ISNUMBER(jaar_zip[[#This Row],[graaddagen]]),IF(OR(MONTH(jaar_zip[[#This Row],[Datum]])=1,MONTH(jaar_zip[[#This Row],[Datum]])=2,MONTH(jaar_zip[[#This Row],[Datum]])=11,MONTH(jaar_zip[[#This Row],[Datum]])=12),1.1,IF(OR(MONTH(jaar_zip[[#This Row],[Datum]])=3,MONTH(jaar_zip[[#This Row],[Datum]])=10),1,0.8))*jaar_zip[[#This Row],[graaddagen]],"")</f>
        <v>3.76</v>
      </c>
      <c r="O2073" s="101">
        <f>IF(ISNUMBER(jaar_zip[[#This Row],[etmaaltemperatuur]]),IF(jaar_zip[[#This Row],[etmaaltemperatuur]]&gt;stookgrens,jaar_zip[[#This Row],[etmaaltemperatuur]]-stookgrens,0),"")</f>
        <v>0</v>
      </c>
    </row>
    <row r="2074" spans="1:15" x14ac:dyDescent="0.3">
      <c r="A2074">
        <v>280</v>
      </c>
      <c r="B2074">
        <v>20240430</v>
      </c>
      <c r="C2074">
        <v>2.2999999999999998</v>
      </c>
      <c r="D2074">
        <v>16.600000000000001</v>
      </c>
      <c r="E2074">
        <v>1757</v>
      </c>
      <c r="F2074">
        <v>0.2</v>
      </c>
      <c r="G2074">
        <v>1015.7</v>
      </c>
      <c r="H2074">
        <v>73</v>
      </c>
      <c r="I2074" s="101" t="s">
        <v>28</v>
      </c>
      <c r="J2074" s="1">
        <f>DATEVALUE(RIGHT(jaar_zip[[#This Row],[YYYYMMDD]],2)&amp;"-"&amp;MID(jaar_zip[[#This Row],[YYYYMMDD]],5,2)&amp;"-"&amp;LEFT(jaar_zip[[#This Row],[YYYYMMDD]],4))</f>
        <v>45412</v>
      </c>
      <c r="K2074" s="101" t="str">
        <f>IF(AND(VALUE(MONTH(jaar_zip[[#This Row],[Datum]]))=1,VALUE(WEEKNUM(jaar_zip[[#This Row],[Datum]],21))&gt;51),RIGHT(YEAR(jaar_zip[[#This Row],[Datum]])-1,2),RIGHT(YEAR(jaar_zip[[#This Row],[Datum]]),2))&amp;"-"&amp; TEXT(WEEKNUM(jaar_zip[[#This Row],[Datum]],21),"00")</f>
        <v>24-18</v>
      </c>
      <c r="L2074" s="101">
        <f>MONTH(jaar_zip[[#This Row],[Datum]])</f>
        <v>4</v>
      </c>
      <c r="M2074" s="101">
        <f>IF(ISNUMBER(jaar_zip[[#This Row],[etmaaltemperatuur]]),IF(jaar_zip[[#This Row],[etmaaltemperatuur]]&lt;stookgrens,stookgrens-jaar_zip[[#This Row],[etmaaltemperatuur]],0),"")</f>
        <v>1.3999999999999986</v>
      </c>
      <c r="N2074" s="101">
        <f>IF(ISNUMBER(jaar_zip[[#This Row],[graaddagen]]),IF(OR(MONTH(jaar_zip[[#This Row],[Datum]])=1,MONTH(jaar_zip[[#This Row],[Datum]])=2,MONTH(jaar_zip[[#This Row],[Datum]])=11,MONTH(jaar_zip[[#This Row],[Datum]])=12),1.1,IF(OR(MONTH(jaar_zip[[#This Row],[Datum]])=3,MONTH(jaar_zip[[#This Row],[Datum]])=10),1,0.8))*jaar_zip[[#This Row],[graaddagen]],"")</f>
        <v>1.119999999999999</v>
      </c>
      <c r="O2074" s="101">
        <f>IF(ISNUMBER(jaar_zip[[#This Row],[etmaaltemperatuur]]),IF(jaar_zip[[#This Row],[etmaaltemperatuur]]&gt;stookgrens,jaar_zip[[#This Row],[etmaaltemperatuur]]-stookgrens,0),"")</f>
        <v>0</v>
      </c>
    </row>
    <row r="2075" spans="1:15" x14ac:dyDescent="0.3">
      <c r="A2075">
        <v>280</v>
      </c>
      <c r="B2075">
        <v>20240501</v>
      </c>
      <c r="C2075">
        <v>4.5</v>
      </c>
      <c r="D2075">
        <v>18.5</v>
      </c>
      <c r="E2075">
        <v>2292</v>
      </c>
      <c r="F2075">
        <v>0.3</v>
      </c>
      <c r="G2075">
        <v>1007.2</v>
      </c>
      <c r="H2075">
        <v>73</v>
      </c>
      <c r="I2075" s="101" t="s">
        <v>28</v>
      </c>
      <c r="J2075" s="1">
        <f>DATEVALUE(RIGHT(jaar_zip[[#This Row],[YYYYMMDD]],2)&amp;"-"&amp;MID(jaar_zip[[#This Row],[YYYYMMDD]],5,2)&amp;"-"&amp;LEFT(jaar_zip[[#This Row],[YYYYMMDD]],4))</f>
        <v>45413</v>
      </c>
      <c r="K2075" s="101" t="str">
        <f>IF(AND(VALUE(MONTH(jaar_zip[[#This Row],[Datum]]))=1,VALUE(WEEKNUM(jaar_zip[[#This Row],[Datum]],21))&gt;51),RIGHT(YEAR(jaar_zip[[#This Row],[Datum]])-1,2),RIGHT(YEAR(jaar_zip[[#This Row],[Datum]]),2))&amp;"-"&amp; TEXT(WEEKNUM(jaar_zip[[#This Row],[Datum]],21),"00")</f>
        <v>24-18</v>
      </c>
      <c r="L2075" s="101">
        <f>MONTH(jaar_zip[[#This Row],[Datum]])</f>
        <v>5</v>
      </c>
      <c r="M2075" s="101">
        <f>IF(ISNUMBER(jaar_zip[[#This Row],[etmaaltemperatuur]]),IF(jaar_zip[[#This Row],[etmaaltemperatuur]]&lt;stookgrens,stookgrens-jaar_zip[[#This Row],[etmaaltemperatuur]],0),"")</f>
        <v>0</v>
      </c>
      <c r="N2075" s="101">
        <f>IF(ISNUMBER(jaar_zip[[#This Row],[graaddagen]]),IF(OR(MONTH(jaar_zip[[#This Row],[Datum]])=1,MONTH(jaar_zip[[#This Row],[Datum]])=2,MONTH(jaar_zip[[#This Row],[Datum]])=11,MONTH(jaar_zip[[#This Row],[Datum]])=12),1.1,IF(OR(MONTH(jaar_zip[[#This Row],[Datum]])=3,MONTH(jaar_zip[[#This Row],[Datum]])=10),1,0.8))*jaar_zip[[#This Row],[graaddagen]],"")</f>
        <v>0</v>
      </c>
      <c r="O2075" s="101">
        <f>IF(ISNUMBER(jaar_zip[[#This Row],[etmaaltemperatuur]]),IF(jaar_zip[[#This Row],[etmaaltemperatuur]]&gt;stookgrens,jaar_zip[[#This Row],[etmaaltemperatuur]]-stookgrens,0),"")</f>
        <v>0.5</v>
      </c>
    </row>
    <row r="2076" spans="1:15" x14ac:dyDescent="0.3">
      <c r="A2076">
        <v>283</v>
      </c>
      <c r="B2076">
        <v>20240101</v>
      </c>
      <c r="C2076">
        <v>5.2</v>
      </c>
      <c r="D2076">
        <v>6.9</v>
      </c>
      <c r="E2076">
        <v>127</v>
      </c>
      <c r="F2076">
        <v>2.4</v>
      </c>
      <c r="H2076">
        <v>85</v>
      </c>
      <c r="I2076" s="101" t="s">
        <v>29</v>
      </c>
      <c r="J2076" s="1">
        <f>DATEVALUE(RIGHT(jaar_zip[[#This Row],[YYYYMMDD]],2)&amp;"-"&amp;MID(jaar_zip[[#This Row],[YYYYMMDD]],5,2)&amp;"-"&amp;LEFT(jaar_zip[[#This Row],[YYYYMMDD]],4))</f>
        <v>45292</v>
      </c>
      <c r="K2076" s="101" t="str">
        <f>IF(AND(VALUE(MONTH(jaar_zip[[#This Row],[Datum]]))=1,VALUE(WEEKNUM(jaar_zip[[#This Row],[Datum]],21))&gt;51),RIGHT(YEAR(jaar_zip[[#This Row],[Datum]])-1,2),RIGHT(YEAR(jaar_zip[[#This Row],[Datum]]),2))&amp;"-"&amp; TEXT(WEEKNUM(jaar_zip[[#This Row],[Datum]],21),"00")</f>
        <v>24-01</v>
      </c>
      <c r="L2076" s="101">
        <f>MONTH(jaar_zip[[#This Row],[Datum]])</f>
        <v>1</v>
      </c>
      <c r="M2076" s="101">
        <f>IF(ISNUMBER(jaar_zip[[#This Row],[etmaaltemperatuur]]),IF(jaar_zip[[#This Row],[etmaaltemperatuur]]&lt;stookgrens,stookgrens-jaar_zip[[#This Row],[etmaaltemperatuur]],0),"")</f>
        <v>11.1</v>
      </c>
      <c r="N2076" s="101">
        <f>IF(ISNUMBER(jaar_zip[[#This Row],[graaddagen]]),IF(OR(MONTH(jaar_zip[[#This Row],[Datum]])=1,MONTH(jaar_zip[[#This Row],[Datum]])=2,MONTH(jaar_zip[[#This Row],[Datum]])=11,MONTH(jaar_zip[[#This Row],[Datum]])=12),1.1,IF(OR(MONTH(jaar_zip[[#This Row],[Datum]])=3,MONTH(jaar_zip[[#This Row],[Datum]])=10),1,0.8))*jaar_zip[[#This Row],[graaddagen]],"")</f>
        <v>12.21</v>
      </c>
      <c r="O2076" s="101">
        <f>IF(ISNUMBER(jaar_zip[[#This Row],[etmaaltemperatuur]]),IF(jaar_zip[[#This Row],[etmaaltemperatuur]]&gt;stookgrens,jaar_zip[[#This Row],[etmaaltemperatuur]]-stookgrens,0),"")</f>
        <v>0</v>
      </c>
    </row>
    <row r="2077" spans="1:15" x14ac:dyDescent="0.3">
      <c r="A2077">
        <v>283</v>
      </c>
      <c r="B2077">
        <v>20240102</v>
      </c>
      <c r="C2077">
        <v>6.4</v>
      </c>
      <c r="D2077">
        <v>9.9</v>
      </c>
      <c r="E2077">
        <v>70</v>
      </c>
      <c r="F2077">
        <v>16.8</v>
      </c>
      <c r="H2077">
        <v>89</v>
      </c>
      <c r="I2077" s="101" t="s">
        <v>29</v>
      </c>
      <c r="J2077" s="1">
        <f>DATEVALUE(RIGHT(jaar_zip[[#This Row],[YYYYMMDD]],2)&amp;"-"&amp;MID(jaar_zip[[#This Row],[YYYYMMDD]],5,2)&amp;"-"&amp;LEFT(jaar_zip[[#This Row],[YYYYMMDD]],4))</f>
        <v>45293</v>
      </c>
      <c r="K2077" s="101" t="str">
        <f>IF(AND(VALUE(MONTH(jaar_zip[[#This Row],[Datum]]))=1,VALUE(WEEKNUM(jaar_zip[[#This Row],[Datum]],21))&gt;51),RIGHT(YEAR(jaar_zip[[#This Row],[Datum]])-1,2),RIGHT(YEAR(jaar_zip[[#This Row],[Datum]]),2))&amp;"-"&amp; TEXT(WEEKNUM(jaar_zip[[#This Row],[Datum]],21),"00")</f>
        <v>24-01</v>
      </c>
      <c r="L2077" s="101">
        <f>MONTH(jaar_zip[[#This Row],[Datum]])</f>
        <v>1</v>
      </c>
      <c r="M2077" s="101">
        <f>IF(ISNUMBER(jaar_zip[[#This Row],[etmaaltemperatuur]]),IF(jaar_zip[[#This Row],[etmaaltemperatuur]]&lt;stookgrens,stookgrens-jaar_zip[[#This Row],[etmaaltemperatuur]],0),"")</f>
        <v>8.1</v>
      </c>
      <c r="N2077" s="101">
        <f>IF(ISNUMBER(jaar_zip[[#This Row],[graaddagen]]),IF(OR(MONTH(jaar_zip[[#This Row],[Datum]])=1,MONTH(jaar_zip[[#This Row],[Datum]])=2,MONTH(jaar_zip[[#This Row],[Datum]])=11,MONTH(jaar_zip[[#This Row],[Datum]])=12),1.1,IF(OR(MONTH(jaar_zip[[#This Row],[Datum]])=3,MONTH(jaar_zip[[#This Row],[Datum]])=10),1,0.8))*jaar_zip[[#This Row],[graaddagen]],"")</f>
        <v>8.91</v>
      </c>
      <c r="O2077" s="101">
        <f>IF(ISNUMBER(jaar_zip[[#This Row],[etmaaltemperatuur]]),IF(jaar_zip[[#This Row],[etmaaltemperatuur]]&gt;stookgrens,jaar_zip[[#This Row],[etmaaltemperatuur]]-stookgrens,0),"")</f>
        <v>0</v>
      </c>
    </row>
    <row r="2078" spans="1:15" x14ac:dyDescent="0.3">
      <c r="A2078">
        <v>283</v>
      </c>
      <c r="B2078">
        <v>20240103</v>
      </c>
      <c r="C2078">
        <v>7.5</v>
      </c>
      <c r="D2078">
        <v>9.3000000000000007</v>
      </c>
      <c r="E2078">
        <v>135</v>
      </c>
      <c r="F2078">
        <v>2.8</v>
      </c>
      <c r="H2078">
        <v>84</v>
      </c>
      <c r="I2078" s="101" t="s">
        <v>29</v>
      </c>
      <c r="J2078" s="1">
        <f>DATEVALUE(RIGHT(jaar_zip[[#This Row],[YYYYMMDD]],2)&amp;"-"&amp;MID(jaar_zip[[#This Row],[YYYYMMDD]],5,2)&amp;"-"&amp;LEFT(jaar_zip[[#This Row],[YYYYMMDD]],4))</f>
        <v>45294</v>
      </c>
      <c r="K2078" s="101" t="str">
        <f>IF(AND(VALUE(MONTH(jaar_zip[[#This Row],[Datum]]))=1,VALUE(WEEKNUM(jaar_zip[[#This Row],[Datum]],21))&gt;51),RIGHT(YEAR(jaar_zip[[#This Row],[Datum]])-1,2),RIGHT(YEAR(jaar_zip[[#This Row],[Datum]]),2))&amp;"-"&amp; TEXT(WEEKNUM(jaar_zip[[#This Row],[Datum]],21),"00")</f>
        <v>24-01</v>
      </c>
      <c r="L2078" s="101">
        <f>MONTH(jaar_zip[[#This Row],[Datum]])</f>
        <v>1</v>
      </c>
      <c r="M2078" s="101">
        <f>IF(ISNUMBER(jaar_zip[[#This Row],[etmaaltemperatuur]]),IF(jaar_zip[[#This Row],[etmaaltemperatuur]]&lt;stookgrens,stookgrens-jaar_zip[[#This Row],[etmaaltemperatuur]],0),"")</f>
        <v>8.6999999999999993</v>
      </c>
      <c r="N2078" s="101">
        <f>IF(ISNUMBER(jaar_zip[[#This Row],[graaddagen]]),IF(OR(MONTH(jaar_zip[[#This Row],[Datum]])=1,MONTH(jaar_zip[[#This Row],[Datum]])=2,MONTH(jaar_zip[[#This Row],[Datum]])=11,MONTH(jaar_zip[[#This Row],[Datum]])=12),1.1,IF(OR(MONTH(jaar_zip[[#This Row],[Datum]])=3,MONTH(jaar_zip[[#This Row],[Datum]])=10),1,0.8))*jaar_zip[[#This Row],[graaddagen]],"")</f>
        <v>9.57</v>
      </c>
      <c r="O2078" s="101">
        <f>IF(ISNUMBER(jaar_zip[[#This Row],[etmaaltemperatuur]]),IF(jaar_zip[[#This Row],[etmaaltemperatuur]]&gt;stookgrens,jaar_zip[[#This Row],[etmaaltemperatuur]]-stookgrens,0),"")</f>
        <v>0</v>
      </c>
    </row>
    <row r="2079" spans="1:15" x14ac:dyDescent="0.3">
      <c r="A2079">
        <v>283</v>
      </c>
      <c r="B2079">
        <v>20240104</v>
      </c>
      <c r="C2079">
        <v>2.2999999999999998</v>
      </c>
      <c r="D2079">
        <v>7</v>
      </c>
      <c r="E2079">
        <v>107</v>
      </c>
      <c r="F2079">
        <v>4</v>
      </c>
      <c r="H2079">
        <v>93</v>
      </c>
      <c r="I2079" s="101" t="s">
        <v>29</v>
      </c>
      <c r="J2079" s="1">
        <f>DATEVALUE(RIGHT(jaar_zip[[#This Row],[YYYYMMDD]],2)&amp;"-"&amp;MID(jaar_zip[[#This Row],[YYYYMMDD]],5,2)&amp;"-"&amp;LEFT(jaar_zip[[#This Row],[YYYYMMDD]],4))</f>
        <v>45295</v>
      </c>
      <c r="K2079" s="101" t="str">
        <f>IF(AND(VALUE(MONTH(jaar_zip[[#This Row],[Datum]]))=1,VALUE(WEEKNUM(jaar_zip[[#This Row],[Datum]],21))&gt;51),RIGHT(YEAR(jaar_zip[[#This Row],[Datum]])-1,2),RIGHT(YEAR(jaar_zip[[#This Row],[Datum]]),2))&amp;"-"&amp; TEXT(WEEKNUM(jaar_zip[[#This Row],[Datum]],21),"00")</f>
        <v>24-01</v>
      </c>
      <c r="L2079" s="101">
        <f>MONTH(jaar_zip[[#This Row],[Datum]])</f>
        <v>1</v>
      </c>
      <c r="M2079" s="101">
        <f>IF(ISNUMBER(jaar_zip[[#This Row],[etmaaltemperatuur]]),IF(jaar_zip[[#This Row],[etmaaltemperatuur]]&lt;stookgrens,stookgrens-jaar_zip[[#This Row],[etmaaltemperatuur]],0),"")</f>
        <v>11</v>
      </c>
      <c r="N2079" s="101">
        <f>IF(ISNUMBER(jaar_zip[[#This Row],[graaddagen]]),IF(OR(MONTH(jaar_zip[[#This Row],[Datum]])=1,MONTH(jaar_zip[[#This Row],[Datum]])=2,MONTH(jaar_zip[[#This Row],[Datum]])=11,MONTH(jaar_zip[[#This Row],[Datum]])=12),1.1,IF(OR(MONTH(jaar_zip[[#This Row],[Datum]])=3,MONTH(jaar_zip[[#This Row],[Datum]])=10),1,0.8))*jaar_zip[[#This Row],[graaddagen]],"")</f>
        <v>12.100000000000001</v>
      </c>
      <c r="O2079" s="101">
        <f>IF(ISNUMBER(jaar_zip[[#This Row],[etmaaltemperatuur]]),IF(jaar_zip[[#This Row],[etmaaltemperatuur]]&gt;stookgrens,jaar_zip[[#This Row],[etmaaltemperatuur]]-stookgrens,0),"")</f>
        <v>0</v>
      </c>
    </row>
    <row r="2080" spans="1:15" x14ac:dyDescent="0.3">
      <c r="A2080">
        <v>283</v>
      </c>
      <c r="B2080">
        <v>20240105</v>
      </c>
      <c r="C2080">
        <v>4.3</v>
      </c>
      <c r="D2080">
        <v>6.6</v>
      </c>
      <c r="E2080">
        <v>92</v>
      </c>
      <c r="F2080">
        <v>11</v>
      </c>
      <c r="H2080">
        <v>91</v>
      </c>
      <c r="I2080" s="101" t="s">
        <v>29</v>
      </c>
      <c r="J2080" s="1">
        <f>DATEVALUE(RIGHT(jaar_zip[[#This Row],[YYYYMMDD]],2)&amp;"-"&amp;MID(jaar_zip[[#This Row],[YYYYMMDD]],5,2)&amp;"-"&amp;LEFT(jaar_zip[[#This Row],[YYYYMMDD]],4))</f>
        <v>45296</v>
      </c>
      <c r="K2080" s="101" t="str">
        <f>IF(AND(VALUE(MONTH(jaar_zip[[#This Row],[Datum]]))=1,VALUE(WEEKNUM(jaar_zip[[#This Row],[Datum]],21))&gt;51),RIGHT(YEAR(jaar_zip[[#This Row],[Datum]])-1,2),RIGHT(YEAR(jaar_zip[[#This Row],[Datum]]),2))&amp;"-"&amp; TEXT(WEEKNUM(jaar_zip[[#This Row],[Datum]],21),"00")</f>
        <v>24-01</v>
      </c>
      <c r="L2080" s="101">
        <f>MONTH(jaar_zip[[#This Row],[Datum]])</f>
        <v>1</v>
      </c>
      <c r="M2080" s="101">
        <f>IF(ISNUMBER(jaar_zip[[#This Row],[etmaaltemperatuur]]),IF(jaar_zip[[#This Row],[etmaaltemperatuur]]&lt;stookgrens,stookgrens-jaar_zip[[#This Row],[etmaaltemperatuur]],0),"")</f>
        <v>11.4</v>
      </c>
      <c r="N2080" s="101">
        <f>IF(ISNUMBER(jaar_zip[[#This Row],[graaddagen]]),IF(OR(MONTH(jaar_zip[[#This Row],[Datum]])=1,MONTH(jaar_zip[[#This Row],[Datum]])=2,MONTH(jaar_zip[[#This Row],[Datum]])=11,MONTH(jaar_zip[[#This Row],[Datum]])=12),1.1,IF(OR(MONTH(jaar_zip[[#This Row],[Datum]])=3,MONTH(jaar_zip[[#This Row],[Datum]])=10),1,0.8))*jaar_zip[[#This Row],[graaddagen]],"")</f>
        <v>12.540000000000001</v>
      </c>
      <c r="O2080" s="101">
        <f>IF(ISNUMBER(jaar_zip[[#This Row],[etmaaltemperatuur]]),IF(jaar_zip[[#This Row],[etmaaltemperatuur]]&gt;stookgrens,jaar_zip[[#This Row],[etmaaltemperatuur]]-stookgrens,0),"")</f>
        <v>0</v>
      </c>
    </row>
    <row r="2081" spans="1:15" x14ac:dyDescent="0.3">
      <c r="A2081">
        <v>283</v>
      </c>
      <c r="B2081">
        <v>20240106</v>
      </c>
      <c r="C2081">
        <v>3.7</v>
      </c>
      <c r="D2081">
        <v>1.6</v>
      </c>
      <c r="E2081">
        <v>49</v>
      </c>
      <c r="F2081">
        <v>0.2</v>
      </c>
      <c r="H2081">
        <v>96</v>
      </c>
      <c r="I2081" s="101" t="s">
        <v>29</v>
      </c>
      <c r="J2081" s="1">
        <f>DATEVALUE(RIGHT(jaar_zip[[#This Row],[YYYYMMDD]],2)&amp;"-"&amp;MID(jaar_zip[[#This Row],[YYYYMMDD]],5,2)&amp;"-"&amp;LEFT(jaar_zip[[#This Row],[YYYYMMDD]],4))</f>
        <v>45297</v>
      </c>
      <c r="K2081" s="101" t="str">
        <f>IF(AND(VALUE(MONTH(jaar_zip[[#This Row],[Datum]]))=1,VALUE(WEEKNUM(jaar_zip[[#This Row],[Datum]],21))&gt;51),RIGHT(YEAR(jaar_zip[[#This Row],[Datum]])-1,2),RIGHT(YEAR(jaar_zip[[#This Row],[Datum]]),2))&amp;"-"&amp; TEXT(WEEKNUM(jaar_zip[[#This Row],[Datum]],21),"00")</f>
        <v>24-01</v>
      </c>
      <c r="L2081" s="101">
        <f>MONTH(jaar_zip[[#This Row],[Datum]])</f>
        <v>1</v>
      </c>
      <c r="M2081" s="101">
        <f>IF(ISNUMBER(jaar_zip[[#This Row],[etmaaltemperatuur]]),IF(jaar_zip[[#This Row],[etmaaltemperatuur]]&lt;stookgrens,stookgrens-jaar_zip[[#This Row],[etmaaltemperatuur]],0),"")</f>
        <v>16.399999999999999</v>
      </c>
      <c r="N2081" s="101">
        <f>IF(ISNUMBER(jaar_zip[[#This Row],[graaddagen]]),IF(OR(MONTH(jaar_zip[[#This Row],[Datum]])=1,MONTH(jaar_zip[[#This Row],[Datum]])=2,MONTH(jaar_zip[[#This Row],[Datum]])=11,MONTH(jaar_zip[[#This Row],[Datum]])=12),1.1,IF(OR(MONTH(jaar_zip[[#This Row],[Datum]])=3,MONTH(jaar_zip[[#This Row],[Datum]])=10),1,0.8))*jaar_zip[[#This Row],[graaddagen]],"")</f>
        <v>18.04</v>
      </c>
      <c r="O2081" s="101">
        <f>IF(ISNUMBER(jaar_zip[[#This Row],[etmaaltemperatuur]]),IF(jaar_zip[[#This Row],[etmaaltemperatuur]]&gt;stookgrens,jaar_zip[[#This Row],[etmaaltemperatuur]]-stookgrens,0),"")</f>
        <v>0</v>
      </c>
    </row>
    <row r="2082" spans="1:15" x14ac:dyDescent="0.3">
      <c r="A2082">
        <v>283</v>
      </c>
      <c r="B2082">
        <v>20240107</v>
      </c>
      <c r="C2082">
        <v>4.8</v>
      </c>
      <c r="D2082">
        <v>-1</v>
      </c>
      <c r="E2082">
        <v>278</v>
      </c>
      <c r="F2082">
        <v>0.2</v>
      </c>
      <c r="H2082">
        <v>81</v>
      </c>
      <c r="I2082" s="101" t="s">
        <v>29</v>
      </c>
      <c r="J2082" s="1">
        <f>DATEVALUE(RIGHT(jaar_zip[[#This Row],[YYYYMMDD]],2)&amp;"-"&amp;MID(jaar_zip[[#This Row],[YYYYMMDD]],5,2)&amp;"-"&amp;LEFT(jaar_zip[[#This Row],[YYYYMMDD]],4))</f>
        <v>45298</v>
      </c>
      <c r="K2082" s="101" t="str">
        <f>IF(AND(VALUE(MONTH(jaar_zip[[#This Row],[Datum]]))=1,VALUE(WEEKNUM(jaar_zip[[#This Row],[Datum]],21))&gt;51),RIGHT(YEAR(jaar_zip[[#This Row],[Datum]])-1,2),RIGHT(YEAR(jaar_zip[[#This Row],[Datum]]),2))&amp;"-"&amp; TEXT(WEEKNUM(jaar_zip[[#This Row],[Datum]],21),"00")</f>
        <v>24-01</v>
      </c>
      <c r="L2082" s="101">
        <f>MONTH(jaar_zip[[#This Row],[Datum]])</f>
        <v>1</v>
      </c>
      <c r="M2082" s="101">
        <f>IF(ISNUMBER(jaar_zip[[#This Row],[etmaaltemperatuur]]),IF(jaar_zip[[#This Row],[etmaaltemperatuur]]&lt;stookgrens,stookgrens-jaar_zip[[#This Row],[etmaaltemperatuur]],0),"")</f>
        <v>19</v>
      </c>
      <c r="N2082" s="101">
        <f>IF(ISNUMBER(jaar_zip[[#This Row],[graaddagen]]),IF(OR(MONTH(jaar_zip[[#This Row],[Datum]])=1,MONTH(jaar_zip[[#This Row],[Datum]])=2,MONTH(jaar_zip[[#This Row],[Datum]])=11,MONTH(jaar_zip[[#This Row],[Datum]])=12),1.1,IF(OR(MONTH(jaar_zip[[#This Row],[Datum]])=3,MONTH(jaar_zip[[#This Row],[Datum]])=10),1,0.8))*jaar_zip[[#This Row],[graaddagen]],"")</f>
        <v>20.900000000000002</v>
      </c>
      <c r="O2082" s="101">
        <f>IF(ISNUMBER(jaar_zip[[#This Row],[etmaaltemperatuur]]),IF(jaar_zip[[#This Row],[etmaaltemperatuur]]&gt;stookgrens,jaar_zip[[#This Row],[etmaaltemperatuur]]-stookgrens,0),"")</f>
        <v>0</v>
      </c>
    </row>
    <row r="2083" spans="1:15" x14ac:dyDescent="0.3">
      <c r="A2083">
        <v>283</v>
      </c>
      <c r="B2083">
        <v>20240108</v>
      </c>
      <c r="C2083">
        <v>5.4</v>
      </c>
      <c r="D2083">
        <v>-2.5</v>
      </c>
      <c r="E2083">
        <v>396</v>
      </c>
      <c r="F2083">
        <v>0</v>
      </c>
      <c r="H2083">
        <v>70</v>
      </c>
      <c r="I2083" s="101" t="s">
        <v>29</v>
      </c>
      <c r="J2083" s="1">
        <f>DATEVALUE(RIGHT(jaar_zip[[#This Row],[YYYYMMDD]],2)&amp;"-"&amp;MID(jaar_zip[[#This Row],[YYYYMMDD]],5,2)&amp;"-"&amp;LEFT(jaar_zip[[#This Row],[YYYYMMDD]],4))</f>
        <v>45299</v>
      </c>
      <c r="K2083" s="101" t="str">
        <f>IF(AND(VALUE(MONTH(jaar_zip[[#This Row],[Datum]]))=1,VALUE(WEEKNUM(jaar_zip[[#This Row],[Datum]],21))&gt;51),RIGHT(YEAR(jaar_zip[[#This Row],[Datum]])-1,2),RIGHT(YEAR(jaar_zip[[#This Row],[Datum]]),2))&amp;"-"&amp; TEXT(WEEKNUM(jaar_zip[[#This Row],[Datum]],21),"00")</f>
        <v>24-02</v>
      </c>
      <c r="L2083" s="101">
        <f>MONTH(jaar_zip[[#This Row],[Datum]])</f>
        <v>1</v>
      </c>
      <c r="M2083" s="101">
        <f>IF(ISNUMBER(jaar_zip[[#This Row],[etmaaltemperatuur]]),IF(jaar_zip[[#This Row],[etmaaltemperatuur]]&lt;stookgrens,stookgrens-jaar_zip[[#This Row],[etmaaltemperatuur]],0),"")</f>
        <v>20.5</v>
      </c>
      <c r="N2083" s="101">
        <f>IF(ISNUMBER(jaar_zip[[#This Row],[graaddagen]]),IF(OR(MONTH(jaar_zip[[#This Row],[Datum]])=1,MONTH(jaar_zip[[#This Row],[Datum]])=2,MONTH(jaar_zip[[#This Row],[Datum]])=11,MONTH(jaar_zip[[#This Row],[Datum]])=12),1.1,IF(OR(MONTH(jaar_zip[[#This Row],[Datum]])=3,MONTH(jaar_zip[[#This Row],[Datum]])=10),1,0.8))*jaar_zip[[#This Row],[graaddagen]],"")</f>
        <v>22.55</v>
      </c>
      <c r="O2083" s="101">
        <f>IF(ISNUMBER(jaar_zip[[#This Row],[etmaaltemperatuur]]),IF(jaar_zip[[#This Row],[etmaaltemperatuur]]&gt;stookgrens,jaar_zip[[#This Row],[etmaaltemperatuur]]-stookgrens,0),"")</f>
        <v>0</v>
      </c>
    </row>
    <row r="2084" spans="1:15" x14ac:dyDescent="0.3">
      <c r="A2084">
        <v>283</v>
      </c>
      <c r="B2084">
        <v>20240109</v>
      </c>
      <c r="C2084">
        <v>4.3</v>
      </c>
      <c r="D2084">
        <v>-4.4000000000000004</v>
      </c>
      <c r="E2084">
        <v>466</v>
      </c>
      <c r="F2084">
        <v>0</v>
      </c>
      <c r="H2084">
        <v>62</v>
      </c>
      <c r="I2084" s="101" t="s">
        <v>29</v>
      </c>
      <c r="J2084" s="1">
        <f>DATEVALUE(RIGHT(jaar_zip[[#This Row],[YYYYMMDD]],2)&amp;"-"&amp;MID(jaar_zip[[#This Row],[YYYYMMDD]],5,2)&amp;"-"&amp;LEFT(jaar_zip[[#This Row],[YYYYMMDD]],4))</f>
        <v>45300</v>
      </c>
      <c r="K2084" s="101" t="str">
        <f>IF(AND(VALUE(MONTH(jaar_zip[[#This Row],[Datum]]))=1,VALUE(WEEKNUM(jaar_zip[[#This Row],[Datum]],21))&gt;51),RIGHT(YEAR(jaar_zip[[#This Row],[Datum]])-1,2),RIGHT(YEAR(jaar_zip[[#This Row],[Datum]]),2))&amp;"-"&amp; TEXT(WEEKNUM(jaar_zip[[#This Row],[Datum]],21),"00")</f>
        <v>24-02</v>
      </c>
      <c r="L2084" s="101">
        <f>MONTH(jaar_zip[[#This Row],[Datum]])</f>
        <v>1</v>
      </c>
      <c r="M2084" s="101">
        <f>IF(ISNUMBER(jaar_zip[[#This Row],[etmaaltemperatuur]]),IF(jaar_zip[[#This Row],[etmaaltemperatuur]]&lt;stookgrens,stookgrens-jaar_zip[[#This Row],[etmaaltemperatuur]],0),"")</f>
        <v>22.4</v>
      </c>
      <c r="N2084" s="101">
        <f>IF(ISNUMBER(jaar_zip[[#This Row],[graaddagen]]),IF(OR(MONTH(jaar_zip[[#This Row],[Datum]])=1,MONTH(jaar_zip[[#This Row],[Datum]])=2,MONTH(jaar_zip[[#This Row],[Datum]])=11,MONTH(jaar_zip[[#This Row],[Datum]])=12),1.1,IF(OR(MONTH(jaar_zip[[#This Row],[Datum]])=3,MONTH(jaar_zip[[#This Row],[Datum]])=10),1,0.8))*jaar_zip[[#This Row],[graaddagen]],"")</f>
        <v>24.64</v>
      </c>
      <c r="O2084" s="101">
        <f>IF(ISNUMBER(jaar_zip[[#This Row],[etmaaltemperatuur]]),IF(jaar_zip[[#This Row],[etmaaltemperatuur]]&gt;stookgrens,jaar_zip[[#This Row],[etmaaltemperatuur]]-stookgrens,0),"")</f>
        <v>0</v>
      </c>
    </row>
    <row r="2085" spans="1:15" x14ac:dyDescent="0.3">
      <c r="A2085">
        <v>283</v>
      </c>
      <c r="B2085">
        <v>20240110</v>
      </c>
      <c r="C2085">
        <v>3.5</v>
      </c>
      <c r="D2085">
        <v>-4.3</v>
      </c>
      <c r="E2085">
        <v>445</v>
      </c>
      <c r="F2085">
        <v>0</v>
      </c>
      <c r="H2085">
        <v>66</v>
      </c>
      <c r="I2085" s="101" t="s">
        <v>29</v>
      </c>
      <c r="J2085" s="1">
        <f>DATEVALUE(RIGHT(jaar_zip[[#This Row],[YYYYMMDD]],2)&amp;"-"&amp;MID(jaar_zip[[#This Row],[YYYYMMDD]],5,2)&amp;"-"&amp;LEFT(jaar_zip[[#This Row],[YYYYMMDD]],4))</f>
        <v>45301</v>
      </c>
      <c r="K2085" s="101" t="str">
        <f>IF(AND(VALUE(MONTH(jaar_zip[[#This Row],[Datum]]))=1,VALUE(WEEKNUM(jaar_zip[[#This Row],[Datum]],21))&gt;51),RIGHT(YEAR(jaar_zip[[#This Row],[Datum]])-1,2),RIGHT(YEAR(jaar_zip[[#This Row],[Datum]]),2))&amp;"-"&amp; TEXT(WEEKNUM(jaar_zip[[#This Row],[Datum]],21),"00")</f>
        <v>24-02</v>
      </c>
      <c r="L2085" s="101">
        <f>MONTH(jaar_zip[[#This Row],[Datum]])</f>
        <v>1</v>
      </c>
      <c r="M2085" s="101">
        <f>IF(ISNUMBER(jaar_zip[[#This Row],[etmaaltemperatuur]]),IF(jaar_zip[[#This Row],[etmaaltemperatuur]]&lt;stookgrens,stookgrens-jaar_zip[[#This Row],[etmaaltemperatuur]],0),"")</f>
        <v>22.3</v>
      </c>
      <c r="N2085" s="101">
        <f>IF(ISNUMBER(jaar_zip[[#This Row],[graaddagen]]),IF(OR(MONTH(jaar_zip[[#This Row],[Datum]])=1,MONTH(jaar_zip[[#This Row],[Datum]])=2,MONTH(jaar_zip[[#This Row],[Datum]])=11,MONTH(jaar_zip[[#This Row],[Datum]])=12),1.1,IF(OR(MONTH(jaar_zip[[#This Row],[Datum]])=3,MONTH(jaar_zip[[#This Row],[Datum]])=10),1,0.8))*jaar_zip[[#This Row],[graaddagen]],"")</f>
        <v>24.53</v>
      </c>
      <c r="O2085" s="101">
        <f>IF(ISNUMBER(jaar_zip[[#This Row],[etmaaltemperatuur]]),IF(jaar_zip[[#This Row],[etmaaltemperatuur]]&gt;stookgrens,jaar_zip[[#This Row],[etmaaltemperatuur]]-stookgrens,0),"")</f>
        <v>0</v>
      </c>
    </row>
    <row r="2086" spans="1:15" x14ac:dyDescent="0.3">
      <c r="A2086">
        <v>283</v>
      </c>
      <c r="B2086">
        <v>20240111</v>
      </c>
      <c r="C2086">
        <v>1.8</v>
      </c>
      <c r="D2086">
        <v>-3.6</v>
      </c>
      <c r="E2086">
        <v>286</v>
      </c>
      <c r="F2086">
        <v>-0.1</v>
      </c>
      <c r="H2086">
        <v>92</v>
      </c>
      <c r="I2086" s="101" t="s">
        <v>29</v>
      </c>
      <c r="J2086" s="1">
        <f>DATEVALUE(RIGHT(jaar_zip[[#This Row],[YYYYMMDD]],2)&amp;"-"&amp;MID(jaar_zip[[#This Row],[YYYYMMDD]],5,2)&amp;"-"&amp;LEFT(jaar_zip[[#This Row],[YYYYMMDD]],4))</f>
        <v>45302</v>
      </c>
      <c r="K2086" s="101" t="str">
        <f>IF(AND(VALUE(MONTH(jaar_zip[[#This Row],[Datum]]))=1,VALUE(WEEKNUM(jaar_zip[[#This Row],[Datum]],21))&gt;51),RIGHT(YEAR(jaar_zip[[#This Row],[Datum]])-1,2),RIGHT(YEAR(jaar_zip[[#This Row],[Datum]]),2))&amp;"-"&amp; TEXT(WEEKNUM(jaar_zip[[#This Row],[Datum]],21),"00")</f>
        <v>24-02</v>
      </c>
      <c r="L2086" s="101">
        <f>MONTH(jaar_zip[[#This Row],[Datum]])</f>
        <v>1</v>
      </c>
      <c r="M2086" s="101">
        <f>IF(ISNUMBER(jaar_zip[[#This Row],[etmaaltemperatuur]]),IF(jaar_zip[[#This Row],[etmaaltemperatuur]]&lt;stookgrens,stookgrens-jaar_zip[[#This Row],[etmaaltemperatuur]],0),"")</f>
        <v>21.6</v>
      </c>
      <c r="N2086" s="101">
        <f>IF(ISNUMBER(jaar_zip[[#This Row],[graaddagen]]),IF(OR(MONTH(jaar_zip[[#This Row],[Datum]])=1,MONTH(jaar_zip[[#This Row],[Datum]])=2,MONTH(jaar_zip[[#This Row],[Datum]])=11,MONTH(jaar_zip[[#This Row],[Datum]])=12),1.1,IF(OR(MONTH(jaar_zip[[#This Row],[Datum]])=3,MONTH(jaar_zip[[#This Row],[Datum]])=10),1,0.8))*jaar_zip[[#This Row],[graaddagen]],"")</f>
        <v>23.760000000000005</v>
      </c>
      <c r="O2086" s="101">
        <f>IF(ISNUMBER(jaar_zip[[#This Row],[etmaaltemperatuur]]),IF(jaar_zip[[#This Row],[etmaaltemperatuur]]&gt;stookgrens,jaar_zip[[#This Row],[etmaaltemperatuur]]-stookgrens,0),"")</f>
        <v>0</v>
      </c>
    </row>
    <row r="2087" spans="1:15" x14ac:dyDescent="0.3">
      <c r="A2087">
        <v>283</v>
      </c>
      <c r="B2087">
        <v>20240112</v>
      </c>
      <c r="C2087">
        <v>1.7</v>
      </c>
      <c r="D2087">
        <v>1.4</v>
      </c>
      <c r="E2087">
        <v>145</v>
      </c>
      <c r="F2087">
        <v>-0.1</v>
      </c>
      <c r="H2087">
        <v>97</v>
      </c>
      <c r="I2087" s="101" t="s">
        <v>29</v>
      </c>
      <c r="J2087" s="1">
        <f>DATEVALUE(RIGHT(jaar_zip[[#This Row],[YYYYMMDD]],2)&amp;"-"&amp;MID(jaar_zip[[#This Row],[YYYYMMDD]],5,2)&amp;"-"&amp;LEFT(jaar_zip[[#This Row],[YYYYMMDD]],4))</f>
        <v>45303</v>
      </c>
      <c r="K2087" s="101" t="str">
        <f>IF(AND(VALUE(MONTH(jaar_zip[[#This Row],[Datum]]))=1,VALUE(WEEKNUM(jaar_zip[[#This Row],[Datum]],21))&gt;51),RIGHT(YEAR(jaar_zip[[#This Row],[Datum]])-1,2),RIGHT(YEAR(jaar_zip[[#This Row],[Datum]]),2))&amp;"-"&amp; TEXT(WEEKNUM(jaar_zip[[#This Row],[Datum]],21),"00")</f>
        <v>24-02</v>
      </c>
      <c r="L2087" s="101">
        <f>MONTH(jaar_zip[[#This Row],[Datum]])</f>
        <v>1</v>
      </c>
      <c r="M2087" s="101">
        <f>IF(ISNUMBER(jaar_zip[[#This Row],[etmaaltemperatuur]]),IF(jaar_zip[[#This Row],[etmaaltemperatuur]]&lt;stookgrens,stookgrens-jaar_zip[[#This Row],[etmaaltemperatuur]],0),"")</f>
        <v>16.600000000000001</v>
      </c>
      <c r="N2087" s="101">
        <f>IF(ISNUMBER(jaar_zip[[#This Row],[graaddagen]]),IF(OR(MONTH(jaar_zip[[#This Row],[Datum]])=1,MONTH(jaar_zip[[#This Row],[Datum]])=2,MONTH(jaar_zip[[#This Row],[Datum]])=11,MONTH(jaar_zip[[#This Row],[Datum]])=12),1.1,IF(OR(MONTH(jaar_zip[[#This Row],[Datum]])=3,MONTH(jaar_zip[[#This Row],[Datum]])=10),1,0.8))*jaar_zip[[#This Row],[graaddagen]],"")</f>
        <v>18.260000000000002</v>
      </c>
      <c r="O2087" s="101">
        <f>IF(ISNUMBER(jaar_zip[[#This Row],[etmaaltemperatuur]]),IF(jaar_zip[[#This Row],[etmaaltemperatuur]]&gt;stookgrens,jaar_zip[[#This Row],[etmaaltemperatuur]]-stookgrens,0),"")</f>
        <v>0</v>
      </c>
    </row>
    <row r="2088" spans="1:15" x14ac:dyDescent="0.3">
      <c r="A2088">
        <v>283</v>
      </c>
      <c r="B2088">
        <v>20240113</v>
      </c>
      <c r="C2088">
        <v>4.5</v>
      </c>
      <c r="D2088">
        <v>2.6</v>
      </c>
      <c r="E2088">
        <v>95</v>
      </c>
      <c r="F2088">
        <v>1.2</v>
      </c>
      <c r="H2088">
        <v>96</v>
      </c>
      <c r="I2088" s="101" t="s">
        <v>29</v>
      </c>
      <c r="J2088" s="1">
        <f>DATEVALUE(RIGHT(jaar_zip[[#This Row],[YYYYMMDD]],2)&amp;"-"&amp;MID(jaar_zip[[#This Row],[YYYYMMDD]],5,2)&amp;"-"&amp;LEFT(jaar_zip[[#This Row],[YYYYMMDD]],4))</f>
        <v>45304</v>
      </c>
      <c r="K2088" s="101" t="str">
        <f>IF(AND(VALUE(MONTH(jaar_zip[[#This Row],[Datum]]))=1,VALUE(WEEKNUM(jaar_zip[[#This Row],[Datum]],21))&gt;51),RIGHT(YEAR(jaar_zip[[#This Row],[Datum]])-1,2),RIGHT(YEAR(jaar_zip[[#This Row],[Datum]]),2))&amp;"-"&amp; TEXT(WEEKNUM(jaar_zip[[#This Row],[Datum]],21),"00")</f>
        <v>24-02</v>
      </c>
      <c r="L2088" s="101">
        <f>MONTH(jaar_zip[[#This Row],[Datum]])</f>
        <v>1</v>
      </c>
      <c r="M2088" s="101">
        <f>IF(ISNUMBER(jaar_zip[[#This Row],[etmaaltemperatuur]]),IF(jaar_zip[[#This Row],[etmaaltemperatuur]]&lt;stookgrens,stookgrens-jaar_zip[[#This Row],[etmaaltemperatuur]],0),"")</f>
        <v>15.4</v>
      </c>
      <c r="N2088" s="101">
        <f>IF(ISNUMBER(jaar_zip[[#This Row],[graaddagen]]),IF(OR(MONTH(jaar_zip[[#This Row],[Datum]])=1,MONTH(jaar_zip[[#This Row],[Datum]])=2,MONTH(jaar_zip[[#This Row],[Datum]])=11,MONTH(jaar_zip[[#This Row],[Datum]])=12),1.1,IF(OR(MONTH(jaar_zip[[#This Row],[Datum]])=3,MONTH(jaar_zip[[#This Row],[Datum]])=10),1,0.8))*jaar_zip[[#This Row],[graaddagen]],"")</f>
        <v>16.940000000000001</v>
      </c>
      <c r="O2088" s="101">
        <f>IF(ISNUMBER(jaar_zip[[#This Row],[etmaaltemperatuur]]),IF(jaar_zip[[#This Row],[etmaaltemperatuur]]&gt;stookgrens,jaar_zip[[#This Row],[etmaaltemperatuur]]-stookgrens,0),"")</f>
        <v>0</v>
      </c>
    </row>
    <row r="2089" spans="1:15" x14ac:dyDescent="0.3">
      <c r="A2089">
        <v>283</v>
      </c>
      <c r="B2089">
        <v>20240114</v>
      </c>
      <c r="C2089">
        <v>5.5</v>
      </c>
      <c r="D2089">
        <v>1.9</v>
      </c>
      <c r="E2089">
        <v>74</v>
      </c>
      <c r="F2089">
        <v>2.1</v>
      </c>
      <c r="H2089">
        <v>96</v>
      </c>
      <c r="I2089" s="101" t="s">
        <v>29</v>
      </c>
      <c r="J2089" s="1">
        <f>DATEVALUE(RIGHT(jaar_zip[[#This Row],[YYYYMMDD]],2)&amp;"-"&amp;MID(jaar_zip[[#This Row],[YYYYMMDD]],5,2)&amp;"-"&amp;LEFT(jaar_zip[[#This Row],[YYYYMMDD]],4))</f>
        <v>45305</v>
      </c>
      <c r="K2089" s="101" t="str">
        <f>IF(AND(VALUE(MONTH(jaar_zip[[#This Row],[Datum]]))=1,VALUE(WEEKNUM(jaar_zip[[#This Row],[Datum]],21))&gt;51),RIGHT(YEAR(jaar_zip[[#This Row],[Datum]])-1,2),RIGHT(YEAR(jaar_zip[[#This Row],[Datum]]),2))&amp;"-"&amp; TEXT(WEEKNUM(jaar_zip[[#This Row],[Datum]],21),"00")</f>
        <v>24-02</v>
      </c>
      <c r="L2089" s="101">
        <f>MONTH(jaar_zip[[#This Row],[Datum]])</f>
        <v>1</v>
      </c>
      <c r="M2089" s="101">
        <f>IF(ISNUMBER(jaar_zip[[#This Row],[etmaaltemperatuur]]),IF(jaar_zip[[#This Row],[etmaaltemperatuur]]&lt;stookgrens,stookgrens-jaar_zip[[#This Row],[etmaaltemperatuur]],0),"")</f>
        <v>16.100000000000001</v>
      </c>
      <c r="N2089" s="101">
        <f>IF(ISNUMBER(jaar_zip[[#This Row],[graaddagen]]),IF(OR(MONTH(jaar_zip[[#This Row],[Datum]])=1,MONTH(jaar_zip[[#This Row],[Datum]])=2,MONTH(jaar_zip[[#This Row],[Datum]])=11,MONTH(jaar_zip[[#This Row],[Datum]])=12),1.1,IF(OR(MONTH(jaar_zip[[#This Row],[Datum]])=3,MONTH(jaar_zip[[#This Row],[Datum]])=10),1,0.8))*jaar_zip[[#This Row],[graaddagen]],"")</f>
        <v>17.710000000000004</v>
      </c>
      <c r="O2089" s="101">
        <f>IF(ISNUMBER(jaar_zip[[#This Row],[etmaaltemperatuur]]),IF(jaar_zip[[#This Row],[etmaaltemperatuur]]&gt;stookgrens,jaar_zip[[#This Row],[etmaaltemperatuur]]-stookgrens,0),"")</f>
        <v>0</v>
      </c>
    </row>
    <row r="2090" spans="1:15" x14ac:dyDescent="0.3">
      <c r="A2090">
        <v>283</v>
      </c>
      <c r="B2090">
        <v>20240115</v>
      </c>
      <c r="C2090">
        <v>4.4000000000000004</v>
      </c>
      <c r="D2090">
        <v>0.7</v>
      </c>
      <c r="E2090">
        <v>274</v>
      </c>
      <c r="F2090">
        <v>1.3</v>
      </c>
      <c r="H2090">
        <v>92</v>
      </c>
      <c r="I2090" s="101" t="s">
        <v>29</v>
      </c>
      <c r="J2090" s="1">
        <f>DATEVALUE(RIGHT(jaar_zip[[#This Row],[YYYYMMDD]],2)&amp;"-"&amp;MID(jaar_zip[[#This Row],[YYYYMMDD]],5,2)&amp;"-"&amp;LEFT(jaar_zip[[#This Row],[YYYYMMDD]],4))</f>
        <v>45306</v>
      </c>
      <c r="K2090" s="101" t="str">
        <f>IF(AND(VALUE(MONTH(jaar_zip[[#This Row],[Datum]]))=1,VALUE(WEEKNUM(jaar_zip[[#This Row],[Datum]],21))&gt;51),RIGHT(YEAR(jaar_zip[[#This Row],[Datum]])-1,2),RIGHT(YEAR(jaar_zip[[#This Row],[Datum]]),2))&amp;"-"&amp; TEXT(WEEKNUM(jaar_zip[[#This Row],[Datum]],21),"00")</f>
        <v>24-03</v>
      </c>
      <c r="L2090" s="101">
        <f>MONTH(jaar_zip[[#This Row],[Datum]])</f>
        <v>1</v>
      </c>
      <c r="M2090" s="101">
        <f>IF(ISNUMBER(jaar_zip[[#This Row],[etmaaltemperatuur]]),IF(jaar_zip[[#This Row],[etmaaltemperatuur]]&lt;stookgrens,stookgrens-jaar_zip[[#This Row],[etmaaltemperatuur]],0),"")</f>
        <v>17.3</v>
      </c>
      <c r="N2090" s="101">
        <f>IF(ISNUMBER(jaar_zip[[#This Row],[graaddagen]]),IF(OR(MONTH(jaar_zip[[#This Row],[Datum]])=1,MONTH(jaar_zip[[#This Row],[Datum]])=2,MONTH(jaar_zip[[#This Row],[Datum]])=11,MONTH(jaar_zip[[#This Row],[Datum]])=12),1.1,IF(OR(MONTH(jaar_zip[[#This Row],[Datum]])=3,MONTH(jaar_zip[[#This Row],[Datum]])=10),1,0.8))*jaar_zip[[#This Row],[graaddagen]],"")</f>
        <v>19.03</v>
      </c>
      <c r="O2090" s="101">
        <f>IF(ISNUMBER(jaar_zip[[#This Row],[etmaaltemperatuur]]),IF(jaar_zip[[#This Row],[etmaaltemperatuur]]&gt;stookgrens,jaar_zip[[#This Row],[etmaaltemperatuur]]-stookgrens,0),"")</f>
        <v>0</v>
      </c>
    </row>
    <row r="2091" spans="1:15" x14ac:dyDescent="0.3">
      <c r="A2091">
        <v>283</v>
      </c>
      <c r="B2091">
        <v>20240116</v>
      </c>
      <c r="C2091">
        <v>3.9</v>
      </c>
      <c r="D2091">
        <v>-0.4</v>
      </c>
      <c r="E2091">
        <v>298</v>
      </c>
      <c r="F2091">
        <v>0</v>
      </c>
      <c r="H2091">
        <v>85</v>
      </c>
      <c r="I2091" s="101" t="s">
        <v>29</v>
      </c>
      <c r="J2091" s="1">
        <f>DATEVALUE(RIGHT(jaar_zip[[#This Row],[YYYYMMDD]],2)&amp;"-"&amp;MID(jaar_zip[[#This Row],[YYYYMMDD]],5,2)&amp;"-"&amp;LEFT(jaar_zip[[#This Row],[YYYYMMDD]],4))</f>
        <v>45307</v>
      </c>
      <c r="K2091" s="101" t="str">
        <f>IF(AND(VALUE(MONTH(jaar_zip[[#This Row],[Datum]]))=1,VALUE(WEEKNUM(jaar_zip[[#This Row],[Datum]],21))&gt;51),RIGHT(YEAR(jaar_zip[[#This Row],[Datum]])-1,2),RIGHT(YEAR(jaar_zip[[#This Row],[Datum]]),2))&amp;"-"&amp; TEXT(WEEKNUM(jaar_zip[[#This Row],[Datum]],21),"00")</f>
        <v>24-03</v>
      </c>
      <c r="L2091" s="101">
        <f>MONTH(jaar_zip[[#This Row],[Datum]])</f>
        <v>1</v>
      </c>
      <c r="M2091" s="101">
        <f>IF(ISNUMBER(jaar_zip[[#This Row],[etmaaltemperatuur]]),IF(jaar_zip[[#This Row],[etmaaltemperatuur]]&lt;stookgrens,stookgrens-jaar_zip[[#This Row],[etmaaltemperatuur]],0),"")</f>
        <v>18.399999999999999</v>
      </c>
      <c r="N2091" s="101">
        <f>IF(ISNUMBER(jaar_zip[[#This Row],[graaddagen]]),IF(OR(MONTH(jaar_zip[[#This Row],[Datum]])=1,MONTH(jaar_zip[[#This Row],[Datum]])=2,MONTH(jaar_zip[[#This Row],[Datum]])=11,MONTH(jaar_zip[[#This Row],[Datum]])=12),1.1,IF(OR(MONTH(jaar_zip[[#This Row],[Datum]])=3,MONTH(jaar_zip[[#This Row],[Datum]])=10),1,0.8))*jaar_zip[[#This Row],[graaddagen]],"")</f>
        <v>20.239999999999998</v>
      </c>
      <c r="O2091" s="101">
        <f>IF(ISNUMBER(jaar_zip[[#This Row],[etmaaltemperatuur]]),IF(jaar_zip[[#This Row],[etmaaltemperatuur]]&gt;stookgrens,jaar_zip[[#This Row],[etmaaltemperatuur]]-stookgrens,0),"")</f>
        <v>0</v>
      </c>
    </row>
    <row r="2092" spans="1:15" x14ac:dyDescent="0.3">
      <c r="A2092">
        <v>283</v>
      </c>
      <c r="B2092">
        <v>20240117</v>
      </c>
      <c r="C2092">
        <v>2</v>
      </c>
      <c r="D2092">
        <v>-2.2000000000000002</v>
      </c>
      <c r="E2092">
        <v>184</v>
      </c>
      <c r="F2092">
        <v>0</v>
      </c>
      <c r="H2092">
        <v>84</v>
      </c>
      <c r="I2092" s="101" t="s">
        <v>29</v>
      </c>
      <c r="J2092" s="1">
        <f>DATEVALUE(RIGHT(jaar_zip[[#This Row],[YYYYMMDD]],2)&amp;"-"&amp;MID(jaar_zip[[#This Row],[YYYYMMDD]],5,2)&amp;"-"&amp;LEFT(jaar_zip[[#This Row],[YYYYMMDD]],4))</f>
        <v>45308</v>
      </c>
      <c r="K2092" s="101" t="str">
        <f>IF(AND(VALUE(MONTH(jaar_zip[[#This Row],[Datum]]))=1,VALUE(WEEKNUM(jaar_zip[[#This Row],[Datum]],21))&gt;51),RIGHT(YEAR(jaar_zip[[#This Row],[Datum]])-1,2),RIGHT(YEAR(jaar_zip[[#This Row],[Datum]]),2))&amp;"-"&amp; TEXT(WEEKNUM(jaar_zip[[#This Row],[Datum]],21),"00")</f>
        <v>24-03</v>
      </c>
      <c r="L2092" s="101">
        <f>MONTH(jaar_zip[[#This Row],[Datum]])</f>
        <v>1</v>
      </c>
      <c r="M2092" s="101">
        <f>IF(ISNUMBER(jaar_zip[[#This Row],[etmaaltemperatuur]]),IF(jaar_zip[[#This Row],[etmaaltemperatuur]]&lt;stookgrens,stookgrens-jaar_zip[[#This Row],[etmaaltemperatuur]],0),"")</f>
        <v>20.2</v>
      </c>
      <c r="N2092" s="101">
        <f>IF(ISNUMBER(jaar_zip[[#This Row],[graaddagen]]),IF(OR(MONTH(jaar_zip[[#This Row],[Datum]])=1,MONTH(jaar_zip[[#This Row],[Datum]])=2,MONTH(jaar_zip[[#This Row],[Datum]])=11,MONTH(jaar_zip[[#This Row],[Datum]])=12),1.1,IF(OR(MONTH(jaar_zip[[#This Row],[Datum]])=3,MONTH(jaar_zip[[#This Row],[Datum]])=10),1,0.8))*jaar_zip[[#This Row],[graaddagen]],"")</f>
        <v>22.220000000000002</v>
      </c>
      <c r="O2092" s="101">
        <f>IF(ISNUMBER(jaar_zip[[#This Row],[etmaaltemperatuur]]),IF(jaar_zip[[#This Row],[etmaaltemperatuur]]&gt;stookgrens,jaar_zip[[#This Row],[etmaaltemperatuur]]-stookgrens,0),"")</f>
        <v>0</v>
      </c>
    </row>
    <row r="2093" spans="1:15" x14ac:dyDescent="0.3">
      <c r="A2093">
        <v>283</v>
      </c>
      <c r="B2093">
        <v>20240118</v>
      </c>
      <c r="C2093">
        <v>1.9</v>
      </c>
      <c r="D2093">
        <v>-1.8</v>
      </c>
      <c r="E2093">
        <v>576</v>
      </c>
      <c r="F2093">
        <v>0</v>
      </c>
      <c r="H2093">
        <v>90</v>
      </c>
      <c r="I2093" s="101" t="s">
        <v>29</v>
      </c>
      <c r="J2093" s="1">
        <f>DATEVALUE(RIGHT(jaar_zip[[#This Row],[YYYYMMDD]],2)&amp;"-"&amp;MID(jaar_zip[[#This Row],[YYYYMMDD]],5,2)&amp;"-"&amp;LEFT(jaar_zip[[#This Row],[YYYYMMDD]],4))</f>
        <v>45309</v>
      </c>
      <c r="K2093" s="101" t="str">
        <f>IF(AND(VALUE(MONTH(jaar_zip[[#This Row],[Datum]]))=1,VALUE(WEEKNUM(jaar_zip[[#This Row],[Datum]],21))&gt;51),RIGHT(YEAR(jaar_zip[[#This Row],[Datum]])-1,2),RIGHT(YEAR(jaar_zip[[#This Row],[Datum]]),2))&amp;"-"&amp; TEXT(WEEKNUM(jaar_zip[[#This Row],[Datum]],21),"00")</f>
        <v>24-03</v>
      </c>
      <c r="L2093" s="101">
        <f>MONTH(jaar_zip[[#This Row],[Datum]])</f>
        <v>1</v>
      </c>
      <c r="M2093" s="101">
        <f>IF(ISNUMBER(jaar_zip[[#This Row],[etmaaltemperatuur]]),IF(jaar_zip[[#This Row],[etmaaltemperatuur]]&lt;stookgrens,stookgrens-jaar_zip[[#This Row],[etmaaltemperatuur]],0),"")</f>
        <v>19.8</v>
      </c>
      <c r="N2093" s="101">
        <f>IF(ISNUMBER(jaar_zip[[#This Row],[graaddagen]]),IF(OR(MONTH(jaar_zip[[#This Row],[Datum]])=1,MONTH(jaar_zip[[#This Row],[Datum]])=2,MONTH(jaar_zip[[#This Row],[Datum]])=11,MONTH(jaar_zip[[#This Row],[Datum]])=12),1.1,IF(OR(MONTH(jaar_zip[[#This Row],[Datum]])=3,MONTH(jaar_zip[[#This Row],[Datum]])=10),1,0.8))*jaar_zip[[#This Row],[graaddagen]],"")</f>
        <v>21.78</v>
      </c>
      <c r="O2093" s="101">
        <f>IF(ISNUMBER(jaar_zip[[#This Row],[etmaaltemperatuur]]),IF(jaar_zip[[#This Row],[etmaaltemperatuur]]&gt;stookgrens,jaar_zip[[#This Row],[etmaaltemperatuur]]-stookgrens,0),"")</f>
        <v>0</v>
      </c>
    </row>
    <row r="2094" spans="1:15" x14ac:dyDescent="0.3">
      <c r="A2094">
        <v>283</v>
      </c>
      <c r="B2094">
        <v>20240119</v>
      </c>
      <c r="C2094">
        <v>3.5</v>
      </c>
      <c r="D2094">
        <v>-0.1</v>
      </c>
      <c r="E2094">
        <v>467</v>
      </c>
      <c r="F2094">
        <v>0</v>
      </c>
      <c r="H2094">
        <v>89</v>
      </c>
      <c r="I2094" s="101" t="s">
        <v>29</v>
      </c>
      <c r="J2094" s="1">
        <f>DATEVALUE(RIGHT(jaar_zip[[#This Row],[YYYYMMDD]],2)&amp;"-"&amp;MID(jaar_zip[[#This Row],[YYYYMMDD]],5,2)&amp;"-"&amp;LEFT(jaar_zip[[#This Row],[YYYYMMDD]],4))</f>
        <v>45310</v>
      </c>
      <c r="K2094" s="101" t="str">
        <f>IF(AND(VALUE(MONTH(jaar_zip[[#This Row],[Datum]]))=1,VALUE(WEEKNUM(jaar_zip[[#This Row],[Datum]],21))&gt;51),RIGHT(YEAR(jaar_zip[[#This Row],[Datum]])-1,2),RIGHT(YEAR(jaar_zip[[#This Row],[Datum]]),2))&amp;"-"&amp; TEXT(WEEKNUM(jaar_zip[[#This Row],[Datum]],21),"00")</f>
        <v>24-03</v>
      </c>
      <c r="L2094" s="101">
        <f>MONTH(jaar_zip[[#This Row],[Datum]])</f>
        <v>1</v>
      </c>
      <c r="M2094" s="101">
        <f>IF(ISNUMBER(jaar_zip[[#This Row],[etmaaltemperatuur]]),IF(jaar_zip[[#This Row],[etmaaltemperatuur]]&lt;stookgrens,stookgrens-jaar_zip[[#This Row],[etmaaltemperatuur]],0),"")</f>
        <v>18.100000000000001</v>
      </c>
      <c r="N2094" s="101">
        <f>IF(ISNUMBER(jaar_zip[[#This Row],[graaddagen]]),IF(OR(MONTH(jaar_zip[[#This Row],[Datum]])=1,MONTH(jaar_zip[[#This Row],[Datum]])=2,MONTH(jaar_zip[[#This Row],[Datum]])=11,MONTH(jaar_zip[[#This Row],[Datum]])=12),1.1,IF(OR(MONTH(jaar_zip[[#This Row],[Datum]])=3,MONTH(jaar_zip[[#This Row],[Datum]])=10),1,0.8))*jaar_zip[[#This Row],[graaddagen]],"")</f>
        <v>19.910000000000004</v>
      </c>
      <c r="O2094" s="101">
        <f>IF(ISNUMBER(jaar_zip[[#This Row],[etmaaltemperatuur]]),IF(jaar_zip[[#This Row],[etmaaltemperatuur]]&gt;stookgrens,jaar_zip[[#This Row],[etmaaltemperatuur]]-stookgrens,0),"")</f>
        <v>0</v>
      </c>
    </row>
    <row r="2095" spans="1:15" x14ac:dyDescent="0.3">
      <c r="A2095">
        <v>283</v>
      </c>
      <c r="B2095">
        <v>20240120</v>
      </c>
      <c r="C2095">
        <v>3.6</v>
      </c>
      <c r="D2095">
        <v>-0.8</v>
      </c>
      <c r="E2095">
        <v>282</v>
      </c>
      <c r="F2095">
        <v>0</v>
      </c>
      <c r="H2095">
        <v>85</v>
      </c>
      <c r="I2095" s="101" t="s">
        <v>29</v>
      </c>
      <c r="J2095" s="1">
        <f>DATEVALUE(RIGHT(jaar_zip[[#This Row],[YYYYMMDD]],2)&amp;"-"&amp;MID(jaar_zip[[#This Row],[YYYYMMDD]],5,2)&amp;"-"&amp;LEFT(jaar_zip[[#This Row],[YYYYMMDD]],4))</f>
        <v>45311</v>
      </c>
      <c r="K2095" s="101" t="str">
        <f>IF(AND(VALUE(MONTH(jaar_zip[[#This Row],[Datum]]))=1,VALUE(WEEKNUM(jaar_zip[[#This Row],[Datum]],21))&gt;51),RIGHT(YEAR(jaar_zip[[#This Row],[Datum]])-1,2),RIGHT(YEAR(jaar_zip[[#This Row],[Datum]]),2))&amp;"-"&amp; TEXT(WEEKNUM(jaar_zip[[#This Row],[Datum]],21),"00")</f>
        <v>24-03</v>
      </c>
      <c r="L2095" s="101">
        <f>MONTH(jaar_zip[[#This Row],[Datum]])</f>
        <v>1</v>
      </c>
      <c r="M2095" s="101">
        <f>IF(ISNUMBER(jaar_zip[[#This Row],[etmaaltemperatuur]]),IF(jaar_zip[[#This Row],[etmaaltemperatuur]]&lt;stookgrens,stookgrens-jaar_zip[[#This Row],[etmaaltemperatuur]],0),"")</f>
        <v>18.8</v>
      </c>
      <c r="N2095" s="101">
        <f>IF(ISNUMBER(jaar_zip[[#This Row],[graaddagen]]),IF(OR(MONTH(jaar_zip[[#This Row],[Datum]])=1,MONTH(jaar_zip[[#This Row],[Datum]])=2,MONTH(jaar_zip[[#This Row],[Datum]])=11,MONTH(jaar_zip[[#This Row],[Datum]])=12),1.1,IF(OR(MONTH(jaar_zip[[#This Row],[Datum]])=3,MONTH(jaar_zip[[#This Row],[Datum]])=10),1,0.8))*jaar_zip[[#This Row],[graaddagen]],"")</f>
        <v>20.680000000000003</v>
      </c>
      <c r="O2095" s="101">
        <f>IF(ISNUMBER(jaar_zip[[#This Row],[etmaaltemperatuur]]),IF(jaar_zip[[#This Row],[etmaaltemperatuur]]&gt;stookgrens,jaar_zip[[#This Row],[etmaaltemperatuur]]-stookgrens,0),"")</f>
        <v>0</v>
      </c>
    </row>
    <row r="2096" spans="1:15" x14ac:dyDescent="0.3">
      <c r="A2096">
        <v>283</v>
      </c>
      <c r="B2096">
        <v>20240121</v>
      </c>
      <c r="C2096">
        <v>6.2</v>
      </c>
      <c r="D2096">
        <v>3.4</v>
      </c>
      <c r="E2096">
        <v>160</v>
      </c>
      <c r="F2096">
        <v>-0.1</v>
      </c>
      <c r="H2096">
        <v>68</v>
      </c>
      <c r="I2096" s="101" t="s">
        <v>29</v>
      </c>
      <c r="J2096" s="1">
        <f>DATEVALUE(RIGHT(jaar_zip[[#This Row],[YYYYMMDD]],2)&amp;"-"&amp;MID(jaar_zip[[#This Row],[YYYYMMDD]],5,2)&amp;"-"&amp;LEFT(jaar_zip[[#This Row],[YYYYMMDD]],4))</f>
        <v>45312</v>
      </c>
      <c r="K2096" s="101" t="str">
        <f>IF(AND(VALUE(MONTH(jaar_zip[[#This Row],[Datum]]))=1,VALUE(WEEKNUM(jaar_zip[[#This Row],[Datum]],21))&gt;51),RIGHT(YEAR(jaar_zip[[#This Row],[Datum]])-1,2),RIGHT(YEAR(jaar_zip[[#This Row],[Datum]]),2))&amp;"-"&amp; TEXT(WEEKNUM(jaar_zip[[#This Row],[Datum]],21),"00")</f>
        <v>24-03</v>
      </c>
      <c r="L2096" s="101">
        <f>MONTH(jaar_zip[[#This Row],[Datum]])</f>
        <v>1</v>
      </c>
      <c r="M2096" s="101">
        <f>IF(ISNUMBER(jaar_zip[[#This Row],[etmaaltemperatuur]]),IF(jaar_zip[[#This Row],[etmaaltemperatuur]]&lt;stookgrens,stookgrens-jaar_zip[[#This Row],[etmaaltemperatuur]],0),"")</f>
        <v>14.6</v>
      </c>
      <c r="N2096" s="101">
        <f>IF(ISNUMBER(jaar_zip[[#This Row],[graaddagen]]),IF(OR(MONTH(jaar_zip[[#This Row],[Datum]])=1,MONTH(jaar_zip[[#This Row],[Datum]])=2,MONTH(jaar_zip[[#This Row],[Datum]])=11,MONTH(jaar_zip[[#This Row],[Datum]])=12),1.1,IF(OR(MONTH(jaar_zip[[#This Row],[Datum]])=3,MONTH(jaar_zip[[#This Row],[Datum]])=10),1,0.8))*jaar_zip[[#This Row],[graaddagen]],"")</f>
        <v>16.060000000000002</v>
      </c>
      <c r="O2096" s="101">
        <f>IF(ISNUMBER(jaar_zip[[#This Row],[etmaaltemperatuur]]),IF(jaar_zip[[#This Row],[etmaaltemperatuur]]&gt;stookgrens,jaar_zip[[#This Row],[etmaaltemperatuur]]-stookgrens,0),"")</f>
        <v>0</v>
      </c>
    </row>
    <row r="2097" spans="1:15" x14ac:dyDescent="0.3">
      <c r="A2097">
        <v>283</v>
      </c>
      <c r="B2097">
        <v>20240122</v>
      </c>
      <c r="C2097">
        <v>7.7</v>
      </c>
      <c r="D2097">
        <v>9</v>
      </c>
      <c r="E2097">
        <v>212</v>
      </c>
      <c r="F2097">
        <v>6.3</v>
      </c>
      <c r="H2097">
        <v>82</v>
      </c>
      <c r="I2097" s="101" t="s">
        <v>29</v>
      </c>
      <c r="J2097" s="1">
        <f>DATEVALUE(RIGHT(jaar_zip[[#This Row],[YYYYMMDD]],2)&amp;"-"&amp;MID(jaar_zip[[#This Row],[YYYYMMDD]],5,2)&amp;"-"&amp;LEFT(jaar_zip[[#This Row],[YYYYMMDD]],4))</f>
        <v>45313</v>
      </c>
      <c r="K2097" s="101" t="str">
        <f>IF(AND(VALUE(MONTH(jaar_zip[[#This Row],[Datum]]))=1,VALUE(WEEKNUM(jaar_zip[[#This Row],[Datum]],21))&gt;51),RIGHT(YEAR(jaar_zip[[#This Row],[Datum]])-1,2),RIGHT(YEAR(jaar_zip[[#This Row],[Datum]]),2))&amp;"-"&amp; TEXT(WEEKNUM(jaar_zip[[#This Row],[Datum]],21),"00")</f>
        <v>24-04</v>
      </c>
      <c r="L2097" s="101">
        <f>MONTH(jaar_zip[[#This Row],[Datum]])</f>
        <v>1</v>
      </c>
      <c r="M2097" s="101">
        <f>IF(ISNUMBER(jaar_zip[[#This Row],[etmaaltemperatuur]]),IF(jaar_zip[[#This Row],[etmaaltemperatuur]]&lt;stookgrens,stookgrens-jaar_zip[[#This Row],[etmaaltemperatuur]],0),"")</f>
        <v>9</v>
      </c>
      <c r="N2097" s="101">
        <f>IF(ISNUMBER(jaar_zip[[#This Row],[graaddagen]]),IF(OR(MONTH(jaar_zip[[#This Row],[Datum]])=1,MONTH(jaar_zip[[#This Row],[Datum]])=2,MONTH(jaar_zip[[#This Row],[Datum]])=11,MONTH(jaar_zip[[#This Row],[Datum]])=12),1.1,IF(OR(MONTH(jaar_zip[[#This Row],[Datum]])=3,MONTH(jaar_zip[[#This Row],[Datum]])=10),1,0.8))*jaar_zip[[#This Row],[graaddagen]],"")</f>
        <v>9.9</v>
      </c>
      <c r="O2097" s="101">
        <f>IF(ISNUMBER(jaar_zip[[#This Row],[etmaaltemperatuur]]),IF(jaar_zip[[#This Row],[etmaaltemperatuur]]&gt;stookgrens,jaar_zip[[#This Row],[etmaaltemperatuur]]-stookgrens,0),"")</f>
        <v>0</v>
      </c>
    </row>
    <row r="2098" spans="1:15" x14ac:dyDescent="0.3">
      <c r="A2098">
        <v>283</v>
      </c>
      <c r="B2098">
        <v>20240123</v>
      </c>
      <c r="C2098">
        <v>6.2</v>
      </c>
      <c r="D2098">
        <v>7.5</v>
      </c>
      <c r="E2098">
        <v>387</v>
      </c>
      <c r="F2098">
        <v>2.5</v>
      </c>
      <c r="H2098">
        <v>84</v>
      </c>
      <c r="I2098" s="101" t="s">
        <v>29</v>
      </c>
      <c r="J2098" s="1">
        <f>DATEVALUE(RIGHT(jaar_zip[[#This Row],[YYYYMMDD]],2)&amp;"-"&amp;MID(jaar_zip[[#This Row],[YYYYMMDD]],5,2)&amp;"-"&amp;LEFT(jaar_zip[[#This Row],[YYYYMMDD]],4))</f>
        <v>45314</v>
      </c>
      <c r="K2098" s="101" t="str">
        <f>IF(AND(VALUE(MONTH(jaar_zip[[#This Row],[Datum]]))=1,VALUE(WEEKNUM(jaar_zip[[#This Row],[Datum]],21))&gt;51),RIGHT(YEAR(jaar_zip[[#This Row],[Datum]])-1,2),RIGHT(YEAR(jaar_zip[[#This Row],[Datum]]),2))&amp;"-"&amp; TEXT(WEEKNUM(jaar_zip[[#This Row],[Datum]],21),"00")</f>
        <v>24-04</v>
      </c>
      <c r="L2098" s="101">
        <f>MONTH(jaar_zip[[#This Row],[Datum]])</f>
        <v>1</v>
      </c>
      <c r="M2098" s="101">
        <f>IF(ISNUMBER(jaar_zip[[#This Row],[etmaaltemperatuur]]),IF(jaar_zip[[#This Row],[etmaaltemperatuur]]&lt;stookgrens,stookgrens-jaar_zip[[#This Row],[etmaaltemperatuur]],0),"")</f>
        <v>10.5</v>
      </c>
      <c r="N2098" s="101">
        <f>IF(ISNUMBER(jaar_zip[[#This Row],[graaddagen]]),IF(OR(MONTH(jaar_zip[[#This Row],[Datum]])=1,MONTH(jaar_zip[[#This Row],[Datum]])=2,MONTH(jaar_zip[[#This Row],[Datum]])=11,MONTH(jaar_zip[[#This Row],[Datum]])=12),1.1,IF(OR(MONTH(jaar_zip[[#This Row],[Datum]])=3,MONTH(jaar_zip[[#This Row],[Datum]])=10),1,0.8))*jaar_zip[[#This Row],[graaddagen]],"")</f>
        <v>11.55</v>
      </c>
      <c r="O2098" s="101">
        <f>IF(ISNUMBER(jaar_zip[[#This Row],[etmaaltemperatuur]]),IF(jaar_zip[[#This Row],[etmaaltemperatuur]]&gt;stookgrens,jaar_zip[[#This Row],[etmaaltemperatuur]]-stookgrens,0),"")</f>
        <v>0</v>
      </c>
    </row>
    <row r="2099" spans="1:15" x14ac:dyDescent="0.3">
      <c r="A2099">
        <v>283</v>
      </c>
      <c r="B2099">
        <v>20240124</v>
      </c>
      <c r="C2099">
        <v>7.9</v>
      </c>
      <c r="D2099">
        <v>10</v>
      </c>
      <c r="E2099">
        <v>301</v>
      </c>
      <c r="F2099">
        <v>1.6</v>
      </c>
      <c r="H2099">
        <v>77</v>
      </c>
      <c r="I2099" s="101" t="s">
        <v>29</v>
      </c>
      <c r="J2099" s="1">
        <f>DATEVALUE(RIGHT(jaar_zip[[#This Row],[YYYYMMDD]],2)&amp;"-"&amp;MID(jaar_zip[[#This Row],[YYYYMMDD]],5,2)&amp;"-"&amp;LEFT(jaar_zip[[#This Row],[YYYYMMDD]],4))</f>
        <v>45315</v>
      </c>
      <c r="K2099" s="101" t="str">
        <f>IF(AND(VALUE(MONTH(jaar_zip[[#This Row],[Datum]]))=1,VALUE(WEEKNUM(jaar_zip[[#This Row],[Datum]],21))&gt;51),RIGHT(YEAR(jaar_zip[[#This Row],[Datum]])-1,2),RIGHT(YEAR(jaar_zip[[#This Row],[Datum]]),2))&amp;"-"&amp; TEXT(WEEKNUM(jaar_zip[[#This Row],[Datum]],21),"00")</f>
        <v>24-04</v>
      </c>
      <c r="L2099" s="101">
        <f>MONTH(jaar_zip[[#This Row],[Datum]])</f>
        <v>1</v>
      </c>
      <c r="M2099" s="101">
        <f>IF(ISNUMBER(jaar_zip[[#This Row],[etmaaltemperatuur]]),IF(jaar_zip[[#This Row],[etmaaltemperatuur]]&lt;stookgrens,stookgrens-jaar_zip[[#This Row],[etmaaltemperatuur]],0),"")</f>
        <v>8</v>
      </c>
      <c r="N2099" s="101">
        <f>IF(ISNUMBER(jaar_zip[[#This Row],[graaddagen]]),IF(OR(MONTH(jaar_zip[[#This Row],[Datum]])=1,MONTH(jaar_zip[[#This Row],[Datum]])=2,MONTH(jaar_zip[[#This Row],[Datum]])=11,MONTH(jaar_zip[[#This Row],[Datum]])=12),1.1,IF(OR(MONTH(jaar_zip[[#This Row],[Datum]])=3,MONTH(jaar_zip[[#This Row],[Datum]])=10),1,0.8))*jaar_zip[[#This Row],[graaddagen]],"")</f>
        <v>8.8000000000000007</v>
      </c>
      <c r="O2099" s="101">
        <f>IF(ISNUMBER(jaar_zip[[#This Row],[etmaaltemperatuur]]),IF(jaar_zip[[#This Row],[etmaaltemperatuur]]&gt;stookgrens,jaar_zip[[#This Row],[etmaaltemperatuur]]-stookgrens,0),"")</f>
        <v>0</v>
      </c>
    </row>
    <row r="2100" spans="1:15" x14ac:dyDescent="0.3">
      <c r="A2100">
        <v>283</v>
      </c>
      <c r="B2100">
        <v>20240125</v>
      </c>
      <c r="C2100">
        <v>2.7</v>
      </c>
      <c r="D2100">
        <v>6.1</v>
      </c>
      <c r="E2100">
        <v>350</v>
      </c>
      <c r="F2100">
        <v>2.7</v>
      </c>
      <c r="H2100">
        <v>93</v>
      </c>
      <c r="I2100" s="101" t="s">
        <v>29</v>
      </c>
      <c r="J2100" s="1">
        <f>DATEVALUE(RIGHT(jaar_zip[[#This Row],[YYYYMMDD]],2)&amp;"-"&amp;MID(jaar_zip[[#This Row],[YYYYMMDD]],5,2)&amp;"-"&amp;LEFT(jaar_zip[[#This Row],[YYYYMMDD]],4))</f>
        <v>45316</v>
      </c>
      <c r="K2100" s="101" t="str">
        <f>IF(AND(VALUE(MONTH(jaar_zip[[#This Row],[Datum]]))=1,VALUE(WEEKNUM(jaar_zip[[#This Row],[Datum]],21))&gt;51),RIGHT(YEAR(jaar_zip[[#This Row],[Datum]])-1,2),RIGHT(YEAR(jaar_zip[[#This Row],[Datum]]),2))&amp;"-"&amp; TEXT(WEEKNUM(jaar_zip[[#This Row],[Datum]],21),"00")</f>
        <v>24-04</v>
      </c>
      <c r="L2100" s="101">
        <f>MONTH(jaar_zip[[#This Row],[Datum]])</f>
        <v>1</v>
      </c>
      <c r="M2100" s="101">
        <f>IF(ISNUMBER(jaar_zip[[#This Row],[etmaaltemperatuur]]),IF(jaar_zip[[#This Row],[etmaaltemperatuur]]&lt;stookgrens,stookgrens-jaar_zip[[#This Row],[etmaaltemperatuur]],0),"")</f>
        <v>11.9</v>
      </c>
      <c r="N2100" s="101">
        <f>IF(ISNUMBER(jaar_zip[[#This Row],[graaddagen]]),IF(OR(MONTH(jaar_zip[[#This Row],[Datum]])=1,MONTH(jaar_zip[[#This Row],[Datum]])=2,MONTH(jaar_zip[[#This Row],[Datum]])=11,MONTH(jaar_zip[[#This Row],[Datum]])=12),1.1,IF(OR(MONTH(jaar_zip[[#This Row],[Datum]])=3,MONTH(jaar_zip[[#This Row],[Datum]])=10),1,0.8))*jaar_zip[[#This Row],[graaddagen]],"")</f>
        <v>13.090000000000002</v>
      </c>
      <c r="O2100" s="101">
        <f>IF(ISNUMBER(jaar_zip[[#This Row],[etmaaltemperatuur]]),IF(jaar_zip[[#This Row],[etmaaltemperatuur]]&gt;stookgrens,jaar_zip[[#This Row],[etmaaltemperatuur]]-stookgrens,0),"")</f>
        <v>0</v>
      </c>
    </row>
    <row r="2101" spans="1:15" x14ac:dyDescent="0.3">
      <c r="A2101">
        <v>283</v>
      </c>
      <c r="B2101">
        <v>20240126</v>
      </c>
      <c r="C2101">
        <v>5.3</v>
      </c>
      <c r="D2101">
        <v>7.4</v>
      </c>
      <c r="E2101">
        <v>181</v>
      </c>
      <c r="F2101">
        <v>5</v>
      </c>
      <c r="H2101">
        <v>86</v>
      </c>
      <c r="I2101" s="101" t="s">
        <v>29</v>
      </c>
      <c r="J2101" s="1">
        <f>DATEVALUE(RIGHT(jaar_zip[[#This Row],[YYYYMMDD]],2)&amp;"-"&amp;MID(jaar_zip[[#This Row],[YYYYMMDD]],5,2)&amp;"-"&amp;LEFT(jaar_zip[[#This Row],[YYYYMMDD]],4))</f>
        <v>45317</v>
      </c>
      <c r="K2101" s="101" t="str">
        <f>IF(AND(VALUE(MONTH(jaar_zip[[#This Row],[Datum]]))=1,VALUE(WEEKNUM(jaar_zip[[#This Row],[Datum]],21))&gt;51),RIGHT(YEAR(jaar_zip[[#This Row],[Datum]])-1,2),RIGHT(YEAR(jaar_zip[[#This Row],[Datum]]),2))&amp;"-"&amp; TEXT(WEEKNUM(jaar_zip[[#This Row],[Datum]],21),"00")</f>
        <v>24-04</v>
      </c>
      <c r="L2101" s="101">
        <f>MONTH(jaar_zip[[#This Row],[Datum]])</f>
        <v>1</v>
      </c>
      <c r="M2101" s="101">
        <f>IF(ISNUMBER(jaar_zip[[#This Row],[etmaaltemperatuur]]),IF(jaar_zip[[#This Row],[etmaaltemperatuur]]&lt;stookgrens,stookgrens-jaar_zip[[#This Row],[etmaaltemperatuur]],0),"")</f>
        <v>10.6</v>
      </c>
      <c r="N2101" s="101">
        <f>IF(ISNUMBER(jaar_zip[[#This Row],[graaddagen]]),IF(OR(MONTH(jaar_zip[[#This Row],[Datum]])=1,MONTH(jaar_zip[[#This Row],[Datum]])=2,MONTH(jaar_zip[[#This Row],[Datum]])=11,MONTH(jaar_zip[[#This Row],[Datum]])=12),1.1,IF(OR(MONTH(jaar_zip[[#This Row],[Datum]])=3,MONTH(jaar_zip[[#This Row],[Datum]])=10),1,0.8))*jaar_zip[[#This Row],[graaddagen]],"")</f>
        <v>11.66</v>
      </c>
      <c r="O2101" s="101">
        <f>IF(ISNUMBER(jaar_zip[[#This Row],[etmaaltemperatuur]]),IF(jaar_zip[[#This Row],[etmaaltemperatuur]]&gt;stookgrens,jaar_zip[[#This Row],[etmaaltemperatuur]]-stookgrens,0),"")</f>
        <v>0</v>
      </c>
    </row>
    <row r="2102" spans="1:15" x14ac:dyDescent="0.3">
      <c r="A2102">
        <v>283</v>
      </c>
      <c r="B2102">
        <v>20240127</v>
      </c>
      <c r="C2102">
        <v>2.2000000000000002</v>
      </c>
      <c r="D2102">
        <v>2.4</v>
      </c>
      <c r="E2102">
        <v>578</v>
      </c>
      <c r="F2102">
        <v>0</v>
      </c>
      <c r="H2102">
        <v>86</v>
      </c>
      <c r="I2102" s="101" t="s">
        <v>29</v>
      </c>
      <c r="J2102" s="1">
        <f>DATEVALUE(RIGHT(jaar_zip[[#This Row],[YYYYMMDD]],2)&amp;"-"&amp;MID(jaar_zip[[#This Row],[YYYYMMDD]],5,2)&amp;"-"&amp;LEFT(jaar_zip[[#This Row],[YYYYMMDD]],4))</f>
        <v>45318</v>
      </c>
      <c r="K2102" s="101" t="str">
        <f>IF(AND(VALUE(MONTH(jaar_zip[[#This Row],[Datum]]))=1,VALUE(WEEKNUM(jaar_zip[[#This Row],[Datum]],21))&gt;51),RIGHT(YEAR(jaar_zip[[#This Row],[Datum]])-1,2),RIGHT(YEAR(jaar_zip[[#This Row],[Datum]]),2))&amp;"-"&amp; TEXT(WEEKNUM(jaar_zip[[#This Row],[Datum]],21),"00")</f>
        <v>24-04</v>
      </c>
      <c r="L2102" s="101">
        <f>MONTH(jaar_zip[[#This Row],[Datum]])</f>
        <v>1</v>
      </c>
      <c r="M2102" s="101">
        <f>IF(ISNUMBER(jaar_zip[[#This Row],[etmaaltemperatuur]]),IF(jaar_zip[[#This Row],[etmaaltemperatuur]]&lt;stookgrens,stookgrens-jaar_zip[[#This Row],[etmaaltemperatuur]],0),"")</f>
        <v>15.6</v>
      </c>
      <c r="N2102" s="101">
        <f>IF(ISNUMBER(jaar_zip[[#This Row],[graaddagen]]),IF(OR(MONTH(jaar_zip[[#This Row],[Datum]])=1,MONTH(jaar_zip[[#This Row],[Datum]])=2,MONTH(jaar_zip[[#This Row],[Datum]])=11,MONTH(jaar_zip[[#This Row],[Datum]])=12),1.1,IF(OR(MONTH(jaar_zip[[#This Row],[Datum]])=3,MONTH(jaar_zip[[#This Row],[Datum]])=10),1,0.8))*jaar_zip[[#This Row],[graaddagen]],"")</f>
        <v>17.16</v>
      </c>
      <c r="O2102" s="101">
        <f>IF(ISNUMBER(jaar_zip[[#This Row],[etmaaltemperatuur]]),IF(jaar_zip[[#This Row],[etmaaltemperatuur]]&gt;stookgrens,jaar_zip[[#This Row],[etmaaltemperatuur]]-stookgrens,0),"")</f>
        <v>0</v>
      </c>
    </row>
    <row r="2103" spans="1:15" x14ac:dyDescent="0.3">
      <c r="A2103">
        <v>283</v>
      </c>
      <c r="B2103">
        <v>20240128</v>
      </c>
      <c r="C2103">
        <v>2.4</v>
      </c>
      <c r="D2103">
        <v>4.0999999999999996</v>
      </c>
      <c r="E2103">
        <v>622</v>
      </c>
      <c r="F2103">
        <v>0</v>
      </c>
      <c r="H2103">
        <v>70</v>
      </c>
      <c r="I2103" s="101" t="s">
        <v>29</v>
      </c>
      <c r="J2103" s="1">
        <f>DATEVALUE(RIGHT(jaar_zip[[#This Row],[YYYYMMDD]],2)&amp;"-"&amp;MID(jaar_zip[[#This Row],[YYYYMMDD]],5,2)&amp;"-"&amp;LEFT(jaar_zip[[#This Row],[YYYYMMDD]],4))</f>
        <v>45319</v>
      </c>
      <c r="K2103" s="101" t="str">
        <f>IF(AND(VALUE(MONTH(jaar_zip[[#This Row],[Datum]]))=1,VALUE(WEEKNUM(jaar_zip[[#This Row],[Datum]],21))&gt;51),RIGHT(YEAR(jaar_zip[[#This Row],[Datum]])-1,2),RIGHT(YEAR(jaar_zip[[#This Row],[Datum]]),2))&amp;"-"&amp; TEXT(WEEKNUM(jaar_zip[[#This Row],[Datum]],21),"00")</f>
        <v>24-04</v>
      </c>
      <c r="L2103" s="101">
        <f>MONTH(jaar_zip[[#This Row],[Datum]])</f>
        <v>1</v>
      </c>
      <c r="M2103" s="101">
        <f>IF(ISNUMBER(jaar_zip[[#This Row],[etmaaltemperatuur]]),IF(jaar_zip[[#This Row],[etmaaltemperatuur]]&lt;stookgrens,stookgrens-jaar_zip[[#This Row],[etmaaltemperatuur]],0),"")</f>
        <v>13.9</v>
      </c>
      <c r="N2103" s="101">
        <f>IF(ISNUMBER(jaar_zip[[#This Row],[graaddagen]]),IF(OR(MONTH(jaar_zip[[#This Row],[Datum]])=1,MONTH(jaar_zip[[#This Row],[Datum]])=2,MONTH(jaar_zip[[#This Row],[Datum]])=11,MONTH(jaar_zip[[#This Row],[Datum]])=12),1.1,IF(OR(MONTH(jaar_zip[[#This Row],[Datum]])=3,MONTH(jaar_zip[[#This Row],[Datum]])=10),1,0.8))*jaar_zip[[#This Row],[graaddagen]],"")</f>
        <v>15.290000000000001</v>
      </c>
      <c r="O2103" s="101">
        <f>IF(ISNUMBER(jaar_zip[[#This Row],[etmaaltemperatuur]]),IF(jaar_zip[[#This Row],[etmaaltemperatuur]]&gt;stookgrens,jaar_zip[[#This Row],[etmaaltemperatuur]]-stookgrens,0),"")</f>
        <v>0</v>
      </c>
    </row>
    <row r="2104" spans="1:15" x14ac:dyDescent="0.3">
      <c r="A2104">
        <v>283</v>
      </c>
      <c r="B2104">
        <v>20240129</v>
      </c>
      <c r="C2104">
        <v>2.7</v>
      </c>
      <c r="D2104">
        <v>7</v>
      </c>
      <c r="E2104">
        <v>533</v>
      </c>
      <c r="F2104">
        <v>0</v>
      </c>
      <c r="H2104">
        <v>75</v>
      </c>
      <c r="I2104" s="101" t="s">
        <v>29</v>
      </c>
      <c r="J2104" s="1">
        <f>DATEVALUE(RIGHT(jaar_zip[[#This Row],[YYYYMMDD]],2)&amp;"-"&amp;MID(jaar_zip[[#This Row],[YYYYMMDD]],5,2)&amp;"-"&amp;LEFT(jaar_zip[[#This Row],[YYYYMMDD]],4))</f>
        <v>45320</v>
      </c>
      <c r="K2104" s="101" t="str">
        <f>IF(AND(VALUE(MONTH(jaar_zip[[#This Row],[Datum]]))=1,VALUE(WEEKNUM(jaar_zip[[#This Row],[Datum]],21))&gt;51),RIGHT(YEAR(jaar_zip[[#This Row],[Datum]])-1,2),RIGHT(YEAR(jaar_zip[[#This Row],[Datum]]),2))&amp;"-"&amp; TEXT(WEEKNUM(jaar_zip[[#This Row],[Datum]],21),"00")</f>
        <v>24-05</v>
      </c>
      <c r="L2104" s="101">
        <f>MONTH(jaar_zip[[#This Row],[Datum]])</f>
        <v>1</v>
      </c>
      <c r="M2104" s="101">
        <f>IF(ISNUMBER(jaar_zip[[#This Row],[etmaaltemperatuur]]),IF(jaar_zip[[#This Row],[etmaaltemperatuur]]&lt;stookgrens,stookgrens-jaar_zip[[#This Row],[etmaaltemperatuur]],0),"")</f>
        <v>11</v>
      </c>
      <c r="N2104" s="101">
        <f>IF(ISNUMBER(jaar_zip[[#This Row],[graaddagen]]),IF(OR(MONTH(jaar_zip[[#This Row],[Datum]])=1,MONTH(jaar_zip[[#This Row],[Datum]])=2,MONTH(jaar_zip[[#This Row],[Datum]])=11,MONTH(jaar_zip[[#This Row],[Datum]])=12),1.1,IF(OR(MONTH(jaar_zip[[#This Row],[Datum]])=3,MONTH(jaar_zip[[#This Row],[Datum]])=10),1,0.8))*jaar_zip[[#This Row],[graaddagen]],"")</f>
        <v>12.100000000000001</v>
      </c>
      <c r="O2104" s="101">
        <f>IF(ISNUMBER(jaar_zip[[#This Row],[etmaaltemperatuur]]),IF(jaar_zip[[#This Row],[etmaaltemperatuur]]&gt;stookgrens,jaar_zip[[#This Row],[etmaaltemperatuur]]-stookgrens,0),"")</f>
        <v>0</v>
      </c>
    </row>
    <row r="2105" spans="1:15" x14ac:dyDescent="0.3">
      <c r="A2105">
        <v>283</v>
      </c>
      <c r="B2105">
        <v>20240130</v>
      </c>
      <c r="C2105">
        <v>4.3</v>
      </c>
      <c r="D2105">
        <v>8.4</v>
      </c>
      <c r="E2105">
        <v>238</v>
      </c>
      <c r="F2105">
        <v>0.5</v>
      </c>
      <c r="H2105">
        <v>85</v>
      </c>
      <c r="I2105" s="101" t="s">
        <v>29</v>
      </c>
      <c r="J2105" s="1">
        <f>DATEVALUE(RIGHT(jaar_zip[[#This Row],[YYYYMMDD]],2)&amp;"-"&amp;MID(jaar_zip[[#This Row],[YYYYMMDD]],5,2)&amp;"-"&amp;LEFT(jaar_zip[[#This Row],[YYYYMMDD]],4))</f>
        <v>45321</v>
      </c>
      <c r="K2105" s="101" t="str">
        <f>IF(AND(VALUE(MONTH(jaar_zip[[#This Row],[Datum]]))=1,VALUE(WEEKNUM(jaar_zip[[#This Row],[Datum]],21))&gt;51),RIGHT(YEAR(jaar_zip[[#This Row],[Datum]])-1,2),RIGHT(YEAR(jaar_zip[[#This Row],[Datum]]),2))&amp;"-"&amp; TEXT(WEEKNUM(jaar_zip[[#This Row],[Datum]],21),"00")</f>
        <v>24-05</v>
      </c>
      <c r="L2105" s="101">
        <f>MONTH(jaar_zip[[#This Row],[Datum]])</f>
        <v>1</v>
      </c>
      <c r="M2105" s="101">
        <f>IF(ISNUMBER(jaar_zip[[#This Row],[etmaaltemperatuur]]),IF(jaar_zip[[#This Row],[etmaaltemperatuur]]&lt;stookgrens,stookgrens-jaar_zip[[#This Row],[etmaaltemperatuur]],0),"")</f>
        <v>9.6</v>
      </c>
      <c r="N2105" s="101">
        <f>IF(ISNUMBER(jaar_zip[[#This Row],[graaddagen]]),IF(OR(MONTH(jaar_zip[[#This Row],[Datum]])=1,MONTH(jaar_zip[[#This Row],[Datum]])=2,MONTH(jaar_zip[[#This Row],[Datum]])=11,MONTH(jaar_zip[[#This Row],[Datum]])=12),1.1,IF(OR(MONTH(jaar_zip[[#This Row],[Datum]])=3,MONTH(jaar_zip[[#This Row],[Datum]])=10),1,0.8))*jaar_zip[[#This Row],[graaddagen]],"")</f>
        <v>10.56</v>
      </c>
      <c r="O2105" s="101">
        <f>IF(ISNUMBER(jaar_zip[[#This Row],[etmaaltemperatuur]]),IF(jaar_zip[[#This Row],[etmaaltemperatuur]]&gt;stookgrens,jaar_zip[[#This Row],[etmaaltemperatuur]]-stookgrens,0),"")</f>
        <v>0</v>
      </c>
    </row>
    <row r="2106" spans="1:15" x14ac:dyDescent="0.3">
      <c r="A2106">
        <v>283</v>
      </c>
      <c r="B2106">
        <v>20240131</v>
      </c>
      <c r="C2106">
        <v>3.4</v>
      </c>
      <c r="D2106">
        <v>5.9</v>
      </c>
      <c r="E2106">
        <v>163</v>
      </c>
      <c r="F2106">
        <v>0.6</v>
      </c>
      <c r="H2106">
        <v>83</v>
      </c>
      <c r="I2106" s="101" t="s">
        <v>29</v>
      </c>
      <c r="J2106" s="1">
        <f>DATEVALUE(RIGHT(jaar_zip[[#This Row],[YYYYMMDD]],2)&amp;"-"&amp;MID(jaar_zip[[#This Row],[YYYYMMDD]],5,2)&amp;"-"&amp;LEFT(jaar_zip[[#This Row],[YYYYMMDD]],4))</f>
        <v>45322</v>
      </c>
      <c r="K2106" s="101" t="str">
        <f>IF(AND(VALUE(MONTH(jaar_zip[[#This Row],[Datum]]))=1,VALUE(WEEKNUM(jaar_zip[[#This Row],[Datum]],21))&gt;51),RIGHT(YEAR(jaar_zip[[#This Row],[Datum]])-1,2),RIGHT(YEAR(jaar_zip[[#This Row],[Datum]]),2))&amp;"-"&amp; TEXT(WEEKNUM(jaar_zip[[#This Row],[Datum]],21),"00")</f>
        <v>24-05</v>
      </c>
      <c r="L2106" s="101">
        <f>MONTH(jaar_zip[[#This Row],[Datum]])</f>
        <v>1</v>
      </c>
      <c r="M2106" s="101">
        <f>IF(ISNUMBER(jaar_zip[[#This Row],[etmaaltemperatuur]]),IF(jaar_zip[[#This Row],[etmaaltemperatuur]]&lt;stookgrens,stookgrens-jaar_zip[[#This Row],[etmaaltemperatuur]],0),"")</f>
        <v>12.1</v>
      </c>
      <c r="N2106" s="101">
        <f>IF(ISNUMBER(jaar_zip[[#This Row],[graaddagen]]),IF(OR(MONTH(jaar_zip[[#This Row],[Datum]])=1,MONTH(jaar_zip[[#This Row],[Datum]])=2,MONTH(jaar_zip[[#This Row],[Datum]])=11,MONTH(jaar_zip[[#This Row],[Datum]])=12),1.1,IF(OR(MONTH(jaar_zip[[#This Row],[Datum]])=3,MONTH(jaar_zip[[#This Row],[Datum]])=10),1,0.8))*jaar_zip[[#This Row],[graaddagen]],"")</f>
        <v>13.31</v>
      </c>
      <c r="O2106" s="101">
        <f>IF(ISNUMBER(jaar_zip[[#This Row],[etmaaltemperatuur]]),IF(jaar_zip[[#This Row],[etmaaltemperatuur]]&gt;stookgrens,jaar_zip[[#This Row],[etmaaltemperatuur]]-stookgrens,0),"")</f>
        <v>0</v>
      </c>
    </row>
    <row r="2107" spans="1:15" x14ac:dyDescent="0.3">
      <c r="A2107">
        <v>283</v>
      </c>
      <c r="B2107">
        <v>20240201</v>
      </c>
      <c r="C2107">
        <v>3.2</v>
      </c>
      <c r="D2107">
        <v>5.6</v>
      </c>
      <c r="E2107">
        <v>523</v>
      </c>
      <c r="F2107">
        <v>2.7</v>
      </c>
      <c r="H2107">
        <v>87</v>
      </c>
      <c r="I2107" s="101" t="s">
        <v>29</v>
      </c>
      <c r="J2107" s="1">
        <f>DATEVALUE(RIGHT(jaar_zip[[#This Row],[YYYYMMDD]],2)&amp;"-"&amp;MID(jaar_zip[[#This Row],[YYYYMMDD]],5,2)&amp;"-"&amp;LEFT(jaar_zip[[#This Row],[YYYYMMDD]],4))</f>
        <v>45323</v>
      </c>
      <c r="K2107" s="101" t="str">
        <f>IF(AND(VALUE(MONTH(jaar_zip[[#This Row],[Datum]]))=1,VALUE(WEEKNUM(jaar_zip[[#This Row],[Datum]],21))&gt;51),RIGHT(YEAR(jaar_zip[[#This Row],[Datum]])-1,2),RIGHT(YEAR(jaar_zip[[#This Row],[Datum]]),2))&amp;"-"&amp; TEXT(WEEKNUM(jaar_zip[[#This Row],[Datum]],21),"00")</f>
        <v>24-05</v>
      </c>
      <c r="L2107" s="101">
        <f>MONTH(jaar_zip[[#This Row],[Datum]])</f>
        <v>2</v>
      </c>
      <c r="M2107" s="101">
        <f>IF(ISNUMBER(jaar_zip[[#This Row],[etmaaltemperatuur]]),IF(jaar_zip[[#This Row],[etmaaltemperatuur]]&lt;stookgrens,stookgrens-jaar_zip[[#This Row],[etmaaltemperatuur]],0),"")</f>
        <v>12.4</v>
      </c>
      <c r="N2107" s="101">
        <f>IF(ISNUMBER(jaar_zip[[#This Row],[graaddagen]]),IF(OR(MONTH(jaar_zip[[#This Row],[Datum]])=1,MONTH(jaar_zip[[#This Row],[Datum]])=2,MONTH(jaar_zip[[#This Row],[Datum]])=11,MONTH(jaar_zip[[#This Row],[Datum]])=12),1.1,IF(OR(MONTH(jaar_zip[[#This Row],[Datum]])=3,MONTH(jaar_zip[[#This Row],[Datum]])=10),1,0.8))*jaar_zip[[#This Row],[graaddagen]],"")</f>
        <v>13.640000000000002</v>
      </c>
      <c r="O2107" s="101">
        <f>IF(ISNUMBER(jaar_zip[[#This Row],[etmaaltemperatuur]]),IF(jaar_zip[[#This Row],[etmaaltemperatuur]]&gt;stookgrens,jaar_zip[[#This Row],[etmaaltemperatuur]]-stookgrens,0),"")</f>
        <v>0</v>
      </c>
    </row>
    <row r="2108" spans="1:15" x14ac:dyDescent="0.3">
      <c r="A2108">
        <v>283</v>
      </c>
      <c r="B2108">
        <v>20240202</v>
      </c>
      <c r="C2108">
        <v>5.3</v>
      </c>
      <c r="D2108">
        <v>7.1</v>
      </c>
      <c r="E2108">
        <v>162</v>
      </c>
      <c r="F2108">
        <v>-0.1</v>
      </c>
      <c r="H2108">
        <v>90</v>
      </c>
      <c r="I2108" s="101" t="s">
        <v>29</v>
      </c>
      <c r="J2108" s="1">
        <f>DATEVALUE(RIGHT(jaar_zip[[#This Row],[YYYYMMDD]],2)&amp;"-"&amp;MID(jaar_zip[[#This Row],[YYYYMMDD]],5,2)&amp;"-"&amp;LEFT(jaar_zip[[#This Row],[YYYYMMDD]],4))</f>
        <v>45324</v>
      </c>
      <c r="K2108" s="101" t="str">
        <f>IF(AND(VALUE(MONTH(jaar_zip[[#This Row],[Datum]]))=1,VALUE(WEEKNUM(jaar_zip[[#This Row],[Datum]],21))&gt;51),RIGHT(YEAR(jaar_zip[[#This Row],[Datum]])-1,2),RIGHT(YEAR(jaar_zip[[#This Row],[Datum]]),2))&amp;"-"&amp; TEXT(WEEKNUM(jaar_zip[[#This Row],[Datum]],21),"00")</f>
        <v>24-05</v>
      </c>
      <c r="L2108" s="101">
        <f>MONTH(jaar_zip[[#This Row],[Datum]])</f>
        <v>2</v>
      </c>
      <c r="M2108" s="101">
        <f>IF(ISNUMBER(jaar_zip[[#This Row],[etmaaltemperatuur]]),IF(jaar_zip[[#This Row],[etmaaltemperatuur]]&lt;stookgrens,stookgrens-jaar_zip[[#This Row],[etmaaltemperatuur]],0),"")</f>
        <v>10.9</v>
      </c>
      <c r="N2108" s="101">
        <f>IF(ISNUMBER(jaar_zip[[#This Row],[graaddagen]]),IF(OR(MONTH(jaar_zip[[#This Row],[Datum]])=1,MONTH(jaar_zip[[#This Row],[Datum]])=2,MONTH(jaar_zip[[#This Row],[Datum]])=11,MONTH(jaar_zip[[#This Row],[Datum]])=12),1.1,IF(OR(MONTH(jaar_zip[[#This Row],[Datum]])=3,MONTH(jaar_zip[[#This Row],[Datum]])=10),1,0.8))*jaar_zip[[#This Row],[graaddagen]],"")</f>
        <v>11.990000000000002</v>
      </c>
      <c r="O2108" s="101">
        <f>IF(ISNUMBER(jaar_zip[[#This Row],[etmaaltemperatuur]]),IF(jaar_zip[[#This Row],[etmaaltemperatuur]]&gt;stookgrens,jaar_zip[[#This Row],[etmaaltemperatuur]]-stookgrens,0),"")</f>
        <v>0</v>
      </c>
    </row>
    <row r="2109" spans="1:15" x14ac:dyDescent="0.3">
      <c r="A2109">
        <v>283</v>
      </c>
      <c r="B2109">
        <v>20240203</v>
      </c>
      <c r="C2109">
        <v>6.1</v>
      </c>
      <c r="D2109">
        <v>9.9</v>
      </c>
      <c r="E2109">
        <v>137</v>
      </c>
      <c r="F2109">
        <v>1.6</v>
      </c>
      <c r="H2109">
        <v>93</v>
      </c>
      <c r="I2109" s="101" t="s">
        <v>29</v>
      </c>
      <c r="J2109" s="1">
        <f>DATEVALUE(RIGHT(jaar_zip[[#This Row],[YYYYMMDD]],2)&amp;"-"&amp;MID(jaar_zip[[#This Row],[YYYYMMDD]],5,2)&amp;"-"&amp;LEFT(jaar_zip[[#This Row],[YYYYMMDD]],4))</f>
        <v>45325</v>
      </c>
      <c r="K2109" s="101" t="str">
        <f>IF(AND(VALUE(MONTH(jaar_zip[[#This Row],[Datum]]))=1,VALUE(WEEKNUM(jaar_zip[[#This Row],[Datum]],21))&gt;51),RIGHT(YEAR(jaar_zip[[#This Row],[Datum]])-1,2),RIGHT(YEAR(jaar_zip[[#This Row],[Datum]]),2))&amp;"-"&amp; TEXT(WEEKNUM(jaar_zip[[#This Row],[Datum]],21),"00")</f>
        <v>24-05</v>
      </c>
      <c r="L2109" s="101">
        <f>MONTH(jaar_zip[[#This Row],[Datum]])</f>
        <v>2</v>
      </c>
      <c r="M2109" s="101">
        <f>IF(ISNUMBER(jaar_zip[[#This Row],[etmaaltemperatuur]]),IF(jaar_zip[[#This Row],[etmaaltemperatuur]]&lt;stookgrens,stookgrens-jaar_zip[[#This Row],[etmaaltemperatuur]],0),"")</f>
        <v>8.1</v>
      </c>
      <c r="N2109" s="101">
        <f>IF(ISNUMBER(jaar_zip[[#This Row],[graaddagen]]),IF(OR(MONTH(jaar_zip[[#This Row],[Datum]])=1,MONTH(jaar_zip[[#This Row],[Datum]])=2,MONTH(jaar_zip[[#This Row],[Datum]])=11,MONTH(jaar_zip[[#This Row],[Datum]])=12),1.1,IF(OR(MONTH(jaar_zip[[#This Row],[Datum]])=3,MONTH(jaar_zip[[#This Row],[Datum]])=10),1,0.8))*jaar_zip[[#This Row],[graaddagen]],"")</f>
        <v>8.91</v>
      </c>
      <c r="O2109" s="101">
        <f>IF(ISNUMBER(jaar_zip[[#This Row],[etmaaltemperatuur]]),IF(jaar_zip[[#This Row],[etmaaltemperatuur]]&gt;stookgrens,jaar_zip[[#This Row],[etmaaltemperatuur]]-stookgrens,0),"")</f>
        <v>0</v>
      </c>
    </row>
    <row r="2110" spans="1:15" x14ac:dyDescent="0.3">
      <c r="A2110">
        <v>283</v>
      </c>
      <c r="B2110">
        <v>20240204</v>
      </c>
      <c r="C2110">
        <v>5.8</v>
      </c>
      <c r="D2110">
        <v>10.1</v>
      </c>
      <c r="E2110">
        <v>117</v>
      </c>
      <c r="F2110">
        <v>5.8</v>
      </c>
      <c r="H2110">
        <v>91</v>
      </c>
      <c r="I2110" s="101" t="s">
        <v>29</v>
      </c>
      <c r="J2110" s="1">
        <f>DATEVALUE(RIGHT(jaar_zip[[#This Row],[YYYYMMDD]],2)&amp;"-"&amp;MID(jaar_zip[[#This Row],[YYYYMMDD]],5,2)&amp;"-"&amp;LEFT(jaar_zip[[#This Row],[YYYYMMDD]],4))</f>
        <v>45326</v>
      </c>
      <c r="K2110" s="101" t="str">
        <f>IF(AND(VALUE(MONTH(jaar_zip[[#This Row],[Datum]]))=1,VALUE(WEEKNUM(jaar_zip[[#This Row],[Datum]],21))&gt;51),RIGHT(YEAR(jaar_zip[[#This Row],[Datum]])-1,2),RIGHT(YEAR(jaar_zip[[#This Row],[Datum]]),2))&amp;"-"&amp; TEXT(WEEKNUM(jaar_zip[[#This Row],[Datum]],21),"00")</f>
        <v>24-05</v>
      </c>
      <c r="L2110" s="101">
        <f>MONTH(jaar_zip[[#This Row],[Datum]])</f>
        <v>2</v>
      </c>
      <c r="M2110" s="101">
        <f>IF(ISNUMBER(jaar_zip[[#This Row],[etmaaltemperatuur]]),IF(jaar_zip[[#This Row],[etmaaltemperatuur]]&lt;stookgrens,stookgrens-jaar_zip[[#This Row],[etmaaltemperatuur]],0),"")</f>
        <v>7.9</v>
      </c>
      <c r="N2110" s="101">
        <f>IF(ISNUMBER(jaar_zip[[#This Row],[graaddagen]]),IF(OR(MONTH(jaar_zip[[#This Row],[Datum]])=1,MONTH(jaar_zip[[#This Row],[Datum]])=2,MONTH(jaar_zip[[#This Row],[Datum]])=11,MONTH(jaar_zip[[#This Row],[Datum]])=12),1.1,IF(OR(MONTH(jaar_zip[[#This Row],[Datum]])=3,MONTH(jaar_zip[[#This Row],[Datum]])=10),1,0.8))*jaar_zip[[#This Row],[graaddagen]],"")</f>
        <v>8.6900000000000013</v>
      </c>
      <c r="O2110" s="101">
        <f>IF(ISNUMBER(jaar_zip[[#This Row],[etmaaltemperatuur]]),IF(jaar_zip[[#This Row],[etmaaltemperatuur]]&gt;stookgrens,jaar_zip[[#This Row],[etmaaltemperatuur]]-stookgrens,0),"")</f>
        <v>0</v>
      </c>
    </row>
    <row r="2111" spans="1:15" x14ac:dyDescent="0.3">
      <c r="A2111">
        <v>283</v>
      </c>
      <c r="B2111">
        <v>20240205</v>
      </c>
      <c r="C2111">
        <v>7.7</v>
      </c>
      <c r="D2111">
        <v>9.6</v>
      </c>
      <c r="E2111">
        <v>267</v>
      </c>
      <c r="F2111">
        <v>0.1</v>
      </c>
      <c r="H2111">
        <v>83</v>
      </c>
      <c r="I2111" s="101" t="s">
        <v>29</v>
      </c>
      <c r="J2111" s="1">
        <f>DATEVALUE(RIGHT(jaar_zip[[#This Row],[YYYYMMDD]],2)&amp;"-"&amp;MID(jaar_zip[[#This Row],[YYYYMMDD]],5,2)&amp;"-"&amp;LEFT(jaar_zip[[#This Row],[YYYYMMDD]],4))</f>
        <v>45327</v>
      </c>
      <c r="K2111" s="101" t="str">
        <f>IF(AND(VALUE(MONTH(jaar_zip[[#This Row],[Datum]]))=1,VALUE(WEEKNUM(jaar_zip[[#This Row],[Datum]],21))&gt;51),RIGHT(YEAR(jaar_zip[[#This Row],[Datum]])-1,2),RIGHT(YEAR(jaar_zip[[#This Row],[Datum]]),2))&amp;"-"&amp; TEXT(WEEKNUM(jaar_zip[[#This Row],[Datum]],21),"00")</f>
        <v>24-06</v>
      </c>
      <c r="L2111" s="101">
        <f>MONTH(jaar_zip[[#This Row],[Datum]])</f>
        <v>2</v>
      </c>
      <c r="M2111" s="101">
        <f>IF(ISNUMBER(jaar_zip[[#This Row],[etmaaltemperatuur]]),IF(jaar_zip[[#This Row],[etmaaltemperatuur]]&lt;stookgrens,stookgrens-jaar_zip[[#This Row],[etmaaltemperatuur]],0),"")</f>
        <v>8.4</v>
      </c>
      <c r="N2111" s="101">
        <f>IF(ISNUMBER(jaar_zip[[#This Row],[graaddagen]]),IF(OR(MONTH(jaar_zip[[#This Row],[Datum]])=1,MONTH(jaar_zip[[#This Row],[Datum]])=2,MONTH(jaar_zip[[#This Row],[Datum]])=11,MONTH(jaar_zip[[#This Row],[Datum]])=12),1.1,IF(OR(MONTH(jaar_zip[[#This Row],[Datum]])=3,MONTH(jaar_zip[[#This Row],[Datum]])=10),1,0.8))*jaar_zip[[#This Row],[graaddagen]],"")</f>
        <v>9.240000000000002</v>
      </c>
      <c r="O2111" s="101">
        <f>IF(ISNUMBER(jaar_zip[[#This Row],[etmaaltemperatuur]]),IF(jaar_zip[[#This Row],[etmaaltemperatuur]]&gt;stookgrens,jaar_zip[[#This Row],[etmaaltemperatuur]]-stookgrens,0),"")</f>
        <v>0</v>
      </c>
    </row>
    <row r="2112" spans="1:15" x14ac:dyDescent="0.3">
      <c r="A2112">
        <v>283</v>
      </c>
      <c r="B2112">
        <v>20240206</v>
      </c>
      <c r="C2112">
        <v>8.1</v>
      </c>
      <c r="D2112">
        <v>10</v>
      </c>
      <c r="E2112">
        <v>164</v>
      </c>
      <c r="F2112">
        <v>16.399999999999999</v>
      </c>
      <c r="H2112">
        <v>86</v>
      </c>
      <c r="I2112" s="101" t="s">
        <v>29</v>
      </c>
      <c r="J2112" s="1">
        <f>DATEVALUE(RIGHT(jaar_zip[[#This Row],[YYYYMMDD]],2)&amp;"-"&amp;MID(jaar_zip[[#This Row],[YYYYMMDD]],5,2)&amp;"-"&amp;LEFT(jaar_zip[[#This Row],[YYYYMMDD]],4))</f>
        <v>45328</v>
      </c>
      <c r="K2112" s="101" t="str">
        <f>IF(AND(VALUE(MONTH(jaar_zip[[#This Row],[Datum]]))=1,VALUE(WEEKNUM(jaar_zip[[#This Row],[Datum]],21))&gt;51),RIGHT(YEAR(jaar_zip[[#This Row],[Datum]])-1,2),RIGHT(YEAR(jaar_zip[[#This Row],[Datum]]),2))&amp;"-"&amp; TEXT(WEEKNUM(jaar_zip[[#This Row],[Datum]],21),"00")</f>
        <v>24-06</v>
      </c>
      <c r="L2112" s="101">
        <f>MONTH(jaar_zip[[#This Row],[Datum]])</f>
        <v>2</v>
      </c>
      <c r="M2112" s="101">
        <f>IF(ISNUMBER(jaar_zip[[#This Row],[etmaaltemperatuur]]),IF(jaar_zip[[#This Row],[etmaaltemperatuur]]&lt;stookgrens,stookgrens-jaar_zip[[#This Row],[etmaaltemperatuur]],0),"")</f>
        <v>8</v>
      </c>
      <c r="N2112" s="101">
        <f>IF(ISNUMBER(jaar_zip[[#This Row],[graaddagen]]),IF(OR(MONTH(jaar_zip[[#This Row],[Datum]])=1,MONTH(jaar_zip[[#This Row],[Datum]])=2,MONTH(jaar_zip[[#This Row],[Datum]])=11,MONTH(jaar_zip[[#This Row],[Datum]])=12),1.1,IF(OR(MONTH(jaar_zip[[#This Row],[Datum]])=3,MONTH(jaar_zip[[#This Row],[Datum]])=10),1,0.8))*jaar_zip[[#This Row],[graaddagen]],"")</f>
        <v>8.8000000000000007</v>
      </c>
      <c r="O2112" s="101">
        <f>IF(ISNUMBER(jaar_zip[[#This Row],[etmaaltemperatuur]]),IF(jaar_zip[[#This Row],[etmaaltemperatuur]]&gt;stookgrens,jaar_zip[[#This Row],[etmaaltemperatuur]]-stookgrens,0),"")</f>
        <v>0</v>
      </c>
    </row>
    <row r="2113" spans="1:15" x14ac:dyDescent="0.3">
      <c r="A2113">
        <v>283</v>
      </c>
      <c r="B2113">
        <v>20240207</v>
      </c>
      <c r="C2113">
        <v>1.6</v>
      </c>
      <c r="D2113">
        <v>3.8</v>
      </c>
      <c r="E2113">
        <v>374</v>
      </c>
      <c r="F2113">
        <v>8.5</v>
      </c>
      <c r="H2113">
        <v>90</v>
      </c>
      <c r="I2113" s="101" t="s">
        <v>29</v>
      </c>
      <c r="J2113" s="1">
        <f>DATEVALUE(RIGHT(jaar_zip[[#This Row],[YYYYMMDD]],2)&amp;"-"&amp;MID(jaar_zip[[#This Row],[YYYYMMDD]],5,2)&amp;"-"&amp;LEFT(jaar_zip[[#This Row],[YYYYMMDD]],4))</f>
        <v>45329</v>
      </c>
      <c r="K2113" s="101" t="str">
        <f>IF(AND(VALUE(MONTH(jaar_zip[[#This Row],[Datum]]))=1,VALUE(WEEKNUM(jaar_zip[[#This Row],[Datum]],21))&gt;51),RIGHT(YEAR(jaar_zip[[#This Row],[Datum]])-1,2),RIGHT(YEAR(jaar_zip[[#This Row],[Datum]]),2))&amp;"-"&amp; TEXT(WEEKNUM(jaar_zip[[#This Row],[Datum]],21),"00")</f>
        <v>24-06</v>
      </c>
      <c r="L2113" s="101">
        <f>MONTH(jaar_zip[[#This Row],[Datum]])</f>
        <v>2</v>
      </c>
      <c r="M2113" s="101">
        <f>IF(ISNUMBER(jaar_zip[[#This Row],[etmaaltemperatuur]]),IF(jaar_zip[[#This Row],[etmaaltemperatuur]]&lt;stookgrens,stookgrens-jaar_zip[[#This Row],[etmaaltemperatuur]],0),"")</f>
        <v>14.2</v>
      </c>
      <c r="N2113" s="101">
        <f>IF(ISNUMBER(jaar_zip[[#This Row],[graaddagen]]),IF(OR(MONTH(jaar_zip[[#This Row],[Datum]])=1,MONTH(jaar_zip[[#This Row],[Datum]])=2,MONTH(jaar_zip[[#This Row],[Datum]])=11,MONTH(jaar_zip[[#This Row],[Datum]])=12),1.1,IF(OR(MONTH(jaar_zip[[#This Row],[Datum]])=3,MONTH(jaar_zip[[#This Row],[Datum]])=10),1,0.8))*jaar_zip[[#This Row],[graaddagen]],"")</f>
        <v>15.620000000000001</v>
      </c>
      <c r="O2113" s="101">
        <f>IF(ISNUMBER(jaar_zip[[#This Row],[etmaaltemperatuur]]),IF(jaar_zip[[#This Row],[etmaaltemperatuur]]&gt;stookgrens,jaar_zip[[#This Row],[etmaaltemperatuur]]-stookgrens,0),"")</f>
        <v>0</v>
      </c>
    </row>
    <row r="2114" spans="1:15" x14ac:dyDescent="0.3">
      <c r="A2114">
        <v>283</v>
      </c>
      <c r="B2114">
        <v>20240208</v>
      </c>
      <c r="C2114">
        <v>2.8</v>
      </c>
      <c r="D2114">
        <v>2.4</v>
      </c>
      <c r="E2114">
        <v>180</v>
      </c>
      <c r="F2114">
        <v>10.3</v>
      </c>
      <c r="H2114">
        <v>95</v>
      </c>
      <c r="I2114" s="101" t="s">
        <v>29</v>
      </c>
      <c r="J2114" s="1">
        <f>DATEVALUE(RIGHT(jaar_zip[[#This Row],[YYYYMMDD]],2)&amp;"-"&amp;MID(jaar_zip[[#This Row],[YYYYMMDD]],5,2)&amp;"-"&amp;LEFT(jaar_zip[[#This Row],[YYYYMMDD]],4))</f>
        <v>45330</v>
      </c>
      <c r="K2114" s="101" t="str">
        <f>IF(AND(VALUE(MONTH(jaar_zip[[#This Row],[Datum]]))=1,VALUE(WEEKNUM(jaar_zip[[#This Row],[Datum]],21))&gt;51),RIGHT(YEAR(jaar_zip[[#This Row],[Datum]])-1,2),RIGHT(YEAR(jaar_zip[[#This Row],[Datum]]),2))&amp;"-"&amp; TEXT(WEEKNUM(jaar_zip[[#This Row],[Datum]],21),"00")</f>
        <v>24-06</v>
      </c>
      <c r="L2114" s="101">
        <f>MONTH(jaar_zip[[#This Row],[Datum]])</f>
        <v>2</v>
      </c>
      <c r="M2114" s="101">
        <f>IF(ISNUMBER(jaar_zip[[#This Row],[etmaaltemperatuur]]),IF(jaar_zip[[#This Row],[etmaaltemperatuur]]&lt;stookgrens,stookgrens-jaar_zip[[#This Row],[etmaaltemperatuur]],0),"")</f>
        <v>15.6</v>
      </c>
      <c r="N2114" s="101">
        <f>IF(ISNUMBER(jaar_zip[[#This Row],[graaddagen]]),IF(OR(MONTH(jaar_zip[[#This Row],[Datum]])=1,MONTH(jaar_zip[[#This Row],[Datum]])=2,MONTH(jaar_zip[[#This Row],[Datum]])=11,MONTH(jaar_zip[[#This Row],[Datum]])=12),1.1,IF(OR(MONTH(jaar_zip[[#This Row],[Datum]])=3,MONTH(jaar_zip[[#This Row],[Datum]])=10),1,0.8))*jaar_zip[[#This Row],[graaddagen]],"")</f>
        <v>17.16</v>
      </c>
      <c r="O2114" s="101">
        <f>IF(ISNUMBER(jaar_zip[[#This Row],[etmaaltemperatuur]]),IF(jaar_zip[[#This Row],[etmaaltemperatuur]]&gt;stookgrens,jaar_zip[[#This Row],[etmaaltemperatuur]]-stookgrens,0),"")</f>
        <v>0</v>
      </c>
    </row>
    <row r="2115" spans="1:15" x14ac:dyDescent="0.3">
      <c r="A2115">
        <v>283</v>
      </c>
      <c r="B2115">
        <v>20240209</v>
      </c>
      <c r="C2115">
        <v>3.6</v>
      </c>
      <c r="D2115">
        <v>10.3</v>
      </c>
      <c r="E2115">
        <v>232</v>
      </c>
      <c r="F2115">
        <v>9.5</v>
      </c>
      <c r="H2115">
        <v>90</v>
      </c>
      <c r="I2115" s="101" t="s">
        <v>29</v>
      </c>
      <c r="J2115" s="1">
        <f>DATEVALUE(RIGHT(jaar_zip[[#This Row],[YYYYMMDD]],2)&amp;"-"&amp;MID(jaar_zip[[#This Row],[YYYYMMDD]],5,2)&amp;"-"&amp;LEFT(jaar_zip[[#This Row],[YYYYMMDD]],4))</f>
        <v>45331</v>
      </c>
      <c r="K2115" s="101" t="str">
        <f>IF(AND(VALUE(MONTH(jaar_zip[[#This Row],[Datum]]))=1,VALUE(WEEKNUM(jaar_zip[[#This Row],[Datum]],21))&gt;51),RIGHT(YEAR(jaar_zip[[#This Row],[Datum]])-1,2),RIGHT(YEAR(jaar_zip[[#This Row],[Datum]]),2))&amp;"-"&amp; TEXT(WEEKNUM(jaar_zip[[#This Row],[Datum]],21),"00")</f>
        <v>24-06</v>
      </c>
      <c r="L2115" s="101">
        <f>MONTH(jaar_zip[[#This Row],[Datum]])</f>
        <v>2</v>
      </c>
      <c r="M2115" s="101">
        <f>IF(ISNUMBER(jaar_zip[[#This Row],[etmaaltemperatuur]]),IF(jaar_zip[[#This Row],[etmaaltemperatuur]]&lt;stookgrens,stookgrens-jaar_zip[[#This Row],[etmaaltemperatuur]],0),"")</f>
        <v>7.6999999999999993</v>
      </c>
      <c r="N2115" s="101">
        <f>IF(ISNUMBER(jaar_zip[[#This Row],[graaddagen]]),IF(OR(MONTH(jaar_zip[[#This Row],[Datum]])=1,MONTH(jaar_zip[[#This Row],[Datum]])=2,MONTH(jaar_zip[[#This Row],[Datum]])=11,MONTH(jaar_zip[[#This Row],[Datum]])=12),1.1,IF(OR(MONTH(jaar_zip[[#This Row],[Datum]])=3,MONTH(jaar_zip[[#This Row],[Datum]])=10),1,0.8))*jaar_zip[[#This Row],[graaddagen]],"")</f>
        <v>8.4700000000000006</v>
      </c>
      <c r="O2115" s="101">
        <f>IF(ISNUMBER(jaar_zip[[#This Row],[etmaaltemperatuur]]),IF(jaar_zip[[#This Row],[etmaaltemperatuur]]&gt;stookgrens,jaar_zip[[#This Row],[etmaaltemperatuur]]-stookgrens,0),"")</f>
        <v>0</v>
      </c>
    </row>
    <row r="2116" spans="1:15" x14ac:dyDescent="0.3">
      <c r="A2116">
        <v>283</v>
      </c>
      <c r="B2116">
        <v>20240210</v>
      </c>
      <c r="C2116">
        <v>2.5</v>
      </c>
      <c r="D2116">
        <v>10.3</v>
      </c>
      <c r="E2116">
        <v>459</v>
      </c>
      <c r="F2116">
        <v>2.5</v>
      </c>
      <c r="H2116">
        <v>91</v>
      </c>
      <c r="I2116" s="101" t="s">
        <v>29</v>
      </c>
      <c r="J2116" s="1">
        <f>DATEVALUE(RIGHT(jaar_zip[[#This Row],[YYYYMMDD]],2)&amp;"-"&amp;MID(jaar_zip[[#This Row],[YYYYMMDD]],5,2)&amp;"-"&amp;LEFT(jaar_zip[[#This Row],[YYYYMMDD]],4))</f>
        <v>45332</v>
      </c>
      <c r="K2116" s="101" t="str">
        <f>IF(AND(VALUE(MONTH(jaar_zip[[#This Row],[Datum]]))=1,VALUE(WEEKNUM(jaar_zip[[#This Row],[Datum]],21))&gt;51),RIGHT(YEAR(jaar_zip[[#This Row],[Datum]])-1,2),RIGHT(YEAR(jaar_zip[[#This Row],[Datum]]),2))&amp;"-"&amp; TEXT(WEEKNUM(jaar_zip[[#This Row],[Datum]],21),"00")</f>
        <v>24-06</v>
      </c>
      <c r="L2116" s="101">
        <f>MONTH(jaar_zip[[#This Row],[Datum]])</f>
        <v>2</v>
      </c>
      <c r="M2116" s="101">
        <f>IF(ISNUMBER(jaar_zip[[#This Row],[etmaaltemperatuur]]),IF(jaar_zip[[#This Row],[etmaaltemperatuur]]&lt;stookgrens,stookgrens-jaar_zip[[#This Row],[etmaaltemperatuur]],0),"")</f>
        <v>7.6999999999999993</v>
      </c>
      <c r="N2116" s="101">
        <f>IF(ISNUMBER(jaar_zip[[#This Row],[graaddagen]]),IF(OR(MONTH(jaar_zip[[#This Row],[Datum]])=1,MONTH(jaar_zip[[#This Row],[Datum]])=2,MONTH(jaar_zip[[#This Row],[Datum]])=11,MONTH(jaar_zip[[#This Row],[Datum]])=12),1.1,IF(OR(MONTH(jaar_zip[[#This Row],[Datum]])=3,MONTH(jaar_zip[[#This Row],[Datum]])=10),1,0.8))*jaar_zip[[#This Row],[graaddagen]],"")</f>
        <v>8.4700000000000006</v>
      </c>
      <c r="O2116" s="101">
        <f>IF(ISNUMBER(jaar_zip[[#This Row],[etmaaltemperatuur]]),IF(jaar_zip[[#This Row],[etmaaltemperatuur]]&gt;stookgrens,jaar_zip[[#This Row],[etmaaltemperatuur]]-stookgrens,0),"")</f>
        <v>0</v>
      </c>
    </row>
    <row r="2117" spans="1:15" x14ac:dyDescent="0.3">
      <c r="A2117">
        <v>283</v>
      </c>
      <c r="B2117">
        <v>20240211</v>
      </c>
      <c r="C2117">
        <v>2.1</v>
      </c>
      <c r="D2117">
        <v>8.4</v>
      </c>
      <c r="E2117">
        <v>190</v>
      </c>
      <c r="F2117">
        <v>-0.1</v>
      </c>
      <c r="H2117">
        <v>93</v>
      </c>
      <c r="I2117" s="101" t="s">
        <v>29</v>
      </c>
      <c r="J2117" s="1">
        <f>DATEVALUE(RIGHT(jaar_zip[[#This Row],[YYYYMMDD]],2)&amp;"-"&amp;MID(jaar_zip[[#This Row],[YYYYMMDD]],5,2)&amp;"-"&amp;LEFT(jaar_zip[[#This Row],[YYYYMMDD]],4))</f>
        <v>45333</v>
      </c>
      <c r="K2117" s="101" t="str">
        <f>IF(AND(VALUE(MONTH(jaar_zip[[#This Row],[Datum]]))=1,VALUE(WEEKNUM(jaar_zip[[#This Row],[Datum]],21))&gt;51),RIGHT(YEAR(jaar_zip[[#This Row],[Datum]])-1,2),RIGHT(YEAR(jaar_zip[[#This Row],[Datum]]),2))&amp;"-"&amp; TEXT(WEEKNUM(jaar_zip[[#This Row],[Datum]],21),"00")</f>
        <v>24-06</v>
      </c>
      <c r="L2117" s="101">
        <f>MONTH(jaar_zip[[#This Row],[Datum]])</f>
        <v>2</v>
      </c>
      <c r="M2117" s="101">
        <f>IF(ISNUMBER(jaar_zip[[#This Row],[etmaaltemperatuur]]),IF(jaar_zip[[#This Row],[etmaaltemperatuur]]&lt;stookgrens,stookgrens-jaar_zip[[#This Row],[etmaaltemperatuur]],0),"")</f>
        <v>9.6</v>
      </c>
      <c r="N2117" s="101">
        <f>IF(ISNUMBER(jaar_zip[[#This Row],[graaddagen]]),IF(OR(MONTH(jaar_zip[[#This Row],[Datum]])=1,MONTH(jaar_zip[[#This Row],[Datum]])=2,MONTH(jaar_zip[[#This Row],[Datum]])=11,MONTH(jaar_zip[[#This Row],[Datum]])=12),1.1,IF(OR(MONTH(jaar_zip[[#This Row],[Datum]])=3,MONTH(jaar_zip[[#This Row],[Datum]])=10),1,0.8))*jaar_zip[[#This Row],[graaddagen]],"")</f>
        <v>10.56</v>
      </c>
      <c r="O2117" s="101">
        <f>IF(ISNUMBER(jaar_zip[[#This Row],[etmaaltemperatuur]]),IF(jaar_zip[[#This Row],[etmaaltemperatuur]]&gt;stookgrens,jaar_zip[[#This Row],[etmaaltemperatuur]]-stookgrens,0),"")</f>
        <v>0</v>
      </c>
    </row>
    <row r="2118" spans="1:15" x14ac:dyDescent="0.3">
      <c r="A2118">
        <v>283</v>
      </c>
      <c r="B2118">
        <v>20240212</v>
      </c>
      <c r="C2118">
        <v>2.8</v>
      </c>
      <c r="D2118">
        <v>6.1</v>
      </c>
      <c r="E2118">
        <v>447</v>
      </c>
      <c r="F2118">
        <v>0.4</v>
      </c>
      <c r="H2118">
        <v>91</v>
      </c>
      <c r="I2118" s="101" t="s">
        <v>29</v>
      </c>
      <c r="J2118" s="1">
        <f>DATEVALUE(RIGHT(jaar_zip[[#This Row],[YYYYMMDD]],2)&amp;"-"&amp;MID(jaar_zip[[#This Row],[YYYYMMDD]],5,2)&amp;"-"&amp;LEFT(jaar_zip[[#This Row],[YYYYMMDD]],4))</f>
        <v>45334</v>
      </c>
      <c r="K2118" s="101" t="str">
        <f>IF(AND(VALUE(MONTH(jaar_zip[[#This Row],[Datum]]))=1,VALUE(WEEKNUM(jaar_zip[[#This Row],[Datum]],21))&gt;51),RIGHT(YEAR(jaar_zip[[#This Row],[Datum]])-1,2),RIGHT(YEAR(jaar_zip[[#This Row],[Datum]]),2))&amp;"-"&amp; TEXT(WEEKNUM(jaar_zip[[#This Row],[Datum]],21),"00")</f>
        <v>24-07</v>
      </c>
      <c r="L2118" s="101">
        <f>MONTH(jaar_zip[[#This Row],[Datum]])</f>
        <v>2</v>
      </c>
      <c r="M2118" s="101">
        <f>IF(ISNUMBER(jaar_zip[[#This Row],[etmaaltemperatuur]]),IF(jaar_zip[[#This Row],[etmaaltemperatuur]]&lt;stookgrens,stookgrens-jaar_zip[[#This Row],[etmaaltemperatuur]],0),"")</f>
        <v>11.9</v>
      </c>
      <c r="N2118" s="101">
        <f>IF(ISNUMBER(jaar_zip[[#This Row],[graaddagen]]),IF(OR(MONTH(jaar_zip[[#This Row],[Datum]])=1,MONTH(jaar_zip[[#This Row],[Datum]])=2,MONTH(jaar_zip[[#This Row],[Datum]])=11,MONTH(jaar_zip[[#This Row],[Datum]])=12),1.1,IF(OR(MONTH(jaar_zip[[#This Row],[Datum]])=3,MONTH(jaar_zip[[#This Row],[Datum]])=10),1,0.8))*jaar_zip[[#This Row],[graaddagen]],"")</f>
        <v>13.090000000000002</v>
      </c>
      <c r="O2118" s="101">
        <f>IF(ISNUMBER(jaar_zip[[#This Row],[etmaaltemperatuur]]),IF(jaar_zip[[#This Row],[etmaaltemperatuur]]&gt;stookgrens,jaar_zip[[#This Row],[etmaaltemperatuur]]-stookgrens,0),"")</f>
        <v>0</v>
      </c>
    </row>
    <row r="2119" spans="1:15" x14ac:dyDescent="0.3">
      <c r="A2119">
        <v>283</v>
      </c>
      <c r="B2119">
        <v>20240213</v>
      </c>
      <c r="C2119">
        <v>3.5</v>
      </c>
      <c r="D2119">
        <v>6</v>
      </c>
      <c r="E2119">
        <v>651</v>
      </c>
      <c r="F2119">
        <v>0.5</v>
      </c>
      <c r="H2119">
        <v>85</v>
      </c>
      <c r="I2119" s="101" t="s">
        <v>29</v>
      </c>
      <c r="J2119" s="1">
        <f>DATEVALUE(RIGHT(jaar_zip[[#This Row],[YYYYMMDD]],2)&amp;"-"&amp;MID(jaar_zip[[#This Row],[YYYYMMDD]],5,2)&amp;"-"&amp;LEFT(jaar_zip[[#This Row],[YYYYMMDD]],4))</f>
        <v>45335</v>
      </c>
      <c r="K2119" s="101" t="str">
        <f>IF(AND(VALUE(MONTH(jaar_zip[[#This Row],[Datum]]))=1,VALUE(WEEKNUM(jaar_zip[[#This Row],[Datum]],21))&gt;51),RIGHT(YEAR(jaar_zip[[#This Row],[Datum]])-1,2),RIGHT(YEAR(jaar_zip[[#This Row],[Datum]]),2))&amp;"-"&amp; TEXT(WEEKNUM(jaar_zip[[#This Row],[Datum]],21),"00")</f>
        <v>24-07</v>
      </c>
      <c r="L2119" s="101">
        <f>MONTH(jaar_zip[[#This Row],[Datum]])</f>
        <v>2</v>
      </c>
      <c r="M2119" s="101">
        <f>IF(ISNUMBER(jaar_zip[[#This Row],[etmaaltemperatuur]]),IF(jaar_zip[[#This Row],[etmaaltemperatuur]]&lt;stookgrens,stookgrens-jaar_zip[[#This Row],[etmaaltemperatuur]],0),"")</f>
        <v>12</v>
      </c>
      <c r="N2119" s="101">
        <f>IF(ISNUMBER(jaar_zip[[#This Row],[graaddagen]]),IF(OR(MONTH(jaar_zip[[#This Row],[Datum]])=1,MONTH(jaar_zip[[#This Row],[Datum]])=2,MONTH(jaar_zip[[#This Row],[Datum]])=11,MONTH(jaar_zip[[#This Row],[Datum]])=12),1.1,IF(OR(MONTH(jaar_zip[[#This Row],[Datum]])=3,MONTH(jaar_zip[[#This Row],[Datum]])=10),1,0.8))*jaar_zip[[#This Row],[graaddagen]],"")</f>
        <v>13.200000000000001</v>
      </c>
      <c r="O2119" s="101">
        <f>IF(ISNUMBER(jaar_zip[[#This Row],[etmaaltemperatuur]]),IF(jaar_zip[[#This Row],[etmaaltemperatuur]]&gt;stookgrens,jaar_zip[[#This Row],[etmaaltemperatuur]]-stookgrens,0),"")</f>
        <v>0</v>
      </c>
    </row>
    <row r="2120" spans="1:15" x14ac:dyDescent="0.3">
      <c r="A2120">
        <v>283</v>
      </c>
      <c r="B2120">
        <v>20240214</v>
      </c>
      <c r="C2120">
        <v>4.3</v>
      </c>
      <c r="D2120">
        <v>10.5</v>
      </c>
      <c r="E2120">
        <v>154</v>
      </c>
      <c r="F2120">
        <v>6.7</v>
      </c>
      <c r="H2120">
        <v>97</v>
      </c>
      <c r="I2120" s="101" t="s">
        <v>29</v>
      </c>
      <c r="J2120" s="1">
        <f>DATEVALUE(RIGHT(jaar_zip[[#This Row],[YYYYMMDD]],2)&amp;"-"&amp;MID(jaar_zip[[#This Row],[YYYYMMDD]],5,2)&amp;"-"&amp;LEFT(jaar_zip[[#This Row],[YYYYMMDD]],4))</f>
        <v>45336</v>
      </c>
      <c r="K2120" s="101" t="str">
        <f>IF(AND(VALUE(MONTH(jaar_zip[[#This Row],[Datum]]))=1,VALUE(WEEKNUM(jaar_zip[[#This Row],[Datum]],21))&gt;51),RIGHT(YEAR(jaar_zip[[#This Row],[Datum]])-1,2),RIGHT(YEAR(jaar_zip[[#This Row],[Datum]]),2))&amp;"-"&amp; TEXT(WEEKNUM(jaar_zip[[#This Row],[Datum]],21),"00")</f>
        <v>24-07</v>
      </c>
      <c r="L2120" s="101">
        <f>MONTH(jaar_zip[[#This Row],[Datum]])</f>
        <v>2</v>
      </c>
      <c r="M2120" s="101">
        <f>IF(ISNUMBER(jaar_zip[[#This Row],[etmaaltemperatuur]]),IF(jaar_zip[[#This Row],[etmaaltemperatuur]]&lt;stookgrens,stookgrens-jaar_zip[[#This Row],[etmaaltemperatuur]],0),"")</f>
        <v>7.5</v>
      </c>
      <c r="N2120" s="101">
        <f>IF(ISNUMBER(jaar_zip[[#This Row],[graaddagen]]),IF(OR(MONTH(jaar_zip[[#This Row],[Datum]])=1,MONTH(jaar_zip[[#This Row],[Datum]])=2,MONTH(jaar_zip[[#This Row],[Datum]])=11,MONTH(jaar_zip[[#This Row],[Datum]])=12),1.1,IF(OR(MONTH(jaar_zip[[#This Row],[Datum]])=3,MONTH(jaar_zip[[#This Row],[Datum]])=10),1,0.8))*jaar_zip[[#This Row],[graaddagen]],"")</f>
        <v>8.25</v>
      </c>
      <c r="O2120" s="101">
        <f>IF(ISNUMBER(jaar_zip[[#This Row],[etmaaltemperatuur]]),IF(jaar_zip[[#This Row],[etmaaltemperatuur]]&gt;stookgrens,jaar_zip[[#This Row],[etmaaltemperatuur]]-stookgrens,0),"")</f>
        <v>0</v>
      </c>
    </row>
    <row r="2121" spans="1:15" x14ac:dyDescent="0.3">
      <c r="A2121">
        <v>283</v>
      </c>
      <c r="B2121">
        <v>20240215</v>
      </c>
      <c r="C2121">
        <v>3.3</v>
      </c>
      <c r="D2121">
        <v>12.4</v>
      </c>
      <c r="E2121">
        <v>215</v>
      </c>
      <c r="F2121">
        <v>11.2</v>
      </c>
      <c r="H2121">
        <v>88</v>
      </c>
      <c r="I2121" s="101" t="s">
        <v>29</v>
      </c>
      <c r="J2121" s="1">
        <f>DATEVALUE(RIGHT(jaar_zip[[#This Row],[YYYYMMDD]],2)&amp;"-"&amp;MID(jaar_zip[[#This Row],[YYYYMMDD]],5,2)&amp;"-"&amp;LEFT(jaar_zip[[#This Row],[YYYYMMDD]],4))</f>
        <v>45337</v>
      </c>
      <c r="K2121" s="101" t="str">
        <f>IF(AND(VALUE(MONTH(jaar_zip[[#This Row],[Datum]]))=1,VALUE(WEEKNUM(jaar_zip[[#This Row],[Datum]],21))&gt;51),RIGHT(YEAR(jaar_zip[[#This Row],[Datum]])-1,2),RIGHT(YEAR(jaar_zip[[#This Row],[Datum]]),2))&amp;"-"&amp; TEXT(WEEKNUM(jaar_zip[[#This Row],[Datum]],21),"00")</f>
        <v>24-07</v>
      </c>
      <c r="L2121" s="101">
        <f>MONTH(jaar_zip[[#This Row],[Datum]])</f>
        <v>2</v>
      </c>
      <c r="M2121" s="101">
        <f>IF(ISNUMBER(jaar_zip[[#This Row],[etmaaltemperatuur]]),IF(jaar_zip[[#This Row],[etmaaltemperatuur]]&lt;stookgrens,stookgrens-jaar_zip[[#This Row],[etmaaltemperatuur]],0),"")</f>
        <v>5.6</v>
      </c>
      <c r="N2121" s="101">
        <f>IF(ISNUMBER(jaar_zip[[#This Row],[graaddagen]]),IF(OR(MONTH(jaar_zip[[#This Row],[Datum]])=1,MONTH(jaar_zip[[#This Row],[Datum]])=2,MONTH(jaar_zip[[#This Row],[Datum]])=11,MONTH(jaar_zip[[#This Row],[Datum]])=12),1.1,IF(OR(MONTH(jaar_zip[[#This Row],[Datum]])=3,MONTH(jaar_zip[[#This Row],[Datum]])=10),1,0.8))*jaar_zip[[#This Row],[graaddagen]],"")</f>
        <v>6.16</v>
      </c>
      <c r="O2121" s="101">
        <f>IF(ISNUMBER(jaar_zip[[#This Row],[etmaaltemperatuur]]),IF(jaar_zip[[#This Row],[etmaaltemperatuur]]&gt;stookgrens,jaar_zip[[#This Row],[etmaaltemperatuur]]-stookgrens,0),"")</f>
        <v>0</v>
      </c>
    </row>
    <row r="2122" spans="1:15" x14ac:dyDescent="0.3">
      <c r="A2122">
        <v>283</v>
      </c>
      <c r="B2122">
        <v>20240216</v>
      </c>
      <c r="C2122">
        <v>3.3</v>
      </c>
      <c r="D2122">
        <v>11.6</v>
      </c>
      <c r="E2122">
        <v>176</v>
      </c>
      <c r="F2122">
        <v>1.2</v>
      </c>
      <c r="H2122">
        <v>86</v>
      </c>
      <c r="I2122" s="101" t="s">
        <v>29</v>
      </c>
      <c r="J2122" s="1">
        <f>DATEVALUE(RIGHT(jaar_zip[[#This Row],[YYYYMMDD]],2)&amp;"-"&amp;MID(jaar_zip[[#This Row],[YYYYMMDD]],5,2)&amp;"-"&amp;LEFT(jaar_zip[[#This Row],[YYYYMMDD]],4))</f>
        <v>45338</v>
      </c>
      <c r="K2122" s="101" t="str">
        <f>IF(AND(VALUE(MONTH(jaar_zip[[#This Row],[Datum]]))=1,VALUE(WEEKNUM(jaar_zip[[#This Row],[Datum]],21))&gt;51),RIGHT(YEAR(jaar_zip[[#This Row],[Datum]])-1,2),RIGHT(YEAR(jaar_zip[[#This Row],[Datum]]),2))&amp;"-"&amp; TEXT(WEEKNUM(jaar_zip[[#This Row],[Datum]],21),"00")</f>
        <v>24-07</v>
      </c>
      <c r="L2122" s="101">
        <f>MONTH(jaar_zip[[#This Row],[Datum]])</f>
        <v>2</v>
      </c>
      <c r="M2122" s="101">
        <f>IF(ISNUMBER(jaar_zip[[#This Row],[etmaaltemperatuur]]),IF(jaar_zip[[#This Row],[etmaaltemperatuur]]&lt;stookgrens,stookgrens-jaar_zip[[#This Row],[etmaaltemperatuur]],0),"")</f>
        <v>6.4</v>
      </c>
      <c r="N2122" s="101">
        <f>IF(ISNUMBER(jaar_zip[[#This Row],[graaddagen]]),IF(OR(MONTH(jaar_zip[[#This Row],[Datum]])=1,MONTH(jaar_zip[[#This Row],[Datum]])=2,MONTH(jaar_zip[[#This Row],[Datum]])=11,MONTH(jaar_zip[[#This Row],[Datum]])=12),1.1,IF(OR(MONTH(jaar_zip[[#This Row],[Datum]])=3,MONTH(jaar_zip[[#This Row],[Datum]])=10),1,0.8))*jaar_zip[[#This Row],[graaddagen]],"")</f>
        <v>7.0400000000000009</v>
      </c>
      <c r="O2122" s="101">
        <f>IF(ISNUMBER(jaar_zip[[#This Row],[etmaaltemperatuur]]),IF(jaar_zip[[#This Row],[etmaaltemperatuur]]&gt;stookgrens,jaar_zip[[#This Row],[etmaaltemperatuur]]-stookgrens,0),"")</f>
        <v>0</v>
      </c>
    </row>
    <row r="2123" spans="1:15" x14ac:dyDescent="0.3">
      <c r="A2123">
        <v>283</v>
      </c>
      <c r="B2123">
        <v>20240217</v>
      </c>
      <c r="C2123">
        <v>2.4</v>
      </c>
      <c r="D2123">
        <v>9.6999999999999993</v>
      </c>
      <c r="E2123">
        <v>291</v>
      </c>
      <c r="F2123">
        <v>0</v>
      </c>
      <c r="H2123">
        <v>93</v>
      </c>
      <c r="I2123" s="101" t="s">
        <v>29</v>
      </c>
      <c r="J2123" s="1">
        <f>DATEVALUE(RIGHT(jaar_zip[[#This Row],[YYYYMMDD]],2)&amp;"-"&amp;MID(jaar_zip[[#This Row],[YYYYMMDD]],5,2)&amp;"-"&amp;LEFT(jaar_zip[[#This Row],[YYYYMMDD]],4))</f>
        <v>45339</v>
      </c>
      <c r="K2123" s="101" t="str">
        <f>IF(AND(VALUE(MONTH(jaar_zip[[#This Row],[Datum]]))=1,VALUE(WEEKNUM(jaar_zip[[#This Row],[Datum]],21))&gt;51),RIGHT(YEAR(jaar_zip[[#This Row],[Datum]])-1,2),RIGHT(YEAR(jaar_zip[[#This Row],[Datum]]),2))&amp;"-"&amp; TEXT(WEEKNUM(jaar_zip[[#This Row],[Datum]],21),"00")</f>
        <v>24-07</v>
      </c>
      <c r="L2123" s="101">
        <f>MONTH(jaar_zip[[#This Row],[Datum]])</f>
        <v>2</v>
      </c>
      <c r="M2123" s="101">
        <f>IF(ISNUMBER(jaar_zip[[#This Row],[etmaaltemperatuur]]),IF(jaar_zip[[#This Row],[etmaaltemperatuur]]&lt;stookgrens,stookgrens-jaar_zip[[#This Row],[etmaaltemperatuur]],0),"")</f>
        <v>8.3000000000000007</v>
      </c>
      <c r="N2123" s="101">
        <f>IF(ISNUMBER(jaar_zip[[#This Row],[graaddagen]]),IF(OR(MONTH(jaar_zip[[#This Row],[Datum]])=1,MONTH(jaar_zip[[#This Row],[Datum]])=2,MONTH(jaar_zip[[#This Row],[Datum]])=11,MONTH(jaar_zip[[#This Row],[Datum]])=12),1.1,IF(OR(MONTH(jaar_zip[[#This Row],[Datum]])=3,MONTH(jaar_zip[[#This Row],[Datum]])=10),1,0.8))*jaar_zip[[#This Row],[graaddagen]],"")</f>
        <v>9.1300000000000008</v>
      </c>
      <c r="O2123" s="101">
        <f>IF(ISNUMBER(jaar_zip[[#This Row],[etmaaltemperatuur]]),IF(jaar_zip[[#This Row],[etmaaltemperatuur]]&gt;stookgrens,jaar_zip[[#This Row],[etmaaltemperatuur]]-stookgrens,0),"")</f>
        <v>0</v>
      </c>
    </row>
    <row r="2124" spans="1:15" x14ac:dyDescent="0.3">
      <c r="A2124">
        <v>283</v>
      </c>
      <c r="B2124">
        <v>20240218</v>
      </c>
      <c r="C2124">
        <v>5.8</v>
      </c>
      <c r="D2124">
        <v>9</v>
      </c>
      <c r="E2124">
        <v>171</v>
      </c>
      <c r="F2124">
        <v>13.4</v>
      </c>
      <c r="H2124">
        <v>91</v>
      </c>
      <c r="I2124" s="101" t="s">
        <v>29</v>
      </c>
      <c r="J2124" s="1">
        <f>DATEVALUE(RIGHT(jaar_zip[[#This Row],[YYYYMMDD]],2)&amp;"-"&amp;MID(jaar_zip[[#This Row],[YYYYMMDD]],5,2)&amp;"-"&amp;LEFT(jaar_zip[[#This Row],[YYYYMMDD]],4))</f>
        <v>45340</v>
      </c>
      <c r="K2124" s="101" t="str">
        <f>IF(AND(VALUE(MONTH(jaar_zip[[#This Row],[Datum]]))=1,VALUE(WEEKNUM(jaar_zip[[#This Row],[Datum]],21))&gt;51),RIGHT(YEAR(jaar_zip[[#This Row],[Datum]])-1,2),RIGHT(YEAR(jaar_zip[[#This Row],[Datum]]),2))&amp;"-"&amp; TEXT(WEEKNUM(jaar_zip[[#This Row],[Datum]],21),"00")</f>
        <v>24-07</v>
      </c>
      <c r="L2124" s="101">
        <f>MONTH(jaar_zip[[#This Row],[Datum]])</f>
        <v>2</v>
      </c>
      <c r="M2124" s="101">
        <f>IF(ISNUMBER(jaar_zip[[#This Row],[etmaaltemperatuur]]),IF(jaar_zip[[#This Row],[etmaaltemperatuur]]&lt;stookgrens,stookgrens-jaar_zip[[#This Row],[etmaaltemperatuur]],0),"")</f>
        <v>9</v>
      </c>
      <c r="N2124" s="101">
        <f>IF(ISNUMBER(jaar_zip[[#This Row],[graaddagen]]),IF(OR(MONTH(jaar_zip[[#This Row],[Datum]])=1,MONTH(jaar_zip[[#This Row],[Datum]])=2,MONTH(jaar_zip[[#This Row],[Datum]])=11,MONTH(jaar_zip[[#This Row],[Datum]])=12),1.1,IF(OR(MONTH(jaar_zip[[#This Row],[Datum]])=3,MONTH(jaar_zip[[#This Row],[Datum]])=10),1,0.8))*jaar_zip[[#This Row],[graaddagen]],"")</f>
        <v>9.9</v>
      </c>
      <c r="O2124" s="101">
        <f>IF(ISNUMBER(jaar_zip[[#This Row],[etmaaltemperatuur]]),IF(jaar_zip[[#This Row],[etmaaltemperatuur]]&gt;stookgrens,jaar_zip[[#This Row],[etmaaltemperatuur]]-stookgrens,0),"")</f>
        <v>0</v>
      </c>
    </row>
    <row r="2125" spans="1:15" x14ac:dyDescent="0.3">
      <c r="A2125">
        <v>283</v>
      </c>
      <c r="B2125">
        <v>20240219</v>
      </c>
      <c r="C2125">
        <v>4.3</v>
      </c>
      <c r="D2125">
        <v>8.6999999999999993</v>
      </c>
      <c r="E2125">
        <v>272</v>
      </c>
      <c r="F2125">
        <v>1.3</v>
      </c>
      <c r="H2125">
        <v>91</v>
      </c>
      <c r="I2125" s="101" t="s">
        <v>29</v>
      </c>
      <c r="J2125" s="1">
        <f>DATEVALUE(RIGHT(jaar_zip[[#This Row],[YYYYMMDD]],2)&amp;"-"&amp;MID(jaar_zip[[#This Row],[YYYYMMDD]],5,2)&amp;"-"&amp;LEFT(jaar_zip[[#This Row],[YYYYMMDD]],4))</f>
        <v>45341</v>
      </c>
      <c r="K2125" s="101" t="str">
        <f>IF(AND(VALUE(MONTH(jaar_zip[[#This Row],[Datum]]))=1,VALUE(WEEKNUM(jaar_zip[[#This Row],[Datum]],21))&gt;51),RIGHT(YEAR(jaar_zip[[#This Row],[Datum]])-1,2),RIGHT(YEAR(jaar_zip[[#This Row],[Datum]]),2))&amp;"-"&amp; TEXT(WEEKNUM(jaar_zip[[#This Row],[Datum]],21),"00")</f>
        <v>24-08</v>
      </c>
      <c r="L2125" s="101">
        <f>MONTH(jaar_zip[[#This Row],[Datum]])</f>
        <v>2</v>
      </c>
      <c r="M2125" s="101">
        <f>IF(ISNUMBER(jaar_zip[[#This Row],[etmaaltemperatuur]]),IF(jaar_zip[[#This Row],[etmaaltemperatuur]]&lt;stookgrens,stookgrens-jaar_zip[[#This Row],[etmaaltemperatuur]],0),"")</f>
        <v>9.3000000000000007</v>
      </c>
      <c r="N2125" s="101">
        <f>IF(ISNUMBER(jaar_zip[[#This Row],[graaddagen]]),IF(OR(MONTH(jaar_zip[[#This Row],[Datum]])=1,MONTH(jaar_zip[[#This Row],[Datum]])=2,MONTH(jaar_zip[[#This Row],[Datum]])=11,MONTH(jaar_zip[[#This Row],[Datum]])=12),1.1,IF(OR(MONTH(jaar_zip[[#This Row],[Datum]])=3,MONTH(jaar_zip[[#This Row],[Datum]])=10),1,0.8))*jaar_zip[[#This Row],[graaddagen]],"")</f>
        <v>10.230000000000002</v>
      </c>
      <c r="O2125" s="101">
        <f>IF(ISNUMBER(jaar_zip[[#This Row],[etmaaltemperatuur]]),IF(jaar_zip[[#This Row],[etmaaltemperatuur]]&gt;stookgrens,jaar_zip[[#This Row],[etmaaltemperatuur]]-stookgrens,0),"")</f>
        <v>0</v>
      </c>
    </row>
    <row r="2126" spans="1:15" x14ac:dyDescent="0.3">
      <c r="A2126">
        <v>283</v>
      </c>
      <c r="B2126">
        <v>20240220</v>
      </c>
      <c r="C2126">
        <v>3.5</v>
      </c>
      <c r="D2126">
        <v>7.8</v>
      </c>
      <c r="E2126">
        <v>502</v>
      </c>
      <c r="F2126">
        <v>0.7</v>
      </c>
      <c r="H2126">
        <v>88</v>
      </c>
      <c r="I2126" s="101" t="s">
        <v>29</v>
      </c>
      <c r="J2126" s="1">
        <f>DATEVALUE(RIGHT(jaar_zip[[#This Row],[YYYYMMDD]],2)&amp;"-"&amp;MID(jaar_zip[[#This Row],[YYYYMMDD]],5,2)&amp;"-"&amp;LEFT(jaar_zip[[#This Row],[YYYYMMDD]],4))</f>
        <v>45342</v>
      </c>
      <c r="K2126" s="101" t="str">
        <f>IF(AND(VALUE(MONTH(jaar_zip[[#This Row],[Datum]]))=1,VALUE(WEEKNUM(jaar_zip[[#This Row],[Datum]],21))&gt;51),RIGHT(YEAR(jaar_zip[[#This Row],[Datum]])-1,2),RIGHT(YEAR(jaar_zip[[#This Row],[Datum]]),2))&amp;"-"&amp; TEXT(WEEKNUM(jaar_zip[[#This Row],[Datum]],21),"00")</f>
        <v>24-08</v>
      </c>
      <c r="L2126" s="101">
        <f>MONTH(jaar_zip[[#This Row],[Datum]])</f>
        <v>2</v>
      </c>
      <c r="M2126" s="101">
        <f>IF(ISNUMBER(jaar_zip[[#This Row],[etmaaltemperatuur]]),IF(jaar_zip[[#This Row],[etmaaltemperatuur]]&lt;stookgrens,stookgrens-jaar_zip[[#This Row],[etmaaltemperatuur]],0),"")</f>
        <v>10.199999999999999</v>
      </c>
      <c r="N2126" s="101">
        <f>IF(ISNUMBER(jaar_zip[[#This Row],[graaddagen]]),IF(OR(MONTH(jaar_zip[[#This Row],[Datum]])=1,MONTH(jaar_zip[[#This Row],[Datum]])=2,MONTH(jaar_zip[[#This Row],[Datum]])=11,MONTH(jaar_zip[[#This Row],[Datum]])=12),1.1,IF(OR(MONTH(jaar_zip[[#This Row],[Datum]])=3,MONTH(jaar_zip[[#This Row],[Datum]])=10),1,0.8))*jaar_zip[[#This Row],[graaddagen]],"")</f>
        <v>11.22</v>
      </c>
      <c r="O2126" s="101">
        <f>IF(ISNUMBER(jaar_zip[[#This Row],[etmaaltemperatuur]]),IF(jaar_zip[[#This Row],[etmaaltemperatuur]]&gt;stookgrens,jaar_zip[[#This Row],[etmaaltemperatuur]]-stookgrens,0),"")</f>
        <v>0</v>
      </c>
    </row>
    <row r="2127" spans="1:15" x14ac:dyDescent="0.3">
      <c r="A2127">
        <v>283</v>
      </c>
      <c r="B2127">
        <v>20240221</v>
      </c>
      <c r="C2127">
        <v>5.3</v>
      </c>
      <c r="D2127">
        <v>8.8000000000000007</v>
      </c>
      <c r="E2127">
        <v>341</v>
      </c>
      <c r="F2127">
        <v>5.8</v>
      </c>
      <c r="H2127">
        <v>86</v>
      </c>
      <c r="I2127" s="101" t="s">
        <v>29</v>
      </c>
      <c r="J2127" s="1">
        <f>DATEVALUE(RIGHT(jaar_zip[[#This Row],[YYYYMMDD]],2)&amp;"-"&amp;MID(jaar_zip[[#This Row],[YYYYMMDD]],5,2)&amp;"-"&amp;LEFT(jaar_zip[[#This Row],[YYYYMMDD]],4))</f>
        <v>45343</v>
      </c>
      <c r="K2127" s="101" t="str">
        <f>IF(AND(VALUE(MONTH(jaar_zip[[#This Row],[Datum]]))=1,VALUE(WEEKNUM(jaar_zip[[#This Row],[Datum]],21))&gt;51),RIGHT(YEAR(jaar_zip[[#This Row],[Datum]])-1,2),RIGHT(YEAR(jaar_zip[[#This Row],[Datum]]),2))&amp;"-"&amp; TEXT(WEEKNUM(jaar_zip[[#This Row],[Datum]],21),"00")</f>
        <v>24-08</v>
      </c>
      <c r="L2127" s="101">
        <f>MONTH(jaar_zip[[#This Row],[Datum]])</f>
        <v>2</v>
      </c>
      <c r="M2127" s="101">
        <f>IF(ISNUMBER(jaar_zip[[#This Row],[etmaaltemperatuur]]),IF(jaar_zip[[#This Row],[etmaaltemperatuur]]&lt;stookgrens,stookgrens-jaar_zip[[#This Row],[etmaaltemperatuur]],0),"")</f>
        <v>9.1999999999999993</v>
      </c>
      <c r="N2127" s="101">
        <f>IF(ISNUMBER(jaar_zip[[#This Row],[graaddagen]]),IF(OR(MONTH(jaar_zip[[#This Row],[Datum]])=1,MONTH(jaar_zip[[#This Row],[Datum]])=2,MONTH(jaar_zip[[#This Row],[Datum]])=11,MONTH(jaar_zip[[#This Row],[Datum]])=12),1.1,IF(OR(MONTH(jaar_zip[[#This Row],[Datum]])=3,MONTH(jaar_zip[[#This Row],[Datum]])=10),1,0.8))*jaar_zip[[#This Row],[graaddagen]],"")</f>
        <v>10.119999999999999</v>
      </c>
      <c r="O2127" s="101">
        <f>IF(ISNUMBER(jaar_zip[[#This Row],[etmaaltemperatuur]]),IF(jaar_zip[[#This Row],[etmaaltemperatuur]]&gt;stookgrens,jaar_zip[[#This Row],[etmaaltemperatuur]]-stookgrens,0),"")</f>
        <v>0</v>
      </c>
    </row>
    <row r="2128" spans="1:15" x14ac:dyDescent="0.3">
      <c r="A2128">
        <v>283</v>
      </c>
      <c r="B2128">
        <v>20240222</v>
      </c>
      <c r="C2128">
        <v>5.7</v>
      </c>
      <c r="D2128">
        <v>9.9</v>
      </c>
      <c r="E2128">
        <v>301</v>
      </c>
      <c r="F2128">
        <v>5.6</v>
      </c>
      <c r="H2128">
        <v>91</v>
      </c>
      <c r="I2128" s="101" t="s">
        <v>29</v>
      </c>
      <c r="J2128" s="1">
        <f>DATEVALUE(RIGHT(jaar_zip[[#This Row],[YYYYMMDD]],2)&amp;"-"&amp;MID(jaar_zip[[#This Row],[YYYYMMDD]],5,2)&amp;"-"&amp;LEFT(jaar_zip[[#This Row],[YYYYMMDD]],4))</f>
        <v>45344</v>
      </c>
      <c r="K2128" s="101" t="str">
        <f>IF(AND(VALUE(MONTH(jaar_zip[[#This Row],[Datum]]))=1,VALUE(WEEKNUM(jaar_zip[[#This Row],[Datum]],21))&gt;51),RIGHT(YEAR(jaar_zip[[#This Row],[Datum]])-1,2),RIGHT(YEAR(jaar_zip[[#This Row],[Datum]]),2))&amp;"-"&amp; TEXT(WEEKNUM(jaar_zip[[#This Row],[Datum]],21),"00")</f>
        <v>24-08</v>
      </c>
      <c r="L2128" s="101">
        <f>MONTH(jaar_zip[[#This Row],[Datum]])</f>
        <v>2</v>
      </c>
      <c r="M2128" s="101">
        <f>IF(ISNUMBER(jaar_zip[[#This Row],[etmaaltemperatuur]]),IF(jaar_zip[[#This Row],[etmaaltemperatuur]]&lt;stookgrens,stookgrens-jaar_zip[[#This Row],[etmaaltemperatuur]],0),"")</f>
        <v>8.1</v>
      </c>
      <c r="N2128" s="101">
        <f>IF(ISNUMBER(jaar_zip[[#This Row],[graaddagen]]),IF(OR(MONTH(jaar_zip[[#This Row],[Datum]])=1,MONTH(jaar_zip[[#This Row],[Datum]])=2,MONTH(jaar_zip[[#This Row],[Datum]])=11,MONTH(jaar_zip[[#This Row],[Datum]])=12),1.1,IF(OR(MONTH(jaar_zip[[#This Row],[Datum]])=3,MONTH(jaar_zip[[#This Row],[Datum]])=10),1,0.8))*jaar_zip[[#This Row],[graaddagen]],"")</f>
        <v>8.91</v>
      </c>
      <c r="O2128" s="101">
        <f>IF(ISNUMBER(jaar_zip[[#This Row],[etmaaltemperatuur]]),IF(jaar_zip[[#This Row],[etmaaltemperatuur]]&gt;stookgrens,jaar_zip[[#This Row],[etmaaltemperatuur]]-stookgrens,0),"")</f>
        <v>0</v>
      </c>
    </row>
    <row r="2129" spans="1:15" x14ac:dyDescent="0.3">
      <c r="A2129">
        <v>283</v>
      </c>
      <c r="B2129">
        <v>20240223</v>
      </c>
      <c r="C2129">
        <v>5.3</v>
      </c>
      <c r="D2129">
        <v>6.1</v>
      </c>
      <c r="E2129">
        <v>391</v>
      </c>
      <c r="F2129">
        <v>0.6</v>
      </c>
      <c r="H2129">
        <v>78</v>
      </c>
      <c r="I2129" s="101" t="s">
        <v>29</v>
      </c>
      <c r="J2129" s="1">
        <f>DATEVALUE(RIGHT(jaar_zip[[#This Row],[YYYYMMDD]],2)&amp;"-"&amp;MID(jaar_zip[[#This Row],[YYYYMMDD]],5,2)&amp;"-"&amp;LEFT(jaar_zip[[#This Row],[YYYYMMDD]],4))</f>
        <v>45345</v>
      </c>
      <c r="K2129" s="101" t="str">
        <f>IF(AND(VALUE(MONTH(jaar_zip[[#This Row],[Datum]]))=1,VALUE(WEEKNUM(jaar_zip[[#This Row],[Datum]],21))&gt;51),RIGHT(YEAR(jaar_zip[[#This Row],[Datum]])-1,2),RIGHT(YEAR(jaar_zip[[#This Row],[Datum]]),2))&amp;"-"&amp; TEXT(WEEKNUM(jaar_zip[[#This Row],[Datum]],21),"00")</f>
        <v>24-08</v>
      </c>
      <c r="L2129" s="101">
        <f>MONTH(jaar_zip[[#This Row],[Datum]])</f>
        <v>2</v>
      </c>
      <c r="M2129" s="101">
        <f>IF(ISNUMBER(jaar_zip[[#This Row],[etmaaltemperatuur]]),IF(jaar_zip[[#This Row],[etmaaltemperatuur]]&lt;stookgrens,stookgrens-jaar_zip[[#This Row],[etmaaltemperatuur]],0),"")</f>
        <v>11.9</v>
      </c>
      <c r="N2129" s="101">
        <f>IF(ISNUMBER(jaar_zip[[#This Row],[graaddagen]]),IF(OR(MONTH(jaar_zip[[#This Row],[Datum]])=1,MONTH(jaar_zip[[#This Row],[Datum]])=2,MONTH(jaar_zip[[#This Row],[Datum]])=11,MONTH(jaar_zip[[#This Row],[Datum]])=12),1.1,IF(OR(MONTH(jaar_zip[[#This Row],[Datum]])=3,MONTH(jaar_zip[[#This Row],[Datum]])=10),1,0.8))*jaar_zip[[#This Row],[graaddagen]],"")</f>
        <v>13.090000000000002</v>
      </c>
      <c r="O2129" s="101">
        <f>IF(ISNUMBER(jaar_zip[[#This Row],[etmaaltemperatuur]]),IF(jaar_zip[[#This Row],[etmaaltemperatuur]]&gt;stookgrens,jaar_zip[[#This Row],[etmaaltemperatuur]]-stookgrens,0),"")</f>
        <v>0</v>
      </c>
    </row>
    <row r="2130" spans="1:15" x14ac:dyDescent="0.3">
      <c r="A2130">
        <v>283</v>
      </c>
      <c r="B2130">
        <v>20240224</v>
      </c>
      <c r="C2130">
        <v>3.6</v>
      </c>
      <c r="D2130">
        <v>5.0999999999999996</v>
      </c>
      <c r="E2130">
        <v>432</v>
      </c>
      <c r="F2130">
        <v>2.1</v>
      </c>
      <c r="H2130">
        <v>83</v>
      </c>
      <c r="I2130" s="101" t="s">
        <v>29</v>
      </c>
      <c r="J2130" s="1">
        <f>DATEVALUE(RIGHT(jaar_zip[[#This Row],[YYYYMMDD]],2)&amp;"-"&amp;MID(jaar_zip[[#This Row],[YYYYMMDD]],5,2)&amp;"-"&amp;LEFT(jaar_zip[[#This Row],[YYYYMMDD]],4))</f>
        <v>45346</v>
      </c>
      <c r="K2130" s="101" t="str">
        <f>IF(AND(VALUE(MONTH(jaar_zip[[#This Row],[Datum]]))=1,VALUE(WEEKNUM(jaar_zip[[#This Row],[Datum]],21))&gt;51),RIGHT(YEAR(jaar_zip[[#This Row],[Datum]])-1,2),RIGHT(YEAR(jaar_zip[[#This Row],[Datum]]),2))&amp;"-"&amp; TEXT(WEEKNUM(jaar_zip[[#This Row],[Datum]],21),"00")</f>
        <v>24-08</v>
      </c>
      <c r="L2130" s="101">
        <f>MONTH(jaar_zip[[#This Row],[Datum]])</f>
        <v>2</v>
      </c>
      <c r="M2130" s="101">
        <f>IF(ISNUMBER(jaar_zip[[#This Row],[etmaaltemperatuur]]),IF(jaar_zip[[#This Row],[etmaaltemperatuur]]&lt;stookgrens,stookgrens-jaar_zip[[#This Row],[etmaaltemperatuur]],0),"")</f>
        <v>12.9</v>
      </c>
      <c r="N2130" s="101">
        <f>IF(ISNUMBER(jaar_zip[[#This Row],[graaddagen]]),IF(OR(MONTH(jaar_zip[[#This Row],[Datum]])=1,MONTH(jaar_zip[[#This Row],[Datum]])=2,MONTH(jaar_zip[[#This Row],[Datum]])=11,MONTH(jaar_zip[[#This Row],[Datum]])=12),1.1,IF(OR(MONTH(jaar_zip[[#This Row],[Datum]])=3,MONTH(jaar_zip[[#This Row],[Datum]])=10),1,0.8))*jaar_zip[[#This Row],[graaddagen]],"")</f>
        <v>14.190000000000001</v>
      </c>
      <c r="O2130" s="101">
        <f>IF(ISNUMBER(jaar_zip[[#This Row],[etmaaltemperatuur]]),IF(jaar_zip[[#This Row],[etmaaltemperatuur]]&gt;stookgrens,jaar_zip[[#This Row],[etmaaltemperatuur]]-stookgrens,0),"")</f>
        <v>0</v>
      </c>
    </row>
    <row r="2131" spans="1:15" x14ac:dyDescent="0.3">
      <c r="A2131">
        <v>283</v>
      </c>
      <c r="B2131">
        <v>20240225</v>
      </c>
      <c r="C2131">
        <v>3.4</v>
      </c>
      <c r="D2131">
        <v>5.7</v>
      </c>
      <c r="E2131">
        <v>519</v>
      </c>
      <c r="F2131">
        <v>2.4</v>
      </c>
      <c r="H2131">
        <v>85</v>
      </c>
      <c r="I2131" s="101" t="s">
        <v>29</v>
      </c>
      <c r="J2131" s="1">
        <f>DATEVALUE(RIGHT(jaar_zip[[#This Row],[YYYYMMDD]],2)&amp;"-"&amp;MID(jaar_zip[[#This Row],[YYYYMMDD]],5,2)&amp;"-"&amp;LEFT(jaar_zip[[#This Row],[YYYYMMDD]],4))</f>
        <v>45347</v>
      </c>
      <c r="K2131" s="101" t="str">
        <f>IF(AND(VALUE(MONTH(jaar_zip[[#This Row],[Datum]]))=1,VALUE(WEEKNUM(jaar_zip[[#This Row],[Datum]],21))&gt;51),RIGHT(YEAR(jaar_zip[[#This Row],[Datum]])-1,2),RIGHT(YEAR(jaar_zip[[#This Row],[Datum]]),2))&amp;"-"&amp; TEXT(WEEKNUM(jaar_zip[[#This Row],[Datum]],21),"00")</f>
        <v>24-08</v>
      </c>
      <c r="L2131" s="101">
        <f>MONTH(jaar_zip[[#This Row],[Datum]])</f>
        <v>2</v>
      </c>
      <c r="M2131" s="101">
        <f>IF(ISNUMBER(jaar_zip[[#This Row],[etmaaltemperatuur]]),IF(jaar_zip[[#This Row],[etmaaltemperatuur]]&lt;stookgrens,stookgrens-jaar_zip[[#This Row],[etmaaltemperatuur]],0),"")</f>
        <v>12.3</v>
      </c>
      <c r="N2131" s="101">
        <f>IF(ISNUMBER(jaar_zip[[#This Row],[graaddagen]]),IF(OR(MONTH(jaar_zip[[#This Row],[Datum]])=1,MONTH(jaar_zip[[#This Row],[Datum]])=2,MONTH(jaar_zip[[#This Row],[Datum]])=11,MONTH(jaar_zip[[#This Row],[Datum]])=12),1.1,IF(OR(MONTH(jaar_zip[[#This Row],[Datum]])=3,MONTH(jaar_zip[[#This Row],[Datum]])=10),1,0.8))*jaar_zip[[#This Row],[graaddagen]],"")</f>
        <v>13.530000000000001</v>
      </c>
      <c r="O2131" s="101">
        <f>IF(ISNUMBER(jaar_zip[[#This Row],[etmaaltemperatuur]]),IF(jaar_zip[[#This Row],[etmaaltemperatuur]]&gt;stookgrens,jaar_zip[[#This Row],[etmaaltemperatuur]]-stookgrens,0),"")</f>
        <v>0</v>
      </c>
    </row>
    <row r="2132" spans="1:15" x14ac:dyDescent="0.3">
      <c r="A2132">
        <v>283</v>
      </c>
      <c r="B2132">
        <v>20240226</v>
      </c>
      <c r="C2132">
        <v>5.2</v>
      </c>
      <c r="D2132">
        <v>4.9000000000000004</v>
      </c>
      <c r="E2132">
        <v>201</v>
      </c>
      <c r="F2132">
        <v>2.1</v>
      </c>
      <c r="H2132">
        <v>86</v>
      </c>
      <c r="I2132" s="101" t="s">
        <v>29</v>
      </c>
      <c r="J2132" s="1">
        <f>DATEVALUE(RIGHT(jaar_zip[[#This Row],[YYYYMMDD]],2)&amp;"-"&amp;MID(jaar_zip[[#This Row],[YYYYMMDD]],5,2)&amp;"-"&amp;LEFT(jaar_zip[[#This Row],[YYYYMMDD]],4))</f>
        <v>45348</v>
      </c>
      <c r="K2132" s="101" t="str">
        <f>IF(AND(VALUE(MONTH(jaar_zip[[#This Row],[Datum]]))=1,VALUE(WEEKNUM(jaar_zip[[#This Row],[Datum]],21))&gt;51),RIGHT(YEAR(jaar_zip[[#This Row],[Datum]])-1,2),RIGHT(YEAR(jaar_zip[[#This Row],[Datum]]),2))&amp;"-"&amp; TEXT(WEEKNUM(jaar_zip[[#This Row],[Datum]],21),"00")</f>
        <v>24-09</v>
      </c>
      <c r="L2132" s="101">
        <f>MONTH(jaar_zip[[#This Row],[Datum]])</f>
        <v>2</v>
      </c>
      <c r="M2132" s="101">
        <f>IF(ISNUMBER(jaar_zip[[#This Row],[etmaaltemperatuur]]),IF(jaar_zip[[#This Row],[etmaaltemperatuur]]&lt;stookgrens,stookgrens-jaar_zip[[#This Row],[etmaaltemperatuur]],0),"")</f>
        <v>13.1</v>
      </c>
      <c r="N2132" s="101">
        <f>IF(ISNUMBER(jaar_zip[[#This Row],[graaddagen]]),IF(OR(MONTH(jaar_zip[[#This Row],[Datum]])=1,MONTH(jaar_zip[[#This Row],[Datum]])=2,MONTH(jaar_zip[[#This Row],[Datum]])=11,MONTH(jaar_zip[[#This Row],[Datum]])=12),1.1,IF(OR(MONTH(jaar_zip[[#This Row],[Datum]])=3,MONTH(jaar_zip[[#This Row],[Datum]])=10),1,0.8))*jaar_zip[[#This Row],[graaddagen]],"")</f>
        <v>14.41</v>
      </c>
      <c r="O2132" s="101">
        <f>IF(ISNUMBER(jaar_zip[[#This Row],[etmaaltemperatuur]]),IF(jaar_zip[[#This Row],[etmaaltemperatuur]]&gt;stookgrens,jaar_zip[[#This Row],[etmaaltemperatuur]]-stookgrens,0),"")</f>
        <v>0</v>
      </c>
    </row>
    <row r="2133" spans="1:15" x14ac:dyDescent="0.3">
      <c r="A2133">
        <v>283</v>
      </c>
      <c r="B2133">
        <v>20240227</v>
      </c>
      <c r="C2133">
        <v>2.6</v>
      </c>
      <c r="D2133">
        <v>2.2999999999999998</v>
      </c>
      <c r="E2133">
        <v>339</v>
      </c>
      <c r="F2133">
        <v>0</v>
      </c>
      <c r="H2133">
        <v>95</v>
      </c>
      <c r="I2133" s="101" t="s">
        <v>29</v>
      </c>
      <c r="J2133" s="1">
        <f>DATEVALUE(RIGHT(jaar_zip[[#This Row],[YYYYMMDD]],2)&amp;"-"&amp;MID(jaar_zip[[#This Row],[YYYYMMDD]],5,2)&amp;"-"&amp;LEFT(jaar_zip[[#This Row],[YYYYMMDD]],4))</f>
        <v>45349</v>
      </c>
      <c r="K2133" s="101" t="str">
        <f>IF(AND(VALUE(MONTH(jaar_zip[[#This Row],[Datum]]))=1,VALUE(WEEKNUM(jaar_zip[[#This Row],[Datum]],21))&gt;51),RIGHT(YEAR(jaar_zip[[#This Row],[Datum]])-1,2),RIGHT(YEAR(jaar_zip[[#This Row],[Datum]]),2))&amp;"-"&amp; TEXT(WEEKNUM(jaar_zip[[#This Row],[Datum]],21),"00")</f>
        <v>24-09</v>
      </c>
      <c r="L2133" s="101">
        <f>MONTH(jaar_zip[[#This Row],[Datum]])</f>
        <v>2</v>
      </c>
      <c r="M2133" s="101">
        <f>IF(ISNUMBER(jaar_zip[[#This Row],[etmaaltemperatuur]]),IF(jaar_zip[[#This Row],[etmaaltemperatuur]]&lt;stookgrens,stookgrens-jaar_zip[[#This Row],[etmaaltemperatuur]],0),"")</f>
        <v>15.7</v>
      </c>
      <c r="N2133" s="101">
        <f>IF(ISNUMBER(jaar_zip[[#This Row],[graaddagen]]),IF(OR(MONTH(jaar_zip[[#This Row],[Datum]])=1,MONTH(jaar_zip[[#This Row],[Datum]])=2,MONTH(jaar_zip[[#This Row],[Datum]])=11,MONTH(jaar_zip[[#This Row],[Datum]])=12),1.1,IF(OR(MONTH(jaar_zip[[#This Row],[Datum]])=3,MONTH(jaar_zip[[#This Row],[Datum]])=10),1,0.8))*jaar_zip[[#This Row],[graaddagen]],"")</f>
        <v>17.27</v>
      </c>
      <c r="O2133" s="101">
        <f>IF(ISNUMBER(jaar_zip[[#This Row],[etmaaltemperatuur]]),IF(jaar_zip[[#This Row],[etmaaltemperatuur]]&gt;stookgrens,jaar_zip[[#This Row],[etmaaltemperatuur]]-stookgrens,0),"")</f>
        <v>0</v>
      </c>
    </row>
    <row r="2134" spans="1:15" x14ac:dyDescent="0.3">
      <c r="A2134">
        <v>283</v>
      </c>
      <c r="B2134">
        <v>20240228</v>
      </c>
      <c r="C2134">
        <v>3</v>
      </c>
      <c r="D2134">
        <v>4.0999999999999996</v>
      </c>
      <c r="E2134">
        <v>562</v>
      </c>
      <c r="F2134">
        <v>0</v>
      </c>
      <c r="H2134">
        <v>90</v>
      </c>
      <c r="I2134" s="101" t="s">
        <v>29</v>
      </c>
      <c r="J2134" s="1">
        <f>DATEVALUE(RIGHT(jaar_zip[[#This Row],[YYYYMMDD]],2)&amp;"-"&amp;MID(jaar_zip[[#This Row],[YYYYMMDD]],5,2)&amp;"-"&amp;LEFT(jaar_zip[[#This Row],[YYYYMMDD]],4))</f>
        <v>45350</v>
      </c>
      <c r="K2134" s="101" t="str">
        <f>IF(AND(VALUE(MONTH(jaar_zip[[#This Row],[Datum]]))=1,VALUE(WEEKNUM(jaar_zip[[#This Row],[Datum]],21))&gt;51),RIGHT(YEAR(jaar_zip[[#This Row],[Datum]])-1,2),RIGHT(YEAR(jaar_zip[[#This Row],[Datum]]),2))&amp;"-"&amp; TEXT(WEEKNUM(jaar_zip[[#This Row],[Datum]],21),"00")</f>
        <v>24-09</v>
      </c>
      <c r="L2134" s="101">
        <f>MONTH(jaar_zip[[#This Row],[Datum]])</f>
        <v>2</v>
      </c>
      <c r="M2134" s="101">
        <f>IF(ISNUMBER(jaar_zip[[#This Row],[etmaaltemperatuur]]),IF(jaar_zip[[#This Row],[etmaaltemperatuur]]&lt;stookgrens,stookgrens-jaar_zip[[#This Row],[etmaaltemperatuur]],0),"")</f>
        <v>13.9</v>
      </c>
      <c r="N2134" s="101">
        <f>IF(ISNUMBER(jaar_zip[[#This Row],[graaddagen]]),IF(OR(MONTH(jaar_zip[[#This Row],[Datum]])=1,MONTH(jaar_zip[[#This Row],[Datum]])=2,MONTH(jaar_zip[[#This Row],[Datum]])=11,MONTH(jaar_zip[[#This Row],[Datum]])=12),1.1,IF(OR(MONTH(jaar_zip[[#This Row],[Datum]])=3,MONTH(jaar_zip[[#This Row],[Datum]])=10),1,0.8))*jaar_zip[[#This Row],[graaddagen]],"")</f>
        <v>15.290000000000001</v>
      </c>
      <c r="O2134" s="101">
        <f>IF(ISNUMBER(jaar_zip[[#This Row],[etmaaltemperatuur]]),IF(jaar_zip[[#This Row],[etmaaltemperatuur]]&gt;stookgrens,jaar_zip[[#This Row],[etmaaltemperatuur]]-stookgrens,0),"")</f>
        <v>0</v>
      </c>
    </row>
    <row r="2135" spans="1:15" x14ac:dyDescent="0.3">
      <c r="A2135">
        <v>283</v>
      </c>
      <c r="B2135">
        <v>20240229</v>
      </c>
      <c r="C2135">
        <v>4.5</v>
      </c>
      <c r="D2135">
        <v>8</v>
      </c>
      <c r="E2135">
        <v>366</v>
      </c>
      <c r="F2135">
        <v>-0.1</v>
      </c>
      <c r="H2135">
        <v>73</v>
      </c>
      <c r="I2135" s="101" t="s">
        <v>29</v>
      </c>
      <c r="J2135" s="1">
        <f>DATEVALUE(RIGHT(jaar_zip[[#This Row],[YYYYMMDD]],2)&amp;"-"&amp;MID(jaar_zip[[#This Row],[YYYYMMDD]],5,2)&amp;"-"&amp;LEFT(jaar_zip[[#This Row],[YYYYMMDD]],4))</f>
        <v>45351</v>
      </c>
      <c r="K2135" s="101" t="str">
        <f>IF(AND(VALUE(MONTH(jaar_zip[[#This Row],[Datum]]))=1,VALUE(WEEKNUM(jaar_zip[[#This Row],[Datum]],21))&gt;51),RIGHT(YEAR(jaar_zip[[#This Row],[Datum]])-1,2),RIGHT(YEAR(jaar_zip[[#This Row],[Datum]]),2))&amp;"-"&amp; TEXT(WEEKNUM(jaar_zip[[#This Row],[Datum]],21),"00")</f>
        <v>24-09</v>
      </c>
      <c r="L2135" s="101">
        <f>MONTH(jaar_zip[[#This Row],[Datum]])</f>
        <v>2</v>
      </c>
      <c r="M2135" s="101">
        <f>IF(ISNUMBER(jaar_zip[[#This Row],[etmaaltemperatuur]]),IF(jaar_zip[[#This Row],[etmaaltemperatuur]]&lt;stookgrens,stookgrens-jaar_zip[[#This Row],[etmaaltemperatuur]],0),"")</f>
        <v>10</v>
      </c>
      <c r="N2135" s="101">
        <f>IF(ISNUMBER(jaar_zip[[#This Row],[graaddagen]]),IF(OR(MONTH(jaar_zip[[#This Row],[Datum]])=1,MONTH(jaar_zip[[#This Row],[Datum]])=2,MONTH(jaar_zip[[#This Row],[Datum]])=11,MONTH(jaar_zip[[#This Row],[Datum]])=12),1.1,IF(OR(MONTH(jaar_zip[[#This Row],[Datum]])=3,MONTH(jaar_zip[[#This Row],[Datum]])=10),1,0.8))*jaar_zip[[#This Row],[graaddagen]],"")</f>
        <v>11</v>
      </c>
      <c r="O2135" s="101">
        <f>IF(ISNUMBER(jaar_zip[[#This Row],[etmaaltemperatuur]]),IF(jaar_zip[[#This Row],[etmaaltemperatuur]]&gt;stookgrens,jaar_zip[[#This Row],[etmaaltemperatuur]]-stookgrens,0),"")</f>
        <v>0</v>
      </c>
    </row>
    <row r="2136" spans="1:15" x14ac:dyDescent="0.3">
      <c r="A2136">
        <v>283</v>
      </c>
      <c r="B2136">
        <v>20240301</v>
      </c>
      <c r="C2136">
        <v>4.7</v>
      </c>
      <c r="D2136">
        <v>8.6999999999999993</v>
      </c>
      <c r="E2136">
        <v>789</v>
      </c>
      <c r="F2136">
        <v>0</v>
      </c>
      <c r="H2136">
        <v>70</v>
      </c>
      <c r="I2136" s="101" t="s">
        <v>29</v>
      </c>
      <c r="J2136" s="1">
        <f>DATEVALUE(RIGHT(jaar_zip[[#This Row],[YYYYMMDD]],2)&amp;"-"&amp;MID(jaar_zip[[#This Row],[YYYYMMDD]],5,2)&amp;"-"&amp;LEFT(jaar_zip[[#This Row],[YYYYMMDD]],4))</f>
        <v>45352</v>
      </c>
      <c r="K2136" s="101" t="str">
        <f>IF(AND(VALUE(MONTH(jaar_zip[[#This Row],[Datum]]))=1,VALUE(WEEKNUM(jaar_zip[[#This Row],[Datum]],21))&gt;51),RIGHT(YEAR(jaar_zip[[#This Row],[Datum]])-1,2),RIGHT(YEAR(jaar_zip[[#This Row],[Datum]]),2))&amp;"-"&amp; TEXT(WEEKNUM(jaar_zip[[#This Row],[Datum]],21),"00")</f>
        <v>24-09</v>
      </c>
      <c r="L2136" s="101">
        <f>MONTH(jaar_zip[[#This Row],[Datum]])</f>
        <v>3</v>
      </c>
      <c r="M2136" s="101">
        <f>IF(ISNUMBER(jaar_zip[[#This Row],[etmaaltemperatuur]]),IF(jaar_zip[[#This Row],[etmaaltemperatuur]]&lt;stookgrens,stookgrens-jaar_zip[[#This Row],[etmaaltemperatuur]],0),"")</f>
        <v>9.3000000000000007</v>
      </c>
      <c r="N2136" s="101">
        <f>IF(ISNUMBER(jaar_zip[[#This Row],[graaddagen]]),IF(OR(MONTH(jaar_zip[[#This Row],[Datum]])=1,MONTH(jaar_zip[[#This Row],[Datum]])=2,MONTH(jaar_zip[[#This Row],[Datum]])=11,MONTH(jaar_zip[[#This Row],[Datum]])=12),1.1,IF(OR(MONTH(jaar_zip[[#This Row],[Datum]])=3,MONTH(jaar_zip[[#This Row],[Datum]])=10),1,0.8))*jaar_zip[[#This Row],[graaddagen]],"")</f>
        <v>9.3000000000000007</v>
      </c>
      <c r="O2136" s="101">
        <f>IF(ISNUMBER(jaar_zip[[#This Row],[etmaaltemperatuur]]),IF(jaar_zip[[#This Row],[etmaaltemperatuur]]&gt;stookgrens,jaar_zip[[#This Row],[etmaaltemperatuur]]-stookgrens,0),"")</f>
        <v>0</v>
      </c>
    </row>
    <row r="2137" spans="1:15" x14ac:dyDescent="0.3">
      <c r="A2137">
        <v>283</v>
      </c>
      <c r="B2137">
        <v>20240302</v>
      </c>
      <c r="C2137">
        <v>3.9</v>
      </c>
      <c r="D2137">
        <v>10.1</v>
      </c>
      <c r="E2137">
        <v>1058</v>
      </c>
      <c r="F2137">
        <v>0</v>
      </c>
      <c r="H2137">
        <v>67</v>
      </c>
      <c r="I2137" s="101" t="s">
        <v>29</v>
      </c>
      <c r="J2137" s="1">
        <f>DATEVALUE(RIGHT(jaar_zip[[#This Row],[YYYYMMDD]],2)&amp;"-"&amp;MID(jaar_zip[[#This Row],[YYYYMMDD]],5,2)&amp;"-"&amp;LEFT(jaar_zip[[#This Row],[YYYYMMDD]],4))</f>
        <v>45353</v>
      </c>
      <c r="K2137" s="101" t="str">
        <f>IF(AND(VALUE(MONTH(jaar_zip[[#This Row],[Datum]]))=1,VALUE(WEEKNUM(jaar_zip[[#This Row],[Datum]],21))&gt;51),RIGHT(YEAR(jaar_zip[[#This Row],[Datum]])-1,2),RIGHT(YEAR(jaar_zip[[#This Row],[Datum]]),2))&amp;"-"&amp; TEXT(WEEKNUM(jaar_zip[[#This Row],[Datum]],21),"00")</f>
        <v>24-09</v>
      </c>
      <c r="L2137" s="101">
        <f>MONTH(jaar_zip[[#This Row],[Datum]])</f>
        <v>3</v>
      </c>
      <c r="M2137" s="101">
        <f>IF(ISNUMBER(jaar_zip[[#This Row],[etmaaltemperatuur]]),IF(jaar_zip[[#This Row],[etmaaltemperatuur]]&lt;stookgrens,stookgrens-jaar_zip[[#This Row],[etmaaltemperatuur]],0),"")</f>
        <v>7.9</v>
      </c>
      <c r="N2137" s="101">
        <f>IF(ISNUMBER(jaar_zip[[#This Row],[graaddagen]]),IF(OR(MONTH(jaar_zip[[#This Row],[Datum]])=1,MONTH(jaar_zip[[#This Row],[Datum]])=2,MONTH(jaar_zip[[#This Row],[Datum]])=11,MONTH(jaar_zip[[#This Row],[Datum]])=12),1.1,IF(OR(MONTH(jaar_zip[[#This Row],[Datum]])=3,MONTH(jaar_zip[[#This Row],[Datum]])=10),1,0.8))*jaar_zip[[#This Row],[graaddagen]],"")</f>
        <v>7.9</v>
      </c>
      <c r="O2137" s="101">
        <f>IF(ISNUMBER(jaar_zip[[#This Row],[etmaaltemperatuur]]),IF(jaar_zip[[#This Row],[etmaaltemperatuur]]&gt;stookgrens,jaar_zip[[#This Row],[etmaaltemperatuur]]-stookgrens,0),"")</f>
        <v>0</v>
      </c>
    </row>
    <row r="2138" spans="1:15" x14ac:dyDescent="0.3">
      <c r="A2138">
        <v>283</v>
      </c>
      <c r="B2138">
        <v>20240303</v>
      </c>
      <c r="C2138">
        <v>2.6</v>
      </c>
      <c r="D2138">
        <v>9.9</v>
      </c>
      <c r="E2138">
        <v>1108</v>
      </c>
      <c r="F2138">
        <v>0</v>
      </c>
      <c r="H2138">
        <v>76</v>
      </c>
      <c r="I2138" s="101" t="s">
        <v>29</v>
      </c>
      <c r="J2138" s="1">
        <f>DATEVALUE(RIGHT(jaar_zip[[#This Row],[YYYYMMDD]],2)&amp;"-"&amp;MID(jaar_zip[[#This Row],[YYYYMMDD]],5,2)&amp;"-"&amp;LEFT(jaar_zip[[#This Row],[YYYYMMDD]],4))</f>
        <v>45354</v>
      </c>
      <c r="K2138" s="101" t="str">
        <f>IF(AND(VALUE(MONTH(jaar_zip[[#This Row],[Datum]]))=1,VALUE(WEEKNUM(jaar_zip[[#This Row],[Datum]],21))&gt;51),RIGHT(YEAR(jaar_zip[[#This Row],[Datum]])-1,2),RIGHT(YEAR(jaar_zip[[#This Row],[Datum]]),2))&amp;"-"&amp; TEXT(WEEKNUM(jaar_zip[[#This Row],[Datum]],21),"00")</f>
        <v>24-09</v>
      </c>
      <c r="L2138" s="101">
        <f>MONTH(jaar_zip[[#This Row],[Datum]])</f>
        <v>3</v>
      </c>
      <c r="M2138" s="101">
        <f>IF(ISNUMBER(jaar_zip[[#This Row],[etmaaltemperatuur]]),IF(jaar_zip[[#This Row],[etmaaltemperatuur]]&lt;stookgrens,stookgrens-jaar_zip[[#This Row],[etmaaltemperatuur]],0),"")</f>
        <v>8.1</v>
      </c>
      <c r="N2138" s="101">
        <f>IF(ISNUMBER(jaar_zip[[#This Row],[graaddagen]]),IF(OR(MONTH(jaar_zip[[#This Row],[Datum]])=1,MONTH(jaar_zip[[#This Row],[Datum]])=2,MONTH(jaar_zip[[#This Row],[Datum]])=11,MONTH(jaar_zip[[#This Row],[Datum]])=12),1.1,IF(OR(MONTH(jaar_zip[[#This Row],[Datum]])=3,MONTH(jaar_zip[[#This Row],[Datum]])=10),1,0.8))*jaar_zip[[#This Row],[graaddagen]],"")</f>
        <v>8.1</v>
      </c>
      <c r="O2138" s="101">
        <f>IF(ISNUMBER(jaar_zip[[#This Row],[etmaaltemperatuur]]),IF(jaar_zip[[#This Row],[etmaaltemperatuur]]&gt;stookgrens,jaar_zip[[#This Row],[etmaaltemperatuur]]-stookgrens,0),"")</f>
        <v>0</v>
      </c>
    </row>
    <row r="2139" spans="1:15" x14ac:dyDescent="0.3">
      <c r="A2139">
        <v>283</v>
      </c>
      <c r="B2139">
        <v>20240304</v>
      </c>
      <c r="C2139">
        <v>2.2999999999999998</v>
      </c>
      <c r="D2139">
        <v>7.1</v>
      </c>
      <c r="E2139">
        <v>202</v>
      </c>
      <c r="F2139">
        <v>0</v>
      </c>
      <c r="H2139">
        <v>94</v>
      </c>
      <c r="I2139" s="101" t="s">
        <v>29</v>
      </c>
      <c r="J2139" s="1">
        <f>DATEVALUE(RIGHT(jaar_zip[[#This Row],[YYYYMMDD]],2)&amp;"-"&amp;MID(jaar_zip[[#This Row],[YYYYMMDD]],5,2)&amp;"-"&amp;LEFT(jaar_zip[[#This Row],[YYYYMMDD]],4))</f>
        <v>45355</v>
      </c>
      <c r="K2139" s="101" t="str">
        <f>IF(AND(VALUE(MONTH(jaar_zip[[#This Row],[Datum]]))=1,VALUE(WEEKNUM(jaar_zip[[#This Row],[Datum]],21))&gt;51),RIGHT(YEAR(jaar_zip[[#This Row],[Datum]])-1,2),RIGHT(YEAR(jaar_zip[[#This Row],[Datum]]),2))&amp;"-"&amp; TEXT(WEEKNUM(jaar_zip[[#This Row],[Datum]],21),"00")</f>
        <v>24-10</v>
      </c>
      <c r="L2139" s="101">
        <f>MONTH(jaar_zip[[#This Row],[Datum]])</f>
        <v>3</v>
      </c>
      <c r="M2139" s="101">
        <f>IF(ISNUMBER(jaar_zip[[#This Row],[etmaaltemperatuur]]),IF(jaar_zip[[#This Row],[etmaaltemperatuur]]&lt;stookgrens,stookgrens-jaar_zip[[#This Row],[etmaaltemperatuur]],0),"")</f>
        <v>10.9</v>
      </c>
      <c r="N2139" s="101">
        <f>IF(ISNUMBER(jaar_zip[[#This Row],[graaddagen]]),IF(OR(MONTH(jaar_zip[[#This Row],[Datum]])=1,MONTH(jaar_zip[[#This Row],[Datum]])=2,MONTH(jaar_zip[[#This Row],[Datum]])=11,MONTH(jaar_zip[[#This Row],[Datum]])=12),1.1,IF(OR(MONTH(jaar_zip[[#This Row],[Datum]])=3,MONTH(jaar_zip[[#This Row],[Datum]])=10),1,0.8))*jaar_zip[[#This Row],[graaddagen]],"")</f>
        <v>10.9</v>
      </c>
      <c r="O2139" s="101">
        <f>IF(ISNUMBER(jaar_zip[[#This Row],[etmaaltemperatuur]]),IF(jaar_zip[[#This Row],[etmaaltemperatuur]]&gt;stookgrens,jaar_zip[[#This Row],[etmaaltemperatuur]]-stookgrens,0),"")</f>
        <v>0</v>
      </c>
    </row>
    <row r="2140" spans="1:15" x14ac:dyDescent="0.3">
      <c r="A2140">
        <v>283</v>
      </c>
      <c r="B2140">
        <v>20240305</v>
      </c>
      <c r="C2140">
        <v>1.4</v>
      </c>
      <c r="D2140">
        <v>7.1</v>
      </c>
      <c r="E2140">
        <v>271</v>
      </c>
      <c r="F2140">
        <v>3</v>
      </c>
      <c r="H2140">
        <v>94</v>
      </c>
      <c r="I2140" s="101" t="s">
        <v>29</v>
      </c>
      <c r="J2140" s="1">
        <f>DATEVALUE(RIGHT(jaar_zip[[#This Row],[YYYYMMDD]],2)&amp;"-"&amp;MID(jaar_zip[[#This Row],[YYYYMMDD]],5,2)&amp;"-"&amp;LEFT(jaar_zip[[#This Row],[YYYYMMDD]],4))</f>
        <v>45356</v>
      </c>
      <c r="K2140" s="101" t="str">
        <f>IF(AND(VALUE(MONTH(jaar_zip[[#This Row],[Datum]]))=1,VALUE(WEEKNUM(jaar_zip[[#This Row],[Datum]],21))&gt;51),RIGHT(YEAR(jaar_zip[[#This Row],[Datum]])-1,2),RIGHT(YEAR(jaar_zip[[#This Row],[Datum]]),2))&amp;"-"&amp; TEXT(WEEKNUM(jaar_zip[[#This Row],[Datum]],21),"00")</f>
        <v>24-10</v>
      </c>
      <c r="L2140" s="101">
        <f>MONTH(jaar_zip[[#This Row],[Datum]])</f>
        <v>3</v>
      </c>
      <c r="M2140" s="101">
        <f>IF(ISNUMBER(jaar_zip[[#This Row],[etmaaltemperatuur]]),IF(jaar_zip[[#This Row],[etmaaltemperatuur]]&lt;stookgrens,stookgrens-jaar_zip[[#This Row],[etmaaltemperatuur]],0),"")</f>
        <v>10.9</v>
      </c>
      <c r="N2140" s="101">
        <f>IF(ISNUMBER(jaar_zip[[#This Row],[graaddagen]]),IF(OR(MONTH(jaar_zip[[#This Row],[Datum]])=1,MONTH(jaar_zip[[#This Row],[Datum]])=2,MONTH(jaar_zip[[#This Row],[Datum]])=11,MONTH(jaar_zip[[#This Row],[Datum]])=12),1.1,IF(OR(MONTH(jaar_zip[[#This Row],[Datum]])=3,MONTH(jaar_zip[[#This Row],[Datum]])=10),1,0.8))*jaar_zip[[#This Row],[graaddagen]],"")</f>
        <v>10.9</v>
      </c>
      <c r="O2140" s="101">
        <f>IF(ISNUMBER(jaar_zip[[#This Row],[etmaaltemperatuur]]),IF(jaar_zip[[#This Row],[etmaaltemperatuur]]&gt;stookgrens,jaar_zip[[#This Row],[etmaaltemperatuur]]-stookgrens,0),"")</f>
        <v>0</v>
      </c>
    </row>
    <row r="2141" spans="1:15" x14ac:dyDescent="0.3">
      <c r="A2141">
        <v>283</v>
      </c>
      <c r="B2141">
        <v>20240306</v>
      </c>
      <c r="C2141">
        <v>1.7</v>
      </c>
      <c r="D2141">
        <v>6.4</v>
      </c>
      <c r="E2141">
        <v>900</v>
      </c>
      <c r="F2141">
        <v>0</v>
      </c>
      <c r="H2141">
        <v>89</v>
      </c>
      <c r="I2141" s="101" t="s">
        <v>29</v>
      </c>
      <c r="J2141" s="1">
        <f>DATEVALUE(RIGHT(jaar_zip[[#This Row],[YYYYMMDD]],2)&amp;"-"&amp;MID(jaar_zip[[#This Row],[YYYYMMDD]],5,2)&amp;"-"&amp;LEFT(jaar_zip[[#This Row],[YYYYMMDD]],4))</f>
        <v>45357</v>
      </c>
      <c r="K2141" s="101" t="str">
        <f>IF(AND(VALUE(MONTH(jaar_zip[[#This Row],[Datum]]))=1,VALUE(WEEKNUM(jaar_zip[[#This Row],[Datum]],21))&gt;51),RIGHT(YEAR(jaar_zip[[#This Row],[Datum]])-1,2),RIGHT(YEAR(jaar_zip[[#This Row],[Datum]]),2))&amp;"-"&amp; TEXT(WEEKNUM(jaar_zip[[#This Row],[Datum]],21),"00")</f>
        <v>24-10</v>
      </c>
      <c r="L2141" s="101">
        <f>MONTH(jaar_zip[[#This Row],[Datum]])</f>
        <v>3</v>
      </c>
      <c r="M2141" s="101">
        <f>IF(ISNUMBER(jaar_zip[[#This Row],[etmaaltemperatuur]]),IF(jaar_zip[[#This Row],[etmaaltemperatuur]]&lt;stookgrens,stookgrens-jaar_zip[[#This Row],[etmaaltemperatuur]],0),"")</f>
        <v>11.6</v>
      </c>
      <c r="N2141" s="101">
        <f>IF(ISNUMBER(jaar_zip[[#This Row],[graaddagen]]),IF(OR(MONTH(jaar_zip[[#This Row],[Datum]])=1,MONTH(jaar_zip[[#This Row],[Datum]])=2,MONTH(jaar_zip[[#This Row],[Datum]])=11,MONTH(jaar_zip[[#This Row],[Datum]])=12),1.1,IF(OR(MONTH(jaar_zip[[#This Row],[Datum]])=3,MONTH(jaar_zip[[#This Row],[Datum]])=10),1,0.8))*jaar_zip[[#This Row],[graaddagen]],"")</f>
        <v>11.6</v>
      </c>
      <c r="O2141" s="101">
        <f>IF(ISNUMBER(jaar_zip[[#This Row],[etmaaltemperatuur]]),IF(jaar_zip[[#This Row],[etmaaltemperatuur]]&gt;stookgrens,jaar_zip[[#This Row],[etmaaltemperatuur]]-stookgrens,0),"")</f>
        <v>0</v>
      </c>
    </row>
    <row r="2142" spans="1:15" x14ac:dyDescent="0.3">
      <c r="A2142">
        <v>283</v>
      </c>
      <c r="B2142">
        <v>20240307</v>
      </c>
      <c r="C2142">
        <v>3.6</v>
      </c>
      <c r="D2142">
        <v>3.8</v>
      </c>
      <c r="E2142">
        <v>745</v>
      </c>
      <c r="F2142">
        <v>0</v>
      </c>
      <c r="H2142">
        <v>87</v>
      </c>
      <c r="I2142" s="101" t="s">
        <v>29</v>
      </c>
      <c r="J2142" s="1">
        <f>DATEVALUE(RIGHT(jaar_zip[[#This Row],[YYYYMMDD]],2)&amp;"-"&amp;MID(jaar_zip[[#This Row],[YYYYMMDD]],5,2)&amp;"-"&amp;LEFT(jaar_zip[[#This Row],[YYYYMMDD]],4))</f>
        <v>45358</v>
      </c>
      <c r="K2142" s="101" t="str">
        <f>IF(AND(VALUE(MONTH(jaar_zip[[#This Row],[Datum]]))=1,VALUE(WEEKNUM(jaar_zip[[#This Row],[Datum]],21))&gt;51),RIGHT(YEAR(jaar_zip[[#This Row],[Datum]])-1,2),RIGHT(YEAR(jaar_zip[[#This Row],[Datum]]),2))&amp;"-"&amp; TEXT(WEEKNUM(jaar_zip[[#This Row],[Datum]],21),"00")</f>
        <v>24-10</v>
      </c>
      <c r="L2142" s="101">
        <f>MONTH(jaar_zip[[#This Row],[Datum]])</f>
        <v>3</v>
      </c>
      <c r="M2142" s="101">
        <f>IF(ISNUMBER(jaar_zip[[#This Row],[etmaaltemperatuur]]),IF(jaar_zip[[#This Row],[etmaaltemperatuur]]&lt;stookgrens,stookgrens-jaar_zip[[#This Row],[etmaaltemperatuur]],0),"")</f>
        <v>14.2</v>
      </c>
      <c r="N2142" s="101">
        <f>IF(ISNUMBER(jaar_zip[[#This Row],[graaddagen]]),IF(OR(MONTH(jaar_zip[[#This Row],[Datum]])=1,MONTH(jaar_zip[[#This Row],[Datum]])=2,MONTH(jaar_zip[[#This Row],[Datum]])=11,MONTH(jaar_zip[[#This Row],[Datum]])=12),1.1,IF(OR(MONTH(jaar_zip[[#This Row],[Datum]])=3,MONTH(jaar_zip[[#This Row],[Datum]])=10),1,0.8))*jaar_zip[[#This Row],[graaddagen]],"")</f>
        <v>14.2</v>
      </c>
      <c r="O2142" s="101">
        <f>IF(ISNUMBER(jaar_zip[[#This Row],[etmaaltemperatuur]]),IF(jaar_zip[[#This Row],[etmaaltemperatuur]]&gt;stookgrens,jaar_zip[[#This Row],[etmaaltemperatuur]]-stookgrens,0),"")</f>
        <v>0</v>
      </c>
    </row>
    <row r="2143" spans="1:15" x14ac:dyDescent="0.3">
      <c r="A2143">
        <v>283</v>
      </c>
      <c r="B2143">
        <v>20240308</v>
      </c>
      <c r="C2143">
        <v>5.2</v>
      </c>
      <c r="D2143">
        <v>4.9000000000000004</v>
      </c>
      <c r="E2143">
        <v>1373</v>
      </c>
      <c r="F2143">
        <v>0</v>
      </c>
      <c r="H2143">
        <v>69</v>
      </c>
      <c r="I2143" s="101" t="s">
        <v>29</v>
      </c>
      <c r="J2143" s="1">
        <f>DATEVALUE(RIGHT(jaar_zip[[#This Row],[YYYYMMDD]],2)&amp;"-"&amp;MID(jaar_zip[[#This Row],[YYYYMMDD]],5,2)&amp;"-"&amp;LEFT(jaar_zip[[#This Row],[YYYYMMDD]],4))</f>
        <v>45359</v>
      </c>
      <c r="K2143" s="101" t="str">
        <f>IF(AND(VALUE(MONTH(jaar_zip[[#This Row],[Datum]]))=1,VALUE(WEEKNUM(jaar_zip[[#This Row],[Datum]],21))&gt;51),RIGHT(YEAR(jaar_zip[[#This Row],[Datum]])-1,2),RIGHT(YEAR(jaar_zip[[#This Row],[Datum]]),2))&amp;"-"&amp; TEXT(WEEKNUM(jaar_zip[[#This Row],[Datum]],21),"00")</f>
        <v>24-10</v>
      </c>
      <c r="L2143" s="101">
        <f>MONTH(jaar_zip[[#This Row],[Datum]])</f>
        <v>3</v>
      </c>
      <c r="M2143" s="101">
        <f>IF(ISNUMBER(jaar_zip[[#This Row],[etmaaltemperatuur]]),IF(jaar_zip[[#This Row],[etmaaltemperatuur]]&lt;stookgrens,stookgrens-jaar_zip[[#This Row],[etmaaltemperatuur]],0),"")</f>
        <v>13.1</v>
      </c>
      <c r="N2143" s="101">
        <f>IF(ISNUMBER(jaar_zip[[#This Row],[graaddagen]]),IF(OR(MONTH(jaar_zip[[#This Row],[Datum]])=1,MONTH(jaar_zip[[#This Row],[Datum]])=2,MONTH(jaar_zip[[#This Row],[Datum]])=11,MONTH(jaar_zip[[#This Row],[Datum]])=12),1.1,IF(OR(MONTH(jaar_zip[[#This Row],[Datum]])=3,MONTH(jaar_zip[[#This Row],[Datum]])=10),1,0.8))*jaar_zip[[#This Row],[graaddagen]],"")</f>
        <v>13.1</v>
      </c>
      <c r="O2143" s="101">
        <f>IF(ISNUMBER(jaar_zip[[#This Row],[etmaaltemperatuur]]),IF(jaar_zip[[#This Row],[etmaaltemperatuur]]&gt;stookgrens,jaar_zip[[#This Row],[etmaaltemperatuur]]-stookgrens,0),"")</f>
        <v>0</v>
      </c>
    </row>
    <row r="2144" spans="1:15" x14ac:dyDescent="0.3">
      <c r="A2144">
        <v>283</v>
      </c>
      <c r="B2144">
        <v>20240309</v>
      </c>
      <c r="C2144">
        <v>4.3</v>
      </c>
      <c r="D2144">
        <v>6.9</v>
      </c>
      <c r="E2144">
        <v>1224</v>
      </c>
      <c r="F2144">
        <v>0</v>
      </c>
      <c r="H2144">
        <v>72</v>
      </c>
      <c r="I2144" s="101" t="s">
        <v>29</v>
      </c>
      <c r="J2144" s="1">
        <f>DATEVALUE(RIGHT(jaar_zip[[#This Row],[YYYYMMDD]],2)&amp;"-"&amp;MID(jaar_zip[[#This Row],[YYYYMMDD]],5,2)&amp;"-"&amp;LEFT(jaar_zip[[#This Row],[YYYYMMDD]],4))</f>
        <v>45360</v>
      </c>
      <c r="K2144" s="101" t="str">
        <f>IF(AND(VALUE(MONTH(jaar_zip[[#This Row],[Datum]]))=1,VALUE(WEEKNUM(jaar_zip[[#This Row],[Datum]],21))&gt;51),RIGHT(YEAR(jaar_zip[[#This Row],[Datum]])-1,2),RIGHT(YEAR(jaar_zip[[#This Row],[Datum]]),2))&amp;"-"&amp; TEXT(WEEKNUM(jaar_zip[[#This Row],[Datum]],21),"00")</f>
        <v>24-10</v>
      </c>
      <c r="L2144" s="101">
        <f>MONTH(jaar_zip[[#This Row],[Datum]])</f>
        <v>3</v>
      </c>
      <c r="M2144" s="101">
        <f>IF(ISNUMBER(jaar_zip[[#This Row],[etmaaltemperatuur]]),IF(jaar_zip[[#This Row],[etmaaltemperatuur]]&lt;stookgrens,stookgrens-jaar_zip[[#This Row],[etmaaltemperatuur]],0),"")</f>
        <v>11.1</v>
      </c>
      <c r="N2144" s="101">
        <f>IF(ISNUMBER(jaar_zip[[#This Row],[graaddagen]]),IF(OR(MONTH(jaar_zip[[#This Row],[Datum]])=1,MONTH(jaar_zip[[#This Row],[Datum]])=2,MONTH(jaar_zip[[#This Row],[Datum]])=11,MONTH(jaar_zip[[#This Row],[Datum]])=12),1.1,IF(OR(MONTH(jaar_zip[[#This Row],[Datum]])=3,MONTH(jaar_zip[[#This Row],[Datum]])=10),1,0.8))*jaar_zip[[#This Row],[graaddagen]],"")</f>
        <v>11.1</v>
      </c>
      <c r="O2144" s="101">
        <f>IF(ISNUMBER(jaar_zip[[#This Row],[etmaaltemperatuur]]),IF(jaar_zip[[#This Row],[etmaaltemperatuur]]&gt;stookgrens,jaar_zip[[#This Row],[etmaaltemperatuur]]-stookgrens,0),"")</f>
        <v>0</v>
      </c>
    </row>
    <row r="2145" spans="1:15" x14ac:dyDescent="0.3">
      <c r="A2145">
        <v>283</v>
      </c>
      <c r="B2145">
        <v>20240310</v>
      </c>
      <c r="C2145">
        <v>5.3</v>
      </c>
      <c r="D2145">
        <v>8.1999999999999993</v>
      </c>
      <c r="E2145">
        <v>1071</v>
      </c>
      <c r="F2145">
        <v>0</v>
      </c>
      <c r="H2145">
        <v>75</v>
      </c>
      <c r="I2145" s="101" t="s">
        <v>29</v>
      </c>
      <c r="J2145" s="1">
        <f>DATEVALUE(RIGHT(jaar_zip[[#This Row],[YYYYMMDD]],2)&amp;"-"&amp;MID(jaar_zip[[#This Row],[YYYYMMDD]],5,2)&amp;"-"&amp;LEFT(jaar_zip[[#This Row],[YYYYMMDD]],4))</f>
        <v>45361</v>
      </c>
      <c r="K2145" s="101" t="str">
        <f>IF(AND(VALUE(MONTH(jaar_zip[[#This Row],[Datum]]))=1,VALUE(WEEKNUM(jaar_zip[[#This Row],[Datum]],21))&gt;51),RIGHT(YEAR(jaar_zip[[#This Row],[Datum]])-1,2),RIGHT(YEAR(jaar_zip[[#This Row],[Datum]]),2))&amp;"-"&amp; TEXT(WEEKNUM(jaar_zip[[#This Row],[Datum]],21),"00")</f>
        <v>24-10</v>
      </c>
      <c r="L2145" s="101">
        <f>MONTH(jaar_zip[[#This Row],[Datum]])</f>
        <v>3</v>
      </c>
      <c r="M2145" s="101">
        <f>IF(ISNUMBER(jaar_zip[[#This Row],[etmaaltemperatuur]]),IF(jaar_zip[[#This Row],[etmaaltemperatuur]]&lt;stookgrens,stookgrens-jaar_zip[[#This Row],[etmaaltemperatuur]],0),"")</f>
        <v>9.8000000000000007</v>
      </c>
      <c r="N2145" s="101">
        <f>IF(ISNUMBER(jaar_zip[[#This Row],[graaddagen]]),IF(OR(MONTH(jaar_zip[[#This Row],[Datum]])=1,MONTH(jaar_zip[[#This Row],[Datum]])=2,MONTH(jaar_zip[[#This Row],[Datum]])=11,MONTH(jaar_zip[[#This Row],[Datum]])=12),1.1,IF(OR(MONTH(jaar_zip[[#This Row],[Datum]])=3,MONTH(jaar_zip[[#This Row],[Datum]])=10),1,0.8))*jaar_zip[[#This Row],[graaddagen]],"")</f>
        <v>9.8000000000000007</v>
      </c>
      <c r="O2145" s="101">
        <f>IF(ISNUMBER(jaar_zip[[#This Row],[etmaaltemperatuur]]),IF(jaar_zip[[#This Row],[etmaaltemperatuur]]&gt;stookgrens,jaar_zip[[#This Row],[etmaaltemperatuur]]-stookgrens,0),"")</f>
        <v>0</v>
      </c>
    </row>
    <row r="2146" spans="1:15" x14ac:dyDescent="0.3">
      <c r="A2146">
        <v>283</v>
      </c>
      <c r="B2146">
        <v>20240311</v>
      </c>
      <c r="C2146">
        <v>1.5</v>
      </c>
      <c r="D2146">
        <v>7.3</v>
      </c>
      <c r="E2146">
        <v>197</v>
      </c>
      <c r="F2146">
        <v>4.2</v>
      </c>
      <c r="H2146">
        <v>95</v>
      </c>
      <c r="I2146" s="101" t="s">
        <v>29</v>
      </c>
      <c r="J2146" s="1">
        <f>DATEVALUE(RIGHT(jaar_zip[[#This Row],[YYYYMMDD]],2)&amp;"-"&amp;MID(jaar_zip[[#This Row],[YYYYMMDD]],5,2)&amp;"-"&amp;LEFT(jaar_zip[[#This Row],[YYYYMMDD]],4))</f>
        <v>45362</v>
      </c>
      <c r="K2146" s="101" t="str">
        <f>IF(AND(VALUE(MONTH(jaar_zip[[#This Row],[Datum]]))=1,VALUE(WEEKNUM(jaar_zip[[#This Row],[Datum]],21))&gt;51),RIGHT(YEAR(jaar_zip[[#This Row],[Datum]])-1,2),RIGHT(YEAR(jaar_zip[[#This Row],[Datum]]),2))&amp;"-"&amp; TEXT(WEEKNUM(jaar_zip[[#This Row],[Datum]],21),"00")</f>
        <v>24-11</v>
      </c>
      <c r="L2146" s="101">
        <f>MONTH(jaar_zip[[#This Row],[Datum]])</f>
        <v>3</v>
      </c>
      <c r="M2146" s="101">
        <f>IF(ISNUMBER(jaar_zip[[#This Row],[etmaaltemperatuur]]),IF(jaar_zip[[#This Row],[etmaaltemperatuur]]&lt;stookgrens,stookgrens-jaar_zip[[#This Row],[etmaaltemperatuur]],0),"")</f>
        <v>10.7</v>
      </c>
      <c r="N2146" s="101">
        <f>IF(ISNUMBER(jaar_zip[[#This Row],[graaddagen]]),IF(OR(MONTH(jaar_zip[[#This Row],[Datum]])=1,MONTH(jaar_zip[[#This Row],[Datum]])=2,MONTH(jaar_zip[[#This Row],[Datum]])=11,MONTH(jaar_zip[[#This Row],[Datum]])=12),1.1,IF(OR(MONTH(jaar_zip[[#This Row],[Datum]])=3,MONTH(jaar_zip[[#This Row],[Datum]])=10),1,0.8))*jaar_zip[[#This Row],[graaddagen]],"")</f>
        <v>10.7</v>
      </c>
      <c r="O2146" s="101">
        <f>IF(ISNUMBER(jaar_zip[[#This Row],[etmaaltemperatuur]]),IF(jaar_zip[[#This Row],[etmaaltemperatuur]]&gt;stookgrens,jaar_zip[[#This Row],[etmaaltemperatuur]]-stookgrens,0),"")</f>
        <v>0</v>
      </c>
    </row>
    <row r="2147" spans="1:15" x14ac:dyDescent="0.3">
      <c r="A2147">
        <v>283</v>
      </c>
      <c r="B2147">
        <v>20240312</v>
      </c>
      <c r="C2147">
        <v>3.1</v>
      </c>
      <c r="D2147">
        <v>7.2</v>
      </c>
      <c r="E2147">
        <v>254</v>
      </c>
      <c r="F2147">
        <v>0.8</v>
      </c>
      <c r="H2147">
        <v>93</v>
      </c>
      <c r="I2147" s="101" t="s">
        <v>29</v>
      </c>
      <c r="J2147" s="1">
        <f>DATEVALUE(RIGHT(jaar_zip[[#This Row],[YYYYMMDD]],2)&amp;"-"&amp;MID(jaar_zip[[#This Row],[YYYYMMDD]],5,2)&amp;"-"&amp;LEFT(jaar_zip[[#This Row],[YYYYMMDD]],4))</f>
        <v>45363</v>
      </c>
      <c r="K2147" s="101" t="str">
        <f>IF(AND(VALUE(MONTH(jaar_zip[[#This Row],[Datum]]))=1,VALUE(WEEKNUM(jaar_zip[[#This Row],[Datum]],21))&gt;51),RIGHT(YEAR(jaar_zip[[#This Row],[Datum]])-1,2),RIGHT(YEAR(jaar_zip[[#This Row],[Datum]]),2))&amp;"-"&amp; TEXT(WEEKNUM(jaar_zip[[#This Row],[Datum]],21),"00")</f>
        <v>24-11</v>
      </c>
      <c r="L2147" s="101">
        <f>MONTH(jaar_zip[[#This Row],[Datum]])</f>
        <v>3</v>
      </c>
      <c r="M2147" s="101">
        <f>IF(ISNUMBER(jaar_zip[[#This Row],[etmaaltemperatuur]]),IF(jaar_zip[[#This Row],[etmaaltemperatuur]]&lt;stookgrens,stookgrens-jaar_zip[[#This Row],[etmaaltemperatuur]],0),"")</f>
        <v>10.8</v>
      </c>
      <c r="N2147" s="101">
        <f>IF(ISNUMBER(jaar_zip[[#This Row],[graaddagen]]),IF(OR(MONTH(jaar_zip[[#This Row],[Datum]])=1,MONTH(jaar_zip[[#This Row],[Datum]])=2,MONTH(jaar_zip[[#This Row],[Datum]])=11,MONTH(jaar_zip[[#This Row],[Datum]])=12),1.1,IF(OR(MONTH(jaar_zip[[#This Row],[Datum]])=3,MONTH(jaar_zip[[#This Row],[Datum]])=10),1,0.8))*jaar_zip[[#This Row],[graaddagen]],"")</f>
        <v>10.8</v>
      </c>
      <c r="O2147" s="101">
        <f>IF(ISNUMBER(jaar_zip[[#This Row],[etmaaltemperatuur]]),IF(jaar_zip[[#This Row],[etmaaltemperatuur]]&gt;stookgrens,jaar_zip[[#This Row],[etmaaltemperatuur]]-stookgrens,0),"")</f>
        <v>0</v>
      </c>
    </row>
    <row r="2148" spans="1:15" x14ac:dyDescent="0.3">
      <c r="A2148">
        <v>283</v>
      </c>
      <c r="B2148">
        <v>20240313</v>
      </c>
      <c r="C2148">
        <v>3.1</v>
      </c>
      <c r="D2148">
        <v>10.4</v>
      </c>
      <c r="E2148">
        <v>252</v>
      </c>
      <c r="F2148">
        <v>1</v>
      </c>
      <c r="H2148">
        <v>91</v>
      </c>
      <c r="I2148" s="101" t="s">
        <v>29</v>
      </c>
      <c r="J2148" s="1">
        <f>DATEVALUE(RIGHT(jaar_zip[[#This Row],[YYYYMMDD]],2)&amp;"-"&amp;MID(jaar_zip[[#This Row],[YYYYMMDD]],5,2)&amp;"-"&amp;LEFT(jaar_zip[[#This Row],[YYYYMMDD]],4))</f>
        <v>45364</v>
      </c>
      <c r="K2148" s="101" t="str">
        <f>IF(AND(VALUE(MONTH(jaar_zip[[#This Row],[Datum]]))=1,VALUE(WEEKNUM(jaar_zip[[#This Row],[Datum]],21))&gt;51),RIGHT(YEAR(jaar_zip[[#This Row],[Datum]])-1,2),RIGHT(YEAR(jaar_zip[[#This Row],[Datum]]),2))&amp;"-"&amp; TEXT(WEEKNUM(jaar_zip[[#This Row],[Datum]],21),"00")</f>
        <v>24-11</v>
      </c>
      <c r="L2148" s="101">
        <f>MONTH(jaar_zip[[#This Row],[Datum]])</f>
        <v>3</v>
      </c>
      <c r="M2148" s="101">
        <f>IF(ISNUMBER(jaar_zip[[#This Row],[etmaaltemperatuur]]),IF(jaar_zip[[#This Row],[etmaaltemperatuur]]&lt;stookgrens,stookgrens-jaar_zip[[#This Row],[etmaaltemperatuur]],0),"")</f>
        <v>7.6</v>
      </c>
      <c r="N2148" s="101">
        <f>IF(ISNUMBER(jaar_zip[[#This Row],[graaddagen]]),IF(OR(MONTH(jaar_zip[[#This Row],[Datum]])=1,MONTH(jaar_zip[[#This Row],[Datum]])=2,MONTH(jaar_zip[[#This Row],[Datum]])=11,MONTH(jaar_zip[[#This Row],[Datum]])=12),1.1,IF(OR(MONTH(jaar_zip[[#This Row],[Datum]])=3,MONTH(jaar_zip[[#This Row],[Datum]])=10),1,0.8))*jaar_zip[[#This Row],[graaddagen]],"")</f>
        <v>7.6</v>
      </c>
      <c r="O2148" s="101">
        <f>IF(ISNUMBER(jaar_zip[[#This Row],[etmaaltemperatuur]]),IF(jaar_zip[[#This Row],[etmaaltemperatuur]]&gt;stookgrens,jaar_zip[[#This Row],[etmaaltemperatuur]]-stookgrens,0),"")</f>
        <v>0</v>
      </c>
    </row>
    <row r="2149" spans="1:15" x14ac:dyDescent="0.3">
      <c r="A2149">
        <v>283</v>
      </c>
      <c r="B2149">
        <v>20240314</v>
      </c>
      <c r="C2149">
        <v>3.6</v>
      </c>
      <c r="D2149">
        <v>12.3</v>
      </c>
      <c r="E2149">
        <v>1333</v>
      </c>
      <c r="F2149">
        <v>0</v>
      </c>
      <c r="H2149">
        <v>78</v>
      </c>
      <c r="I2149" s="101" t="s">
        <v>29</v>
      </c>
      <c r="J2149" s="1">
        <f>DATEVALUE(RIGHT(jaar_zip[[#This Row],[YYYYMMDD]],2)&amp;"-"&amp;MID(jaar_zip[[#This Row],[YYYYMMDD]],5,2)&amp;"-"&amp;LEFT(jaar_zip[[#This Row],[YYYYMMDD]],4))</f>
        <v>45365</v>
      </c>
      <c r="K2149" s="101" t="str">
        <f>IF(AND(VALUE(MONTH(jaar_zip[[#This Row],[Datum]]))=1,VALUE(WEEKNUM(jaar_zip[[#This Row],[Datum]],21))&gt;51),RIGHT(YEAR(jaar_zip[[#This Row],[Datum]])-1,2),RIGHT(YEAR(jaar_zip[[#This Row],[Datum]]),2))&amp;"-"&amp; TEXT(WEEKNUM(jaar_zip[[#This Row],[Datum]],21),"00")</f>
        <v>24-11</v>
      </c>
      <c r="L2149" s="101">
        <f>MONTH(jaar_zip[[#This Row],[Datum]])</f>
        <v>3</v>
      </c>
      <c r="M2149" s="101">
        <f>IF(ISNUMBER(jaar_zip[[#This Row],[etmaaltemperatuur]]),IF(jaar_zip[[#This Row],[etmaaltemperatuur]]&lt;stookgrens,stookgrens-jaar_zip[[#This Row],[etmaaltemperatuur]],0),"")</f>
        <v>5.6999999999999993</v>
      </c>
      <c r="N2149" s="101">
        <f>IF(ISNUMBER(jaar_zip[[#This Row],[graaddagen]]),IF(OR(MONTH(jaar_zip[[#This Row],[Datum]])=1,MONTH(jaar_zip[[#This Row],[Datum]])=2,MONTH(jaar_zip[[#This Row],[Datum]])=11,MONTH(jaar_zip[[#This Row],[Datum]])=12),1.1,IF(OR(MONTH(jaar_zip[[#This Row],[Datum]])=3,MONTH(jaar_zip[[#This Row],[Datum]])=10),1,0.8))*jaar_zip[[#This Row],[graaddagen]],"")</f>
        <v>5.6999999999999993</v>
      </c>
      <c r="O2149" s="101">
        <f>IF(ISNUMBER(jaar_zip[[#This Row],[etmaaltemperatuur]]),IF(jaar_zip[[#This Row],[etmaaltemperatuur]]&gt;stookgrens,jaar_zip[[#This Row],[etmaaltemperatuur]]-stookgrens,0),"")</f>
        <v>0</v>
      </c>
    </row>
    <row r="2150" spans="1:15" x14ac:dyDescent="0.3">
      <c r="A2150">
        <v>283</v>
      </c>
      <c r="B2150">
        <v>20240315</v>
      </c>
      <c r="C2150">
        <v>3.7</v>
      </c>
      <c r="D2150">
        <v>12.5</v>
      </c>
      <c r="E2150">
        <v>670</v>
      </c>
      <c r="F2150">
        <v>2.4</v>
      </c>
      <c r="H2150">
        <v>85</v>
      </c>
      <c r="I2150" s="101" t="s">
        <v>29</v>
      </c>
      <c r="J2150" s="1">
        <f>DATEVALUE(RIGHT(jaar_zip[[#This Row],[YYYYMMDD]],2)&amp;"-"&amp;MID(jaar_zip[[#This Row],[YYYYMMDD]],5,2)&amp;"-"&amp;LEFT(jaar_zip[[#This Row],[YYYYMMDD]],4))</f>
        <v>45366</v>
      </c>
      <c r="K2150" s="101" t="str">
        <f>IF(AND(VALUE(MONTH(jaar_zip[[#This Row],[Datum]]))=1,VALUE(WEEKNUM(jaar_zip[[#This Row],[Datum]],21))&gt;51),RIGHT(YEAR(jaar_zip[[#This Row],[Datum]])-1,2),RIGHT(YEAR(jaar_zip[[#This Row],[Datum]]),2))&amp;"-"&amp; TEXT(WEEKNUM(jaar_zip[[#This Row],[Datum]],21),"00")</f>
        <v>24-11</v>
      </c>
      <c r="L2150" s="101">
        <f>MONTH(jaar_zip[[#This Row],[Datum]])</f>
        <v>3</v>
      </c>
      <c r="M2150" s="101">
        <f>IF(ISNUMBER(jaar_zip[[#This Row],[etmaaltemperatuur]]),IF(jaar_zip[[#This Row],[etmaaltemperatuur]]&lt;stookgrens,stookgrens-jaar_zip[[#This Row],[etmaaltemperatuur]],0),"")</f>
        <v>5.5</v>
      </c>
      <c r="N2150" s="101">
        <f>IF(ISNUMBER(jaar_zip[[#This Row],[graaddagen]]),IF(OR(MONTH(jaar_zip[[#This Row],[Datum]])=1,MONTH(jaar_zip[[#This Row],[Datum]])=2,MONTH(jaar_zip[[#This Row],[Datum]])=11,MONTH(jaar_zip[[#This Row],[Datum]])=12),1.1,IF(OR(MONTH(jaar_zip[[#This Row],[Datum]])=3,MONTH(jaar_zip[[#This Row],[Datum]])=10),1,0.8))*jaar_zip[[#This Row],[graaddagen]],"")</f>
        <v>5.5</v>
      </c>
      <c r="O2150" s="101">
        <f>IF(ISNUMBER(jaar_zip[[#This Row],[etmaaltemperatuur]]),IF(jaar_zip[[#This Row],[etmaaltemperatuur]]&gt;stookgrens,jaar_zip[[#This Row],[etmaaltemperatuur]]-stookgrens,0),"")</f>
        <v>0</v>
      </c>
    </row>
    <row r="2151" spans="1:15" x14ac:dyDescent="0.3">
      <c r="A2151">
        <v>283</v>
      </c>
      <c r="B2151">
        <v>20240316</v>
      </c>
      <c r="C2151">
        <v>3.3</v>
      </c>
      <c r="D2151">
        <v>7.6</v>
      </c>
      <c r="E2151">
        <v>628</v>
      </c>
      <c r="F2151">
        <v>1</v>
      </c>
      <c r="H2151">
        <v>83</v>
      </c>
      <c r="I2151" s="101" t="s">
        <v>29</v>
      </c>
      <c r="J2151" s="1">
        <f>DATEVALUE(RIGHT(jaar_zip[[#This Row],[YYYYMMDD]],2)&amp;"-"&amp;MID(jaar_zip[[#This Row],[YYYYMMDD]],5,2)&amp;"-"&amp;LEFT(jaar_zip[[#This Row],[YYYYMMDD]],4))</f>
        <v>45367</v>
      </c>
      <c r="K2151" s="101" t="str">
        <f>IF(AND(VALUE(MONTH(jaar_zip[[#This Row],[Datum]]))=1,VALUE(WEEKNUM(jaar_zip[[#This Row],[Datum]],21))&gt;51),RIGHT(YEAR(jaar_zip[[#This Row],[Datum]])-1,2),RIGHT(YEAR(jaar_zip[[#This Row],[Datum]]),2))&amp;"-"&amp; TEXT(WEEKNUM(jaar_zip[[#This Row],[Datum]],21),"00")</f>
        <v>24-11</v>
      </c>
      <c r="L2151" s="101">
        <f>MONTH(jaar_zip[[#This Row],[Datum]])</f>
        <v>3</v>
      </c>
      <c r="M2151" s="101">
        <f>IF(ISNUMBER(jaar_zip[[#This Row],[etmaaltemperatuur]]),IF(jaar_zip[[#This Row],[etmaaltemperatuur]]&lt;stookgrens,stookgrens-jaar_zip[[#This Row],[etmaaltemperatuur]],0),"")</f>
        <v>10.4</v>
      </c>
      <c r="N2151" s="101">
        <f>IF(ISNUMBER(jaar_zip[[#This Row],[graaddagen]]),IF(OR(MONTH(jaar_zip[[#This Row],[Datum]])=1,MONTH(jaar_zip[[#This Row],[Datum]])=2,MONTH(jaar_zip[[#This Row],[Datum]])=11,MONTH(jaar_zip[[#This Row],[Datum]])=12),1.1,IF(OR(MONTH(jaar_zip[[#This Row],[Datum]])=3,MONTH(jaar_zip[[#This Row],[Datum]])=10),1,0.8))*jaar_zip[[#This Row],[graaddagen]],"")</f>
        <v>10.4</v>
      </c>
      <c r="O2151" s="101">
        <f>IF(ISNUMBER(jaar_zip[[#This Row],[etmaaltemperatuur]]),IF(jaar_zip[[#This Row],[etmaaltemperatuur]]&gt;stookgrens,jaar_zip[[#This Row],[etmaaltemperatuur]]-stookgrens,0),"")</f>
        <v>0</v>
      </c>
    </row>
    <row r="2152" spans="1:15" x14ac:dyDescent="0.3">
      <c r="A2152">
        <v>283</v>
      </c>
      <c r="B2152">
        <v>20240317</v>
      </c>
      <c r="C2152">
        <v>2.9</v>
      </c>
      <c r="D2152">
        <v>8</v>
      </c>
      <c r="E2152">
        <v>774</v>
      </c>
      <c r="F2152">
        <v>0.9</v>
      </c>
      <c r="H2152">
        <v>79</v>
      </c>
      <c r="I2152" s="101" t="s">
        <v>29</v>
      </c>
      <c r="J2152" s="1">
        <f>DATEVALUE(RIGHT(jaar_zip[[#This Row],[YYYYMMDD]],2)&amp;"-"&amp;MID(jaar_zip[[#This Row],[YYYYMMDD]],5,2)&amp;"-"&amp;LEFT(jaar_zip[[#This Row],[YYYYMMDD]],4))</f>
        <v>45368</v>
      </c>
      <c r="K2152" s="101" t="str">
        <f>IF(AND(VALUE(MONTH(jaar_zip[[#This Row],[Datum]]))=1,VALUE(WEEKNUM(jaar_zip[[#This Row],[Datum]],21))&gt;51),RIGHT(YEAR(jaar_zip[[#This Row],[Datum]])-1,2),RIGHT(YEAR(jaar_zip[[#This Row],[Datum]]),2))&amp;"-"&amp; TEXT(WEEKNUM(jaar_zip[[#This Row],[Datum]],21),"00")</f>
        <v>24-11</v>
      </c>
      <c r="L2152" s="101">
        <f>MONTH(jaar_zip[[#This Row],[Datum]])</f>
        <v>3</v>
      </c>
      <c r="M2152" s="101">
        <f>IF(ISNUMBER(jaar_zip[[#This Row],[etmaaltemperatuur]]),IF(jaar_zip[[#This Row],[etmaaltemperatuur]]&lt;stookgrens,stookgrens-jaar_zip[[#This Row],[etmaaltemperatuur]],0),"")</f>
        <v>10</v>
      </c>
      <c r="N2152" s="101">
        <f>IF(ISNUMBER(jaar_zip[[#This Row],[graaddagen]]),IF(OR(MONTH(jaar_zip[[#This Row],[Datum]])=1,MONTH(jaar_zip[[#This Row],[Datum]])=2,MONTH(jaar_zip[[#This Row],[Datum]])=11,MONTH(jaar_zip[[#This Row],[Datum]])=12),1.1,IF(OR(MONTH(jaar_zip[[#This Row],[Datum]])=3,MONTH(jaar_zip[[#This Row],[Datum]])=10),1,0.8))*jaar_zip[[#This Row],[graaddagen]],"")</f>
        <v>10</v>
      </c>
      <c r="O2152" s="101">
        <f>IF(ISNUMBER(jaar_zip[[#This Row],[etmaaltemperatuur]]),IF(jaar_zip[[#This Row],[etmaaltemperatuur]]&gt;stookgrens,jaar_zip[[#This Row],[etmaaltemperatuur]]-stookgrens,0),"")</f>
        <v>0</v>
      </c>
    </row>
    <row r="2153" spans="1:15" x14ac:dyDescent="0.3">
      <c r="A2153">
        <v>283</v>
      </c>
      <c r="B2153">
        <v>20240318</v>
      </c>
      <c r="C2153">
        <v>2.1</v>
      </c>
      <c r="D2153">
        <v>10.3</v>
      </c>
      <c r="E2153">
        <v>739</v>
      </c>
      <c r="F2153">
        <v>1</v>
      </c>
      <c r="H2153">
        <v>91</v>
      </c>
      <c r="I2153" s="101" t="s">
        <v>29</v>
      </c>
      <c r="J2153" s="1">
        <f>DATEVALUE(RIGHT(jaar_zip[[#This Row],[YYYYMMDD]],2)&amp;"-"&amp;MID(jaar_zip[[#This Row],[YYYYMMDD]],5,2)&amp;"-"&amp;LEFT(jaar_zip[[#This Row],[YYYYMMDD]],4))</f>
        <v>45369</v>
      </c>
      <c r="K2153" s="101" t="str">
        <f>IF(AND(VALUE(MONTH(jaar_zip[[#This Row],[Datum]]))=1,VALUE(WEEKNUM(jaar_zip[[#This Row],[Datum]],21))&gt;51),RIGHT(YEAR(jaar_zip[[#This Row],[Datum]])-1,2),RIGHT(YEAR(jaar_zip[[#This Row],[Datum]]),2))&amp;"-"&amp; TEXT(WEEKNUM(jaar_zip[[#This Row],[Datum]],21),"00")</f>
        <v>24-12</v>
      </c>
      <c r="L2153" s="101">
        <f>MONTH(jaar_zip[[#This Row],[Datum]])</f>
        <v>3</v>
      </c>
      <c r="M2153" s="101">
        <f>IF(ISNUMBER(jaar_zip[[#This Row],[etmaaltemperatuur]]),IF(jaar_zip[[#This Row],[etmaaltemperatuur]]&lt;stookgrens,stookgrens-jaar_zip[[#This Row],[etmaaltemperatuur]],0),"")</f>
        <v>7.6999999999999993</v>
      </c>
      <c r="N2153" s="101">
        <f>IF(ISNUMBER(jaar_zip[[#This Row],[graaddagen]]),IF(OR(MONTH(jaar_zip[[#This Row],[Datum]])=1,MONTH(jaar_zip[[#This Row],[Datum]])=2,MONTH(jaar_zip[[#This Row],[Datum]])=11,MONTH(jaar_zip[[#This Row],[Datum]])=12),1.1,IF(OR(MONTH(jaar_zip[[#This Row],[Datum]])=3,MONTH(jaar_zip[[#This Row],[Datum]])=10),1,0.8))*jaar_zip[[#This Row],[graaddagen]],"")</f>
        <v>7.6999999999999993</v>
      </c>
      <c r="O2153" s="101">
        <f>IF(ISNUMBER(jaar_zip[[#This Row],[etmaaltemperatuur]]),IF(jaar_zip[[#This Row],[etmaaltemperatuur]]&gt;stookgrens,jaar_zip[[#This Row],[etmaaltemperatuur]]-stookgrens,0),"")</f>
        <v>0</v>
      </c>
    </row>
    <row r="2154" spans="1:15" x14ac:dyDescent="0.3">
      <c r="A2154">
        <v>283</v>
      </c>
      <c r="B2154">
        <v>20240319</v>
      </c>
      <c r="C2154">
        <v>1.8</v>
      </c>
      <c r="D2154">
        <v>10.5</v>
      </c>
      <c r="E2154">
        <v>933</v>
      </c>
      <c r="F2154">
        <v>0</v>
      </c>
      <c r="H2154">
        <v>85</v>
      </c>
      <c r="I2154" s="101" t="s">
        <v>29</v>
      </c>
      <c r="J2154" s="1">
        <f>DATEVALUE(RIGHT(jaar_zip[[#This Row],[YYYYMMDD]],2)&amp;"-"&amp;MID(jaar_zip[[#This Row],[YYYYMMDD]],5,2)&amp;"-"&amp;LEFT(jaar_zip[[#This Row],[YYYYMMDD]],4))</f>
        <v>45370</v>
      </c>
      <c r="K2154" s="101" t="str">
        <f>IF(AND(VALUE(MONTH(jaar_zip[[#This Row],[Datum]]))=1,VALUE(WEEKNUM(jaar_zip[[#This Row],[Datum]],21))&gt;51),RIGHT(YEAR(jaar_zip[[#This Row],[Datum]])-1,2),RIGHT(YEAR(jaar_zip[[#This Row],[Datum]]),2))&amp;"-"&amp; TEXT(WEEKNUM(jaar_zip[[#This Row],[Datum]],21),"00")</f>
        <v>24-12</v>
      </c>
      <c r="L2154" s="101">
        <f>MONTH(jaar_zip[[#This Row],[Datum]])</f>
        <v>3</v>
      </c>
      <c r="M2154" s="101">
        <f>IF(ISNUMBER(jaar_zip[[#This Row],[etmaaltemperatuur]]),IF(jaar_zip[[#This Row],[etmaaltemperatuur]]&lt;stookgrens,stookgrens-jaar_zip[[#This Row],[etmaaltemperatuur]],0),"")</f>
        <v>7.5</v>
      </c>
      <c r="N2154" s="101">
        <f>IF(ISNUMBER(jaar_zip[[#This Row],[graaddagen]]),IF(OR(MONTH(jaar_zip[[#This Row],[Datum]])=1,MONTH(jaar_zip[[#This Row],[Datum]])=2,MONTH(jaar_zip[[#This Row],[Datum]])=11,MONTH(jaar_zip[[#This Row],[Datum]])=12),1.1,IF(OR(MONTH(jaar_zip[[#This Row],[Datum]])=3,MONTH(jaar_zip[[#This Row],[Datum]])=10),1,0.8))*jaar_zip[[#This Row],[graaddagen]],"")</f>
        <v>7.5</v>
      </c>
      <c r="O2154" s="101">
        <f>IF(ISNUMBER(jaar_zip[[#This Row],[etmaaltemperatuur]]),IF(jaar_zip[[#This Row],[etmaaltemperatuur]]&gt;stookgrens,jaar_zip[[#This Row],[etmaaltemperatuur]]-stookgrens,0),"")</f>
        <v>0</v>
      </c>
    </row>
    <row r="2155" spans="1:15" x14ac:dyDescent="0.3">
      <c r="A2155">
        <v>283</v>
      </c>
      <c r="B2155">
        <v>20240320</v>
      </c>
      <c r="C2155">
        <v>1.3</v>
      </c>
      <c r="D2155">
        <v>11.7</v>
      </c>
      <c r="E2155">
        <v>1287</v>
      </c>
      <c r="F2155">
        <v>0</v>
      </c>
      <c r="H2155">
        <v>85</v>
      </c>
      <c r="I2155" s="101" t="s">
        <v>29</v>
      </c>
      <c r="J2155" s="1">
        <f>DATEVALUE(RIGHT(jaar_zip[[#This Row],[YYYYMMDD]],2)&amp;"-"&amp;MID(jaar_zip[[#This Row],[YYYYMMDD]],5,2)&amp;"-"&amp;LEFT(jaar_zip[[#This Row],[YYYYMMDD]],4))</f>
        <v>45371</v>
      </c>
      <c r="K2155" s="101" t="str">
        <f>IF(AND(VALUE(MONTH(jaar_zip[[#This Row],[Datum]]))=1,VALUE(WEEKNUM(jaar_zip[[#This Row],[Datum]],21))&gt;51),RIGHT(YEAR(jaar_zip[[#This Row],[Datum]])-1,2),RIGHT(YEAR(jaar_zip[[#This Row],[Datum]]),2))&amp;"-"&amp; TEXT(WEEKNUM(jaar_zip[[#This Row],[Datum]],21),"00")</f>
        <v>24-12</v>
      </c>
      <c r="L2155" s="101">
        <f>MONTH(jaar_zip[[#This Row],[Datum]])</f>
        <v>3</v>
      </c>
      <c r="M2155" s="101">
        <f>IF(ISNUMBER(jaar_zip[[#This Row],[etmaaltemperatuur]]),IF(jaar_zip[[#This Row],[etmaaltemperatuur]]&lt;stookgrens,stookgrens-jaar_zip[[#This Row],[etmaaltemperatuur]],0),"")</f>
        <v>6.3000000000000007</v>
      </c>
      <c r="N2155" s="101">
        <f>IF(ISNUMBER(jaar_zip[[#This Row],[graaddagen]]),IF(OR(MONTH(jaar_zip[[#This Row],[Datum]])=1,MONTH(jaar_zip[[#This Row],[Datum]])=2,MONTH(jaar_zip[[#This Row],[Datum]])=11,MONTH(jaar_zip[[#This Row],[Datum]])=12),1.1,IF(OR(MONTH(jaar_zip[[#This Row],[Datum]])=3,MONTH(jaar_zip[[#This Row],[Datum]])=10),1,0.8))*jaar_zip[[#This Row],[graaddagen]],"")</f>
        <v>6.3000000000000007</v>
      </c>
      <c r="O2155" s="101">
        <f>IF(ISNUMBER(jaar_zip[[#This Row],[etmaaltemperatuur]]),IF(jaar_zip[[#This Row],[etmaaltemperatuur]]&gt;stookgrens,jaar_zip[[#This Row],[etmaaltemperatuur]]-stookgrens,0),"")</f>
        <v>0</v>
      </c>
    </row>
    <row r="2156" spans="1:15" x14ac:dyDescent="0.3">
      <c r="A2156">
        <v>283</v>
      </c>
      <c r="B2156">
        <v>20240321</v>
      </c>
      <c r="C2156">
        <v>3.1</v>
      </c>
      <c r="D2156">
        <v>9.5</v>
      </c>
      <c r="E2156">
        <v>746</v>
      </c>
      <c r="F2156">
        <v>0</v>
      </c>
      <c r="H2156">
        <v>86</v>
      </c>
      <c r="I2156" s="101" t="s">
        <v>29</v>
      </c>
      <c r="J2156" s="1">
        <f>DATEVALUE(RIGHT(jaar_zip[[#This Row],[YYYYMMDD]],2)&amp;"-"&amp;MID(jaar_zip[[#This Row],[YYYYMMDD]],5,2)&amp;"-"&amp;LEFT(jaar_zip[[#This Row],[YYYYMMDD]],4))</f>
        <v>45372</v>
      </c>
      <c r="K2156" s="101" t="str">
        <f>IF(AND(VALUE(MONTH(jaar_zip[[#This Row],[Datum]]))=1,VALUE(WEEKNUM(jaar_zip[[#This Row],[Datum]],21))&gt;51),RIGHT(YEAR(jaar_zip[[#This Row],[Datum]])-1,2),RIGHT(YEAR(jaar_zip[[#This Row],[Datum]]),2))&amp;"-"&amp; TEXT(WEEKNUM(jaar_zip[[#This Row],[Datum]],21),"00")</f>
        <v>24-12</v>
      </c>
      <c r="L2156" s="101">
        <f>MONTH(jaar_zip[[#This Row],[Datum]])</f>
        <v>3</v>
      </c>
      <c r="M2156" s="101">
        <f>IF(ISNUMBER(jaar_zip[[#This Row],[etmaaltemperatuur]]),IF(jaar_zip[[#This Row],[etmaaltemperatuur]]&lt;stookgrens,stookgrens-jaar_zip[[#This Row],[etmaaltemperatuur]],0),"")</f>
        <v>8.5</v>
      </c>
      <c r="N2156" s="101">
        <f>IF(ISNUMBER(jaar_zip[[#This Row],[graaddagen]]),IF(OR(MONTH(jaar_zip[[#This Row],[Datum]])=1,MONTH(jaar_zip[[#This Row],[Datum]])=2,MONTH(jaar_zip[[#This Row],[Datum]])=11,MONTH(jaar_zip[[#This Row],[Datum]])=12),1.1,IF(OR(MONTH(jaar_zip[[#This Row],[Datum]])=3,MONTH(jaar_zip[[#This Row],[Datum]])=10),1,0.8))*jaar_zip[[#This Row],[graaddagen]],"")</f>
        <v>8.5</v>
      </c>
      <c r="O2156" s="101">
        <f>IF(ISNUMBER(jaar_zip[[#This Row],[etmaaltemperatuur]]),IF(jaar_zip[[#This Row],[etmaaltemperatuur]]&gt;stookgrens,jaar_zip[[#This Row],[etmaaltemperatuur]]-stookgrens,0),"")</f>
        <v>0</v>
      </c>
    </row>
    <row r="2157" spans="1:15" x14ac:dyDescent="0.3">
      <c r="A2157">
        <v>283</v>
      </c>
      <c r="B2157">
        <v>20240322</v>
      </c>
      <c r="C2157">
        <v>3.5</v>
      </c>
      <c r="D2157">
        <v>9.6</v>
      </c>
      <c r="E2157">
        <v>278</v>
      </c>
      <c r="F2157">
        <v>4.9000000000000004</v>
      </c>
      <c r="H2157">
        <v>93</v>
      </c>
      <c r="I2157" s="101" t="s">
        <v>29</v>
      </c>
      <c r="J2157" s="1">
        <f>DATEVALUE(RIGHT(jaar_zip[[#This Row],[YYYYMMDD]],2)&amp;"-"&amp;MID(jaar_zip[[#This Row],[YYYYMMDD]],5,2)&amp;"-"&amp;LEFT(jaar_zip[[#This Row],[YYYYMMDD]],4))</f>
        <v>45373</v>
      </c>
      <c r="K2157" s="101" t="str">
        <f>IF(AND(VALUE(MONTH(jaar_zip[[#This Row],[Datum]]))=1,VALUE(WEEKNUM(jaar_zip[[#This Row],[Datum]],21))&gt;51),RIGHT(YEAR(jaar_zip[[#This Row],[Datum]])-1,2),RIGHT(YEAR(jaar_zip[[#This Row],[Datum]]),2))&amp;"-"&amp; TEXT(WEEKNUM(jaar_zip[[#This Row],[Datum]],21),"00")</f>
        <v>24-12</v>
      </c>
      <c r="L2157" s="101">
        <f>MONTH(jaar_zip[[#This Row],[Datum]])</f>
        <v>3</v>
      </c>
      <c r="M2157" s="101">
        <f>IF(ISNUMBER(jaar_zip[[#This Row],[etmaaltemperatuur]]),IF(jaar_zip[[#This Row],[etmaaltemperatuur]]&lt;stookgrens,stookgrens-jaar_zip[[#This Row],[etmaaltemperatuur]],0),"")</f>
        <v>8.4</v>
      </c>
      <c r="N2157" s="101">
        <f>IF(ISNUMBER(jaar_zip[[#This Row],[graaddagen]]),IF(OR(MONTH(jaar_zip[[#This Row],[Datum]])=1,MONTH(jaar_zip[[#This Row],[Datum]])=2,MONTH(jaar_zip[[#This Row],[Datum]])=11,MONTH(jaar_zip[[#This Row],[Datum]])=12),1.1,IF(OR(MONTH(jaar_zip[[#This Row],[Datum]])=3,MONTH(jaar_zip[[#This Row],[Datum]])=10),1,0.8))*jaar_zip[[#This Row],[graaddagen]],"")</f>
        <v>8.4</v>
      </c>
      <c r="O2157" s="101">
        <f>IF(ISNUMBER(jaar_zip[[#This Row],[etmaaltemperatuur]]),IF(jaar_zip[[#This Row],[etmaaltemperatuur]]&gt;stookgrens,jaar_zip[[#This Row],[etmaaltemperatuur]]-stookgrens,0),"")</f>
        <v>0</v>
      </c>
    </row>
    <row r="2158" spans="1:15" x14ac:dyDescent="0.3">
      <c r="A2158">
        <v>283</v>
      </c>
      <c r="B2158">
        <v>20240323</v>
      </c>
      <c r="C2158">
        <v>4.5999999999999996</v>
      </c>
      <c r="D2158">
        <v>6.2</v>
      </c>
      <c r="E2158">
        <v>1324</v>
      </c>
      <c r="F2158">
        <v>1.1000000000000001</v>
      </c>
      <c r="H2158">
        <v>82</v>
      </c>
      <c r="I2158" s="101" t="s">
        <v>29</v>
      </c>
      <c r="J2158" s="1">
        <f>DATEVALUE(RIGHT(jaar_zip[[#This Row],[YYYYMMDD]],2)&amp;"-"&amp;MID(jaar_zip[[#This Row],[YYYYMMDD]],5,2)&amp;"-"&amp;LEFT(jaar_zip[[#This Row],[YYYYMMDD]],4))</f>
        <v>45374</v>
      </c>
      <c r="K2158" s="101" t="str">
        <f>IF(AND(VALUE(MONTH(jaar_zip[[#This Row],[Datum]]))=1,VALUE(WEEKNUM(jaar_zip[[#This Row],[Datum]],21))&gt;51),RIGHT(YEAR(jaar_zip[[#This Row],[Datum]])-1,2),RIGHT(YEAR(jaar_zip[[#This Row],[Datum]]),2))&amp;"-"&amp; TEXT(WEEKNUM(jaar_zip[[#This Row],[Datum]],21),"00")</f>
        <v>24-12</v>
      </c>
      <c r="L2158" s="101">
        <f>MONTH(jaar_zip[[#This Row],[Datum]])</f>
        <v>3</v>
      </c>
      <c r="M2158" s="101">
        <f>IF(ISNUMBER(jaar_zip[[#This Row],[etmaaltemperatuur]]),IF(jaar_zip[[#This Row],[etmaaltemperatuur]]&lt;stookgrens,stookgrens-jaar_zip[[#This Row],[etmaaltemperatuur]],0),"")</f>
        <v>11.8</v>
      </c>
      <c r="N2158" s="101">
        <f>IF(ISNUMBER(jaar_zip[[#This Row],[graaddagen]]),IF(OR(MONTH(jaar_zip[[#This Row],[Datum]])=1,MONTH(jaar_zip[[#This Row],[Datum]])=2,MONTH(jaar_zip[[#This Row],[Datum]])=11,MONTH(jaar_zip[[#This Row],[Datum]])=12),1.1,IF(OR(MONTH(jaar_zip[[#This Row],[Datum]])=3,MONTH(jaar_zip[[#This Row],[Datum]])=10),1,0.8))*jaar_zip[[#This Row],[graaddagen]],"")</f>
        <v>11.8</v>
      </c>
      <c r="O2158" s="101">
        <f>IF(ISNUMBER(jaar_zip[[#This Row],[etmaaltemperatuur]]),IF(jaar_zip[[#This Row],[etmaaltemperatuur]]&gt;stookgrens,jaar_zip[[#This Row],[etmaaltemperatuur]]-stookgrens,0),"")</f>
        <v>0</v>
      </c>
    </row>
    <row r="2159" spans="1:15" x14ac:dyDescent="0.3">
      <c r="A2159">
        <v>283</v>
      </c>
      <c r="B2159">
        <v>20240324</v>
      </c>
      <c r="C2159">
        <v>5.6</v>
      </c>
      <c r="D2159">
        <v>6</v>
      </c>
      <c r="E2159">
        <v>818</v>
      </c>
      <c r="F2159">
        <v>10.9</v>
      </c>
      <c r="H2159">
        <v>89</v>
      </c>
      <c r="I2159" s="101" t="s">
        <v>29</v>
      </c>
      <c r="J2159" s="1">
        <f>DATEVALUE(RIGHT(jaar_zip[[#This Row],[YYYYMMDD]],2)&amp;"-"&amp;MID(jaar_zip[[#This Row],[YYYYMMDD]],5,2)&amp;"-"&amp;LEFT(jaar_zip[[#This Row],[YYYYMMDD]],4))</f>
        <v>45375</v>
      </c>
      <c r="K2159" s="101" t="str">
        <f>IF(AND(VALUE(MONTH(jaar_zip[[#This Row],[Datum]]))=1,VALUE(WEEKNUM(jaar_zip[[#This Row],[Datum]],21))&gt;51),RIGHT(YEAR(jaar_zip[[#This Row],[Datum]])-1,2),RIGHT(YEAR(jaar_zip[[#This Row],[Datum]]),2))&amp;"-"&amp; TEXT(WEEKNUM(jaar_zip[[#This Row],[Datum]],21),"00")</f>
        <v>24-12</v>
      </c>
      <c r="L2159" s="101">
        <f>MONTH(jaar_zip[[#This Row],[Datum]])</f>
        <v>3</v>
      </c>
      <c r="M2159" s="101">
        <f>IF(ISNUMBER(jaar_zip[[#This Row],[etmaaltemperatuur]]),IF(jaar_zip[[#This Row],[etmaaltemperatuur]]&lt;stookgrens,stookgrens-jaar_zip[[#This Row],[etmaaltemperatuur]],0),"")</f>
        <v>12</v>
      </c>
      <c r="N2159" s="101">
        <f>IF(ISNUMBER(jaar_zip[[#This Row],[graaddagen]]),IF(OR(MONTH(jaar_zip[[#This Row],[Datum]])=1,MONTH(jaar_zip[[#This Row],[Datum]])=2,MONTH(jaar_zip[[#This Row],[Datum]])=11,MONTH(jaar_zip[[#This Row],[Datum]])=12),1.1,IF(OR(MONTH(jaar_zip[[#This Row],[Datum]])=3,MONTH(jaar_zip[[#This Row],[Datum]])=10),1,0.8))*jaar_zip[[#This Row],[graaddagen]],"")</f>
        <v>12</v>
      </c>
      <c r="O2159" s="101">
        <f>IF(ISNUMBER(jaar_zip[[#This Row],[etmaaltemperatuur]]),IF(jaar_zip[[#This Row],[etmaaltemperatuur]]&gt;stookgrens,jaar_zip[[#This Row],[etmaaltemperatuur]]-stookgrens,0),"")</f>
        <v>0</v>
      </c>
    </row>
    <row r="2160" spans="1:15" x14ac:dyDescent="0.3">
      <c r="A2160">
        <v>283</v>
      </c>
      <c r="B2160">
        <v>20240325</v>
      </c>
      <c r="C2160">
        <v>2.6</v>
      </c>
      <c r="D2160">
        <v>6.5</v>
      </c>
      <c r="E2160">
        <v>1416</v>
      </c>
      <c r="F2160">
        <v>0.8</v>
      </c>
      <c r="H2160">
        <v>76</v>
      </c>
      <c r="I2160" s="101" t="s">
        <v>29</v>
      </c>
      <c r="J2160" s="1">
        <f>DATEVALUE(RIGHT(jaar_zip[[#This Row],[YYYYMMDD]],2)&amp;"-"&amp;MID(jaar_zip[[#This Row],[YYYYMMDD]],5,2)&amp;"-"&amp;LEFT(jaar_zip[[#This Row],[YYYYMMDD]],4))</f>
        <v>45376</v>
      </c>
      <c r="K2160" s="101" t="str">
        <f>IF(AND(VALUE(MONTH(jaar_zip[[#This Row],[Datum]]))=1,VALUE(WEEKNUM(jaar_zip[[#This Row],[Datum]],21))&gt;51),RIGHT(YEAR(jaar_zip[[#This Row],[Datum]])-1,2),RIGHT(YEAR(jaar_zip[[#This Row],[Datum]]),2))&amp;"-"&amp; TEXT(WEEKNUM(jaar_zip[[#This Row],[Datum]],21),"00")</f>
        <v>24-13</v>
      </c>
      <c r="L2160" s="101">
        <f>MONTH(jaar_zip[[#This Row],[Datum]])</f>
        <v>3</v>
      </c>
      <c r="M2160" s="101">
        <f>IF(ISNUMBER(jaar_zip[[#This Row],[etmaaltemperatuur]]),IF(jaar_zip[[#This Row],[etmaaltemperatuur]]&lt;stookgrens,stookgrens-jaar_zip[[#This Row],[etmaaltemperatuur]],0),"")</f>
        <v>11.5</v>
      </c>
      <c r="N2160" s="101">
        <f>IF(ISNUMBER(jaar_zip[[#This Row],[graaddagen]]),IF(OR(MONTH(jaar_zip[[#This Row],[Datum]])=1,MONTH(jaar_zip[[#This Row],[Datum]])=2,MONTH(jaar_zip[[#This Row],[Datum]])=11,MONTH(jaar_zip[[#This Row],[Datum]])=12),1.1,IF(OR(MONTH(jaar_zip[[#This Row],[Datum]])=3,MONTH(jaar_zip[[#This Row],[Datum]])=10),1,0.8))*jaar_zip[[#This Row],[graaddagen]],"")</f>
        <v>11.5</v>
      </c>
      <c r="O2160" s="101">
        <f>IF(ISNUMBER(jaar_zip[[#This Row],[etmaaltemperatuur]]),IF(jaar_zip[[#This Row],[etmaaltemperatuur]]&gt;stookgrens,jaar_zip[[#This Row],[etmaaltemperatuur]]-stookgrens,0),"")</f>
        <v>0</v>
      </c>
    </row>
    <row r="2161" spans="1:15" x14ac:dyDescent="0.3">
      <c r="A2161">
        <v>283</v>
      </c>
      <c r="B2161">
        <v>20240326</v>
      </c>
      <c r="C2161">
        <v>3.3</v>
      </c>
      <c r="D2161">
        <v>8.5</v>
      </c>
      <c r="E2161">
        <v>929</v>
      </c>
      <c r="F2161">
        <v>-0.1</v>
      </c>
      <c r="H2161">
        <v>70</v>
      </c>
      <c r="I2161" s="101" t="s">
        <v>29</v>
      </c>
      <c r="J2161" s="1">
        <f>DATEVALUE(RIGHT(jaar_zip[[#This Row],[YYYYMMDD]],2)&amp;"-"&amp;MID(jaar_zip[[#This Row],[YYYYMMDD]],5,2)&amp;"-"&amp;LEFT(jaar_zip[[#This Row],[YYYYMMDD]],4))</f>
        <v>45377</v>
      </c>
      <c r="K2161" s="101" t="str">
        <f>IF(AND(VALUE(MONTH(jaar_zip[[#This Row],[Datum]]))=1,VALUE(WEEKNUM(jaar_zip[[#This Row],[Datum]],21))&gt;51),RIGHT(YEAR(jaar_zip[[#This Row],[Datum]])-1,2),RIGHT(YEAR(jaar_zip[[#This Row],[Datum]]),2))&amp;"-"&amp; TEXT(WEEKNUM(jaar_zip[[#This Row],[Datum]],21),"00")</f>
        <v>24-13</v>
      </c>
      <c r="L2161" s="101">
        <f>MONTH(jaar_zip[[#This Row],[Datum]])</f>
        <v>3</v>
      </c>
      <c r="M2161" s="101">
        <f>IF(ISNUMBER(jaar_zip[[#This Row],[etmaaltemperatuur]]),IF(jaar_zip[[#This Row],[etmaaltemperatuur]]&lt;stookgrens,stookgrens-jaar_zip[[#This Row],[etmaaltemperatuur]],0),"")</f>
        <v>9.5</v>
      </c>
      <c r="N2161" s="101">
        <f>IF(ISNUMBER(jaar_zip[[#This Row],[graaddagen]]),IF(OR(MONTH(jaar_zip[[#This Row],[Datum]])=1,MONTH(jaar_zip[[#This Row],[Datum]])=2,MONTH(jaar_zip[[#This Row],[Datum]])=11,MONTH(jaar_zip[[#This Row],[Datum]])=12),1.1,IF(OR(MONTH(jaar_zip[[#This Row],[Datum]])=3,MONTH(jaar_zip[[#This Row],[Datum]])=10),1,0.8))*jaar_zip[[#This Row],[graaddagen]],"")</f>
        <v>9.5</v>
      </c>
      <c r="O2161" s="101">
        <f>IF(ISNUMBER(jaar_zip[[#This Row],[etmaaltemperatuur]]),IF(jaar_zip[[#This Row],[etmaaltemperatuur]]&gt;stookgrens,jaar_zip[[#This Row],[etmaaltemperatuur]]-stookgrens,0),"")</f>
        <v>0</v>
      </c>
    </row>
    <row r="2162" spans="1:15" x14ac:dyDescent="0.3">
      <c r="A2162">
        <v>283</v>
      </c>
      <c r="B2162">
        <v>20240327</v>
      </c>
      <c r="C2162">
        <v>2.9</v>
      </c>
      <c r="D2162">
        <v>8.9</v>
      </c>
      <c r="E2162">
        <v>623</v>
      </c>
      <c r="F2162">
        <v>-0.1</v>
      </c>
      <c r="H2162">
        <v>79</v>
      </c>
      <c r="I2162" s="101" t="s">
        <v>29</v>
      </c>
      <c r="J2162" s="1">
        <f>DATEVALUE(RIGHT(jaar_zip[[#This Row],[YYYYMMDD]],2)&amp;"-"&amp;MID(jaar_zip[[#This Row],[YYYYMMDD]],5,2)&amp;"-"&amp;LEFT(jaar_zip[[#This Row],[YYYYMMDD]],4))</f>
        <v>45378</v>
      </c>
      <c r="K2162" s="101" t="str">
        <f>IF(AND(VALUE(MONTH(jaar_zip[[#This Row],[Datum]]))=1,VALUE(WEEKNUM(jaar_zip[[#This Row],[Datum]],21))&gt;51),RIGHT(YEAR(jaar_zip[[#This Row],[Datum]])-1,2),RIGHT(YEAR(jaar_zip[[#This Row],[Datum]]),2))&amp;"-"&amp; TEXT(WEEKNUM(jaar_zip[[#This Row],[Datum]],21),"00")</f>
        <v>24-13</v>
      </c>
      <c r="L2162" s="101">
        <f>MONTH(jaar_zip[[#This Row],[Datum]])</f>
        <v>3</v>
      </c>
      <c r="M2162" s="101">
        <f>IF(ISNUMBER(jaar_zip[[#This Row],[etmaaltemperatuur]]),IF(jaar_zip[[#This Row],[etmaaltemperatuur]]&lt;stookgrens,stookgrens-jaar_zip[[#This Row],[etmaaltemperatuur]],0),"")</f>
        <v>9.1</v>
      </c>
      <c r="N2162" s="101">
        <f>IF(ISNUMBER(jaar_zip[[#This Row],[graaddagen]]),IF(OR(MONTH(jaar_zip[[#This Row],[Datum]])=1,MONTH(jaar_zip[[#This Row],[Datum]])=2,MONTH(jaar_zip[[#This Row],[Datum]])=11,MONTH(jaar_zip[[#This Row],[Datum]])=12),1.1,IF(OR(MONTH(jaar_zip[[#This Row],[Datum]])=3,MONTH(jaar_zip[[#This Row],[Datum]])=10),1,0.8))*jaar_zip[[#This Row],[graaddagen]],"")</f>
        <v>9.1</v>
      </c>
      <c r="O2162" s="101">
        <f>IF(ISNUMBER(jaar_zip[[#This Row],[etmaaltemperatuur]]),IF(jaar_zip[[#This Row],[etmaaltemperatuur]]&gt;stookgrens,jaar_zip[[#This Row],[etmaaltemperatuur]]-stookgrens,0),"")</f>
        <v>0</v>
      </c>
    </row>
    <row r="2163" spans="1:15" x14ac:dyDescent="0.3">
      <c r="A2163">
        <v>283</v>
      </c>
      <c r="B2163">
        <v>20240328</v>
      </c>
      <c r="C2163">
        <v>4.2</v>
      </c>
      <c r="D2163">
        <v>8.3000000000000007</v>
      </c>
      <c r="E2163">
        <v>815</v>
      </c>
      <c r="F2163">
        <v>2.2999999999999998</v>
      </c>
      <c r="H2163">
        <v>77</v>
      </c>
      <c r="I2163" s="101" t="s">
        <v>29</v>
      </c>
      <c r="J2163" s="1">
        <f>DATEVALUE(RIGHT(jaar_zip[[#This Row],[YYYYMMDD]],2)&amp;"-"&amp;MID(jaar_zip[[#This Row],[YYYYMMDD]],5,2)&amp;"-"&amp;LEFT(jaar_zip[[#This Row],[YYYYMMDD]],4))</f>
        <v>45379</v>
      </c>
      <c r="K2163" s="101" t="str">
        <f>IF(AND(VALUE(MONTH(jaar_zip[[#This Row],[Datum]]))=1,VALUE(WEEKNUM(jaar_zip[[#This Row],[Datum]],21))&gt;51),RIGHT(YEAR(jaar_zip[[#This Row],[Datum]])-1,2),RIGHT(YEAR(jaar_zip[[#This Row],[Datum]]),2))&amp;"-"&amp; TEXT(WEEKNUM(jaar_zip[[#This Row],[Datum]],21),"00")</f>
        <v>24-13</v>
      </c>
      <c r="L2163" s="101">
        <f>MONTH(jaar_zip[[#This Row],[Datum]])</f>
        <v>3</v>
      </c>
      <c r="M2163" s="101">
        <f>IF(ISNUMBER(jaar_zip[[#This Row],[etmaaltemperatuur]]),IF(jaar_zip[[#This Row],[etmaaltemperatuur]]&lt;stookgrens,stookgrens-jaar_zip[[#This Row],[etmaaltemperatuur]],0),"")</f>
        <v>9.6999999999999993</v>
      </c>
      <c r="N2163" s="101">
        <f>IF(ISNUMBER(jaar_zip[[#This Row],[graaddagen]]),IF(OR(MONTH(jaar_zip[[#This Row],[Datum]])=1,MONTH(jaar_zip[[#This Row],[Datum]])=2,MONTH(jaar_zip[[#This Row],[Datum]])=11,MONTH(jaar_zip[[#This Row],[Datum]])=12),1.1,IF(OR(MONTH(jaar_zip[[#This Row],[Datum]])=3,MONTH(jaar_zip[[#This Row],[Datum]])=10),1,0.8))*jaar_zip[[#This Row],[graaddagen]],"")</f>
        <v>9.6999999999999993</v>
      </c>
      <c r="O2163" s="101">
        <f>IF(ISNUMBER(jaar_zip[[#This Row],[etmaaltemperatuur]]),IF(jaar_zip[[#This Row],[etmaaltemperatuur]]&gt;stookgrens,jaar_zip[[#This Row],[etmaaltemperatuur]]-stookgrens,0),"")</f>
        <v>0</v>
      </c>
    </row>
    <row r="2164" spans="1:15" x14ac:dyDescent="0.3">
      <c r="A2164">
        <v>283</v>
      </c>
      <c r="B2164">
        <v>20240329</v>
      </c>
      <c r="C2164">
        <v>3.8</v>
      </c>
      <c r="D2164">
        <v>10.9</v>
      </c>
      <c r="E2164">
        <v>1013</v>
      </c>
      <c r="F2164">
        <v>1.4</v>
      </c>
      <c r="H2164">
        <v>75</v>
      </c>
      <c r="I2164" s="101" t="s">
        <v>29</v>
      </c>
      <c r="J2164" s="1">
        <f>DATEVALUE(RIGHT(jaar_zip[[#This Row],[YYYYMMDD]],2)&amp;"-"&amp;MID(jaar_zip[[#This Row],[YYYYMMDD]],5,2)&amp;"-"&amp;LEFT(jaar_zip[[#This Row],[YYYYMMDD]],4))</f>
        <v>45380</v>
      </c>
      <c r="K2164" s="101" t="str">
        <f>IF(AND(VALUE(MONTH(jaar_zip[[#This Row],[Datum]]))=1,VALUE(WEEKNUM(jaar_zip[[#This Row],[Datum]],21))&gt;51),RIGHT(YEAR(jaar_zip[[#This Row],[Datum]])-1,2),RIGHT(YEAR(jaar_zip[[#This Row],[Datum]]),2))&amp;"-"&amp; TEXT(WEEKNUM(jaar_zip[[#This Row],[Datum]],21),"00")</f>
        <v>24-13</v>
      </c>
      <c r="L2164" s="101">
        <f>MONTH(jaar_zip[[#This Row],[Datum]])</f>
        <v>3</v>
      </c>
      <c r="M2164" s="101">
        <f>IF(ISNUMBER(jaar_zip[[#This Row],[etmaaltemperatuur]]),IF(jaar_zip[[#This Row],[etmaaltemperatuur]]&lt;stookgrens,stookgrens-jaar_zip[[#This Row],[etmaaltemperatuur]],0),"")</f>
        <v>7.1</v>
      </c>
      <c r="N2164" s="101">
        <f>IF(ISNUMBER(jaar_zip[[#This Row],[graaddagen]]),IF(OR(MONTH(jaar_zip[[#This Row],[Datum]])=1,MONTH(jaar_zip[[#This Row],[Datum]])=2,MONTH(jaar_zip[[#This Row],[Datum]])=11,MONTH(jaar_zip[[#This Row],[Datum]])=12),1.1,IF(OR(MONTH(jaar_zip[[#This Row],[Datum]])=3,MONTH(jaar_zip[[#This Row],[Datum]])=10),1,0.8))*jaar_zip[[#This Row],[graaddagen]],"")</f>
        <v>7.1</v>
      </c>
      <c r="O2164" s="101">
        <f>IF(ISNUMBER(jaar_zip[[#This Row],[etmaaltemperatuur]]),IF(jaar_zip[[#This Row],[etmaaltemperatuur]]&gt;stookgrens,jaar_zip[[#This Row],[etmaaltemperatuur]]-stookgrens,0),"")</f>
        <v>0</v>
      </c>
    </row>
    <row r="2165" spans="1:15" x14ac:dyDescent="0.3">
      <c r="A2165">
        <v>283</v>
      </c>
      <c r="B2165">
        <v>20240330</v>
      </c>
      <c r="C2165">
        <v>3.1</v>
      </c>
      <c r="D2165">
        <v>10.6</v>
      </c>
      <c r="E2165">
        <v>814</v>
      </c>
      <c r="F2165">
        <v>1</v>
      </c>
      <c r="H2165">
        <v>85</v>
      </c>
      <c r="I2165" s="101" t="s">
        <v>29</v>
      </c>
      <c r="J2165" s="1">
        <f>DATEVALUE(RIGHT(jaar_zip[[#This Row],[YYYYMMDD]],2)&amp;"-"&amp;MID(jaar_zip[[#This Row],[YYYYMMDD]],5,2)&amp;"-"&amp;LEFT(jaar_zip[[#This Row],[YYYYMMDD]],4))</f>
        <v>45381</v>
      </c>
      <c r="K2165" s="101" t="str">
        <f>IF(AND(VALUE(MONTH(jaar_zip[[#This Row],[Datum]]))=1,VALUE(WEEKNUM(jaar_zip[[#This Row],[Datum]],21))&gt;51),RIGHT(YEAR(jaar_zip[[#This Row],[Datum]])-1,2),RIGHT(YEAR(jaar_zip[[#This Row],[Datum]]),2))&amp;"-"&amp; TEXT(WEEKNUM(jaar_zip[[#This Row],[Datum]],21),"00")</f>
        <v>24-13</v>
      </c>
      <c r="L2165" s="101">
        <f>MONTH(jaar_zip[[#This Row],[Datum]])</f>
        <v>3</v>
      </c>
      <c r="M2165" s="101">
        <f>IF(ISNUMBER(jaar_zip[[#This Row],[etmaaltemperatuur]]),IF(jaar_zip[[#This Row],[etmaaltemperatuur]]&lt;stookgrens,stookgrens-jaar_zip[[#This Row],[etmaaltemperatuur]],0),"")</f>
        <v>7.4</v>
      </c>
      <c r="N2165" s="101">
        <f>IF(ISNUMBER(jaar_zip[[#This Row],[graaddagen]]),IF(OR(MONTH(jaar_zip[[#This Row],[Datum]])=1,MONTH(jaar_zip[[#This Row],[Datum]])=2,MONTH(jaar_zip[[#This Row],[Datum]])=11,MONTH(jaar_zip[[#This Row],[Datum]])=12),1.1,IF(OR(MONTH(jaar_zip[[#This Row],[Datum]])=3,MONTH(jaar_zip[[#This Row],[Datum]])=10),1,0.8))*jaar_zip[[#This Row],[graaddagen]],"")</f>
        <v>7.4</v>
      </c>
      <c r="O2165" s="101">
        <f>IF(ISNUMBER(jaar_zip[[#This Row],[etmaaltemperatuur]]),IF(jaar_zip[[#This Row],[etmaaltemperatuur]]&gt;stookgrens,jaar_zip[[#This Row],[etmaaltemperatuur]]-stookgrens,0),"")</f>
        <v>0</v>
      </c>
    </row>
    <row r="2166" spans="1:15" x14ac:dyDescent="0.3">
      <c r="A2166">
        <v>283</v>
      </c>
      <c r="B2166">
        <v>20240331</v>
      </c>
      <c r="C2166">
        <v>3.2</v>
      </c>
      <c r="D2166">
        <v>11</v>
      </c>
      <c r="E2166">
        <v>1463</v>
      </c>
      <c r="F2166">
        <v>5.3</v>
      </c>
      <c r="H2166">
        <v>85</v>
      </c>
      <c r="I2166" s="101" t="s">
        <v>29</v>
      </c>
      <c r="J2166" s="1">
        <f>DATEVALUE(RIGHT(jaar_zip[[#This Row],[YYYYMMDD]],2)&amp;"-"&amp;MID(jaar_zip[[#This Row],[YYYYMMDD]],5,2)&amp;"-"&amp;LEFT(jaar_zip[[#This Row],[YYYYMMDD]],4))</f>
        <v>45382</v>
      </c>
      <c r="K2166" s="101" t="str">
        <f>IF(AND(VALUE(MONTH(jaar_zip[[#This Row],[Datum]]))=1,VALUE(WEEKNUM(jaar_zip[[#This Row],[Datum]],21))&gt;51),RIGHT(YEAR(jaar_zip[[#This Row],[Datum]])-1,2),RIGHT(YEAR(jaar_zip[[#This Row],[Datum]]),2))&amp;"-"&amp; TEXT(WEEKNUM(jaar_zip[[#This Row],[Datum]],21),"00")</f>
        <v>24-13</v>
      </c>
      <c r="L2166" s="101">
        <f>MONTH(jaar_zip[[#This Row],[Datum]])</f>
        <v>3</v>
      </c>
      <c r="M2166" s="101">
        <f>IF(ISNUMBER(jaar_zip[[#This Row],[etmaaltemperatuur]]),IF(jaar_zip[[#This Row],[etmaaltemperatuur]]&lt;stookgrens,stookgrens-jaar_zip[[#This Row],[etmaaltemperatuur]],0),"")</f>
        <v>7</v>
      </c>
      <c r="N2166" s="101">
        <f>IF(ISNUMBER(jaar_zip[[#This Row],[graaddagen]]),IF(OR(MONTH(jaar_zip[[#This Row],[Datum]])=1,MONTH(jaar_zip[[#This Row],[Datum]])=2,MONTH(jaar_zip[[#This Row],[Datum]])=11,MONTH(jaar_zip[[#This Row],[Datum]])=12),1.1,IF(OR(MONTH(jaar_zip[[#This Row],[Datum]])=3,MONTH(jaar_zip[[#This Row],[Datum]])=10),1,0.8))*jaar_zip[[#This Row],[graaddagen]],"")</f>
        <v>7</v>
      </c>
      <c r="O2166" s="101">
        <f>IF(ISNUMBER(jaar_zip[[#This Row],[etmaaltemperatuur]]),IF(jaar_zip[[#This Row],[etmaaltemperatuur]]&gt;stookgrens,jaar_zip[[#This Row],[etmaaltemperatuur]]-stookgrens,0),"")</f>
        <v>0</v>
      </c>
    </row>
    <row r="2167" spans="1:15" x14ac:dyDescent="0.3">
      <c r="A2167">
        <v>283</v>
      </c>
      <c r="B2167">
        <v>20240401</v>
      </c>
      <c r="C2167">
        <v>2.8</v>
      </c>
      <c r="D2167">
        <v>9.8000000000000007</v>
      </c>
      <c r="E2167">
        <v>686</v>
      </c>
      <c r="F2167">
        <v>4</v>
      </c>
      <c r="H2167">
        <v>87</v>
      </c>
      <c r="I2167" s="101" t="s">
        <v>29</v>
      </c>
      <c r="J2167" s="1">
        <f>DATEVALUE(RIGHT(jaar_zip[[#This Row],[YYYYMMDD]],2)&amp;"-"&amp;MID(jaar_zip[[#This Row],[YYYYMMDD]],5,2)&amp;"-"&amp;LEFT(jaar_zip[[#This Row],[YYYYMMDD]],4))</f>
        <v>45383</v>
      </c>
      <c r="K2167" s="101" t="str">
        <f>IF(AND(VALUE(MONTH(jaar_zip[[#This Row],[Datum]]))=1,VALUE(WEEKNUM(jaar_zip[[#This Row],[Datum]],21))&gt;51),RIGHT(YEAR(jaar_zip[[#This Row],[Datum]])-1,2),RIGHT(YEAR(jaar_zip[[#This Row],[Datum]]),2))&amp;"-"&amp; TEXT(WEEKNUM(jaar_zip[[#This Row],[Datum]],21),"00")</f>
        <v>24-14</v>
      </c>
      <c r="L2167" s="101">
        <f>MONTH(jaar_zip[[#This Row],[Datum]])</f>
        <v>4</v>
      </c>
      <c r="M2167" s="101">
        <f>IF(ISNUMBER(jaar_zip[[#This Row],[etmaaltemperatuur]]),IF(jaar_zip[[#This Row],[etmaaltemperatuur]]&lt;stookgrens,stookgrens-jaar_zip[[#This Row],[etmaaltemperatuur]],0),"")</f>
        <v>8.1999999999999993</v>
      </c>
      <c r="N2167" s="101">
        <f>IF(ISNUMBER(jaar_zip[[#This Row],[graaddagen]]),IF(OR(MONTH(jaar_zip[[#This Row],[Datum]])=1,MONTH(jaar_zip[[#This Row],[Datum]])=2,MONTH(jaar_zip[[#This Row],[Datum]])=11,MONTH(jaar_zip[[#This Row],[Datum]])=12),1.1,IF(OR(MONTH(jaar_zip[[#This Row],[Datum]])=3,MONTH(jaar_zip[[#This Row],[Datum]])=10),1,0.8))*jaar_zip[[#This Row],[graaddagen]],"")</f>
        <v>6.56</v>
      </c>
      <c r="O2167" s="101">
        <f>IF(ISNUMBER(jaar_zip[[#This Row],[etmaaltemperatuur]]),IF(jaar_zip[[#This Row],[etmaaltemperatuur]]&gt;stookgrens,jaar_zip[[#This Row],[etmaaltemperatuur]]-stookgrens,0),"")</f>
        <v>0</v>
      </c>
    </row>
    <row r="2168" spans="1:15" x14ac:dyDescent="0.3">
      <c r="A2168">
        <v>283</v>
      </c>
      <c r="B2168">
        <v>20240402</v>
      </c>
      <c r="C2168">
        <v>3.6</v>
      </c>
      <c r="D2168">
        <v>9.5</v>
      </c>
      <c r="E2168">
        <v>779</v>
      </c>
      <c r="F2168">
        <v>1.6</v>
      </c>
      <c r="H2168">
        <v>87</v>
      </c>
      <c r="I2168" s="101" t="s">
        <v>29</v>
      </c>
      <c r="J2168" s="1">
        <f>DATEVALUE(RIGHT(jaar_zip[[#This Row],[YYYYMMDD]],2)&amp;"-"&amp;MID(jaar_zip[[#This Row],[YYYYMMDD]],5,2)&amp;"-"&amp;LEFT(jaar_zip[[#This Row],[YYYYMMDD]],4))</f>
        <v>45384</v>
      </c>
      <c r="K2168" s="101" t="str">
        <f>IF(AND(VALUE(MONTH(jaar_zip[[#This Row],[Datum]]))=1,VALUE(WEEKNUM(jaar_zip[[#This Row],[Datum]],21))&gt;51),RIGHT(YEAR(jaar_zip[[#This Row],[Datum]])-1,2),RIGHT(YEAR(jaar_zip[[#This Row],[Datum]]),2))&amp;"-"&amp; TEXT(WEEKNUM(jaar_zip[[#This Row],[Datum]],21),"00")</f>
        <v>24-14</v>
      </c>
      <c r="L2168" s="101">
        <f>MONTH(jaar_zip[[#This Row],[Datum]])</f>
        <v>4</v>
      </c>
      <c r="M2168" s="101">
        <f>IF(ISNUMBER(jaar_zip[[#This Row],[etmaaltemperatuur]]),IF(jaar_zip[[#This Row],[etmaaltemperatuur]]&lt;stookgrens,stookgrens-jaar_zip[[#This Row],[etmaaltemperatuur]],0),"")</f>
        <v>8.5</v>
      </c>
      <c r="N2168" s="101">
        <f>IF(ISNUMBER(jaar_zip[[#This Row],[graaddagen]]),IF(OR(MONTH(jaar_zip[[#This Row],[Datum]])=1,MONTH(jaar_zip[[#This Row],[Datum]])=2,MONTH(jaar_zip[[#This Row],[Datum]])=11,MONTH(jaar_zip[[#This Row],[Datum]])=12),1.1,IF(OR(MONTH(jaar_zip[[#This Row],[Datum]])=3,MONTH(jaar_zip[[#This Row],[Datum]])=10),1,0.8))*jaar_zip[[#This Row],[graaddagen]],"")</f>
        <v>6.8000000000000007</v>
      </c>
      <c r="O2168" s="101">
        <f>IF(ISNUMBER(jaar_zip[[#This Row],[etmaaltemperatuur]]),IF(jaar_zip[[#This Row],[etmaaltemperatuur]]&gt;stookgrens,jaar_zip[[#This Row],[etmaaltemperatuur]]-stookgrens,0),"")</f>
        <v>0</v>
      </c>
    </row>
    <row r="2169" spans="1:15" x14ac:dyDescent="0.3">
      <c r="A2169">
        <v>283</v>
      </c>
      <c r="B2169">
        <v>20240403</v>
      </c>
      <c r="C2169">
        <v>3.6</v>
      </c>
      <c r="D2169">
        <v>10.8</v>
      </c>
      <c r="E2169">
        <v>555</v>
      </c>
      <c r="F2169">
        <v>4.8</v>
      </c>
      <c r="H2169">
        <v>90</v>
      </c>
      <c r="I2169" s="101" t="s">
        <v>29</v>
      </c>
      <c r="J2169" s="1">
        <f>DATEVALUE(RIGHT(jaar_zip[[#This Row],[YYYYMMDD]],2)&amp;"-"&amp;MID(jaar_zip[[#This Row],[YYYYMMDD]],5,2)&amp;"-"&amp;LEFT(jaar_zip[[#This Row],[YYYYMMDD]],4))</f>
        <v>45385</v>
      </c>
      <c r="K2169" s="101" t="str">
        <f>IF(AND(VALUE(MONTH(jaar_zip[[#This Row],[Datum]]))=1,VALUE(WEEKNUM(jaar_zip[[#This Row],[Datum]],21))&gt;51),RIGHT(YEAR(jaar_zip[[#This Row],[Datum]])-1,2),RIGHT(YEAR(jaar_zip[[#This Row],[Datum]]),2))&amp;"-"&amp; TEXT(WEEKNUM(jaar_zip[[#This Row],[Datum]],21),"00")</f>
        <v>24-14</v>
      </c>
      <c r="L2169" s="101">
        <f>MONTH(jaar_zip[[#This Row],[Datum]])</f>
        <v>4</v>
      </c>
      <c r="M2169" s="101">
        <f>IF(ISNUMBER(jaar_zip[[#This Row],[etmaaltemperatuur]]),IF(jaar_zip[[#This Row],[etmaaltemperatuur]]&lt;stookgrens,stookgrens-jaar_zip[[#This Row],[etmaaltemperatuur]],0),"")</f>
        <v>7.1999999999999993</v>
      </c>
      <c r="N2169" s="101">
        <f>IF(ISNUMBER(jaar_zip[[#This Row],[graaddagen]]),IF(OR(MONTH(jaar_zip[[#This Row],[Datum]])=1,MONTH(jaar_zip[[#This Row],[Datum]])=2,MONTH(jaar_zip[[#This Row],[Datum]])=11,MONTH(jaar_zip[[#This Row],[Datum]])=12),1.1,IF(OR(MONTH(jaar_zip[[#This Row],[Datum]])=3,MONTH(jaar_zip[[#This Row],[Datum]])=10),1,0.8))*jaar_zip[[#This Row],[graaddagen]],"")</f>
        <v>5.76</v>
      </c>
      <c r="O2169" s="101">
        <f>IF(ISNUMBER(jaar_zip[[#This Row],[etmaaltemperatuur]]),IF(jaar_zip[[#This Row],[etmaaltemperatuur]]&gt;stookgrens,jaar_zip[[#This Row],[etmaaltemperatuur]]-stookgrens,0),"")</f>
        <v>0</v>
      </c>
    </row>
    <row r="2170" spans="1:15" x14ac:dyDescent="0.3">
      <c r="A2170">
        <v>283</v>
      </c>
      <c r="B2170">
        <v>20240404</v>
      </c>
      <c r="C2170">
        <v>5.2</v>
      </c>
      <c r="D2170">
        <v>11.7</v>
      </c>
      <c r="E2170">
        <v>844</v>
      </c>
      <c r="F2170">
        <v>11.7</v>
      </c>
      <c r="H2170">
        <v>83</v>
      </c>
      <c r="I2170" s="101" t="s">
        <v>29</v>
      </c>
      <c r="J2170" s="1">
        <f>DATEVALUE(RIGHT(jaar_zip[[#This Row],[YYYYMMDD]],2)&amp;"-"&amp;MID(jaar_zip[[#This Row],[YYYYMMDD]],5,2)&amp;"-"&amp;LEFT(jaar_zip[[#This Row],[YYYYMMDD]],4))</f>
        <v>45386</v>
      </c>
      <c r="K2170" s="101" t="str">
        <f>IF(AND(VALUE(MONTH(jaar_zip[[#This Row],[Datum]]))=1,VALUE(WEEKNUM(jaar_zip[[#This Row],[Datum]],21))&gt;51),RIGHT(YEAR(jaar_zip[[#This Row],[Datum]])-1,2),RIGHT(YEAR(jaar_zip[[#This Row],[Datum]]),2))&amp;"-"&amp; TEXT(WEEKNUM(jaar_zip[[#This Row],[Datum]],21),"00")</f>
        <v>24-14</v>
      </c>
      <c r="L2170" s="101">
        <f>MONTH(jaar_zip[[#This Row],[Datum]])</f>
        <v>4</v>
      </c>
      <c r="M2170" s="101">
        <f>IF(ISNUMBER(jaar_zip[[#This Row],[etmaaltemperatuur]]),IF(jaar_zip[[#This Row],[etmaaltemperatuur]]&lt;stookgrens,stookgrens-jaar_zip[[#This Row],[etmaaltemperatuur]],0),"")</f>
        <v>6.3000000000000007</v>
      </c>
      <c r="N2170" s="101">
        <f>IF(ISNUMBER(jaar_zip[[#This Row],[graaddagen]]),IF(OR(MONTH(jaar_zip[[#This Row],[Datum]])=1,MONTH(jaar_zip[[#This Row],[Datum]])=2,MONTH(jaar_zip[[#This Row],[Datum]])=11,MONTH(jaar_zip[[#This Row],[Datum]])=12),1.1,IF(OR(MONTH(jaar_zip[[#This Row],[Datum]])=3,MONTH(jaar_zip[[#This Row],[Datum]])=10),1,0.8))*jaar_zip[[#This Row],[graaddagen]],"")</f>
        <v>5.0400000000000009</v>
      </c>
      <c r="O2170" s="101">
        <f>IF(ISNUMBER(jaar_zip[[#This Row],[etmaaltemperatuur]]),IF(jaar_zip[[#This Row],[etmaaltemperatuur]]&gt;stookgrens,jaar_zip[[#This Row],[etmaaltemperatuur]]-stookgrens,0),"")</f>
        <v>0</v>
      </c>
    </row>
    <row r="2171" spans="1:15" x14ac:dyDescent="0.3">
      <c r="A2171">
        <v>283</v>
      </c>
      <c r="B2171">
        <v>20240405</v>
      </c>
      <c r="C2171">
        <v>3.8</v>
      </c>
      <c r="D2171">
        <v>13.5</v>
      </c>
      <c r="E2171">
        <v>662</v>
      </c>
      <c r="F2171">
        <v>2.4</v>
      </c>
      <c r="H2171">
        <v>84</v>
      </c>
      <c r="I2171" s="101" t="s">
        <v>29</v>
      </c>
      <c r="J2171" s="1">
        <f>DATEVALUE(RIGHT(jaar_zip[[#This Row],[YYYYMMDD]],2)&amp;"-"&amp;MID(jaar_zip[[#This Row],[YYYYMMDD]],5,2)&amp;"-"&amp;LEFT(jaar_zip[[#This Row],[YYYYMMDD]],4))</f>
        <v>45387</v>
      </c>
      <c r="K2171" s="101" t="str">
        <f>IF(AND(VALUE(MONTH(jaar_zip[[#This Row],[Datum]]))=1,VALUE(WEEKNUM(jaar_zip[[#This Row],[Datum]],21))&gt;51),RIGHT(YEAR(jaar_zip[[#This Row],[Datum]])-1,2),RIGHT(YEAR(jaar_zip[[#This Row],[Datum]]),2))&amp;"-"&amp; TEXT(WEEKNUM(jaar_zip[[#This Row],[Datum]],21),"00")</f>
        <v>24-14</v>
      </c>
      <c r="L2171" s="101">
        <f>MONTH(jaar_zip[[#This Row],[Datum]])</f>
        <v>4</v>
      </c>
      <c r="M2171" s="101">
        <f>IF(ISNUMBER(jaar_zip[[#This Row],[etmaaltemperatuur]]),IF(jaar_zip[[#This Row],[etmaaltemperatuur]]&lt;stookgrens,stookgrens-jaar_zip[[#This Row],[etmaaltemperatuur]],0),"")</f>
        <v>4.5</v>
      </c>
      <c r="N2171" s="101">
        <f>IF(ISNUMBER(jaar_zip[[#This Row],[graaddagen]]),IF(OR(MONTH(jaar_zip[[#This Row],[Datum]])=1,MONTH(jaar_zip[[#This Row],[Datum]])=2,MONTH(jaar_zip[[#This Row],[Datum]])=11,MONTH(jaar_zip[[#This Row],[Datum]])=12),1.1,IF(OR(MONTH(jaar_zip[[#This Row],[Datum]])=3,MONTH(jaar_zip[[#This Row],[Datum]])=10),1,0.8))*jaar_zip[[#This Row],[graaddagen]],"")</f>
        <v>3.6</v>
      </c>
      <c r="O2171" s="101">
        <f>IF(ISNUMBER(jaar_zip[[#This Row],[etmaaltemperatuur]]),IF(jaar_zip[[#This Row],[etmaaltemperatuur]]&gt;stookgrens,jaar_zip[[#This Row],[etmaaltemperatuur]]-stookgrens,0),"")</f>
        <v>0</v>
      </c>
    </row>
    <row r="2172" spans="1:15" x14ac:dyDescent="0.3">
      <c r="A2172">
        <v>283</v>
      </c>
      <c r="B2172">
        <v>20240406</v>
      </c>
      <c r="C2172">
        <v>3.5</v>
      </c>
      <c r="D2172">
        <v>18.100000000000001</v>
      </c>
      <c r="E2172">
        <v>1598</v>
      </c>
      <c r="F2172">
        <v>0</v>
      </c>
      <c r="H2172">
        <v>67</v>
      </c>
      <c r="I2172" s="101" t="s">
        <v>29</v>
      </c>
      <c r="J2172" s="1">
        <f>DATEVALUE(RIGHT(jaar_zip[[#This Row],[YYYYMMDD]],2)&amp;"-"&amp;MID(jaar_zip[[#This Row],[YYYYMMDD]],5,2)&amp;"-"&amp;LEFT(jaar_zip[[#This Row],[YYYYMMDD]],4))</f>
        <v>45388</v>
      </c>
      <c r="K2172" s="101" t="str">
        <f>IF(AND(VALUE(MONTH(jaar_zip[[#This Row],[Datum]]))=1,VALUE(WEEKNUM(jaar_zip[[#This Row],[Datum]],21))&gt;51),RIGHT(YEAR(jaar_zip[[#This Row],[Datum]])-1,2),RIGHT(YEAR(jaar_zip[[#This Row],[Datum]]),2))&amp;"-"&amp; TEXT(WEEKNUM(jaar_zip[[#This Row],[Datum]],21),"00")</f>
        <v>24-14</v>
      </c>
      <c r="L2172" s="101">
        <f>MONTH(jaar_zip[[#This Row],[Datum]])</f>
        <v>4</v>
      </c>
      <c r="M2172" s="101">
        <f>IF(ISNUMBER(jaar_zip[[#This Row],[etmaaltemperatuur]]),IF(jaar_zip[[#This Row],[etmaaltemperatuur]]&lt;stookgrens,stookgrens-jaar_zip[[#This Row],[etmaaltemperatuur]],0),"")</f>
        <v>0</v>
      </c>
      <c r="N2172" s="101">
        <f>IF(ISNUMBER(jaar_zip[[#This Row],[graaddagen]]),IF(OR(MONTH(jaar_zip[[#This Row],[Datum]])=1,MONTH(jaar_zip[[#This Row],[Datum]])=2,MONTH(jaar_zip[[#This Row],[Datum]])=11,MONTH(jaar_zip[[#This Row],[Datum]])=12),1.1,IF(OR(MONTH(jaar_zip[[#This Row],[Datum]])=3,MONTH(jaar_zip[[#This Row],[Datum]])=10),1,0.8))*jaar_zip[[#This Row],[graaddagen]],"")</f>
        <v>0</v>
      </c>
      <c r="O2172" s="101">
        <f>IF(ISNUMBER(jaar_zip[[#This Row],[etmaaltemperatuur]]),IF(jaar_zip[[#This Row],[etmaaltemperatuur]]&gt;stookgrens,jaar_zip[[#This Row],[etmaaltemperatuur]]-stookgrens,0),"")</f>
        <v>0.10000000000000142</v>
      </c>
    </row>
    <row r="2173" spans="1:15" x14ac:dyDescent="0.3">
      <c r="A2173">
        <v>283</v>
      </c>
      <c r="B2173">
        <v>20240407</v>
      </c>
      <c r="C2173">
        <v>3.7</v>
      </c>
      <c r="D2173">
        <v>16.5</v>
      </c>
      <c r="E2173">
        <v>1408</v>
      </c>
      <c r="F2173">
        <v>1.7</v>
      </c>
      <c r="H2173">
        <v>68</v>
      </c>
      <c r="I2173" s="101" t="s">
        <v>29</v>
      </c>
      <c r="J2173" s="1">
        <f>DATEVALUE(RIGHT(jaar_zip[[#This Row],[YYYYMMDD]],2)&amp;"-"&amp;MID(jaar_zip[[#This Row],[YYYYMMDD]],5,2)&amp;"-"&amp;LEFT(jaar_zip[[#This Row],[YYYYMMDD]],4))</f>
        <v>45389</v>
      </c>
      <c r="K2173" s="101" t="str">
        <f>IF(AND(VALUE(MONTH(jaar_zip[[#This Row],[Datum]]))=1,VALUE(WEEKNUM(jaar_zip[[#This Row],[Datum]],21))&gt;51),RIGHT(YEAR(jaar_zip[[#This Row],[Datum]])-1,2),RIGHT(YEAR(jaar_zip[[#This Row],[Datum]]),2))&amp;"-"&amp; TEXT(WEEKNUM(jaar_zip[[#This Row],[Datum]],21),"00")</f>
        <v>24-14</v>
      </c>
      <c r="L2173" s="101">
        <f>MONTH(jaar_zip[[#This Row],[Datum]])</f>
        <v>4</v>
      </c>
      <c r="M2173" s="101">
        <f>IF(ISNUMBER(jaar_zip[[#This Row],[etmaaltemperatuur]]),IF(jaar_zip[[#This Row],[etmaaltemperatuur]]&lt;stookgrens,stookgrens-jaar_zip[[#This Row],[etmaaltemperatuur]],0),"")</f>
        <v>1.5</v>
      </c>
      <c r="N2173" s="101">
        <f>IF(ISNUMBER(jaar_zip[[#This Row],[graaddagen]]),IF(OR(MONTH(jaar_zip[[#This Row],[Datum]])=1,MONTH(jaar_zip[[#This Row],[Datum]])=2,MONTH(jaar_zip[[#This Row],[Datum]])=11,MONTH(jaar_zip[[#This Row],[Datum]])=12),1.1,IF(OR(MONTH(jaar_zip[[#This Row],[Datum]])=3,MONTH(jaar_zip[[#This Row],[Datum]])=10),1,0.8))*jaar_zip[[#This Row],[graaddagen]],"")</f>
        <v>1.2000000000000002</v>
      </c>
      <c r="O2173" s="101">
        <f>IF(ISNUMBER(jaar_zip[[#This Row],[etmaaltemperatuur]]),IF(jaar_zip[[#This Row],[etmaaltemperatuur]]&gt;stookgrens,jaar_zip[[#This Row],[etmaaltemperatuur]]-stookgrens,0),"")</f>
        <v>0</v>
      </c>
    </row>
    <row r="2174" spans="1:15" x14ac:dyDescent="0.3">
      <c r="A2174">
        <v>283</v>
      </c>
      <c r="B2174">
        <v>20240408</v>
      </c>
      <c r="C2174">
        <v>2.1</v>
      </c>
      <c r="D2174">
        <v>15.2</v>
      </c>
      <c r="E2174">
        <v>1268</v>
      </c>
      <c r="F2174">
        <v>1.1000000000000001</v>
      </c>
      <c r="H2174">
        <v>87</v>
      </c>
      <c r="I2174" s="101" t="s">
        <v>29</v>
      </c>
      <c r="J2174" s="1">
        <f>DATEVALUE(RIGHT(jaar_zip[[#This Row],[YYYYMMDD]],2)&amp;"-"&amp;MID(jaar_zip[[#This Row],[YYYYMMDD]],5,2)&amp;"-"&amp;LEFT(jaar_zip[[#This Row],[YYYYMMDD]],4))</f>
        <v>45390</v>
      </c>
      <c r="K2174" s="101" t="str">
        <f>IF(AND(VALUE(MONTH(jaar_zip[[#This Row],[Datum]]))=1,VALUE(WEEKNUM(jaar_zip[[#This Row],[Datum]],21))&gt;51),RIGHT(YEAR(jaar_zip[[#This Row],[Datum]])-1,2),RIGHT(YEAR(jaar_zip[[#This Row],[Datum]]),2))&amp;"-"&amp; TEXT(WEEKNUM(jaar_zip[[#This Row],[Datum]],21),"00")</f>
        <v>24-15</v>
      </c>
      <c r="L2174" s="101">
        <f>MONTH(jaar_zip[[#This Row],[Datum]])</f>
        <v>4</v>
      </c>
      <c r="M2174" s="101">
        <f>IF(ISNUMBER(jaar_zip[[#This Row],[etmaaltemperatuur]]),IF(jaar_zip[[#This Row],[etmaaltemperatuur]]&lt;stookgrens,stookgrens-jaar_zip[[#This Row],[etmaaltemperatuur]],0),"")</f>
        <v>2.8000000000000007</v>
      </c>
      <c r="N2174" s="101">
        <f>IF(ISNUMBER(jaar_zip[[#This Row],[graaddagen]]),IF(OR(MONTH(jaar_zip[[#This Row],[Datum]])=1,MONTH(jaar_zip[[#This Row],[Datum]])=2,MONTH(jaar_zip[[#This Row],[Datum]])=11,MONTH(jaar_zip[[#This Row],[Datum]])=12),1.1,IF(OR(MONTH(jaar_zip[[#This Row],[Datum]])=3,MONTH(jaar_zip[[#This Row],[Datum]])=10),1,0.8))*jaar_zip[[#This Row],[graaddagen]],"")</f>
        <v>2.2400000000000007</v>
      </c>
      <c r="O2174" s="101">
        <f>IF(ISNUMBER(jaar_zip[[#This Row],[etmaaltemperatuur]]),IF(jaar_zip[[#This Row],[etmaaltemperatuur]]&gt;stookgrens,jaar_zip[[#This Row],[etmaaltemperatuur]]-stookgrens,0),"")</f>
        <v>0</v>
      </c>
    </row>
    <row r="2175" spans="1:15" x14ac:dyDescent="0.3">
      <c r="A2175">
        <v>283</v>
      </c>
      <c r="B2175">
        <v>20240409</v>
      </c>
      <c r="C2175">
        <v>4.7</v>
      </c>
      <c r="D2175">
        <v>12.1</v>
      </c>
      <c r="E2175">
        <v>1162</v>
      </c>
      <c r="F2175">
        <v>1.3</v>
      </c>
      <c r="H2175">
        <v>77</v>
      </c>
      <c r="I2175" s="101" t="s">
        <v>29</v>
      </c>
      <c r="J2175" s="1">
        <f>DATEVALUE(RIGHT(jaar_zip[[#This Row],[YYYYMMDD]],2)&amp;"-"&amp;MID(jaar_zip[[#This Row],[YYYYMMDD]],5,2)&amp;"-"&amp;LEFT(jaar_zip[[#This Row],[YYYYMMDD]],4))</f>
        <v>45391</v>
      </c>
      <c r="K2175" s="101" t="str">
        <f>IF(AND(VALUE(MONTH(jaar_zip[[#This Row],[Datum]]))=1,VALUE(WEEKNUM(jaar_zip[[#This Row],[Datum]],21))&gt;51),RIGHT(YEAR(jaar_zip[[#This Row],[Datum]])-1,2),RIGHT(YEAR(jaar_zip[[#This Row],[Datum]]),2))&amp;"-"&amp; TEXT(WEEKNUM(jaar_zip[[#This Row],[Datum]],21),"00")</f>
        <v>24-15</v>
      </c>
      <c r="L2175" s="101">
        <f>MONTH(jaar_zip[[#This Row],[Datum]])</f>
        <v>4</v>
      </c>
      <c r="M2175" s="101">
        <f>IF(ISNUMBER(jaar_zip[[#This Row],[etmaaltemperatuur]]),IF(jaar_zip[[#This Row],[etmaaltemperatuur]]&lt;stookgrens,stookgrens-jaar_zip[[#This Row],[etmaaltemperatuur]],0),"")</f>
        <v>5.9</v>
      </c>
      <c r="N2175" s="101">
        <f>IF(ISNUMBER(jaar_zip[[#This Row],[graaddagen]]),IF(OR(MONTH(jaar_zip[[#This Row],[Datum]])=1,MONTH(jaar_zip[[#This Row],[Datum]])=2,MONTH(jaar_zip[[#This Row],[Datum]])=11,MONTH(jaar_zip[[#This Row],[Datum]])=12),1.1,IF(OR(MONTH(jaar_zip[[#This Row],[Datum]])=3,MONTH(jaar_zip[[#This Row],[Datum]])=10),1,0.8))*jaar_zip[[#This Row],[graaddagen]],"")</f>
        <v>4.7200000000000006</v>
      </c>
      <c r="O2175" s="101">
        <f>IF(ISNUMBER(jaar_zip[[#This Row],[etmaaltemperatuur]]),IF(jaar_zip[[#This Row],[etmaaltemperatuur]]&gt;stookgrens,jaar_zip[[#This Row],[etmaaltemperatuur]]-stookgrens,0),"")</f>
        <v>0</v>
      </c>
    </row>
    <row r="2176" spans="1:15" x14ac:dyDescent="0.3">
      <c r="A2176">
        <v>283</v>
      </c>
      <c r="B2176">
        <v>20240410</v>
      </c>
      <c r="C2176">
        <v>3.4</v>
      </c>
      <c r="D2176">
        <v>10.4</v>
      </c>
      <c r="E2176">
        <v>1533</v>
      </c>
      <c r="F2176">
        <v>0.2</v>
      </c>
      <c r="H2176">
        <v>72</v>
      </c>
      <c r="I2176" s="101" t="s">
        <v>29</v>
      </c>
      <c r="J2176" s="1">
        <f>DATEVALUE(RIGHT(jaar_zip[[#This Row],[YYYYMMDD]],2)&amp;"-"&amp;MID(jaar_zip[[#This Row],[YYYYMMDD]],5,2)&amp;"-"&amp;LEFT(jaar_zip[[#This Row],[YYYYMMDD]],4))</f>
        <v>45392</v>
      </c>
      <c r="K2176" s="101" t="str">
        <f>IF(AND(VALUE(MONTH(jaar_zip[[#This Row],[Datum]]))=1,VALUE(WEEKNUM(jaar_zip[[#This Row],[Datum]],21))&gt;51),RIGHT(YEAR(jaar_zip[[#This Row],[Datum]])-1,2),RIGHT(YEAR(jaar_zip[[#This Row],[Datum]]),2))&amp;"-"&amp; TEXT(WEEKNUM(jaar_zip[[#This Row],[Datum]],21),"00")</f>
        <v>24-15</v>
      </c>
      <c r="L2176" s="101">
        <f>MONTH(jaar_zip[[#This Row],[Datum]])</f>
        <v>4</v>
      </c>
      <c r="M2176" s="101">
        <f>IF(ISNUMBER(jaar_zip[[#This Row],[etmaaltemperatuur]]),IF(jaar_zip[[#This Row],[etmaaltemperatuur]]&lt;stookgrens,stookgrens-jaar_zip[[#This Row],[etmaaltemperatuur]],0),"")</f>
        <v>7.6</v>
      </c>
      <c r="N2176" s="101">
        <f>IF(ISNUMBER(jaar_zip[[#This Row],[graaddagen]]),IF(OR(MONTH(jaar_zip[[#This Row],[Datum]])=1,MONTH(jaar_zip[[#This Row],[Datum]])=2,MONTH(jaar_zip[[#This Row],[Datum]])=11,MONTH(jaar_zip[[#This Row],[Datum]])=12),1.1,IF(OR(MONTH(jaar_zip[[#This Row],[Datum]])=3,MONTH(jaar_zip[[#This Row],[Datum]])=10),1,0.8))*jaar_zip[[#This Row],[graaddagen]],"")</f>
        <v>6.08</v>
      </c>
      <c r="O2176" s="101">
        <f>IF(ISNUMBER(jaar_zip[[#This Row],[etmaaltemperatuur]]),IF(jaar_zip[[#This Row],[etmaaltemperatuur]]&gt;stookgrens,jaar_zip[[#This Row],[etmaaltemperatuur]]-stookgrens,0),"")</f>
        <v>0</v>
      </c>
    </row>
    <row r="2177" spans="1:15" x14ac:dyDescent="0.3">
      <c r="A2177">
        <v>283</v>
      </c>
      <c r="B2177">
        <v>20240411</v>
      </c>
      <c r="C2177">
        <v>3.2</v>
      </c>
      <c r="D2177">
        <v>12.2</v>
      </c>
      <c r="E2177">
        <v>532</v>
      </c>
      <c r="F2177">
        <v>1.2</v>
      </c>
      <c r="H2177">
        <v>85</v>
      </c>
      <c r="I2177" s="101" t="s">
        <v>29</v>
      </c>
      <c r="J2177" s="1">
        <f>DATEVALUE(RIGHT(jaar_zip[[#This Row],[YYYYMMDD]],2)&amp;"-"&amp;MID(jaar_zip[[#This Row],[YYYYMMDD]],5,2)&amp;"-"&amp;LEFT(jaar_zip[[#This Row],[YYYYMMDD]],4))</f>
        <v>45393</v>
      </c>
      <c r="K2177" s="101" t="str">
        <f>IF(AND(VALUE(MONTH(jaar_zip[[#This Row],[Datum]]))=1,VALUE(WEEKNUM(jaar_zip[[#This Row],[Datum]],21))&gt;51),RIGHT(YEAR(jaar_zip[[#This Row],[Datum]])-1,2),RIGHT(YEAR(jaar_zip[[#This Row],[Datum]]),2))&amp;"-"&amp; TEXT(WEEKNUM(jaar_zip[[#This Row],[Datum]],21),"00")</f>
        <v>24-15</v>
      </c>
      <c r="L2177" s="101">
        <f>MONTH(jaar_zip[[#This Row],[Datum]])</f>
        <v>4</v>
      </c>
      <c r="M2177" s="101">
        <f>IF(ISNUMBER(jaar_zip[[#This Row],[etmaaltemperatuur]]),IF(jaar_zip[[#This Row],[etmaaltemperatuur]]&lt;stookgrens,stookgrens-jaar_zip[[#This Row],[etmaaltemperatuur]],0),"")</f>
        <v>5.8000000000000007</v>
      </c>
      <c r="N2177" s="101">
        <f>IF(ISNUMBER(jaar_zip[[#This Row],[graaddagen]]),IF(OR(MONTH(jaar_zip[[#This Row],[Datum]])=1,MONTH(jaar_zip[[#This Row],[Datum]])=2,MONTH(jaar_zip[[#This Row],[Datum]])=11,MONTH(jaar_zip[[#This Row],[Datum]])=12),1.1,IF(OR(MONTH(jaar_zip[[#This Row],[Datum]])=3,MONTH(jaar_zip[[#This Row],[Datum]])=10),1,0.8))*jaar_zip[[#This Row],[graaddagen]],"")</f>
        <v>4.6400000000000006</v>
      </c>
      <c r="O2177" s="101">
        <f>IF(ISNUMBER(jaar_zip[[#This Row],[etmaaltemperatuur]]),IF(jaar_zip[[#This Row],[etmaaltemperatuur]]&gt;stookgrens,jaar_zip[[#This Row],[etmaaltemperatuur]]-stookgrens,0),"")</f>
        <v>0</v>
      </c>
    </row>
    <row r="2178" spans="1:15" x14ac:dyDescent="0.3">
      <c r="A2178">
        <v>283</v>
      </c>
      <c r="B2178">
        <v>20240412</v>
      </c>
      <c r="C2178">
        <v>3.7</v>
      </c>
      <c r="D2178">
        <v>15.6</v>
      </c>
      <c r="E2178">
        <v>1300</v>
      </c>
      <c r="F2178">
        <v>0</v>
      </c>
      <c r="H2178">
        <v>81</v>
      </c>
      <c r="I2178" s="101" t="s">
        <v>29</v>
      </c>
      <c r="J2178" s="1">
        <f>DATEVALUE(RIGHT(jaar_zip[[#This Row],[YYYYMMDD]],2)&amp;"-"&amp;MID(jaar_zip[[#This Row],[YYYYMMDD]],5,2)&amp;"-"&amp;LEFT(jaar_zip[[#This Row],[YYYYMMDD]],4))</f>
        <v>45394</v>
      </c>
      <c r="K2178" s="101" t="str">
        <f>IF(AND(VALUE(MONTH(jaar_zip[[#This Row],[Datum]]))=1,VALUE(WEEKNUM(jaar_zip[[#This Row],[Datum]],21))&gt;51),RIGHT(YEAR(jaar_zip[[#This Row],[Datum]])-1,2),RIGHT(YEAR(jaar_zip[[#This Row],[Datum]]),2))&amp;"-"&amp; TEXT(WEEKNUM(jaar_zip[[#This Row],[Datum]],21),"00")</f>
        <v>24-15</v>
      </c>
      <c r="L2178" s="101">
        <f>MONTH(jaar_zip[[#This Row],[Datum]])</f>
        <v>4</v>
      </c>
      <c r="M2178" s="101">
        <f>IF(ISNUMBER(jaar_zip[[#This Row],[etmaaltemperatuur]]),IF(jaar_zip[[#This Row],[etmaaltemperatuur]]&lt;stookgrens,stookgrens-jaar_zip[[#This Row],[etmaaltemperatuur]],0),"")</f>
        <v>2.4000000000000004</v>
      </c>
      <c r="N2178" s="101">
        <f>IF(ISNUMBER(jaar_zip[[#This Row],[graaddagen]]),IF(OR(MONTH(jaar_zip[[#This Row],[Datum]])=1,MONTH(jaar_zip[[#This Row],[Datum]])=2,MONTH(jaar_zip[[#This Row],[Datum]])=11,MONTH(jaar_zip[[#This Row],[Datum]])=12),1.1,IF(OR(MONTH(jaar_zip[[#This Row],[Datum]])=3,MONTH(jaar_zip[[#This Row],[Datum]])=10),1,0.8))*jaar_zip[[#This Row],[graaddagen]],"")</f>
        <v>1.9200000000000004</v>
      </c>
      <c r="O2178" s="101">
        <f>IF(ISNUMBER(jaar_zip[[#This Row],[etmaaltemperatuur]]),IF(jaar_zip[[#This Row],[etmaaltemperatuur]]&gt;stookgrens,jaar_zip[[#This Row],[etmaaltemperatuur]]-stookgrens,0),"")</f>
        <v>0</v>
      </c>
    </row>
    <row r="2179" spans="1:15" x14ac:dyDescent="0.3">
      <c r="A2179">
        <v>283</v>
      </c>
      <c r="B2179">
        <v>20240413</v>
      </c>
      <c r="C2179">
        <v>3.3</v>
      </c>
      <c r="D2179">
        <v>17.399999999999999</v>
      </c>
      <c r="E2179">
        <v>1723</v>
      </c>
      <c r="F2179">
        <v>0</v>
      </c>
      <c r="H2179">
        <v>73</v>
      </c>
      <c r="I2179" s="101" t="s">
        <v>29</v>
      </c>
      <c r="J2179" s="1">
        <f>DATEVALUE(RIGHT(jaar_zip[[#This Row],[YYYYMMDD]],2)&amp;"-"&amp;MID(jaar_zip[[#This Row],[YYYYMMDD]],5,2)&amp;"-"&amp;LEFT(jaar_zip[[#This Row],[YYYYMMDD]],4))</f>
        <v>45395</v>
      </c>
      <c r="K2179" s="101" t="str">
        <f>IF(AND(VALUE(MONTH(jaar_zip[[#This Row],[Datum]]))=1,VALUE(WEEKNUM(jaar_zip[[#This Row],[Datum]],21))&gt;51),RIGHT(YEAR(jaar_zip[[#This Row],[Datum]])-1,2),RIGHT(YEAR(jaar_zip[[#This Row],[Datum]]),2))&amp;"-"&amp; TEXT(WEEKNUM(jaar_zip[[#This Row],[Datum]],21),"00")</f>
        <v>24-15</v>
      </c>
      <c r="L2179" s="101">
        <f>MONTH(jaar_zip[[#This Row],[Datum]])</f>
        <v>4</v>
      </c>
      <c r="M2179" s="101">
        <f>IF(ISNUMBER(jaar_zip[[#This Row],[etmaaltemperatuur]]),IF(jaar_zip[[#This Row],[etmaaltemperatuur]]&lt;stookgrens,stookgrens-jaar_zip[[#This Row],[etmaaltemperatuur]],0),"")</f>
        <v>0.60000000000000142</v>
      </c>
      <c r="N2179" s="101">
        <f>IF(ISNUMBER(jaar_zip[[#This Row],[graaddagen]]),IF(OR(MONTH(jaar_zip[[#This Row],[Datum]])=1,MONTH(jaar_zip[[#This Row],[Datum]])=2,MONTH(jaar_zip[[#This Row],[Datum]])=11,MONTH(jaar_zip[[#This Row],[Datum]])=12),1.1,IF(OR(MONTH(jaar_zip[[#This Row],[Datum]])=3,MONTH(jaar_zip[[#This Row],[Datum]])=10),1,0.8))*jaar_zip[[#This Row],[graaddagen]],"")</f>
        <v>0.48000000000000115</v>
      </c>
      <c r="O2179" s="101">
        <f>IF(ISNUMBER(jaar_zip[[#This Row],[etmaaltemperatuur]]),IF(jaar_zip[[#This Row],[etmaaltemperatuur]]&gt;stookgrens,jaar_zip[[#This Row],[etmaaltemperatuur]]-stookgrens,0),"")</f>
        <v>0</v>
      </c>
    </row>
    <row r="2180" spans="1:15" x14ac:dyDescent="0.3">
      <c r="A2180">
        <v>283</v>
      </c>
      <c r="B2180">
        <v>20240414</v>
      </c>
      <c r="C2180">
        <v>2.7</v>
      </c>
      <c r="D2180">
        <v>11.6</v>
      </c>
      <c r="E2180">
        <v>1680</v>
      </c>
      <c r="F2180">
        <v>0</v>
      </c>
      <c r="H2180">
        <v>69</v>
      </c>
      <c r="I2180" s="101" t="s">
        <v>29</v>
      </c>
      <c r="J2180" s="1">
        <f>DATEVALUE(RIGHT(jaar_zip[[#This Row],[YYYYMMDD]],2)&amp;"-"&amp;MID(jaar_zip[[#This Row],[YYYYMMDD]],5,2)&amp;"-"&amp;LEFT(jaar_zip[[#This Row],[YYYYMMDD]],4))</f>
        <v>45396</v>
      </c>
      <c r="K2180" s="101" t="str">
        <f>IF(AND(VALUE(MONTH(jaar_zip[[#This Row],[Datum]]))=1,VALUE(WEEKNUM(jaar_zip[[#This Row],[Datum]],21))&gt;51),RIGHT(YEAR(jaar_zip[[#This Row],[Datum]])-1,2),RIGHT(YEAR(jaar_zip[[#This Row],[Datum]]),2))&amp;"-"&amp; TEXT(WEEKNUM(jaar_zip[[#This Row],[Datum]],21),"00")</f>
        <v>24-15</v>
      </c>
      <c r="L2180" s="101">
        <f>MONTH(jaar_zip[[#This Row],[Datum]])</f>
        <v>4</v>
      </c>
      <c r="M2180" s="101">
        <f>IF(ISNUMBER(jaar_zip[[#This Row],[etmaaltemperatuur]]),IF(jaar_zip[[#This Row],[etmaaltemperatuur]]&lt;stookgrens,stookgrens-jaar_zip[[#This Row],[etmaaltemperatuur]],0),"")</f>
        <v>6.4</v>
      </c>
      <c r="N2180" s="101">
        <f>IF(ISNUMBER(jaar_zip[[#This Row],[graaddagen]]),IF(OR(MONTH(jaar_zip[[#This Row],[Datum]])=1,MONTH(jaar_zip[[#This Row],[Datum]])=2,MONTH(jaar_zip[[#This Row],[Datum]])=11,MONTH(jaar_zip[[#This Row],[Datum]])=12),1.1,IF(OR(MONTH(jaar_zip[[#This Row],[Datum]])=3,MONTH(jaar_zip[[#This Row],[Datum]])=10),1,0.8))*jaar_zip[[#This Row],[graaddagen]],"")</f>
        <v>5.120000000000001</v>
      </c>
      <c r="O2180" s="101">
        <f>IF(ISNUMBER(jaar_zip[[#This Row],[etmaaltemperatuur]]),IF(jaar_zip[[#This Row],[etmaaltemperatuur]]&gt;stookgrens,jaar_zip[[#This Row],[etmaaltemperatuur]]-stookgrens,0),"")</f>
        <v>0</v>
      </c>
    </row>
    <row r="2181" spans="1:15" x14ac:dyDescent="0.3">
      <c r="A2181">
        <v>283</v>
      </c>
      <c r="B2181">
        <v>20240415</v>
      </c>
      <c r="C2181">
        <v>4.5999999999999996</v>
      </c>
      <c r="D2181">
        <v>7.6</v>
      </c>
      <c r="E2181">
        <v>1052</v>
      </c>
      <c r="F2181">
        <v>10.6</v>
      </c>
      <c r="H2181">
        <v>82</v>
      </c>
      <c r="I2181" s="101" t="s">
        <v>29</v>
      </c>
      <c r="J2181" s="1">
        <f>DATEVALUE(RIGHT(jaar_zip[[#This Row],[YYYYMMDD]],2)&amp;"-"&amp;MID(jaar_zip[[#This Row],[YYYYMMDD]],5,2)&amp;"-"&amp;LEFT(jaar_zip[[#This Row],[YYYYMMDD]],4))</f>
        <v>45397</v>
      </c>
      <c r="K2181" s="101" t="str">
        <f>IF(AND(VALUE(MONTH(jaar_zip[[#This Row],[Datum]]))=1,VALUE(WEEKNUM(jaar_zip[[#This Row],[Datum]],21))&gt;51),RIGHT(YEAR(jaar_zip[[#This Row],[Datum]])-1,2),RIGHT(YEAR(jaar_zip[[#This Row],[Datum]]),2))&amp;"-"&amp; TEXT(WEEKNUM(jaar_zip[[#This Row],[Datum]],21),"00")</f>
        <v>24-16</v>
      </c>
      <c r="L2181" s="101">
        <f>MONTH(jaar_zip[[#This Row],[Datum]])</f>
        <v>4</v>
      </c>
      <c r="M2181" s="101">
        <f>IF(ISNUMBER(jaar_zip[[#This Row],[etmaaltemperatuur]]),IF(jaar_zip[[#This Row],[etmaaltemperatuur]]&lt;stookgrens,stookgrens-jaar_zip[[#This Row],[etmaaltemperatuur]],0),"")</f>
        <v>10.4</v>
      </c>
      <c r="N2181" s="101">
        <f>IF(ISNUMBER(jaar_zip[[#This Row],[graaddagen]]),IF(OR(MONTH(jaar_zip[[#This Row],[Datum]])=1,MONTH(jaar_zip[[#This Row],[Datum]])=2,MONTH(jaar_zip[[#This Row],[Datum]])=11,MONTH(jaar_zip[[#This Row],[Datum]])=12),1.1,IF(OR(MONTH(jaar_zip[[#This Row],[Datum]])=3,MONTH(jaar_zip[[#This Row],[Datum]])=10),1,0.8))*jaar_zip[[#This Row],[graaddagen]],"")</f>
        <v>8.32</v>
      </c>
      <c r="O2181" s="101">
        <f>IF(ISNUMBER(jaar_zip[[#This Row],[etmaaltemperatuur]]),IF(jaar_zip[[#This Row],[etmaaltemperatuur]]&gt;stookgrens,jaar_zip[[#This Row],[etmaaltemperatuur]]-stookgrens,0),"")</f>
        <v>0</v>
      </c>
    </row>
    <row r="2182" spans="1:15" x14ac:dyDescent="0.3">
      <c r="A2182">
        <v>283</v>
      </c>
      <c r="B2182">
        <v>20240416</v>
      </c>
      <c r="C2182">
        <v>5</v>
      </c>
      <c r="D2182">
        <v>7.1</v>
      </c>
      <c r="E2182">
        <v>1235</v>
      </c>
      <c r="F2182">
        <v>9</v>
      </c>
      <c r="H2182">
        <v>85</v>
      </c>
      <c r="I2182" s="101" t="s">
        <v>29</v>
      </c>
      <c r="J2182" s="1">
        <f>DATEVALUE(RIGHT(jaar_zip[[#This Row],[YYYYMMDD]],2)&amp;"-"&amp;MID(jaar_zip[[#This Row],[YYYYMMDD]],5,2)&amp;"-"&amp;LEFT(jaar_zip[[#This Row],[YYYYMMDD]],4))</f>
        <v>45398</v>
      </c>
      <c r="K2182" s="101" t="str">
        <f>IF(AND(VALUE(MONTH(jaar_zip[[#This Row],[Datum]]))=1,VALUE(WEEKNUM(jaar_zip[[#This Row],[Datum]],21))&gt;51),RIGHT(YEAR(jaar_zip[[#This Row],[Datum]])-1,2),RIGHT(YEAR(jaar_zip[[#This Row],[Datum]]),2))&amp;"-"&amp; TEXT(WEEKNUM(jaar_zip[[#This Row],[Datum]],21),"00")</f>
        <v>24-16</v>
      </c>
      <c r="L2182" s="101">
        <f>MONTH(jaar_zip[[#This Row],[Datum]])</f>
        <v>4</v>
      </c>
      <c r="M2182" s="101">
        <f>IF(ISNUMBER(jaar_zip[[#This Row],[etmaaltemperatuur]]),IF(jaar_zip[[#This Row],[etmaaltemperatuur]]&lt;stookgrens,stookgrens-jaar_zip[[#This Row],[etmaaltemperatuur]],0),"")</f>
        <v>10.9</v>
      </c>
      <c r="N2182" s="101">
        <f>IF(ISNUMBER(jaar_zip[[#This Row],[graaddagen]]),IF(OR(MONTH(jaar_zip[[#This Row],[Datum]])=1,MONTH(jaar_zip[[#This Row],[Datum]])=2,MONTH(jaar_zip[[#This Row],[Datum]])=11,MONTH(jaar_zip[[#This Row],[Datum]])=12),1.1,IF(OR(MONTH(jaar_zip[[#This Row],[Datum]])=3,MONTH(jaar_zip[[#This Row],[Datum]])=10),1,0.8))*jaar_zip[[#This Row],[graaddagen]],"")</f>
        <v>8.7200000000000006</v>
      </c>
      <c r="O2182" s="101">
        <f>IF(ISNUMBER(jaar_zip[[#This Row],[etmaaltemperatuur]]),IF(jaar_zip[[#This Row],[etmaaltemperatuur]]&gt;stookgrens,jaar_zip[[#This Row],[etmaaltemperatuur]]-stookgrens,0),"")</f>
        <v>0</v>
      </c>
    </row>
    <row r="2183" spans="1:15" x14ac:dyDescent="0.3">
      <c r="A2183">
        <v>283</v>
      </c>
      <c r="B2183">
        <v>20240417</v>
      </c>
      <c r="C2183">
        <v>2.4</v>
      </c>
      <c r="D2183">
        <v>5.3</v>
      </c>
      <c r="E2183">
        <v>1090</v>
      </c>
      <c r="F2183">
        <v>6.7</v>
      </c>
      <c r="H2183">
        <v>90</v>
      </c>
      <c r="I2183" s="101" t="s">
        <v>29</v>
      </c>
      <c r="J2183" s="1">
        <f>DATEVALUE(RIGHT(jaar_zip[[#This Row],[YYYYMMDD]],2)&amp;"-"&amp;MID(jaar_zip[[#This Row],[YYYYMMDD]],5,2)&amp;"-"&amp;LEFT(jaar_zip[[#This Row],[YYYYMMDD]],4))</f>
        <v>45399</v>
      </c>
      <c r="K2183" s="101" t="str">
        <f>IF(AND(VALUE(MONTH(jaar_zip[[#This Row],[Datum]]))=1,VALUE(WEEKNUM(jaar_zip[[#This Row],[Datum]],21))&gt;51),RIGHT(YEAR(jaar_zip[[#This Row],[Datum]])-1,2),RIGHT(YEAR(jaar_zip[[#This Row],[Datum]]),2))&amp;"-"&amp; TEXT(WEEKNUM(jaar_zip[[#This Row],[Datum]],21),"00")</f>
        <v>24-16</v>
      </c>
      <c r="L2183" s="101">
        <f>MONTH(jaar_zip[[#This Row],[Datum]])</f>
        <v>4</v>
      </c>
      <c r="M2183" s="101">
        <f>IF(ISNUMBER(jaar_zip[[#This Row],[etmaaltemperatuur]]),IF(jaar_zip[[#This Row],[etmaaltemperatuur]]&lt;stookgrens,stookgrens-jaar_zip[[#This Row],[etmaaltemperatuur]],0),"")</f>
        <v>12.7</v>
      </c>
      <c r="N2183" s="101">
        <f>IF(ISNUMBER(jaar_zip[[#This Row],[graaddagen]]),IF(OR(MONTH(jaar_zip[[#This Row],[Datum]])=1,MONTH(jaar_zip[[#This Row],[Datum]])=2,MONTH(jaar_zip[[#This Row],[Datum]])=11,MONTH(jaar_zip[[#This Row],[Datum]])=12),1.1,IF(OR(MONTH(jaar_zip[[#This Row],[Datum]])=3,MONTH(jaar_zip[[#This Row],[Datum]])=10),1,0.8))*jaar_zip[[#This Row],[graaddagen]],"")</f>
        <v>10.16</v>
      </c>
      <c r="O2183" s="101">
        <f>IF(ISNUMBER(jaar_zip[[#This Row],[etmaaltemperatuur]]),IF(jaar_zip[[#This Row],[etmaaltemperatuur]]&gt;stookgrens,jaar_zip[[#This Row],[etmaaltemperatuur]]-stookgrens,0),"")</f>
        <v>0</v>
      </c>
    </row>
    <row r="2184" spans="1:15" x14ac:dyDescent="0.3">
      <c r="A2184">
        <v>283</v>
      </c>
      <c r="B2184">
        <v>20240418</v>
      </c>
      <c r="C2184">
        <v>2.9</v>
      </c>
      <c r="D2184">
        <v>7</v>
      </c>
      <c r="E2184">
        <v>1584</v>
      </c>
      <c r="F2184">
        <v>0.2</v>
      </c>
      <c r="H2184">
        <v>76</v>
      </c>
      <c r="I2184" s="101" t="s">
        <v>29</v>
      </c>
      <c r="J2184" s="1">
        <f>DATEVALUE(RIGHT(jaar_zip[[#This Row],[YYYYMMDD]],2)&amp;"-"&amp;MID(jaar_zip[[#This Row],[YYYYMMDD]],5,2)&amp;"-"&amp;LEFT(jaar_zip[[#This Row],[YYYYMMDD]],4))</f>
        <v>45400</v>
      </c>
      <c r="K2184" s="101" t="str">
        <f>IF(AND(VALUE(MONTH(jaar_zip[[#This Row],[Datum]]))=1,VALUE(WEEKNUM(jaar_zip[[#This Row],[Datum]],21))&gt;51),RIGHT(YEAR(jaar_zip[[#This Row],[Datum]])-1,2),RIGHT(YEAR(jaar_zip[[#This Row],[Datum]]),2))&amp;"-"&amp; TEXT(WEEKNUM(jaar_zip[[#This Row],[Datum]],21),"00")</f>
        <v>24-16</v>
      </c>
      <c r="L2184" s="101">
        <f>MONTH(jaar_zip[[#This Row],[Datum]])</f>
        <v>4</v>
      </c>
      <c r="M2184" s="101">
        <f>IF(ISNUMBER(jaar_zip[[#This Row],[etmaaltemperatuur]]),IF(jaar_zip[[#This Row],[etmaaltemperatuur]]&lt;stookgrens,stookgrens-jaar_zip[[#This Row],[etmaaltemperatuur]],0),"")</f>
        <v>11</v>
      </c>
      <c r="N2184" s="101">
        <f>IF(ISNUMBER(jaar_zip[[#This Row],[graaddagen]]),IF(OR(MONTH(jaar_zip[[#This Row],[Datum]])=1,MONTH(jaar_zip[[#This Row],[Datum]])=2,MONTH(jaar_zip[[#This Row],[Datum]])=11,MONTH(jaar_zip[[#This Row],[Datum]])=12),1.1,IF(OR(MONTH(jaar_zip[[#This Row],[Datum]])=3,MONTH(jaar_zip[[#This Row],[Datum]])=10),1,0.8))*jaar_zip[[#This Row],[graaddagen]],"")</f>
        <v>8.8000000000000007</v>
      </c>
      <c r="O2184" s="101">
        <f>IF(ISNUMBER(jaar_zip[[#This Row],[etmaaltemperatuur]]),IF(jaar_zip[[#This Row],[etmaaltemperatuur]]&gt;stookgrens,jaar_zip[[#This Row],[etmaaltemperatuur]]-stookgrens,0),"")</f>
        <v>0</v>
      </c>
    </row>
    <row r="2185" spans="1:15" x14ac:dyDescent="0.3">
      <c r="A2185">
        <v>283</v>
      </c>
      <c r="B2185">
        <v>20240419</v>
      </c>
      <c r="C2185">
        <v>5.6</v>
      </c>
      <c r="D2185">
        <v>7.2</v>
      </c>
      <c r="E2185">
        <v>1083</v>
      </c>
      <c r="F2185">
        <v>9.9</v>
      </c>
      <c r="H2185">
        <v>89</v>
      </c>
      <c r="I2185" s="101" t="s">
        <v>29</v>
      </c>
      <c r="J2185" s="1">
        <f>DATEVALUE(RIGHT(jaar_zip[[#This Row],[YYYYMMDD]],2)&amp;"-"&amp;MID(jaar_zip[[#This Row],[YYYYMMDD]],5,2)&amp;"-"&amp;LEFT(jaar_zip[[#This Row],[YYYYMMDD]],4))</f>
        <v>45401</v>
      </c>
      <c r="K2185" s="101" t="str">
        <f>IF(AND(VALUE(MONTH(jaar_zip[[#This Row],[Datum]]))=1,VALUE(WEEKNUM(jaar_zip[[#This Row],[Datum]],21))&gt;51),RIGHT(YEAR(jaar_zip[[#This Row],[Datum]])-1,2),RIGHT(YEAR(jaar_zip[[#This Row],[Datum]]),2))&amp;"-"&amp; TEXT(WEEKNUM(jaar_zip[[#This Row],[Datum]],21),"00")</f>
        <v>24-16</v>
      </c>
      <c r="L2185" s="101">
        <f>MONTH(jaar_zip[[#This Row],[Datum]])</f>
        <v>4</v>
      </c>
      <c r="M2185" s="101">
        <f>IF(ISNUMBER(jaar_zip[[#This Row],[etmaaltemperatuur]]),IF(jaar_zip[[#This Row],[etmaaltemperatuur]]&lt;stookgrens,stookgrens-jaar_zip[[#This Row],[etmaaltemperatuur]],0),"")</f>
        <v>10.8</v>
      </c>
      <c r="N2185" s="101">
        <f>IF(ISNUMBER(jaar_zip[[#This Row],[graaddagen]]),IF(OR(MONTH(jaar_zip[[#This Row],[Datum]])=1,MONTH(jaar_zip[[#This Row],[Datum]])=2,MONTH(jaar_zip[[#This Row],[Datum]])=11,MONTH(jaar_zip[[#This Row],[Datum]])=12),1.1,IF(OR(MONTH(jaar_zip[[#This Row],[Datum]])=3,MONTH(jaar_zip[[#This Row],[Datum]])=10),1,0.8))*jaar_zip[[#This Row],[graaddagen]],"")</f>
        <v>8.64</v>
      </c>
      <c r="O2185" s="101">
        <f>IF(ISNUMBER(jaar_zip[[#This Row],[etmaaltemperatuur]]),IF(jaar_zip[[#This Row],[etmaaltemperatuur]]&gt;stookgrens,jaar_zip[[#This Row],[etmaaltemperatuur]]-stookgrens,0),"")</f>
        <v>0</v>
      </c>
    </row>
    <row r="2186" spans="1:15" x14ac:dyDescent="0.3">
      <c r="A2186">
        <v>283</v>
      </c>
      <c r="B2186">
        <v>20240420</v>
      </c>
      <c r="C2186">
        <v>4.3</v>
      </c>
      <c r="D2186">
        <v>6.5</v>
      </c>
      <c r="E2186">
        <v>1310</v>
      </c>
      <c r="F2186">
        <v>10.6</v>
      </c>
      <c r="H2186">
        <v>87</v>
      </c>
      <c r="I2186" s="101" t="s">
        <v>29</v>
      </c>
      <c r="J2186" s="1">
        <f>DATEVALUE(RIGHT(jaar_zip[[#This Row],[YYYYMMDD]],2)&amp;"-"&amp;MID(jaar_zip[[#This Row],[YYYYMMDD]],5,2)&amp;"-"&amp;LEFT(jaar_zip[[#This Row],[YYYYMMDD]],4))</f>
        <v>45402</v>
      </c>
      <c r="K2186" s="101" t="str">
        <f>IF(AND(VALUE(MONTH(jaar_zip[[#This Row],[Datum]]))=1,VALUE(WEEKNUM(jaar_zip[[#This Row],[Datum]],21))&gt;51),RIGHT(YEAR(jaar_zip[[#This Row],[Datum]])-1,2),RIGHT(YEAR(jaar_zip[[#This Row],[Datum]]),2))&amp;"-"&amp; TEXT(WEEKNUM(jaar_zip[[#This Row],[Datum]],21),"00")</f>
        <v>24-16</v>
      </c>
      <c r="L2186" s="101">
        <f>MONTH(jaar_zip[[#This Row],[Datum]])</f>
        <v>4</v>
      </c>
      <c r="M2186" s="101">
        <f>IF(ISNUMBER(jaar_zip[[#This Row],[etmaaltemperatuur]]),IF(jaar_zip[[#This Row],[etmaaltemperatuur]]&lt;stookgrens,stookgrens-jaar_zip[[#This Row],[etmaaltemperatuur]],0),"")</f>
        <v>11.5</v>
      </c>
      <c r="N2186" s="101">
        <f>IF(ISNUMBER(jaar_zip[[#This Row],[graaddagen]]),IF(OR(MONTH(jaar_zip[[#This Row],[Datum]])=1,MONTH(jaar_zip[[#This Row],[Datum]])=2,MONTH(jaar_zip[[#This Row],[Datum]])=11,MONTH(jaar_zip[[#This Row],[Datum]])=12),1.1,IF(OR(MONTH(jaar_zip[[#This Row],[Datum]])=3,MONTH(jaar_zip[[#This Row],[Datum]])=10),1,0.8))*jaar_zip[[#This Row],[graaddagen]],"")</f>
        <v>9.2000000000000011</v>
      </c>
      <c r="O2186" s="101">
        <f>IF(ISNUMBER(jaar_zip[[#This Row],[etmaaltemperatuur]]),IF(jaar_zip[[#This Row],[etmaaltemperatuur]]&gt;stookgrens,jaar_zip[[#This Row],[etmaaltemperatuur]]-stookgrens,0),"")</f>
        <v>0</v>
      </c>
    </row>
    <row r="2187" spans="1:15" x14ac:dyDescent="0.3">
      <c r="A2187">
        <v>283</v>
      </c>
      <c r="B2187">
        <v>20240421</v>
      </c>
      <c r="C2187">
        <v>3.7</v>
      </c>
      <c r="D2187">
        <v>5.7</v>
      </c>
      <c r="E2187">
        <v>1771</v>
      </c>
      <c r="F2187">
        <v>1.7</v>
      </c>
      <c r="H2187">
        <v>76</v>
      </c>
      <c r="I2187" s="101" t="s">
        <v>29</v>
      </c>
      <c r="J2187" s="1">
        <f>DATEVALUE(RIGHT(jaar_zip[[#This Row],[YYYYMMDD]],2)&amp;"-"&amp;MID(jaar_zip[[#This Row],[YYYYMMDD]],5,2)&amp;"-"&amp;LEFT(jaar_zip[[#This Row],[YYYYMMDD]],4))</f>
        <v>45403</v>
      </c>
      <c r="K2187" s="101" t="str">
        <f>IF(AND(VALUE(MONTH(jaar_zip[[#This Row],[Datum]]))=1,VALUE(WEEKNUM(jaar_zip[[#This Row],[Datum]],21))&gt;51),RIGHT(YEAR(jaar_zip[[#This Row],[Datum]])-1,2),RIGHT(YEAR(jaar_zip[[#This Row],[Datum]]),2))&amp;"-"&amp; TEXT(WEEKNUM(jaar_zip[[#This Row],[Datum]],21),"00")</f>
        <v>24-16</v>
      </c>
      <c r="L2187" s="101">
        <f>MONTH(jaar_zip[[#This Row],[Datum]])</f>
        <v>4</v>
      </c>
      <c r="M2187" s="101">
        <f>IF(ISNUMBER(jaar_zip[[#This Row],[etmaaltemperatuur]]),IF(jaar_zip[[#This Row],[etmaaltemperatuur]]&lt;stookgrens,stookgrens-jaar_zip[[#This Row],[etmaaltemperatuur]],0),"")</f>
        <v>12.3</v>
      </c>
      <c r="N2187" s="101">
        <f>IF(ISNUMBER(jaar_zip[[#This Row],[graaddagen]]),IF(OR(MONTH(jaar_zip[[#This Row],[Datum]])=1,MONTH(jaar_zip[[#This Row],[Datum]])=2,MONTH(jaar_zip[[#This Row],[Datum]])=11,MONTH(jaar_zip[[#This Row],[Datum]])=12),1.1,IF(OR(MONTH(jaar_zip[[#This Row],[Datum]])=3,MONTH(jaar_zip[[#This Row],[Datum]])=10),1,0.8))*jaar_zip[[#This Row],[graaddagen]],"")</f>
        <v>9.8400000000000016</v>
      </c>
      <c r="O2187" s="101">
        <f>IF(ISNUMBER(jaar_zip[[#This Row],[etmaaltemperatuur]]),IF(jaar_zip[[#This Row],[etmaaltemperatuur]]&gt;stookgrens,jaar_zip[[#This Row],[etmaaltemperatuur]]-stookgrens,0),"")</f>
        <v>0</v>
      </c>
    </row>
    <row r="2188" spans="1:15" x14ac:dyDescent="0.3">
      <c r="A2188">
        <v>283</v>
      </c>
      <c r="B2188">
        <v>20240422</v>
      </c>
      <c r="C2188">
        <v>2.8</v>
      </c>
      <c r="D2188">
        <v>4.7</v>
      </c>
      <c r="E2188">
        <v>1689</v>
      </c>
      <c r="F2188">
        <v>0.8</v>
      </c>
      <c r="H2188">
        <v>78</v>
      </c>
      <c r="I2188" s="101" t="s">
        <v>29</v>
      </c>
      <c r="J2188" s="1">
        <f>DATEVALUE(RIGHT(jaar_zip[[#This Row],[YYYYMMDD]],2)&amp;"-"&amp;MID(jaar_zip[[#This Row],[YYYYMMDD]],5,2)&amp;"-"&amp;LEFT(jaar_zip[[#This Row],[YYYYMMDD]],4))</f>
        <v>45404</v>
      </c>
      <c r="K2188" s="101" t="str">
        <f>IF(AND(VALUE(MONTH(jaar_zip[[#This Row],[Datum]]))=1,VALUE(WEEKNUM(jaar_zip[[#This Row],[Datum]],21))&gt;51),RIGHT(YEAR(jaar_zip[[#This Row],[Datum]])-1,2),RIGHT(YEAR(jaar_zip[[#This Row],[Datum]]),2))&amp;"-"&amp; TEXT(WEEKNUM(jaar_zip[[#This Row],[Datum]],21),"00")</f>
        <v>24-17</v>
      </c>
      <c r="L2188" s="101">
        <f>MONTH(jaar_zip[[#This Row],[Datum]])</f>
        <v>4</v>
      </c>
      <c r="M2188" s="101">
        <f>IF(ISNUMBER(jaar_zip[[#This Row],[etmaaltemperatuur]]),IF(jaar_zip[[#This Row],[etmaaltemperatuur]]&lt;stookgrens,stookgrens-jaar_zip[[#This Row],[etmaaltemperatuur]],0),"")</f>
        <v>13.3</v>
      </c>
      <c r="N2188" s="101">
        <f>IF(ISNUMBER(jaar_zip[[#This Row],[graaddagen]]),IF(OR(MONTH(jaar_zip[[#This Row],[Datum]])=1,MONTH(jaar_zip[[#This Row],[Datum]])=2,MONTH(jaar_zip[[#This Row],[Datum]])=11,MONTH(jaar_zip[[#This Row],[Datum]])=12),1.1,IF(OR(MONTH(jaar_zip[[#This Row],[Datum]])=3,MONTH(jaar_zip[[#This Row],[Datum]])=10),1,0.8))*jaar_zip[[#This Row],[graaddagen]],"")</f>
        <v>10.64</v>
      </c>
      <c r="O2188" s="101">
        <f>IF(ISNUMBER(jaar_zip[[#This Row],[etmaaltemperatuur]]),IF(jaar_zip[[#This Row],[etmaaltemperatuur]]&gt;stookgrens,jaar_zip[[#This Row],[etmaaltemperatuur]]-stookgrens,0),"")</f>
        <v>0</v>
      </c>
    </row>
    <row r="2189" spans="1:15" x14ac:dyDescent="0.3">
      <c r="A2189">
        <v>283</v>
      </c>
      <c r="B2189">
        <v>20240423</v>
      </c>
      <c r="C2189">
        <v>2.2999999999999998</v>
      </c>
      <c r="D2189">
        <v>5.5</v>
      </c>
      <c r="E2189">
        <v>1863</v>
      </c>
      <c r="F2189">
        <v>1.5</v>
      </c>
      <c r="H2189">
        <v>74</v>
      </c>
      <c r="I2189" s="101" t="s">
        <v>29</v>
      </c>
      <c r="J2189" s="1">
        <f>DATEVALUE(RIGHT(jaar_zip[[#This Row],[YYYYMMDD]],2)&amp;"-"&amp;MID(jaar_zip[[#This Row],[YYYYMMDD]],5,2)&amp;"-"&amp;LEFT(jaar_zip[[#This Row],[YYYYMMDD]],4))</f>
        <v>45405</v>
      </c>
      <c r="K2189" s="101" t="str">
        <f>IF(AND(VALUE(MONTH(jaar_zip[[#This Row],[Datum]]))=1,VALUE(WEEKNUM(jaar_zip[[#This Row],[Datum]],21))&gt;51),RIGHT(YEAR(jaar_zip[[#This Row],[Datum]])-1,2),RIGHT(YEAR(jaar_zip[[#This Row],[Datum]]),2))&amp;"-"&amp; TEXT(WEEKNUM(jaar_zip[[#This Row],[Datum]],21),"00")</f>
        <v>24-17</v>
      </c>
      <c r="L2189" s="101">
        <f>MONTH(jaar_zip[[#This Row],[Datum]])</f>
        <v>4</v>
      </c>
      <c r="M2189" s="101">
        <f>IF(ISNUMBER(jaar_zip[[#This Row],[etmaaltemperatuur]]),IF(jaar_zip[[#This Row],[etmaaltemperatuur]]&lt;stookgrens,stookgrens-jaar_zip[[#This Row],[etmaaltemperatuur]],0),"")</f>
        <v>12.5</v>
      </c>
      <c r="N2189" s="101">
        <f>IF(ISNUMBER(jaar_zip[[#This Row],[graaddagen]]),IF(OR(MONTH(jaar_zip[[#This Row],[Datum]])=1,MONTH(jaar_zip[[#This Row],[Datum]])=2,MONTH(jaar_zip[[#This Row],[Datum]])=11,MONTH(jaar_zip[[#This Row],[Datum]])=12),1.1,IF(OR(MONTH(jaar_zip[[#This Row],[Datum]])=3,MONTH(jaar_zip[[#This Row],[Datum]])=10),1,0.8))*jaar_zip[[#This Row],[graaddagen]],"")</f>
        <v>10</v>
      </c>
      <c r="O2189" s="101">
        <f>IF(ISNUMBER(jaar_zip[[#This Row],[etmaaltemperatuur]]),IF(jaar_zip[[#This Row],[etmaaltemperatuur]]&gt;stookgrens,jaar_zip[[#This Row],[etmaaltemperatuur]]-stookgrens,0),"")</f>
        <v>0</v>
      </c>
    </row>
    <row r="2190" spans="1:15" x14ac:dyDescent="0.3">
      <c r="A2190">
        <v>283</v>
      </c>
      <c r="B2190">
        <v>20240424</v>
      </c>
      <c r="C2190">
        <v>3.6</v>
      </c>
      <c r="D2190">
        <v>5.5</v>
      </c>
      <c r="E2190">
        <v>1344</v>
      </c>
      <c r="F2190">
        <v>4.5</v>
      </c>
      <c r="H2190">
        <v>86</v>
      </c>
      <c r="I2190" s="101" t="s">
        <v>29</v>
      </c>
      <c r="J2190" s="1">
        <f>DATEVALUE(RIGHT(jaar_zip[[#This Row],[YYYYMMDD]],2)&amp;"-"&amp;MID(jaar_zip[[#This Row],[YYYYMMDD]],5,2)&amp;"-"&amp;LEFT(jaar_zip[[#This Row],[YYYYMMDD]],4))</f>
        <v>45406</v>
      </c>
      <c r="K2190" s="101" t="str">
        <f>IF(AND(VALUE(MONTH(jaar_zip[[#This Row],[Datum]]))=1,VALUE(WEEKNUM(jaar_zip[[#This Row],[Datum]],21))&gt;51),RIGHT(YEAR(jaar_zip[[#This Row],[Datum]])-1,2),RIGHT(YEAR(jaar_zip[[#This Row],[Datum]]),2))&amp;"-"&amp; TEXT(WEEKNUM(jaar_zip[[#This Row],[Datum]],21),"00")</f>
        <v>24-17</v>
      </c>
      <c r="L2190" s="101">
        <f>MONTH(jaar_zip[[#This Row],[Datum]])</f>
        <v>4</v>
      </c>
      <c r="M2190" s="101">
        <f>IF(ISNUMBER(jaar_zip[[#This Row],[etmaaltemperatuur]]),IF(jaar_zip[[#This Row],[etmaaltemperatuur]]&lt;stookgrens,stookgrens-jaar_zip[[#This Row],[etmaaltemperatuur]],0),"")</f>
        <v>12.5</v>
      </c>
      <c r="N2190" s="101">
        <f>IF(ISNUMBER(jaar_zip[[#This Row],[graaddagen]]),IF(OR(MONTH(jaar_zip[[#This Row],[Datum]])=1,MONTH(jaar_zip[[#This Row],[Datum]])=2,MONTH(jaar_zip[[#This Row],[Datum]])=11,MONTH(jaar_zip[[#This Row],[Datum]])=12),1.1,IF(OR(MONTH(jaar_zip[[#This Row],[Datum]])=3,MONTH(jaar_zip[[#This Row],[Datum]])=10),1,0.8))*jaar_zip[[#This Row],[graaddagen]],"")</f>
        <v>10</v>
      </c>
      <c r="O2190" s="101">
        <f>IF(ISNUMBER(jaar_zip[[#This Row],[etmaaltemperatuur]]),IF(jaar_zip[[#This Row],[etmaaltemperatuur]]&gt;stookgrens,jaar_zip[[#This Row],[etmaaltemperatuur]]-stookgrens,0),"")</f>
        <v>0</v>
      </c>
    </row>
    <row r="2191" spans="1:15" x14ac:dyDescent="0.3">
      <c r="A2191">
        <v>283</v>
      </c>
      <c r="B2191">
        <v>20240425</v>
      </c>
      <c r="C2191">
        <v>3.6</v>
      </c>
      <c r="D2191">
        <v>6.6</v>
      </c>
      <c r="E2191">
        <v>1587</v>
      </c>
      <c r="F2191">
        <v>1.2</v>
      </c>
      <c r="H2191">
        <v>78</v>
      </c>
      <c r="I2191" s="101" t="s">
        <v>29</v>
      </c>
      <c r="J2191" s="1">
        <f>DATEVALUE(RIGHT(jaar_zip[[#This Row],[YYYYMMDD]],2)&amp;"-"&amp;MID(jaar_zip[[#This Row],[YYYYMMDD]],5,2)&amp;"-"&amp;LEFT(jaar_zip[[#This Row],[YYYYMMDD]],4))</f>
        <v>45407</v>
      </c>
      <c r="K2191" s="101" t="str">
        <f>IF(AND(VALUE(MONTH(jaar_zip[[#This Row],[Datum]]))=1,VALUE(WEEKNUM(jaar_zip[[#This Row],[Datum]],21))&gt;51),RIGHT(YEAR(jaar_zip[[#This Row],[Datum]])-1,2),RIGHT(YEAR(jaar_zip[[#This Row],[Datum]]),2))&amp;"-"&amp; TEXT(WEEKNUM(jaar_zip[[#This Row],[Datum]],21),"00")</f>
        <v>24-17</v>
      </c>
      <c r="L2191" s="101">
        <f>MONTH(jaar_zip[[#This Row],[Datum]])</f>
        <v>4</v>
      </c>
      <c r="M2191" s="101">
        <f>IF(ISNUMBER(jaar_zip[[#This Row],[etmaaltemperatuur]]),IF(jaar_zip[[#This Row],[etmaaltemperatuur]]&lt;stookgrens,stookgrens-jaar_zip[[#This Row],[etmaaltemperatuur]],0),"")</f>
        <v>11.4</v>
      </c>
      <c r="N2191" s="101">
        <f>IF(ISNUMBER(jaar_zip[[#This Row],[graaddagen]]),IF(OR(MONTH(jaar_zip[[#This Row],[Datum]])=1,MONTH(jaar_zip[[#This Row],[Datum]])=2,MONTH(jaar_zip[[#This Row],[Datum]])=11,MONTH(jaar_zip[[#This Row],[Datum]])=12),1.1,IF(OR(MONTH(jaar_zip[[#This Row],[Datum]])=3,MONTH(jaar_zip[[#This Row],[Datum]])=10),1,0.8))*jaar_zip[[#This Row],[graaddagen]],"")</f>
        <v>9.120000000000001</v>
      </c>
      <c r="O2191" s="101">
        <f>IF(ISNUMBER(jaar_zip[[#This Row],[etmaaltemperatuur]]),IF(jaar_zip[[#This Row],[etmaaltemperatuur]]&gt;stookgrens,jaar_zip[[#This Row],[etmaaltemperatuur]]-stookgrens,0),"")</f>
        <v>0</v>
      </c>
    </row>
    <row r="2192" spans="1:15" x14ac:dyDescent="0.3">
      <c r="A2192">
        <v>283</v>
      </c>
      <c r="B2192">
        <v>20240426</v>
      </c>
      <c r="C2192">
        <v>2</v>
      </c>
      <c r="D2192">
        <v>8.6</v>
      </c>
      <c r="E2192">
        <v>1826</v>
      </c>
      <c r="F2192">
        <v>4.7</v>
      </c>
      <c r="H2192">
        <v>81</v>
      </c>
      <c r="I2192" s="101" t="s">
        <v>29</v>
      </c>
      <c r="J2192" s="1">
        <f>DATEVALUE(RIGHT(jaar_zip[[#This Row],[YYYYMMDD]],2)&amp;"-"&amp;MID(jaar_zip[[#This Row],[YYYYMMDD]],5,2)&amp;"-"&amp;LEFT(jaar_zip[[#This Row],[YYYYMMDD]],4))</f>
        <v>45408</v>
      </c>
      <c r="K2192" s="101" t="str">
        <f>IF(AND(VALUE(MONTH(jaar_zip[[#This Row],[Datum]]))=1,VALUE(WEEKNUM(jaar_zip[[#This Row],[Datum]],21))&gt;51),RIGHT(YEAR(jaar_zip[[#This Row],[Datum]])-1,2),RIGHT(YEAR(jaar_zip[[#This Row],[Datum]]),2))&amp;"-"&amp; TEXT(WEEKNUM(jaar_zip[[#This Row],[Datum]],21),"00")</f>
        <v>24-17</v>
      </c>
      <c r="L2192" s="101">
        <f>MONTH(jaar_zip[[#This Row],[Datum]])</f>
        <v>4</v>
      </c>
      <c r="M2192" s="101">
        <f>IF(ISNUMBER(jaar_zip[[#This Row],[etmaaltemperatuur]]),IF(jaar_zip[[#This Row],[etmaaltemperatuur]]&lt;stookgrens,stookgrens-jaar_zip[[#This Row],[etmaaltemperatuur]],0),"")</f>
        <v>9.4</v>
      </c>
      <c r="N2192" s="101">
        <f>IF(ISNUMBER(jaar_zip[[#This Row],[graaddagen]]),IF(OR(MONTH(jaar_zip[[#This Row],[Datum]])=1,MONTH(jaar_zip[[#This Row],[Datum]])=2,MONTH(jaar_zip[[#This Row],[Datum]])=11,MONTH(jaar_zip[[#This Row],[Datum]])=12),1.1,IF(OR(MONTH(jaar_zip[[#This Row],[Datum]])=3,MONTH(jaar_zip[[#This Row],[Datum]])=10),1,0.8))*jaar_zip[[#This Row],[graaddagen]],"")</f>
        <v>7.5200000000000005</v>
      </c>
      <c r="O2192" s="101">
        <f>IF(ISNUMBER(jaar_zip[[#This Row],[etmaaltemperatuur]]),IF(jaar_zip[[#This Row],[etmaaltemperatuur]]&gt;stookgrens,jaar_zip[[#This Row],[etmaaltemperatuur]]-stookgrens,0),"")</f>
        <v>0</v>
      </c>
    </row>
    <row r="2193" spans="1:15" x14ac:dyDescent="0.3">
      <c r="A2193">
        <v>283</v>
      </c>
      <c r="B2193">
        <v>20240427</v>
      </c>
      <c r="C2193">
        <v>2.9</v>
      </c>
      <c r="D2193">
        <v>12.4</v>
      </c>
      <c r="E2193">
        <v>1412</v>
      </c>
      <c r="F2193">
        <v>0.1</v>
      </c>
      <c r="H2193">
        <v>78</v>
      </c>
      <c r="I2193" s="101" t="s">
        <v>29</v>
      </c>
      <c r="J2193" s="1">
        <f>DATEVALUE(RIGHT(jaar_zip[[#This Row],[YYYYMMDD]],2)&amp;"-"&amp;MID(jaar_zip[[#This Row],[YYYYMMDD]],5,2)&amp;"-"&amp;LEFT(jaar_zip[[#This Row],[YYYYMMDD]],4))</f>
        <v>45409</v>
      </c>
      <c r="K2193" s="101" t="str">
        <f>IF(AND(VALUE(MONTH(jaar_zip[[#This Row],[Datum]]))=1,VALUE(WEEKNUM(jaar_zip[[#This Row],[Datum]],21))&gt;51),RIGHT(YEAR(jaar_zip[[#This Row],[Datum]])-1,2),RIGHT(YEAR(jaar_zip[[#This Row],[Datum]]),2))&amp;"-"&amp; TEXT(WEEKNUM(jaar_zip[[#This Row],[Datum]],21),"00")</f>
        <v>24-17</v>
      </c>
      <c r="L2193" s="101">
        <f>MONTH(jaar_zip[[#This Row],[Datum]])</f>
        <v>4</v>
      </c>
      <c r="M2193" s="101">
        <f>IF(ISNUMBER(jaar_zip[[#This Row],[etmaaltemperatuur]]),IF(jaar_zip[[#This Row],[etmaaltemperatuur]]&lt;stookgrens,stookgrens-jaar_zip[[#This Row],[etmaaltemperatuur]],0),"")</f>
        <v>5.6</v>
      </c>
      <c r="N2193" s="101">
        <f>IF(ISNUMBER(jaar_zip[[#This Row],[graaddagen]]),IF(OR(MONTH(jaar_zip[[#This Row],[Datum]])=1,MONTH(jaar_zip[[#This Row],[Datum]])=2,MONTH(jaar_zip[[#This Row],[Datum]])=11,MONTH(jaar_zip[[#This Row],[Datum]])=12),1.1,IF(OR(MONTH(jaar_zip[[#This Row],[Datum]])=3,MONTH(jaar_zip[[#This Row],[Datum]])=10),1,0.8))*jaar_zip[[#This Row],[graaddagen]],"")</f>
        <v>4.4799999999999995</v>
      </c>
      <c r="O2193" s="101">
        <f>IF(ISNUMBER(jaar_zip[[#This Row],[etmaaltemperatuur]]),IF(jaar_zip[[#This Row],[etmaaltemperatuur]]&gt;stookgrens,jaar_zip[[#This Row],[etmaaltemperatuur]]-stookgrens,0),"")</f>
        <v>0</v>
      </c>
    </row>
    <row r="2194" spans="1:15" x14ac:dyDescent="0.3">
      <c r="A2194">
        <v>283</v>
      </c>
      <c r="B2194">
        <v>20240428</v>
      </c>
      <c r="C2194">
        <v>4.2</v>
      </c>
      <c r="D2194">
        <v>13.6</v>
      </c>
      <c r="E2194">
        <v>1838</v>
      </c>
      <c r="F2194">
        <v>0</v>
      </c>
      <c r="H2194">
        <v>67</v>
      </c>
      <c r="I2194" s="101" t="s">
        <v>29</v>
      </c>
      <c r="J2194" s="1">
        <f>DATEVALUE(RIGHT(jaar_zip[[#This Row],[YYYYMMDD]],2)&amp;"-"&amp;MID(jaar_zip[[#This Row],[YYYYMMDD]],5,2)&amp;"-"&amp;LEFT(jaar_zip[[#This Row],[YYYYMMDD]],4))</f>
        <v>45410</v>
      </c>
      <c r="K2194" s="101" t="str">
        <f>IF(AND(VALUE(MONTH(jaar_zip[[#This Row],[Datum]]))=1,VALUE(WEEKNUM(jaar_zip[[#This Row],[Datum]],21))&gt;51),RIGHT(YEAR(jaar_zip[[#This Row],[Datum]])-1,2),RIGHT(YEAR(jaar_zip[[#This Row],[Datum]]),2))&amp;"-"&amp; TEXT(WEEKNUM(jaar_zip[[#This Row],[Datum]],21),"00")</f>
        <v>24-17</v>
      </c>
      <c r="L2194" s="101">
        <f>MONTH(jaar_zip[[#This Row],[Datum]])</f>
        <v>4</v>
      </c>
      <c r="M2194" s="101">
        <f>IF(ISNUMBER(jaar_zip[[#This Row],[etmaaltemperatuur]]),IF(jaar_zip[[#This Row],[etmaaltemperatuur]]&lt;stookgrens,stookgrens-jaar_zip[[#This Row],[etmaaltemperatuur]],0),"")</f>
        <v>4.4000000000000004</v>
      </c>
      <c r="N2194" s="101">
        <f>IF(ISNUMBER(jaar_zip[[#This Row],[graaddagen]]),IF(OR(MONTH(jaar_zip[[#This Row],[Datum]])=1,MONTH(jaar_zip[[#This Row],[Datum]])=2,MONTH(jaar_zip[[#This Row],[Datum]])=11,MONTH(jaar_zip[[#This Row],[Datum]])=12),1.1,IF(OR(MONTH(jaar_zip[[#This Row],[Datum]])=3,MONTH(jaar_zip[[#This Row],[Datum]])=10),1,0.8))*jaar_zip[[#This Row],[graaddagen]],"")</f>
        <v>3.5200000000000005</v>
      </c>
      <c r="O2194" s="101">
        <f>IF(ISNUMBER(jaar_zip[[#This Row],[etmaaltemperatuur]]),IF(jaar_zip[[#This Row],[etmaaltemperatuur]]&gt;stookgrens,jaar_zip[[#This Row],[etmaaltemperatuur]]-stookgrens,0),"")</f>
        <v>0</v>
      </c>
    </row>
    <row r="2195" spans="1:15" x14ac:dyDescent="0.3">
      <c r="A2195">
        <v>283</v>
      </c>
      <c r="B2195">
        <v>20240429</v>
      </c>
      <c r="C2195">
        <v>2.2000000000000002</v>
      </c>
      <c r="D2195">
        <v>13.7</v>
      </c>
      <c r="E2195">
        <v>2039</v>
      </c>
      <c r="F2195">
        <v>0</v>
      </c>
      <c r="H2195">
        <v>72</v>
      </c>
      <c r="I2195" s="101" t="s">
        <v>29</v>
      </c>
      <c r="J2195" s="1">
        <f>DATEVALUE(RIGHT(jaar_zip[[#This Row],[YYYYMMDD]],2)&amp;"-"&amp;MID(jaar_zip[[#This Row],[YYYYMMDD]],5,2)&amp;"-"&amp;LEFT(jaar_zip[[#This Row],[YYYYMMDD]],4))</f>
        <v>45411</v>
      </c>
      <c r="K2195" s="101" t="str">
        <f>IF(AND(VALUE(MONTH(jaar_zip[[#This Row],[Datum]]))=1,VALUE(WEEKNUM(jaar_zip[[#This Row],[Datum]],21))&gt;51),RIGHT(YEAR(jaar_zip[[#This Row],[Datum]])-1,2),RIGHT(YEAR(jaar_zip[[#This Row],[Datum]]),2))&amp;"-"&amp; TEXT(WEEKNUM(jaar_zip[[#This Row],[Datum]],21),"00")</f>
        <v>24-18</v>
      </c>
      <c r="L2195" s="101">
        <f>MONTH(jaar_zip[[#This Row],[Datum]])</f>
        <v>4</v>
      </c>
      <c r="M2195" s="101">
        <f>IF(ISNUMBER(jaar_zip[[#This Row],[etmaaltemperatuur]]),IF(jaar_zip[[#This Row],[etmaaltemperatuur]]&lt;stookgrens,stookgrens-jaar_zip[[#This Row],[etmaaltemperatuur]],0),"")</f>
        <v>4.3000000000000007</v>
      </c>
      <c r="N2195" s="101">
        <f>IF(ISNUMBER(jaar_zip[[#This Row],[graaddagen]]),IF(OR(MONTH(jaar_zip[[#This Row],[Datum]])=1,MONTH(jaar_zip[[#This Row],[Datum]])=2,MONTH(jaar_zip[[#This Row],[Datum]])=11,MONTH(jaar_zip[[#This Row],[Datum]])=12),1.1,IF(OR(MONTH(jaar_zip[[#This Row],[Datum]])=3,MONTH(jaar_zip[[#This Row],[Datum]])=10),1,0.8))*jaar_zip[[#This Row],[graaddagen]],"")</f>
        <v>3.4400000000000008</v>
      </c>
      <c r="O2195" s="101">
        <f>IF(ISNUMBER(jaar_zip[[#This Row],[etmaaltemperatuur]]),IF(jaar_zip[[#This Row],[etmaaltemperatuur]]&gt;stookgrens,jaar_zip[[#This Row],[etmaaltemperatuur]]-stookgrens,0),"")</f>
        <v>0</v>
      </c>
    </row>
    <row r="2196" spans="1:15" x14ac:dyDescent="0.3">
      <c r="A2196">
        <v>283</v>
      </c>
      <c r="B2196">
        <v>20240430</v>
      </c>
      <c r="C2196">
        <v>1.6</v>
      </c>
      <c r="D2196">
        <v>17.7</v>
      </c>
      <c r="E2196">
        <v>1991</v>
      </c>
      <c r="F2196">
        <v>-0.1</v>
      </c>
      <c r="H2196">
        <v>71</v>
      </c>
      <c r="I2196" s="101" t="s">
        <v>29</v>
      </c>
      <c r="J2196" s="1">
        <f>DATEVALUE(RIGHT(jaar_zip[[#This Row],[YYYYMMDD]],2)&amp;"-"&amp;MID(jaar_zip[[#This Row],[YYYYMMDD]],5,2)&amp;"-"&amp;LEFT(jaar_zip[[#This Row],[YYYYMMDD]],4))</f>
        <v>45412</v>
      </c>
      <c r="K2196" s="101" t="str">
        <f>IF(AND(VALUE(MONTH(jaar_zip[[#This Row],[Datum]]))=1,VALUE(WEEKNUM(jaar_zip[[#This Row],[Datum]],21))&gt;51),RIGHT(YEAR(jaar_zip[[#This Row],[Datum]])-1,2),RIGHT(YEAR(jaar_zip[[#This Row],[Datum]]),2))&amp;"-"&amp; TEXT(WEEKNUM(jaar_zip[[#This Row],[Datum]],21),"00")</f>
        <v>24-18</v>
      </c>
      <c r="L2196" s="101">
        <f>MONTH(jaar_zip[[#This Row],[Datum]])</f>
        <v>4</v>
      </c>
      <c r="M2196" s="101">
        <f>IF(ISNUMBER(jaar_zip[[#This Row],[etmaaltemperatuur]]),IF(jaar_zip[[#This Row],[etmaaltemperatuur]]&lt;stookgrens,stookgrens-jaar_zip[[#This Row],[etmaaltemperatuur]],0),"")</f>
        <v>0.30000000000000071</v>
      </c>
      <c r="N2196" s="101">
        <f>IF(ISNUMBER(jaar_zip[[#This Row],[graaddagen]]),IF(OR(MONTH(jaar_zip[[#This Row],[Datum]])=1,MONTH(jaar_zip[[#This Row],[Datum]])=2,MONTH(jaar_zip[[#This Row],[Datum]])=11,MONTH(jaar_zip[[#This Row],[Datum]])=12),1.1,IF(OR(MONTH(jaar_zip[[#This Row],[Datum]])=3,MONTH(jaar_zip[[#This Row],[Datum]])=10),1,0.8))*jaar_zip[[#This Row],[graaddagen]],"")</f>
        <v>0.24000000000000057</v>
      </c>
      <c r="O2196" s="101">
        <f>IF(ISNUMBER(jaar_zip[[#This Row],[etmaaltemperatuur]]),IF(jaar_zip[[#This Row],[etmaaltemperatuur]]&gt;stookgrens,jaar_zip[[#This Row],[etmaaltemperatuur]]-stookgrens,0),"")</f>
        <v>0</v>
      </c>
    </row>
    <row r="2197" spans="1:15" x14ac:dyDescent="0.3">
      <c r="A2197">
        <v>283</v>
      </c>
      <c r="B2197">
        <v>20240501</v>
      </c>
      <c r="C2197">
        <v>2.8</v>
      </c>
      <c r="D2197">
        <v>19.899999999999999</v>
      </c>
      <c r="E2197">
        <v>2334</v>
      </c>
      <c r="F2197">
        <v>-0.1</v>
      </c>
      <c r="H2197">
        <v>70</v>
      </c>
      <c r="I2197" s="101" t="s">
        <v>29</v>
      </c>
      <c r="J2197" s="1">
        <f>DATEVALUE(RIGHT(jaar_zip[[#This Row],[YYYYMMDD]],2)&amp;"-"&amp;MID(jaar_zip[[#This Row],[YYYYMMDD]],5,2)&amp;"-"&amp;LEFT(jaar_zip[[#This Row],[YYYYMMDD]],4))</f>
        <v>45413</v>
      </c>
      <c r="K2197" s="101" t="str">
        <f>IF(AND(VALUE(MONTH(jaar_zip[[#This Row],[Datum]]))=1,VALUE(WEEKNUM(jaar_zip[[#This Row],[Datum]],21))&gt;51),RIGHT(YEAR(jaar_zip[[#This Row],[Datum]])-1,2),RIGHT(YEAR(jaar_zip[[#This Row],[Datum]]),2))&amp;"-"&amp; TEXT(WEEKNUM(jaar_zip[[#This Row],[Datum]],21),"00")</f>
        <v>24-18</v>
      </c>
      <c r="L2197" s="101">
        <f>MONTH(jaar_zip[[#This Row],[Datum]])</f>
        <v>5</v>
      </c>
      <c r="M2197" s="101">
        <f>IF(ISNUMBER(jaar_zip[[#This Row],[etmaaltemperatuur]]),IF(jaar_zip[[#This Row],[etmaaltemperatuur]]&lt;stookgrens,stookgrens-jaar_zip[[#This Row],[etmaaltemperatuur]],0),"")</f>
        <v>0</v>
      </c>
      <c r="N2197" s="101">
        <f>IF(ISNUMBER(jaar_zip[[#This Row],[graaddagen]]),IF(OR(MONTH(jaar_zip[[#This Row],[Datum]])=1,MONTH(jaar_zip[[#This Row],[Datum]])=2,MONTH(jaar_zip[[#This Row],[Datum]])=11,MONTH(jaar_zip[[#This Row],[Datum]])=12),1.1,IF(OR(MONTH(jaar_zip[[#This Row],[Datum]])=3,MONTH(jaar_zip[[#This Row],[Datum]])=10),1,0.8))*jaar_zip[[#This Row],[graaddagen]],"")</f>
        <v>0</v>
      </c>
      <c r="O2197" s="101">
        <f>IF(ISNUMBER(jaar_zip[[#This Row],[etmaaltemperatuur]]),IF(jaar_zip[[#This Row],[etmaaltemperatuur]]&gt;stookgrens,jaar_zip[[#This Row],[etmaaltemperatuur]]-stookgrens,0),"")</f>
        <v>1.8999999999999986</v>
      </c>
    </row>
    <row r="2198" spans="1:15" x14ac:dyDescent="0.3">
      <c r="A2198">
        <v>286</v>
      </c>
      <c r="B2198">
        <v>20240101</v>
      </c>
      <c r="C2198">
        <v>7.2</v>
      </c>
      <c r="D2198">
        <v>6.8</v>
      </c>
      <c r="E2198">
        <v>122</v>
      </c>
      <c r="F2198">
        <v>14.5</v>
      </c>
      <c r="H2198">
        <v>87</v>
      </c>
      <c r="I2198" s="101" t="s">
        <v>30</v>
      </c>
      <c r="J2198" s="1">
        <f>DATEVALUE(RIGHT(jaar_zip[[#This Row],[YYYYMMDD]],2)&amp;"-"&amp;MID(jaar_zip[[#This Row],[YYYYMMDD]],5,2)&amp;"-"&amp;LEFT(jaar_zip[[#This Row],[YYYYMMDD]],4))</f>
        <v>45292</v>
      </c>
      <c r="K2198" s="101" t="str">
        <f>IF(AND(VALUE(MONTH(jaar_zip[[#This Row],[Datum]]))=1,VALUE(WEEKNUM(jaar_zip[[#This Row],[Datum]],21))&gt;51),RIGHT(YEAR(jaar_zip[[#This Row],[Datum]])-1,2),RIGHT(YEAR(jaar_zip[[#This Row],[Datum]]),2))&amp;"-"&amp; TEXT(WEEKNUM(jaar_zip[[#This Row],[Datum]],21),"00")</f>
        <v>24-01</v>
      </c>
      <c r="L2198" s="101">
        <f>MONTH(jaar_zip[[#This Row],[Datum]])</f>
        <v>1</v>
      </c>
      <c r="M2198" s="101">
        <f>IF(ISNUMBER(jaar_zip[[#This Row],[etmaaltemperatuur]]),IF(jaar_zip[[#This Row],[etmaaltemperatuur]]&lt;stookgrens,stookgrens-jaar_zip[[#This Row],[etmaaltemperatuur]],0),"")</f>
        <v>11.2</v>
      </c>
      <c r="N2198" s="101">
        <f>IF(ISNUMBER(jaar_zip[[#This Row],[graaddagen]]),IF(OR(MONTH(jaar_zip[[#This Row],[Datum]])=1,MONTH(jaar_zip[[#This Row],[Datum]])=2,MONTH(jaar_zip[[#This Row],[Datum]])=11,MONTH(jaar_zip[[#This Row],[Datum]])=12),1.1,IF(OR(MONTH(jaar_zip[[#This Row],[Datum]])=3,MONTH(jaar_zip[[#This Row],[Datum]])=10),1,0.8))*jaar_zip[[#This Row],[graaddagen]],"")</f>
        <v>12.32</v>
      </c>
      <c r="O2198" s="101">
        <f>IF(ISNUMBER(jaar_zip[[#This Row],[etmaaltemperatuur]]),IF(jaar_zip[[#This Row],[etmaaltemperatuur]]&gt;stookgrens,jaar_zip[[#This Row],[etmaaltemperatuur]]-stookgrens,0),"")</f>
        <v>0</v>
      </c>
    </row>
    <row r="2199" spans="1:15" x14ac:dyDescent="0.3">
      <c r="A2199">
        <v>286</v>
      </c>
      <c r="B2199">
        <v>20240102</v>
      </c>
      <c r="C2199">
        <v>6.8</v>
      </c>
      <c r="D2199">
        <v>8.5</v>
      </c>
      <c r="E2199">
        <v>76</v>
      </c>
      <c r="F2199">
        <v>24.8</v>
      </c>
      <c r="H2199">
        <v>93</v>
      </c>
      <c r="I2199" s="101" t="s">
        <v>30</v>
      </c>
      <c r="J2199" s="1">
        <f>DATEVALUE(RIGHT(jaar_zip[[#This Row],[YYYYMMDD]],2)&amp;"-"&amp;MID(jaar_zip[[#This Row],[YYYYMMDD]],5,2)&amp;"-"&amp;LEFT(jaar_zip[[#This Row],[YYYYMMDD]],4))</f>
        <v>45293</v>
      </c>
      <c r="K2199" s="101" t="str">
        <f>IF(AND(VALUE(MONTH(jaar_zip[[#This Row],[Datum]]))=1,VALUE(WEEKNUM(jaar_zip[[#This Row],[Datum]],21))&gt;51),RIGHT(YEAR(jaar_zip[[#This Row],[Datum]])-1,2),RIGHT(YEAR(jaar_zip[[#This Row],[Datum]]),2))&amp;"-"&amp; TEXT(WEEKNUM(jaar_zip[[#This Row],[Datum]],21),"00")</f>
        <v>24-01</v>
      </c>
      <c r="L2199" s="101">
        <f>MONTH(jaar_zip[[#This Row],[Datum]])</f>
        <v>1</v>
      </c>
      <c r="M2199" s="101">
        <f>IF(ISNUMBER(jaar_zip[[#This Row],[etmaaltemperatuur]]),IF(jaar_zip[[#This Row],[etmaaltemperatuur]]&lt;stookgrens,stookgrens-jaar_zip[[#This Row],[etmaaltemperatuur]],0),"")</f>
        <v>9.5</v>
      </c>
      <c r="N2199" s="101">
        <f>IF(ISNUMBER(jaar_zip[[#This Row],[graaddagen]]),IF(OR(MONTH(jaar_zip[[#This Row],[Datum]])=1,MONTH(jaar_zip[[#This Row],[Datum]])=2,MONTH(jaar_zip[[#This Row],[Datum]])=11,MONTH(jaar_zip[[#This Row],[Datum]])=12),1.1,IF(OR(MONTH(jaar_zip[[#This Row],[Datum]])=3,MONTH(jaar_zip[[#This Row],[Datum]])=10),1,0.8))*jaar_zip[[#This Row],[graaddagen]],"")</f>
        <v>10.450000000000001</v>
      </c>
      <c r="O2199" s="101">
        <f>IF(ISNUMBER(jaar_zip[[#This Row],[etmaaltemperatuur]]),IF(jaar_zip[[#This Row],[etmaaltemperatuur]]&gt;stookgrens,jaar_zip[[#This Row],[etmaaltemperatuur]]-stookgrens,0),"")</f>
        <v>0</v>
      </c>
    </row>
    <row r="2200" spans="1:15" x14ac:dyDescent="0.3">
      <c r="A2200">
        <v>286</v>
      </c>
      <c r="B2200">
        <v>20240103</v>
      </c>
      <c r="C2200">
        <v>10.1</v>
      </c>
      <c r="D2200">
        <v>8.3000000000000007</v>
      </c>
      <c r="E2200">
        <v>242</v>
      </c>
      <c r="F2200">
        <v>6</v>
      </c>
      <c r="H2200">
        <v>87</v>
      </c>
      <c r="I2200" s="101" t="s">
        <v>30</v>
      </c>
      <c r="J2200" s="1">
        <f>DATEVALUE(RIGHT(jaar_zip[[#This Row],[YYYYMMDD]],2)&amp;"-"&amp;MID(jaar_zip[[#This Row],[YYYYMMDD]],5,2)&amp;"-"&amp;LEFT(jaar_zip[[#This Row],[YYYYMMDD]],4))</f>
        <v>45294</v>
      </c>
      <c r="K2200" s="101" t="str">
        <f>IF(AND(VALUE(MONTH(jaar_zip[[#This Row],[Datum]]))=1,VALUE(WEEKNUM(jaar_zip[[#This Row],[Datum]],21))&gt;51),RIGHT(YEAR(jaar_zip[[#This Row],[Datum]])-1,2),RIGHT(YEAR(jaar_zip[[#This Row],[Datum]]),2))&amp;"-"&amp; TEXT(WEEKNUM(jaar_zip[[#This Row],[Datum]],21),"00")</f>
        <v>24-01</v>
      </c>
      <c r="L2200" s="101">
        <f>MONTH(jaar_zip[[#This Row],[Datum]])</f>
        <v>1</v>
      </c>
      <c r="M2200" s="101">
        <f>IF(ISNUMBER(jaar_zip[[#This Row],[etmaaltemperatuur]]),IF(jaar_zip[[#This Row],[etmaaltemperatuur]]&lt;stookgrens,stookgrens-jaar_zip[[#This Row],[etmaaltemperatuur]],0),"")</f>
        <v>9.6999999999999993</v>
      </c>
      <c r="N2200" s="101">
        <f>IF(ISNUMBER(jaar_zip[[#This Row],[graaddagen]]),IF(OR(MONTH(jaar_zip[[#This Row],[Datum]])=1,MONTH(jaar_zip[[#This Row],[Datum]])=2,MONTH(jaar_zip[[#This Row],[Datum]])=11,MONTH(jaar_zip[[#This Row],[Datum]])=12),1.1,IF(OR(MONTH(jaar_zip[[#This Row],[Datum]])=3,MONTH(jaar_zip[[#This Row],[Datum]])=10),1,0.8))*jaar_zip[[#This Row],[graaddagen]],"")</f>
        <v>10.67</v>
      </c>
      <c r="O2200" s="101">
        <f>IF(ISNUMBER(jaar_zip[[#This Row],[etmaaltemperatuur]]),IF(jaar_zip[[#This Row],[etmaaltemperatuur]]&gt;stookgrens,jaar_zip[[#This Row],[etmaaltemperatuur]]-stookgrens,0),"")</f>
        <v>0</v>
      </c>
    </row>
    <row r="2201" spans="1:15" x14ac:dyDescent="0.3">
      <c r="A2201">
        <v>286</v>
      </c>
      <c r="B2201">
        <v>20240104</v>
      </c>
      <c r="C2201">
        <v>4.3</v>
      </c>
      <c r="D2201">
        <v>3.2</v>
      </c>
      <c r="E2201">
        <v>186</v>
      </c>
      <c r="F2201">
        <v>0.1</v>
      </c>
      <c r="H2201">
        <v>86</v>
      </c>
      <c r="I2201" s="101" t="s">
        <v>30</v>
      </c>
      <c r="J2201" s="1">
        <f>DATEVALUE(RIGHT(jaar_zip[[#This Row],[YYYYMMDD]],2)&amp;"-"&amp;MID(jaar_zip[[#This Row],[YYYYMMDD]],5,2)&amp;"-"&amp;LEFT(jaar_zip[[#This Row],[YYYYMMDD]],4))</f>
        <v>45295</v>
      </c>
      <c r="K2201" s="101" t="str">
        <f>IF(AND(VALUE(MONTH(jaar_zip[[#This Row],[Datum]]))=1,VALUE(WEEKNUM(jaar_zip[[#This Row],[Datum]],21))&gt;51),RIGHT(YEAR(jaar_zip[[#This Row],[Datum]])-1,2),RIGHT(YEAR(jaar_zip[[#This Row],[Datum]]),2))&amp;"-"&amp; TEXT(WEEKNUM(jaar_zip[[#This Row],[Datum]],21),"00")</f>
        <v>24-01</v>
      </c>
      <c r="L2201" s="101">
        <f>MONTH(jaar_zip[[#This Row],[Datum]])</f>
        <v>1</v>
      </c>
      <c r="M2201" s="101">
        <f>IF(ISNUMBER(jaar_zip[[#This Row],[etmaaltemperatuur]]),IF(jaar_zip[[#This Row],[etmaaltemperatuur]]&lt;stookgrens,stookgrens-jaar_zip[[#This Row],[etmaaltemperatuur]],0),"")</f>
        <v>14.8</v>
      </c>
      <c r="N2201" s="101">
        <f>IF(ISNUMBER(jaar_zip[[#This Row],[graaddagen]]),IF(OR(MONTH(jaar_zip[[#This Row],[Datum]])=1,MONTH(jaar_zip[[#This Row],[Datum]])=2,MONTH(jaar_zip[[#This Row],[Datum]])=11,MONTH(jaar_zip[[#This Row],[Datum]])=12),1.1,IF(OR(MONTH(jaar_zip[[#This Row],[Datum]])=3,MONTH(jaar_zip[[#This Row],[Datum]])=10),1,0.8))*jaar_zip[[#This Row],[graaddagen]],"")</f>
        <v>16.28</v>
      </c>
      <c r="O2201" s="101">
        <f>IF(ISNUMBER(jaar_zip[[#This Row],[etmaaltemperatuur]]),IF(jaar_zip[[#This Row],[etmaaltemperatuur]]&gt;stookgrens,jaar_zip[[#This Row],[etmaaltemperatuur]]-stookgrens,0),"")</f>
        <v>0</v>
      </c>
    </row>
    <row r="2202" spans="1:15" x14ac:dyDescent="0.3">
      <c r="A2202">
        <v>286</v>
      </c>
      <c r="B2202">
        <v>20240105</v>
      </c>
      <c r="C2202">
        <v>7.1</v>
      </c>
      <c r="D2202">
        <v>2.5</v>
      </c>
      <c r="E2202">
        <v>58</v>
      </c>
      <c r="F2202">
        <v>14</v>
      </c>
      <c r="H2202">
        <v>95</v>
      </c>
      <c r="I2202" s="101" t="s">
        <v>30</v>
      </c>
      <c r="J2202" s="1">
        <f>DATEVALUE(RIGHT(jaar_zip[[#This Row],[YYYYMMDD]],2)&amp;"-"&amp;MID(jaar_zip[[#This Row],[YYYYMMDD]],5,2)&amp;"-"&amp;LEFT(jaar_zip[[#This Row],[YYYYMMDD]],4))</f>
        <v>45296</v>
      </c>
      <c r="K2202" s="101" t="str">
        <f>IF(AND(VALUE(MONTH(jaar_zip[[#This Row],[Datum]]))=1,VALUE(WEEKNUM(jaar_zip[[#This Row],[Datum]],21))&gt;51),RIGHT(YEAR(jaar_zip[[#This Row],[Datum]])-1,2),RIGHT(YEAR(jaar_zip[[#This Row],[Datum]]),2))&amp;"-"&amp; TEXT(WEEKNUM(jaar_zip[[#This Row],[Datum]],21),"00")</f>
        <v>24-01</v>
      </c>
      <c r="L2202" s="101">
        <f>MONTH(jaar_zip[[#This Row],[Datum]])</f>
        <v>1</v>
      </c>
      <c r="M2202" s="101">
        <f>IF(ISNUMBER(jaar_zip[[#This Row],[etmaaltemperatuur]]),IF(jaar_zip[[#This Row],[etmaaltemperatuur]]&lt;stookgrens,stookgrens-jaar_zip[[#This Row],[etmaaltemperatuur]],0),"")</f>
        <v>15.5</v>
      </c>
      <c r="N2202" s="101">
        <f>IF(ISNUMBER(jaar_zip[[#This Row],[graaddagen]]),IF(OR(MONTH(jaar_zip[[#This Row],[Datum]])=1,MONTH(jaar_zip[[#This Row],[Datum]])=2,MONTH(jaar_zip[[#This Row],[Datum]])=11,MONTH(jaar_zip[[#This Row],[Datum]])=12),1.1,IF(OR(MONTH(jaar_zip[[#This Row],[Datum]])=3,MONTH(jaar_zip[[#This Row],[Datum]])=10),1,0.8))*jaar_zip[[#This Row],[graaddagen]],"")</f>
        <v>17.05</v>
      </c>
      <c r="O2202" s="101">
        <f>IF(ISNUMBER(jaar_zip[[#This Row],[etmaaltemperatuur]]),IF(jaar_zip[[#This Row],[etmaaltemperatuur]]&gt;stookgrens,jaar_zip[[#This Row],[etmaaltemperatuur]]-stookgrens,0),"")</f>
        <v>0</v>
      </c>
    </row>
    <row r="2203" spans="1:15" x14ac:dyDescent="0.3">
      <c r="A2203">
        <v>286</v>
      </c>
      <c r="B2203">
        <v>20240106</v>
      </c>
      <c r="C2203">
        <v>6</v>
      </c>
      <c r="D2203">
        <v>0</v>
      </c>
      <c r="E2203">
        <v>89</v>
      </c>
      <c r="F2203">
        <v>1.2</v>
      </c>
      <c r="H2203">
        <v>94</v>
      </c>
      <c r="I2203" s="101" t="s">
        <v>30</v>
      </c>
      <c r="J2203" s="1">
        <f>DATEVALUE(RIGHT(jaar_zip[[#This Row],[YYYYMMDD]],2)&amp;"-"&amp;MID(jaar_zip[[#This Row],[YYYYMMDD]],5,2)&amp;"-"&amp;LEFT(jaar_zip[[#This Row],[YYYYMMDD]],4))</f>
        <v>45297</v>
      </c>
      <c r="K2203" s="101" t="str">
        <f>IF(AND(VALUE(MONTH(jaar_zip[[#This Row],[Datum]]))=1,VALUE(WEEKNUM(jaar_zip[[#This Row],[Datum]],21))&gt;51),RIGHT(YEAR(jaar_zip[[#This Row],[Datum]])-1,2),RIGHT(YEAR(jaar_zip[[#This Row],[Datum]]),2))&amp;"-"&amp; TEXT(WEEKNUM(jaar_zip[[#This Row],[Datum]],21),"00")</f>
        <v>24-01</v>
      </c>
      <c r="L2203" s="101">
        <f>MONTH(jaar_zip[[#This Row],[Datum]])</f>
        <v>1</v>
      </c>
      <c r="M2203" s="101">
        <f>IF(ISNUMBER(jaar_zip[[#This Row],[etmaaltemperatuur]]),IF(jaar_zip[[#This Row],[etmaaltemperatuur]]&lt;stookgrens,stookgrens-jaar_zip[[#This Row],[etmaaltemperatuur]],0),"")</f>
        <v>18</v>
      </c>
      <c r="N2203" s="101">
        <f>IF(ISNUMBER(jaar_zip[[#This Row],[graaddagen]]),IF(OR(MONTH(jaar_zip[[#This Row],[Datum]])=1,MONTH(jaar_zip[[#This Row],[Datum]])=2,MONTH(jaar_zip[[#This Row],[Datum]])=11,MONTH(jaar_zip[[#This Row],[Datum]])=12),1.1,IF(OR(MONTH(jaar_zip[[#This Row],[Datum]])=3,MONTH(jaar_zip[[#This Row],[Datum]])=10),1,0.8))*jaar_zip[[#This Row],[graaddagen]],"")</f>
        <v>19.8</v>
      </c>
      <c r="O2203" s="101">
        <f>IF(ISNUMBER(jaar_zip[[#This Row],[etmaaltemperatuur]]),IF(jaar_zip[[#This Row],[etmaaltemperatuur]]&gt;stookgrens,jaar_zip[[#This Row],[etmaaltemperatuur]]-stookgrens,0),"")</f>
        <v>0</v>
      </c>
    </row>
    <row r="2204" spans="1:15" x14ac:dyDescent="0.3">
      <c r="A2204">
        <v>286</v>
      </c>
      <c r="B2204">
        <v>20240107</v>
      </c>
      <c r="C2204">
        <v>6.4</v>
      </c>
      <c r="D2204">
        <v>-0.9</v>
      </c>
      <c r="E2204">
        <v>327</v>
      </c>
      <c r="F2204">
        <v>0</v>
      </c>
      <c r="H2204">
        <v>80</v>
      </c>
      <c r="I2204" s="101" t="s">
        <v>30</v>
      </c>
      <c r="J2204" s="1">
        <f>DATEVALUE(RIGHT(jaar_zip[[#This Row],[YYYYMMDD]],2)&amp;"-"&amp;MID(jaar_zip[[#This Row],[YYYYMMDD]],5,2)&amp;"-"&amp;LEFT(jaar_zip[[#This Row],[YYYYMMDD]],4))</f>
        <v>45298</v>
      </c>
      <c r="K2204" s="101" t="str">
        <f>IF(AND(VALUE(MONTH(jaar_zip[[#This Row],[Datum]]))=1,VALUE(WEEKNUM(jaar_zip[[#This Row],[Datum]],21))&gt;51),RIGHT(YEAR(jaar_zip[[#This Row],[Datum]])-1,2),RIGHT(YEAR(jaar_zip[[#This Row],[Datum]]),2))&amp;"-"&amp; TEXT(WEEKNUM(jaar_zip[[#This Row],[Datum]],21),"00")</f>
        <v>24-01</v>
      </c>
      <c r="L2204" s="101">
        <f>MONTH(jaar_zip[[#This Row],[Datum]])</f>
        <v>1</v>
      </c>
      <c r="M2204" s="101">
        <f>IF(ISNUMBER(jaar_zip[[#This Row],[etmaaltemperatuur]]),IF(jaar_zip[[#This Row],[etmaaltemperatuur]]&lt;stookgrens,stookgrens-jaar_zip[[#This Row],[etmaaltemperatuur]],0),"")</f>
        <v>18.899999999999999</v>
      </c>
      <c r="N2204" s="101">
        <f>IF(ISNUMBER(jaar_zip[[#This Row],[graaddagen]]),IF(OR(MONTH(jaar_zip[[#This Row],[Datum]])=1,MONTH(jaar_zip[[#This Row],[Datum]])=2,MONTH(jaar_zip[[#This Row],[Datum]])=11,MONTH(jaar_zip[[#This Row],[Datum]])=12),1.1,IF(OR(MONTH(jaar_zip[[#This Row],[Datum]])=3,MONTH(jaar_zip[[#This Row],[Datum]])=10),1,0.8))*jaar_zip[[#This Row],[graaddagen]],"")</f>
        <v>20.79</v>
      </c>
      <c r="O2204" s="101">
        <f>IF(ISNUMBER(jaar_zip[[#This Row],[etmaaltemperatuur]]),IF(jaar_zip[[#This Row],[etmaaltemperatuur]]&gt;stookgrens,jaar_zip[[#This Row],[etmaaltemperatuur]]-stookgrens,0),"")</f>
        <v>0</v>
      </c>
    </row>
    <row r="2205" spans="1:15" x14ac:dyDescent="0.3">
      <c r="A2205">
        <v>286</v>
      </c>
      <c r="B2205">
        <v>20240108</v>
      </c>
      <c r="C2205">
        <v>6.9</v>
      </c>
      <c r="D2205">
        <v>-1.5</v>
      </c>
      <c r="E2205">
        <v>299</v>
      </c>
      <c r="F2205">
        <v>0</v>
      </c>
      <c r="H2205">
        <v>78</v>
      </c>
      <c r="I2205" s="101" t="s">
        <v>30</v>
      </c>
      <c r="J2205" s="1">
        <f>DATEVALUE(RIGHT(jaar_zip[[#This Row],[YYYYMMDD]],2)&amp;"-"&amp;MID(jaar_zip[[#This Row],[YYYYMMDD]],5,2)&amp;"-"&amp;LEFT(jaar_zip[[#This Row],[YYYYMMDD]],4))</f>
        <v>45299</v>
      </c>
      <c r="K2205" s="101" t="str">
        <f>IF(AND(VALUE(MONTH(jaar_zip[[#This Row],[Datum]]))=1,VALUE(WEEKNUM(jaar_zip[[#This Row],[Datum]],21))&gt;51),RIGHT(YEAR(jaar_zip[[#This Row],[Datum]])-1,2),RIGHT(YEAR(jaar_zip[[#This Row],[Datum]]),2))&amp;"-"&amp; TEXT(WEEKNUM(jaar_zip[[#This Row],[Datum]],21),"00")</f>
        <v>24-02</v>
      </c>
      <c r="L2205" s="101">
        <f>MONTH(jaar_zip[[#This Row],[Datum]])</f>
        <v>1</v>
      </c>
      <c r="M2205" s="101">
        <f>IF(ISNUMBER(jaar_zip[[#This Row],[etmaaltemperatuur]]),IF(jaar_zip[[#This Row],[etmaaltemperatuur]]&lt;stookgrens,stookgrens-jaar_zip[[#This Row],[etmaaltemperatuur]],0),"")</f>
        <v>19.5</v>
      </c>
      <c r="N2205" s="101">
        <f>IF(ISNUMBER(jaar_zip[[#This Row],[graaddagen]]),IF(OR(MONTH(jaar_zip[[#This Row],[Datum]])=1,MONTH(jaar_zip[[#This Row],[Datum]])=2,MONTH(jaar_zip[[#This Row],[Datum]])=11,MONTH(jaar_zip[[#This Row],[Datum]])=12),1.1,IF(OR(MONTH(jaar_zip[[#This Row],[Datum]])=3,MONTH(jaar_zip[[#This Row],[Datum]])=10),1,0.8))*jaar_zip[[#This Row],[graaddagen]],"")</f>
        <v>21.450000000000003</v>
      </c>
      <c r="O2205" s="101">
        <f>IF(ISNUMBER(jaar_zip[[#This Row],[etmaaltemperatuur]]),IF(jaar_zip[[#This Row],[etmaaltemperatuur]]&gt;stookgrens,jaar_zip[[#This Row],[etmaaltemperatuur]]-stookgrens,0),"")</f>
        <v>0</v>
      </c>
    </row>
    <row r="2206" spans="1:15" x14ac:dyDescent="0.3">
      <c r="A2206">
        <v>286</v>
      </c>
      <c r="B2206">
        <v>20240109</v>
      </c>
      <c r="C2206">
        <v>5</v>
      </c>
      <c r="D2206">
        <v>-3.8</v>
      </c>
      <c r="E2206">
        <v>423</v>
      </c>
      <c r="F2206">
        <v>0</v>
      </c>
      <c r="H2206">
        <v>80</v>
      </c>
      <c r="I2206" s="101" t="s">
        <v>30</v>
      </c>
      <c r="J2206" s="1">
        <f>DATEVALUE(RIGHT(jaar_zip[[#This Row],[YYYYMMDD]],2)&amp;"-"&amp;MID(jaar_zip[[#This Row],[YYYYMMDD]],5,2)&amp;"-"&amp;LEFT(jaar_zip[[#This Row],[YYYYMMDD]],4))</f>
        <v>45300</v>
      </c>
      <c r="K2206" s="101" t="str">
        <f>IF(AND(VALUE(MONTH(jaar_zip[[#This Row],[Datum]]))=1,VALUE(WEEKNUM(jaar_zip[[#This Row],[Datum]],21))&gt;51),RIGHT(YEAR(jaar_zip[[#This Row],[Datum]])-1,2),RIGHT(YEAR(jaar_zip[[#This Row],[Datum]]),2))&amp;"-"&amp; TEXT(WEEKNUM(jaar_zip[[#This Row],[Datum]],21),"00")</f>
        <v>24-02</v>
      </c>
      <c r="L2206" s="101">
        <f>MONTH(jaar_zip[[#This Row],[Datum]])</f>
        <v>1</v>
      </c>
      <c r="M2206" s="101">
        <f>IF(ISNUMBER(jaar_zip[[#This Row],[etmaaltemperatuur]]),IF(jaar_zip[[#This Row],[etmaaltemperatuur]]&lt;stookgrens,stookgrens-jaar_zip[[#This Row],[etmaaltemperatuur]],0),"")</f>
        <v>21.8</v>
      </c>
      <c r="N2206" s="101">
        <f>IF(ISNUMBER(jaar_zip[[#This Row],[graaddagen]]),IF(OR(MONTH(jaar_zip[[#This Row],[Datum]])=1,MONTH(jaar_zip[[#This Row],[Datum]])=2,MONTH(jaar_zip[[#This Row],[Datum]])=11,MONTH(jaar_zip[[#This Row],[Datum]])=12),1.1,IF(OR(MONTH(jaar_zip[[#This Row],[Datum]])=3,MONTH(jaar_zip[[#This Row],[Datum]])=10),1,0.8))*jaar_zip[[#This Row],[graaddagen]],"")</f>
        <v>23.980000000000004</v>
      </c>
      <c r="O2206" s="101">
        <f>IF(ISNUMBER(jaar_zip[[#This Row],[etmaaltemperatuur]]),IF(jaar_zip[[#This Row],[etmaaltemperatuur]]&gt;stookgrens,jaar_zip[[#This Row],[etmaaltemperatuur]]-stookgrens,0),"")</f>
        <v>0</v>
      </c>
    </row>
    <row r="2207" spans="1:15" x14ac:dyDescent="0.3">
      <c r="A2207">
        <v>286</v>
      </c>
      <c r="B2207">
        <v>20240110</v>
      </c>
      <c r="C2207">
        <v>4.2</v>
      </c>
      <c r="D2207">
        <v>-4.4000000000000004</v>
      </c>
      <c r="E2207">
        <v>448</v>
      </c>
      <c r="F2207">
        <v>0</v>
      </c>
      <c r="H2207">
        <v>85</v>
      </c>
      <c r="I2207" s="101" t="s">
        <v>30</v>
      </c>
      <c r="J2207" s="1">
        <f>DATEVALUE(RIGHT(jaar_zip[[#This Row],[YYYYMMDD]],2)&amp;"-"&amp;MID(jaar_zip[[#This Row],[YYYYMMDD]],5,2)&amp;"-"&amp;LEFT(jaar_zip[[#This Row],[YYYYMMDD]],4))</f>
        <v>45301</v>
      </c>
      <c r="K2207" s="101" t="str">
        <f>IF(AND(VALUE(MONTH(jaar_zip[[#This Row],[Datum]]))=1,VALUE(WEEKNUM(jaar_zip[[#This Row],[Datum]],21))&gt;51),RIGHT(YEAR(jaar_zip[[#This Row],[Datum]])-1,2),RIGHT(YEAR(jaar_zip[[#This Row],[Datum]]),2))&amp;"-"&amp; TEXT(WEEKNUM(jaar_zip[[#This Row],[Datum]],21),"00")</f>
        <v>24-02</v>
      </c>
      <c r="L2207" s="101">
        <f>MONTH(jaar_zip[[#This Row],[Datum]])</f>
        <v>1</v>
      </c>
      <c r="M2207" s="101">
        <f>IF(ISNUMBER(jaar_zip[[#This Row],[etmaaltemperatuur]]),IF(jaar_zip[[#This Row],[etmaaltemperatuur]]&lt;stookgrens,stookgrens-jaar_zip[[#This Row],[etmaaltemperatuur]],0),"")</f>
        <v>22.4</v>
      </c>
      <c r="N2207" s="101">
        <f>IF(ISNUMBER(jaar_zip[[#This Row],[graaddagen]]),IF(OR(MONTH(jaar_zip[[#This Row],[Datum]])=1,MONTH(jaar_zip[[#This Row],[Datum]])=2,MONTH(jaar_zip[[#This Row],[Datum]])=11,MONTH(jaar_zip[[#This Row],[Datum]])=12),1.1,IF(OR(MONTH(jaar_zip[[#This Row],[Datum]])=3,MONTH(jaar_zip[[#This Row],[Datum]])=10),1,0.8))*jaar_zip[[#This Row],[graaddagen]],"")</f>
        <v>24.64</v>
      </c>
      <c r="O2207" s="101">
        <f>IF(ISNUMBER(jaar_zip[[#This Row],[etmaaltemperatuur]]),IF(jaar_zip[[#This Row],[etmaaltemperatuur]]&gt;stookgrens,jaar_zip[[#This Row],[etmaaltemperatuur]]-stookgrens,0),"")</f>
        <v>0</v>
      </c>
    </row>
    <row r="2208" spans="1:15" x14ac:dyDescent="0.3">
      <c r="A2208">
        <v>286</v>
      </c>
      <c r="B2208">
        <v>20240111</v>
      </c>
      <c r="C2208">
        <v>2</v>
      </c>
      <c r="D2208">
        <v>-1.6</v>
      </c>
      <c r="E2208">
        <v>89</v>
      </c>
      <c r="F2208">
        <v>0</v>
      </c>
      <c r="H2208">
        <v>95</v>
      </c>
      <c r="I2208" s="101" t="s">
        <v>30</v>
      </c>
      <c r="J2208" s="1">
        <f>DATEVALUE(RIGHT(jaar_zip[[#This Row],[YYYYMMDD]],2)&amp;"-"&amp;MID(jaar_zip[[#This Row],[YYYYMMDD]],5,2)&amp;"-"&amp;LEFT(jaar_zip[[#This Row],[YYYYMMDD]],4))</f>
        <v>45302</v>
      </c>
      <c r="K2208" s="101" t="str">
        <f>IF(AND(VALUE(MONTH(jaar_zip[[#This Row],[Datum]]))=1,VALUE(WEEKNUM(jaar_zip[[#This Row],[Datum]],21))&gt;51),RIGHT(YEAR(jaar_zip[[#This Row],[Datum]])-1,2),RIGHT(YEAR(jaar_zip[[#This Row],[Datum]]),2))&amp;"-"&amp; TEXT(WEEKNUM(jaar_zip[[#This Row],[Datum]],21),"00")</f>
        <v>24-02</v>
      </c>
      <c r="L2208" s="101">
        <f>MONTH(jaar_zip[[#This Row],[Datum]])</f>
        <v>1</v>
      </c>
      <c r="M2208" s="101">
        <f>IF(ISNUMBER(jaar_zip[[#This Row],[etmaaltemperatuur]]),IF(jaar_zip[[#This Row],[etmaaltemperatuur]]&lt;stookgrens,stookgrens-jaar_zip[[#This Row],[etmaaltemperatuur]],0),"")</f>
        <v>19.600000000000001</v>
      </c>
      <c r="N2208" s="101">
        <f>IF(ISNUMBER(jaar_zip[[#This Row],[graaddagen]]),IF(OR(MONTH(jaar_zip[[#This Row],[Datum]])=1,MONTH(jaar_zip[[#This Row],[Datum]])=2,MONTH(jaar_zip[[#This Row],[Datum]])=11,MONTH(jaar_zip[[#This Row],[Datum]])=12),1.1,IF(OR(MONTH(jaar_zip[[#This Row],[Datum]])=3,MONTH(jaar_zip[[#This Row],[Datum]])=10),1,0.8))*jaar_zip[[#This Row],[graaddagen]],"")</f>
        <v>21.560000000000002</v>
      </c>
      <c r="O2208" s="101">
        <f>IF(ISNUMBER(jaar_zip[[#This Row],[etmaaltemperatuur]]),IF(jaar_zip[[#This Row],[etmaaltemperatuur]]&gt;stookgrens,jaar_zip[[#This Row],[etmaaltemperatuur]]-stookgrens,0),"")</f>
        <v>0</v>
      </c>
    </row>
    <row r="2209" spans="1:15" x14ac:dyDescent="0.3">
      <c r="A2209">
        <v>286</v>
      </c>
      <c r="B2209">
        <v>20240112</v>
      </c>
      <c r="C2209">
        <v>3.6</v>
      </c>
      <c r="D2209">
        <v>2</v>
      </c>
      <c r="E2209">
        <v>129</v>
      </c>
      <c r="F2209">
        <v>-0.1</v>
      </c>
      <c r="H2209">
        <v>96</v>
      </c>
      <c r="I2209" s="101" t="s">
        <v>30</v>
      </c>
      <c r="J2209" s="1">
        <f>DATEVALUE(RIGHT(jaar_zip[[#This Row],[YYYYMMDD]],2)&amp;"-"&amp;MID(jaar_zip[[#This Row],[YYYYMMDD]],5,2)&amp;"-"&amp;LEFT(jaar_zip[[#This Row],[YYYYMMDD]],4))</f>
        <v>45303</v>
      </c>
      <c r="K2209" s="101" t="str">
        <f>IF(AND(VALUE(MONTH(jaar_zip[[#This Row],[Datum]]))=1,VALUE(WEEKNUM(jaar_zip[[#This Row],[Datum]],21))&gt;51),RIGHT(YEAR(jaar_zip[[#This Row],[Datum]])-1,2),RIGHT(YEAR(jaar_zip[[#This Row],[Datum]]),2))&amp;"-"&amp; TEXT(WEEKNUM(jaar_zip[[#This Row],[Datum]],21),"00")</f>
        <v>24-02</v>
      </c>
      <c r="L2209" s="101">
        <f>MONTH(jaar_zip[[#This Row],[Datum]])</f>
        <v>1</v>
      </c>
      <c r="M2209" s="101">
        <f>IF(ISNUMBER(jaar_zip[[#This Row],[etmaaltemperatuur]]),IF(jaar_zip[[#This Row],[etmaaltemperatuur]]&lt;stookgrens,stookgrens-jaar_zip[[#This Row],[etmaaltemperatuur]],0),"")</f>
        <v>16</v>
      </c>
      <c r="N2209" s="101">
        <f>IF(ISNUMBER(jaar_zip[[#This Row],[graaddagen]]),IF(OR(MONTH(jaar_zip[[#This Row],[Datum]])=1,MONTH(jaar_zip[[#This Row],[Datum]])=2,MONTH(jaar_zip[[#This Row],[Datum]])=11,MONTH(jaar_zip[[#This Row],[Datum]])=12),1.1,IF(OR(MONTH(jaar_zip[[#This Row],[Datum]])=3,MONTH(jaar_zip[[#This Row],[Datum]])=10),1,0.8))*jaar_zip[[#This Row],[graaddagen]],"")</f>
        <v>17.600000000000001</v>
      </c>
      <c r="O2209" s="101">
        <f>IF(ISNUMBER(jaar_zip[[#This Row],[etmaaltemperatuur]]),IF(jaar_zip[[#This Row],[etmaaltemperatuur]]&gt;stookgrens,jaar_zip[[#This Row],[etmaaltemperatuur]]-stookgrens,0),"")</f>
        <v>0</v>
      </c>
    </row>
    <row r="2210" spans="1:15" x14ac:dyDescent="0.3">
      <c r="A2210">
        <v>286</v>
      </c>
      <c r="B2210">
        <v>20240113</v>
      </c>
      <c r="C2210">
        <v>6.7</v>
      </c>
      <c r="D2210">
        <v>3.6</v>
      </c>
      <c r="E2210">
        <v>144</v>
      </c>
      <c r="F2210">
        <v>1</v>
      </c>
      <c r="H2210">
        <v>94</v>
      </c>
      <c r="I2210" s="101" t="s">
        <v>30</v>
      </c>
      <c r="J2210" s="1">
        <f>DATEVALUE(RIGHT(jaar_zip[[#This Row],[YYYYMMDD]],2)&amp;"-"&amp;MID(jaar_zip[[#This Row],[YYYYMMDD]],5,2)&amp;"-"&amp;LEFT(jaar_zip[[#This Row],[YYYYMMDD]],4))</f>
        <v>45304</v>
      </c>
      <c r="K2210" s="101" t="str">
        <f>IF(AND(VALUE(MONTH(jaar_zip[[#This Row],[Datum]]))=1,VALUE(WEEKNUM(jaar_zip[[#This Row],[Datum]],21))&gt;51),RIGHT(YEAR(jaar_zip[[#This Row],[Datum]])-1,2),RIGHT(YEAR(jaar_zip[[#This Row],[Datum]]),2))&amp;"-"&amp; TEXT(WEEKNUM(jaar_zip[[#This Row],[Datum]],21),"00")</f>
        <v>24-02</v>
      </c>
      <c r="L2210" s="101">
        <f>MONTH(jaar_zip[[#This Row],[Datum]])</f>
        <v>1</v>
      </c>
      <c r="M2210" s="101">
        <f>IF(ISNUMBER(jaar_zip[[#This Row],[etmaaltemperatuur]]),IF(jaar_zip[[#This Row],[etmaaltemperatuur]]&lt;stookgrens,stookgrens-jaar_zip[[#This Row],[etmaaltemperatuur]],0),"")</f>
        <v>14.4</v>
      </c>
      <c r="N2210" s="101">
        <f>IF(ISNUMBER(jaar_zip[[#This Row],[graaddagen]]),IF(OR(MONTH(jaar_zip[[#This Row],[Datum]])=1,MONTH(jaar_zip[[#This Row],[Datum]])=2,MONTH(jaar_zip[[#This Row],[Datum]])=11,MONTH(jaar_zip[[#This Row],[Datum]])=12),1.1,IF(OR(MONTH(jaar_zip[[#This Row],[Datum]])=3,MONTH(jaar_zip[[#This Row],[Datum]])=10),1,0.8))*jaar_zip[[#This Row],[graaddagen]],"")</f>
        <v>15.840000000000002</v>
      </c>
      <c r="O2210" s="101">
        <f>IF(ISNUMBER(jaar_zip[[#This Row],[etmaaltemperatuur]]),IF(jaar_zip[[#This Row],[etmaaltemperatuur]]&gt;stookgrens,jaar_zip[[#This Row],[etmaaltemperatuur]]-stookgrens,0),"")</f>
        <v>0</v>
      </c>
    </row>
    <row r="2211" spans="1:15" x14ac:dyDescent="0.3">
      <c r="A2211">
        <v>286</v>
      </c>
      <c r="B2211">
        <v>20240114</v>
      </c>
      <c r="C2211">
        <v>6.3</v>
      </c>
      <c r="D2211">
        <v>2.8</v>
      </c>
      <c r="E2211">
        <v>295</v>
      </c>
      <c r="F2211">
        <v>0.9</v>
      </c>
      <c r="H2211">
        <v>89</v>
      </c>
      <c r="I2211" s="101" t="s">
        <v>30</v>
      </c>
      <c r="J2211" s="1">
        <f>DATEVALUE(RIGHT(jaar_zip[[#This Row],[YYYYMMDD]],2)&amp;"-"&amp;MID(jaar_zip[[#This Row],[YYYYMMDD]],5,2)&amp;"-"&amp;LEFT(jaar_zip[[#This Row],[YYYYMMDD]],4))</f>
        <v>45305</v>
      </c>
      <c r="K2211" s="101" t="str">
        <f>IF(AND(VALUE(MONTH(jaar_zip[[#This Row],[Datum]]))=1,VALUE(WEEKNUM(jaar_zip[[#This Row],[Datum]],21))&gt;51),RIGHT(YEAR(jaar_zip[[#This Row],[Datum]])-1,2),RIGHT(YEAR(jaar_zip[[#This Row],[Datum]]),2))&amp;"-"&amp; TEXT(WEEKNUM(jaar_zip[[#This Row],[Datum]],21),"00")</f>
        <v>24-02</v>
      </c>
      <c r="L2211" s="101">
        <f>MONTH(jaar_zip[[#This Row],[Datum]])</f>
        <v>1</v>
      </c>
      <c r="M2211" s="101">
        <f>IF(ISNUMBER(jaar_zip[[#This Row],[etmaaltemperatuur]]),IF(jaar_zip[[#This Row],[etmaaltemperatuur]]&lt;stookgrens,stookgrens-jaar_zip[[#This Row],[etmaaltemperatuur]],0),"")</f>
        <v>15.2</v>
      </c>
      <c r="N2211" s="101">
        <f>IF(ISNUMBER(jaar_zip[[#This Row],[graaddagen]]),IF(OR(MONTH(jaar_zip[[#This Row],[Datum]])=1,MONTH(jaar_zip[[#This Row],[Datum]])=2,MONTH(jaar_zip[[#This Row],[Datum]])=11,MONTH(jaar_zip[[#This Row],[Datum]])=12),1.1,IF(OR(MONTH(jaar_zip[[#This Row],[Datum]])=3,MONTH(jaar_zip[[#This Row],[Datum]])=10),1,0.8))*jaar_zip[[#This Row],[graaddagen]],"")</f>
        <v>16.72</v>
      </c>
      <c r="O2211" s="101">
        <f>IF(ISNUMBER(jaar_zip[[#This Row],[etmaaltemperatuur]]),IF(jaar_zip[[#This Row],[etmaaltemperatuur]]&gt;stookgrens,jaar_zip[[#This Row],[etmaaltemperatuur]]-stookgrens,0),"")</f>
        <v>0</v>
      </c>
    </row>
    <row r="2212" spans="1:15" x14ac:dyDescent="0.3">
      <c r="A2212">
        <v>286</v>
      </c>
      <c r="B2212">
        <v>20240115</v>
      </c>
      <c r="C2212">
        <v>6.8</v>
      </c>
      <c r="D2212">
        <v>1.2</v>
      </c>
      <c r="E2212">
        <v>197</v>
      </c>
      <c r="F2212">
        <v>4.7</v>
      </c>
      <c r="H2212">
        <v>89</v>
      </c>
      <c r="I2212" s="101" t="s">
        <v>30</v>
      </c>
      <c r="J2212" s="1">
        <f>DATEVALUE(RIGHT(jaar_zip[[#This Row],[YYYYMMDD]],2)&amp;"-"&amp;MID(jaar_zip[[#This Row],[YYYYMMDD]],5,2)&amp;"-"&amp;LEFT(jaar_zip[[#This Row],[YYYYMMDD]],4))</f>
        <v>45306</v>
      </c>
      <c r="K2212" s="101" t="str">
        <f>IF(AND(VALUE(MONTH(jaar_zip[[#This Row],[Datum]]))=1,VALUE(WEEKNUM(jaar_zip[[#This Row],[Datum]],21))&gt;51),RIGHT(YEAR(jaar_zip[[#This Row],[Datum]])-1,2),RIGHT(YEAR(jaar_zip[[#This Row],[Datum]]),2))&amp;"-"&amp; TEXT(WEEKNUM(jaar_zip[[#This Row],[Datum]],21),"00")</f>
        <v>24-03</v>
      </c>
      <c r="L2212" s="101">
        <f>MONTH(jaar_zip[[#This Row],[Datum]])</f>
        <v>1</v>
      </c>
      <c r="M2212" s="101">
        <f>IF(ISNUMBER(jaar_zip[[#This Row],[etmaaltemperatuur]]),IF(jaar_zip[[#This Row],[etmaaltemperatuur]]&lt;stookgrens,stookgrens-jaar_zip[[#This Row],[etmaaltemperatuur]],0),"")</f>
        <v>16.8</v>
      </c>
      <c r="N2212" s="101">
        <f>IF(ISNUMBER(jaar_zip[[#This Row],[graaddagen]]),IF(OR(MONTH(jaar_zip[[#This Row],[Datum]])=1,MONTH(jaar_zip[[#This Row],[Datum]])=2,MONTH(jaar_zip[[#This Row],[Datum]])=11,MONTH(jaar_zip[[#This Row],[Datum]])=12),1.1,IF(OR(MONTH(jaar_zip[[#This Row],[Datum]])=3,MONTH(jaar_zip[[#This Row],[Datum]])=10),1,0.8))*jaar_zip[[#This Row],[graaddagen]],"")</f>
        <v>18.480000000000004</v>
      </c>
      <c r="O2212" s="101">
        <f>IF(ISNUMBER(jaar_zip[[#This Row],[etmaaltemperatuur]]),IF(jaar_zip[[#This Row],[etmaaltemperatuur]]&gt;stookgrens,jaar_zip[[#This Row],[etmaaltemperatuur]]-stookgrens,0),"")</f>
        <v>0</v>
      </c>
    </row>
    <row r="2213" spans="1:15" x14ac:dyDescent="0.3">
      <c r="A2213">
        <v>286</v>
      </c>
      <c r="B2213">
        <v>20240116</v>
      </c>
      <c r="C2213">
        <v>6.3</v>
      </c>
      <c r="D2213">
        <v>-0.1</v>
      </c>
      <c r="E2213">
        <v>256</v>
      </c>
      <c r="F2213">
        <v>0.4</v>
      </c>
      <c r="H2213">
        <v>87</v>
      </c>
      <c r="I2213" s="101" t="s">
        <v>30</v>
      </c>
      <c r="J2213" s="1">
        <f>DATEVALUE(RIGHT(jaar_zip[[#This Row],[YYYYMMDD]],2)&amp;"-"&amp;MID(jaar_zip[[#This Row],[YYYYMMDD]],5,2)&amp;"-"&amp;LEFT(jaar_zip[[#This Row],[YYYYMMDD]],4))</f>
        <v>45307</v>
      </c>
      <c r="K2213" s="101" t="str">
        <f>IF(AND(VALUE(MONTH(jaar_zip[[#This Row],[Datum]]))=1,VALUE(WEEKNUM(jaar_zip[[#This Row],[Datum]],21))&gt;51),RIGHT(YEAR(jaar_zip[[#This Row],[Datum]])-1,2),RIGHT(YEAR(jaar_zip[[#This Row],[Datum]]),2))&amp;"-"&amp; TEXT(WEEKNUM(jaar_zip[[#This Row],[Datum]],21),"00")</f>
        <v>24-03</v>
      </c>
      <c r="L2213" s="101">
        <f>MONTH(jaar_zip[[#This Row],[Datum]])</f>
        <v>1</v>
      </c>
      <c r="M2213" s="101">
        <f>IF(ISNUMBER(jaar_zip[[#This Row],[etmaaltemperatuur]]),IF(jaar_zip[[#This Row],[etmaaltemperatuur]]&lt;stookgrens,stookgrens-jaar_zip[[#This Row],[etmaaltemperatuur]],0),"")</f>
        <v>18.100000000000001</v>
      </c>
      <c r="N2213" s="101">
        <f>IF(ISNUMBER(jaar_zip[[#This Row],[graaddagen]]),IF(OR(MONTH(jaar_zip[[#This Row],[Datum]])=1,MONTH(jaar_zip[[#This Row],[Datum]])=2,MONTH(jaar_zip[[#This Row],[Datum]])=11,MONTH(jaar_zip[[#This Row],[Datum]])=12),1.1,IF(OR(MONTH(jaar_zip[[#This Row],[Datum]])=3,MONTH(jaar_zip[[#This Row],[Datum]])=10),1,0.8))*jaar_zip[[#This Row],[graaddagen]],"")</f>
        <v>19.910000000000004</v>
      </c>
      <c r="O2213" s="101">
        <f>IF(ISNUMBER(jaar_zip[[#This Row],[etmaaltemperatuur]]),IF(jaar_zip[[#This Row],[etmaaltemperatuur]]&gt;stookgrens,jaar_zip[[#This Row],[etmaaltemperatuur]]-stookgrens,0),"")</f>
        <v>0</v>
      </c>
    </row>
    <row r="2214" spans="1:15" x14ac:dyDescent="0.3">
      <c r="A2214">
        <v>286</v>
      </c>
      <c r="B2214">
        <v>20240117</v>
      </c>
      <c r="C2214">
        <v>4.8</v>
      </c>
      <c r="D2214">
        <v>-1.3</v>
      </c>
      <c r="E2214">
        <v>167</v>
      </c>
      <c r="F2214">
        <v>-0.1</v>
      </c>
      <c r="H2214">
        <v>83</v>
      </c>
      <c r="I2214" s="101" t="s">
        <v>30</v>
      </c>
      <c r="J2214" s="1">
        <f>DATEVALUE(RIGHT(jaar_zip[[#This Row],[YYYYMMDD]],2)&amp;"-"&amp;MID(jaar_zip[[#This Row],[YYYYMMDD]],5,2)&amp;"-"&amp;LEFT(jaar_zip[[#This Row],[YYYYMMDD]],4))</f>
        <v>45308</v>
      </c>
      <c r="K2214" s="101" t="str">
        <f>IF(AND(VALUE(MONTH(jaar_zip[[#This Row],[Datum]]))=1,VALUE(WEEKNUM(jaar_zip[[#This Row],[Datum]],21))&gt;51),RIGHT(YEAR(jaar_zip[[#This Row],[Datum]])-1,2),RIGHT(YEAR(jaar_zip[[#This Row],[Datum]]),2))&amp;"-"&amp; TEXT(WEEKNUM(jaar_zip[[#This Row],[Datum]],21),"00")</f>
        <v>24-03</v>
      </c>
      <c r="L2214" s="101">
        <f>MONTH(jaar_zip[[#This Row],[Datum]])</f>
        <v>1</v>
      </c>
      <c r="M2214" s="101">
        <f>IF(ISNUMBER(jaar_zip[[#This Row],[etmaaltemperatuur]]),IF(jaar_zip[[#This Row],[etmaaltemperatuur]]&lt;stookgrens,stookgrens-jaar_zip[[#This Row],[etmaaltemperatuur]],0),"")</f>
        <v>19.3</v>
      </c>
      <c r="N2214" s="101">
        <f>IF(ISNUMBER(jaar_zip[[#This Row],[graaddagen]]),IF(OR(MONTH(jaar_zip[[#This Row],[Datum]])=1,MONTH(jaar_zip[[#This Row],[Datum]])=2,MONTH(jaar_zip[[#This Row],[Datum]])=11,MONTH(jaar_zip[[#This Row],[Datum]])=12),1.1,IF(OR(MONTH(jaar_zip[[#This Row],[Datum]])=3,MONTH(jaar_zip[[#This Row],[Datum]])=10),1,0.8))*jaar_zip[[#This Row],[graaddagen]],"")</f>
        <v>21.230000000000004</v>
      </c>
      <c r="O2214" s="101">
        <f>IF(ISNUMBER(jaar_zip[[#This Row],[etmaaltemperatuur]]),IF(jaar_zip[[#This Row],[etmaaltemperatuur]]&gt;stookgrens,jaar_zip[[#This Row],[etmaaltemperatuur]]-stookgrens,0),"")</f>
        <v>0</v>
      </c>
    </row>
    <row r="2215" spans="1:15" x14ac:dyDescent="0.3">
      <c r="A2215">
        <v>286</v>
      </c>
      <c r="B2215">
        <v>20240118</v>
      </c>
      <c r="C2215">
        <v>4</v>
      </c>
      <c r="D2215">
        <v>-1.5</v>
      </c>
      <c r="E2215">
        <v>608</v>
      </c>
      <c r="F2215">
        <v>1</v>
      </c>
      <c r="H2215">
        <v>90</v>
      </c>
      <c r="I2215" s="101" t="s">
        <v>30</v>
      </c>
      <c r="J2215" s="1">
        <f>DATEVALUE(RIGHT(jaar_zip[[#This Row],[YYYYMMDD]],2)&amp;"-"&amp;MID(jaar_zip[[#This Row],[YYYYMMDD]],5,2)&amp;"-"&amp;LEFT(jaar_zip[[#This Row],[YYYYMMDD]],4))</f>
        <v>45309</v>
      </c>
      <c r="K2215" s="101" t="str">
        <f>IF(AND(VALUE(MONTH(jaar_zip[[#This Row],[Datum]]))=1,VALUE(WEEKNUM(jaar_zip[[#This Row],[Datum]],21))&gt;51),RIGHT(YEAR(jaar_zip[[#This Row],[Datum]])-1,2),RIGHT(YEAR(jaar_zip[[#This Row],[Datum]]),2))&amp;"-"&amp; TEXT(WEEKNUM(jaar_zip[[#This Row],[Datum]],21),"00")</f>
        <v>24-03</v>
      </c>
      <c r="L2215" s="101">
        <f>MONTH(jaar_zip[[#This Row],[Datum]])</f>
        <v>1</v>
      </c>
      <c r="M2215" s="101">
        <f>IF(ISNUMBER(jaar_zip[[#This Row],[etmaaltemperatuur]]),IF(jaar_zip[[#This Row],[etmaaltemperatuur]]&lt;stookgrens,stookgrens-jaar_zip[[#This Row],[etmaaltemperatuur]],0),"")</f>
        <v>19.5</v>
      </c>
      <c r="N2215" s="101">
        <f>IF(ISNUMBER(jaar_zip[[#This Row],[graaddagen]]),IF(OR(MONTH(jaar_zip[[#This Row],[Datum]])=1,MONTH(jaar_zip[[#This Row],[Datum]])=2,MONTH(jaar_zip[[#This Row],[Datum]])=11,MONTH(jaar_zip[[#This Row],[Datum]])=12),1.1,IF(OR(MONTH(jaar_zip[[#This Row],[Datum]])=3,MONTH(jaar_zip[[#This Row],[Datum]])=10),1,0.8))*jaar_zip[[#This Row],[graaddagen]],"")</f>
        <v>21.450000000000003</v>
      </c>
      <c r="O2215" s="101">
        <f>IF(ISNUMBER(jaar_zip[[#This Row],[etmaaltemperatuur]]),IF(jaar_zip[[#This Row],[etmaaltemperatuur]]&gt;stookgrens,jaar_zip[[#This Row],[etmaaltemperatuur]]-stookgrens,0),"")</f>
        <v>0</v>
      </c>
    </row>
    <row r="2216" spans="1:15" x14ac:dyDescent="0.3">
      <c r="A2216">
        <v>286</v>
      </c>
      <c r="B2216">
        <v>20240119</v>
      </c>
      <c r="C2216">
        <v>6.9</v>
      </c>
      <c r="D2216">
        <v>0.8</v>
      </c>
      <c r="E2216">
        <v>486</v>
      </c>
      <c r="F2216">
        <v>0.3</v>
      </c>
      <c r="H2216">
        <v>84</v>
      </c>
      <c r="I2216" s="101" t="s">
        <v>30</v>
      </c>
      <c r="J2216" s="1">
        <f>DATEVALUE(RIGHT(jaar_zip[[#This Row],[YYYYMMDD]],2)&amp;"-"&amp;MID(jaar_zip[[#This Row],[YYYYMMDD]],5,2)&amp;"-"&amp;LEFT(jaar_zip[[#This Row],[YYYYMMDD]],4))</f>
        <v>45310</v>
      </c>
      <c r="K2216" s="101" t="str">
        <f>IF(AND(VALUE(MONTH(jaar_zip[[#This Row],[Datum]]))=1,VALUE(WEEKNUM(jaar_zip[[#This Row],[Datum]],21))&gt;51),RIGHT(YEAR(jaar_zip[[#This Row],[Datum]])-1,2),RIGHT(YEAR(jaar_zip[[#This Row],[Datum]]),2))&amp;"-"&amp; TEXT(WEEKNUM(jaar_zip[[#This Row],[Datum]],21),"00")</f>
        <v>24-03</v>
      </c>
      <c r="L2216" s="101">
        <f>MONTH(jaar_zip[[#This Row],[Datum]])</f>
        <v>1</v>
      </c>
      <c r="M2216" s="101">
        <f>IF(ISNUMBER(jaar_zip[[#This Row],[etmaaltemperatuur]]),IF(jaar_zip[[#This Row],[etmaaltemperatuur]]&lt;stookgrens,stookgrens-jaar_zip[[#This Row],[etmaaltemperatuur]],0),"")</f>
        <v>17.2</v>
      </c>
      <c r="N2216" s="101">
        <f>IF(ISNUMBER(jaar_zip[[#This Row],[graaddagen]]),IF(OR(MONTH(jaar_zip[[#This Row],[Datum]])=1,MONTH(jaar_zip[[#This Row],[Datum]])=2,MONTH(jaar_zip[[#This Row],[Datum]])=11,MONTH(jaar_zip[[#This Row],[Datum]])=12),1.1,IF(OR(MONTH(jaar_zip[[#This Row],[Datum]])=3,MONTH(jaar_zip[[#This Row],[Datum]])=10),1,0.8))*jaar_zip[[#This Row],[graaddagen]],"")</f>
        <v>18.920000000000002</v>
      </c>
      <c r="O2216" s="101">
        <f>IF(ISNUMBER(jaar_zip[[#This Row],[etmaaltemperatuur]]),IF(jaar_zip[[#This Row],[etmaaltemperatuur]]&gt;stookgrens,jaar_zip[[#This Row],[etmaaltemperatuur]]-stookgrens,0),"")</f>
        <v>0</v>
      </c>
    </row>
    <row r="2217" spans="1:15" x14ac:dyDescent="0.3">
      <c r="A2217">
        <v>286</v>
      </c>
      <c r="B2217">
        <v>20240120</v>
      </c>
      <c r="C2217">
        <v>7.2</v>
      </c>
      <c r="D2217">
        <v>0.2</v>
      </c>
      <c r="E2217">
        <v>315</v>
      </c>
      <c r="F2217">
        <v>0</v>
      </c>
      <c r="H2217">
        <v>83</v>
      </c>
      <c r="I2217" s="101" t="s">
        <v>30</v>
      </c>
      <c r="J2217" s="1">
        <f>DATEVALUE(RIGHT(jaar_zip[[#This Row],[YYYYMMDD]],2)&amp;"-"&amp;MID(jaar_zip[[#This Row],[YYYYMMDD]],5,2)&amp;"-"&amp;LEFT(jaar_zip[[#This Row],[YYYYMMDD]],4))</f>
        <v>45311</v>
      </c>
      <c r="K2217" s="101" t="str">
        <f>IF(AND(VALUE(MONTH(jaar_zip[[#This Row],[Datum]]))=1,VALUE(WEEKNUM(jaar_zip[[#This Row],[Datum]],21))&gt;51),RIGHT(YEAR(jaar_zip[[#This Row],[Datum]])-1,2),RIGHT(YEAR(jaar_zip[[#This Row],[Datum]]),2))&amp;"-"&amp; TEXT(WEEKNUM(jaar_zip[[#This Row],[Datum]],21),"00")</f>
        <v>24-03</v>
      </c>
      <c r="L2217" s="101">
        <f>MONTH(jaar_zip[[#This Row],[Datum]])</f>
        <v>1</v>
      </c>
      <c r="M2217" s="101">
        <f>IF(ISNUMBER(jaar_zip[[#This Row],[etmaaltemperatuur]]),IF(jaar_zip[[#This Row],[etmaaltemperatuur]]&lt;stookgrens,stookgrens-jaar_zip[[#This Row],[etmaaltemperatuur]],0),"")</f>
        <v>17.8</v>
      </c>
      <c r="N2217" s="101">
        <f>IF(ISNUMBER(jaar_zip[[#This Row],[graaddagen]]),IF(OR(MONTH(jaar_zip[[#This Row],[Datum]])=1,MONTH(jaar_zip[[#This Row],[Datum]])=2,MONTH(jaar_zip[[#This Row],[Datum]])=11,MONTH(jaar_zip[[#This Row],[Datum]])=12),1.1,IF(OR(MONTH(jaar_zip[[#This Row],[Datum]])=3,MONTH(jaar_zip[[#This Row],[Datum]])=10),1,0.8))*jaar_zip[[#This Row],[graaddagen]],"")</f>
        <v>19.580000000000002</v>
      </c>
      <c r="O2217" s="101">
        <f>IF(ISNUMBER(jaar_zip[[#This Row],[etmaaltemperatuur]]),IF(jaar_zip[[#This Row],[etmaaltemperatuur]]&gt;stookgrens,jaar_zip[[#This Row],[etmaaltemperatuur]]-stookgrens,0),"")</f>
        <v>0</v>
      </c>
    </row>
    <row r="2218" spans="1:15" x14ac:dyDescent="0.3">
      <c r="A2218">
        <v>286</v>
      </c>
      <c r="B2218">
        <v>20240121</v>
      </c>
      <c r="C2218">
        <v>9.5</v>
      </c>
      <c r="D2218">
        <v>2.8</v>
      </c>
      <c r="E2218">
        <v>155</v>
      </c>
      <c r="F2218">
        <v>0.2</v>
      </c>
      <c r="H2218">
        <v>72</v>
      </c>
      <c r="I2218" s="101" t="s">
        <v>30</v>
      </c>
      <c r="J2218" s="1">
        <f>DATEVALUE(RIGHT(jaar_zip[[#This Row],[YYYYMMDD]],2)&amp;"-"&amp;MID(jaar_zip[[#This Row],[YYYYMMDD]],5,2)&amp;"-"&amp;LEFT(jaar_zip[[#This Row],[YYYYMMDD]],4))</f>
        <v>45312</v>
      </c>
      <c r="K2218" s="101" t="str">
        <f>IF(AND(VALUE(MONTH(jaar_zip[[#This Row],[Datum]]))=1,VALUE(WEEKNUM(jaar_zip[[#This Row],[Datum]],21))&gt;51),RIGHT(YEAR(jaar_zip[[#This Row],[Datum]])-1,2),RIGHT(YEAR(jaar_zip[[#This Row],[Datum]]),2))&amp;"-"&amp; TEXT(WEEKNUM(jaar_zip[[#This Row],[Datum]],21),"00")</f>
        <v>24-03</v>
      </c>
      <c r="L2218" s="101">
        <f>MONTH(jaar_zip[[#This Row],[Datum]])</f>
        <v>1</v>
      </c>
      <c r="M2218" s="101">
        <f>IF(ISNUMBER(jaar_zip[[#This Row],[etmaaltemperatuur]]),IF(jaar_zip[[#This Row],[etmaaltemperatuur]]&lt;stookgrens,stookgrens-jaar_zip[[#This Row],[etmaaltemperatuur]],0),"")</f>
        <v>15.2</v>
      </c>
      <c r="N2218" s="101">
        <f>IF(ISNUMBER(jaar_zip[[#This Row],[graaddagen]]),IF(OR(MONTH(jaar_zip[[#This Row],[Datum]])=1,MONTH(jaar_zip[[#This Row],[Datum]])=2,MONTH(jaar_zip[[#This Row],[Datum]])=11,MONTH(jaar_zip[[#This Row],[Datum]])=12),1.1,IF(OR(MONTH(jaar_zip[[#This Row],[Datum]])=3,MONTH(jaar_zip[[#This Row],[Datum]])=10),1,0.8))*jaar_zip[[#This Row],[graaddagen]],"")</f>
        <v>16.72</v>
      </c>
      <c r="O2218" s="101">
        <f>IF(ISNUMBER(jaar_zip[[#This Row],[etmaaltemperatuur]]),IF(jaar_zip[[#This Row],[etmaaltemperatuur]]&gt;stookgrens,jaar_zip[[#This Row],[etmaaltemperatuur]]-stookgrens,0),"")</f>
        <v>0</v>
      </c>
    </row>
    <row r="2219" spans="1:15" x14ac:dyDescent="0.3">
      <c r="A2219">
        <v>286</v>
      </c>
      <c r="B2219">
        <v>20240122</v>
      </c>
      <c r="C2219">
        <v>11.7</v>
      </c>
      <c r="D2219">
        <v>8.5</v>
      </c>
      <c r="E2219">
        <v>273</v>
      </c>
      <c r="F2219">
        <v>8.9</v>
      </c>
      <c r="H2219">
        <v>82</v>
      </c>
      <c r="I2219" s="101" t="s">
        <v>30</v>
      </c>
      <c r="J2219" s="1">
        <f>DATEVALUE(RIGHT(jaar_zip[[#This Row],[YYYYMMDD]],2)&amp;"-"&amp;MID(jaar_zip[[#This Row],[YYYYMMDD]],5,2)&amp;"-"&amp;LEFT(jaar_zip[[#This Row],[YYYYMMDD]],4))</f>
        <v>45313</v>
      </c>
      <c r="K2219" s="101" t="str">
        <f>IF(AND(VALUE(MONTH(jaar_zip[[#This Row],[Datum]]))=1,VALUE(WEEKNUM(jaar_zip[[#This Row],[Datum]],21))&gt;51),RIGHT(YEAR(jaar_zip[[#This Row],[Datum]])-1,2),RIGHT(YEAR(jaar_zip[[#This Row],[Datum]]),2))&amp;"-"&amp; TEXT(WEEKNUM(jaar_zip[[#This Row],[Datum]],21),"00")</f>
        <v>24-04</v>
      </c>
      <c r="L2219" s="101">
        <f>MONTH(jaar_zip[[#This Row],[Datum]])</f>
        <v>1</v>
      </c>
      <c r="M2219" s="101">
        <f>IF(ISNUMBER(jaar_zip[[#This Row],[etmaaltemperatuur]]),IF(jaar_zip[[#This Row],[etmaaltemperatuur]]&lt;stookgrens,stookgrens-jaar_zip[[#This Row],[etmaaltemperatuur]],0),"")</f>
        <v>9.5</v>
      </c>
      <c r="N2219" s="101">
        <f>IF(ISNUMBER(jaar_zip[[#This Row],[graaddagen]]),IF(OR(MONTH(jaar_zip[[#This Row],[Datum]])=1,MONTH(jaar_zip[[#This Row],[Datum]])=2,MONTH(jaar_zip[[#This Row],[Datum]])=11,MONTH(jaar_zip[[#This Row],[Datum]])=12),1.1,IF(OR(MONTH(jaar_zip[[#This Row],[Datum]])=3,MONTH(jaar_zip[[#This Row],[Datum]])=10),1,0.8))*jaar_zip[[#This Row],[graaddagen]],"")</f>
        <v>10.450000000000001</v>
      </c>
      <c r="O2219" s="101">
        <f>IF(ISNUMBER(jaar_zip[[#This Row],[etmaaltemperatuur]]),IF(jaar_zip[[#This Row],[etmaaltemperatuur]]&gt;stookgrens,jaar_zip[[#This Row],[etmaaltemperatuur]]-stookgrens,0),"")</f>
        <v>0</v>
      </c>
    </row>
    <row r="2220" spans="1:15" x14ac:dyDescent="0.3">
      <c r="A2220">
        <v>286</v>
      </c>
      <c r="B2220">
        <v>20240123</v>
      </c>
      <c r="C2220">
        <v>10</v>
      </c>
      <c r="D2220">
        <v>7.4</v>
      </c>
      <c r="E2220">
        <v>392</v>
      </c>
      <c r="F2220">
        <v>3.2</v>
      </c>
      <c r="H2220">
        <v>83</v>
      </c>
      <c r="I2220" s="101" t="s">
        <v>30</v>
      </c>
      <c r="J2220" s="1">
        <f>DATEVALUE(RIGHT(jaar_zip[[#This Row],[YYYYMMDD]],2)&amp;"-"&amp;MID(jaar_zip[[#This Row],[YYYYMMDD]],5,2)&amp;"-"&amp;LEFT(jaar_zip[[#This Row],[YYYYMMDD]],4))</f>
        <v>45314</v>
      </c>
      <c r="K2220" s="101" t="str">
        <f>IF(AND(VALUE(MONTH(jaar_zip[[#This Row],[Datum]]))=1,VALUE(WEEKNUM(jaar_zip[[#This Row],[Datum]],21))&gt;51),RIGHT(YEAR(jaar_zip[[#This Row],[Datum]])-1,2),RIGHT(YEAR(jaar_zip[[#This Row],[Datum]]),2))&amp;"-"&amp; TEXT(WEEKNUM(jaar_zip[[#This Row],[Datum]],21),"00")</f>
        <v>24-04</v>
      </c>
      <c r="L2220" s="101">
        <f>MONTH(jaar_zip[[#This Row],[Datum]])</f>
        <v>1</v>
      </c>
      <c r="M2220" s="101">
        <f>IF(ISNUMBER(jaar_zip[[#This Row],[etmaaltemperatuur]]),IF(jaar_zip[[#This Row],[etmaaltemperatuur]]&lt;stookgrens,stookgrens-jaar_zip[[#This Row],[etmaaltemperatuur]],0),"")</f>
        <v>10.6</v>
      </c>
      <c r="N2220" s="101">
        <f>IF(ISNUMBER(jaar_zip[[#This Row],[graaddagen]]),IF(OR(MONTH(jaar_zip[[#This Row],[Datum]])=1,MONTH(jaar_zip[[#This Row],[Datum]])=2,MONTH(jaar_zip[[#This Row],[Datum]])=11,MONTH(jaar_zip[[#This Row],[Datum]])=12),1.1,IF(OR(MONTH(jaar_zip[[#This Row],[Datum]])=3,MONTH(jaar_zip[[#This Row],[Datum]])=10),1,0.8))*jaar_zip[[#This Row],[graaddagen]],"")</f>
        <v>11.66</v>
      </c>
      <c r="O2220" s="101">
        <f>IF(ISNUMBER(jaar_zip[[#This Row],[etmaaltemperatuur]]),IF(jaar_zip[[#This Row],[etmaaltemperatuur]]&gt;stookgrens,jaar_zip[[#This Row],[etmaaltemperatuur]]-stookgrens,0),"")</f>
        <v>0</v>
      </c>
    </row>
    <row r="2221" spans="1:15" x14ac:dyDescent="0.3">
      <c r="A2221">
        <v>286</v>
      </c>
      <c r="B2221">
        <v>20240124</v>
      </c>
      <c r="C2221">
        <v>13.9</v>
      </c>
      <c r="D2221">
        <v>9.6</v>
      </c>
      <c r="E2221">
        <v>269</v>
      </c>
      <c r="F2221">
        <v>-0.1</v>
      </c>
      <c r="H2221">
        <v>75</v>
      </c>
      <c r="I2221" s="101" t="s">
        <v>30</v>
      </c>
      <c r="J2221" s="1">
        <f>DATEVALUE(RIGHT(jaar_zip[[#This Row],[YYYYMMDD]],2)&amp;"-"&amp;MID(jaar_zip[[#This Row],[YYYYMMDD]],5,2)&amp;"-"&amp;LEFT(jaar_zip[[#This Row],[YYYYMMDD]],4))</f>
        <v>45315</v>
      </c>
      <c r="K2221" s="101" t="str">
        <f>IF(AND(VALUE(MONTH(jaar_zip[[#This Row],[Datum]]))=1,VALUE(WEEKNUM(jaar_zip[[#This Row],[Datum]],21))&gt;51),RIGHT(YEAR(jaar_zip[[#This Row],[Datum]])-1,2),RIGHT(YEAR(jaar_zip[[#This Row],[Datum]]),2))&amp;"-"&amp; TEXT(WEEKNUM(jaar_zip[[#This Row],[Datum]],21),"00")</f>
        <v>24-04</v>
      </c>
      <c r="L2221" s="101">
        <f>MONTH(jaar_zip[[#This Row],[Datum]])</f>
        <v>1</v>
      </c>
      <c r="M2221" s="101">
        <f>IF(ISNUMBER(jaar_zip[[#This Row],[etmaaltemperatuur]]),IF(jaar_zip[[#This Row],[etmaaltemperatuur]]&lt;stookgrens,stookgrens-jaar_zip[[#This Row],[etmaaltemperatuur]],0),"")</f>
        <v>8.4</v>
      </c>
      <c r="N2221" s="101">
        <f>IF(ISNUMBER(jaar_zip[[#This Row],[graaddagen]]),IF(OR(MONTH(jaar_zip[[#This Row],[Datum]])=1,MONTH(jaar_zip[[#This Row],[Datum]])=2,MONTH(jaar_zip[[#This Row],[Datum]])=11,MONTH(jaar_zip[[#This Row],[Datum]])=12),1.1,IF(OR(MONTH(jaar_zip[[#This Row],[Datum]])=3,MONTH(jaar_zip[[#This Row],[Datum]])=10),1,0.8))*jaar_zip[[#This Row],[graaddagen]],"")</f>
        <v>9.240000000000002</v>
      </c>
      <c r="O2221" s="101">
        <f>IF(ISNUMBER(jaar_zip[[#This Row],[etmaaltemperatuur]]),IF(jaar_zip[[#This Row],[etmaaltemperatuur]]&gt;stookgrens,jaar_zip[[#This Row],[etmaaltemperatuur]]-stookgrens,0),"")</f>
        <v>0</v>
      </c>
    </row>
    <row r="2222" spans="1:15" x14ac:dyDescent="0.3">
      <c r="A2222">
        <v>286</v>
      </c>
      <c r="B2222">
        <v>20240125</v>
      </c>
      <c r="C2222">
        <v>5.4</v>
      </c>
      <c r="D2222">
        <v>6.3</v>
      </c>
      <c r="E2222">
        <v>390</v>
      </c>
      <c r="F2222">
        <v>0.5</v>
      </c>
      <c r="H2222">
        <v>90</v>
      </c>
      <c r="I2222" s="101" t="s">
        <v>30</v>
      </c>
      <c r="J2222" s="1">
        <f>DATEVALUE(RIGHT(jaar_zip[[#This Row],[YYYYMMDD]],2)&amp;"-"&amp;MID(jaar_zip[[#This Row],[YYYYMMDD]],5,2)&amp;"-"&amp;LEFT(jaar_zip[[#This Row],[YYYYMMDD]],4))</f>
        <v>45316</v>
      </c>
      <c r="K2222" s="101" t="str">
        <f>IF(AND(VALUE(MONTH(jaar_zip[[#This Row],[Datum]]))=1,VALUE(WEEKNUM(jaar_zip[[#This Row],[Datum]],21))&gt;51),RIGHT(YEAR(jaar_zip[[#This Row],[Datum]])-1,2),RIGHT(YEAR(jaar_zip[[#This Row],[Datum]]),2))&amp;"-"&amp; TEXT(WEEKNUM(jaar_zip[[#This Row],[Datum]],21),"00")</f>
        <v>24-04</v>
      </c>
      <c r="L2222" s="101">
        <f>MONTH(jaar_zip[[#This Row],[Datum]])</f>
        <v>1</v>
      </c>
      <c r="M2222" s="101">
        <f>IF(ISNUMBER(jaar_zip[[#This Row],[etmaaltemperatuur]]),IF(jaar_zip[[#This Row],[etmaaltemperatuur]]&lt;stookgrens,stookgrens-jaar_zip[[#This Row],[etmaaltemperatuur]],0),"")</f>
        <v>11.7</v>
      </c>
      <c r="N2222" s="101">
        <f>IF(ISNUMBER(jaar_zip[[#This Row],[graaddagen]]),IF(OR(MONTH(jaar_zip[[#This Row],[Datum]])=1,MONTH(jaar_zip[[#This Row],[Datum]])=2,MONTH(jaar_zip[[#This Row],[Datum]])=11,MONTH(jaar_zip[[#This Row],[Datum]])=12),1.1,IF(OR(MONTH(jaar_zip[[#This Row],[Datum]])=3,MONTH(jaar_zip[[#This Row],[Datum]])=10),1,0.8))*jaar_zip[[#This Row],[graaddagen]],"")</f>
        <v>12.870000000000001</v>
      </c>
      <c r="O2222" s="101">
        <f>IF(ISNUMBER(jaar_zip[[#This Row],[etmaaltemperatuur]]),IF(jaar_zip[[#This Row],[etmaaltemperatuur]]&gt;stookgrens,jaar_zip[[#This Row],[etmaaltemperatuur]]-stookgrens,0),"")</f>
        <v>0</v>
      </c>
    </row>
    <row r="2223" spans="1:15" x14ac:dyDescent="0.3">
      <c r="A2223">
        <v>286</v>
      </c>
      <c r="B2223">
        <v>20240126</v>
      </c>
      <c r="C2223">
        <v>8.8000000000000007</v>
      </c>
      <c r="D2223">
        <v>7.7</v>
      </c>
      <c r="E2223">
        <v>218</v>
      </c>
      <c r="F2223">
        <v>6.9</v>
      </c>
      <c r="H2223">
        <v>87</v>
      </c>
      <c r="I2223" s="101" t="s">
        <v>30</v>
      </c>
      <c r="J2223" s="1">
        <f>DATEVALUE(RIGHT(jaar_zip[[#This Row],[YYYYMMDD]],2)&amp;"-"&amp;MID(jaar_zip[[#This Row],[YYYYMMDD]],5,2)&amp;"-"&amp;LEFT(jaar_zip[[#This Row],[YYYYMMDD]],4))</f>
        <v>45317</v>
      </c>
      <c r="K2223" s="101" t="str">
        <f>IF(AND(VALUE(MONTH(jaar_zip[[#This Row],[Datum]]))=1,VALUE(WEEKNUM(jaar_zip[[#This Row],[Datum]],21))&gt;51),RIGHT(YEAR(jaar_zip[[#This Row],[Datum]])-1,2),RIGHT(YEAR(jaar_zip[[#This Row],[Datum]]),2))&amp;"-"&amp; TEXT(WEEKNUM(jaar_zip[[#This Row],[Datum]],21),"00")</f>
        <v>24-04</v>
      </c>
      <c r="L2223" s="101">
        <f>MONTH(jaar_zip[[#This Row],[Datum]])</f>
        <v>1</v>
      </c>
      <c r="M2223" s="101">
        <f>IF(ISNUMBER(jaar_zip[[#This Row],[etmaaltemperatuur]]),IF(jaar_zip[[#This Row],[etmaaltemperatuur]]&lt;stookgrens,stookgrens-jaar_zip[[#This Row],[etmaaltemperatuur]],0),"")</f>
        <v>10.3</v>
      </c>
      <c r="N2223" s="101">
        <f>IF(ISNUMBER(jaar_zip[[#This Row],[graaddagen]]),IF(OR(MONTH(jaar_zip[[#This Row],[Datum]])=1,MONTH(jaar_zip[[#This Row],[Datum]])=2,MONTH(jaar_zip[[#This Row],[Datum]])=11,MONTH(jaar_zip[[#This Row],[Datum]])=12),1.1,IF(OR(MONTH(jaar_zip[[#This Row],[Datum]])=3,MONTH(jaar_zip[[#This Row],[Datum]])=10),1,0.8))*jaar_zip[[#This Row],[graaddagen]],"")</f>
        <v>11.330000000000002</v>
      </c>
      <c r="O2223" s="101">
        <f>IF(ISNUMBER(jaar_zip[[#This Row],[etmaaltemperatuur]]),IF(jaar_zip[[#This Row],[etmaaltemperatuur]]&gt;stookgrens,jaar_zip[[#This Row],[etmaaltemperatuur]]-stookgrens,0),"")</f>
        <v>0</v>
      </c>
    </row>
    <row r="2224" spans="1:15" x14ac:dyDescent="0.3">
      <c r="A2224">
        <v>286</v>
      </c>
      <c r="B2224">
        <v>20240127</v>
      </c>
      <c r="C2224">
        <v>4.9000000000000004</v>
      </c>
      <c r="D2224">
        <v>4.0999999999999996</v>
      </c>
      <c r="E2224">
        <v>521</v>
      </c>
      <c r="F2224">
        <v>0</v>
      </c>
      <c r="H2224">
        <v>87</v>
      </c>
      <c r="I2224" s="101" t="s">
        <v>30</v>
      </c>
      <c r="J2224" s="1">
        <f>DATEVALUE(RIGHT(jaar_zip[[#This Row],[YYYYMMDD]],2)&amp;"-"&amp;MID(jaar_zip[[#This Row],[YYYYMMDD]],5,2)&amp;"-"&amp;LEFT(jaar_zip[[#This Row],[YYYYMMDD]],4))</f>
        <v>45318</v>
      </c>
      <c r="K2224" s="101" t="str">
        <f>IF(AND(VALUE(MONTH(jaar_zip[[#This Row],[Datum]]))=1,VALUE(WEEKNUM(jaar_zip[[#This Row],[Datum]],21))&gt;51),RIGHT(YEAR(jaar_zip[[#This Row],[Datum]])-1,2),RIGHT(YEAR(jaar_zip[[#This Row],[Datum]]),2))&amp;"-"&amp; TEXT(WEEKNUM(jaar_zip[[#This Row],[Datum]],21),"00")</f>
        <v>24-04</v>
      </c>
      <c r="L2224" s="101">
        <f>MONTH(jaar_zip[[#This Row],[Datum]])</f>
        <v>1</v>
      </c>
      <c r="M2224" s="101">
        <f>IF(ISNUMBER(jaar_zip[[#This Row],[etmaaltemperatuur]]),IF(jaar_zip[[#This Row],[etmaaltemperatuur]]&lt;stookgrens,stookgrens-jaar_zip[[#This Row],[etmaaltemperatuur]],0),"")</f>
        <v>13.9</v>
      </c>
      <c r="N2224" s="101">
        <f>IF(ISNUMBER(jaar_zip[[#This Row],[graaddagen]]),IF(OR(MONTH(jaar_zip[[#This Row],[Datum]])=1,MONTH(jaar_zip[[#This Row],[Datum]])=2,MONTH(jaar_zip[[#This Row],[Datum]])=11,MONTH(jaar_zip[[#This Row],[Datum]])=12),1.1,IF(OR(MONTH(jaar_zip[[#This Row],[Datum]])=3,MONTH(jaar_zip[[#This Row],[Datum]])=10),1,0.8))*jaar_zip[[#This Row],[graaddagen]],"")</f>
        <v>15.290000000000001</v>
      </c>
      <c r="O2224" s="101">
        <f>IF(ISNUMBER(jaar_zip[[#This Row],[etmaaltemperatuur]]),IF(jaar_zip[[#This Row],[etmaaltemperatuur]]&gt;stookgrens,jaar_zip[[#This Row],[etmaaltemperatuur]]-stookgrens,0),"")</f>
        <v>0</v>
      </c>
    </row>
    <row r="2225" spans="1:15" x14ac:dyDescent="0.3">
      <c r="A2225">
        <v>286</v>
      </c>
      <c r="B2225">
        <v>20240128</v>
      </c>
      <c r="C2225">
        <v>3.5</v>
      </c>
      <c r="D2225">
        <v>3.5</v>
      </c>
      <c r="E2225">
        <v>574</v>
      </c>
      <c r="F2225">
        <v>0</v>
      </c>
      <c r="H2225">
        <v>76</v>
      </c>
      <c r="I2225" s="101" t="s">
        <v>30</v>
      </c>
      <c r="J2225" s="1">
        <f>DATEVALUE(RIGHT(jaar_zip[[#This Row],[YYYYMMDD]],2)&amp;"-"&amp;MID(jaar_zip[[#This Row],[YYYYMMDD]],5,2)&amp;"-"&amp;LEFT(jaar_zip[[#This Row],[YYYYMMDD]],4))</f>
        <v>45319</v>
      </c>
      <c r="K2225" s="101" t="str">
        <f>IF(AND(VALUE(MONTH(jaar_zip[[#This Row],[Datum]]))=1,VALUE(WEEKNUM(jaar_zip[[#This Row],[Datum]],21))&gt;51),RIGHT(YEAR(jaar_zip[[#This Row],[Datum]])-1,2),RIGHT(YEAR(jaar_zip[[#This Row],[Datum]]),2))&amp;"-"&amp; TEXT(WEEKNUM(jaar_zip[[#This Row],[Datum]],21),"00")</f>
        <v>24-04</v>
      </c>
      <c r="L2225" s="101">
        <f>MONTH(jaar_zip[[#This Row],[Datum]])</f>
        <v>1</v>
      </c>
      <c r="M2225" s="101">
        <f>IF(ISNUMBER(jaar_zip[[#This Row],[etmaaltemperatuur]]),IF(jaar_zip[[#This Row],[etmaaltemperatuur]]&lt;stookgrens,stookgrens-jaar_zip[[#This Row],[etmaaltemperatuur]],0),"")</f>
        <v>14.5</v>
      </c>
      <c r="N2225" s="101">
        <f>IF(ISNUMBER(jaar_zip[[#This Row],[graaddagen]]),IF(OR(MONTH(jaar_zip[[#This Row],[Datum]])=1,MONTH(jaar_zip[[#This Row],[Datum]])=2,MONTH(jaar_zip[[#This Row],[Datum]])=11,MONTH(jaar_zip[[#This Row],[Datum]])=12),1.1,IF(OR(MONTH(jaar_zip[[#This Row],[Datum]])=3,MONTH(jaar_zip[[#This Row],[Datum]])=10),1,0.8))*jaar_zip[[#This Row],[graaddagen]],"")</f>
        <v>15.950000000000001</v>
      </c>
      <c r="O2225" s="101">
        <f>IF(ISNUMBER(jaar_zip[[#This Row],[etmaaltemperatuur]]),IF(jaar_zip[[#This Row],[etmaaltemperatuur]]&gt;stookgrens,jaar_zip[[#This Row],[etmaaltemperatuur]]-stookgrens,0),"")</f>
        <v>0</v>
      </c>
    </row>
    <row r="2226" spans="1:15" x14ac:dyDescent="0.3">
      <c r="A2226">
        <v>286</v>
      </c>
      <c r="B2226">
        <v>20240129</v>
      </c>
      <c r="C2226">
        <v>3.6</v>
      </c>
      <c r="D2226">
        <v>5.9</v>
      </c>
      <c r="E2226">
        <v>388</v>
      </c>
      <c r="F2226">
        <v>0</v>
      </c>
      <c r="H2226">
        <v>82</v>
      </c>
      <c r="I2226" s="101" t="s">
        <v>30</v>
      </c>
      <c r="J2226" s="1">
        <f>DATEVALUE(RIGHT(jaar_zip[[#This Row],[YYYYMMDD]],2)&amp;"-"&amp;MID(jaar_zip[[#This Row],[YYYYMMDD]],5,2)&amp;"-"&amp;LEFT(jaar_zip[[#This Row],[YYYYMMDD]],4))</f>
        <v>45320</v>
      </c>
      <c r="K2226" s="101" t="str">
        <f>IF(AND(VALUE(MONTH(jaar_zip[[#This Row],[Datum]]))=1,VALUE(WEEKNUM(jaar_zip[[#This Row],[Datum]],21))&gt;51),RIGHT(YEAR(jaar_zip[[#This Row],[Datum]])-1,2),RIGHT(YEAR(jaar_zip[[#This Row],[Datum]]),2))&amp;"-"&amp; TEXT(WEEKNUM(jaar_zip[[#This Row],[Datum]],21),"00")</f>
        <v>24-05</v>
      </c>
      <c r="L2226" s="101">
        <f>MONTH(jaar_zip[[#This Row],[Datum]])</f>
        <v>1</v>
      </c>
      <c r="M2226" s="101">
        <f>IF(ISNUMBER(jaar_zip[[#This Row],[etmaaltemperatuur]]),IF(jaar_zip[[#This Row],[etmaaltemperatuur]]&lt;stookgrens,stookgrens-jaar_zip[[#This Row],[etmaaltemperatuur]],0),"")</f>
        <v>12.1</v>
      </c>
      <c r="N2226" s="101">
        <f>IF(ISNUMBER(jaar_zip[[#This Row],[graaddagen]]),IF(OR(MONTH(jaar_zip[[#This Row],[Datum]])=1,MONTH(jaar_zip[[#This Row],[Datum]])=2,MONTH(jaar_zip[[#This Row],[Datum]])=11,MONTH(jaar_zip[[#This Row],[Datum]])=12),1.1,IF(OR(MONTH(jaar_zip[[#This Row],[Datum]])=3,MONTH(jaar_zip[[#This Row],[Datum]])=10),1,0.8))*jaar_zip[[#This Row],[graaddagen]],"")</f>
        <v>13.31</v>
      </c>
      <c r="O2226" s="101">
        <f>IF(ISNUMBER(jaar_zip[[#This Row],[etmaaltemperatuur]]),IF(jaar_zip[[#This Row],[etmaaltemperatuur]]&gt;stookgrens,jaar_zip[[#This Row],[etmaaltemperatuur]]-stookgrens,0),"")</f>
        <v>0</v>
      </c>
    </row>
    <row r="2227" spans="1:15" x14ac:dyDescent="0.3">
      <c r="A2227">
        <v>286</v>
      </c>
      <c r="B2227">
        <v>20240130</v>
      </c>
      <c r="C2227">
        <v>6.3</v>
      </c>
      <c r="D2227">
        <v>7.2</v>
      </c>
      <c r="E2227">
        <v>183</v>
      </c>
      <c r="F2227">
        <v>0.2</v>
      </c>
      <c r="H2227">
        <v>90</v>
      </c>
      <c r="I2227" s="101" t="s">
        <v>30</v>
      </c>
      <c r="J2227" s="1">
        <f>DATEVALUE(RIGHT(jaar_zip[[#This Row],[YYYYMMDD]],2)&amp;"-"&amp;MID(jaar_zip[[#This Row],[YYYYMMDD]],5,2)&amp;"-"&amp;LEFT(jaar_zip[[#This Row],[YYYYMMDD]],4))</f>
        <v>45321</v>
      </c>
      <c r="K2227" s="101" t="str">
        <f>IF(AND(VALUE(MONTH(jaar_zip[[#This Row],[Datum]]))=1,VALUE(WEEKNUM(jaar_zip[[#This Row],[Datum]],21))&gt;51),RIGHT(YEAR(jaar_zip[[#This Row],[Datum]])-1,2),RIGHT(YEAR(jaar_zip[[#This Row],[Datum]]),2))&amp;"-"&amp; TEXT(WEEKNUM(jaar_zip[[#This Row],[Datum]],21),"00")</f>
        <v>24-05</v>
      </c>
      <c r="L2227" s="101">
        <f>MONTH(jaar_zip[[#This Row],[Datum]])</f>
        <v>1</v>
      </c>
      <c r="M2227" s="101">
        <f>IF(ISNUMBER(jaar_zip[[#This Row],[etmaaltemperatuur]]),IF(jaar_zip[[#This Row],[etmaaltemperatuur]]&lt;stookgrens,stookgrens-jaar_zip[[#This Row],[etmaaltemperatuur]],0),"")</f>
        <v>10.8</v>
      </c>
      <c r="N2227" s="101">
        <f>IF(ISNUMBER(jaar_zip[[#This Row],[graaddagen]]),IF(OR(MONTH(jaar_zip[[#This Row],[Datum]])=1,MONTH(jaar_zip[[#This Row],[Datum]])=2,MONTH(jaar_zip[[#This Row],[Datum]])=11,MONTH(jaar_zip[[#This Row],[Datum]])=12),1.1,IF(OR(MONTH(jaar_zip[[#This Row],[Datum]])=3,MONTH(jaar_zip[[#This Row],[Datum]])=10),1,0.8))*jaar_zip[[#This Row],[graaddagen]],"")</f>
        <v>11.880000000000003</v>
      </c>
      <c r="O2227" s="101">
        <f>IF(ISNUMBER(jaar_zip[[#This Row],[etmaaltemperatuur]]),IF(jaar_zip[[#This Row],[etmaaltemperatuur]]&gt;stookgrens,jaar_zip[[#This Row],[etmaaltemperatuur]]-stookgrens,0),"")</f>
        <v>0</v>
      </c>
    </row>
    <row r="2228" spans="1:15" x14ac:dyDescent="0.3">
      <c r="A2228">
        <v>286</v>
      </c>
      <c r="B2228">
        <v>20240131</v>
      </c>
      <c r="C2228">
        <v>6.8</v>
      </c>
      <c r="D2228">
        <v>5.5</v>
      </c>
      <c r="E2228">
        <v>216</v>
      </c>
      <c r="F2228">
        <v>2.2000000000000002</v>
      </c>
      <c r="H2228">
        <v>82</v>
      </c>
      <c r="I2228" s="101" t="s">
        <v>30</v>
      </c>
      <c r="J2228" s="1">
        <f>DATEVALUE(RIGHT(jaar_zip[[#This Row],[YYYYMMDD]],2)&amp;"-"&amp;MID(jaar_zip[[#This Row],[YYYYMMDD]],5,2)&amp;"-"&amp;LEFT(jaar_zip[[#This Row],[YYYYMMDD]],4))</f>
        <v>45322</v>
      </c>
      <c r="K2228" s="101" t="str">
        <f>IF(AND(VALUE(MONTH(jaar_zip[[#This Row],[Datum]]))=1,VALUE(WEEKNUM(jaar_zip[[#This Row],[Datum]],21))&gt;51),RIGHT(YEAR(jaar_zip[[#This Row],[Datum]])-1,2),RIGHT(YEAR(jaar_zip[[#This Row],[Datum]]),2))&amp;"-"&amp; TEXT(WEEKNUM(jaar_zip[[#This Row],[Datum]],21),"00")</f>
        <v>24-05</v>
      </c>
      <c r="L2228" s="101">
        <f>MONTH(jaar_zip[[#This Row],[Datum]])</f>
        <v>1</v>
      </c>
      <c r="M2228" s="101">
        <f>IF(ISNUMBER(jaar_zip[[#This Row],[etmaaltemperatuur]]),IF(jaar_zip[[#This Row],[etmaaltemperatuur]]&lt;stookgrens,stookgrens-jaar_zip[[#This Row],[etmaaltemperatuur]],0),"")</f>
        <v>12.5</v>
      </c>
      <c r="N2228" s="101">
        <f>IF(ISNUMBER(jaar_zip[[#This Row],[graaddagen]]),IF(OR(MONTH(jaar_zip[[#This Row],[Datum]])=1,MONTH(jaar_zip[[#This Row],[Datum]])=2,MONTH(jaar_zip[[#This Row],[Datum]])=11,MONTH(jaar_zip[[#This Row],[Datum]])=12),1.1,IF(OR(MONTH(jaar_zip[[#This Row],[Datum]])=3,MONTH(jaar_zip[[#This Row],[Datum]])=10),1,0.8))*jaar_zip[[#This Row],[graaddagen]],"")</f>
        <v>13.750000000000002</v>
      </c>
      <c r="O2228" s="101">
        <f>IF(ISNUMBER(jaar_zip[[#This Row],[etmaaltemperatuur]]),IF(jaar_zip[[#This Row],[etmaaltemperatuur]]&gt;stookgrens,jaar_zip[[#This Row],[etmaaltemperatuur]]-stookgrens,0),"")</f>
        <v>0</v>
      </c>
    </row>
    <row r="2229" spans="1:15" x14ac:dyDescent="0.3">
      <c r="A2229">
        <v>286</v>
      </c>
      <c r="B2229">
        <v>20240201</v>
      </c>
      <c r="C2229">
        <v>6.3</v>
      </c>
      <c r="D2229">
        <v>5.8</v>
      </c>
      <c r="E2229">
        <v>548</v>
      </c>
      <c r="F2229">
        <v>0.3</v>
      </c>
      <c r="H2229">
        <v>88</v>
      </c>
      <c r="I2229" s="101" t="s">
        <v>30</v>
      </c>
      <c r="J2229" s="1">
        <f>DATEVALUE(RIGHT(jaar_zip[[#This Row],[YYYYMMDD]],2)&amp;"-"&amp;MID(jaar_zip[[#This Row],[YYYYMMDD]],5,2)&amp;"-"&amp;LEFT(jaar_zip[[#This Row],[YYYYMMDD]],4))</f>
        <v>45323</v>
      </c>
      <c r="K2229" s="101" t="str">
        <f>IF(AND(VALUE(MONTH(jaar_zip[[#This Row],[Datum]]))=1,VALUE(WEEKNUM(jaar_zip[[#This Row],[Datum]],21))&gt;51),RIGHT(YEAR(jaar_zip[[#This Row],[Datum]])-1,2),RIGHT(YEAR(jaar_zip[[#This Row],[Datum]]),2))&amp;"-"&amp; TEXT(WEEKNUM(jaar_zip[[#This Row],[Datum]],21),"00")</f>
        <v>24-05</v>
      </c>
      <c r="L2229" s="101">
        <f>MONTH(jaar_zip[[#This Row],[Datum]])</f>
        <v>2</v>
      </c>
      <c r="M2229" s="101">
        <f>IF(ISNUMBER(jaar_zip[[#This Row],[etmaaltemperatuur]]),IF(jaar_zip[[#This Row],[etmaaltemperatuur]]&lt;stookgrens,stookgrens-jaar_zip[[#This Row],[etmaaltemperatuur]],0),"")</f>
        <v>12.2</v>
      </c>
      <c r="N2229" s="101">
        <f>IF(ISNUMBER(jaar_zip[[#This Row],[graaddagen]]),IF(OR(MONTH(jaar_zip[[#This Row],[Datum]])=1,MONTH(jaar_zip[[#This Row],[Datum]])=2,MONTH(jaar_zip[[#This Row],[Datum]])=11,MONTH(jaar_zip[[#This Row],[Datum]])=12),1.1,IF(OR(MONTH(jaar_zip[[#This Row],[Datum]])=3,MONTH(jaar_zip[[#This Row],[Datum]])=10),1,0.8))*jaar_zip[[#This Row],[graaddagen]],"")</f>
        <v>13.42</v>
      </c>
      <c r="O2229" s="101">
        <f>IF(ISNUMBER(jaar_zip[[#This Row],[etmaaltemperatuur]]),IF(jaar_zip[[#This Row],[etmaaltemperatuur]]&gt;stookgrens,jaar_zip[[#This Row],[etmaaltemperatuur]]-stookgrens,0),"")</f>
        <v>0</v>
      </c>
    </row>
    <row r="2230" spans="1:15" x14ac:dyDescent="0.3">
      <c r="A2230">
        <v>286</v>
      </c>
      <c r="B2230">
        <v>20240202</v>
      </c>
      <c r="C2230">
        <v>8.1</v>
      </c>
      <c r="D2230">
        <v>7.7</v>
      </c>
      <c r="E2230">
        <v>235</v>
      </c>
      <c r="F2230">
        <v>0.2</v>
      </c>
      <c r="H2230">
        <v>89</v>
      </c>
      <c r="I2230" s="101" t="s">
        <v>30</v>
      </c>
      <c r="J2230" s="1">
        <f>DATEVALUE(RIGHT(jaar_zip[[#This Row],[YYYYMMDD]],2)&amp;"-"&amp;MID(jaar_zip[[#This Row],[YYYYMMDD]],5,2)&amp;"-"&amp;LEFT(jaar_zip[[#This Row],[YYYYMMDD]],4))</f>
        <v>45324</v>
      </c>
      <c r="K2230" s="101" t="str">
        <f>IF(AND(VALUE(MONTH(jaar_zip[[#This Row],[Datum]]))=1,VALUE(WEEKNUM(jaar_zip[[#This Row],[Datum]],21))&gt;51),RIGHT(YEAR(jaar_zip[[#This Row],[Datum]])-1,2),RIGHT(YEAR(jaar_zip[[#This Row],[Datum]]),2))&amp;"-"&amp; TEXT(WEEKNUM(jaar_zip[[#This Row],[Datum]],21),"00")</f>
        <v>24-05</v>
      </c>
      <c r="L2230" s="101">
        <f>MONTH(jaar_zip[[#This Row],[Datum]])</f>
        <v>2</v>
      </c>
      <c r="M2230" s="101">
        <f>IF(ISNUMBER(jaar_zip[[#This Row],[etmaaltemperatuur]]),IF(jaar_zip[[#This Row],[etmaaltemperatuur]]&lt;stookgrens,stookgrens-jaar_zip[[#This Row],[etmaaltemperatuur]],0),"")</f>
        <v>10.3</v>
      </c>
      <c r="N2230" s="101">
        <f>IF(ISNUMBER(jaar_zip[[#This Row],[graaddagen]]),IF(OR(MONTH(jaar_zip[[#This Row],[Datum]])=1,MONTH(jaar_zip[[#This Row],[Datum]])=2,MONTH(jaar_zip[[#This Row],[Datum]])=11,MONTH(jaar_zip[[#This Row],[Datum]])=12),1.1,IF(OR(MONTH(jaar_zip[[#This Row],[Datum]])=3,MONTH(jaar_zip[[#This Row],[Datum]])=10),1,0.8))*jaar_zip[[#This Row],[graaddagen]],"")</f>
        <v>11.330000000000002</v>
      </c>
      <c r="O2230" s="101">
        <f>IF(ISNUMBER(jaar_zip[[#This Row],[etmaaltemperatuur]]),IF(jaar_zip[[#This Row],[etmaaltemperatuur]]&gt;stookgrens,jaar_zip[[#This Row],[etmaaltemperatuur]]-stookgrens,0),"")</f>
        <v>0</v>
      </c>
    </row>
    <row r="2231" spans="1:15" x14ac:dyDescent="0.3">
      <c r="A2231">
        <v>286</v>
      </c>
      <c r="B2231">
        <v>20240203</v>
      </c>
      <c r="C2231">
        <v>7.5</v>
      </c>
      <c r="D2231">
        <v>9.4</v>
      </c>
      <c r="E2231">
        <v>180</v>
      </c>
      <c r="F2231">
        <v>0</v>
      </c>
      <c r="H2231">
        <v>87</v>
      </c>
      <c r="I2231" s="101" t="s">
        <v>30</v>
      </c>
      <c r="J2231" s="1">
        <f>DATEVALUE(RIGHT(jaar_zip[[#This Row],[YYYYMMDD]],2)&amp;"-"&amp;MID(jaar_zip[[#This Row],[YYYYMMDD]],5,2)&amp;"-"&amp;LEFT(jaar_zip[[#This Row],[YYYYMMDD]],4))</f>
        <v>45325</v>
      </c>
      <c r="K2231" s="101" t="str">
        <f>IF(AND(VALUE(MONTH(jaar_zip[[#This Row],[Datum]]))=1,VALUE(WEEKNUM(jaar_zip[[#This Row],[Datum]],21))&gt;51),RIGHT(YEAR(jaar_zip[[#This Row],[Datum]])-1,2),RIGHT(YEAR(jaar_zip[[#This Row],[Datum]]),2))&amp;"-"&amp; TEXT(WEEKNUM(jaar_zip[[#This Row],[Datum]],21),"00")</f>
        <v>24-05</v>
      </c>
      <c r="L2231" s="101">
        <f>MONTH(jaar_zip[[#This Row],[Datum]])</f>
        <v>2</v>
      </c>
      <c r="M2231" s="101">
        <f>IF(ISNUMBER(jaar_zip[[#This Row],[etmaaltemperatuur]]),IF(jaar_zip[[#This Row],[etmaaltemperatuur]]&lt;stookgrens,stookgrens-jaar_zip[[#This Row],[etmaaltemperatuur]],0),"")</f>
        <v>8.6</v>
      </c>
      <c r="N2231" s="101">
        <f>IF(ISNUMBER(jaar_zip[[#This Row],[graaddagen]]),IF(OR(MONTH(jaar_zip[[#This Row],[Datum]])=1,MONTH(jaar_zip[[#This Row],[Datum]])=2,MONTH(jaar_zip[[#This Row],[Datum]])=11,MONTH(jaar_zip[[#This Row],[Datum]])=12),1.1,IF(OR(MONTH(jaar_zip[[#This Row],[Datum]])=3,MONTH(jaar_zip[[#This Row],[Datum]])=10),1,0.8))*jaar_zip[[#This Row],[graaddagen]],"")</f>
        <v>9.4600000000000009</v>
      </c>
      <c r="O2231" s="101">
        <f>IF(ISNUMBER(jaar_zip[[#This Row],[etmaaltemperatuur]]),IF(jaar_zip[[#This Row],[etmaaltemperatuur]]&gt;stookgrens,jaar_zip[[#This Row],[etmaaltemperatuur]]-stookgrens,0),"")</f>
        <v>0</v>
      </c>
    </row>
    <row r="2232" spans="1:15" x14ac:dyDescent="0.3">
      <c r="A2232">
        <v>286</v>
      </c>
      <c r="B2232">
        <v>20240204</v>
      </c>
      <c r="C2232">
        <v>8.6</v>
      </c>
      <c r="D2232">
        <v>8.3000000000000007</v>
      </c>
      <c r="E2232">
        <v>227</v>
      </c>
      <c r="F2232">
        <v>3.3</v>
      </c>
      <c r="H2232">
        <v>86</v>
      </c>
      <c r="I2232" s="101" t="s">
        <v>30</v>
      </c>
      <c r="J2232" s="1">
        <f>DATEVALUE(RIGHT(jaar_zip[[#This Row],[YYYYMMDD]],2)&amp;"-"&amp;MID(jaar_zip[[#This Row],[YYYYMMDD]],5,2)&amp;"-"&amp;LEFT(jaar_zip[[#This Row],[YYYYMMDD]],4))</f>
        <v>45326</v>
      </c>
      <c r="K2232" s="101" t="str">
        <f>IF(AND(VALUE(MONTH(jaar_zip[[#This Row],[Datum]]))=1,VALUE(WEEKNUM(jaar_zip[[#This Row],[Datum]],21))&gt;51),RIGHT(YEAR(jaar_zip[[#This Row],[Datum]])-1,2),RIGHT(YEAR(jaar_zip[[#This Row],[Datum]]),2))&amp;"-"&amp; TEXT(WEEKNUM(jaar_zip[[#This Row],[Datum]],21),"00")</f>
        <v>24-05</v>
      </c>
      <c r="L2232" s="101">
        <f>MONTH(jaar_zip[[#This Row],[Datum]])</f>
        <v>2</v>
      </c>
      <c r="M2232" s="101">
        <f>IF(ISNUMBER(jaar_zip[[#This Row],[etmaaltemperatuur]]),IF(jaar_zip[[#This Row],[etmaaltemperatuur]]&lt;stookgrens,stookgrens-jaar_zip[[#This Row],[etmaaltemperatuur]],0),"")</f>
        <v>9.6999999999999993</v>
      </c>
      <c r="N2232" s="101">
        <f>IF(ISNUMBER(jaar_zip[[#This Row],[graaddagen]]),IF(OR(MONTH(jaar_zip[[#This Row],[Datum]])=1,MONTH(jaar_zip[[#This Row],[Datum]])=2,MONTH(jaar_zip[[#This Row],[Datum]])=11,MONTH(jaar_zip[[#This Row],[Datum]])=12),1.1,IF(OR(MONTH(jaar_zip[[#This Row],[Datum]])=3,MONTH(jaar_zip[[#This Row],[Datum]])=10),1,0.8))*jaar_zip[[#This Row],[graaddagen]],"")</f>
        <v>10.67</v>
      </c>
      <c r="O2232" s="101">
        <f>IF(ISNUMBER(jaar_zip[[#This Row],[etmaaltemperatuur]]),IF(jaar_zip[[#This Row],[etmaaltemperatuur]]&gt;stookgrens,jaar_zip[[#This Row],[etmaaltemperatuur]]-stookgrens,0),"")</f>
        <v>0</v>
      </c>
    </row>
    <row r="2233" spans="1:15" x14ac:dyDescent="0.3">
      <c r="A2233">
        <v>286</v>
      </c>
      <c r="B2233">
        <v>20240205</v>
      </c>
      <c r="C2233">
        <v>11.6</v>
      </c>
      <c r="D2233">
        <v>9.4</v>
      </c>
      <c r="E2233">
        <v>101</v>
      </c>
      <c r="F2233">
        <v>-0.1</v>
      </c>
      <c r="H2233">
        <v>83</v>
      </c>
      <c r="I2233" s="101" t="s">
        <v>30</v>
      </c>
      <c r="J2233" s="1">
        <f>DATEVALUE(RIGHT(jaar_zip[[#This Row],[YYYYMMDD]],2)&amp;"-"&amp;MID(jaar_zip[[#This Row],[YYYYMMDD]],5,2)&amp;"-"&amp;LEFT(jaar_zip[[#This Row],[YYYYMMDD]],4))</f>
        <v>45327</v>
      </c>
      <c r="K2233" s="101" t="str">
        <f>IF(AND(VALUE(MONTH(jaar_zip[[#This Row],[Datum]]))=1,VALUE(WEEKNUM(jaar_zip[[#This Row],[Datum]],21))&gt;51),RIGHT(YEAR(jaar_zip[[#This Row],[Datum]])-1,2),RIGHT(YEAR(jaar_zip[[#This Row],[Datum]]),2))&amp;"-"&amp; TEXT(WEEKNUM(jaar_zip[[#This Row],[Datum]],21),"00")</f>
        <v>24-06</v>
      </c>
      <c r="L2233" s="101">
        <f>MONTH(jaar_zip[[#This Row],[Datum]])</f>
        <v>2</v>
      </c>
      <c r="M2233" s="101">
        <f>IF(ISNUMBER(jaar_zip[[#This Row],[etmaaltemperatuur]]),IF(jaar_zip[[#This Row],[etmaaltemperatuur]]&lt;stookgrens,stookgrens-jaar_zip[[#This Row],[etmaaltemperatuur]],0),"")</f>
        <v>8.6</v>
      </c>
      <c r="N2233" s="101">
        <f>IF(ISNUMBER(jaar_zip[[#This Row],[graaddagen]]),IF(OR(MONTH(jaar_zip[[#This Row],[Datum]])=1,MONTH(jaar_zip[[#This Row],[Datum]])=2,MONTH(jaar_zip[[#This Row],[Datum]])=11,MONTH(jaar_zip[[#This Row],[Datum]])=12),1.1,IF(OR(MONTH(jaar_zip[[#This Row],[Datum]])=3,MONTH(jaar_zip[[#This Row],[Datum]])=10),1,0.8))*jaar_zip[[#This Row],[graaddagen]],"")</f>
        <v>9.4600000000000009</v>
      </c>
      <c r="O2233" s="101">
        <f>IF(ISNUMBER(jaar_zip[[#This Row],[etmaaltemperatuur]]),IF(jaar_zip[[#This Row],[etmaaltemperatuur]]&gt;stookgrens,jaar_zip[[#This Row],[etmaaltemperatuur]]-stookgrens,0),"")</f>
        <v>0</v>
      </c>
    </row>
    <row r="2234" spans="1:15" x14ac:dyDescent="0.3">
      <c r="A2234">
        <v>286</v>
      </c>
      <c r="B2234">
        <v>20240206</v>
      </c>
      <c r="C2234">
        <v>11.7</v>
      </c>
      <c r="D2234">
        <v>9.4</v>
      </c>
      <c r="E2234">
        <v>112</v>
      </c>
      <c r="F2234">
        <v>10.5</v>
      </c>
      <c r="H2234">
        <v>84</v>
      </c>
      <c r="I2234" s="101" t="s">
        <v>30</v>
      </c>
      <c r="J2234" s="1">
        <f>DATEVALUE(RIGHT(jaar_zip[[#This Row],[YYYYMMDD]],2)&amp;"-"&amp;MID(jaar_zip[[#This Row],[YYYYMMDD]],5,2)&amp;"-"&amp;LEFT(jaar_zip[[#This Row],[YYYYMMDD]],4))</f>
        <v>45328</v>
      </c>
      <c r="K2234" s="101" t="str">
        <f>IF(AND(VALUE(MONTH(jaar_zip[[#This Row],[Datum]]))=1,VALUE(WEEKNUM(jaar_zip[[#This Row],[Datum]],21))&gt;51),RIGHT(YEAR(jaar_zip[[#This Row],[Datum]])-1,2),RIGHT(YEAR(jaar_zip[[#This Row],[Datum]]),2))&amp;"-"&amp; TEXT(WEEKNUM(jaar_zip[[#This Row],[Datum]],21),"00")</f>
        <v>24-06</v>
      </c>
      <c r="L2234" s="101">
        <f>MONTH(jaar_zip[[#This Row],[Datum]])</f>
        <v>2</v>
      </c>
      <c r="M2234" s="101">
        <f>IF(ISNUMBER(jaar_zip[[#This Row],[etmaaltemperatuur]]),IF(jaar_zip[[#This Row],[etmaaltemperatuur]]&lt;stookgrens,stookgrens-jaar_zip[[#This Row],[etmaaltemperatuur]],0),"")</f>
        <v>8.6</v>
      </c>
      <c r="N2234" s="101">
        <f>IF(ISNUMBER(jaar_zip[[#This Row],[graaddagen]]),IF(OR(MONTH(jaar_zip[[#This Row],[Datum]])=1,MONTH(jaar_zip[[#This Row],[Datum]])=2,MONTH(jaar_zip[[#This Row],[Datum]])=11,MONTH(jaar_zip[[#This Row],[Datum]])=12),1.1,IF(OR(MONTH(jaar_zip[[#This Row],[Datum]])=3,MONTH(jaar_zip[[#This Row],[Datum]])=10),1,0.8))*jaar_zip[[#This Row],[graaddagen]],"")</f>
        <v>9.4600000000000009</v>
      </c>
      <c r="O2234" s="101">
        <f>IF(ISNUMBER(jaar_zip[[#This Row],[etmaaltemperatuur]]),IF(jaar_zip[[#This Row],[etmaaltemperatuur]]&gt;stookgrens,jaar_zip[[#This Row],[etmaaltemperatuur]]-stookgrens,0),"")</f>
        <v>0</v>
      </c>
    </row>
    <row r="2235" spans="1:15" x14ac:dyDescent="0.3">
      <c r="A2235">
        <v>286</v>
      </c>
      <c r="B2235">
        <v>20240207</v>
      </c>
      <c r="C2235">
        <v>3.4</v>
      </c>
      <c r="D2235">
        <v>3.8</v>
      </c>
      <c r="E2235">
        <v>530</v>
      </c>
      <c r="F2235">
        <v>0</v>
      </c>
      <c r="H2235">
        <v>80</v>
      </c>
      <c r="I2235" s="101" t="s">
        <v>30</v>
      </c>
      <c r="J2235" s="1">
        <f>DATEVALUE(RIGHT(jaar_zip[[#This Row],[YYYYMMDD]],2)&amp;"-"&amp;MID(jaar_zip[[#This Row],[YYYYMMDD]],5,2)&amp;"-"&amp;LEFT(jaar_zip[[#This Row],[YYYYMMDD]],4))</f>
        <v>45329</v>
      </c>
      <c r="K2235" s="101" t="str">
        <f>IF(AND(VALUE(MONTH(jaar_zip[[#This Row],[Datum]]))=1,VALUE(WEEKNUM(jaar_zip[[#This Row],[Datum]],21))&gt;51),RIGHT(YEAR(jaar_zip[[#This Row],[Datum]])-1,2),RIGHT(YEAR(jaar_zip[[#This Row],[Datum]]),2))&amp;"-"&amp; TEXT(WEEKNUM(jaar_zip[[#This Row],[Datum]],21),"00")</f>
        <v>24-06</v>
      </c>
      <c r="L2235" s="101">
        <f>MONTH(jaar_zip[[#This Row],[Datum]])</f>
        <v>2</v>
      </c>
      <c r="M2235" s="101">
        <f>IF(ISNUMBER(jaar_zip[[#This Row],[etmaaltemperatuur]]),IF(jaar_zip[[#This Row],[etmaaltemperatuur]]&lt;stookgrens,stookgrens-jaar_zip[[#This Row],[etmaaltemperatuur]],0),"")</f>
        <v>14.2</v>
      </c>
      <c r="N2235" s="101">
        <f>IF(ISNUMBER(jaar_zip[[#This Row],[graaddagen]]),IF(OR(MONTH(jaar_zip[[#This Row],[Datum]])=1,MONTH(jaar_zip[[#This Row],[Datum]])=2,MONTH(jaar_zip[[#This Row],[Datum]])=11,MONTH(jaar_zip[[#This Row],[Datum]])=12),1.1,IF(OR(MONTH(jaar_zip[[#This Row],[Datum]])=3,MONTH(jaar_zip[[#This Row],[Datum]])=10),1,0.8))*jaar_zip[[#This Row],[graaddagen]],"")</f>
        <v>15.620000000000001</v>
      </c>
      <c r="O2235" s="101">
        <f>IF(ISNUMBER(jaar_zip[[#This Row],[etmaaltemperatuur]]),IF(jaar_zip[[#This Row],[etmaaltemperatuur]]&gt;stookgrens,jaar_zip[[#This Row],[etmaaltemperatuur]]-stookgrens,0),"")</f>
        <v>0</v>
      </c>
    </row>
    <row r="2236" spans="1:15" x14ac:dyDescent="0.3">
      <c r="A2236">
        <v>286</v>
      </c>
      <c r="B2236">
        <v>20240208</v>
      </c>
      <c r="C2236">
        <v>3.8</v>
      </c>
      <c r="D2236">
        <v>1.1000000000000001</v>
      </c>
      <c r="E2236">
        <v>231</v>
      </c>
      <c r="F2236">
        <v>2.9</v>
      </c>
      <c r="H2236">
        <v>92</v>
      </c>
      <c r="I2236" s="101" t="s">
        <v>30</v>
      </c>
      <c r="J2236" s="1">
        <f>DATEVALUE(RIGHT(jaar_zip[[#This Row],[YYYYMMDD]],2)&amp;"-"&amp;MID(jaar_zip[[#This Row],[YYYYMMDD]],5,2)&amp;"-"&amp;LEFT(jaar_zip[[#This Row],[YYYYMMDD]],4))</f>
        <v>45330</v>
      </c>
      <c r="K2236" s="101" t="str">
        <f>IF(AND(VALUE(MONTH(jaar_zip[[#This Row],[Datum]]))=1,VALUE(WEEKNUM(jaar_zip[[#This Row],[Datum]],21))&gt;51),RIGHT(YEAR(jaar_zip[[#This Row],[Datum]])-1,2),RIGHT(YEAR(jaar_zip[[#This Row],[Datum]]),2))&amp;"-"&amp; TEXT(WEEKNUM(jaar_zip[[#This Row],[Datum]],21),"00")</f>
        <v>24-06</v>
      </c>
      <c r="L2236" s="101">
        <f>MONTH(jaar_zip[[#This Row],[Datum]])</f>
        <v>2</v>
      </c>
      <c r="M2236" s="101">
        <f>IF(ISNUMBER(jaar_zip[[#This Row],[etmaaltemperatuur]]),IF(jaar_zip[[#This Row],[etmaaltemperatuur]]&lt;stookgrens,stookgrens-jaar_zip[[#This Row],[etmaaltemperatuur]],0),"")</f>
        <v>16.899999999999999</v>
      </c>
      <c r="N2236" s="101">
        <f>IF(ISNUMBER(jaar_zip[[#This Row],[graaddagen]]),IF(OR(MONTH(jaar_zip[[#This Row],[Datum]])=1,MONTH(jaar_zip[[#This Row],[Datum]])=2,MONTH(jaar_zip[[#This Row],[Datum]])=11,MONTH(jaar_zip[[#This Row],[Datum]])=12),1.1,IF(OR(MONTH(jaar_zip[[#This Row],[Datum]])=3,MONTH(jaar_zip[[#This Row],[Datum]])=10),1,0.8))*jaar_zip[[#This Row],[graaddagen]],"")</f>
        <v>18.59</v>
      </c>
      <c r="O2236" s="101">
        <f>IF(ISNUMBER(jaar_zip[[#This Row],[etmaaltemperatuur]]),IF(jaar_zip[[#This Row],[etmaaltemperatuur]]&gt;stookgrens,jaar_zip[[#This Row],[etmaaltemperatuur]]-stookgrens,0),"")</f>
        <v>0</v>
      </c>
    </row>
    <row r="2237" spans="1:15" x14ac:dyDescent="0.3">
      <c r="A2237">
        <v>286</v>
      </c>
      <c r="B2237">
        <v>20240209</v>
      </c>
      <c r="C2237">
        <v>5.2</v>
      </c>
      <c r="D2237">
        <v>6.5</v>
      </c>
      <c r="E2237">
        <v>203</v>
      </c>
      <c r="F2237">
        <v>12.7</v>
      </c>
      <c r="H2237">
        <v>95</v>
      </c>
      <c r="I2237" s="101" t="s">
        <v>30</v>
      </c>
      <c r="J2237" s="1">
        <f>DATEVALUE(RIGHT(jaar_zip[[#This Row],[YYYYMMDD]],2)&amp;"-"&amp;MID(jaar_zip[[#This Row],[YYYYMMDD]],5,2)&amp;"-"&amp;LEFT(jaar_zip[[#This Row],[YYYYMMDD]],4))</f>
        <v>45331</v>
      </c>
      <c r="K2237" s="101" t="str">
        <f>IF(AND(VALUE(MONTH(jaar_zip[[#This Row],[Datum]]))=1,VALUE(WEEKNUM(jaar_zip[[#This Row],[Datum]],21))&gt;51),RIGHT(YEAR(jaar_zip[[#This Row],[Datum]])-1,2),RIGHT(YEAR(jaar_zip[[#This Row],[Datum]]),2))&amp;"-"&amp; TEXT(WEEKNUM(jaar_zip[[#This Row],[Datum]],21),"00")</f>
        <v>24-06</v>
      </c>
      <c r="L2237" s="101">
        <f>MONTH(jaar_zip[[#This Row],[Datum]])</f>
        <v>2</v>
      </c>
      <c r="M2237" s="101">
        <f>IF(ISNUMBER(jaar_zip[[#This Row],[etmaaltemperatuur]]),IF(jaar_zip[[#This Row],[etmaaltemperatuur]]&lt;stookgrens,stookgrens-jaar_zip[[#This Row],[etmaaltemperatuur]],0),"")</f>
        <v>11.5</v>
      </c>
      <c r="N2237" s="101">
        <f>IF(ISNUMBER(jaar_zip[[#This Row],[graaddagen]]),IF(OR(MONTH(jaar_zip[[#This Row],[Datum]])=1,MONTH(jaar_zip[[#This Row],[Datum]])=2,MONTH(jaar_zip[[#This Row],[Datum]])=11,MONTH(jaar_zip[[#This Row],[Datum]])=12),1.1,IF(OR(MONTH(jaar_zip[[#This Row],[Datum]])=3,MONTH(jaar_zip[[#This Row],[Datum]])=10),1,0.8))*jaar_zip[[#This Row],[graaddagen]],"")</f>
        <v>12.65</v>
      </c>
      <c r="O2237" s="101">
        <f>IF(ISNUMBER(jaar_zip[[#This Row],[etmaaltemperatuur]]),IF(jaar_zip[[#This Row],[etmaaltemperatuur]]&gt;stookgrens,jaar_zip[[#This Row],[etmaaltemperatuur]]-stookgrens,0),"")</f>
        <v>0</v>
      </c>
    </row>
    <row r="2238" spans="1:15" x14ac:dyDescent="0.3">
      <c r="A2238">
        <v>286</v>
      </c>
      <c r="B2238">
        <v>20240210</v>
      </c>
      <c r="C2238">
        <v>3.7</v>
      </c>
      <c r="D2238">
        <v>9.6999999999999993</v>
      </c>
      <c r="E2238">
        <v>437</v>
      </c>
      <c r="F2238">
        <v>0</v>
      </c>
      <c r="H2238">
        <v>93</v>
      </c>
      <c r="I2238" s="101" t="s">
        <v>30</v>
      </c>
      <c r="J2238" s="1">
        <f>DATEVALUE(RIGHT(jaar_zip[[#This Row],[YYYYMMDD]],2)&amp;"-"&amp;MID(jaar_zip[[#This Row],[YYYYMMDD]],5,2)&amp;"-"&amp;LEFT(jaar_zip[[#This Row],[YYYYMMDD]],4))</f>
        <v>45332</v>
      </c>
      <c r="K2238" s="101" t="str">
        <f>IF(AND(VALUE(MONTH(jaar_zip[[#This Row],[Datum]]))=1,VALUE(WEEKNUM(jaar_zip[[#This Row],[Datum]],21))&gt;51),RIGHT(YEAR(jaar_zip[[#This Row],[Datum]])-1,2),RIGHT(YEAR(jaar_zip[[#This Row],[Datum]]),2))&amp;"-"&amp; TEXT(WEEKNUM(jaar_zip[[#This Row],[Datum]],21),"00")</f>
        <v>24-06</v>
      </c>
      <c r="L2238" s="101">
        <f>MONTH(jaar_zip[[#This Row],[Datum]])</f>
        <v>2</v>
      </c>
      <c r="M2238" s="101">
        <f>IF(ISNUMBER(jaar_zip[[#This Row],[etmaaltemperatuur]]),IF(jaar_zip[[#This Row],[etmaaltemperatuur]]&lt;stookgrens,stookgrens-jaar_zip[[#This Row],[etmaaltemperatuur]],0),"")</f>
        <v>8.3000000000000007</v>
      </c>
      <c r="N2238" s="101">
        <f>IF(ISNUMBER(jaar_zip[[#This Row],[graaddagen]]),IF(OR(MONTH(jaar_zip[[#This Row],[Datum]])=1,MONTH(jaar_zip[[#This Row],[Datum]])=2,MONTH(jaar_zip[[#This Row],[Datum]])=11,MONTH(jaar_zip[[#This Row],[Datum]])=12),1.1,IF(OR(MONTH(jaar_zip[[#This Row],[Datum]])=3,MONTH(jaar_zip[[#This Row],[Datum]])=10),1,0.8))*jaar_zip[[#This Row],[graaddagen]],"")</f>
        <v>9.1300000000000008</v>
      </c>
      <c r="O2238" s="101">
        <f>IF(ISNUMBER(jaar_zip[[#This Row],[etmaaltemperatuur]]),IF(jaar_zip[[#This Row],[etmaaltemperatuur]]&gt;stookgrens,jaar_zip[[#This Row],[etmaaltemperatuur]]-stookgrens,0),"")</f>
        <v>0</v>
      </c>
    </row>
    <row r="2239" spans="1:15" x14ac:dyDescent="0.3">
      <c r="A2239">
        <v>286</v>
      </c>
      <c r="B2239">
        <v>20240211</v>
      </c>
      <c r="C2239">
        <v>4.0999999999999996</v>
      </c>
      <c r="D2239">
        <v>7.8</v>
      </c>
      <c r="E2239">
        <v>122</v>
      </c>
      <c r="F2239">
        <v>1.5</v>
      </c>
      <c r="H2239">
        <v>97</v>
      </c>
      <c r="I2239" s="101" t="s">
        <v>30</v>
      </c>
      <c r="J2239" s="1">
        <f>DATEVALUE(RIGHT(jaar_zip[[#This Row],[YYYYMMDD]],2)&amp;"-"&amp;MID(jaar_zip[[#This Row],[YYYYMMDD]],5,2)&amp;"-"&amp;LEFT(jaar_zip[[#This Row],[YYYYMMDD]],4))</f>
        <v>45333</v>
      </c>
      <c r="K2239" s="101" t="str">
        <f>IF(AND(VALUE(MONTH(jaar_zip[[#This Row],[Datum]]))=1,VALUE(WEEKNUM(jaar_zip[[#This Row],[Datum]],21))&gt;51),RIGHT(YEAR(jaar_zip[[#This Row],[Datum]])-1,2),RIGHT(YEAR(jaar_zip[[#This Row],[Datum]]),2))&amp;"-"&amp; TEXT(WEEKNUM(jaar_zip[[#This Row],[Datum]],21),"00")</f>
        <v>24-06</v>
      </c>
      <c r="L2239" s="101">
        <f>MONTH(jaar_zip[[#This Row],[Datum]])</f>
        <v>2</v>
      </c>
      <c r="M2239" s="101">
        <f>IF(ISNUMBER(jaar_zip[[#This Row],[etmaaltemperatuur]]),IF(jaar_zip[[#This Row],[etmaaltemperatuur]]&lt;stookgrens,stookgrens-jaar_zip[[#This Row],[etmaaltemperatuur]],0),"")</f>
        <v>10.199999999999999</v>
      </c>
      <c r="N2239" s="101">
        <f>IF(ISNUMBER(jaar_zip[[#This Row],[graaddagen]]),IF(OR(MONTH(jaar_zip[[#This Row],[Datum]])=1,MONTH(jaar_zip[[#This Row],[Datum]])=2,MONTH(jaar_zip[[#This Row],[Datum]])=11,MONTH(jaar_zip[[#This Row],[Datum]])=12),1.1,IF(OR(MONTH(jaar_zip[[#This Row],[Datum]])=3,MONTH(jaar_zip[[#This Row],[Datum]])=10),1,0.8))*jaar_zip[[#This Row],[graaddagen]],"")</f>
        <v>11.22</v>
      </c>
      <c r="O2239" s="101">
        <f>IF(ISNUMBER(jaar_zip[[#This Row],[etmaaltemperatuur]]),IF(jaar_zip[[#This Row],[etmaaltemperatuur]]&gt;stookgrens,jaar_zip[[#This Row],[etmaaltemperatuur]]-stookgrens,0),"")</f>
        <v>0</v>
      </c>
    </row>
    <row r="2240" spans="1:15" x14ac:dyDescent="0.3">
      <c r="A2240">
        <v>286</v>
      </c>
      <c r="B2240">
        <v>20240212</v>
      </c>
      <c r="C2240">
        <v>4.3</v>
      </c>
      <c r="D2240">
        <v>6.7</v>
      </c>
      <c r="E2240">
        <v>407</v>
      </c>
      <c r="F2240">
        <v>1.1000000000000001</v>
      </c>
      <c r="H2240">
        <v>89</v>
      </c>
      <c r="I2240" s="101" t="s">
        <v>30</v>
      </c>
      <c r="J2240" s="1">
        <f>DATEVALUE(RIGHT(jaar_zip[[#This Row],[YYYYMMDD]],2)&amp;"-"&amp;MID(jaar_zip[[#This Row],[YYYYMMDD]],5,2)&amp;"-"&amp;LEFT(jaar_zip[[#This Row],[YYYYMMDD]],4))</f>
        <v>45334</v>
      </c>
      <c r="K2240" s="101" t="str">
        <f>IF(AND(VALUE(MONTH(jaar_zip[[#This Row],[Datum]]))=1,VALUE(WEEKNUM(jaar_zip[[#This Row],[Datum]],21))&gt;51),RIGHT(YEAR(jaar_zip[[#This Row],[Datum]])-1,2),RIGHT(YEAR(jaar_zip[[#This Row],[Datum]]),2))&amp;"-"&amp; TEXT(WEEKNUM(jaar_zip[[#This Row],[Datum]],21),"00")</f>
        <v>24-07</v>
      </c>
      <c r="L2240" s="101">
        <f>MONTH(jaar_zip[[#This Row],[Datum]])</f>
        <v>2</v>
      </c>
      <c r="M2240" s="101">
        <f>IF(ISNUMBER(jaar_zip[[#This Row],[etmaaltemperatuur]]),IF(jaar_zip[[#This Row],[etmaaltemperatuur]]&lt;stookgrens,stookgrens-jaar_zip[[#This Row],[etmaaltemperatuur]],0),"")</f>
        <v>11.3</v>
      </c>
      <c r="N2240" s="101">
        <f>IF(ISNUMBER(jaar_zip[[#This Row],[graaddagen]]),IF(OR(MONTH(jaar_zip[[#This Row],[Datum]])=1,MONTH(jaar_zip[[#This Row],[Datum]])=2,MONTH(jaar_zip[[#This Row],[Datum]])=11,MONTH(jaar_zip[[#This Row],[Datum]])=12),1.1,IF(OR(MONTH(jaar_zip[[#This Row],[Datum]])=3,MONTH(jaar_zip[[#This Row],[Datum]])=10),1,0.8))*jaar_zip[[#This Row],[graaddagen]],"")</f>
        <v>12.430000000000001</v>
      </c>
      <c r="O2240" s="101">
        <f>IF(ISNUMBER(jaar_zip[[#This Row],[etmaaltemperatuur]]),IF(jaar_zip[[#This Row],[etmaaltemperatuur]]&gt;stookgrens,jaar_zip[[#This Row],[etmaaltemperatuur]]-stookgrens,0),"")</f>
        <v>0</v>
      </c>
    </row>
    <row r="2241" spans="1:15" x14ac:dyDescent="0.3">
      <c r="A2241">
        <v>286</v>
      </c>
      <c r="B2241">
        <v>20240213</v>
      </c>
      <c r="C2241">
        <v>5.5</v>
      </c>
      <c r="D2241">
        <v>6.1</v>
      </c>
      <c r="E2241">
        <v>356</v>
      </c>
      <c r="F2241">
        <v>2</v>
      </c>
      <c r="H2241">
        <v>86</v>
      </c>
      <c r="I2241" s="101" t="s">
        <v>30</v>
      </c>
      <c r="J2241" s="1">
        <f>DATEVALUE(RIGHT(jaar_zip[[#This Row],[YYYYMMDD]],2)&amp;"-"&amp;MID(jaar_zip[[#This Row],[YYYYMMDD]],5,2)&amp;"-"&amp;LEFT(jaar_zip[[#This Row],[YYYYMMDD]],4))</f>
        <v>45335</v>
      </c>
      <c r="K2241" s="101" t="str">
        <f>IF(AND(VALUE(MONTH(jaar_zip[[#This Row],[Datum]]))=1,VALUE(WEEKNUM(jaar_zip[[#This Row],[Datum]],21))&gt;51),RIGHT(YEAR(jaar_zip[[#This Row],[Datum]])-1,2),RIGHT(YEAR(jaar_zip[[#This Row],[Datum]]),2))&amp;"-"&amp; TEXT(WEEKNUM(jaar_zip[[#This Row],[Datum]],21),"00")</f>
        <v>24-07</v>
      </c>
      <c r="L2241" s="101">
        <f>MONTH(jaar_zip[[#This Row],[Datum]])</f>
        <v>2</v>
      </c>
      <c r="M2241" s="101">
        <f>IF(ISNUMBER(jaar_zip[[#This Row],[etmaaltemperatuur]]),IF(jaar_zip[[#This Row],[etmaaltemperatuur]]&lt;stookgrens,stookgrens-jaar_zip[[#This Row],[etmaaltemperatuur]],0),"")</f>
        <v>11.9</v>
      </c>
      <c r="N2241" s="101">
        <f>IF(ISNUMBER(jaar_zip[[#This Row],[graaddagen]]),IF(OR(MONTH(jaar_zip[[#This Row],[Datum]])=1,MONTH(jaar_zip[[#This Row],[Datum]])=2,MONTH(jaar_zip[[#This Row],[Datum]])=11,MONTH(jaar_zip[[#This Row],[Datum]])=12),1.1,IF(OR(MONTH(jaar_zip[[#This Row],[Datum]])=3,MONTH(jaar_zip[[#This Row],[Datum]])=10),1,0.8))*jaar_zip[[#This Row],[graaddagen]],"")</f>
        <v>13.090000000000002</v>
      </c>
      <c r="O2241" s="101">
        <f>IF(ISNUMBER(jaar_zip[[#This Row],[etmaaltemperatuur]]),IF(jaar_zip[[#This Row],[etmaaltemperatuur]]&gt;stookgrens,jaar_zip[[#This Row],[etmaaltemperatuur]]-stookgrens,0),"")</f>
        <v>0</v>
      </c>
    </row>
    <row r="2242" spans="1:15" x14ac:dyDescent="0.3">
      <c r="A2242">
        <v>286</v>
      </c>
      <c r="B2242">
        <v>20240214</v>
      </c>
      <c r="C2242">
        <v>5.8</v>
      </c>
      <c r="D2242">
        <v>10.1</v>
      </c>
      <c r="E2242">
        <v>181</v>
      </c>
      <c r="F2242">
        <v>7.5</v>
      </c>
      <c r="H2242">
        <v>97</v>
      </c>
      <c r="I2242" s="101" t="s">
        <v>30</v>
      </c>
      <c r="J2242" s="1">
        <f>DATEVALUE(RIGHT(jaar_zip[[#This Row],[YYYYMMDD]],2)&amp;"-"&amp;MID(jaar_zip[[#This Row],[YYYYMMDD]],5,2)&amp;"-"&amp;LEFT(jaar_zip[[#This Row],[YYYYMMDD]],4))</f>
        <v>45336</v>
      </c>
      <c r="K2242" s="101" t="str">
        <f>IF(AND(VALUE(MONTH(jaar_zip[[#This Row],[Datum]]))=1,VALUE(WEEKNUM(jaar_zip[[#This Row],[Datum]],21))&gt;51),RIGHT(YEAR(jaar_zip[[#This Row],[Datum]])-1,2),RIGHT(YEAR(jaar_zip[[#This Row],[Datum]]),2))&amp;"-"&amp; TEXT(WEEKNUM(jaar_zip[[#This Row],[Datum]],21),"00")</f>
        <v>24-07</v>
      </c>
      <c r="L2242" s="101">
        <f>MONTH(jaar_zip[[#This Row],[Datum]])</f>
        <v>2</v>
      </c>
      <c r="M2242" s="101">
        <f>IF(ISNUMBER(jaar_zip[[#This Row],[etmaaltemperatuur]]),IF(jaar_zip[[#This Row],[etmaaltemperatuur]]&lt;stookgrens,stookgrens-jaar_zip[[#This Row],[etmaaltemperatuur]],0),"")</f>
        <v>7.9</v>
      </c>
      <c r="N2242" s="101">
        <f>IF(ISNUMBER(jaar_zip[[#This Row],[graaddagen]]),IF(OR(MONTH(jaar_zip[[#This Row],[Datum]])=1,MONTH(jaar_zip[[#This Row],[Datum]])=2,MONTH(jaar_zip[[#This Row],[Datum]])=11,MONTH(jaar_zip[[#This Row],[Datum]])=12),1.1,IF(OR(MONTH(jaar_zip[[#This Row],[Datum]])=3,MONTH(jaar_zip[[#This Row],[Datum]])=10),1,0.8))*jaar_zip[[#This Row],[graaddagen]],"")</f>
        <v>8.6900000000000013</v>
      </c>
      <c r="O2242" s="101">
        <f>IF(ISNUMBER(jaar_zip[[#This Row],[etmaaltemperatuur]]),IF(jaar_zip[[#This Row],[etmaaltemperatuur]]&gt;stookgrens,jaar_zip[[#This Row],[etmaaltemperatuur]]-stookgrens,0),"")</f>
        <v>0</v>
      </c>
    </row>
    <row r="2243" spans="1:15" x14ac:dyDescent="0.3">
      <c r="A2243">
        <v>286</v>
      </c>
      <c r="B2243">
        <v>20240215</v>
      </c>
      <c r="C2243">
        <v>4.5999999999999996</v>
      </c>
      <c r="D2243">
        <v>11.8</v>
      </c>
      <c r="E2243">
        <v>151</v>
      </c>
      <c r="F2243">
        <v>1</v>
      </c>
      <c r="H2243">
        <v>94</v>
      </c>
      <c r="I2243" s="101" t="s">
        <v>30</v>
      </c>
      <c r="J2243" s="1">
        <f>DATEVALUE(RIGHT(jaar_zip[[#This Row],[YYYYMMDD]],2)&amp;"-"&amp;MID(jaar_zip[[#This Row],[YYYYMMDD]],5,2)&amp;"-"&amp;LEFT(jaar_zip[[#This Row],[YYYYMMDD]],4))</f>
        <v>45337</v>
      </c>
      <c r="K2243" s="101" t="str">
        <f>IF(AND(VALUE(MONTH(jaar_zip[[#This Row],[Datum]]))=1,VALUE(WEEKNUM(jaar_zip[[#This Row],[Datum]],21))&gt;51),RIGHT(YEAR(jaar_zip[[#This Row],[Datum]])-1,2),RIGHT(YEAR(jaar_zip[[#This Row],[Datum]]),2))&amp;"-"&amp; TEXT(WEEKNUM(jaar_zip[[#This Row],[Datum]],21),"00")</f>
        <v>24-07</v>
      </c>
      <c r="L2243" s="101">
        <f>MONTH(jaar_zip[[#This Row],[Datum]])</f>
        <v>2</v>
      </c>
      <c r="M2243" s="101">
        <f>IF(ISNUMBER(jaar_zip[[#This Row],[etmaaltemperatuur]]),IF(jaar_zip[[#This Row],[etmaaltemperatuur]]&lt;stookgrens,stookgrens-jaar_zip[[#This Row],[etmaaltemperatuur]],0),"")</f>
        <v>6.1999999999999993</v>
      </c>
      <c r="N2243" s="101">
        <f>IF(ISNUMBER(jaar_zip[[#This Row],[graaddagen]]),IF(OR(MONTH(jaar_zip[[#This Row],[Datum]])=1,MONTH(jaar_zip[[#This Row],[Datum]])=2,MONTH(jaar_zip[[#This Row],[Datum]])=11,MONTH(jaar_zip[[#This Row],[Datum]])=12),1.1,IF(OR(MONTH(jaar_zip[[#This Row],[Datum]])=3,MONTH(jaar_zip[[#This Row],[Datum]])=10),1,0.8))*jaar_zip[[#This Row],[graaddagen]],"")</f>
        <v>6.8199999999999994</v>
      </c>
      <c r="O2243" s="101">
        <f>IF(ISNUMBER(jaar_zip[[#This Row],[etmaaltemperatuur]]),IF(jaar_zip[[#This Row],[etmaaltemperatuur]]&gt;stookgrens,jaar_zip[[#This Row],[etmaaltemperatuur]]-stookgrens,0),"")</f>
        <v>0</v>
      </c>
    </row>
    <row r="2244" spans="1:15" x14ac:dyDescent="0.3">
      <c r="A2244">
        <v>286</v>
      </c>
      <c r="B2244">
        <v>20240216</v>
      </c>
      <c r="C2244">
        <v>5.3</v>
      </c>
      <c r="D2244">
        <v>10.7</v>
      </c>
      <c r="E2244">
        <v>243</v>
      </c>
      <c r="F2244">
        <v>1</v>
      </c>
      <c r="H2244">
        <v>88</v>
      </c>
      <c r="I2244" s="101" t="s">
        <v>30</v>
      </c>
      <c r="J2244" s="1">
        <f>DATEVALUE(RIGHT(jaar_zip[[#This Row],[YYYYMMDD]],2)&amp;"-"&amp;MID(jaar_zip[[#This Row],[YYYYMMDD]],5,2)&amp;"-"&amp;LEFT(jaar_zip[[#This Row],[YYYYMMDD]],4))</f>
        <v>45338</v>
      </c>
      <c r="K2244" s="101" t="str">
        <f>IF(AND(VALUE(MONTH(jaar_zip[[#This Row],[Datum]]))=1,VALUE(WEEKNUM(jaar_zip[[#This Row],[Datum]],21))&gt;51),RIGHT(YEAR(jaar_zip[[#This Row],[Datum]])-1,2),RIGHT(YEAR(jaar_zip[[#This Row],[Datum]]),2))&amp;"-"&amp; TEXT(WEEKNUM(jaar_zip[[#This Row],[Datum]],21),"00")</f>
        <v>24-07</v>
      </c>
      <c r="L2244" s="101">
        <f>MONTH(jaar_zip[[#This Row],[Datum]])</f>
        <v>2</v>
      </c>
      <c r="M2244" s="101">
        <f>IF(ISNUMBER(jaar_zip[[#This Row],[etmaaltemperatuur]]),IF(jaar_zip[[#This Row],[etmaaltemperatuur]]&lt;stookgrens,stookgrens-jaar_zip[[#This Row],[etmaaltemperatuur]],0),"")</f>
        <v>7.3000000000000007</v>
      </c>
      <c r="N2244" s="101">
        <f>IF(ISNUMBER(jaar_zip[[#This Row],[graaddagen]]),IF(OR(MONTH(jaar_zip[[#This Row],[Datum]])=1,MONTH(jaar_zip[[#This Row],[Datum]])=2,MONTH(jaar_zip[[#This Row],[Datum]])=11,MONTH(jaar_zip[[#This Row],[Datum]])=12),1.1,IF(OR(MONTH(jaar_zip[[#This Row],[Datum]])=3,MONTH(jaar_zip[[#This Row],[Datum]])=10),1,0.8))*jaar_zip[[#This Row],[graaddagen]],"")</f>
        <v>8.0300000000000011</v>
      </c>
      <c r="O2244" s="101">
        <f>IF(ISNUMBER(jaar_zip[[#This Row],[etmaaltemperatuur]]),IF(jaar_zip[[#This Row],[etmaaltemperatuur]]&gt;stookgrens,jaar_zip[[#This Row],[etmaaltemperatuur]]-stookgrens,0),"")</f>
        <v>0</v>
      </c>
    </row>
    <row r="2245" spans="1:15" x14ac:dyDescent="0.3">
      <c r="A2245">
        <v>286</v>
      </c>
      <c r="B2245">
        <v>20240217</v>
      </c>
      <c r="C2245">
        <v>3.5</v>
      </c>
      <c r="D2245">
        <v>8.4</v>
      </c>
      <c r="E2245">
        <v>699</v>
      </c>
      <c r="F2245">
        <v>0</v>
      </c>
      <c r="H2245">
        <v>86</v>
      </c>
      <c r="I2245" s="101" t="s">
        <v>30</v>
      </c>
      <c r="J2245" s="1">
        <f>DATEVALUE(RIGHT(jaar_zip[[#This Row],[YYYYMMDD]],2)&amp;"-"&amp;MID(jaar_zip[[#This Row],[YYYYMMDD]],5,2)&amp;"-"&amp;LEFT(jaar_zip[[#This Row],[YYYYMMDD]],4))</f>
        <v>45339</v>
      </c>
      <c r="K2245" s="101" t="str">
        <f>IF(AND(VALUE(MONTH(jaar_zip[[#This Row],[Datum]]))=1,VALUE(WEEKNUM(jaar_zip[[#This Row],[Datum]],21))&gt;51),RIGHT(YEAR(jaar_zip[[#This Row],[Datum]])-1,2),RIGHT(YEAR(jaar_zip[[#This Row],[Datum]]),2))&amp;"-"&amp; TEXT(WEEKNUM(jaar_zip[[#This Row],[Datum]],21),"00")</f>
        <v>24-07</v>
      </c>
      <c r="L2245" s="101">
        <f>MONTH(jaar_zip[[#This Row],[Datum]])</f>
        <v>2</v>
      </c>
      <c r="M2245" s="101">
        <f>IF(ISNUMBER(jaar_zip[[#This Row],[etmaaltemperatuur]]),IF(jaar_zip[[#This Row],[etmaaltemperatuur]]&lt;stookgrens,stookgrens-jaar_zip[[#This Row],[etmaaltemperatuur]],0),"")</f>
        <v>9.6</v>
      </c>
      <c r="N2245" s="101">
        <f>IF(ISNUMBER(jaar_zip[[#This Row],[graaddagen]]),IF(OR(MONTH(jaar_zip[[#This Row],[Datum]])=1,MONTH(jaar_zip[[#This Row],[Datum]])=2,MONTH(jaar_zip[[#This Row],[Datum]])=11,MONTH(jaar_zip[[#This Row],[Datum]])=12),1.1,IF(OR(MONTH(jaar_zip[[#This Row],[Datum]])=3,MONTH(jaar_zip[[#This Row],[Datum]])=10),1,0.8))*jaar_zip[[#This Row],[graaddagen]],"")</f>
        <v>10.56</v>
      </c>
      <c r="O2245" s="101">
        <f>IF(ISNUMBER(jaar_zip[[#This Row],[etmaaltemperatuur]]),IF(jaar_zip[[#This Row],[etmaaltemperatuur]]&gt;stookgrens,jaar_zip[[#This Row],[etmaaltemperatuur]]-stookgrens,0),"")</f>
        <v>0</v>
      </c>
    </row>
    <row r="2246" spans="1:15" x14ac:dyDescent="0.3">
      <c r="A2246">
        <v>286</v>
      </c>
      <c r="B2246">
        <v>20240218</v>
      </c>
      <c r="C2246">
        <v>6.7</v>
      </c>
      <c r="D2246">
        <v>8.8000000000000007</v>
      </c>
      <c r="E2246">
        <v>141</v>
      </c>
      <c r="F2246">
        <v>21.5</v>
      </c>
      <c r="H2246">
        <v>93</v>
      </c>
      <c r="I2246" s="101" t="s">
        <v>30</v>
      </c>
      <c r="J2246" s="1">
        <f>DATEVALUE(RIGHT(jaar_zip[[#This Row],[YYYYMMDD]],2)&amp;"-"&amp;MID(jaar_zip[[#This Row],[YYYYMMDD]],5,2)&amp;"-"&amp;LEFT(jaar_zip[[#This Row],[YYYYMMDD]],4))</f>
        <v>45340</v>
      </c>
      <c r="K2246" s="101" t="str">
        <f>IF(AND(VALUE(MONTH(jaar_zip[[#This Row],[Datum]]))=1,VALUE(WEEKNUM(jaar_zip[[#This Row],[Datum]],21))&gt;51),RIGHT(YEAR(jaar_zip[[#This Row],[Datum]])-1,2),RIGHT(YEAR(jaar_zip[[#This Row],[Datum]]),2))&amp;"-"&amp; TEXT(WEEKNUM(jaar_zip[[#This Row],[Datum]],21),"00")</f>
        <v>24-07</v>
      </c>
      <c r="L2246" s="101">
        <f>MONTH(jaar_zip[[#This Row],[Datum]])</f>
        <v>2</v>
      </c>
      <c r="M2246" s="101">
        <f>IF(ISNUMBER(jaar_zip[[#This Row],[etmaaltemperatuur]]),IF(jaar_zip[[#This Row],[etmaaltemperatuur]]&lt;stookgrens,stookgrens-jaar_zip[[#This Row],[etmaaltemperatuur]],0),"")</f>
        <v>9.1999999999999993</v>
      </c>
      <c r="N2246" s="101">
        <f>IF(ISNUMBER(jaar_zip[[#This Row],[graaddagen]]),IF(OR(MONTH(jaar_zip[[#This Row],[Datum]])=1,MONTH(jaar_zip[[#This Row],[Datum]])=2,MONTH(jaar_zip[[#This Row],[Datum]])=11,MONTH(jaar_zip[[#This Row],[Datum]])=12),1.1,IF(OR(MONTH(jaar_zip[[#This Row],[Datum]])=3,MONTH(jaar_zip[[#This Row],[Datum]])=10),1,0.8))*jaar_zip[[#This Row],[graaddagen]],"")</f>
        <v>10.119999999999999</v>
      </c>
      <c r="O2246" s="101">
        <f>IF(ISNUMBER(jaar_zip[[#This Row],[etmaaltemperatuur]]),IF(jaar_zip[[#This Row],[etmaaltemperatuur]]&gt;stookgrens,jaar_zip[[#This Row],[etmaaltemperatuur]]-stookgrens,0),"")</f>
        <v>0</v>
      </c>
    </row>
    <row r="2247" spans="1:15" x14ac:dyDescent="0.3">
      <c r="A2247">
        <v>286</v>
      </c>
      <c r="B2247">
        <v>20240219</v>
      </c>
      <c r="C2247">
        <v>6.1</v>
      </c>
      <c r="D2247">
        <v>8.3000000000000007</v>
      </c>
      <c r="E2247">
        <v>243</v>
      </c>
      <c r="F2247">
        <v>2.1</v>
      </c>
      <c r="H2247">
        <v>93</v>
      </c>
      <c r="I2247" s="101" t="s">
        <v>30</v>
      </c>
      <c r="J2247" s="1">
        <f>DATEVALUE(RIGHT(jaar_zip[[#This Row],[YYYYMMDD]],2)&amp;"-"&amp;MID(jaar_zip[[#This Row],[YYYYMMDD]],5,2)&amp;"-"&amp;LEFT(jaar_zip[[#This Row],[YYYYMMDD]],4))</f>
        <v>45341</v>
      </c>
      <c r="K2247" s="101" t="str">
        <f>IF(AND(VALUE(MONTH(jaar_zip[[#This Row],[Datum]]))=1,VALUE(WEEKNUM(jaar_zip[[#This Row],[Datum]],21))&gt;51),RIGHT(YEAR(jaar_zip[[#This Row],[Datum]])-1,2),RIGHT(YEAR(jaar_zip[[#This Row],[Datum]]),2))&amp;"-"&amp; TEXT(WEEKNUM(jaar_zip[[#This Row],[Datum]],21),"00")</f>
        <v>24-08</v>
      </c>
      <c r="L2247" s="101">
        <f>MONTH(jaar_zip[[#This Row],[Datum]])</f>
        <v>2</v>
      </c>
      <c r="M2247" s="101">
        <f>IF(ISNUMBER(jaar_zip[[#This Row],[etmaaltemperatuur]]),IF(jaar_zip[[#This Row],[etmaaltemperatuur]]&lt;stookgrens,stookgrens-jaar_zip[[#This Row],[etmaaltemperatuur]],0),"")</f>
        <v>9.6999999999999993</v>
      </c>
      <c r="N2247" s="101">
        <f>IF(ISNUMBER(jaar_zip[[#This Row],[graaddagen]]),IF(OR(MONTH(jaar_zip[[#This Row],[Datum]])=1,MONTH(jaar_zip[[#This Row],[Datum]])=2,MONTH(jaar_zip[[#This Row],[Datum]])=11,MONTH(jaar_zip[[#This Row],[Datum]])=12),1.1,IF(OR(MONTH(jaar_zip[[#This Row],[Datum]])=3,MONTH(jaar_zip[[#This Row],[Datum]])=10),1,0.8))*jaar_zip[[#This Row],[graaddagen]],"")</f>
        <v>10.67</v>
      </c>
      <c r="O2247" s="101">
        <f>IF(ISNUMBER(jaar_zip[[#This Row],[etmaaltemperatuur]]),IF(jaar_zip[[#This Row],[etmaaltemperatuur]]&gt;stookgrens,jaar_zip[[#This Row],[etmaaltemperatuur]]-stookgrens,0),"")</f>
        <v>0</v>
      </c>
    </row>
    <row r="2248" spans="1:15" x14ac:dyDescent="0.3">
      <c r="A2248">
        <v>286</v>
      </c>
      <c r="B2248">
        <v>20240220</v>
      </c>
      <c r="C2248">
        <v>6</v>
      </c>
      <c r="D2248">
        <v>8</v>
      </c>
      <c r="E2248">
        <v>453</v>
      </c>
      <c r="F2248">
        <v>0.2</v>
      </c>
      <c r="H2248">
        <v>89</v>
      </c>
      <c r="I2248" s="101" t="s">
        <v>30</v>
      </c>
      <c r="J2248" s="1">
        <f>DATEVALUE(RIGHT(jaar_zip[[#This Row],[YYYYMMDD]],2)&amp;"-"&amp;MID(jaar_zip[[#This Row],[YYYYMMDD]],5,2)&amp;"-"&amp;LEFT(jaar_zip[[#This Row],[YYYYMMDD]],4))</f>
        <v>45342</v>
      </c>
      <c r="K2248" s="101" t="str">
        <f>IF(AND(VALUE(MONTH(jaar_zip[[#This Row],[Datum]]))=1,VALUE(WEEKNUM(jaar_zip[[#This Row],[Datum]],21))&gt;51),RIGHT(YEAR(jaar_zip[[#This Row],[Datum]])-1,2),RIGHT(YEAR(jaar_zip[[#This Row],[Datum]]),2))&amp;"-"&amp; TEXT(WEEKNUM(jaar_zip[[#This Row],[Datum]],21),"00")</f>
        <v>24-08</v>
      </c>
      <c r="L2248" s="101">
        <f>MONTH(jaar_zip[[#This Row],[Datum]])</f>
        <v>2</v>
      </c>
      <c r="M2248" s="101">
        <f>IF(ISNUMBER(jaar_zip[[#This Row],[etmaaltemperatuur]]),IF(jaar_zip[[#This Row],[etmaaltemperatuur]]&lt;stookgrens,stookgrens-jaar_zip[[#This Row],[etmaaltemperatuur]],0),"")</f>
        <v>10</v>
      </c>
      <c r="N2248" s="101">
        <f>IF(ISNUMBER(jaar_zip[[#This Row],[graaddagen]]),IF(OR(MONTH(jaar_zip[[#This Row],[Datum]])=1,MONTH(jaar_zip[[#This Row],[Datum]])=2,MONTH(jaar_zip[[#This Row],[Datum]])=11,MONTH(jaar_zip[[#This Row],[Datum]])=12),1.1,IF(OR(MONTH(jaar_zip[[#This Row],[Datum]])=3,MONTH(jaar_zip[[#This Row],[Datum]])=10),1,0.8))*jaar_zip[[#This Row],[graaddagen]],"")</f>
        <v>11</v>
      </c>
      <c r="O2248" s="101">
        <f>IF(ISNUMBER(jaar_zip[[#This Row],[etmaaltemperatuur]]),IF(jaar_zip[[#This Row],[etmaaltemperatuur]]&gt;stookgrens,jaar_zip[[#This Row],[etmaaltemperatuur]]-stookgrens,0),"")</f>
        <v>0</v>
      </c>
    </row>
    <row r="2249" spans="1:15" x14ac:dyDescent="0.3">
      <c r="A2249">
        <v>286</v>
      </c>
      <c r="B2249">
        <v>20240221</v>
      </c>
      <c r="C2249">
        <v>7.4</v>
      </c>
      <c r="D2249">
        <v>8.8000000000000007</v>
      </c>
      <c r="E2249">
        <v>245</v>
      </c>
      <c r="F2249">
        <v>5.8</v>
      </c>
      <c r="H2249">
        <v>90</v>
      </c>
      <c r="I2249" s="101" t="s">
        <v>30</v>
      </c>
      <c r="J2249" s="1">
        <f>DATEVALUE(RIGHT(jaar_zip[[#This Row],[YYYYMMDD]],2)&amp;"-"&amp;MID(jaar_zip[[#This Row],[YYYYMMDD]],5,2)&amp;"-"&amp;LEFT(jaar_zip[[#This Row],[YYYYMMDD]],4))</f>
        <v>45343</v>
      </c>
      <c r="K2249" s="101" t="str">
        <f>IF(AND(VALUE(MONTH(jaar_zip[[#This Row],[Datum]]))=1,VALUE(WEEKNUM(jaar_zip[[#This Row],[Datum]],21))&gt;51),RIGHT(YEAR(jaar_zip[[#This Row],[Datum]])-1,2),RIGHT(YEAR(jaar_zip[[#This Row],[Datum]]),2))&amp;"-"&amp; TEXT(WEEKNUM(jaar_zip[[#This Row],[Datum]],21),"00")</f>
        <v>24-08</v>
      </c>
      <c r="L2249" s="101">
        <f>MONTH(jaar_zip[[#This Row],[Datum]])</f>
        <v>2</v>
      </c>
      <c r="M2249" s="101">
        <f>IF(ISNUMBER(jaar_zip[[#This Row],[etmaaltemperatuur]]),IF(jaar_zip[[#This Row],[etmaaltemperatuur]]&lt;stookgrens,stookgrens-jaar_zip[[#This Row],[etmaaltemperatuur]],0),"")</f>
        <v>9.1999999999999993</v>
      </c>
      <c r="N2249" s="101">
        <f>IF(ISNUMBER(jaar_zip[[#This Row],[graaddagen]]),IF(OR(MONTH(jaar_zip[[#This Row],[Datum]])=1,MONTH(jaar_zip[[#This Row],[Datum]])=2,MONTH(jaar_zip[[#This Row],[Datum]])=11,MONTH(jaar_zip[[#This Row],[Datum]])=12),1.1,IF(OR(MONTH(jaar_zip[[#This Row],[Datum]])=3,MONTH(jaar_zip[[#This Row],[Datum]])=10),1,0.8))*jaar_zip[[#This Row],[graaddagen]],"")</f>
        <v>10.119999999999999</v>
      </c>
      <c r="O2249" s="101">
        <f>IF(ISNUMBER(jaar_zip[[#This Row],[etmaaltemperatuur]]),IF(jaar_zip[[#This Row],[etmaaltemperatuur]]&gt;stookgrens,jaar_zip[[#This Row],[etmaaltemperatuur]]-stookgrens,0),"")</f>
        <v>0</v>
      </c>
    </row>
    <row r="2250" spans="1:15" x14ac:dyDescent="0.3">
      <c r="A2250">
        <v>286</v>
      </c>
      <c r="B2250">
        <v>20240222</v>
      </c>
      <c r="C2250">
        <v>7.7</v>
      </c>
      <c r="D2250">
        <v>9.8000000000000007</v>
      </c>
      <c r="E2250">
        <v>399</v>
      </c>
      <c r="F2250">
        <v>2.6</v>
      </c>
      <c r="H2250">
        <v>91</v>
      </c>
      <c r="I2250" s="101" t="s">
        <v>30</v>
      </c>
      <c r="J2250" s="1">
        <f>DATEVALUE(RIGHT(jaar_zip[[#This Row],[YYYYMMDD]],2)&amp;"-"&amp;MID(jaar_zip[[#This Row],[YYYYMMDD]],5,2)&amp;"-"&amp;LEFT(jaar_zip[[#This Row],[YYYYMMDD]],4))</f>
        <v>45344</v>
      </c>
      <c r="K2250" s="101" t="str">
        <f>IF(AND(VALUE(MONTH(jaar_zip[[#This Row],[Datum]]))=1,VALUE(WEEKNUM(jaar_zip[[#This Row],[Datum]],21))&gt;51),RIGHT(YEAR(jaar_zip[[#This Row],[Datum]])-1,2),RIGHT(YEAR(jaar_zip[[#This Row],[Datum]]),2))&amp;"-"&amp; TEXT(WEEKNUM(jaar_zip[[#This Row],[Datum]],21),"00")</f>
        <v>24-08</v>
      </c>
      <c r="L2250" s="101">
        <f>MONTH(jaar_zip[[#This Row],[Datum]])</f>
        <v>2</v>
      </c>
      <c r="M2250" s="101">
        <f>IF(ISNUMBER(jaar_zip[[#This Row],[etmaaltemperatuur]]),IF(jaar_zip[[#This Row],[etmaaltemperatuur]]&lt;stookgrens,stookgrens-jaar_zip[[#This Row],[etmaaltemperatuur]],0),"")</f>
        <v>8.1999999999999993</v>
      </c>
      <c r="N2250" s="101">
        <f>IF(ISNUMBER(jaar_zip[[#This Row],[graaddagen]]),IF(OR(MONTH(jaar_zip[[#This Row],[Datum]])=1,MONTH(jaar_zip[[#This Row],[Datum]])=2,MONTH(jaar_zip[[#This Row],[Datum]])=11,MONTH(jaar_zip[[#This Row],[Datum]])=12),1.1,IF(OR(MONTH(jaar_zip[[#This Row],[Datum]])=3,MONTH(jaar_zip[[#This Row],[Datum]])=10),1,0.8))*jaar_zip[[#This Row],[graaddagen]],"")</f>
        <v>9.02</v>
      </c>
      <c r="O2250" s="101">
        <f>IF(ISNUMBER(jaar_zip[[#This Row],[etmaaltemperatuur]]),IF(jaar_zip[[#This Row],[etmaaltemperatuur]]&gt;stookgrens,jaar_zip[[#This Row],[etmaaltemperatuur]]-stookgrens,0),"")</f>
        <v>0</v>
      </c>
    </row>
    <row r="2251" spans="1:15" x14ac:dyDescent="0.3">
      <c r="A2251">
        <v>286</v>
      </c>
      <c r="B2251">
        <v>20240223</v>
      </c>
      <c r="C2251">
        <v>8.4</v>
      </c>
      <c r="D2251">
        <v>5.8</v>
      </c>
      <c r="E2251">
        <v>363</v>
      </c>
      <c r="F2251">
        <v>1.1000000000000001</v>
      </c>
      <c r="H2251">
        <v>82</v>
      </c>
      <c r="I2251" s="101" t="s">
        <v>30</v>
      </c>
      <c r="J2251" s="1">
        <f>DATEVALUE(RIGHT(jaar_zip[[#This Row],[YYYYMMDD]],2)&amp;"-"&amp;MID(jaar_zip[[#This Row],[YYYYMMDD]],5,2)&amp;"-"&amp;LEFT(jaar_zip[[#This Row],[YYYYMMDD]],4))</f>
        <v>45345</v>
      </c>
      <c r="K2251" s="101" t="str">
        <f>IF(AND(VALUE(MONTH(jaar_zip[[#This Row],[Datum]]))=1,VALUE(WEEKNUM(jaar_zip[[#This Row],[Datum]],21))&gt;51),RIGHT(YEAR(jaar_zip[[#This Row],[Datum]])-1,2),RIGHT(YEAR(jaar_zip[[#This Row],[Datum]]),2))&amp;"-"&amp; TEXT(WEEKNUM(jaar_zip[[#This Row],[Datum]],21),"00")</f>
        <v>24-08</v>
      </c>
      <c r="L2251" s="101">
        <f>MONTH(jaar_zip[[#This Row],[Datum]])</f>
        <v>2</v>
      </c>
      <c r="M2251" s="101">
        <f>IF(ISNUMBER(jaar_zip[[#This Row],[etmaaltemperatuur]]),IF(jaar_zip[[#This Row],[etmaaltemperatuur]]&lt;stookgrens,stookgrens-jaar_zip[[#This Row],[etmaaltemperatuur]],0),"")</f>
        <v>12.2</v>
      </c>
      <c r="N2251" s="101">
        <f>IF(ISNUMBER(jaar_zip[[#This Row],[graaddagen]]),IF(OR(MONTH(jaar_zip[[#This Row],[Datum]])=1,MONTH(jaar_zip[[#This Row],[Datum]])=2,MONTH(jaar_zip[[#This Row],[Datum]])=11,MONTH(jaar_zip[[#This Row],[Datum]])=12),1.1,IF(OR(MONTH(jaar_zip[[#This Row],[Datum]])=3,MONTH(jaar_zip[[#This Row],[Datum]])=10),1,0.8))*jaar_zip[[#This Row],[graaddagen]],"")</f>
        <v>13.42</v>
      </c>
      <c r="O2251" s="101">
        <f>IF(ISNUMBER(jaar_zip[[#This Row],[etmaaltemperatuur]]),IF(jaar_zip[[#This Row],[etmaaltemperatuur]]&gt;stookgrens,jaar_zip[[#This Row],[etmaaltemperatuur]]-stookgrens,0),"")</f>
        <v>0</v>
      </c>
    </row>
    <row r="2252" spans="1:15" x14ac:dyDescent="0.3">
      <c r="A2252">
        <v>286</v>
      </c>
      <c r="B2252">
        <v>20240224</v>
      </c>
      <c r="C2252">
        <v>4.8</v>
      </c>
      <c r="D2252">
        <v>4.7</v>
      </c>
      <c r="E2252">
        <v>460</v>
      </c>
      <c r="F2252">
        <v>1.1000000000000001</v>
      </c>
      <c r="H2252">
        <v>87</v>
      </c>
      <c r="I2252" s="101" t="s">
        <v>30</v>
      </c>
      <c r="J2252" s="1">
        <f>DATEVALUE(RIGHT(jaar_zip[[#This Row],[YYYYMMDD]],2)&amp;"-"&amp;MID(jaar_zip[[#This Row],[YYYYMMDD]],5,2)&amp;"-"&amp;LEFT(jaar_zip[[#This Row],[YYYYMMDD]],4))</f>
        <v>45346</v>
      </c>
      <c r="K2252" s="101" t="str">
        <f>IF(AND(VALUE(MONTH(jaar_zip[[#This Row],[Datum]]))=1,VALUE(WEEKNUM(jaar_zip[[#This Row],[Datum]],21))&gt;51),RIGHT(YEAR(jaar_zip[[#This Row],[Datum]])-1,2),RIGHT(YEAR(jaar_zip[[#This Row],[Datum]]),2))&amp;"-"&amp; TEXT(WEEKNUM(jaar_zip[[#This Row],[Datum]],21),"00")</f>
        <v>24-08</v>
      </c>
      <c r="L2252" s="101">
        <f>MONTH(jaar_zip[[#This Row],[Datum]])</f>
        <v>2</v>
      </c>
      <c r="M2252" s="101">
        <f>IF(ISNUMBER(jaar_zip[[#This Row],[etmaaltemperatuur]]),IF(jaar_zip[[#This Row],[etmaaltemperatuur]]&lt;stookgrens,stookgrens-jaar_zip[[#This Row],[etmaaltemperatuur]],0),"")</f>
        <v>13.3</v>
      </c>
      <c r="N2252" s="101">
        <f>IF(ISNUMBER(jaar_zip[[#This Row],[graaddagen]]),IF(OR(MONTH(jaar_zip[[#This Row],[Datum]])=1,MONTH(jaar_zip[[#This Row],[Datum]])=2,MONTH(jaar_zip[[#This Row],[Datum]])=11,MONTH(jaar_zip[[#This Row],[Datum]])=12),1.1,IF(OR(MONTH(jaar_zip[[#This Row],[Datum]])=3,MONTH(jaar_zip[[#This Row],[Datum]])=10),1,0.8))*jaar_zip[[#This Row],[graaddagen]],"")</f>
        <v>14.630000000000003</v>
      </c>
      <c r="O2252" s="101">
        <f>IF(ISNUMBER(jaar_zip[[#This Row],[etmaaltemperatuur]]),IF(jaar_zip[[#This Row],[etmaaltemperatuur]]&gt;stookgrens,jaar_zip[[#This Row],[etmaaltemperatuur]]-stookgrens,0),"")</f>
        <v>0</v>
      </c>
    </row>
    <row r="2253" spans="1:15" x14ac:dyDescent="0.3">
      <c r="A2253">
        <v>286</v>
      </c>
      <c r="B2253">
        <v>20240225</v>
      </c>
      <c r="C2253">
        <v>3.8</v>
      </c>
      <c r="D2253">
        <v>4.7</v>
      </c>
      <c r="E2253">
        <v>478</v>
      </c>
      <c r="F2253">
        <v>1.5</v>
      </c>
      <c r="H2253">
        <v>91</v>
      </c>
      <c r="I2253" s="101" t="s">
        <v>30</v>
      </c>
      <c r="J2253" s="1">
        <f>DATEVALUE(RIGHT(jaar_zip[[#This Row],[YYYYMMDD]],2)&amp;"-"&amp;MID(jaar_zip[[#This Row],[YYYYMMDD]],5,2)&amp;"-"&amp;LEFT(jaar_zip[[#This Row],[YYYYMMDD]],4))</f>
        <v>45347</v>
      </c>
      <c r="K2253" s="101" t="str">
        <f>IF(AND(VALUE(MONTH(jaar_zip[[#This Row],[Datum]]))=1,VALUE(WEEKNUM(jaar_zip[[#This Row],[Datum]],21))&gt;51),RIGHT(YEAR(jaar_zip[[#This Row],[Datum]])-1,2),RIGHT(YEAR(jaar_zip[[#This Row],[Datum]]),2))&amp;"-"&amp; TEXT(WEEKNUM(jaar_zip[[#This Row],[Datum]],21),"00")</f>
        <v>24-08</v>
      </c>
      <c r="L2253" s="101">
        <f>MONTH(jaar_zip[[#This Row],[Datum]])</f>
        <v>2</v>
      </c>
      <c r="M2253" s="101">
        <f>IF(ISNUMBER(jaar_zip[[#This Row],[etmaaltemperatuur]]),IF(jaar_zip[[#This Row],[etmaaltemperatuur]]&lt;stookgrens,stookgrens-jaar_zip[[#This Row],[etmaaltemperatuur]],0),"")</f>
        <v>13.3</v>
      </c>
      <c r="N2253" s="101">
        <f>IF(ISNUMBER(jaar_zip[[#This Row],[graaddagen]]),IF(OR(MONTH(jaar_zip[[#This Row],[Datum]])=1,MONTH(jaar_zip[[#This Row],[Datum]])=2,MONTH(jaar_zip[[#This Row],[Datum]])=11,MONTH(jaar_zip[[#This Row],[Datum]])=12),1.1,IF(OR(MONTH(jaar_zip[[#This Row],[Datum]])=3,MONTH(jaar_zip[[#This Row],[Datum]])=10),1,0.8))*jaar_zip[[#This Row],[graaddagen]],"")</f>
        <v>14.630000000000003</v>
      </c>
      <c r="O2253" s="101">
        <f>IF(ISNUMBER(jaar_zip[[#This Row],[etmaaltemperatuur]]),IF(jaar_zip[[#This Row],[etmaaltemperatuur]]&gt;stookgrens,jaar_zip[[#This Row],[etmaaltemperatuur]]-stookgrens,0),"")</f>
        <v>0</v>
      </c>
    </row>
    <row r="2254" spans="1:15" x14ac:dyDescent="0.3">
      <c r="A2254">
        <v>286</v>
      </c>
      <c r="B2254">
        <v>20240226</v>
      </c>
      <c r="C2254">
        <v>6.1</v>
      </c>
      <c r="D2254">
        <v>3.5</v>
      </c>
      <c r="E2254">
        <v>405</v>
      </c>
      <c r="F2254">
        <v>0</v>
      </c>
      <c r="H2254">
        <v>90</v>
      </c>
      <c r="I2254" s="101" t="s">
        <v>30</v>
      </c>
      <c r="J2254" s="1">
        <f>DATEVALUE(RIGHT(jaar_zip[[#This Row],[YYYYMMDD]],2)&amp;"-"&amp;MID(jaar_zip[[#This Row],[YYYYMMDD]],5,2)&amp;"-"&amp;LEFT(jaar_zip[[#This Row],[YYYYMMDD]],4))</f>
        <v>45348</v>
      </c>
      <c r="K2254" s="101" t="str">
        <f>IF(AND(VALUE(MONTH(jaar_zip[[#This Row],[Datum]]))=1,VALUE(WEEKNUM(jaar_zip[[#This Row],[Datum]],21))&gt;51),RIGHT(YEAR(jaar_zip[[#This Row],[Datum]])-1,2),RIGHT(YEAR(jaar_zip[[#This Row],[Datum]]),2))&amp;"-"&amp; TEXT(WEEKNUM(jaar_zip[[#This Row],[Datum]],21),"00")</f>
        <v>24-09</v>
      </c>
      <c r="L2254" s="101">
        <f>MONTH(jaar_zip[[#This Row],[Datum]])</f>
        <v>2</v>
      </c>
      <c r="M2254" s="101">
        <f>IF(ISNUMBER(jaar_zip[[#This Row],[etmaaltemperatuur]]),IF(jaar_zip[[#This Row],[etmaaltemperatuur]]&lt;stookgrens,stookgrens-jaar_zip[[#This Row],[etmaaltemperatuur]],0),"")</f>
        <v>14.5</v>
      </c>
      <c r="N2254" s="101">
        <f>IF(ISNUMBER(jaar_zip[[#This Row],[graaddagen]]),IF(OR(MONTH(jaar_zip[[#This Row],[Datum]])=1,MONTH(jaar_zip[[#This Row],[Datum]])=2,MONTH(jaar_zip[[#This Row],[Datum]])=11,MONTH(jaar_zip[[#This Row],[Datum]])=12),1.1,IF(OR(MONTH(jaar_zip[[#This Row],[Datum]])=3,MONTH(jaar_zip[[#This Row],[Datum]])=10),1,0.8))*jaar_zip[[#This Row],[graaddagen]],"")</f>
        <v>15.950000000000001</v>
      </c>
      <c r="O2254" s="101">
        <f>IF(ISNUMBER(jaar_zip[[#This Row],[etmaaltemperatuur]]),IF(jaar_zip[[#This Row],[etmaaltemperatuur]]&gt;stookgrens,jaar_zip[[#This Row],[etmaaltemperatuur]]-stookgrens,0),"")</f>
        <v>0</v>
      </c>
    </row>
    <row r="2255" spans="1:15" x14ac:dyDescent="0.3">
      <c r="A2255">
        <v>286</v>
      </c>
      <c r="B2255">
        <v>20240227</v>
      </c>
      <c r="C2255">
        <v>2.5</v>
      </c>
      <c r="D2255">
        <v>2.8</v>
      </c>
      <c r="E2255">
        <v>288</v>
      </c>
      <c r="F2255">
        <v>0</v>
      </c>
      <c r="H2255">
        <v>91</v>
      </c>
      <c r="I2255" s="101" t="s">
        <v>30</v>
      </c>
      <c r="J2255" s="1">
        <f>DATEVALUE(RIGHT(jaar_zip[[#This Row],[YYYYMMDD]],2)&amp;"-"&amp;MID(jaar_zip[[#This Row],[YYYYMMDD]],5,2)&amp;"-"&amp;LEFT(jaar_zip[[#This Row],[YYYYMMDD]],4))</f>
        <v>45349</v>
      </c>
      <c r="K2255" s="101" t="str">
        <f>IF(AND(VALUE(MONTH(jaar_zip[[#This Row],[Datum]]))=1,VALUE(WEEKNUM(jaar_zip[[#This Row],[Datum]],21))&gt;51),RIGHT(YEAR(jaar_zip[[#This Row],[Datum]])-1,2),RIGHT(YEAR(jaar_zip[[#This Row],[Datum]]),2))&amp;"-"&amp; TEXT(WEEKNUM(jaar_zip[[#This Row],[Datum]],21),"00")</f>
        <v>24-09</v>
      </c>
      <c r="L2255" s="101">
        <f>MONTH(jaar_zip[[#This Row],[Datum]])</f>
        <v>2</v>
      </c>
      <c r="M2255" s="101">
        <f>IF(ISNUMBER(jaar_zip[[#This Row],[etmaaltemperatuur]]),IF(jaar_zip[[#This Row],[etmaaltemperatuur]]&lt;stookgrens,stookgrens-jaar_zip[[#This Row],[etmaaltemperatuur]],0),"")</f>
        <v>15.2</v>
      </c>
      <c r="N2255" s="101">
        <f>IF(ISNUMBER(jaar_zip[[#This Row],[graaddagen]]),IF(OR(MONTH(jaar_zip[[#This Row],[Datum]])=1,MONTH(jaar_zip[[#This Row],[Datum]])=2,MONTH(jaar_zip[[#This Row],[Datum]])=11,MONTH(jaar_zip[[#This Row],[Datum]])=12),1.1,IF(OR(MONTH(jaar_zip[[#This Row],[Datum]])=3,MONTH(jaar_zip[[#This Row],[Datum]])=10),1,0.8))*jaar_zip[[#This Row],[graaddagen]],"")</f>
        <v>16.72</v>
      </c>
      <c r="O2255" s="101">
        <f>IF(ISNUMBER(jaar_zip[[#This Row],[etmaaltemperatuur]]),IF(jaar_zip[[#This Row],[etmaaltemperatuur]]&gt;stookgrens,jaar_zip[[#This Row],[etmaaltemperatuur]]-stookgrens,0),"")</f>
        <v>0</v>
      </c>
    </row>
    <row r="2256" spans="1:15" x14ac:dyDescent="0.3">
      <c r="A2256">
        <v>286</v>
      </c>
      <c r="B2256">
        <v>20240228</v>
      </c>
      <c r="C2256">
        <v>4.9000000000000004</v>
      </c>
      <c r="D2256">
        <v>4.9000000000000004</v>
      </c>
      <c r="E2256">
        <v>476</v>
      </c>
      <c r="F2256">
        <v>0</v>
      </c>
      <c r="H2256">
        <v>91</v>
      </c>
      <c r="I2256" s="101" t="s">
        <v>30</v>
      </c>
      <c r="J2256" s="1">
        <f>DATEVALUE(RIGHT(jaar_zip[[#This Row],[YYYYMMDD]],2)&amp;"-"&amp;MID(jaar_zip[[#This Row],[YYYYMMDD]],5,2)&amp;"-"&amp;LEFT(jaar_zip[[#This Row],[YYYYMMDD]],4))</f>
        <v>45350</v>
      </c>
      <c r="K2256" s="101" t="str">
        <f>IF(AND(VALUE(MONTH(jaar_zip[[#This Row],[Datum]]))=1,VALUE(WEEKNUM(jaar_zip[[#This Row],[Datum]],21))&gt;51),RIGHT(YEAR(jaar_zip[[#This Row],[Datum]])-1,2),RIGHT(YEAR(jaar_zip[[#This Row],[Datum]]),2))&amp;"-"&amp; TEXT(WEEKNUM(jaar_zip[[#This Row],[Datum]],21),"00")</f>
        <v>24-09</v>
      </c>
      <c r="L2256" s="101">
        <f>MONTH(jaar_zip[[#This Row],[Datum]])</f>
        <v>2</v>
      </c>
      <c r="M2256" s="101">
        <f>IF(ISNUMBER(jaar_zip[[#This Row],[etmaaltemperatuur]]),IF(jaar_zip[[#This Row],[etmaaltemperatuur]]&lt;stookgrens,stookgrens-jaar_zip[[#This Row],[etmaaltemperatuur]],0),"")</f>
        <v>13.1</v>
      </c>
      <c r="N2256" s="101">
        <f>IF(ISNUMBER(jaar_zip[[#This Row],[graaddagen]]),IF(OR(MONTH(jaar_zip[[#This Row],[Datum]])=1,MONTH(jaar_zip[[#This Row],[Datum]])=2,MONTH(jaar_zip[[#This Row],[Datum]])=11,MONTH(jaar_zip[[#This Row],[Datum]])=12),1.1,IF(OR(MONTH(jaar_zip[[#This Row],[Datum]])=3,MONTH(jaar_zip[[#This Row],[Datum]])=10),1,0.8))*jaar_zip[[#This Row],[graaddagen]],"")</f>
        <v>14.41</v>
      </c>
      <c r="O2256" s="101">
        <f>IF(ISNUMBER(jaar_zip[[#This Row],[etmaaltemperatuur]]),IF(jaar_zip[[#This Row],[etmaaltemperatuur]]&gt;stookgrens,jaar_zip[[#This Row],[etmaaltemperatuur]]-stookgrens,0),"")</f>
        <v>0</v>
      </c>
    </row>
    <row r="2257" spans="1:15" x14ac:dyDescent="0.3">
      <c r="A2257">
        <v>286</v>
      </c>
      <c r="B2257">
        <v>20240229</v>
      </c>
      <c r="C2257">
        <v>5.9</v>
      </c>
      <c r="D2257">
        <v>7.3</v>
      </c>
      <c r="E2257">
        <v>322</v>
      </c>
      <c r="F2257">
        <v>3.8</v>
      </c>
      <c r="H2257">
        <v>86</v>
      </c>
      <c r="I2257" s="101" t="s">
        <v>30</v>
      </c>
      <c r="J2257" s="1">
        <f>DATEVALUE(RIGHT(jaar_zip[[#This Row],[YYYYMMDD]],2)&amp;"-"&amp;MID(jaar_zip[[#This Row],[YYYYMMDD]],5,2)&amp;"-"&amp;LEFT(jaar_zip[[#This Row],[YYYYMMDD]],4))</f>
        <v>45351</v>
      </c>
      <c r="K2257" s="101" t="str">
        <f>IF(AND(VALUE(MONTH(jaar_zip[[#This Row],[Datum]]))=1,VALUE(WEEKNUM(jaar_zip[[#This Row],[Datum]],21))&gt;51),RIGHT(YEAR(jaar_zip[[#This Row],[Datum]])-1,2),RIGHT(YEAR(jaar_zip[[#This Row],[Datum]]),2))&amp;"-"&amp; TEXT(WEEKNUM(jaar_zip[[#This Row],[Datum]],21),"00")</f>
        <v>24-09</v>
      </c>
      <c r="L2257" s="101">
        <f>MONTH(jaar_zip[[#This Row],[Datum]])</f>
        <v>2</v>
      </c>
      <c r="M2257" s="101">
        <f>IF(ISNUMBER(jaar_zip[[#This Row],[etmaaltemperatuur]]),IF(jaar_zip[[#This Row],[etmaaltemperatuur]]&lt;stookgrens,stookgrens-jaar_zip[[#This Row],[etmaaltemperatuur]],0),"")</f>
        <v>10.7</v>
      </c>
      <c r="N2257" s="101">
        <f>IF(ISNUMBER(jaar_zip[[#This Row],[graaddagen]]),IF(OR(MONTH(jaar_zip[[#This Row],[Datum]])=1,MONTH(jaar_zip[[#This Row],[Datum]])=2,MONTH(jaar_zip[[#This Row],[Datum]])=11,MONTH(jaar_zip[[#This Row],[Datum]])=12),1.1,IF(OR(MONTH(jaar_zip[[#This Row],[Datum]])=3,MONTH(jaar_zip[[#This Row],[Datum]])=10),1,0.8))*jaar_zip[[#This Row],[graaddagen]],"")</f>
        <v>11.77</v>
      </c>
      <c r="O2257" s="101">
        <f>IF(ISNUMBER(jaar_zip[[#This Row],[etmaaltemperatuur]]),IF(jaar_zip[[#This Row],[etmaaltemperatuur]]&gt;stookgrens,jaar_zip[[#This Row],[etmaaltemperatuur]]-stookgrens,0),"")</f>
        <v>0</v>
      </c>
    </row>
    <row r="2258" spans="1:15" x14ac:dyDescent="0.3">
      <c r="A2258">
        <v>286</v>
      </c>
      <c r="B2258">
        <v>20240301</v>
      </c>
      <c r="C2258">
        <v>5.5</v>
      </c>
      <c r="D2258">
        <v>8.1999999999999993</v>
      </c>
      <c r="E2258">
        <v>714</v>
      </c>
      <c r="F2258">
        <v>0</v>
      </c>
      <c r="H2258">
        <v>76</v>
      </c>
      <c r="I2258" s="101" t="s">
        <v>30</v>
      </c>
      <c r="J2258" s="1">
        <f>DATEVALUE(RIGHT(jaar_zip[[#This Row],[YYYYMMDD]],2)&amp;"-"&amp;MID(jaar_zip[[#This Row],[YYYYMMDD]],5,2)&amp;"-"&amp;LEFT(jaar_zip[[#This Row],[YYYYMMDD]],4))</f>
        <v>45352</v>
      </c>
      <c r="K2258" s="101" t="str">
        <f>IF(AND(VALUE(MONTH(jaar_zip[[#This Row],[Datum]]))=1,VALUE(WEEKNUM(jaar_zip[[#This Row],[Datum]],21))&gt;51),RIGHT(YEAR(jaar_zip[[#This Row],[Datum]])-1,2),RIGHT(YEAR(jaar_zip[[#This Row],[Datum]]),2))&amp;"-"&amp; TEXT(WEEKNUM(jaar_zip[[#This Row],[Datum]],21),"00")</f>
        <v>24-09</v>
      </c>
      <c r="L2258" s="101">
        <f>MONTH(jaar_zip[[#This Row],[Datum]])</f>
        <v>3</v>
      </c>
      <c r="M2258" s="101">
        <f>IF(ISNUMBER(jaar_zip[[#This Row],[etmaaltemperatuur]]),IF(jaar_zip[[#This Row],[etmaaltemperatuur]]&lt;stookgrens,stookgrens-jaar_zip[[#This Row],[etmaaltemperatuur]],0),"")</f>
        <v>9.8000000000000007</v>
      </c>
      <c r="N2258" s="101">
        <f>IF(ISNUMBER(jaar_zip[[#This Row],[graaddagen]]),IF(OR(MONTH(jaar_zip[[#This Row],[Datum]])=1,MONTH(jaar_zip[[#This Row],[Datum]])=2,MONTH(jaar_zip[[#This Row],[Datum]])=11,MONTH(jaar_zip[[#This Row],[Datum]])=12),1.1,IF(OR(MONTH(jaar_zip[[#This Row],[Datum]])=3,MONTH(jaar_zip[[#This Row],[Datum]])=10),1,0.8))*jaar_zip[[#This Row],[graaddagen]],"")</f>
        <v>9.8000000000000007</v>
      </c>
      <c r="O2258" s="101">
        <f>IF(ISNUMBER(jaar_zip[[#This Row],[etmaaltemperatuur]]),IF(jaar_zip[[#This Row],[etmaaltemperatuur]]&gt;stookgrens,jaar_zip[[#This Row],[etmaaltemperatuur]]-stookgrens,0),"")</f>
        <v>0</v>
      </c>
    </row>
    <row r="2259" spans="1:15" x14ac:dyDescent="0.3">
      <c r="A2259">
        <v>286</v>
      </c>
      <c r="B2259">
        <v>20240302</v>
      </c>
      <c r="C2259">
        <v>4.8</v>
      </c>
      <c r="D2259">
        <v>8.9</v>
      </c>
      <c r="E2259">
        <v>980</v>
      </c>
      <c r="F2259">
        <v>0</v>
      </c>
      <c r="H2259">
        <v>72</v>
      </c>
      <c r="I2259" s="101" t="s">
        <v>30</v>
      </c>
      <c r="J2259" s="1">
        <f>DATEVALUE(RIGHT(jaar_zip[[#This Row],[YYYYMMDD]],2)&amp;"-"&amp;MID(jaar_zip[[#This Row],[YYYYMMDD]],5,2)&amp;"-"&amp;LEFT(jaar_zip[[#This Row],[YYYYMMDD]],4))</f>
        <v>45353</v>
      </c>
      <c r="K2259" s="101" t="str">
        <f>IF(AND(VALUE(MONTH(jaar_zip[[#This Row],[Datum]]))=1,VALUE(WEEKNUM(jaar_zip[[#This Row],[Datum]],21))&gt;51),RIGHT(YEAR(jaar_zip[[#This Row],[Datum]])-1,2),RIGHT(YEAR(jaar_zip[[#This Row],[Datum]]),2))&amp;"-"&amp; TEXT(WEEKNUM(jaar_zip[[#This Row],[Datum]],21),"00")</f>
        <v>24-09</v>
      </c>
      <c r="L2259" s="101">
        <f>MONTH(jaar_zip[[#This Row],[Datum]])</f>
        <v>3</v>
      </c>
      <c r="M2259" s="101">
        <f>IF(ISNUMBER(jaar_zip[[#This Row],[etmaaltemperatuur]]),IF(jaar_zip[[#This Row],[etmaaltemperatuur]]&lt;stookgrens,stookgrens-jaar_zip[[#This Row],[etmaaltemperatuur]],0),"")</f>
        <v>9.1</v>
      </c>
      <c r="N2259" s="101">
        <f>IF(ISNUMBER(jaar_zip[[#This Row],[graaddagen]]),IF(OR(MONTH(jaar_zip[[#This Row],[Datum]])=1,MONTH(jaar_zip[[#This Row],[Datum]])=2,MONTH(jaar_zip[[#This Row],[Datum]])=11,MONTH(jaar_zip[[#This Row],[Datum]])=12),1.1,IF(OR(MONTH(jaar_zip[[#This Row],[Datum]])=3,MONTH(jaar_zip[[#This Row],[Datum]])=10),1,0.8))*jaar_zip[[#This Row],[graaddagen]],"")</f>
        <v>9.1</v>
      </c>
      <c r="O2259" s="101">
        <f>IF(ISNUMBER(jaar_zip[[#This Row],[etmaaltemperatuur]]),IF(jaar_zip[[#This Row],[etmaaltemperatuur]]&gt;stookgrens,jaar_zip[[#This Row],[etmaaltemperatuur]]-stookgrens,0),"")</f>
        <v>0</v>
      </c>
    </row>
    <row r="2260" spans="1:15" x14ac:dyDescent="0.3">
      <c r="A2260">
        <v>286</v>
      </c>
      <c r="B2260">
        <v>20240303</v>
      </c>
      <c r="C2260">
        <v>4</v>
      </c>
      <c r="D2260">
        <v>8.6999999999999993</v>
      </c>
      <c r="E2260">
        <v>992</v>
      </c>
      <c r="F2260">
        <v>0</v>
      </c>
      <c r="H2260">
        <v>82</v>
      </c>
      <c r="I2260" s="101" t="s">
        <v>30</v>
      </c>
      <c r="J2260" s="1">
        <f>DATEVALUE(RIGHT(jaar_zip[[#This Row],[YYYYMMDD]],2)&amp;"-"&amp;MID(jaar_zip[[#This Row],[YYYYMMDD]],5,2)&amp;"-"&amp;LEFT(jaar_zip[[#This Row],[YYYYMMDD]],4))</f>
        <v>45354</v>
      </c>
      <c r="K2260" s="101" t="str">
        <f>IF(AND(VALUE(MONTH(jaar_zip[[#This Row],[Datum]]))=1,VALUE(WEEKNUM(jaar_zip[[#This Row],[Datum]],21))&gt;51),RIGHT(YEAR(jaar_zip[[#This Row],[Datum]])-1,2),RIGHT(YEAR(jaar_zip[[#This Row],[Datum]]),2))&amp;"-"&amp; TEXT(WEEKNUM(jaar_zip[[#This Row],[Datum]],21),"00")</f>
        <v>24-09</v>
      </c>
      <c r="L2260" s="101">
        <f>MONTH(jaar_zip[[#This Row],[Datum]])</f>
        <v>3</v>
      </c>
      <c r="M2260" s="101">
        <f>IF(ISNUMBER(jaar_zip[[#This Row],[etmaaltemperatuur]]),IF(jaar_zip[[#This Row],[etmaaltemperatuur]]&lt;stookgrens,stookgrens-jaar_zip[[#This Row],[etmaaltemperatuur]],0),"")</f>
        <v>9.3000000000000007</v>
      </c>
      <c r="N2260" s="101">
        <f>IF(ISNUMBER(jaar_zip[[#This Row],[graaddagen]]),IF(OR(MONTH(jaar_zip[[#This Row],[Datum]])=1,MONTH(jaar_zip[[#This Row],[Datum]])=2,MONTH(jaar_zip[[#This Row],[Datum]])=11,MONTH(jaar_zip[[#This Row],[Datum]])=12),1.1,IF(OR(MONTH(jaar_zip[[#This Row],[Datum]])=3,MONTH(jaar_zip[[#This Row],[Datum]])=10),1,0.8))*jaar_zip[[#This Row],[graaddagen]],"")</f>
        <v>9.3000000000000007</v>
      </c>
      <c r="O2260" s="101">
        <f>IF(ISNUMBER(jaar_zip[[#This Row],[etmaaltemperatuur]]),IF(jaar_zip[[#This Row],[etmaaltemperatuur]]&gt;stookgrens,jaar_zip[[#This Row],[etmaaltemperatuur]]-stookgrens,0),"")</f>
        <v>0</v>
      </c>
    </row>
    <row r="2261" spans="1:15" x14ac:dyDescent="0.3">
      <c r="A2261">
        <v>286</v>
      </c>
      <c r="B2261">
        <v>20240304</v>
      </c>
      <c r="C2261">
        <v>1.8</v>
      </c>
      <c r="D2261">
        <v>6.8</v>
      </c>
      <c r="E2261">
        <v>388</v>
      </c>
      <c r="F2261">
        <v>0</v>
      </c>
      <c r="H2261">
        <v>97</v>
      </c>
      <c r="I2261" s="101" t="s">
        <v>30</v>
      </c>
      <c r="J2261" s="1">
        <f>DATEVALUE(RIGHT(jaar_zip[[#This Row],[YYYYMMDD]],2)&amp;"-"&amp;MID(jaar_zip[[#This Row],[YYYYMMDD]],5,2)&amp;"-"&amp;LEFT(jaar_zip[[#This Row],[YYYYMMDD]],4))</f>
        <v>45355</v>
      </c>
      <c r="K2261" s="101" t="str">
        <f>IF(AND(VALUE(MONTH(jaar_zip[[#This Row],[Datum]]))=1,VALUE(WEEKNUM(jaar_zip[[#This Row],[Datum]],21))&gt;51),RIGHT(YEAR(jaar_zip[[#This Row],[Datum]])-1,2),RIGHT(YEAR(jaar_zip[[#This Row],[Datum]]),2))&amp;"-"&amp; TEXT(WEEKNUM(jaar_zip[[#This Row],[Datum]],21),"00")</f>
        <v>24-10</v>
      </c>
      <c r="L2261" s="101">
        <f>MONTH(jaar_zip[[#This Row],[Datum]])</f>
        <v>3</v>
      </c>
      <c r="M2261" s="101">
        <f>IF(ISNUMBER(jaar_zip[[#This Row],[etmaaltemperatuur]]),IF(jaar_zip[[#This Row],[etmaaltemperatuur]]&lt;stookgrens,stookgrens-jaar_zip[[#This Row],[etmaaltemperatuur]],0),"")</f>
        <v>11.2</v>
      </c>
      <c r="N2261" s="101">
        <f>IF(ISNUMBER(jaar_zip[[#This Row],[graaddagen]]),IF(OR(MONTH(jaar_zip[[#This Row],[Datum]])=1,MONTH(jaar_zip[[#This Row],[Datum]])=2,MONTH(jaar_zip[[#This Row],[Datum]])=11,MONTH(jaar_zip[[#This Row],[Datum]])=12),1.1,IF(OR(MONTH(jaar_zip[[#This Row],[Datum]])=3,MONTH(jaar_zip[[#This Row],[Datum]])=10),1,0.8))*jaar_zip[[#This Row],[graaddagen]],"")</f>
        <v>11.2</v>
      </c>
      <c r="O2261" s="101">
        <f>IF(ISNUMBER(jaar_zip[[#This Row],[etmaaltemperatuur]]),IF(jaar_zip[[#This Row],[etmaaltemperatuur]]&gt;stookgrens,jaar_zip[[#This Row],[etmaaltemperatuur]]-stookgrens,0),"")</f>
        <v>0</v>
      </c>
    </row>
    <row r="2262" spans="1:15" x14ac:dyDescent="0.3">
      <c r="A2262">
        <v>286</v>
      </c>
      <c r="B2262">
        <v>20240305</v>
      </c>
      <c r="C2262">
        <v>4.5</v>
      </c>
      <c r="D2262">
        <v>5.9</v>
      </c>
      <c r="E2262">
        <v>98</v>
      </c>
      <c r="F2262">
        <v>1.2</v>
      </c>
      <c r="H2262">
        <v>91</v>
      </c>
      <c r="I2262" s="101" t="s">
        <v>30</v>
      </c>
      <c r="J2262" s="1">
        <f>DATEVALUE(RIGHT(jaar_zip[[#This Row],[YYYYMMDD]],2)&amp;"-"&amp;MID(jaar_zip[[#This Row],[YYYYMMDD]],5,2)&amp;"-"&amp;LEFT(jaar_zip[[#This Row],[YYYYMMDD]],4))</f>
        <v>45356</v>
      </c>
      <c r="K2262" s="101" t="str">
        <f>IF(AND(VALUE(MONTH(jaar_zip[[#This Row],[Datum]]))=1,VALUE(WEEKNUM(jaar_zip[[#This Row],[Datum]],21))&gt;51),RIGHT(YEAR(jaar_zip[[#This Row],[Datum]])-1,2),RIGHT(YEAR(jaar_zip[[#This Row],[Datum]]),2))&amp;"-"&amp; TEXT(WEEKNUM(jaar_zip[[#This Row],[Datum]],21),"00")</f>
        <v>24-10</v>
      </c>
      <c r="L2262" s="101">
        <f>MONTH(jaar_zip[[#This Row],[Datum]])</f>
        <v>3</v>
      </c>
      <c r="M2262" s="101">
        <f>IF(ISNUMBER(jaar_zip[[#This Row],[etmaaltemperatuur]]),IF(jaar_zip[[#This Row],[etmaaltemperatuur]]&lt;stookgrens,stookgrens-jaar_zip[[#This Row],[etmaaltemperatuur]],0),"")</f>
        <v>12.1</v>
      </c>
      <c r="N2262" s="101">
        <f>IF(ISNUMBER(jaar_zip[[#This Row],[graaddagen]]),IF(OR(MONTH(jaar_zip[[#This Row],[Datum]])=1,MONTH(jaar_zip[[#This Row],[Datum]])=2,MONTH(jaar_zip[[#This Row],[Datum]])=11,MONTH(jaar_zip[[#This Row],[Datum]])=12),1.1,IF(OR(MONTH(jaar_zip[[#This Row],[Datum]])=3,MONTH(jaar_zip[[#This Row],[Datum]])=10),1,0.8))*jaar_zip[[#This Row],[graaddagen]],"")</f>
        <v>12.1</v>
      </c>
      <c r="O2262" s="101">
        <f>IF(ISNUMBER(jaar_zip[[#This Row],[etmaaltemperatuur]]),IF(jaar_zip[[#This Row],[etmaaltemperatuur]]&gt;stookgrens,jaar_zip[[#This Row],[etmaaltemperatuur]]-stookgrens,0),"")</f>
        <v>0</v>
      </c>
    </row>
    <row r="2263" spans="1:15" x14ac:dyDescent="0.3">
      <c r="A2263">
        <v>286</v>
      </c>
      <c r="B2263">
        <v>20240306</v>
      </c>
      <c r="C2263">
        <v>3.5</v>
      </c>
      <c r="D2263">
        <v>5.5</v>
      </c>
      <c r="E2263">
        <v>550</v>
      </c>
      <c r="F2263">
        <v>0.1</v>
      </c>
      <c r="H2263">
        <v>84</v>
      </c>
      <c r="I2263" s="101" t="s">
        <v>30</v>
      </c>
      <c r="J2263" s="1">
        <f>DATEVALUE(RIGHT(jaar_zip[[#This Row],[YYYYMMDD]],2)&amp;"-"&amp;MID(jaar_zip[[#This Row],[YYYYMMDD]],5,2)&amp;"-"&amp;LEFT(jaar_zip[[#This Row],[YYYYMMDD]],4))</f>
        <v>45357</v>
      </c>
      <c r="K2263" s="101" t="str">
        <f>IF(AND(VALUE(MONTH(jaar_zip[[#This Row],[Datum]]))=1,VALUE(WEEKNUM(jaar_zip[[#This Row],[Datum]],21))&gt;51),RIGHT(YEAR(jaar_zip[[#This Row],[Datum]])-1,2),RIGHT(YEAR(jaar_zip[[#This Row],[Datum]]),2))&amp;"-"&amp; TEXT(WEEKNUM(jaar_zip[[#This Row],[Datum]],21),"00")</f>
        <v>24-10</v>
      </c>
      <c r="L2263" s="101">
        <f>MONTH(jaar_zip[[#This Row],[Datum]])</f>
        <v>3</v>
      </c>
      <c r="M2263" s="101">
        <f>IF(ISNUMBER(jaar_zip[[#This Row],[etmaaltemperatuur]]),IF(jaar_zip[[#This Row],[etmaaltemperatuur]]&lt;stookgrens,stookgrens-jaar_zip[[#This Row],[etmaaltemperatuur]],0),"")</f>
        <v>12.5</v>
      </c>
      <c r="N2263" s="101">
        <f>IF(ISNUMBER(jaar_zip[[#This Row],[graaddagen]]),IF(OR(MONTH(jaar_zip[[#This Row],[Datum]])=1,MONTH(jaar_zip[[#This Row],[Datum]])=2,MONTH(jaar_zip[[#This Row],[Datum]])=11,MONTH(jaar_zip[[#This Row],[Datum]])=12),1.1,IF(OR(MONTH(jaar_zip[[#This Row],[Datum]])=3,MONTH(jaar_zip[[#This Row],[Datum]])=10),1,0.8))*jaar_zip[[#This Row],[graaddagen]],"")</f>
        <v>12.5</v>
      </c>
      <c r="O2263" s="101">
        <f>IF(ISNUMBER(jaar_zip[[#This Row],[etmaaltemperatuur]]),IF(jaar_zip[[#This Row],[etmaaltemperatuur]]&gt;stookgrens,jaar_zip[[#This Row],[etmaaltemperatuur]]-stookgrens,0),"")</f>
        <v>0</v>
      </c>
    </row>
    <row r="2264" spans="1:15" x14ac:dyDescent="0.3">
      <c r="A2264">
        <v>286</v>
      </c>
      <c r="B2264">
        <v>20240307</v>
      </c>
      <c r="C2264">
        <v>4.3</v>
      </c>
      <c r="D2264">
        <v>2.8</v>
      </c>
      <c r="E2264">
        <v>500</v>
      </c>
      <c r="F2264">
        <v>0</v>
      </c>
      <c r="H2264">
        <v>89</v>
      </c>
      <c r="I2264" s="101" t="s">
        <v>30</v>
      </c>
      <c r="J2264" s="1">
        <f>DATEVALUE(RIGHT(jaar_zip[[#This Row],[YYYYMMDD]],2)&amp;"-"&amp;MID(jaar_zip[[#This Row],[YYYYMMDD]],5,2)&amp;"-"&amp;LEFT(jaar_zip[[#This Row],[YYYYMMDD]],4))</f>
        <v>45358</v>
      </c>
      <c r="K2264" s="101" t="str">
        <f>IF(AND(VALUE(MONTH(jaar_zip[[#This Row],[Datum]]))=1,VALUE(WEEKNUM(jaar_zip[[#This Row],[Datum]],21))&gt;51),RIGHT(YEAR(jaar_zip[[#This Row],[Datum]])-1,2),RIGHT(YEAR(jaar_zip[[#This Row],[Datum]]),2))&amp;"-"&amp; TEXT(WEEKNUM(jaar_zip[[#This Row],[Datum]],21),"00")</f>
        <v>24-10</v>
      </c>
      <c r="L2264" s="101">
        <f>MONTH(jaar_zip[[#This Row],[Datum]])</f>
        <v>3</v>
      </c>
      <c r="M2264" s="101">
        <f>IF(ISNUMBER(jaar_zip[[#This Row],[etmaaltemperatuur]]),IF(jaar_zip[[#This Row],[etmaaltemperatuur]]&lt;stookgrens,stookgrens-jaar_zip[[#This Row],[etmaaltemperatuur]],0),"")</f>
        <v>15.2</v>
      </c>
      <c r="N2264" s="101">
        <f>IF(ISNUMBER(jaar_zip[[#This Row],[graaddagen]]),IF(OR(MONTH(jaar_zip[[#This Row],[Datum]])=1,MONTH(jaar_zip[[#This Row],[Datum]])=2,MONTH(jaar_zip[[#This Row],[Datum]])=11,MONTH(jaar_zip[[#This Row],[Datum]])=12),1.1,IF(OR(MONTH(jaar_zip[[#This Row],[Datum]])=3,MONTH(jaar_zip[[#This Row],[Datum]])=10),1,0.8))*jaar_zip[[#This Row],[graaddagen]],"")</f>
        <v>15.2</v>
      </c>
      <c r="O2264" s="101">
        <f>IF(ISNUMBER(jaar_zip[[#This Row],[etmaaltemperatuur]]),IF(jaar_zip[[#This Row],[etmaaltemperatuur]]&gt;stookgrens,jaar_zip[[#This Row],[etmaaltemperatuur]]-stookgrens,0),"")</f>
        <v>0</v>
      </c>
    </row>
    <row r="2265" spans="1:15" x14ac:dyDescent="0.3">
      <c r="A2265">
        <v>286</v>
      </c>
      <c r="B2265">
        <v>20240308</v>
      </c>
      <c r="C2265">
        <v>6.1</v>
      </c>
      <c r="D2265">
        <v>4</v>
      </c>
      <c r="E2265">
        <v>1288</v>
      </c>
      <c r="F2265">
        <v>0</v>
      </c>
      <c r="H2265">
        <v>73</v>
      </c>
      <c r="I2265" s="101" t="s">
        <v>30</v>
      </c>
      <c r="J2265" s="1">
        <f>DATEVALUE(RIGHT(jaar_zip[[#This Row],[YYYYMMDD]],2)&amp;"-"&amp;MID(jaar_zip[[#This Row],[YYYYMMDD]],5,2)&amp;"-"&amp;LEFT(jaar_zip[[#This Row],[YYYYMMDD]],4))</f>
        <v>45359</v>
      </c>
      <c r="K2265" s="101" t="str">
        <f>IF(AND(VALUE(MONTH(jaar_zip[[#This Row],[Datum]]))=1,VALUE(WEEKNUM(jaar_zip[[#This Row],[Datum]],21))&gt;51),RIGHT(YEAR(jaar_zip[[#This Row],[Datum]])-1,2),RIGHT(YEAR(jaar_zip[[#This Row],[Datum]]),2))&amp;"-"&amp; TEXT(WEEKNUM(jaar_zip[[#This Row],[Datum]],21),"00")</f>
        <v>24-10</v>
      </c>
      <c r="L2265" s="101">
        <f>MONTH(jaar_zip[[#This Row],[Datum]])</f>
        <v>3</v>
      </c>
      <c r="M2265" s="101">
        <f>IF(ISNUMBER(jaar_zip[[#This Row],[etmaaltemperatuur]]),IF(jaar_zip[[#This Row],[etmaaltemperatuur]]&lt;stookgrens,stookgrens-jaar_zip[[#This Row],[etmaaltemperatuur]],0),"")</f>
        <v>14</v>
      </c>
      <c r="N2265" s="101">
        <f>IF(ISNUMBER(jaar_zip[[#This Row],[graaddagen]]),IF(OR(MONTH(jaar_zip[[#This Row],[Datum]])=1,MONTH(jaar_zip[[#This Row],[Datum]])=2,MONTH(jaar_zip[[#This Row],[Datum]])=11,MONTH(jaar_zip[[#This Row],[Datum]])=12),1.1,IF(OR(MONTH(jaar_zip[[#This Row],[Datum]])=3,MONTH(jaar_zip[[#This Row],[Datum]])=10),1,0.8))*jaar_zip[[#This Row],[graaddagen]],"")</f>
        <v>14</v>
      </c>
      <c r="O2265" s="101">
        <f>IF(ISNUMBER(jaar_zip[[#This Row],[etmaaltemperatuur]]),IF(jaar_zip[[#This Row],[etmaaltemperatuur]]&gt;stookgrens,jaar_zip[[#This Row],[etmaaltemperatuur]]-stookgrens,0),"")</f>
        <v>0</v>
      </c>
    </row>
    <row r="2266" spans="1:15" x14ac:dyDescent="0.3">
      <c r="A2266">
        <v>286</v>
      </c>
      <c r="B2266">
        <v>20240309</v>
      </c>
      <c r="C2266">
        <v>6.2</v>
      </c>
      <c r="D2266">
        <v>5.2</v>
      </c>
      <c r="E2266">
        <v>1306</v>
      </c>
      <c r="F2266">
        <v>0</v>
      </c>
      <c r="H2266">
        <v>74</v>
      </c>
      <c r="I2266" s="101" t="s">
        <v>30</v>
      </c>
      <c r="J2266" s="1">
        <f>DATEVALUE(RIGHT(jaar_zip[[#This Row],[YYYYMMDD]],2)&amp;"-"&amp;MID(jaar_zip[[#This Row],[YYYYMMDD]],5,2)&amp;"-"&amp;LEFT(jaar_zip[[#This Row],[YYYYMMDD]],4))</f>
        <v>45360</v>
      </c>
      <c r="K2266" s="101" t="str">
        <f>IF(AND(VALUE(MONTH(jaar_zip[[#This Row],[Datum]]))=1,VALUE(WEEKNUM(jaar_zip[[#This Row],[Datum]],21))&gt;51),RIGHT(YEAR(jaar_zip[[#This Row],[Datum]])-1,2),RIGHT(YEAR(jaar_zip[[#This Row],[Datum]]),2))&amp;"-"&amp; TEXT(WEEKNUM(jaar_zip[[#This Row],[Datum]],21),"00")</f>
        <v>24-10</v>
      </c>
      <c r="L2266" s="101">
        <f>MONTH(jaar_zip[[#This Row],[Datum]])</f>
        <v>3</v>
      </c>
      <c r="M2266" s="101">
        <f>IF(ISNUMBER(jaar_zip[[#This Row],[etmaaltemperatuur]]),IF(jaar_zip[[#This Row],[etmaaltemperatuur]]&lt;stookgrens,stookgrens-jaar_zip[[#This Row],[etmaaltemperatuur]],0),"")</f>
        <v>12.8</v>
      </c>
      <c r="N2266" s="101">
        <f>IF(ISNUMBER(jaar_zip[[#This Row],[graaddagen]]),IF(OR(MONTH(jaar_zip[[#This Row],[Datum]])=1,MONTH(jaar_zip[[#This Row],[Datum]])=2,MONTH(jaar_zip[[#This Row],[Datum]])=11,MONTH(jaar_zip[[#This Row],[Datum]])=12),1.1,IF(OR(MONTH(jaar_zip[[#This Row],[Datum]])=3,MONTH(jaar_zip[[#This Row],[Datum]])=10),1,0.8))*jaar_zip[[#This Row],[graaddagen]],"")</f>
        <v>12.8</v>
      </c>
      <c r="O2266" s="101">
        <f>IF(ISNUMBER(jaar_zip[[#This Row],[etmaaltemperatuur]]),IF(jaar_zip[[#This Row],[etmaaltemperatuur]]&gt;stookgrens,jaar_zip[[#This Row],[etmaaltemperatuur]]-stookgrens,0),"")</f>
        <v>0</v>
      </c>
    </row>
    <row r="2267" spans="1:15" x14ac:dyDescent="0.3">
      <c r="A2267">
        <v>286</v>
      </c>
      <c r="B2267">
        <v>20240310</v>
      </c>
      <c r="C2267">
        <v>7.1</v>
      </c>
      <c r="D2267">
        <v>6.7</v>
      </c>
      <c r="E2267">
        <v>980</v>
      </c>
      <c r="F2267">
        <v>0</v>
      </c>
      <c r="H2267">
        <v>81</v>
      </c>
      <c r="I2267" s="101" t="s">
        <v>30</v>
      </c>
      <c r="J2267" s="1">
        <f>DATEVALUE(RIGHT(jaar_zip[[#This Row],[YYYYMMDD]],2)&amp;"-"&amp;MID(jaar_zip[[#This Row],[YYYYMMDD]],5,2)&amp;"-"&amp;LEFT(jaar_zip[[#This Row],[YYYYMMDD]],4))</f>
        <v>45361</v>
      </c>
      <c r="K2267" s="101" t="str">
        <f>IF(AND(VALUE(MONTH(jaar_zip[[#This Row],[Datum]]))=1,VALUE(WEEKNUM(jaar_zip[[#This Row],[Datum]],21))&gt;51),RIGHT(YEAR(jaar_zip[[#This Row],[Datum]])-1,2),RIGHT(YEAR(jaar_zip[[#This Row],[Datum]]),2))&amp;"-"&amp; TEXT(WEEKNUM(jaar_zip[[#This Row],[Datum]],21),"00")</f>
        <v>24-10</v>
      </c>
      <c r="L2267" s="101">
        <f>MONTH(jaar_zip[[#This Row],[Datum]])</f>
        <v>3</v>
      </c>
      <c r="M2267" s="101">
        <f>IF(ISNUMBER(jaar_zip[[#This Row],[etmaaltemperatuur]]),IF(jaar_zip[[#This Row],[etmaaltemperatuur]]&lt;stookgrens,stookgrens-jaar_zip[[#This Row],[etmaaltemperatuur]],0),"")</f>
        <v>11.3</v>
      </c>
      <c r="N2267" s="101">
        <f>IF(ISNUMBER(jaar_zip[[#This Row],[graaddagen]]),IF(OR(MONTH(jaar_zip[[#This Row],[Datum]])=1,MONTH(jaar_zip[[#This Row],[Datum]])=2,MONTH(jaar_zip[[#This Row],[Datum]])=11,MONTH(jaar_zip[[#This Row],[Datum]])=12),1.1,IF(OR(MONTH(jaar_zip[[#This Row],[Datum]])=3,MONTH(jaar_zip[[#This Row],[Datum]])=10),1,0.8))*jaar_zip[[#This Row],[graaddagen]],"")</f>
        <v>11.3</v>
      </c>
      <c r="O2267" s="101">
        <f>IF(ISNUMBER(jaar_zip[[#This Row],[etmaaltemperatuur]]),IF(jaar_zip[[#This Row],[etmaaltemperatuur]]&gt;stookgrens,jaar_zip[[#This Row],[etmaaltemperatuur]]-stookgrens,0),"")</f>
        <v>0</v>
      </c>
    </row>
    <row r="2268" spans="1:15" x14ac:dyDescent="0.3">
      <c r="A2268">
        <v>286</v>
      </c>
      <c r="B2268">
        <v>20240311</v>
      </c>
      <c r="C2268">
        <v>4.5</v>
      </c>
      <c r="D2268">
        <v>7.5</v>
      </c>
      <c r="E2268">
        <v>435</v>
      </c>
      <c r="F2268">
        <v>0.6</v>
      </c>
      <c r="H2268">
        <v>87</v>
      </c>
      <c r="I2268" s="101" t="s">
        <v>30</v>
      </c>
      <c r="J2268" s="1">
        <f>DATEVALUE(RIGHT(jaar_zip[[#This Row],[YYYYMMDD]],2)&amp;"-"&amp;MID(jaar_zip[[#This Row],[YYYYMMDD]],5,2)&amp;"-"&amp;LEFT(jaar_zip[[#This Row],[YYYYMMDD]],4))</f>
        <v>45362</v>
      </c>
      <c r="K2268" s="101" t="str">
        <f>IF(AND(VALUE(MONTH(jaar_zip[[#This Row],[Datum]]))=1,VALUE(WEEKNUM(jaar_zip[[#This Row],[Datum]],21))&gt;51),RIGHT(YEAR(jaar_zip[[#This Row],[Datum]])-1,2),RIGHT(YEAR(jaar_zip[[#This Row],[Datum]]),2))&amp;"-"&amp; TEXT(WEEKNUM(jaar_zip[[#This Row],[Datum]],21),"00")</f>
        <v>24-11</v>
      </c>
      <c r="L2268" s="101">
        <f>MONTH(jaar_zip[[#This Row],[Datum]])</f>
        <v>3</v>
      </c>
      <c r="M2268" s="101">
        <f>IF(ISNUMBER(jaar_zip[[#This Row],[etmaaltemperatuur]]),IF(jaar_zip[[#This Row],[etmaaltemperatuur]]&lt;stookgrens,stookgrens-jaar_zip[[#This Row],[etmaaltemperatuur]],0),"")</f>
        <v>10.5</v>
      </c>
      <c r="N2268" s="101">
        <f>IF(ISNUMBER(jaar_zip[[#This Row],[graaddagen]]),IF(OR(MONTH(jaar_zip[[#This Row],[Datum]])=1,MONTH(jaar_zip[[#This Row],[Datum]])=2,MONTH(jaar_zip[[#This Row],[Datum]])=11,MONTH(jaar_zip[[#This Row],[Datum]])=12),1.1,IF(OR(MONTH(jaar_zip[[#This Row],[Datum]])=3,MONTH(jaar_zip[[#This Row],[Datum]])=10),1,0.8))*jaar_zip[[#This Row],[graaddagen]],"")</f>
        <v>10.5</v>
      </c>
      <c r="O2268" s="101">
        <f>IF(ISNUMBER(jaar_zip[[#This Row],[etmaaltemperatuur]]),IF(jaar_zip[[#This Row],[etmaaltemperatuur]]&gt;stookgrens,jaar_zip[[#This Row],[etmaaltemperatuur]]-stookgrens,0),"")</f>
        <v>0</v>
      </c>
    </row>
    <row r="2269" spans="1:15" x14ac:dyDescent="0.3">
      <c r="A2269">
        <v>286</v>
      </c>
      <c r="B2269">
        <v>20240312</v>
      </c>
      <c r="C2269">
        <v>3.3</v>
      </c>
      <c r="D2269">
        <v>7</v>
      </c>
      <c r="E2269">
        <v>219</v>
      </c>
      <c r="F2269">
        <v>0</v>
      </c>
      <c r="H2269">
        <v>94</v>
      </c>
      <c r="I2269" s="101" t="s">
        <v>30</v>
      </c>
      <c r="J2269" s="1">
        <f>DATEVALUE(RIGHT(jaar_zip[[#This Row],[YYYYMMDD]],2)&amp;"-"&amp;MID(jaar_zip[[#This Row],[YYYYMMDD]],5,2)&amp;"-"&amp;LEFT(jaar_zip[[#This Row],[YYYYMMDD]],4))</f>
        <v>45363</v>
      </c>
      <c r="K2269" s="101" t="str">
        <f>IF(AND(VALUE(MONTH(jaar_zip[[#This Row],[Datum]]))=1,VALUE(WEEKNUM(jaar_zip[[#This Row],[Datum]],21))&gt;51),RIGHT(YEAR(jaar_zip[[#This Row],[Datum]])-1,2),RIGHT(YEAR(jaar_zip[[#This Row],[Datum]]),2))&amp;"-"&amp; TEXT(WEEKNUM(jaar_zip[[#This Row],[Datum]],21),"00")</f>
        <v>24-11</v>
      </c>
      <c r="L2269" s="101">
        <f>MONTH(jaar_zip[[#This Row],[Datum]])</f>
        <v>3</v>
      </c>
      <c r="M2269" s="101">
        <f>IF(ISNUMBER(jaar_zip[[#This Row],[etmaaltemperatuur]]),IF(jaar_zip[[#This Row],[etmaaltemperatuur]]&lt;stookgrens,stookgrens-jaar_zip[[#This Row],[etmaaltemperatuur]],0),"")</f>
        <v>11</v>
      </c>
      <c r="N2269" s="101">
        <f>IF(ISNUMBER(jaar_zip[[#This Row],[graaddagen]]),IF(OR(MONTH(jaar_zip[[#This Row],[Datum]])=1,MONTH(jaar_zip[[#This Row],[Datum]])=2,MONTH(jaar_zip[[#This Row],[Datum]])=11,MONTH(jaar_zip[[#This Row],[Datum]])=12),1.1,IF(OR(MONTH(jaar_zip[[#This Row],[Datum]])=3,MONTH(jaar_zip[[#This Row],[Datum]])=10),1,0.8))*jaar_zip[[#This Row],[graaddagen]],"")</f>
        <v>11</v>
      </c>
      <c r="O2269" s="101">
        <f>IF(ISNUMBER(jaar_zip[[#This Row],[etmaaltemperatuur]]),IF(jaar_zip[[#This Row],[etmaaltemperatuur]]&gt;stookgrens,jaar_zip[[#This Row],[etmaaltemperatuur]]-stookgrens,0),"")</f>
        <v>0</v>
      </c>
    </row>
    <row r="2270" spans="1:15" x14ac:dyDescent="0.3">
      <c r="A2270">
        <v>286</v>
      </c>
      <c r="B2270">
        <v>20240313</v>
      </c>
      <c r="C2270">
        <v>4.5999999999999996</v>
      </c>
      <c r="D2270">
        <v>8.6999999999999993</v>
      </c>
      <c r="E2270">
        <v>287</v>
      </c>
      <c r="F2270">
        <v>0.3</v>
      </c>
      <c r="H2270">
        <v>94</v>
      </c>
      <c r="I2270" s="101" t="s">
        <v>30</v>
      </c>
      <c r="J2270" s="1">
        <f>DATEVALUE(RIGHT(jaar_zip[[#This Row],[YYYYMMDD]],2)&amp;"-"&amp;MID(jaar_zip[[#This Row],[YYYYMMDD]],5,2)&amp;"-"&amp;LEFT(jaar_zip[[#This Row],[YYYYMMDD]],4))</f>
        <v>45364</v>
      </c>
      <c r="K2270" s="101" t="str">
        <f>IF(AND(VALUE(MONTH(jaar_zip[[#This Row],[Datum]]))=1,VALUE(WEEKNUM(jaar_zip[[#This Row],[Datum]],21))&gt;51),RIGHT(YEAR(jaar_zip[[#This Row],[Datum]])-1,2),RIGHT(YEAR(jaar_zip[[#This Row],[Datum]]),2))&amp;"-"&amp; TEXT(WEEKNUM(jaar_zip[[#This Row],[Datum]],21),"00")</f>
        <v>24-11</v>
      </c>
      <c r="L2270" s="101">
        <f>MONTH(jaar_zip[[#This Row],[Datum]])</f>
        <v>3</v>
      </c>
      <c r="M2270" s="101">
        <f>IF(ISNUMBER(jaar_zip[[#This Row],[etmaaltemperatuur]]),IF(jaar_zip[[#This Row],[etmaaltemperatuur]]&lt;stookgrens,stookgrens-jaar_zip[[#This Row],[etmaaltemperatuur]],0),"")</f>
        <v>9.3000000000000007</v>
      </c>
      <c r="N2270" s="101">
        <f>IF(ISNUMBER(jaar_zip[[#This Row],[graaddagen]]),IF(OR(MONTH(jaar_zip[[#This Row],[Datum]])=1,MONTH(jaar_zip[[#This Row],[Datum]])=2,MONTH(jaar_zip[[#This Row],[Datum]])=11,MONTH(jaar_zip[[#This Row],[Datum]])=12),1.1,IF(OR(MONTH(jaar_zip[[#This Row],[Datum]])=3,MONTH(jaar_zip[[#This Row],[Datum]])=10),1,0.8))*jaar_zip[[#This Row],[graaddagen]],"")</f>
        <v>9.3000000000000007</v>
      </c>
      <c r="O2270" s="101">
        <f>IF(ISNUMBER(jaar_zip[[#This Row],[etmaaltemperatuur]]),IF(jaar_zip[[#This Row],[etmaaltemperatuur]]&gt;stookgrens,jaar_zip[[#This Row],[etmaaltemperatuur]]-stookgrens,0),"")</f>
        <v>0</v>
      </c>
    </row>
    <row r="2271" spans="1:15" x14ac:dyDescent="0.3">
      <c r="A2271">
        <v>286</v>
      </c>
      <c r="B2271">
        <v>20240314</v>
      </c>
      <c r="C2271">
        <v>5.4</v>
      </c>
      <c r="D2271">
        <v>12</v>
      </c>
      <c r="E2271">
        <v>950</v>
      </c>
      <c r="F2271">
        <v>0</v>
      </c>
      <c r="H2271">
        <v>81</v>
      </c>
      <c r="I2271" s="101" t="s">
        <v>30</v>
      </c>
      <c r="J2271" s="1">
        <f>DATEVALUE(RIGHT(jaar_zip[[#This Row],[YYYYMMDD]],2)&amp;"-"&amp;MID(jaar_zip[[#This Row],[YYYYMMDD]],5,2)&amp;"-"&amp;LEFT(jaar_zip[[#This Row],[YYYYMMDD]],4))</f>
        <v>45365</v>
      </c>
      <c r="K2271" s="101" t="str">
        <f>IF(AND(VALUE(MONTH(jaar_zip[[#This Row],[Datum]]))=1,VALUE(WEEKNUM(jaar_zip[[#This Row],[Datum]],21))&gt;51),RIGHT(YEAR(jaar_zip[[#This Row],[Datum]])-1,2),RIGHT(YEAR(jaar_zip[[#This Row],[Datum]]),2))&amp;"-"&amp; TEXT(WEEKNUM(jaar_zip[[#This Row],[Datum]],21),"00")</f>
        <v>24-11</v>
      </c>
      <c r="L2271" s="101">
        <f>MONTH(jaar_zip[[#This Row],[Datum]])</f>
        <v>3</v>
      </c>
      <c r="M2271" s="101">
        <f>IF(ISNUMBER(jaar_zip[[#This Row],[etmaaltemperatuur]]),IF(jaar_zip[[#This Row],[etmaaltemperatuur]]&lt;stookgrens,stookgrens-jaar_zip[[#This Row],[etmaaltemperatuur]],0),"")</f>
        <v>6</v>
      </c>
      <c r="N2271" s="101">
        <f>IF(ISNUMBER(jaar_zip[[#This Row],[graaddagen]]),IF(OR(MONTH(jaar_zip[[#This Row],[Datum]])=1,MONTH(jaar_zip[[#This Row],[Datum]])=2,MONTH(jaar_zip[[#This Row],[Datum]])=11,MONTH(jaar_zip[[#This Row],[Datum]])=12),1.1,IF(OR(MONTH(jaar_zip[[#This Row],[Datum]])=3,MONTH(jaar_zip[[#This Row],[Datum]])=10),1,0.8))*jaar_zip[[#This Row],[graaddagen]],"")</f>
        <v>6</v>
      </c>
      <c r="O2271" s="101">
        <f>IF(ISNUMBER(jaar_zip[[#This Row],[etmaaltemperatuur]]),IF(jaar_zip[[#This Row],[etmaaltemperatuur]]&gt;stookgrens,jaar_zip[[#This Row],[etmaaltemperatuur]]-stookgrens,0),"")</f>
        <v>0</v>
      </c>
    </row>
    <row r="2272" spans="1:15" x14ac:dyDescent="0.3">
      <c r="A2272">
        <v>286</v>
      </c>
      <c r="B2272">
        <v>20240315</v>
      </c>
      <c r="C2272">
        <v>6.2</v>
      </c>
      <c r="D2272">
        <v>12.2</v>
      </c>
      <c r="E2272">
        <v>600</v>
      </c>
      <c r="F2272">
        <v>5.0999999999999996</v>
      </c>
      <c r="H2272">
        <v>84</v>
      </c>
      <c r="I2272" s="101" t="s">
        <v>30</v>
      </c>
      <c r="J2272" s="1">
        <f>DATEVALUE(RIGHT(jaar_zip[[#This Row],[YYYYMMDD]],2)&amp;"-"&amp;MID(jaar_zip[[#This Row],[YYYYMMDD]],5,2)&amp;"-"&amp;LEFT(jaar_zip[[#This Row],[YYYYMMDD]],4))</f>
        <v>45366</v>
      </c>
      <c r="K2272" s="101" t="str">
        <f>IF(AND(VALUE(MONTH(jaar_zip[[#This Row],[Datum]]))=1,VALUE(WEEKNUM(jaar_zip[[#This Row],[Datum]],21))&gt;51),RIGHT(YEAR(jaar_zip[[#This Row],[Datum]])-1,2),RIGHT(YEAR(jaar_zip[[#This Row],[Datum]]),2))&amp;"-"&amp; TEXT(WEEKNUM(jaar_zip[[#This Row],[Datum]],21),"00")</f>
        <v>24-11</v>
      </c>
      <c r="L2272" s="101">
        <f>MONTH(jaar_zip[[#This Row],[Datum]])</f>
        <v>3</v>
      </c>
      <c r="M2272" s="101">
        <f>IF(ISNUMBER(jaar_zip[[#This Row],[etmaaltemperatuur]]),IF(jaar_zip[[#This Row],[etmaaltemperatuur]]&lt;stookgrens,stookgrens-jaar_zip[[#This Row],[etmaaltemperatuur]],0),"")</f>
        <v>5.8000000000000007</v>
      </c>
      <c r="N2272" s="101">
        <f>IF(ISNUMBER(jaar_zip[[#This Row],[graaddagen]]),IF(OR(MONTH(jaar_zip[[#This Row],[Datum]])=1,MONTH(jaar_zip[[#This Row],[Datum]])=2,MONTH(jaar_zip[[#This Row],[Datum]])=11,MONTH(jaar_zip[[#This Row],[Datum]])=12),1.1,IF(OR(MONTH(jaar_zip[[#This Row],[Datum]])=3,MONTH(jaar_zip[[#This Row],[Datum]])=10),1,0.8))*jaar_zip[[#This Row],[graaddagen]],"")</f>
        <v>5.8000000000000007</v>
      </c>
      <c r="O2272" s="101">
        <f>IF(ISNUMBER(jaar_zip[[#This Row],[etmaaltemperatuur]]),IF(jaar_zip[[#This Row],[etmaaltemperatuur]]&gt;stookgrens,jaar_zip[[#This Row],[etmaaltemperatuur]]-stookgrens,0),"")</f>
        <v>0</v>
      </c>
    </row>
    <row r="2273" spans="1:15" x14ac:dyDescent="0.3">
      <c r="A2273">
        <v>286</v>
      </c>
      <c r="B2273">
        <v>20240316</v>
      </c>
      <c r="C2273">
        <v>5.6</v>
      </c>
      <c r="D2273">
        <v>7.3</v>
      </c>
      <c r="E2273">
        <v>1045</v>
      </c>
      <c r="F2273">
        <v>0.9</v>
      </c>
      <c r="H2273">
        <v>83</v>
      </c>
      <c r="I2273" s="101" t="s">
        <v>30</v>
      </c>
      <c r="J2273" s="1">
        <f>DATEVALUE(RIGHT(jaar_zip[[#This Row],[YYYYMMDD]],2)&amp;"-"&amp;MID(jaar_zip[[#This Row],[YYYYMMDD]],5,2)&amp;"-"&amp;LEFT(jaar_zip[[#This Row],[YYYYMMDD]],4))</f>
        <v>45367</v>
      </c>
      <c r="K2273" s="101" t="str">
        <f>IF(AND(VALUE(MONTH(jaar_zip[[#This Row],[Datum]]))=1,VALUE(WEEKNUM(jaar_zip[[#This Row],[Datum]],21))&gt;51),RIGHT(YEAR(jaar_zip[[#This Row],[Datum]])-1,2),RIGHT(YEAR(jaar_zip[[#This Row],[Datum]]),2))&amp;"-"&amp; TEXT(WEEKNUM(jaar_zip[[#This Row],[Datum]],21),"00")</f>
        <v>24-11</v>
      </c>
      <c r="L2273" s="101">
        <f>MONTH(jaar_zip[[#This Row],[Datum]])</f>
        <v>3</v>
      </c>
      <c r="M2273" s="101">
        <f>IF(ISNUMBER(jaar_zip[[#This Row],[etmaaltemperatuur]]),IF(jaar_zip[[#This Row],[etmaaltemperatuur]]&lt;stookgrens,stookgrens-jaar_zip[[#This Row],[etmaaltemperatuur]],0),"")</f>
        <v>10.7</v>
      </c>
      <c r="N2273" s="101">
        <f>IF(ISNUMBER(jaar_zip[[#This Row],[graaddagen]]),IF(OR(MONTH(jaar_zip[[#This Row],[Datum]])=1,MONTH(jaar_zip[[#This Row],[Datum]])=2,MONTH(jaar_zip[[#This Row],[Datum]])=11,MONTH(jaar_zip[[#This Row],[Datum]])=12),1.1,IF(OR(MONTH(jaar_zip[[#This Row],[Datum]])=3,MONTH(jaar_zip[[#This Row],[Datum]])=10),1,0.8))*jaar_zip[[#This Row],[graaddagen]],"")</f>
        <v>10.7</v>
      </c>
      <c r="O2273" s="101">
        <f>IF(ISNUMBER(jaar_zip[[#This Row],[etmaaltemperatuur]]),IF(jaar_zip[[#This Row],[etmaaltemperatuur]]&gt;stookgrens,jaar_zip[[#This Row],[etmaaltemperatuur]]-stookgrens,0),"")</f>
        <v>0</v>
      </c>
    </row>
    <row r="2274" spans="1:15" x14ac:dyDescent="0.3">
      <c r="A2274">
        <v>286</v>
      </c>
      <c r="B2274">
        <v>20240317</v>
      </c>
      <c r="C2274">
        <v>4.2</v>
      </c>
      <c r="D2274">
        <v>7.2</v>
      </c>
      <c r="E2274">
        <v>813</v>
      </c>
      <c r="F2274">
        <v>0.6</v>
      </c>
      <c r="H2274">
        <v>79</v>
      </c>
      <c r="I2274" s="101" t="s">
        <v>30</v>
      </c>
      <c r="J2274" s="1">
        <f>DATEVALUE(RIGHT(jaar_zip[[#This Row],[YYYYMMDD]],2)&amp;"-"&amp;MID(jaar_zip[[#This Row],[YYYYMMDD]],5,2)&amp;"-"&amp;LEFT(jaar_zip[[#This Row],[YYYYMMDD]],4))</f>
        <v>45368</v>
      </c>
      <c r="K2274" s="101" t="str">
        <f>IF(AND(VALUE(MONTH(jaar_zip[[#This Row],[Datum]]))=1,VALUE(WEEKNUM(jaar_zip[[#This Row],[Datum]],21))&gt;51),RIGHT(YEAR(jaar_zip[[#This Row],[Datum]])-1,2),RIGHT(YEAR(jaar_zip[[#This Row],[Datum]]),2))&amp;"-"&amp; TEXT(WEEKNUM(jaar_zip[[#This Row],[Datum]],21),"00")</f>
        <v>24-11</v>
      </c>
      <c r="L2274" s="101">
        <f>MONTH(jaar_zip[[#This Row],[Datum]])</f>
        <v>3</v>
      </c>
      <c r="M2274" s="101">
        <f>IF(ISNUMBER(jaar_zip[[#This Row],[etmaaltemperatuur]]),IF(jaar_zip[[#This Row],[etmaaltemperatuur]]&lt;stookgrens,stookgrens-jaar_zip[[#This Row],[etmaaltemperatuur]],0),"")</f>
        <v>10.8</v>
      </c>
      <c r="N2274" s="101">
        <f>IF(ISNUMBER(jaar_zip[[#This Row],[graaddagen]]),IF(OR(MONTH(jaar_zip[[#This Row],[Datum]])=1,MONTH(jaar_zip[[#This Row],[Datum]])=2,MONTH(jaar_zip[[#This Row],[Datum]])=11,MONTH(jaar_zip[[#This Row],[Datum]])=12),1.1,IF(OR(MONTH(jaar_zip[[#This Row],[Datum]])=3,MONTH(jaar_zip[[#This Row],[Datum]])=10),1,0.8))*jaar_zip[[#This Row],[graaddagen]],"")</f>
        <v>10.8</v>
      </c>
      <c r="O2274" s="101">
        <f>IF(ISNUMBER(jaar_zip[[#This Row],[etmaaltemperatuur]]),IF(jaar_zip[[#This Row],[etmaaltemperatuur]]&gt;stookgrens,jaar_zip[[#This Row],[etmaaltemperatuur]]-stookgrens,0),"")</f>
        <v>0</v>
      </c>
    </row>
    <row r="2275" spans="1:15" x14ac:dyDescent="0.3">
      <c r="A2275">
        <v>286</v>
      </c>
      <c r="B2275">
        <v>20240318</v>
      </c>
      <c r="C2275">
        <v>3.8</v>
      </c>
      <c r="D2275">
        <v>7.9</v>
      </c>
      <c r="E2275">
        <v>465</v>
      </c>
      <c r="F2275">
        <v>0.7</v>
      </c>
      <c r="H2275">
        <v>92</v>
      </c>
      <c r="I2275" s="101" t="s">
        <v>30</v>
      </c>
      <c r="J2275" s="1">
        <f>DATEVALUE(RIGHT(jaar_zip[[#This Row],[YYYYMMDD]],2)&amp;"-"&amp;MID(jaar_zip[[#This Row],[YYYYMMDD]],5,2)&amp;"-"&amp;LEFT(jaar_zip[[#This Row],[YYYYMMDD]],4))</f>
        <v>45369</v>
      </c>
      <c r="K2275" s="101" t="str">
        <f>IF(AND(VALUE(MONTH(jaar_zip[[#This Row],[Datum]]))=1,VALUE(WEEKNUM(jaar_zip[[#This Row],[Datum]],21))&gt;51),RIGHT(YEAR(jaar_zip[[#This Row],[Datum]])-1,2),RIGHT(YEAR(jaar_zip[[#This Row],[Datum]]),2))&amp;"-"&amp; TEXT(WEEKNUM(jaar_zip[[#This Row],[Datum]],21),"00")</f>
        <v>24-12</v>
      </c>
      <c r="L2275" s="101">
        <f>MONTH(jaar_zip[[#This Row],[Datum]])</f>
        <v>3</v>
      </c>
      <c r="M2275" s="101">
        <f>IF(ISNUMBER(jaar_zip[[#This Row],[etmaaltemperatuur]]),IF(jaar_zip[[#This Row],[etmaaltemperatuur]]&lt;stookgrens,stookgrens-jaar_zip[[#This Row],[etmaaltemperatuur]],0),"")</f>
        <v>10.1</v>
      </c>
      <c r="N2275" s="101">
        <f>IF(ISNUMBER(jaar_zip[[#This Row],[graaddagen]]),IF(OR(MONTH(jaar_zip[[#This Row],[Datum]])=1,MONTH(jaar_zip[[#This Row],[Datum]])=2,MONTH(jaar_zip[[#This Row],[Datum]])=11,MONTH(jaar_zip[[#This Row],[Datum]])=12),1.1,IF(OR(MONTH(jaar_zip[[#This Row],[Datum]])=3,MONTH(jaar_zip[[#This Row],[Datum]])=10),1,0.8))*jaar_zip[[#This Row],[graaddagen]],"")</f>
        <v>10.1</v>
      </c>
      <c r="O2275" s="101">
        <f>IF(ISNUMBER(jaar_zip[[#This Row],[etmaaltemperatuur]]),IF(jaar_zip[[#This Row],[etmaaltemperatuur]]&gt;stookgrens,jaar_zip[[#This Row],[etmaaltemperatuur]]-stookgrens,0),"")</f>
        <v>0</v>
      </c>
    </row>
    <row r="2276" spans="1:15" x14ac:dyDescent="0.3">
      <c r="A2276">
        <v>286</v>
      </c>
      <c r="B2276">
        <v>20240319</v>
      </c>
      <c r="C2276">
        <v>3.3</v>
      </c>
      <c r="D2276">
        <v>10.5</v>
      </c>
      <c r="E2276">
        <v>751</v>
      </c>
      <c r="F2276">
        <v>-0.1</v>
      </c>
      <c r="H2276">
        <v>85</v>
      </c>
      <c r="I2276" s="101" t="s">
        <v>30</v>
      </c>
      <c r="J2276" s="1">
        <f>DATEVALUE(RIGHT(jaar_zip[[#This Row],[YYYYMMDD]],2)&amp;"-"&amp;MID(jaar_zip[[#This Row],[YYYYMMDD]],5,2)&amp;"-"&amp;LEFT(jaar_zip[[#This Row],[YYYYMMDD]],4))</f>
        <v>45370</v>
      </c>
      <c r="K2276" s="101" t="str">
        <f>IF(AND(VALUE(MONTH(jaar_zip[[#This Row],[Datum]]))=1,VALUE(WEEKNUM(jaar_zip[[#This Row],[Datum]],21))&gt;51),RIGHT(YEAR(jaar_zip[[#This Row],[Datum]])-1,2),RIGHT(YEAR(jaar_zip[[#This Row],[Datum]]),2))&amp;"-"&amp; TEXT(WEEKNUM(jaar_zip[[#This Row],[Datum]],21),"00")</f>
        <v>24-12</v>
      </c>
      <c r="L2276" s="101">
        <f>MONTH(jaar_zip[[#This Row],[Datum]])</f>
        <v>3</v>
      </c>
      <c r="M2276" s="101">
        <f>IF(ISNUMBER(jaar_zip[[#This Row],[etmaaltemperatuur]]),IF(jaar_zip[[#This Row],[etmaaltemperatuur]]&lt;stookgrens,stookgrens-jaar_zip[[#This Row],[etmaaltemperatuur]],0),"")</f>
        <v>7.5</v>
      </c>
      <c r="N2276" s="101">
        <f>IF(ISNUMBER(jaar_zip[[#This Row],[graaddagen]]),IF(OR(MONTH(jaar_zip[[#This Row],[Datum]])=1,MONTH(jaar_zip[[#This Row],[Datum]])=2,MONTH(jaar_zip[[#This Row],[Datum]])=11,MONTH(jaar_zip[[#This Row],[Datum]])=12),1.1,IF(OR(MONTH(jaar_zip[[#This Row],[Datum]])=3,MONTH(jaar_zip[[#This Row],[Datum]])=10),1,0.8))*jaar_zip[[#This Row],[graaddagen]],"")</f>
        <v>7.5</v>
      </c>
      <c r="O2276" s="101">
        <f>IF(ISNUMBER(jaar_zip[[#This Row],[etmaaltemperatuur]]),IF(jaar_zip[[#This Row],[etmaaltemperatuur]]&gt;stookgrens,jaar_zip[[#This Row],[etmaaltemperatuur]]-stookgrens,0),"")</f>
        <v>0</v>
      </c>
    </row>
    <row r="2277" spans="1:15" x14ac:dyDescent="0.3">
      <c r="A2277">
        <v>286</v>
      </c>
      <c r="B2277">
        <v>20240320</v>
      </c>
      <c r="C2277">
        <v>1.9</v>
      </c>
      <c r="D2277">
        <v>11.3</v>
      </c>
      <c r="E2277">
        <v>684</v>
      </c>
      <c r="F2277">
        <v>0.8</v>
      </c>
      <c r="H2277">
        <v>88</v>
      </c>
      <c r="I2277" s="101" t="s">
        <v>30</v>
      </c>
      <c r="J2277" s="1">
        <f>DATEVALUE(RIGHT(jaar_zip[[#This Row],[YYYYMMDD]],2)&amp;"-"&amp;MID(jaar_zip[[#This Row],[YYYYMMDD]],5,2)&amp;"-"&amp;LEFT(jaar_zip[[#This Row],[YYYYMMDD]],4))</f>
        <v>45371</v>
      </c>
      <c r="K2277" s="101" t="str">
        <f>IF(AND(VALUE(MONTH(jaar_zip[[#This Row],[Datum]]))=1,VALUE(WEEKNUM(jaar_zip[[#This Row],[Datum]],21))&gt;51),RIGHT(YEAR(jaar_zip[[#This Row],[Datum]])-1,2),RIGHT(YEAR(jaar_zip[[#This Row],[Datum]]),2))&amp;"-"&amp; TEXT(WEEKNUM(jaar_zip[[#This Row],[Datum]],21),"00")</f>
        <v>24-12</v>
      </c>
      <c r="L2277" s="101">
        <f>MONTH(jaar_zip[[#This Row],[Datum]])</f>
        <v>3</v>
      </c>
      <c r="M2277" s="101">
        <f>IF(ISNUMBER(jaar_zip[[#This Row],[etmaaltemperatuur]]),IF(jaar_zip[[#This Row],[etmaaltemperatuur]]&lt;stookgrens,stookgrens-jaar_zip[[#This Row],[etmaaltemperatuur]],0),"")</f>
        <v>6.6999999999999993</v>
      </c>
      <c r="N2277" s="101">
        <f>IF(ISNUMBER(jaar_zip[[#This Row],[graaddagen]]),IF(OR(MONTH(jaar_zip[[#This Row],[Datum]])=1,MONTH(jaar_zip[[#This Row],[Datum]])=2,MONTH(jaar_zip[[#This Row],[Datum]])=11,MONTH(jaar_zip[[#This Row],[Datum]])=12),1.1,IF(OR(MONTH(jaar_zip[[#This Row],[Datum]])=3,MONTH(jaar_zip[[#This Row],[Datum]])=10),1,0.8))*jaar_zip[[#This Row],[graaddagen]],"")</f>
        <v>6.6999999999999993</v>
      </c>
      <c r="O2277" s="101">
        <f>IF(ISNUMBER(jaar_zip[[#This Row],[etmaaltemperatuur]]),IF(jaar_zip[[#This Row],[etmaaltemperatuur]]&gt;stookgrens,jaar_zip[[#This Row],[etmaaltemperatuur]]-stookgrens,0),"")</f>
        <v>0</v>
      </c>
    </row>
    <row r="2278" spans="1:15" x14ac:dyDescent="0.3">
      <c r="A2278">
        <v>286</v>
      </c>
      <c r="B2278">
        <v>20240321</v>
      </c>
      <c r="C2278">
        <v>5.5</v>
      </c>
      <c r="D2278">
        <v>8.6999999999999993</v>
      </c>
      <c r="E2278">
        <v>696</v>
      </c>
      <c r="F2278">
        <v>1.8</v>
      </c>
      <c r="H2278">
        <v>88</v>
      </c>
      <c r="I2278" s="101" t="s">
        <v>30</v>
      </c>
      <c r="J2278" s="1">
        <f>DATEVALUE(RIGHT(jaar_zip[[#This Row],[YYYYMMDD]],2)&amp;"-"&amp;MID(jaar_zip[[#This Row],[YYYYMMDD]],5,2)&amp;"-"&amp;LEFT(jaar_zip[[#This Row],[YYYYMMDD]],4))</f>
        <v>45372</v>
      </c>
      <c r="K2278" s="101" t="str">
        <f>IF(AND(VALUE(MONTH(jaar_zip[[#This Row],[Datum]]))=1,VALUE(WEEKNUM(jaar_zip[[#This Row],[Datum]],21))&gt;51),RIGHT(YEAR(jaar_zip[[#This Row],[Datum]])-1,2),RIGHT(YEAR(jaar_zip[[#This Row],[Datum]]),2))&amp;"-"&amp; TEXT(WEEKNUM(jaar_zip[[#This Row],[Datum]],21),"00")</f>
        <v>24-12</v>
      </c>
      <c r="L2278" s="101">
        <f>MONTH(jaar_zip[[#This Row],[Datum]])</f>
        <v>3</v>
      </c>
      <c r="M2278" s="101">
        <f>IF(ISNUMBER(jaar_zip[[#This Row],[etmaaltemperatuur]]),IF(jaar_zip[[#This Row],[etmaaltemperatuur]]&lt;stookgrens,stookgrens-jaar_zip[[#This Row],[etmaaltemperatuur]],0),"")</f>
        <v>9.3000000000000007</v>
      </c>
      <c r="N2278" s="101">
        <f>IF(ISNUMBER(jaar_zip[[#This Row],[graaddagen]]),IF(OR(MONTH(jaar_zip[[#This Row],[Datum]])=1,MONTH(jaar_zip[[#This Row],[Datum]])=2,MONTH(jaar_zip[[#This Row],[Datum]])=11,MONTH(jaar_zip[[#This Row],[Datum]])=12),1.1,IF(OR(MONTH(jaar_zip[[#This Row],[Datum]])=3,MONTH(jaar_zip[[#This Row],[Datum]])=10),1,0.8))*jaar_zip[[#This Row],[graaddagen]],"")</f>
        <v>9.3000000000000007</v>
      </c>
      <c r="O2278" s="101">
        <f>IF(ISNUMBER(jaar_zip[[#This Row],[etmaaltemperatuur]]),IF(jaar_zip[[#This Row],[etmaaltemperatuur]]&gt;stookgrens,jaar_zip[[#This Row],[etmaaltemperatuur]]-stookgrens,0),"")</f>
        <v>0</v>
      </c>
    </row>
    <row r="2279" spans="1:15" x14ac:dyDescent="0.3">
      <c r="A2279">
        <v>286</v>
      </c>
      <c r="B2279">
        <v>20240322</v>
      </c>
      <c r="C2279">
        <v>5.2</v>
      </c>
      <c r="D2279">
        <v>9</v>
      </c>
      <c r="E2279">
        <v>281</v>
      </c>
      <c r="F2279">
        <v>3</v>
      </c>
      <c r="H2279">
        <v>90</v>
      </c>
      <c r="I2279" s="101" t="s">
        <v>30</v>
      </c>
      <c r="J2279" s="1">
        <f>DATEVALUE(RIGHT(jaar_zip[[#This Row],[YYYYMMDD]],2)&amp;"-"&amp;MID(jaar_zip[[#This Row],[YYYYMMDD]],5,2)&amp;"-"&amp;LEFT(jaar_zip[[#This Row],[YYYYMMDD]],4))</f>
        <v>45373</v>
      </c>
      <c r="K2279" s="101" t="str">
        <f>IF(AND(VALUE(MONTH(jaar_zip[[#This Row],[Datum]]))=1,VALUE(WEEKNUM(jaar_zip[[#This Row],[Datum]],21))&gt;51),RIGHT(YEAR(jaar_zip[[#This Row],[Datum]])-1,2),RIGHT(YEAR(jaar_zip[[#This Row],[Datum]]),2))&amp;"-"&amp; TEXT(WEEKNUM(jaar_zip[[#This Row],[Datum]],21),"00")</f>
        <v>24-12</v>
      </c>
      <c r="L2279" s="101">
        <f>MONTH(jaar_zip[[#This Row],[Datum]])</f>
        <v>3</v>
      </c>
      <c r="M2279" s="101">
        <f>IF(ISNUMBER(jaar_zip[[#This Row],[etmaaltemperatuur]]),IF(jaar_zip[[#This Row],[etmaaltemperatuur]]&lt;stookgrens,stookgrens-jaar_zip[[#This Row],[etmaaltemperatuur]],0),"")</f>
        <v>9</v>
      </c>
      <c r="N2279" s="101">
        <f>IF(ISNUMBER(jaar_zip[[#This Row],[graaddagen]]),IF(OR(MONTH(jaar_zip[[#This Row],[Datum]])=1,MONTH(jaar_zip[[#This Row],[Datum]])=2,MONTH(jaar_zip[[#This Row],[Datum]])=11,MONTH(jaar_zip[[#This Row],[Datum]])=12),1.1,IF(OR(MONTH(jaar_zip[[#This Row],[Datum]])=3,MONTH(jaar_zip[[#This Row],[Datum]])=10),1,0.8))*jaar_zip[[#This Row],[graaddagen]],"")</f>
        <v>9</v>
      </c>
      <c r="O2279" s="101">
        <f>IF(ISNUMBER(jaar_zip[[#This Row],[etmaaltemperatuur]]),IF(jaar_zip[[#This Row],[etmaaltemperatuur]]&gt;stookgrens,jaar_zip[[#This Row],[etmaaltemperatuur]]-stookgrens,0),"")</f>
        <v>0</v>
      </c>
    </row>
    <row r="2280" spans="1:15" x14ac:dyDescent="0.3">
      <c r="A2280">
        <v>286</v>
      </c>
      <c r="B2280">
        <v>20240323</v>
      </c>
      <c r="C2280">
        <v>6.8</v>
      </c>
      <c r="D2280">
        <v>5.7</v>
      </c>
      <c r="E2280">
        <v>1272</v>
      </c>
      <c r="F2280">
        <v>0.9</v>
      </c>
      <c r="H2280">
        <v>84</v>
      </c>
      <c r="I2280" s="101" t="s">
        <v>30</v>
      </c>
      <c r="J2280" s="1">
        <f>DATEVALUE(RIGHT(jaar_zip[[#This Row],[YYYYMMDD]],2)&amp;"-"&amp;MID(jaar_zip[[#This Row],[YYYYMMDD]],5,2)&amp;"-"&amp;LEFT(jaar_zip[[#This Row],[YYYYMMDD]],4))</f>
        <v>45374</v>
      </c>
      <c r="K2280" s="101" t="str">
        <f>IF(AND(VALUE(MONTH(jaar_zip[[#This Row],[Datum]]))=1,VALUE(WEEKNUM(jaar_zip[[#This Row],[Datum]],21))&gt;51),RIGHT(YEAR(jaar_zip[[#This Row],[Datum]])-1,2),RIGHT(YEAR(jaar_zip[[#This Row],[Datum]]),2))&amp;"-"&amp; TEXT(WEEKNUM(jaar_zip[[#This Row],[Datum]],21),"00")</f>
        <v>24-12</v>
      </c>
      <c r="L2280" s="101">
        <f>MONTH(jaar_zip[[#This Row],[Datum]])</f>
        <v>3</v>
      </c>
      <c r="M2280" s="101">
        <f>IF(ISNUMBER(jaar_zip[[#This Row],[etmaaltemperatuur]]),IF(jaar_zip[[#This Row],[etmaaltemperatuur]]&lt;stookgrens,stookgrens-jaar_zip[[#This Row],[etmaaltemperatuur]],0),"")</f>
        <v>12.3</v>
      </c>
      <c r="N2280" s="101">
        <f>IF(ISNUMBER(jaar_zip[[#This Row],[graaddagen]]),IF(OR(MONTH(jaar_zip[[#This Row],[Datum]])=1,MONTH(jaar_zip[[#This Row],[Datum]])=2,MONTH(jaar_zip[[#This Row],[Datum]])=11,MONTH(jaar_zip[[#This Row],[Datum]])=12),1.1,IF(OR(MONTH(jaar_zip[[#This Row],[Datum]])=3,MONTH(jaar_zip[[#This Row],[Datum]])=10),1,0.8))*jaar_zip[[#This Row],[graaddagen]],"")</f>
        <v>12.3</v>
      </c>
      <c r="O2280" s="101">
        <f>IF(ISNUMBER(jaar_zip[[#This Row],[etmaaltemperatuur]]),IF(jaar_zip[[#This Row],[etmaaltemperatuur]]&gt;stookgrens,jaar_zip[[#This Row],[etmaaltemperatuur]]-stookgrens,0),"")</f>
        <v>0</v>
      </c>
    </row>
    <row r="2281" spans="1:15" x14ac:dyDescent="0.3">
      <c r="A2281">
        <v>286</v>
      </c>
      <c r="B2281">
        <v>20240324</v>
      </c>
      <c r="C2281">
        <v>8</v>
      </c>
      <c r="D2281">
        <v>6.2</v>
      </c>
      <c r="E2281">
        <v>720</v>
      </c>
      <c r="F2281">
        <v>13.5</v>
      </c>
      <c r="H2281">
        <v>87</v>
      </c>
      <c r="I2281" s="101" t="s">
        <v>30</v>
      </c>
      <c r="J2281" s="1">
        <f>DATEVALUE(RIGHT(jaar_zip[[#This Row],[YYYYMMDD]],2)&amp;"-"&amp;MID(jaar_zip[[#This Row],[YYYYMMDD]],5,2)&amp;"-"&amp;LEFT(jaar_zip[[#This Row],[YYYYMMDD]],4))</f>
        <v>45375</v>
      </c>
      <c r="K2281" s="101" t="str">
        <f>IF(AND(VALUE(MONTH(jaar_zip[[#This Row],[Datum]]))=1,VALUE(WEEKNUM(jaar_zip[[#This Row],[Datum]],21))&gt;51),RIGHT(YEAR(jaar_zip[[#This Row],[Datum]])-1,2),RIGHT(YEAR(jaar_zip[[#This Row],[Datum]]),2))&amp;"-"&amp; TEXT(WEEKNUM(jaar_zip[[#This Row],[Datum]],21),"00")</f>
        <v>24-12</v>
      </c>
      <c r="L2281" s="101">
        <f>MONTH(jaar_zip[[#This Row],[Datum]])</f>
        <v>3</v>
      </c>
      <c r="M2281" s="101">
        <f>IF(ISNUMBER(jaar_zip[[#This Row],[etmaaltemperatuur]]),IF(jaar_zip[[#This Row],[etmaaltemperatuur]]&lt;stookgrens,stookgrens-jaar_zip[[#This Row],[etmaaltemperatuur]],0),"")</f>
        <v>11.8</v>
      </c>
      <c r="N2281" s="101">
        <f>IF(ISNUMBER(jaar_zip[[#This Row],[graaddagen]]),IF(OR(MONTH(jaar_zip[[#This Row],[Datum]])=1,MONTH(jaar_zip[[#This Row],[Datum]])=2,MONTH(jaar_zip[[#This Row],[Datum]])=11,MONTH(jaar_zip[[#This Row],[Datum]])=12),1.1,IF(OR(MONTH(jaar_zip[[#This Row],[Datum]])=3,MONTH(jaar_zip[[#This Row],[Datum]])=10),1,0.8))*jaar_zip[[#This Row],[graaddagen]],"")</f>
        <v>11.8</v>
      </c>
      <c r="O2281" s="101">
        <f>IF(ISNUMBER(jaar_zip[[#This Row],[etmaaltemperatuur]]),IF(jaar_zip[[#This Row],[etmaaltemperatuur]]&gt;stookgrens,jaar_zip[[#This Row],[etmaaltemperatuur]]-stookgrens,0),"")</f>
        <v>0</v>
      </c>
    </row>
    <row r="2282" spans="1:15" x14ac:dyDescent="0.3">
      <c r="A2282">
        <v>286</v>
      </c>
      <c r="B2282">
        <v>20240325</v>
      </c>
      <c r="C2282">
        <v>3.4</v>
      </c>
      <c r="D2282">
        <v>6.3</v>
      </c>
      <c r="E2282">
        <v>1231</v>
      </c>
      <c r="F2282">
        <v>0.1</v>
      </c>
      <c r="H2282">
        <v>82</v>
      </c>
      <c r="I2282" s="101" t="s">
        <v>30</v>
      </c>
      <c r="J2282" s="1">
        <f>DATEVALUE(RIGHT(jaar_zip[[#This Row],[YYYYMMDD]],2)&amp;"-"&amp;MID(jaar_zip[[#This Row],[YYYYMMDD]],5,2)&amp;"-"&amp;LEFT(jaar_zip[[#This Row],[YYYYMMDD]],4))</f>
        <v>45376</v>
      </c>
      <c r="K2282" s="101" t="str">
        <f>IF(AND(VALUE(MONTH(jaar_zip[[#This Row],[Datum]]))=1,VALUE(WEEKNUM(jaar_zip[[#This Row],[Datum]],21))&gt;51),RIGHT(YEAR(jaar_zip[[#This Row],[Datum]])-1,2),RIGHT(YEAR(jaar_zip[[#This Row],[Datum]]),2))&amp;"-"&amp; TEXT(WEEKNUM(jaar_zip[[#This Row],[Datum]],21),"00")</f>
        <v>24-13</v>
      </c>
      <c r="L2282" s="101">
        <f>MONTH(jaar_zip[[#This Row],[Datum]])</f>
        <v>3</v>
      </c>
      <c r="M2282" s="101">
        <f>IF(ISNUMBER(jaar_zip[[#This Row],[etmaaltemperatuur]]),IF(jaar_zip[[#This Row],[etmaaltemperatuur]]&lt;stookgrens,stookgrens-jaar_zip[[#This Row],[etmaaltemperatuur]],0),"")</f>
        <v>11.7</v>
      </c>
      <c r="N2282" s="101">
        <f>IF(ISNUMBER(jaar_zip[[#This Row],[graaddagen]]),IF(OR(MONTH(jaar_zip[[#This Row],[Datum]])=1,MONTH(jaar_zip[[#This Row],[Datum]])=2,MONTH(jaar_zip[[#This Row],[Datum]])=11,MONTH(jaar_zip[[#This Row],[Datum]])=12),1.1,IF(OR(MONTH(jaar_zip[[#This Row],[Datum]])=3,MONTH(jaar_zip[[#This Row],[Datum]])=10),1,0.8))*jaar_zip[[#This Row],[graaddagen]],"")</f>
        <v>11.7</v>
      </c>
      <c r="O2282" s="101">
        <f>IF(ISNUMBER(jaar_zip[[#This Row],[etmaaltemperatuur]]),IF(jaar_zip[[#This Row],[etmaaltemperatuur]]&gt;stookgrens,jaar_zip[[#This Row],[etmaaltemperatuur]]-stookgrens,0),"")</f>
        <v>0</v>
      </c>
    </row>
    <row r="2283" spans="1:15" x14ac:dyDescent="0.3">
      <c r="A2283">
        <v>286</v>
      </c>
      <c r="B2283">
        <v>20240326</v>
      </c>
      <c r="C2283">
        <v>4.9000000000000004</v>
      </c>
      <c r="D2283">
        <v>7.7</v>
      </c>
      <c r="E2283">
        <v>1291</v>
      </c>
      <c r="F2283">
        <v>0</v>
      </c>
      <c r="H2283">
        <v>72</v>
      </c>
      <c r="I2283" s="101" t="s">
        <v>30</v>
      </c>
      <c r="J2283" s="1">
        <f>DATEVALUE(RIGHT(jaar_zip[[#This Row],[YYYYMMDD]],2)&amp;"-"&amp;MID(jaar_zip[[#This Row],[YYYYMMDD]],5,2)&amp;"-"&amp;LEFT(jaar_zip[[#This Row],[YYYYMMDD]],4))</f>
        <v>45377</v>
      </c>
      <c r="K2283" s="101" t="str">
        <f>IF(AND(VALUE(MONTH(jaar_zip[[#This Row],[Datum]]))=1,VALUE(WEEKNUM(jaar_zip[[#This Row],[Datum]],21))&gt;51),RIGHT(YEAR(jaar_zip[[#This Row],[Datum]])-1,2),RIGHT(YEAR(jaar_zip[[#This Row],[Datum]]),2))&amp;"-"&amp; TEXT(WEEKNUM(jaar_zip[[#This Row],[Datum]],21),"00")</f>
        <v>24-13</v>
      </c>
      <c r="L2283" s="101">
        <f>MONTH(jaar_zip[[#This Row],[Datum]])</f>
        <v>3</v>
      </c>
      <c r="M2283" s="101">
        <f>IF(ISNUMBER(jaar_zip[[#This Row],[etmaaltemperatuur]]),IF(jaar_zip[[#This Row],[etmaaltemperatuur]]&lt;stookgrens,stookgrens-jaar_zip[[#This Row],[etmaaltemperatuur]],0),"")</f>
        <v>10.3</v>
      </c>
      <c r="N2283" s="101">
        <f>IF(ISNUMBER(jaar_zip[[#This Row],[graaddagen]]),IF(OR(MONTH(jaar_zip[[#This Row],[Datum]])=1,MONTH(jaar_zip[[#This Row],[Datum]])=2,MONTH(jaar_zip[[#This Row],[Datum]])=11,MONTH(jaar_zip[[#This Row],[Datum]])=12),1.1,IF(OR(MONTH(jaar_zip[[#This Row],[Datum]])=3,MONTH(jaar_zip[[#This Row],[Datum]])=10),1,0.8))*jaar_zip[[#This Row],[graaddagen]],"")</f>
        <v>10.3</v>
      </c>
      <c r="O2283" s="101">
        <f>IF(ISNUMBER(jaar_zip[[#This Row],[etmaaltemperatuur]]),IF(jaar_zip[[#This Row],[etmaaltemperatuur]]&gt;stookgrens,jaar_zip[[#This Row],[etmaaltemperatuur]]-stookgrens,0),"")</f>
        <v>0</v>
      </c>
    </row>
    <row r="2284" spans="1:15" x14ac:dyDescent="0.3">
      <c r="A2284">
        <v>286</v>
      </c>
      <c r="B2284">
        <v>20240327</v>
      </c>
      <c r="C2284">
        <v>3.3</v>
      </c>
      <c r="D2284">
        <v>9.1999999999999993</v>
      </c>
      <c r="E2284">
        <v>698</v>
      </c>
      <c r="F2284">
        <v>1.2</v>
      </c>
      <c r="H2284">
        <v>82</v>
      </c>
      <c r="I2284" s="101" t="s">
        <v>30</v>
      </c>
      <c r="J2284" s="1">
        <f>DATEVALUE(RIGHT(jaar_zip[[#This Row],[YYYYMMDD]],2)&amp;"-"&amp;MID(jaar_zip[[#This Row],[YYYYMMDD]],5,2)&amp;"-"&amp;LEFT(jaar_zip[[#This Row],[YYYYMMDD]],4))</f>
        <v>45378</v>
      </c>
      <c r="K2284" s="101" t="str">
        <f>IF(AND(VALUE(MONTH(jaar_zip[[#This Row],[Datum]]))=1,VALUE(WEEKNUM(jaar_zip[[#This Row],[Datum]],21))&gt;51),RIGHT(YEAR(jaar_zip[[#This Row],[Datum]])-1,2),RIGHT(YEAR(jaar_zip[[#This Row],[Datum]]),2))&amp;"-"&amp; TEXT(WEEKNUM(jaar_zip[[#This Row],[Datum]],21),"00")</f>
        <v>24-13</v>
      </c>
      <c r="L2284" s="101">
        <f>MONTH(jaar_zip[[#This Row],[Datum]])</f>
        <v>3</v>
      </c>
      <c r="M2284" s="101">
        <f>IF(ISNUMBER(jaar_zip[[#This Row],[etmaaltemperatuur]]),IF(jaar_zip[[#This Row],[etmaaltemperatuur]]&lt;stookgrens,stookgrens-jaar_zip[[#This Row],[etmaaltemperatuur]],0),"")</f>
        <v>8.8000000000000007</v>
      </c>
      <c r="N2284" s="101">
        <f>IF(ISNUMBER(jaar_zip[[#This Row],[graaddagen]]),IF(OR(MONTH(jaar_zip[[#This Row],[Datum]])=1,MONTH(jaar_zip[[#This Row],[Datum]])=2,MONTH(jaar_zip[[#This Row],[Datum]])=11,MONTH(jaar_zip[[#This Row],[Datum]])=12),1.1,IF(OR(MONTH(jaar_zip[[#This Row],[Datum]])=3,MONTH(jaar_zip[[#This Row],[Datum]])=10),1,0.8))*jaar_zip[[#This Row],[graaddagen]],"")</f>
        <v>8.8000000000000007</v>
      </c>
      <c r="O2284" s="101">
        <f>IF(ISNUMBER(jaar_zip[[#This Row],[etmaaltemperatuur]]),IF(jaar_zip[[#This Row],[etmaaltemperatuur]]&gt;stookgrens,jaar_zip[[#This Row],[etmaaltemperatuur]]-stookgrens,0),"")</f>
        <v>0</v>
      </c>
    </row>
    <row r="2285" spans="1:15" x14ac:dyDescent="0.3">
      <c r="A2285">
        <v>286</v>
      </c>
      <c r="B2285">
        <v>20240328</v>
      </c>
      <c r="C2285">
        <v>5.2</v>
      </c>
      <c r="D2285">
        <v>8.3000000000000007</v>
      </c>
      <c r="E2285">
        <v>802</v>
      </c>
      <c r="F2285">
        <v>3.5</v>
      </c>
      <c r="H2285">
        <v>83</v>
      </c>
      <c r="I2285" s="101" t="s">
        <v>30</v>
      </c>
      <c r="J2285" s="1">
        <f>DATEVALUE(RIGHT(jaar_zip[[#This Row],[YYYYMMDD]],2)&amp;"-"&amp;MID(jaar_zip[[#This Row],[YYYYMMDD]],5,2)&amp;"-"&amp;LEFT(jaar_zip[[#This Row],[YYYYMMDD]],4))</f>
        <v>45379</v>
      </c>
      <c r="K2285" s="101" t="str">
        <f>IF(AND(VALUE(MONTH(jaar_zip[[#This Row],[Datum]]))=1,VALUE(WEEKNUM(jaar_zip[[#This Row],[Datum]],21))&gt;51),RIGHT(YEAR(jaar_zip[[#This Row],[Datum]])-1,2),RIGHT(YEAR(jaar_zip[[#This Row],[Datum]]),2))&amp;"-"&amp; TEXT(WEEKNUM(jaar_zip[[#This Row],[Datum]],21),"00")</f>
        <v>24-13</v>
      </c>
      <c r="L2285" s="101">
        <f>MONTH(jaar_zip[[#This Row],[Datum]])</f>
        <v>3</v>
      </c>
      <c r="M2285" s="101">
        <f>IF(ISNUMBER(jaar_zip[[#This Row],[etmaaltemperatuur]]),IF(jaar_zip[[#This Row],[etmaaltemperatuur]]&lt;stookgrens,stookgrens-jaar_zip[[#This Row],[etmaaltemperatuur]],0),"")</f>
        <v>9.6999999999999993</v>
      </c>
      <c r="N2285" s="101">
        <f>IF(ISNUMBER(jaar_zip[[#This Row],[graaddagen]]),IF(OR(MONTH(jaar_zip[[#This Row],[Datum]])=1,MONTH(jaar_zip[[#This Row],[Datum]])=2,MONTH(jaar_zip[[#This Row],[Datum]])=11,MONTH(jaar_zip[[#This Row],[Datum]])=12),1.1,IF(OR(MONTH(jaar_zip[[#This Row],[Datum]])=3,MONTH(jaar_zip[[#This Row],[Datum]])=10),1,0.8))*jaar_zip[[#This Row],[graaddagen]],"")</f>
        <v>9.6999999999999993</v>
      </c>
      <c r="O2285" s="101">
        <f>IF(ISNUMBER(jaar_zip[[#This Row],[etmaaltemperatuur]]),IF(jaar_zip[[#This Row],[etmaaltemperatuur]]&gt;stookgrens,jaar_zip[[#This Row],[etmaaltemperatuur]]-stookgrens,0),"")</f>
        <v>0</v>
      </c>
    </row>
    <row r="2286" spans="1:15" x14ac:dyDescent="0.3">
      <c r="A2286">
        <v>286</v>
      </c>
      <c r="B2286">
        <v>20240329</v>
      </c>
      <c r="C2286">
        <v>5.2</v>
      </c>
      <c r="D2286">
        <v>9.6999999999999993</v>
      </c>
      <c r="E2286">
        <v>936</v>
      </c>
      <c r="F2286">
        <v>0</v>
      </c>
      <c r="H2286">
        <v>77</v>
      </c>
      <c r="I2286" s="101" t="s">
        <v>30</v>
      </c>
      <c r="J2286" s="1">
        <f>DATEVALUE(RIGHT(jaar_zip[[#This Row],[YYYYMMDD]],2)&amp;"-"&amp;MID(jaar_zip[[#This Row],[YYYYMMDD]],5,2)&amp;"-"&amp;LEFT(jaar_zip[[#This Row],[YYYYMMDD]],4))</f>
        <v>45380</v>
      </c>
      <c r="K2286" s="101" t="str">
        <f>IF(AND(VALUE(MONTH(jaar_zip[[#This Row],[Datum]]))=1,VALUE(WEEKNUM(jaar_zip[[#This Row],[Datum]],21))&gt;51),RIGHT(YEAR(jaar_zip[[#This Row],[Datum]])-1,2),RIGHT(YEAR(jaar_zip[[#This Row],[Datum]]),2))&amp;"-"&amp; TEXT(WEEKNUM(jaar_zip[[#This Row],[Datum]],21),"00")</f>
        <v>24-13</v>
      </c>
      <c r="L2286" s="101">
        <f>MONTH(jaar_zip[[#This Row],[Datum]])</f>
        <v>3</v>
      </c>
      <c r="M2286" s="101">
        <f>IF(ISNUMBER(jaar_zip[[#This Row],[etmaaltemperatuur]]),IF(jaar_zip[[#This Row],[etmaaltemperatuur]]&lt;stookgrens,stookgrens-jaar_zip[[#This Row],[etmaaltemperatuur]],0),"")</f>
        <v>8.3000000000000007</v>
      </c>
      <c r="N2286" s="101">
        <f>IF(ISNUMBER(jaar_zip[[#This Row],[graaddagen]]),IF(OR(MONTH(jaar_zip[[#This Row],[Datum]])=1,MONTH(jaar_zip[[#This Row],[Datum]])=2,MONTH(jaar_zip[[#This Row],[Datum]])=11,MONTH(jaar_zip[[#This Row],[Datum]])=12),1.1,IF(OR(MONTH(jaar_zip[[#This Row],[Datum]])=3,MONTH(jaar_zip[[#This Row],[Datum]])=10),1,0.8))*jaar_zip[[#This Row],[graaddagen]],"")</f>
        <v>8.3000000000000007</v>
      </c>
      <c r="O2286" s="101">
        <f>IF(ISNUMBER(jaar_zip[[#This Row],[etmaaltemperatuur]]),IF(jaar_zip[[#This Row],[etmaaltemperatuur]]&gt;stookgrens,jaar_zip[[#This Row],[etmaaltemperatuur]]-stookgrens,0),"")</f>
        <v>0</v>
      </c>
    </row>
    <row r="2287" spans="1:15" x14ac:dyDescent="0.3">
      <c r="A2287">
        <v>286</v>
      </c>
      <c r="B2287">
        <v>20240330</v>
      </c>
      <c r="C2287">
        <v>4.2</v>
      </c>
      <c r="D2287">
        <v>11.5</v>
      </c>
      <c r="E2287">
        <v>834</v>
      </c>
      <c r="F2287">
        <v>1</v>
      </c>
      <c r="H2287">
        <v>84</v>
      </c>
      <c r="I2287" s="101" t="s">
        <v>30</v>
      </c>
      <c r="J2287" s="1">
        <f>DATEVALUE(RIGHT(jaar_zip[[#This Row],[YYYYMMDD]],2)&amp;"-"&amp;MID(jaar_zip[[#This Row],[YYYYMMDD]],5,2)&amp;"-"&amp;LEFT(jaar_zip[[#This Row],[YYYYMMDD]],4))</f>
        <v>45381</v>
      </c>
      <c r="K2287" s="101" t="str">
        <f>IF(AND(VALUE(MONTH(jaar_zip[[#This Row],[Datum]]))=1,VALUE(WEEKNUM(jaar_zip[[#This Row],[Datum]],21))&gt;51),RIGHT(YEAR(jaar_zip[[#This Row],[Datum]])-1,2),RIGHT(YEAR(jaar_zip[[#This Row],[Datum]]),2))&amp;"-"&amp; TEXT(WEEKNUM(jaar_zip[[#This Row],[Datum]],21),"00")</f>
        <v>24-13</v>
      </c>
      <c r="L2287" s="101">
        <f>MONTH(jaar_zip[[#This Row],[Datum]])</f>
        <v>3</v>
      </c>
      <c r="M2287" s="101">
        <f>IF(ISNUMBER(jaar_zip[[#This Row],[etmaaltemperatuur]]),IF(jaar_zip[[#This Row],[etmaaltemperatuur]]&lt;stookgrens,stookgrens-jaar_zip[[#This Row],[etmaaltemperatuur]],0),"")</f>
        <v>6.5</v>
      </c>
      <c r="N2287" s="101">
        <f>IF(ISNUMBER(jaar_zip[[#This Row],[graaddagen]]),IF(OR(MONTH(jaar_zip[[#This Row],[Datum]])=1,MONTH(jaar_zip[[#This Row],[Datum]])=2,MONTH(jaar_zip[[#This Row],[Datum]])=11,MONTH(jaar_zip[[#This Row],[Datum]])=12),1.1,IF(OR(MONTH(jaar_zip[[#This Row],[Datum]])=3,MONTH(jaar_zip[[#This Row],[Datum]])=10),1,0.8))*jaar_zip[[#This Row],[graaddagen]],"")</f>
        <v>6.5</v>
      </c>
      <c r="O2287" s="101">
        <f>IF(ISNUMBER(jaar_zip[[#This Row],[etmaaltemperatuur]]),IF(jaar_zip[[#This Row],[etmaaltemperatuur]]&gt;stookgrens,jaar_zip[[#This Row],[etmaaltemperatuur]]-stookgrens,0),"")</f>
        <v>0</v>
      </c>
    </row>
    <row r="2288" spans="1:15" x14ac:dyDescent="0.3">
      <c r="A2288">
        <v>286</v>
      </c>
      <c r="B2288">
        <v>20240331</v>
      </c>
      <c r="C2288">
        <v>4.2</v>
      </c>
      <c r="D2288">
        <v>10.199999999999999</v>
      </c>
      <c r="E2288">
        <v>1139</v>
      </c>
      <c r="F2288">
        <v>0.8</v>
      </c>
      <c r="H2288">
        <v>87</v>
      </c>
      <c r="I2288" s="101" t="s">
        <v>30</v>
      </c>
      <c r="J2288" s="1">
        <f>DATEVALUE(RIGHT(jaar_zip[[#This Row],[YYYYMMDD]],2)&amp;"-"&amp;MID(jaar_zip[[#This Row],[YYYYMMDD]],5,2)&amp;"-"&amp;LEFT(jaar_zip[[#This Row],[YYYYMMDD]],4))</f>
        <v>45382</v>
      </c>
      <c r="K2288" s="101" t="str">
        <f>IF(AND(VALUE(MONTH(jaar_zip[[#This Row],[Datum]]))=1,VALUE(WEEKNUM(jaar_zip[[#This Row],[Datum]],21))&gt;51),RIGHT(YEAR(jaar_zip[[#This Row],[Datum]])-1,2),RIGHT(YEAR(jaar_zip[[#This Row],[Datum]]),2))&amp;"-"&amp; TEXT(WEEKNUM(jaar_zip[[#This Row],[Datum]],21),"00")</f>
        <v>24-13</v>
      </c>
      <c r="L2288" s="101">
        <f>MONTH(jaar_zip[[#This Row],[Datum]])</f>
        <v>3</v>
      </c>
      <c r="M2288" s="101">
        <f>IF(ISNUMBER(jaar_zip[[#This Row],[etmaaltemperatuur]]),IF(jaar_zip[[#This Row],[etmaaltemperatuur]]&lt;stookgrens,stookgrens-jaar_zip[[#This Row],[etmaaltemperatuur]],0),"")</f>
        <v>7.8000000000000007</v>
      </c>
      <c r="N2288" s="101">
        <f>IF(ISNUMBER(jaar_zip[[#This Row],[graaddagen]]),IF(OR(MONTH(jaar_zip[[#This Row],[Datum]])=1,MONTH(jaar_zip[[#This Row],[Datum]])=2,MONTH(jaar_zip[[#This Row],[Datum]])=11,MONTH(jaar_zip[[#This Row],[Datum]])=12),1.1,IF(OR(MONTH(jaar_zip[[#This Row],[Datum]])=3,MONTH(jaar_zip[[#This Row],[Datum]])=10),1,0.8))*jaar_zip[[#This Row],[graaddagen]],"")</f>
        <v>7.8000000000000007</v>
      </c>
      <c r="O2288" s="101">
        <f>IF(ISNUMBER(jaar_zip[[#This Row],[etmaaltemperatuur]]),IF(jaar_zip[[#This Row],[etmaaltemperatuur]]&gt;stookgrens,jaar_zip[[#This Row],[etmaaltemperatuur]]-stookgrens,0),"")</f>
        <v>0</v>
      </c>
    </row>
    <row r="2289" spans="1:15" x14ac:dyDescent="0.3">
      <c r="A2289">
        <v>286</v>
      </c>
      <c r="B2289">
        <v>20240401</v>
      </c>
      <c r="C2289">
        <v>3.8</v>
      </c>
      <c r="D2289">
        <v>9.6</v>
      </c>
      <c r="E2289">
        <v>295</v>
      </c>
      <c r="F2289">
        <v>7.4</v>
      </c>
      <c r="H2289">
        <v>91</v>
      </c>
      <c r="I2289" s="101" t="s">
        <v>30</v>
      </c>
      <c r="J2289" s="1">
        <f>DATEVALUE(RIGHT(jaar_zip[[#This Row],[YYYYMMDD]],2)&amp;"-"&amp;MID(jaar_zip[[#This Row],[YYYYMMDD]],5,2)&amp;"-"&amp;LEFT(jaar_zip[[#This Row],[YYYYMMDD]],4))</f>
        <v>45383</v>
      </c>
      <c r="K2289" s="101" t="str">
        <f>IF(AND(VALUE(MONTH(jaar_zip[[#This Row],[Datum]]))=1,VALUE(WEEKNUM(jaar_zip[[#This Row],[Datum]],21))&gt;51),RIGHT(YEAR(jaar_zip[[#This Row],[Datum]])-1,2),RIGHT(YEAR(jaar_zip[[#This Row],[Datum]]),2))&amp;"-"&amp; TEXT(WEEKNUM(jaar_zip[[#This Row],[Datum]],21),"00")</f>
        <v>24-14</v>
      </c>
      <c r="L2289" s="101">
        <f>MONTH(jaar_zip[[#This Row],[Datum]])</f>
        <v>4</v>
      </c>
      <c r="M2289" s="101">
        <f>IF(ISNUMBER(jaar_zip[[#This Row],[etmaaltemperatuur]]),IF(jaar_zip[[#This Row],[etmaaltemperatuur]]&lt;stookgrens,stookgrens-jaar_zip[[#This Row],[etmaaltemperatuur]],0),"")</f>
        <v>8.4</v>
      </c>
      <c r="N2289" s="101">
        <f>IF(ISNUMBER(jaar_zip[[#This Row],[graaddagen]]),IF(OR(MONTH(jaar_zip[[#This Row],[Datum]])=1,MONTH(jaar_zip[[#This Row],[Datum]])=2,MONTH(jaar_zip[[#This Row],[Datum]])=11,MONTH(jaar_zip[[#This Row],[Datum]])=12),1.1,IF(OR(MONTH(jaar_zip[[#This Row],[Datum]])=3,MONTH(jaar_zip[[#This Row],[Datum]])=10),1,0.8))*jaar_zip[[#This Row],[graaddagen]],"")</f>
        <v>6.7200000000000006</v>
      </c>
      <c r="O2289" s="101">
        <f>IF(ISNUMBER(jaar_zip[[#This Row],[etmaaltemperatuur]]),IF(jaar_zip[[#This Row],[etmaaltemperatuur]]&gt;stookgrens,jaar_zip[[#This Row],[etmaaltemperatuur]]-stookgrens,0),"")</f>
        <v>0</v>
      </c>
    </row>
    <row r="2290" spans="1:15" x14ac:dyDescent="0.3">
      <c r="A2290">
        <v>286</v>
      </c>
      <c r="B2290">
        <v>20240402</v>
      </c>
      <c r="C2290">
        <v>6.1</v>
      </c>
      <c r="D2290">
        <v>9.8000000000000007</v>
      </c>
      <c r="E2290">
        <v>958</v>
      </c>
      <c r="F2290">
        <v>0.3</v>
      </c>
      <c r="H2290">
        <v>86</v>
      </c>
      <c r="I2290" s="101" t="s">
        <v>30</v>
      </c>
      <c r="J2290" s="1">
        <f>DATEVALUE(RIGHT(jaar_zip[[#This Row],[YYYYMMDD]],2)&amp;"-"&amp;MID(jaar_zip[[#This Row],[YYYYMMDD]],5,2)&amp;"-"&amp;LEFT(jaar_zip[[#This Row],[YYYYMMDD]],4))</f>
        <v>45384</v>
      </c>
      <c r="K2290" s="101" t="str">
        <f>IF(AND(VALUE(MONTH(jaar_zip[[#This Row],[Datum]]))=1,VALUE(WEEKNUM(jaar_zip[[#This Row],[Datum]],21))&gt;51),RIGHT(YEAR(jaar_zip[[#This Row],[Datum]])-1,2),RIGHT(YEAR(jaar_zip[[#This Row],[Datum]]),2))&amp;"-"&amp; TEXT(WEEKNUM(jaar_zip[[#This Row],[Datum]],21),"00")</f>
        <v>24-14</v>
      </c>
      <c r="L2290" s="101">
        <f>MONTH(jaar_zip[[#This Row],[Datum]])</f>
        <v>4</v>
      </c>
      <c r="M2290" s="101">
        <f>IF(ISNUMBER(jaar_zip[[#This Row],[etmaaltemperatuur]]),IF(jaar_zip[[#This Row],[etmaaltemperatuur]]&lt;stookgrens,stookgrens-jaar_zip[[#This Row],[etmaaltemperatuur]],0),"")</f>
        <v>8.1999999999999993</v>
      </c>
      <c r="N2290" s="101">
        <f>IF(ISNUMBER(jaar_zip[[#This Row],[graaddagen]]),IF(OR(MONTH(jaar_zip[[#This Row],[Datum]])=1,MONTH(jaar_zip[[#This Row],[Datum]])=2,MONTH(jaar_zip[[#This Row],[Datum]])=11,MONTH(jaar_zip[[#This Row],[Datum]])=12),1.1,IF(OR(MONTH(jaar_zip[[#This Row],[Datum]])=3,MONTH(jaar_zip[[#This Row],[Datum]])=10),1,0.8))*jaar_zip[[#This Row],[graaddagen]],"")</f>
        <v>6.56</v>
      </c>
      <c r="O2290" s="101">
        <f>IF(ISNUMBER(jaar_zip[[#This Row],[etmaaltemperatuur]]),IF(jaar_zip[[#This Row],[etmaaltemperatuur]]&gt;stookgrens,jaar_zip[[#This Row],[etmaaltemperatuur]]-stookgrens,0),"")</f>
        <v>0</v>
      </c>
    </row>
    <row r="2291" spans="1:15" x14ac:dyDescent="0.3">
      <c r="A2291">
        <v>286</v>
      </c>
      <c r="B2291">
        <v>20240403</v>
      </c>
      <c r="C2291">
        <v>4.4000000000000004</v>
      </c>
      <c r="D2291">
        <v>10.3</v>
      </c>
      <c r="E2291">
        <v>480</v>
      </c>
      <c r="F2291">
        <v>10.5</v>
      </c>
      <c r="H2291">
        <v>92</v>
      </c>
      <c r="I2291" s="101" t="s">
        <v>30</v>
      </c>
      <c r="J2291" s="1">
        <f>DATEVALUE(RIGHT(jaar_zip[[#This Row],[YYYYMMDD]],2)&amp;"-"&amp;MID(jaar_zip[[#This Row],[YYYYMMDD]],5,2)&amp;"-"&amp;LEFT(jaar_zip[[#This Row],[YYYYMMDD]],4))</f>
        <v>45385</v>
      </c>
      <c r="K2291" s="101" t="str">
        <f>IF(AND(VALUE(MONTH(jaar_zip[[#This Row],[Datum]]))=1,VALUE(WEEKNUM(jaar_zip[[#This Row],[Datum]],21))&gt;51),RIGHT(YEAR(jaar_zip[[#This Row],[Datum]])-1,2),RIGHT(YEAR(jaar_zip[[#This Row],[Datum]]),2))&amp;"-"&amp; TEXT(WEEKNUM(jaar_zip[[#This Row],[Datum]],21),"00")</f>
        <v>24-14</v>
      </c>
      <c r="L2291" s="101">
        <f>MONTH(jaar_zip[[#This Row],[Datum]])</f>
        <v>4</v>
      </c>
      <c r="M2291" s="101">
        <f>IF(ISNUMBER(jaar_zip[[#This Row],[etmaaltemperatuur]]),IF(jaar_zip[[#This Row],[etmaaltemperatuur]]&lt;stookgrens,stookgrens-jaar_zip[[#This Row],[etmaaltemperatuur]],0),"")</f>
        <v>7.6999999999999993</v>
      </c>
      <c r="N2291" s="101">
        <f>IF(ISNUMBER(jaar_zip[[#This Row],[graaddagen]]),IF(OR(MONTH(jaar_zip[[#This Row],[Datum]])=1,MONTH(jaar_zip[[#This Row],[Datum]])=2,MONTH(jaar_zip[[#This Row],[Datum]])=11,MONTH(jaar_zip[[#This Row],[Datum]])=12),1.1,IF(OR(MONTH(jaar_zip[[#This Row],[Datum]])=3,MONTH(jaar_zip[[#This Row],[Datum]])=10),1,0.8))*jaar_zip[[#This Row],[graaddagen]],"")</f>
        <v>6.16</v>
      </c>
      <c r="O2291" s="101">
        <f>IF(ISNUMBER(jaar_zip[[#This Row],[etmaaltemperatuur]]),IF(jaar_zip[[#This Row],[etmaaltemperatuur]]&gt;stookgrens,jaar_zip[[#This Row],[etmaaltemperatuur]]-stookgrens,0),"")</f>
        <v>0</v>
      </c>
    </row>
    <row r="2292" spans="1:15" x14ac:dyDescent="0.3">
      <c r="A2292">
        <v>286</v>
      </c>
      <c r="B2292">
        <v>20240404</v>
      </c>
      <c r="C2292">
        <v>6</v>
      </c>
      <c r="D2292">
        <v>10.7</v>
      </c>
      <c r="E2292">
        <v>500</v>
      </c>
      <c r="F2292">
        <v>6.5</v>
      </c>
      <c r="H2292">
        <v>89</v>
      </c>
      <c r="I2292" s="101" t="s">
        <v>30</v>
      </c>
      <c r="J2292" s="1">
        <f>DATEVALUE(RIGHT(jaar_zip[[#This Row],[YYYYMMDD]],2)&amp;"-"&amp;MID(jaar_zip[[#This Row],[YYYYMMDD]],5,2)&amp;"-"&amp;LEFT(jaar_zip[[#This Row],[YYYYMMDD]],4))</f>
        <v>45386</v>
      </c>
      <c r="K2292" s="101" t="str">
        <f>IF(AND(VALUE(MONTH(jaar_zip[[#This Row],[Datum]]))=1,VALUE(WEEKNUM(jaar_zip[[#This Row],[Datum]],21))&gt;51),RIGHT(YEAR(jaar_zip[[#This Row],[Datum]])-1,2),RIGHT(YEAR(jaar_zip[[#This Row],[Datum]]),2))&amp;"-"&amp; TEXT(WEEKNUM(jaar_zip[[#This Row],[Datum]],21),"00")</f>
        <v>24-14</v>
      </c>
      <c r="L2292" s="101">
        <f>MONTH(jaar_zip[[#This Row],[Datum]])</f>
        <v>4</v>
      </c>
      <c r="M2292" s="101">
        <f>IF(ISNUMBER(jaar_zip[[#This Row],[etmaaltemperatuur]]),IF(jaar_zip[[#This Row],[etmaaltemperatuur]]&lt;stookgrens,stookgrens-jaar_zip[[#This Row],[etmaaltemperatuur]],0),"")</f>
        <v>7.3000000000000007</v>
      </c>
      <c r="N2292" s="101">
        <f>IF(ISNUMBER(jaar_zip[[#This Row],[graaddagen]]),IF(OR(MONTH(jaar_zip[[#This Row],[Datum]])=1,MONTH(jaar_zip[[#This Row],[Datum]])=2,MONTH(jaar_zip[[#This Row],[Datum]])=11,MONTH(jaar_zip[[#This Row],[Datum]])=12),1.1,IF(OR(MONTH(jaar_zip[[#This Row],[Datum]])=3,MONTH(jaar_zip[[#This Row],[Datum]])=10),1,0.8))*jaar_zip[[#This Row],[graaddagen]],"")</f>
        <v>5.8400000000000007</v>
      </c>
      <c r="O2292" s="101">
        <f>IF(ISNUMBER(jaar_zip[[#This Row],[etmaaltemperatuur]]),IF(jaar_zip[[#This Row],[etmaaltemperatuur]]&gt;stookgrens,jaar_zip[[#This Row],[etmaaltemperatuur]]-stookgrens,0),"")</f>
        <v>0</v>
      </c>
    </row>
    <row r="2293" spans="1:15" x14ac:dyDescent="0.3">
      <c r="A2293">
        <v>286</v>
      </c>
      <c r="B2293">
        <v>20240405</v>
      </c>
      <c r="C2293">
        <v>7</v>
      </c>
      <c r="D2293">
        <v>12.6</v>
      </c>
      <c r="E2293">
        <v>716</v>
      </c>
      <c r="F2293">
        <v>6</v>
      </c>
      <c r="H2293">
        <v>84</v>
      </c>
      <c r="I2293" s="101" t="s">
        <v>30</v>
      </c>
      <c r="J2293" s="1">
        <f>DATEVALUE(RIGHT(jaar_zip[[#This Row],[YYYYMMDD]],2)&amp;"-"&amp;MID(jaar_zip[[#This Row],[YYYYMMDD]],5,2)&amp;"-"&amp;LEFT(jaar_zip[[#This Row],[YYYYMMDD]],4))</f>
        <v>45387</v>
      </c>
      <c r="K2293" s="101" t="str">
        <f>IF(AND(VALUE(MONTH(jaar_zip[[#This Row],[Datum]]))=1,VALUE(WEEKNUM(jaar_zip[[#This Row],[Datum]],21))&gt;51),RIGHT(YEAR(jaar_zip[[#This Row],[Datum]])-1,2),RIGHT(YEAR(jaar_zip[[#This Row],[Datum]]),2))&amp;"-"&amp; TEXT(WEEKNUM(jaar_zip[[#This Row],[Datum]],21),"00")</f>
        <v>24-14</v>
      </c>
      <c r="L2293" s="101">
        <f>MONTH(jaar_zip[[#This Row],[Datum]])</f>
        <v>4</v>
      </c>
      <c r="M2293" s="101">
        <f>IF(ISNUMBER(jaar_zip[[#This Row],[etmaaltemperatuur]]),IF(jaar_zip[[#This Row],[etmaaltemperatuur]]&lt;stookgrens,stookgrens-jaar_zip[[#This Row],[etmaaltemperatuur]],0),"")</f>
        <v>5.4</v>
      </c>
      <c r="N2293" s="101">
        <f>IF(ISNUMBER(jaar_zip[[#This Row],[graaddagen]]),IF(OR(MONTH(jaar_zip[[#This Row],[Datum]])=1,MONTH(jaar_zip[[#This Row],[Datum]])=2,MONTH(jaar_zip[[#This Row],[Datum]])=11,MONTH(jaar_zip[[#This Row],[Datum]])=12),1.1,IF(OR(MONTH(jaar_zip[[#This Row],[Datum]])=3,MONTH(jaar_zip[[#This Row],[Datum]])=10),1,0.8))*jaar_zip[[#This Row],[graaddagen]],"")</f>
        <v>4.32</v>
      </c>
      <c r="O2293" s="101">
        <f>IF(ISNUMBER(jaar_zip[[#This Row],[etmaaltemperatuur]]),IF(jaar_zip[[#This Row],[etmaaltemperatuur]]&gt;stookgrens,jaar_zip[[#This Row],[etmaaltemperatuur]]-stookgrens,0),"")</f>
        <v>0</v>
      </c>
    </row>
    <row r="2294" spans="1:15" x14ac:dyDescent="0.3">
      <c r="A2294">
        <v>286</v>
      </c>
      <c r="B2294">
        <v>20240406</v>
      </c>
      <c r="C2294">
        <v>4.7</v>
      </c>
      <c r="D2294">
        <v>16.7</v>
      </c>
      <c r="E2294">
        <v>1491</v>
      </c>
      <c r="F2294">
        <v>0</v>
      </c>
      <c r="H2294">
        <v>75</v>
      </c>
      <c r="I2294" s="101" t="s">
        <v>30</v>
      </c>
      <c r="J2294" s="1">
        <f>DATEVALUE(RIGHT(jaar_zip[[#This Row],[YYYYMMDD]],2)&amp;"-"&amp;MID(jaar_zip[[#This Row],[YYYYMMDD]],5,2)&amp;"-"&amp;LEFT(jaar_zip[[#This Row],[YYYYMMDD]],4))</f>
        <v>45388</v>
      </c>
      <c r="K2294" s="101" t="str">
        <f>IF(AND(VALUE(MONTH(jaar_zip[[#This Row],[Datum]]))=1,VALUE(WEEKNUM(jaar_zip[[#This Row],[Datum]],21))&gt;51),RIGHT(YEAR(jaar_zip[[#This Row],[Datum]])-1,2),RIGHT(YEAR(jaar_zip[[#This Row],[Datum]]),2))&amp;"-"&amp; TEXT(WEEKNUM(jaar_zip[[#This Row],[Datum]],21),"00")</f>
        <v>24-14</v>
      </c>
      <c r="L2294" s="101">
        <f>MONTH(jaar_zip[[#This Row],[Datum]])</f>
        <v>4</v>
      </c>
      <c r="M2294" s="101">
        <f>IF(ISNUMBER(jaar_zip[[#This Row],[etmaaltemperatuur]]),IF(jaar_zip[[#This Row],[etmaaltemperatuur]]&lt;stookgrens,stookgrens-jaar_zip[[#This Row],[etmaaltemperatuur]],0),"")</f>
        <v>1.3000000000000007</v>
      </c>
      <c r="N2294" s="101">
        <f>IF(ISNUMBER(jaar_zip[[#This Row],[graaddagen]]),IF(OR(MONTH(jaar_zip[[#This Row],[Datum]])=1,MONTH(jaar_zip[[#This Row],[Datum]])=2,MONTH(jaar_zip[[#This Row],[Datum]])=11,MONTH(jaar_zip[[#This Row],[Datum]])=12),1.1,IF(OR(MONTH(jaar_zip[[#This Row],[Datum]])=3,MONTH(jaar_zip[[#This Row],[Datum]])=10),1,0.8))*jaar_zip[[#This Row],[graaddagen]],"")</f>
        <v>1.0400000000000007</v>
      </c>
      <c r="O2294" s="101">
        <f>IF(ISNUMBER(jaar_zip[[#This Row],[etmaaltemperatuur]]),IF(jaar_zip[[#This Row],[etmaaltemperatuur]]&gt;stookgrens,jaar_zip[[#This Row],[etmaaltemperatuur]]-stookgrens,0),"")</f>
        <v>0</v>
      </c>
    </row>
    <row r="2295" spans="1:15" x14ac:dyDescent="0.3">
      <c r="A2295">
        <v>286</v>
      </c>
      <c r="B2295">
        <v>20240407</v>
      </c>
      <c r="C2295">
        <v>6</v>
      </c>
      <c r="D2295">
        <v>16.2</v>
      </c>
      <c r="E2295">
        <v>1700</v>
      </c>
      <c r="F2295">
        <v>1.2</v>
      </c>
      <c r="H2295">
        <v>68</v>
      </c>
      <c r="I2295" s="101" t="s">
        <v>30</v>
      </c>
      <c r="J2295" s="1">
        <f>DATEVALUE(RIGHT(jaar_zip[[#This Row],[YYYYMMDD]],2)&amp;"-"&amp;MID(jaar_zip[[#This Row],[YYYYMMDD]],5,2)&amp;"-"&amp;LEFT(jaar_zip[[#This Row],[YYYYMMDD]],4))</f>
        <v>45389</v>
      </c>
      <c r="K2295" s="101" t="str">
        <f>IF(AND(VALUE(MONTH(jaar_zip[[#This Row],[Datum]]))=1,VALUE(WEEKNUM(jaar_zip[[#This Row],[Datum]],21))&gt;51),RIGHT(YEAR(jaar_zip[[#This Row],[Datum]])-1,2),RIGHT(YEAR(jaar_zip[[#This Row],[Datum]]),2))&amp;"-"&amp; TEXT(WEEKNUM(jaar_zip[[#This Row],[Datum]],21),"00")</f>
        <v>24-14</v>
      </c>
      <c r="L2295" s="101">
        <f>MONTH(jaar_zip[[#This Row],[Datum]])</f>
        <v>4</v>
      </c>
      <c r="M2295" s="101">
        <f>IF(ISNUMBER(jaar_zip[[#This Row],[etmaaltemperatuur]]),IF(jaar_zip[[#This Row],[etmaaltemperatuur]]&lt;stookgrens,stookgrens-jaar_zip[[#This Row],[etmaaltemperatuur]],0),"")</f>
        <v>1.8000000000000007</v>
      </c>
      <c r="N2295" s="101">
        <f>IF(ISNUMBER(jaar_zip[[#This Row],[graaddagen]]),IF(OR(MONTH(jaar_zip[[#This Row],[Datum]])=1,MONTH(jaar_zip[[#This Row],[Datum]])=2,MONTH(jaar_zip[[#This Row],[Datum]])=11,MONTH(jaar_zip[[#This Row],[Datum]])=12),1.1,IF(OR(MONTH(jaar_zip[[#This Row],[Datum]])=3,MONTH(jaar_zip[[#This Row],[Datum]])=10),1,0.8))*jaar_zip[[#This Row],[graaddagen]],"")</f>
        <v>1.4400000000000006</v>
      </c>
      <c r="O2295" s="101">
        <f>IF(ISNUMBER(jaar_zip[[#This Row],[etmaaltemperatuur]]),IF(jaar_zip[[#This Row],[etmaaltemperatuur]]&gt;stookgrens,jaar_zip[[#This Row],[etmaaltemperatuur]]-stookgrens,0),"")</f>
        <v>0</v>
      </c>
    </row>
    <row r="2296" spans="1:15" x14ac:dyDescent="0.3">
      <c r="A2296">
        <v>286</v>
      </c>
      <c r="B2296">
        <v>20240408</v>
      </c>
      <c r="C2296">
        <v>3.1</v>
      </c>
      <c r="D2296">
        <v>14</v>
      </c>
      <c r="E2296">
        <v>971</v>
      </c>
      <c r="F2296">
        <v>1.2</v>
      </c>
      <c r="H2296">
        <v>90</v>
      </c>
      <c r="I2296" s="101" t="s">
        <v>30</v>
      </c>
      <c r="J2296" s="1">
        <f>DATEVALUE(RIGHT(jaar_zip[[#This Row],[YYYYMMDD]],2)&amp;"-"&amp;MID(jaar_zip[[#This Row],[YYYYMMDD]],5,2)&amp;"-"&amp;LEFT(jaar_zip[[#This Row],[YYYYMMDD]],4))</f>
        <v>45390</v>
      </c>
      <c r="K2296" s="101" t="str">
        <f>IF(AND(VALUE(MONTH(jaar_zip[[#This Row],[Datum]]))=1,VALUE(WEEKNUM(jaar_zip[[#This Row],[Datum]],21))&gt;51),RIGHT(YEAR(jaar_zip[[#This Row],[Datum]])-1,2),RIGHT(YEAR(jaar_zip[[#This Row],[Datum]]),2))&amp;"-"&amp; TEXT(WEEKNUM(jaar_zip[[#This Row],[Datum]],21),"00")</f>
        <v>24-15</v>
      </c>
      <c r="L2296" s="101">
        <f>MONTH(jaar_zip[[#This Row],[Datum]])</f>
        <v>4</v>
      </c>
      <c r="M2296" s="101">
        <f>IF(ISNUMBER(jaar_zip[[#This Row],[etmaaltemperatuur]]),IF(jaar_zip[[#This Row],[etmaaltemperatuur]]&lt;stookgrens,stookgrens-jaar_zip[[#This Row],[etmaaltemperatuur]],0),"")</f>
        <v>4</v>
      </c>
      <c r="N2296" s="101">
        <f>IF(ISNUMBER(jaar_zip[[#This Row],[graaddagen]]),IF(OR(MONTH(jaar_zip[[#This Row],[Datum]])=1,MONTH(jaar_zip[[#This Row],[Datum]])=2,MONTH(jaar_zip[[#This Row],[Datum]])=11,MONTH(jaar_zip[[#This Row],[Datum]])=12),1.1,IF(OR(MONTH(jaar_zip[[#This Row],[Datum]])=3,MONTH(jaar_zip[[#This Row],[Datum]])=10),1,0.8))*jaar_zip[[#This Row],[graaddagen]],"")</f>
        <v>3.2</v>
      </c>
      <c r="O2296" s="101">
        <f>IF(ISNUMBER(jaar_zip[[#This Row],[etmaaltemperatuur]]),IF(jaar_zip[[#This Row],[etmaaltemperatuur]]&gt;stookgrens,jaar_zip[[#This Row],[etmaaltemperatuur]]-stookgrens,0),"")</f>
        <v>0</v>
      </c>
    </row>
    <row r="2297" spans="1:15" x14ac:dyDescent="0.3">
      <c r="A2297">
        <v>286</v>
      </c>
      <c r="B2297">
        <v>20240409</v>
      </c>
      <c r="C2297">
        <v>7.3</v>
      </c>
      <c r="D2297">
        <v>12.3</v>
      </c>
      <c r="E2297">
        <v>828</v>
      </c>
      <c r="F2297">
        <v>0.3</v>
      </c>
      <c r="H2297">
        <v>78</v>
      </c>
      <c r="I2297" s="101" t="s">
        <v>30</v>
      </c>
      <c r="J2297" s="1">
        <f>DATEVALUE(RIGHT(jaar_zip[[#This Row],[YYYYMMDD]],2)&amp;"-"&amp;MID(jaar_zip[[#This Row],[YYYYMMDD]],5,2)&amp;"-"&amp;LEFT(jaar_zip[[#This Row],[YYYYMMDD]],4))</f>
        <v>45391</v>
      </c>
      <c r="K2297" s="101" t="str">
        <f>IF(AND(VALUE(MONTH(jaar_zip[[#This Row],[Datum]]))=1,VALUE(WEEKNUM(jaar_zip[[#This Row],[Datum]],21))&gt;51),RIGHT(YEAR(jaar_zip[[#This Row],[Datum]])-1,2),RIGHT(YEAR(jaar_zip[[#This Row],[Datum]]),2))&amp;"-"&amp; TEXT(WEEKNUM(jaar_zip[[#This Row],[Datum]],21),"00")</f>
        <v>24-15</v>
      </c>
      <c r="L2297" s="101">
        <f>MONTH(jaar_zip[[#This Row],[Datum]])</f>
        <v>4</v>
      </c>
      <c r="M2297" s="101">
        <f>IF(ISNUMBER(jaar_zip[[#This Row],[etmaaltemperatuur]]),IF(jaar_zip[[#This Row],[etmaaltemperatuur]]&lt;stookgrens,stookgrens-jaar_zip[[#This Row],[etmaaltemperatuur]],0),"")</f>
        <v>5.6999999999999993</v>
      </c>
      <c r="N2297" s="101">
        <f>IF(ISNUMBER(jaar_zip[[#This Row],[graaddagen]]),IF(OR(MONTH(jaar_zip[[#This Row],[Datum]])=1,MONTH(jaar_zip[[#This Row],[Datum]])=2,MONTH(jaar_zip[[#This Row],[Datum]])=11,MONTH(jaar_zip[[#This Row],[Datum]])=12),1.1,IF(OR(MONTH(jaar_zip[[#This Row],[Datum]])=3,MONTH(jaar_zip[[#This Row],[Datum]])=10),1,0.8))*jaar_zip[[#This Row],[graaddagen]],"")</f>
        <v>4.5599999999999996</v>
      </c>
      <c r="O2297" s="101">
        <f>IF(ISNUMBER(jaar_zip[[#This Row],[etmaaltemperatuur]]),IF(jaar_zip[[#This Row],[etmaaltemperatuur]]&gt;stookgrens,jaar_zip[[#This Row],[etmaaltemperatuur]]-stookgrens,0),"")</f>
        <v>0</v>
      </c>
    </row>
    <row r="2298" spans="1:15" x14ac:dyDescent="0.3">
      <c r="A2298">
        <v>286</v>
      </c>
      <c r="B2298">
        <v>20240410</v>
      </c>
      <c r="C2298">
        <v>5.8</v>
      </c>
      <c r="D2298">
        <v>10.9</v>
      </c>
      <c r="E2298">
        <v>1702</v>
      </c>
      <c r="F2298">
        <v>-0.1</v>
      </c>
      <c r="H2298">
        <v>67</v>
      </c>
      <c r="I2298" s="101" t="s">
        <v>30</v>
      </c>
      <c r="J2298" s="1">
        <f>DATEVALUE(RIGHT(jaar_zip[[#This Row],[YYYYMMDD]],2)&amp;"-"&amp;MID(jaar_zip[[#This Row],[YYYYMMDD]],5,2)&amp;"-"&amp;LEFT(jaar_zip[[#This Row],[YYYYMMDD]],4))</f>
        <v>45392</v>
      </c>
      <c r="K2298" s="101" t="str">
        <f>IF(AND(VALUE(MONTH(jaar_zip[[#This Row],[Datum]]))=1,VALUE(WEEKNUM(jaar_zip[[#This Row],[Datum]],21))&gt;51),RIGHT(YEAR(jaar_zip[[#This Row],[Datum]])-1,2),RIGHT(YEAR(jaar_zip[[#This Row],[Datum]]),2))&amp;"-"&amp; TEXT(WEEKNUM(jaar_zip[[#This Row],[Datum]],21),"00")</f>
        <v>24-15</v>
      </c>
      <c r="L2298" s="101">
        <f>MONTH(jaar_zip[[#This Row],[Datum]])</f>
        <v>4</v>
      </c>
      <c r="M2298" s="101">
        <f>IF(ISNUMBER(jaar_zip[[#This Row],[etmaaltemperatuur]]),IF(jaar_zip[[#This Row],[etmaaltemperatuur]]&lt;stookgrens,stookgrens-jaar_zip[[#This Row],[etmaaltemperatuur]],0),"")</f>
        <v>7.1</v>
      </c>
      <c r="N2298" s="101">
        <f>IF(ISNUMBER(jaar_zip[[#This Row],[graaddagen]]),IF(OR(MONTH(jaar_zip[[#This Row],[Datum]])=1,MONTH(jaar_zip[[#This Row],[Datum]])=2,MONTH(jaar_zip[[#This Row],[Datum]])=11,MONTH(jaar_zip[[#This Row],[Datum]])=12),1.1,IF(OR(MONTH(jaar_zip[[#This Row],[Datum]])=3,MONTH(jaar_zip[[#This Row],[Datum]])=10),1,0.8))*jaar_zip[[#This Row],[graaddagen]],"")</f>
        <v>5.68</v>
      </c>
      <c r="O2298" s="101">
        <f>IF(ISNUMBER(jaar_zip[[#This Row],[etmaaltemperatuur]]),IF(jaar_zip[[#This Row],[etmaaltemperatuur]]&gt;stookgrens,jaar_zip[[#This Row],[etmaaltemperatuur]]-stookgrens,0),"")</f>
        <v>0</v>
      </c>
    </row>
    <row r="2299" spans="1:15" x14ac:dyDescent="0.3">
      <c r="A2299">
        <v>286</v>
      </c>
      <c r="B2299">
        <v>20240411</v>
      </c>
      <c r="C2299">
        <v>5.8</v>
      </c>
      <c r="D2299">
        <v>12.6</v>
      </c>
      <c r="E2299">
        <v>443</v>
      </c>
      <c r="F2299">
        <v>1.2</v>
      </c>
      <c r="H2299">
        <v>86</v>
      </c>
      <c r="I2299" s="101" t="s">
        <v>30</v>
      </c>
      <c r="J2299" s="1">
        <f>DATEVALUE(RIGHT(jaar_zip[[#This Row],[YYYYMMDD]],2)&amp;"-"&amp;MID(jaar_zip[[#This Row],[YYYYMMDD]],5,2)&amp;"-"&amp;LEFT(jaar_zip[[#This Row],[YYYYMMDD]],4))</f>
        <v>45393</v>
      </c>
      <c r="K2299" s="101" t="str">
        <f>IF(AND(VALUE(MONTH(jaar_zip[[#This Row],[Datum]]))=1,VALUE(WEEKNUM(jaar_zip[[#This Row],[Datum]],21))&gt;51),RIGHT(YEAR(jaar_zip[[#This Row],[Datum]])-1,2),RIGHT(YEAR(jaar_zip[[#This Row],[Datum]]),2))&amp;"-"&amp; TEXT(WEEKNUM(jaar_zip[[#This Row],[Datum]],21),"00")</f>
        <v>24-15</v>
      </c>
      <c r="L2299" s="101">
        <f>MONTH(jaar_zip[[#This Row],[Datum]])</f>
        <v>4</v>
      </c>
      <c r="M2299" s="101">
        <f>IF(ISNUMBER(jaar_zip[[#This Row],[etmaaltemperatuur]]),IF(jaar_zip[[#This Row],[etmaaltemperatuur]]&lt;stookgrens,stookgrens-jaar_zip[[#This Row],[etmaaltemperatuur]],0),"")</f>
        <v>5.4</v>
      </c>
      <c r="N2299" s="101">
        <f>IF(ISNUMBER(jaar_zip[[#This Row],[graaddagen]]),IF(OR(MONTH(jaar_zip[[#This Row],[Datum]])=1,MONTH(jaar_zip[[#This Row],[Datum]])=2,MONTH(jaar_zip[[#This Row],[Datum]])=11,MONTH(jaar_zip[[#This Row],[Datum]])=12),1.1,IF(OR(MONTH(jaar_zip[[#This Row],[Datum]])=3,MONTH(jaar_zip[[#This Row],[Datum]])=10),1,0.8))*jaar_zip[[#This Row],[graaddagen]],"")</f>
        <v>4.32</v>
      </c>
      <c r="O2299" s="101">
        <f>IF(ISNUMBER(jaar_zip[[#This Row],[etmaaltemperatuur]]),IF(jaar_zip[[#This Row],[etmaaltemperatuur]]&gt;stookgrens,jaar_zip[[#This Row],[etmaaltemperatuur]]-stookgrens,0),"")</f>
        <v>0</v>
      </c>
    </row>
    <row r="2300" spans="1:15" x14ac:dyDescent="0.3">
      <c r="A2300">
        <v>286</v>
      </c>
      <c r="B2300">
        <v>20240412</v>
      </c>
      <c r="C2300">
        <v>5.9</v>
      </c>
      <c r="D2300">
        <v>14.4</v>
      </c>
      <c r="E2300">
        <v>1466</v>
      </c>
      <c r="F2300">
        <v>-0.1</v>
      </c>
      <c r="H2300">
        <v>78</v>
      </c>
      <c r="I2300" s="101" t="s">
        <v>30</v>
      </c>
      <c r="J2300" s="1">
        <f>DATEVALUE(RIGHT(jaar_zip[[#This Row],[YYYYMMDD]],2)&amp;"-"&amp;MID(jaar_zip[[#This Row],[YYYYMMDD]],5,2)&amp;"-"&amp;LEFT(jaar_zip[[#This Row],[YYYYMMDD]],4))</f>
        <v>45394</v>
      </c>
      <c r="K2300" s="101" t="str">
        <f>IF(AND(VALUE(MONTH(jaar_zip[[#This Row],[Datum]]))=1,VALUE(WEEKNUM(jaar_zip[[#This Row],[Datum]],21))&gt;51),RIGHT(YEAR(jaar_zip[[#This Row],[Datum]])-1,2),RIGHT(YEAR(jaar_zip[[#This Row],[Datum]]),2))&amp;"-"&amp; TEXT(WEEKNUM(jaar_zip[[#This Row],[Datum]],21),"00")</f>
        <v>24-15</v>
      </c>
      <c r="L2300" s="101">
        <f>MONTH(jaar_zip[[#This Row],[Datum]])</f>
        <v>4</v>
      </c>
      <c r="M2300" s="101">
        <f>IF(ISNUMBER(jaar_zip[[#This Row],[etmaaltemperatuur]]),IF(jaar_zip[[#This Row],[etmaaltemperatuur]]&lt;stookgrens,stookgrens-jaar_zip[[#This Row],[etmaaltemperatuur]],0),"")</f>
        <v>3.5999999999999996</v>
      </c>
      <c r="N2300" s="101">
        <f>IF(ISNUMBER(jaar_zip[[#This Row],[graaddagen]]),IF(OR(MONTH(jaar_zip[[#This Row],[Datum]])=1,MONTH(jaar_zip[[#This Row],[Datum]])=2,MONTH(jaar_zip[[#This Row],[Datum]])=11,MONTH(jaar_zip[[#This Row],[Datum]])=12),1.1,IF(OR(MONTH(jaar_zip[[#This Row],[Datum]])=3,MONTH(jaar_zip[[#This Row],[Datum]])=10),1,0.8))*jaar_zip[[#This Row],[graaddagen]],"")</f>
        <v>2.88</v>
      </c>
      <c r="O2300" s="101">
        <f>IF(ISNUMBER(jaar_zip[[#This Row],[etmaaltemperatuur]]),IF(jaar_zip[[#This Row],[etmaaltemperatuur]]&gt;stookgrens,jaar_zip[[#This Row],[etmaaltemperatuur]]-stookgrens,0),"")</f>
        <v>0</v>
      </c>
    </row>
    <row r="2301" spans="1:15" x14ac:dyDescent="0.3">
      <c r="A2301">
        <v>286</v>
      </c>
      <c r="B2301">
        <v>20240413</v>
      </c>
      <c r="C2301">
        <v>6.5</v>
      </c>
      <c r="D2301">
        <v>16</v>
      </c>
      <c r="E2301">
        <v>1663</v>
      </c>
      <c r="F2301">
        <v>0</v>
      </c>
      <c r="H2301">
        <v>73</v>
      </c>
      <c r="I2301" s="101" t="s">
        <v>30</v>
      </c>
      <c r="J2301" s="1">
        <f>DATEVALUE(RIGHT(jaar_zip[[#This Row],[YYYYMMDD]],2)&amp;"-"&amp;MID(jaar_zip[[#This Row],[YYYYMMDD]],5,2)&amp;"-"&amp;LEFT(jaar_zip[[#This Row],[YYYYMMDD]],4))</f>
        <v>45395</v>
      </c>
      <c r="K2301" s="101" t="str">
        <f>IF(AND(VALUE(MONTH(jaar_zip[[#This Row],[Datum]]))=1,VALUE(WEEKNUM(jaar_zip[[#This Row],[Datum]],21))&gt;51),RIGHT(YEAR(jaar_zip[[#This Row],[Datum]])-1,2),RIGHT(YEAR(jaar_zip[[#This Row],[Datum]]),2))&amp;"-"&amp; TEXT(WEEKNUM(jaar_zip[[#This Row],[Datum]],21),"00")</f>
        <v>24-15</v>
      </c>
      <c r="L2301" s="101">
        <f>MONTH(jaar_zip[[#This Row],[Datum]])</f>
        <v>4</v>
      </c>
      <c r="M2301" s="101">
        <f>IF(ISNUMBER(jaar_zip[[#This Row],[etmaaltemperatuur]]),IF(jaar_zip[[#This Row],[etmaaltemperatuur]]&lt;stookgrens,stookgrens-jaar_zip[[#This Row],[etmaaltemperatuur]],0),"")</f>
        <v>2</v>
      </c>
      <c r="N2301" s="101">
        <f>IF(ISNUMBER(jaar_zip[[#This Row],[graaddagen]]),IF(OR(MONTH(jaar_zip[[#This Row],[Datum]])=1,MONTH(jaar_zip[[#This Row],[Datum]])=2,MONTH(jaar_zip[[#This Row],[Datum]])=11,MONTH(jaar_zip[[#This Row],[Datum]])=12),1.1,IF(OR(MONTH(jaar_zip[[#This Row],[Datum]])=3,MONTH(jaar_zip[[#This Row],[Datum]])=10),1,0.8))*jaar_zip[[#This Row],[graaddagen]],"")</f>
        <v>1.6</v>
      </c>
      <c r="O2301" s="101">
        <f>IF(ISNUMBER(jaar_zip[[#This Row],[etmaaltemperatuur]]),IF(jaar_zip[[#This Row],[etmaaltemperatuur]]&gt;stookgrens,jaar_zip[[#This Row],[etmaaltemperatuur]]-stookgrens,0),"")</f>
        <v>0</v>
      </c>
    </row>
    <row r="2302" spans="1:15" x14ac:dyDescent="0.3">
      <c r="A2302">
        <v>286</v>
      </c>
      <c r="B2302">
        <v>20240414</v>
      </c>
      <c r="C2302">
        <v>5.3</v>
      </c>
      <c r="D2302">
        <v>10.1</v>
      </c>
      <c r="E2302">
        <v>1859</v>
      </c>
      <c r="F2302">
        <v>0</v>
      </c>
      <c r="H2302">
        <v>69</v>
      </c>
      <c r="I2302" s="101" t="s">
        <v>30</v>
      </c>
      <c r="J2302" s="1">
        <f>DATEVALUE(RIGHT(jaar_zip[[#This Row],[YYYYMMDD]],2)&amp;"-"&amp;MID(jaar_zip[[#This Row],[YYYYMMDD]],5,2)&amp;"-"&amp;LEFT(jaar_zip[[#This Row],[YYYYMMDD]],4))</f>
        <v>45396</v>
      </c>
      <c r="K2302" s="101" t="str">
        <f>IF(AND(VALUE(MONTH(jaar_zip[[#This Row],[Datum]]))=1,VALUE(WEEKNUM(jaar_zip[[#This Row],[Datum]],21))&gt;51),RIGHT(YEAR(jaar_zip[[#This Row],[Datum]])-1,2),RIGHT(YEAR(jaar_zip[[#This Row],[Datum]]),2))&amp;"-"&amp; TEXT(WEEKNUM(jaar_zip[[#This Row],[Datum]],21),"00")</f>
        <v>24-15</v>
      </c>
      <c r="L2302" s="101">
        <f>MONTH(jaar_zip[[#This Row],[Datum]])</f>
        <v>4</v>
      </c>
      <c r="M2302" s="101">
        <f>IF(ISNUMBER(jaar_zip[[#This Row],[etmaaltemperatuur]]),IF(jaar_zip[[#This Row],[etmaaltemperatuur]]&lt;stookgrens,stookgrens-jaar_zip[[#This Row],[etmaaltemperatuur]],0),"")</f>
        <v>7.9</v>
      </c>
      <c r="N2302" s="101">
        <f>IF(ISNUMBER(jaar_zip[[#This Row],[graaddagen]]),IF(OR(MONTH(jaar_zip[[#This Row],[Datum]])=1,MONTH(jaar_zip[[#This Row],[Datum]])=2,MONTH(jaar_zip[[#This Row],[Datum]])=11,MONTH(jaar_zip[[#This Row],[Datum]])=12),1.1,IF(OR(MONTH(jaar_zip[[#This Row],[Datum]])=3,MONTH(jaar_zip[[#This Row],[Datum]])=10),1,0.8))*jaar_zip[[#This Row],[graaddagen]],"")</f>
        <v>6.32</v>
      </c>
      <c r="O2302" s="101">
        <f>IF(ISNUMBER(jaar_zip[[#This Row],[etmaaltemperatuur]]),IF(jaar_zip[[#This Row],[etmaaltemperatuur]]&gt;stookgrens,jaar_zip[[#This Row],[etmaaltemperatuur]]-stookgrens,0),"")</f>
        <v>0</v>
      </c>
    </row>
    <row r="2303" spans="1:15" x14ac:dyDescent="0.3">
      <c r="A2303">
        <v>286</v>
      </c>
      <c r="B2303">
        <v>20240415</v>
      </c>
      <c r="C2303">
        <v>6.7</v>
      </c>
      <c r="D2303">
        <v>7.3</v>
      </c>
      <c r="E2303">
        <v>1015</v>
      </c>
      <c r="F2303">
        <v>7.9</v>
      </c>
      <c r="H2303">
        <v>82</v>
      </c>
      <c r="I2303" s="101" t="s">
        <v>30</v>
      </c>
      <c r="J2303" s="1">
        <f>DATEVALUE(RIGHT(jaar_zip[[#This Row],[YYYYMMDD]],2)&amp;"-"&amp;MID(jaar_zip[[#This Row],[YYYYMMDD]],5,2)&amp;"-"&amp;LEFT(jaar_zip[[#This Row],[YYYYMMDD]],4))</f>
        <v>45397</v>
      </c>
      <c r="K2303" s="101" t="str">
        <f>IF(AND(VALUE(MONTH(jaar_zip[[#This Row],[Datum]]))=1,VALUE(WEEKNUM(jaar_zip[[#This Row],[Datum]],21))&gt;51),RIGHT(YEAR(jaar_zip[[#This Row],[Datum]])-1,2),RIGHT(YEAR(jaar_zip[[#This Row],[Datum]]),2))&amp;"-"&amp; TEXT(WEEKNUM(jaar_zip[[#This Row],[Datum]],21),"00")</f>
        <v>24-16</v>
      </c>
      <c r="L2303" s="101">
        <f>MONTH(jaar_zip[[#This Row],[Datum]])</f>
        <v>4</v>
      </c>
      <c r="M2303" s="101">
        <f>IF(ISNUMBER(jaar_zip[[#This Row],[etmaaltemperatuur]]),IF(jaar_zip[[#This Row],[etmaaltemperatuur]]&lt;stookgrens,stookgrens-jaar_zip[[#This Row],[etmaaltemperatuur]],0),"")</f>
        <v>10.7</v>
      </c>
      <c r="N2303" s="101">
        <f>IF(ISNUMBER(jaar_zip[[#This Row],[graaddagen]]),IF(OR(MONTH(jaar_zip[[#This Row],[Datum]])=1,MONTH(jaar_zip[[#This Row],[Datum]])=2,MONTH(jaar_zip[[#This Row],[Datum]])=11,MONTH(jaar_zip[[#This Row],[Datum]])=12),1.1,IF(OR(MONTH(jaar_zip[[#This Row],[Datum]])=3,MONTH(jaar_zip[[#This Row],[Datum]])=10),1,0.8))*jaar_zip[[#This Row],[graaddagen]],"")</f>
        <v>8.56</v>
      </c>
      <c r="O2303" s="101">
        <f>IF(ISNUMBER(jaar_zip[[#This Row],[etmaaltemperatuur]]),IF(jaar_zip[[#This Row],[etmaaltemperatuur]]&gt;stookgrens,jaar_zip[[#This Row],[etmaaltemperatuur]]-stookgrens,0),"")</f>
        <v>0</v>
      </c>
    </row>
    <row r="2304" spans="1:15" x14ac:dyDescent="0.3">
      <c r="A2304">
        <v>286</v>
      </c>
      <c r="B2304">
        <v>20240416</v>
      </c>
      <c r="C2304">
        <v>5.0999999999999996</v>
      </c>
      <c r="D2304">
        <v>6.8</v>
      </c>
      <c r="E2304">
        <v>1030</v>
      </c>
      <c r="F2304">
        <v>3.4</v>
      </c>
      <c r="H2304">
        <v>83</v>
      </c>
      <c r="I2304" s="101" t="s">
        <v>30</v>
      </c>
      <c r="J2304" s="1">
        <f>DATEVALUE(RIGHT(jaar_zip[[#This Row],[YYYYMMDD]],2)&amp;"-"&amp;MID(jaar_zip[[#This Row],[YYYYMMDD]],5,2)&amp;"-"&amp;LEFT(jaar_zip[[#This Row],[YYYYMMDD]],4))</f>
        <v>45398</v>
      </c>
      <c r="K2304" s="101" t="str">
        <f>IF(AND(VALUE(MONTH(jaar_zip[[#This Row],[Datum]]))=1,VALUE(WEEKNUM(jaar_zip[[#This Row],[Datum]],21))&gt;51),RIGHT(YEAR(jaar_zip[[#This Row],[Datum]])-1,2),RIGHT(YEAR(jaar_zip[[#This Row],[Datum]]),2))&amp;"-"&amp; TEXT(WEEKNUM(jaar_zip[[#This Row],[Datum]],21),"00")</f>
        <v>24-16</v>
      </c>
      <c r="L2304" s="101">
        <f>MONTH(jaar_zip[[#This Row],[Datum]])</f>
        <v>4</v>
      </c>
      <c r="M2304" s="101">
        <f>IF(ISNUMBER(jaar_zip[[#This Row],[etmaaltemperatuur]]),IF(jaar_zip[[#This Row],[etmaaltemperatuur]]&lt;stookgrens,stookgrens-jaar_zip[[#This Row],[etmaaltemperatuur]],0),"")</f>
        <v>11.2</v>
      </c>
      <c r="N2304" s="101">
        <f>IF(ISNUMBER(jaar_zip[[#This Row],[graaddagen]]),IF(OR(MONTH(jaar_zip[[#This Row],[Datum]])=1,MONTH(jaar_zip[[#This Row],[Datum]])=2,MONTH(jaar_zip[[#This Row],[Datum]])=11,MONTH(jaar_zip[[#This Row],[Datum]])=12),1.1,IF(OR(MONTH(jaar_zip[[#This Row],[Datum]])=3,MONTH(jaar_zip[[#This Row],[Datum]])=10),1,0.8))*jaar_zip[[#This Row],[graaddagen]],"")</f>
        <v>8.9599999999999991</v>
      </c>
      <c r="O2304" s="101">
        <f>IF(ISNUMBER(jaar_zip[[#This Row],[etmaaltemperatuur]]),IF(jaar_zip[[#This Row],[etmaaltemperatuur]]&gt;stookgrens,jaar_zip[[#This Row],[etmaaltemperatuur]]-stookgrens,0),"")</f>
        <v>0</v>
      </c>
    </row>
    <row r="2305" spans="1:15" x14ac:dyDescent="0.3">
      <c r="A2305">
        <v>286</v>
      </c>
      <c r="B2305">
        <v>20240417</v>
      </c>
      <c r="C2305">
        <v>3.4</v>
      </c>
      <c r="D2305">
        <v>5.9</v>
      </c>
      <c r="E2305">
        <v>1089</v>
      </c>
      <c r="F2305">
        <v>5.5</v>
      </c>
      <c r="H2305">
        <v>81</v>
      </c>
      <c r="I2305" s="101" t="s">
        <v>30</v>
      </c>
      <c r="J2305" s="1">
        <f>DATEVALUE(RIGHT(jaar_zip[[#This Row],[YYYYMMDD]],2)&amp;"-"&amp;MID(jaar_zip[[#This Row],[YYYYMMDD]],5,2)&amp;"-"&amp;LEFT(jaar_zip[[#This Row],[YYYYMMDD]],4))</f>
        <v>45399</v>
      </c>
      <c r="K2305" s="101" t="str">
        <f>IF(AND(VALUE(MONTH(jaar_zip[[#This Row],[Datum]]))=1,VALUE(WEEKNUM(jaar_zip[[#This Row],[Datum]],21))&gt;51),RIGHT(YEAR(jaar_zip[[#This Row],[Datum]])-1,2),RIGHT(YEAR(jaar_zip[[#This Row],[Datum]]),2))&amp;"-"&amp; TEXT(WEEKNUM(jaar_zip[[#This Row],[Datum]],21),"00")</f>
        <v>24-16</v>
      </c>
      <c r="L2305" s="101">
        <f>MONTH(jaar_zip[[#This Row],[Datum]])</f>
        <v>4</v>
      </c>
      <c r="M2305" s="101">
        <f>IF(ISNUMBER(jaar_zip[[#This Row],[etmaaltemperatuur]]),IF(jaar_zip[[#This Row],[etmaaltemperatuur]]&lt;stookgrens,stookgrens-jaar_zip[[#This Row],[etmaaltemperatuur]],0),"")</f>
        <v>12.1</v>
      </c>
      <c r="N2305" s="101">
        <f>IF(ISNUMBER(jaar_zip[[#This Row],[graaddagen]]),IF(OR(MONTH(jaar_zip[[#This Row],[Datum]])=1,MONTH(jaar_zip[[#This Row],[Datum]])=2,MONTH(jaar_zip[[#This Row],[Datum]])=11,MONTH(jaar_zip[[#This Row],[Datum]])=12),1.1,IF(OR(MONTH(jaar_zip[[#This Row],[Datum]])=3,MONTH(jaar_zip[[#This Row],[Datum]])=10),1,0.8))*jaar_zip[[#This Row],[graaddagen]],"")</f>
        <v>9.68</v>
      </c>
      <c r="O2305" s="101">
        <f>IF(ISNUMBER(jaar_zip[[#This Row],[etmaaltemperatuur]]),IF(jaar_zip[[#This Row],[etmaaltemperatuur]]&gt;stookgrens,jaar_zip[[#This Row],[etmaaltemperatuur]]-stookgrens,0),"")</f>
        <v>0</v>
      </c>
    </row>
    <row r="2306" spans="1:15" x14ac:dyDescent="0.3">
      <c r="A2306">
        <v>286</v>
      </c>
      <c r="B2306">
        <v>20240418</v>
      </c>
      <c r="C2306">
        <v>4.4000000000000004</v>
      </c>
      <c r="D2306">
        <v>6.6</v>
      </c>
      <c r="E2306">
        <v>1447</v>
      </c>
      <c r="F2306">
        <v>2.7</v>
      </c>
      <c r="H2306">
        <v>78</v>
      </c>
      <c r="I2306" s="101" t="s">
        <v>30</v>
      </c>
      <c r="J2306" s="1">
        <f>DATEVALUE(RIGHT(jaar_zip[[#This Row],[YYYYMMDD]],2)&amp;"-"&amp;MID(jaar_zip[[#This Row],[YYYYMMDD]],5,2)&amp;"-"&amp;LEFT(jaar_zip[[#This Row],[YYYYMMDD]],4))</f>
        <v>45400</v>
      </c>
      <c r="K2306" s="101" t="str">
        <f>IF(AND(VALUE(MONTH(jaar_zip[[#This Row],[Datum]]))=1,VALUE(WEEKNUM(jaar_zip[[#This Row],[Datum]],21))&gt;51),RIGHT(YEAR(jaar_zip[[#This Row],[Datum]])-1,2),RIGHT(YEAR(jaar_zip[[#This Row],[Datum]]),2))&amp;"-"&amp; TEXT(WEEKNUM(jaar_zip[[#This Row],[Datum]],21),"00")</f>
        <v>24-16</v>
      </c>
      <c r="L2306" s="101">
        <f>MONTH(jaar_zip[[#This Row],[Datum]])</f>
        <v>4</v>
      </c>
      <c r="M2306" s="101">
        <f>IF(ISNUMBER(jaar_zip[[#This Row],[etmaaltemperatuur]]),IF(jaar_zip[[#This Row],[etmaaltemperatuur]]&lt;stookgrens,stookgrens-jaar_zip[[#This Row],[etmaaltemperatuur]],0),"")</f>
        <v>11.4</v>
      </c>
      <c r="N2306" s="101">
        <f>IF(ISNUMBER(jaar_zip[[#This Row],[graaddagen]]),IF(OR(MONTH(jaar_zip[[#This Row],[Datum]])=1,MONTH(jaar_zip[[#This Row],[Datum]])=2,MONTH(jaar_zip[[#This Row],[Datum]])=11,MONTH(jaar_zip[[#This Row],[Datum]])=12),1.1,IF(OR(MONTH(jaar_zip[[#This Row],[Datum]])=3,MONTH(jaar_zip[[#This Row],[Datum]])=10),1,0.8))*jaar_zip[[#This Row],[graaddagen]],"")</f>
        <v>9.120000000000001</v>
      </c>
      <c r="O2306" s="101">
        <f>IF(ISNUMBER(jaar_zip[[#This Row],[etmaaltemperatuur]]),IF(jaar_zip[[#This Row],[etmaaltemperatuur]]&gt;stookgrens,jaar_zip[[#This Row],[etmaaltemperatuur]]-stookgrens,0),"")</f>
        <v>0</v>
      </c>
    </row>
    <row r="2307" spans="1:15" x14ac:dyDescent="0.3">
      <c r="A2307">
        <v>286</v>
      </c>
      <c r="B2307">
        <v>20240419</v>
      </c>
      <c r="C2307">
        <v>8.5</v>
      </c>
      <c r="D2307">
        <v>7.6</v>
      </c>
      <c r="E2307">
        <v>1202</v>
      </c>
      <c r="F2307">
        <v>7.6</v>
      </c>
      <c r="H2307">
        <v>83</v>
      </c>
      <c r="I2307" s="101" t="s">
        <v>30</v>
      </c>
      <c r="J2307" s="1">
        <f>DATEVALUE(RIGHT(jaar_zip[[#This Row],[YYYYMMDD]],2)&amp;"-"&amp;MID(jaar_zip[[#This Row],[YYYYMMDD]],5,2)&amp;"-"&amp;LEFT(jaar_zip[[#This Row],[YYYYMMDD]],4))</f>
        <v>45401</v>
      </c>
      <c r="K2307" s="101" t="str">
        <f>IF(AND(VALUE(MONTH(jaar_zip[[#This Row],[Datum]]))=1,VALUE(WEEKNUM(jaar_zip[[#This Row],[Datum]],21))&gt;51),RIGHT(YEAR(jaar_zip[[#This Row],[Datum]])-1,2),RIGHT(YEAR(jaar_zip[[#This Row],[Datum]]),2))&amp;"-"&amp; TEXT(WEEKNUM(jaar_zip[[#This Row],[Datum]],21),"00")</f>
        <v>24-16</v>
      </c>
      <c r="L2307" s="101">
        <f>MONTH(jaar_zip[[#This Row],[Datum]])</f>
        <v>4</v>
      </c>
      <c r="M2307" s="101">
        <f>IF(ISNUMBER(jaar_zip[[#This Row],[etmaaltemperatuur]]),IF(jaar_zip[[#This Row],[etmaaltemperatuur]]&lt;stookgrens,stookgrens-jaar_zip[[#This Row],[etmaaltemperatuur]],0),"")</f>
        <v>10.4</v>
      </c>
      <c r="N2307" s="101">
        <f>IF(ISNUMBER(jaar_zip[[#This Row],[graaddagen]]),IF(OR(MONTH(jaar_zip[[#This Row],[Datum]])=1,MONTH(jaar_zip[[#This Row],[Datum]])=2,MONTH(jaar_zip[[#This Row],[Datum]])=11,MONTH(jaar_zip[[#This Row],[Datum]])=12),1.1,IF(OR(MONTH(jaar_zip[[#This Row],[Datum]])=3,MONTH(jaar_zip[[#This Row],[Datum]])=10),1,0.8))*jaar_zip[[#This Row],[graaddagen]],"")</f>
        <v>8.32</v>
      </c>
      <c r="O2307" s="101">
        <f>IF(ISNUMBER(jaar_zip[[#This Row],[etmaaltemperatuur]]),IF(jaar_zip[[#This Row],[etmaaltemperatuur]]&gt;stookgrens,jaar_zip[[#This Row],[etmaaltemperatuur]]-stookgrens,0),"")</f>
        <v>0</v>
      </c>
    </row>
    <row r="2308" spans="1:15" x14ac:dyDescent="0.3">
      <c r="A2308">
        <v>286</v>
      </c>
      <c r="B2308">
        <v>20240420</v>
      </c>
      <c r="C2308">
        <v>5.2</v>
      </c>
      <c r="D2308">
        <v>6.8</v>
      </c>
      <c r="E2308">
        <v>1712</v>
      </c>
      <c r="F2308">
        <v>2.7</v>
      </c>
      <c r="H2308">
        <v>78</v>
      </c>
      <c r="I2308" s="101" t="s">
        <v>30</v>
      </c>
      <c r="J2308" s="1">
        <f>DATEVALUE(RIGHT(jaar_zip[[#This Row],[YYYYMMDD]],2)&amp;"-"&amp;MID(jaar_zip[[#This Row],[YYYYMMDD]],5,2)&amp;"-"&amp;LEFT(jaar_zip[[#This Row],[YYYYMMDD]],4))</f>
        <v>45402</v>
      </c>
      <c r="K2308" s="101" t="str">
        <f>IF(AND(VALUE(MONTH(jaar_zip[[#This Row],[Datum]]))=1,VALUE(WEEKNUM(jaar_zip[[#This Row],[Datum]],21))&gt;51),RIGHT(YEAR(jaar_zip[[#This Row],[Datum]])-1,2),RIGHT(YEAR(jaar_zip[[#This Row],[Datum]]),2))&amp;"-"&amp; TEXT(WEEKNUM(jaar_zip[[#This Row],[Datum]],21),"00")</f>
        <v>24-16</v>
      </c>
      <c r="L2308" s="101">
        <f>MONTH(jaar_zip[[#This Row],[Datum]])</f>
        <v>4</v>
      </c>
      <c r="M2308" s="101">
        <f>IF(ISNUMBER(jaar_zip[[#This Row],[etmaaltemperatuur]]),IF(jaar_zip[[#This Row],[etmaaltemperatuur]]&lt;stookgrens,stookgrens-jaar_zip[[#This Row],[etmaaltemperatuur]],0),"")</f>
        <v>11.2</v>
      </c>
      <c r="N2308" s="101">
        <f>IF(ISNUMBER(jaar_zip[[#This Row],[graaddagen]]),IF(OR(MONTH(jaar_zip[[#This Row],[Datum]])=1,MONTH(jaar_zip[[#This Row],[Datum]])=2,MONTH(jaar_zip[[#This Row],[Datum]])=11,MONTH(jaar_zip[[#This Row],[Datum]])=12),1.1,IF(OR(MONTH(jaar_zip[[#This Row],[Datum]])=3,MONTH(jaar_zip[[#This Row],[Datum]])=10),1,0.8))*jaar_zip[[#This Row],[graaddagen]],"")</f>
        <v>8.9599999999999991</v>
      </c>
      <c r="O2308" s="101">
        <f>IF(ISNUMBER(jaar_zip[[#This Row],[etmaaltemperatuur]]),IF(jaar_zip[[#This Row],[etmaaltemperatuur]]&gt;stookgrens,jaar_zip[[#This Row],[etmaaltemperatuur]]-stookgrens,0),"")</f>
        <v>0</v>
      </c>
    </row>
    <row r="2309" spans="1:15" x14ac:dyDescent="0.3">
      <c r="A2309">
        <v>286</v>
      </c>
      <c r="B2309">
        <v>20240421</v>
      </c>
      <c r="C2309">
        <v>4.7</v>
      </c>
      <c r="D2309">
        <v>5.6</v>
      </c>
      <c r="E2309">
        <v>1736</v>
      </c>
      <c r="F2309">
        <v>2.8</v>
      </c>
      <c r="H2309">
        <v>78</v>
      </c>
      <c r="I2309" s="101" t="s">
        <v>30</v>
      </c>
      <c r="J2309" s="1">
        <f>DATEVALUE(RIGHT(jaar_zip[[#This Row],[YYYYMMDD]],2)&amp;"-"&amp;MID(jaar_zip[[#This Row],[YYYYMMDD]],5,2)&amp;"-"&amp;LEFT(jaar_zip[[#This Row],[YYYYMMDD]],4))</f>
        <v>45403</v>
      </c>
      <c r="K2309" s="101" t="str">
        <f>IF(AND(VALUE(MONTH(jaar_zip[[#This Row],[Datum]]))=1,VALUE(WEEKNUM(jaar_zip[[#This Row],[Datum]],21))&gt;51),RIGHT(YEAR(jaar_zip[[#This Row],[Datum]])-1,2),RIGHT(YEAR(jaar_zip[[#This Row],[Datum]]),2))&amp;"-"&amp; TEXT(WEEKNUM(jaar_zip[[#This Row],[Datum]],21),"00")</f>
        <v>24-16</v>
      </c>
      <c r="L2309" s="101">
        <f>MONTH(jaar_zip[[#This Row],[Datum]])</f>
        <v>4</v>
      </c>
      <c r="M2309" s="101">
        <f>IF(ISNUMBER(jaar_zip[[#This Row],[etmaaltemperatuur]]),IF(jaar_zip[[#This Row],[etmaaltemperatuur]]&lt;stookgrens,stookgrens-jaar_zip[[#This Row],[etmaaltemperatuur]],0),"")</f>
        <v>12.4</v>
      </c>
      <c r="N2309" s="101">
        <f>IF(ISNUMBER(jaar_zip[[#This Row],[graaddagen]]),IF(OR(MONTH(jaar_zip[[#This Row],[Datum]])=1,MONTH(jaar_zip[[#This Row],[Datum]])=2,MONTH(jaar_zip[[#This Row],[Datum]])=11,MONTH(jaar_zip[[#This Row],[Datum]])=12),1.1,IF(OR(MONTH(jaar_zip[[#This Row],[Datum]])=3,MONTH(jaar_zip[[#This Row],[Datum]])=10),1,0.8))*jaar_zip[[#This Row],[graaddagen]],"")</f>
        <v>9.9200000000000017</v>
      </c>
      <c r="O2309" s="101">
        <f>IF(ISNUMBER(jaar_zip[[#This Row],[etmaaltemperatuur]]),IF(jaar_zip[[#This Row],[etmaaltemperatuur]]&gt;stookgrens,jaar_zip[[#This Row],[etmaaltemperatuur]]-stookgrens,0),"")</f>
        <v>0</v>
      </c>
    </row>
    <row r="2310" spans="1:15" x14ac:dyDescent="0.3">
      <c r="A2310">
        <v>286</v>
      </c>
      <c r="B2310">
        <v>20240422</v>
      </c>
      <c r="C2310">
        <v>4</v>
      </c>
      <c r="D2310">
        <v>5.0999999999999996</v>
      </c>
      <c r="E2310">
        <v>2048</v>
      </c>
      <c r="F2310">
        <v>0</v>
      </c>
      <c r="H2310">
        <v>73</v>
      </c>
      <c r="I2310" s="101" t="s">
        <v>30</v>
      </c>
      <c r="J2310" s="1">
        <f>DATEVALUE(RIGHT(jaar_zip[[#This Row],[YYYYMMDD]],2)&amp;"-"&amp;MID(jaar_zip[[#This Row],[YYYYMMDD]],5,2)&amp;"-"&amp;LEFT(jaar_zip[[#This Row],[YYYYMMDD]],4))</f>
        <v>45404</v>
      </c>
      <c r="K2310" s="101" t="str">
        <f>IF(AND(VALUE(MONTH(jaar_zip[[#This Row],[Datum]]))=1,VALUE(WEEKNUM(jaar_zip[[#This Row],[Datum]],21))&gt;51),RIGHT(YEAR(jaar_zip[[#This Row],[Datum]])-1,2),RIGHT(YEAR(jaar_zip[[#This Row],[Datum]]),2))&amp;"-"&amp; TEXT(WEEKNUM(jaar_zip[[#This Row],[Datum]],21),"00")</f>
        <v>24-17</v>
      </c>
      <c r="L2310" s="101">
        <f>MONTH(jaar_zip[[#This Row],[Datum]])</f>
        <v>4</v>
      </c>
      <c r="M2310" s="101">
        <f>IF(ISNUMBER(jaar_zip[[#This Row],[etmaaltemperatuur]]),IF(jaar_zip[[#This Row],[etmaaltemperatuur]]&lt;stookgrens,stookgrens-jaar_zip[[#This Row],[etmaaltemperatuur]],0),"")</f>
        <v>12.9</v>
      </c>
      <c r="N2310" s="101">
        <f>IF(ISNUMBER(jaar_zip[[#This Row],[graaddagen]]),IF(OR(MONTH(jaar_zip[[#This Row],[Datum]])=1,MONTH(jaar_zip[[#This Row],[Datum]])=2,MONTH(jaar_zip[[#This Row],[Datum]])=11,MONTH(jaar_zip[[#This Row],[Datum]])=12),1.1,IF(OR(MONTH(jaar_zip[[#This Row],[Datum]])=3,MONTH(jaar_zip[[#This Row],[Datum]])=10),1,0.8))*jaar_zip[[#This Row],[graaddagen]],"")</f>
        <v>10.32</v>
      </c>
      <c r="O2310" s="101">
        <f>IF(ISNUMBER(jaar_zip[[#This Row],[etmaaltemperatuur]]),IF(jaar_zip[[#This Row],[etmaaltemperatuur]]&gt;stookgrens,jaar_zip[[#This Row],[etmaaltemperatuur]]-stookgrens,0),"")</f>
        <v>0</v>
      </c>
    </row>
    <row r="2311" spans="1:15" x14ac:dyDescent="0.3">
      <c r="A2311">
        <v>286</v>
      </c>
      <c r="B2311">
        <v>20240423</v>
      </c>
      <c r="C2311">
        <v>3.5</v>
      </c>
      <c r="D2311">
        <v>5.3</v>
      </c>
      <c r="E2311">
        <v>1852</v>
      </c>
      <c r="F2311">
        <v>1.8</v>
      </c>
      <c r="H2311">
        <v>74</v>
      </c>
      <c r="I2311" s="101" t="s">
        <v>30</v>
      </c>
      <c r="J2311" s="1">
        <f>DATEVALUE(RIGHT(jaar_zip[[#This Row],[YYYYMMDD]],2)&amp;"-"&amp;MID(jaar_zip[[#This Row],[YYYYMMDD]],5,2)&amp;"-"&amp;LEFT(jaar_zip[[#This Row],[YYYYMMDD]],4))</f>
        <v>45405</v>
      </c>
      <c r="K2311" s="101" t="str">
        <f>IF(AND(VALUE(MONTH(jaar_zip[[#This Row],[Datum]]))=1,VALUE(WEEKNUM(jaar_zip[[#This Row],[Datum]],21))&gt;51),RIGHT(YEAR(jaar_zip[[#This Row],[Datum]])-1,2),RIGHT(YEAR(jaar_zip[[#This Row],[Datum]]),2))&amp;"-"&amp; TEXT(WEEKNUM(jaar_zip[[#This Row],[Datum]],21),"00")</f>
        <v>24-17</v>
      </c>
      <c r="L2311" s="101">
        <f>MONTH(jaar_zip[[#This Row],[Datum]])</f>
        <v>4</v>
      </c>
      <c r="M2311" s="101">
        <f>IF(ISNUMBER(jaar_zip[[#This Row],[etmaaltemperatuur]]),IF(jaar_zip[[#This Row],[etmaaltemperatuur]]&lt;stookgrens,stookgrens-jaar_zip[[#This Row],[etmaaltemperatuur]],0),"")</f>
        <v>12.7</v>
      </c>
      <c r="N2311" s="101">
        <f>IF(ISNUMBER(jaar_zip[[#This Row],[graaddagen]]),IF(OR(MONTH(jaar_zip[[#This Row],[Datum]])=1,MONTH(jaar_zip[[#This Row],[Datum]])=2,MONTH(jaar_zip[[#This Row],[Datum]])=11,MONTH(jaar_zip[[#This Row],[Datum]])=12),1.1,IF(OR(MONTH(jaar_zip[[#This Row],[Datum]])=3,MONTH(jaar_zip[[#This Row],[Datum]])=10),1,0.8))*jaar_zip[[#This Row],[graaddagen]],"")</f>
        <v>10.16</v>
      </c>
      <c r="O2311" s="101">
        <f>IF(ISNUMBER(jaar_zip[[#This Row],[etmaaltemperatuur]]),IF(jaar_zip[[#This Row],[etmaaltemperatuur]]&gt;stookgrens,jaar_zip[[#This Row],[etmaaltemperatuur]]-stookgrens,0),"")</f>
        <v>0</v>
      </c>
    </row>
    <row r="2312" spans="1:15" x14ac:dyDescent="0.3">
      <c r="A2312">
        <v>286</v>
      </c>
      <c r="B2312">
        <v>20240424</v>
      </c>
      <c r="C2312">
        <v>5.8</v>
      </c>
      <c r="D2312">
        <v>5.5</v>
      </c>
      <c r="E2312">
        <v>1410</v>
      </c>
      <c r="F2312">
        <v>5.7</v>
      </c>
      <c r="H2312">
        <v>84</v>
      </c>
      <c r="I2312" s="101" t="s">
        <v>30</v>
      </c>
      <c r="J2312" s="1">
        <f>DATEVALUE(RIGHT(jaar_zip[[#This Row],[YYYYMMDD]],2)&amp;"-"&amp;MID(jaar_zip[[#This Row],[YYYYMMDD]],5,2)&amp;"-"&amp;LEFT(jaar_zip[[#This Row],[YYYYMMDD]],4))</f>
        <v>45406</v>
      </c>
      <c r="K2312" s="101" t="str">
        <f>IF(AND(VALUE(MONTH(jaar_zip[[#This Row],[Datum]]))=1,VALUE(WEEKNUM(jaar_zip[[#This Row],[Datum]],21))&gt;51),RIGHT(YEAR(jaar_zip[[#This Row],[Datum]])-1,2),RIGHT(YEAR(jaar_zip[[#This Row],[Datum]]),2))&amp;"-"&amp; TEXT(WEEKNUM(jaar_zip[[#This Row],[Datum]],21),"00")</f>
        <v>24-17</v>
      </c>
      <c r="L2312" s="101">
        <f>MONTH(jaar_zip[[#This Row],[Datum]])</f>
        <v>4</v>
      </c>
      <c r="M2312" s="101">
        <f>IF(ISNUMBER(jaar_zip[[#This Row],[etmaaltemperatuur]]),IF(jaar_zip[[#This Row],[etmaaltemperatuur]]&lt;stookgrens,stookgrens-jaar_zip[[#This Row],[etmaaltemperatuur]],0),"")</f>
        <v>12.5</v>
      </c>
      <c r="N2312" s="101">
        <f>IF(ISNUMBER(jaar_zip[[#This Row],[graaddagen]]),IF(OR(MONTH(jaar_zip[[#This Row],[Datum]])=1,MONTH(jaar_zip[[#This Row],[Datum]])=2,MONTH(jaar_zip[[#This Row],[Datum]])=11,MONTH(jaar_zip[[#This Row],[Datum]])=12),1.1,IF(OR(MONTH(jaar_zip[[#This Row],[Datum]])=3,MONTH(jaar_zip[[#This Row],[Datum]])=10),1,0.8))*jaar_zip[[#This Row],[graaddagen]],"")</f>
        <v>10</v>
      </c>
      <c r="O2312" s="101">
        <f>IF(ISNUMBER(jaar_zip[[#This Row],[etmaaltemperatuur]]),IF(jaar_zip[[#This Row],[etmaaltemperatuur]]&gt;stookgrens,jaar_zip[[#This Row],[etmaaltemperatuur]]-stookgrens,0),"")</f>
        <v>0</v>
      </c>
    </row>
    <row r="2313" spans="1:15" x14ac:dyDescent="0.3">
      <c r="A2313">
        <v>286</v>
      </c>
      <c r="B2313">
        <v>20240425</v>
      </c>
      <c r="C2313">
        <v>4.7</v>
      </c>
      <c r="D2313">
        <v>6.3</v>
      </c>
      <c r="E2313">
        <v>1343</v>
      </c>
      <c r="F2313">
        <v>7.2</v>
      </c>
      <c r="H2313">
        <v>82</v>
      </c>
      <c r="I2313" s="101" t="s">
        <v>30</v>
      </c>
      <c r="J2313" s="1">
        <f>DATEVALUE(RIGHT(jaar_zip[[#This Row],[YYYYMMDD]],2)&amp;"-"&amp;MID(jaar_zip[[#This Row],[YYYYMMDD]],5,2)&amp;"-"&amp;LEFT(jaar_zip[[#This Row],[YYYYMMDD]],4))</f>
        <v>45407</v>
      </c>
      <c r="K2313" s="101" t="str">
        <f>IF(AND(VALUE(MONTH(jaar_zip[[#This Row],[Datum]]))=1,VALUE(WEEKNUM(jaar_zip[[#This Row],[Datum]],21))&gt;51),RIGHT(YEAR(jaar_zip[[#This Row],[Datum]])-1,2),RIGHT(YEAR(jaar_zip[[#This Row],[Datum]]),2))&amp;"-"&amp; TEXT(WEEKNUM(jaar_zip[[#This Row],[Datum]],21),"00")</f>
        <v>24-17</v>
      </c>
      <c r="L2313" s="101">
        <f>MONTH(jaar_zip[[#This Row],[Datum]])</f>
        <v>4</v>
      </c>
      <c r="M2313" s="101">
        <f>IF(ISNUMBER(jaar_zip[[#This Row],[etmaaltemperatuur]]),IF(jaar_zip[[#This Row],[etmaaltemperatuur]]&lt;stookgrens,stookgrens-jaar_zip[[#This Row],[etmaaltemperatuur]],0),"")</f>
        <v>11.7</v>
      </c>
      <c r="N2313" s="101">
        <f>IF(ISNUMBER(jaar_zip[[#This Row],[graaddagen]]),IF(OR(MONTH(jaar_zip[[#This Row],[Datum]])=1,MONTH(jaar_zip[[#This Row],[Datum]])=2,MONTH(jaar_zip[[#This Row],[Datum]])=11,MONTH(jaar_zip[[#This Row],[Datum]])=12),1.1,IF(OR(MONTH(jaar_zip[[#This Row],[Datum]])=3,MONTH(jaar_zip[[#This Row],[Datum]])=10),1,0.8))*jaar_zip[[#This Row],[graaddagen]],"")</f>
        <v>9.36</v>
      </c>
      <c r="O2313" s="101">
        <f>IF(ISNUMBER(jaar_zip[[#This Row],[etmaaltemperatuur]]),IF(jaar_zip[[#This Row],[etmaaltemperatuur]]&gt;stookgrens,jaar_zip[[#This Row],[etmaaltemperatuur]]-stookgrens,0),"")</f>
        <v>0</v>
      </c>
    </row>
    <row r="2314" spans="1:15" x14ac:dyDescent="0.3">
      <c r="A2314">
        <v>286</v>
      </c>
      <c r="B2314">
        <v>20240426</v>
      </c>
      <c r="C2314">
        <v>4</v>
      </c>
      <c r="D2314">
        <v>7.5</v>
      </c>
      <c r="E2314">
        <v>1809</v>
      </c>
      <c r="F2314">
        <v>0.5</v>
      </c>
      <c r="H2314">
        <v>82</v>
      </c>
      <c r="I2314" s="101" t="s">
        <v>30</v>
      </c>
      <c r="J2314" s="1">
        <f>DATEVALUE(RIGHT(jaar_zip[[#This Row],[YYYYMMDD]],2)&amp;"-"&amp;MID(jaar_zip[[#This Row],[YYYYMMDD]],5,2)&amp;"-"&amp;LEFT(jaar_zip[[#This Row],[YYYYMMDD]],4))</f>
        <v>45408</v>
      </c>
      <c r="K2314" s="101" t="str">
        <f>IF(AND(VALUE(MONTH(jaar_zip[[#This Row],[Datum]]))=1,VALUE(WEEKNUM(jaar_zip[[#This Row],[Datum]],21))&gt;51),RIGHT(YEAR(jaar_zip[[#This Row],[Datum]])-1,2),RIGHT(YEAR(jaar_zip[[#This Row],[Datum]]),2))&amp;"-"&amp; TEXT(WEEKNUM(jaar_zip[[#This Row],[Datum]],21),"00")</f>
        <v>24-17</v>
      </c>
      <c r="L2314" s="101">
        <f>MONTH(jaar_zip[[#This Row],[Datum]])</f>
        <v>4</v>
      </c>
      <c r="M2314" s="101">
        <f>IF(ISNUMBER(jaar_zip[[#This Row],[etmaaltemperatuur]]),IF(jaar_zip[[#This Row],[etmaaltemperatuur]]&lt;stookgrens,stookgrens-jaar_zip[[#This Row],[etmaaltemperatuur]],0),"")</f>
        <v>10.5</v>
      </c>
      <c r="N2314" s="101">
        <f>IF(ISNUMBER(jaar_zip[[#This Row],[graaddagen]]),IF(OR(MONTH(jaar_zip[[#This Row],[Datum]])=1,MONTH(jaar_zip[[#This Row],[Datum]])=2,MONTH(jaar_zip[[#This Row],[Datum]])=11,MONTH(jaar_zip[[#This Row],[Datum]])=12),1.1,IF(OR(MONTH(jaar_zip[[#This Row],[Datum]])=3,MONTH(jaar_zip[[#This Row],[Datum]])=10),1,0.8))*jaar_zip[[#This Row],[graaddagen]],"")</f>
        <v>8.4</v>
      </c>
      <c r="O2314" s="101">
        <f>IF(ISNUMBER(jaar_zip[[#This Row],[etmaaltemperatuur]]),IF(jaar_zip[[#This Row],[etmaaltemperatuur]]&gt;stookgrens,jaar_zip[[#This Row],[etmaaltemperatuur]]-stookgrens,0),"")</f>
        <v>0</v>
      </c>
    </row>
    <row r="2315" spans="1:15" x14ac:dyDescent="0.3">
      <c r="A2315">
        <v>286</v>
      </c>
      <c r="B2315">
        <v>20240427</v>
      </c>
      <c r="C2315">
        <v>3.4</v>
      </c>
      <c r="D2315">
        <v>11.3</v>
      </c>
      <c r="E2315">
        <v>1347</v>
      </c>
      <c r="F2315">
        <v>1.4</v>
      </c>
      <c r="H2315">
        <v>83</v>
      </c>
      <c r="I2315" s="101" t="s">
        <v>30</v>
      </c>
      <c r="J2315" s="1">
        <f>DATEVALUE(RIGHT(jaar_zip[[#This Row],[YYYYMMDD]],2)&amp;"-"&amp;MID(jaar_zip[[#This Row],[YYYYMMDD]],5,2)&amp;"-"&amp;LEFT(jaar_zip[[#This Row],[YYYYMMDD]],4))</f>
        <v>45409</v>
      </c>
      <c r="K2315" s="101" t="str">
        <f>IF(AND(VALUE(MONTH(jaar_zip[[#This Row],[Datum]]))=1,VALUE(WEEKNUM(jaar_zip[[#This Row],[Datum]],21))&gt;51),RIGHT(YEAR(jaar_zip[[#This Row],[Datum]])-1,2),RIGHT(YEAR(jaar_zip[[#This Row],[Datum]]),2))&amp;"-"&amp; TEXT(WEEKNUM(jaar_zip[[#This Row],[Datum]],21),"00")</f>
        <v>24-17</v>
      </c>
      <c r="L2315" s="101">
        <f>MONTH(jaar_zip[[#This Row],[Datum]])</f>
        <v>4</v>
      </c>
      <c r="M2315" s="101">
        <f>IF(ISNUMBER(jaar_zip[[#This Row],[etmaaltemperatuur]]),IF(jaar_zip[[#This Row],[etmaaltemperatuur]]&lt;stookgrens,stookgrens-jaar_zip[[#This Row],[etmaaltemperatuur]],0),"")</f>
        <v>6.6999999999999993</v>
      </c>
      <c r="N2315" s="101">
        <f>IF(ISNUMBER(jaar_zip[[#This Row],[graaddagen]]),IF(OR(MONTH(jaar_zip[[#This Row],[Datum]])=1,MONTH(jaar_zip[[#This Row],[Datum]])=2,MONTH(jaar_zip[[#This Row],[Datum]])=11,MONTH(jaar_zip[[#This Row],[Datum]])=12),1.1,IF(OR(MONTH(jaar_zip[[#This Row],[Datum]])=3,MONTH(jaar_zip[[#This Row],[Datum]])=10),1,0.8))*jaar_zip[[#This Row],[graaddagen]],"")</f>
        <v>5.3599999999999994</v>
      </c>
      <c r="O2315" s="101">
        <f>IF(ISNUMBER(jaar_zip[[#This Row],[etmaaltemperatuur]]),IF(jaar_zip[[#This Row],[etmaaltemperatuur]]&gt;stookgrens,jaar_zip[[#This Row],[etmaaltemperatuur]]-stookgrens,0),"")</f>
        <v>0</v>
      </c>
    </row>
    <row r="2316" spans="1:15" x14ac:dyDescent="0.3">
      <c r="A2316">
        <v>286</v>
      </c>
      <c r="B2316">
        <v>20240428</v>
      </c>
      <c r="C2316">
        <v>7.3</v>
      </c>
      <c r="D2316">
        <v>14.1</v>
      </c>
      <c r="E2316">
        <v>1797</v>
      </c>
      <c r="F2316">
        <v>0.1</v>
      </c>
      <c r="H2316">
        <v>66</v>
      </c>
      <c r="I2316" s="101" t="s">
        <v>30</v>
      </c>
      <c r="J2316" s="1">
        <f>DATEVALUE(RIGHT(jaar_zip[[#This Row],[YYYYMMDD]],2)&amp;"-"&amp;MID(jaar_zip[[#This Row],[YYYYMMDD]],5,2)&amp;"-"&amp;LEFT(jaar_zip[[#This Row],[YYYYMMDD]],4))</f>
        <v>45410</v>
      </c>
      <c r="K2316" s="101" t="str">
        <f>IF(AND(VALUE(MONTH(jaar_zip[[#This Row],[Datum]]))=1,VALUE(WEEKNUM(jaar_zip[[#This Row],[Datum]],21))&gt;51),RIGHT(YEAR(jaar_zip[[#This Row],[Datum]])-1,2),RIGHT(YEAR(jaar_zip[[#This Row],[Datum]]),2))&amp;"-"&amp; TEXT(WEEKNUM(jaar_zip[[#This Row],[Datum]],21),"00")</f>
        <v>24-17</v>
      </c>
      <c r="L2316" s="101">
        <f>MONTH(jaar_zip[[#This Row],[Datum]])</f>
        <v>4</v>
      </c>
      <c r="M2316" s="101">
        <f>IF(ISNUMBER(jaar_zip[[#This Row],[etmaaltemperatuur]]),IF(jaar_zip[[#This Row],[etmaaltemperatuur]]&lt;stookgrens,stookgrens-jaar_zip[[#This Row],[etmaaltemperatuur]],0),"")</f>
        <v>3.9000000000000004</v>
      </c>
      <c r="N2316" s="101">
        <f>IF(ISNUMBER(jaar_zip[[#This Row],[graaddagen]]),IF(OR(MONTH(jaar_zip[[#This Row],[Datum]])=1,MONTH(jaar_zip[[#This Row],[Datum]])=2,MONTH(jaar_zip[[#This Row],[Datum]])=11,MONTH(jaar_zip[[#This Row],[Datum]])=12),1.1,IF(OR(MONTH(jaar_zip[[#This Row],[Datum]])=3,MONTH(jaar_zip[[#This Row],[Datum]])=10),1,0.8))*jaar_zip[[#This Row],[graaddagen]],"")</f>
        <v>3.1200000000000006</v>
      </c>
      <c r="O2316" s="101">
        <f>IF(ISNUMBER(jaar_zip[[#This Row],[etmaaltemperatuur]]),IF(jaar_zip[[#This Row],[etmaaltemperatuur]]&gt;stookgrens,jaar_zip[[#This Row],[etmaaltemperatuur]]-stookgrens,0),"")</f>
        <v>0</v>
      </c>
    </row>
    <row r="2317" spans="1:15" x14ac:dyDescent="0.3">
      <c r="A2317">
        <v>286</v>
      </c>
      <c r="B2317">
        <v>20240429</v>
      </c>
      <c r="C2317">
        <v>3.9</v>
      </c>
      <c r="D2317">
        <v>13.2</v>
      </c>
      <c r="E2317">
        <v>2156</v>
      </c>
      <c r="F2317">
        <v>0</v>
      </c>
      <c r="H2317">
        <v>68</v>
      </c>
      <c r="I2317" s="101" t="s">
        <v>30</v>
      </c>
      <c r="J2317" s="1">
        <f>DATEVALUE(RIGHT(jaar_zip[[#This Row],[YYYYMMDD]],2)&amp;"-"&amp;MID(jaar_zip[[#This Row],[YYYYMMDD]],5,2)&amp;"-"&amp;LEFT(jaar_zip[[#This Row],[YYYYMMDD]],4))</f>
        <v>45411</v>
      </c>
      <c r="K2317" s="101" t="str">
        <f>IF(AND(VALUE(MONTH(jaar_zip[[#This Row],[Datum]]))=1,VALUE(WEEKNUM(jaar_zip[[#This Row],[Datum]],21))&gt;51),RIGHT(YEAR(jaar_zip[[#This Row],[Datum]])-1,2),RIGHT(YEAR(jaar_zip[[#This Row],[Datum]]),2))&amp;"-"&amp; TEXT(WEEKNUM(jaar_zip[[#This Row],[Datum]],21),"00")</f>
        <v>24-18</v>
      </c>
      <c r="L2317" s="101">
        <f>MONTH(jaar_zip[[#This Row],[Datum]])</f>
        <v>4</v>
      </c>
      <c r="M2317" s="101">
        <f>IF(ISNUMBER(jaar_zip[[#This Row],[etmaaltemperatuur]]),IF(jaar_zip[[#This Row],[etmaaltemperatuur]]&lt;stookgrens,stookgrens-jaar_zip[[#This Row],[etmaaltemperatuur]],0),"")</f>
        <v>4.8000000000000007</v>
      </c>
      <c r="N2317" s="101">
        <f>IF(ISNUMBER(jaar_zip[[#This Row],[graaddagen]]),IF(OR(MONTH(jaar_zip[[#This Row],[Datum]])=1,MONTH(jaar_zip[[#This Row],[Datum]])=2,MONTH(jaar_zip[[#This Row],[Datum]])=11,MONTH(jaar_zip[[#This Row],[Datum]])=12),1.1,IF(OR(MONTH(jaar_zip[[#This Row],[Datum]])=3,MONTH(jaar_zip[[#This Row],[Datum]])=10),1,0.8))*jaar_zip[[#This Row],[graaddagen]],"")</f>
        <v>3.8400000000000007</v>
      </c>
      <c r="O2317" s="101">
        <f>IF(ISNUMBER(jaar_zip[[#This Row],[etmaaltemperatuur]]),IF(jaar_zip[[#This Row],[etmaaltemperatuur]]&gt;stookgrens,jaar_zip[[#This Row],[etmaaltemperatuur]]-stookgrens,0),"")</f>
        <v>0</v>
      </c>
    </row>
    <row r="2318" spans="1:15" x14ac:dyDescent="0.3">
      <c r="A2318">
        <v>286</v>
      </c>
      <c r="B2318">
        <v>20240430</v>
      </c>
      <c r="C2318">
        <v>2.6</v>
      </c>
      <c r="D2318">
        <v>16.2</v>
      </c>
      <c r="E2318">
        <v>1680</v>
      </c>
      <c r="F2318">
        <v>0.1</v>
      </c>
      <c r="H2318">
        <v>80</v>
      </c>
      <c r="I2318" s="101" t="s">
        <v>30</v>
      </c>
      <c r="J2318" s="1">
        <f>DATEVALUE(RIGHT(jaar_zip[[#This Row],[YYYYMMDD]],2)&amp;"-"&amp;MID(jaar_zip[[#This Row],[YYYYMMDD]],5,2)&amp;"-"&amp;LEFT(jaar_zip[[#This Row],[YYYYMMDD]],4))</f>
        <v>45412</v>
      </c>
      <c r="K2318" s="101" t="str">
        <f>IF(AND(VALUE(MONTH(jaar_zip[[#This Row],[Datum]]))=1,VALUE(WEEKNUM(jaar_zip[[#This Row],[Datum]],21))&gt;51),RIGHT(YEAR(jaar_zip[[#This Row],[Datum]])-1,2),RIGHT(YEAR(jaar_zip[[#This Row],[Datum]]),2))&amp;"-"&amp; TEXT(WEEKNUM(jaar_zip[[#This Row],[Datum]],21),"00")</f>
        <v>24-18</v>
      </c>
      <c r="L2318" s="101">
        <f>MONTH(jaar_zip[[#This Row],[Datum]])</f>
        <v>4</v>
      </c>
      <c r="M2318" s="101">
        <f>IF(ISNUMBER(jaar_zip[[#This Row],[etmaaltemperatuur]]),IF(jaar_zip[[#This Row],[etmaaltemperatuur]]&lt;stookgrens,stookgrens-jaar_zip[[#This Row],[etmaaltemperatuur]],0),"")</f>
        <v>1.8000000000000007</v>
      </c>
      <c r="N2318" s="101">
        <f>IF(ISNUMBER(jaar_zip[[#This Row],[graaddagen]]),IF(OR(MONTH(jaar_zip[[#This Row],[Datum]])=1,MONTH(jaar_zip[[#This Row],[Datum]])=2,MONTH(jaar_zip[[#This Row],[Datum]])=11,MONTH(jaar_zip[[#This Row],[Datum]])=12),1.1,IF(OR(MONTH(jaar_zip[[#This Row],[Datum]])=3,MONTH(jaar_zip[[#This Row],[Datum]])=10),1,0.8))*jaar_zip[[#This Row],[graaddagen]],"")</f>
        <v>1.4400000000000006</v>
      </c>
      <c r="O2318" s="101">
        <f>IF(ISNUMBER(jaar_zip[[#This Row],[etmaaltemperatuur]]),IF(jaar_zip[[#This Row],[etmaaltemperatuur]]&gt;stookgrens,jaar_zip[[#This Row],[etmaaltemperatuur]]-stookgrens,0),"")</f>
        <v>0</v>
      </c>
    </row>
    <row r="2319" spans="1:15" x14ac:dyDescent="0.3">
      <c r="A2319">
        <v>286</v>
      </c>
      <c r="B2319">
        <v>20240501</v>
      </c>
      <c r="C2319">
        <v>4.4000000000000004</v>
      </c>
      <c r="D2319">
        <v>17.399999999999999</v>
      </c>
      <c r="E2319">
        <v>2213</v>
      </c>
      <c r="F2319">
        <v>0</v>
      </c>
      <c r="H2319">
        <v>78</v>
      </c>
      <c r="I2319" s="101" t="s">
        <v>30</v>
      </c>
      <c r="J2319" s="1">
        <f>DATEVALUE(RIGHT(jaar_zip[[#This Row],[YYYYMMDD]],2)&amp;"-"&amp;MID(jaar_zip[[#This Row],[YYYYMMDD]],5,2)&amp;"-"&amp;LEFT(jaar_zip[[#This Row],[YYYYMMDD]],4))</f>
        <v>45413</v>
      </c>
      <c r="K2319" s="101" t="str">
        <f>IF(AND(VALUE(MONTH(jaar_zip[[#This Row],[Datum]]))=1,VALUE(WEEKNUM(jaar_zip[[#This Row],[Datum]],21))&gt;51),RIGHT(YEAR(jaar_zip[[#This Row],[Datum]])-1,2),RIGHT(YEAR(jaar_zip[[#This Row],[Datum]]),2))&amp;"-"&amp; TEXT(WEEKNUM(jaar_zip[[#This Row],[Datum]],21),"00")</f>
        <v>24-18</v>
      </c>
      <c r="L2319" s="101">
        <f>MONTH(jaar_zip[[#This Row],[Datum]])</f>
        <v>5</v>
      </c>
      <c r="M2319" s="101">
        <f>IF(ISNUMBER(jaar_zip[[#This Row],[etmaaltemperatuur]]),IF(jaar_zip[[#This Row],[etmaaltemperatuur]]&lt;stookgrens,stookgrens-jaar_zip[[#This Row],[etmaaltemperatuur]],0),"")</f>
        <v>0.60000000000000142</v>
      </c>
      <c r="N2319" s="101">
        <f>IF(ISNUMBER(jaar_zip[[#This Row],[graaddagen]]),IF(OR(MONTH(jaar_zip[[#This Row],[Datum]])=1,MONTH(jaar_zip[[#This Row],[Datum]])=2,MONTH(jaar_zip[[#This Row],[Datum]])=11,MONTH(jaar_zip[[#This Row],[Datum]])=12),1.1,IF(OR(MONTH(jaar_zip[[#This Row],[Datum]])=3,MONTH(jaar_zip[[#This Row],[Datum]])=10),1,0.8))*jaar_zip[[#This Row],[graaddagen]],"")</f>
        <v>0.48000000000000115</v>
      </c>
      <c r="O2319" s="101">
        <f>IF(ISNUMBER(jaar_zip[[#This Row],[etmaaltemperatuur]]),IF(jaar_zip[[#This Row],[etmaaltemperatuur]]&gt;stookgrens,jaar_zip[[#This Row],[etmaaltemperatuur]]-stookgrens,0),"")</f>
        <v>0</v>
      </c>
    </row>
    <row r="2320" spans="1:15" x14ac:dyDescent="0.3">
      <c r="A2320">
        <v>290</v>
      </c>
      <c r="B2320">
        <v>20240101</v>
      </c>
      <c r="C2320">
        <v>6.3</v>
      </c>
      <c r="D2320">
        <v>6.8</v>
      </c>
      <c r="E2320">
        <v>127</v>
      </c>
      <c r="F2320">
        <v>4.8</v>
      </c>
      <c r="G2320">
        <v>1002.1</v>
      </c>
      <c r="H2320">
        <v>83</v>
      </c>
      <c r="I2320" s="101" t="s">
        <v>31</v>
      </c>
      <c r="J2320" s="1">
        <f>DATEVALUE(RIGHT(jaar_zip[[#This Row],[YYYYMMDD]],2)&amp;"-"&amp;MID(jaar_zip[[#This Row],[YYYYMMDD]],5,2)&amp;"-"&amp;LEFT(jaar_zip[[#This Row],[YYYYMMDD]],4))</f>
        <v>45292</v>
      </c>
      <c r="K2320" s="101" t="str">
        <f>IF(AND(VALUE(MONTH(jaar_zip[[#This Row],[Datum]]))=1,VALUE(WEEKNUM(jaar_zip[[#This Row],[Datum]],21))&gt;51),RIGHT(YEAR(jaar_zip[[#This Row],[Datum]])-1,2),RIGHT(YEAR(jaar_zip[[#This Row],[Datum]]),2))&amp;"-"&amp; TEXT(WEEKNUM(jaar_zip[[#This Row],[Datum]],21),"00")</f>
        <v>24-01</v>
      </c>
      <c r="L2320" s="101">
        <f>MONTH(jaar_zip[[#This Row],[Datum]])</f>
        <v>1</v>
      </c>
      <c r="M2320" s="101">
        <f>IF(ISNUMBER(jaar_zip[[#This Row],[etmaaltemperatuur]]),IF(jaar_zip[[#This Row],[etmaaltemperatuur]]&lt;stookgrens,stookgrens-jaar_zip[[#This Row],[etmaaltemperatuur]],0),"")</f>
        <v>11.2</v>
      </c>
      <c r="N2320" s="101">
        <f>IF(ISNUMBER(jaar_zip[[#This Row],[graaddagen]]),IF(OR(MONTH(jaar_zip[[#This Row],[Datum]])=1,MONTH(jaar_zip[[#This Row],[Datum]])=2,MONTH(jaar_zip[[#This Row],[Datum]])=11,MONTH(jaar_zip[[#This Row],[Datum]])=12),1.1,IF(OR(MONTH(jaar_zip[[#This Row],[Datum]])=3,MONTH(jaar_zip[[#This Row],[Datum]])=10),1,0.8))*jaar_zip[[#This Row],[graaddagen]],"")</f>
        <v>12.32</v>
      </c>
      <c r="O2320" s="101">
        <f>IF(ISNUMBER(jaar_zip[[#This Row],[etmaaltemperatuur]]),IF(jaar_zip[[#This Row],[etmaaltemperatuur]]&gt;stookgrens,jaar_zip[[#This Row],[etmaaltemperatuur]]-stookgrens,0),"")</f>
        <v>0</v>
      </c>
    </row>
    <row r="2321" spans="1:15" x14ac:dyDescent="0.3">
      <c r="A2321">
        <v>290</v>
      </c>
      <c r="B2321">
        <v>20240102</v>
      </c>
      <c r="C2321">
        <v>6.6</v>
      </c>
      <c r="D2321">
        <v>9.6</v>
      </c>
      <c r="E2321">
        <v>78</v>
      </c>
      <c r="F2321">
        <v>22.7</v>
      </c>
      <c r="G2321">
        <v>989.2</v>
      </c>
      <c r="H2321">
        <v>90</v>
      </c>
      <c r="I2321" s="101" t="s">
        <v>31</v>
      </c>
      <c r="J2321" s="1">
        <f>DATEVALUE(RIGHT(jaar_zip[[#This Row],[YYYYMMDD]],2)&amp;"-"&amp;MID(jaar_zip[[#This Row],[YYYYMMDD]],5,2)&amp;"-"&amp;LEFT(jaar_zip[[#This Row],[YYYYMMDD]],4))</f>
        <v>45293</v>
      </c>
      <c r="K2321" s="101" t="str">
        <f>IF(AND(VALUE(MONTH(jaar_zip[[#This Row],[Datum]]))=1,VALUE(WEEKNUM(jaar_zip[[#This Row],[Datum]],21))&gt;51),RIGHT(YEAR(jaar_zip[[#This Row],[Datum]])-1,2),RIGHT(YEAR(jaar_zip[[#This Row],[Datum]]),2))&amp;"-"&amp; TEXT(WEEKNUM(jaar_zip[[#This Row],[Datum]],21),"00")</f>
        <v>24-01</v>
      </c>
      <c r="L2321" s="101">
        <f>MONTH(jaar_zip[[#This Row],[Datum]])</f>
        <v>1</v>
      </c>
      <c r="M2321" s="101">
        <f>IF(ISNUMBER(jaar_zip[[#This Row],[etmaaltemperatuur]]),IF(jaar_zip[[#This Row],[etmaaltemperatuur]]&lt;stookgrens,stookgrens-jaar_zip[[#This Row],[etmaaltemperatuur]],0),"")</f>
        <v>8.4</v>
      </c>
      <c r="N2321" s="101">
        <f>IF(ISNUMBER(jaar_zip[[#This Row],[graaddagen]]),IF(OR(MONTH(jaar_zip[[#This Row],[Datum]])=1,MONTH(jaar_zip[[#This Row],[Datum]])=2,MONTH(jaar_zip[[#This Row],[Datum]])=11,MONTH(jaar_zip[[#This Row],[Datum]])=12),1.1,IF(OR(MONTH(jaar_zip[[#This Row],[Datum]])=3,MONTH(jaar_zip[[#This Row],[Datum]])=10),1,0.8))*jaar_zip[[#This Row],[graaddagen]],"")</f>
        <v>9.240000000000002</v>
      </c>
      <c r="O2321" s="101">
        <f>IF(ISNUMBER(jaar_zip[[#This Row],[etmaaltemperatuur]]),IF(jaar_zip[[#This Row],[etmaaltemperatuur]]&gt;stookgrens,jaar_zip[[#This Row],[etmaaltemperatuur]]-stookgrens,0),"")</f>
        <v>0</v>
      </c>
    </row>
    <row r="2322" spans="1:15" x14ac:dyDescent="0.3">
      <c r="A2322">
        <v>290</v>
      </c>
      <c r="B2322">
        <v>20240103</v>
      </c>
      <c r="C2322">
        <v>7.6</v>
      </c>
      <c r="D2322">
        <v>9</v>
      </c>
      <c r="E2322">
        <v>128</v>
      </c>
      <c r="F2322">
        <v>7.2</v>
      </c>
      <c r="G2322">
        <v>988.4</v>
      </c>
      <c r="H2322">
        <v>86</v>
      </c>
      <c r="I2322" s="101" t="s">
        <v>31</v>
      </c>
      <c r="J2322" s="1">
        <f>DATEVALUE(RIGHT(jaar_zip[[#This Row],[YYYYMMDD]],2)&amp;"-"&amp;MID(jaar_zip[[#This Row],[YYYYMMDD]],5,2)&amp;"-"&amp;LEFT(jaar_zip[[#This Row],[YYYYMMDD]],4))</f>
        <v>45294</v>
      </c>
      <c r="K2322" s="101" t="str">
        <f>IF(AND(VALUE(MONTH(jaar_zip[[#This Row],[Datum]]))=1,VALUE(WEEKNUM(jaar_zip[[#This Row],[Datum]],21))&gt;51),RIGHT(YEAR(jaar_zip[[#This Row],[Datum]])-1,2),RIGHT(YEAR(jaar_zip[[#This Row],[Datum]]),2))&amp;"-"&amp; TEXT(WEEKNUM(jaar_zip[[#This Row],[Datum]],21),"00")</f>
        <v>24-01</v>
      </c>
      <c r="L2322" s="101">
        <f>MONTH(jaar_zip[[#This Row],[Datum]])</f>
        <v>1</v>
      </c>
      <c r="M2322" s="101">
        <f>IF(ISNUMBER(jaar_zip[[#This Row],[etmaaltemperatuur]]),IF(jaar_zip[[#This Row],[etmaaltemperatuur]]&lt;stookgrens,stookgrens-jaar_zip[[#This Row],[etmaaltemperatuur]],0),"")</f>
        <v>9</v>
      </c>
      <c r="N2322" s="101">
        <f>IF(ISNUMBER(jaar_zip[[#This Row],[graaddagen]]),IF(OR(MONTH(jaar_zip[[#This Row],[Datum]])=1,MONTH(jaar_zip[[#This Row],[Datum]])=2,MONTH(jaar_zip[[#This Row],[Datum]])=11,MONTH(jaar_zip[[#This Row],[Datum]])=12),1.1,IF(OR(MONTH(jaar_zip[[#This Row],[Datum]])=3,MONTH(jaar_zip[[#This Row],[Datum]])=10),1,0.8))*jaar_zip[[#This Row],[graaddagen]],"")</f>
        <v>9.9</v>
      </c>
      <c r="O2322" s="101">
        <f>IF(ISNUMBER(jaar_zip[[#This Row],[etmaaltemperatuur]]),IF(jaar_zip[[#This Row],[etmaaltemperatuur]]&gt;stookgrens,jaar_zip[[#This Row],[etmaaltemperatuur]]-stookgrens,0),"")</f>
        <v>0</v>
      </c>
    </row>
    <row r="2323" spans="1:15" x14ac:dyDescent="0.3">
      <c r="A2323">
        <v>290</v>
      </c>
      <c r="B2323">
        <v>20240104</v>
      </c>
      <c r="C2323">
        <v>2.6</v>
      </c>
      <c r="D2323">
        <v>5.8</v>
      </c>
      <c r="E2323">
        <v>127</v>
      </c>
      <c r="F2323">
        <v>3.2</v>
      </c>
      <c r="G2323">
        <v>1001.4</v>
      </c>
      <c r="H2323">
        <v>89</v>
      </c>
      <c r="I2323" s="101" t="s">
        <v>31</v>
      </c>
      <c r="J2323" s="1">
        <f>DATEVALUE(RIGHT(jaar_zip[[#This Row],[YYYYMMDD]],2)&amp;"-"&amp;MID(jaar_zip[[#This Row],[YYYYMMDD]],5,2)&amp;"-"&amp;LEFT(jaar_zip[[#This Row],[YYYYMMDD]],4))</f>
        <v>45295</v>
      </c>
      <c r="K2323" s="101" t="str">
        <f>IF(AND(VALUE(MONTH(jaar_zip[[#This Row],[Datum]]))=1,VALUE(WEEKNUM(jaar_zip[[#This Row],[Datum]],21))&gt;51),RIGHT(YEAR(jaar_zip[[#This Row],[Datum]])-1,2),RIGHT(YEAR(jaar_zip[[#This Row],[Datum]]),2))&amp;"-"&amp; TEXT(WEEKNUM(jaar_zip[[#This Row],[Datum]],21),"00")</f>
        <v>24-01</v>
      </c>
      <c r="L2323" s="101">
        <f>MONTH(jaar_zip[[#This Row],[Datum]])</f>
        <v>1</v>
      </c>
      <c r="M2323" s="101">
        <f>IF(ISNUMBER(jaar_zip[[#This Row],[etmaaltemperatuur]]),IF(jaar_zip[[#This Row],[etmaaltemperatuur]]&lt;stookgrens,stookgrens-jaar_zip[[#This Row],[etmaaltemperatuur]],0),"")</f>
        <v>12.2</v>
      </c>
      <c r="N2323" s="101">
        <f>IF(ISNUMBER(jaar_zip[[#This Row],[graaddagen]]),IF(OR(MONTH(jaar_zip[[#This Row],[Datum]])=1,MONTH(jaar_zip[[#This Row],[Datum]])=2,MONTH(jaar_zip[[#This Row],[Datum]])=11,MONTH(jaar_zip[[#This Row],[Datum]])=12),1.1,IF(OR(MONTH(jaar_zip[[#This Row],[Datum]])=3,MONTH(jaar_zip[[#This Row],[Datum]])=10),1,0.8))*jaar_zip[[#This Row],[graaddagen]],"")</f>
        <v>13.42</v>
      </c>
      <c r="O2323" s="101">
        <f>IF(ISNUMBER(jaar_zip[[#This Row],[etmaaltemperatuur]]),IF(jaar_zip[[#This Row],[etmaaltemperatuur]]&gt;stookgrens,jaar_zip[[#This Row],[etmaaltemperatuur]]-stookgrens,0),"")</f>
        <v>0</v>
      </c>
    </row>
    <row r="2324" spans="1:15" x14ac:dyDescent="0.3">
      <c r="A2324">
        <v>290</v>
      </c>
      <c r="B2324">
        <v>20240105</v>
      </c>
      <c r="C2324">
        <v>4.5</v>
      </c>
      <c r="D2324">
        <v>6.3</v>
      </c>
      <c r="E2324">
        <v>100</v>
      </c>
      <c r="F2324">
        <v>15.8</v>
      </c>
      <c r="G2324">
        <v>998.1</v>
      </c>
      <c r="H2324">
        <v>92</v>
      </c>
      <c r="I2324" s="101" t="s">
        <v>31</v>
      </c>
      <c r="J2324" s="1">
        <f>DATEVALUE(RIGHT(jaar_zip[[#This Row],[YYYYMMDD]],2)&amp;"-"&amp;MID(jaar_zip[[#This Row],[YYYYMMDD]],5,2)&amp;"-"&amp;LEFT(jaar_zip[[#This Row],[YYYYMMDD]],4))</f>
        <v>45296</v>
      </c>
      <c r="K2324" s="101" t="str">
        <f>IF(AND(VALUE(MONTH(jaar_zip[[#This Row],[Datum]]))=1,VALUE(WEEKNUM(jaar_zip[[#This Row],[Datum]],21))&gt;51),RIGHT(YEAR(jaar_zip[[#This Row],[Datum]])-1,2),RIGHT(YEAR(jaar_zip[[#This Row],[Datum]]),2))&amp;"-"&amp; TEXT(WEEKNUM(jaar_zip[[#This Row],[Datum]],21),"00")</f>
        <v>24-01</v>
      </c>
      <c r="L2324" s="101">
        <f>MONTH(jaar_zip[[#This Row],[Datum]])</f>
        <v>1</v>
      </c>
      <c r="M2324" s="101">
        <f>IF(ISNUMBER(jaar_zip[[#This Row],[etmaaltemperatuur]]),IF(jaar_zip[[#This Row],[etmaaltemperatuur]]&lt;stookgrens,stookgrens-jaar_zip[[#This Row],[etmaaltemperatuur]],0),"")</f>
        <v>11.7</v>
      </c>
      <c r="N2324" s="101">
        <f>IF(ISNUMBER(jaar_zip[[#This Row],[graaddagen]]),IF(OR(MONTH(jaar_zip[[#This Row],[Datum]])=1,MONTH(jaar_zip[[#This Row],[Datum]])=2,MONTH(jaar_zip[[#This Row],[Datum]])=11,MONTH(jaar_zip[[#This Row],[Datum]])=12),1.1,IF(OR(MONTH(jaar_zip[[#This Row],[Datum]])=3,MONTH(jaar_zip[[#This Row],[Datum]])=10),1,0.8))*jaar_zip[[#This Row],[graaddagen]],"")</f>
        <v>12.870000000000001</v>
      </c>
      <c r="O2324" s="101">
        <f>IF(ISNUMBER(jaar_zip[[#This Row],[etmaaltemperatuur]]),IF(jaar_zip[[#This Row],[etmaaltemperatuur]]&gt;stookgrens,jaar_zip[[#This Row],[etmaaltemperatuur]]-stookgrens,0),"")</f>
        <v>0</v>
      </c>
    </row>
    <row r="2325" spans="1:15" x14ac:dyDescent="0.3">
      <c r="A2325">
        <v>290</v>
      </c>
      <c r="B2325">
        <v>20240106</v>
      </c>
      <c r="C2325">
        <v>3.5</v>
      </c>
      <c r="D2325">
        <v>1.2</v>
      </c>
      <c r="E2325">
        <v>48</v>
      </c>
      <c r="F2325">
        <v>0.5</v>
      </c>
      <c r="G2325">
        <v>1011</v>
      </c>
      <c r="H2325">
        <v>95</v>
      </c>
      <c r="I2325" s="101" t="s">
        <v>31</v>
      </c>
      <c r="J2325" s="1">
        <f>DATEVALUE(RIGHT(jaar_zip[[#This Row],[YYYYMMDD]],2)&amp;"-"&amp;MID(jaar_zip[[#This Row],[YYYYMMDD]],5,2)&amp;"-"&amp;LEFT(jaar_zip[[#This Row],[YYYYMMDD]],4))</f>
        <v>45297</v>
      </c>
      <c r="K2325" s="101" t="str">
        <f>IF(AND(VALUE(MONTH(jaar_zip[[#This Row],[Datum]]))=1,VALUE(WEEKNUM(jaar_zip[[#This Row],[Datum]],21))&gt;51),RIGHT(YEAR(jaar_zip[[#This Row],[Datum]])-1,2),RIGHT(YEAR(jaar_zip[[#This Row],[Datum]]),2))&amp;"-"&amp; TEXT(WEEKNUM(jaar_zip[[#This Row],[Datum]],21),"00")</f>
        <v>24-01</v>
      </c>
      <c r="L2325" s="101">
        <f>MONTH(jaar_zip[[#This Row],[Datum]])</f>
        <v>1</v>
      </c>
      <c r="M2325" s="101">
        <f>IF(ISNUMBER(jaar_zip[[#This Row],[etmaaltemperatuur]]),IF(jaar_zip[[#This Row],[etmaaltemperatuur]]&lt;stookgrens,stookgrens-jaar_zip[[#This Row],[etmaaltemperatuur]],0),"")</f>
        <v>16.8</v>
      </c>
      <c r="N2325" s="101">
        <f>IF(ISNUMBER(jaar_zip[[#This Row],[graaddagen]]),IF(OR(MONTH(jaar_zip[[#This Row],[Datum]])=1,MONTH(jaar_zip[[#This Row],[Datum]])=2,MONTH(jaar_zip[[#This Row],[Datum]])=11,MONTH(jaar_zip[[#This Row],[Datum]])=12),1.1,IF(OR(MONTH(jaar_zip[[#This Row],[Datum]])=3,MONTH(jaar_zip[[#This Row],[Datum]])=10),1,0.8))*jaar_zip[[#This Row],[graaddagen]],"")</f>
        <v>18.480000000000004</v>
      </c>
      <c r="O2325" s="101">
        <f>IF(ISNUMBER(jaar_zip[[#This Row],[etmaaltemperatuur]]),IF(jaar_zip[[#This Row],[etmaaltemperatuur]]&gt;stookgrens,jaar_zip[[#This Row],[etmaaltemperatuur]]-stookgrens,0),"")</f>
        <v>0</v>
      </c>
    </row>
    <row r="2326" spans="1:15" x14ac:dyDescent="0.3">
      <c r="A2326">
        <v>290</v>
      </c>
      <c r="B2326">
        <v>20240107</v>
      </c>
      <c r="C2326">
        <v>5.0999999999999996</v>
      </c>
      <c r="D2326">
        <v>-1.1000000000000001</v>
      </c>
      <c r="E2326">
        <v>292</v>
      </c>
      <c r="F2326">
        <v>-0.1</v>
      </c>
      <c r="G2326">
        <v>1025.5</v>
      </c>
      <c r="H2326">
        <v>78</v>
      </c>
      <c r="I2326" s="101" t="s">
        <v>31</v>
      </c>
      <c r="J2326" s="1">
        <f>DATEVALUE(RIGHT(jaar_zip[[#This Row],[YYYYMMDD]],2)&amp;"-"&amp;MID(jaar_zip[[#This Row],[YYYYMMDD]],5,2)&amp;"-"&amp;LEFT(jaar_zip[[#This Row],[YYYYMMDD]],4))</f>
        <v>45298</v>
      </c>
      <c r="K2326" s="101" t="str">
        <f>IF(AND(VALUE(MONTH(jaar_zip[[#This Row],[Datum]]))=1,VALUE(WEEKNUM(jaar_zip[[#This Row],[Datum]],21))&gt;51),RIGHT(YEAR(jaar_zip[[#This Row],[Datum]])-1,2),RIGHT(YEAR(jaar_zip[[#This Row],[Datum]]),2))&amp;"-"&amp; TEXT(WEEKNUM(jaar_zip[[#This Row],[Datum]],21),"00")</f>
        <v>24-01</v>
      </c>
      <c r="L2326" s="101">
        <f>MONTH(jaar_zip[[#This Row],[Datum]])</f>
        <v>1</v>
      </c>
      <c r="M2326" s="101">
        <f>IF(ISNUMBER(jaar_zip[[#This Row],[etmaaltemperatuur]]),IF(jaar_zip[[#This Row],[etmaaltemperatuur]]&lt;stookgrens,stookgrens-jaar_zip[[#This Row],[etmaaltemperatuur]],0),"")</f>
        <v>19.100000000000001</v>
      </c>
      <c r="N2326" s="101">
        <f>IF(ISNUMBER(jaar_zip[[#This Row],[graaddagen]]),IF(OR(MONTH(jaar_zip[[#This Row],[Datum]])=1,MONTH(jaar_zip[[#This Row],[Datum]])=2,MONTH(jaar_zip[[#This Row],[Datum]])=11,MONTH(jaar_zip[[#This Row],[Datum]])=12),1.1,IF(OR(MONTH(jaar_zip[[#This Row],[Datum]])=3,MONTH(jaar_zip[[#This Row],[Datum]])=10),1,0.8))*jaar_zip[[#This Row],[graaddagen]],"")</f>
        <v>21.01</v>
      </c>
      <c r="O2326" s="101">
        <f>IF(ISNUMBER(jaar_zip[[#This Row],[etmaaltemperatuur]]),IF(jaar_zip[[#This Row],[etmaaltemperatuur]]&gt;stookgrens,jaar_zip[[#This Row],[etmaaltemperatuur]]-stookgrens,0),"")</f>
        <v>0</v>
      </c>
    </row>
    <row r="2327" spans="1:15" x14ac:dyDescent="0.3">
      <c r="A2327">
        <v>290</v>
      </c>
      <c r="B2327">
        <v>20240108</v>
      </c>
      <c r="C2327">
        <v>5.4</v>
      </c>
      <c r="D2327">
        <v>-2.2999999999999998</v>
      </c>
      <c r="E2327">
        <v>344</v>
      </c>
      <c r="F2327">
        <v>-0.1</v>
      </c>
      <c r="G2327">
        <v>1033.2</v>
      </c>
      <c r="H2327">
        <v>70</v>
      </c>
      <c r="I2327" s="101" t="s">
        <v>31</v>
      </c>
      <c r="J2327" s="1">
        <f>DATEVALUE(RIGHT(jaar_zip[[#This Row],[YYYYMMDD]],2)&amp;"-"&amp;MID(jaar_zip[[#This Row],[YYYYMMDD]],5,2)&amp;"-"&amp;LEFT(jaar_zip[[#This Row],[YYYYMMDD]],4))</f>
        <v>45299</v>
      </c>
      <c r="K2327" s="101" t="str">
        <f>IF(AND(VALUE(MONTH(jaar_zip[[#This Row],[Datum]]))=1,VALUE(WEEKNUM(jaar_zip[[#This Row],[Datum]],21))&gt;51),RIGHT(YEAR(jaar_zip[[#This Row],[Datum]])-1,2),RIGHT(YEAR(jaar_zip[[#This Row],[Datum]]),2))&amp;"-"&amp; TEXT(WEEKNUM(jaar_zip[[#This Row],[Datum]],21),"00")</f>
        <v>24-02</v>
      </c>
      <c r="L2327" s="101">
        <f>MONTH(jaar_zip[[#This Row],[Datum]])</f>
        <v>1</v>
      </c>
      <c r="M2327" s="101">
        <f>IF(ISNUMBER(jaar_zip[[#This Row],[etmaaltemperatuur]]),IF(jaar_zip[[#This Row],[etmaaltemperatuur]]&lt;stookgrens,stookgrens-jaar_zip[[#This Row],[etmaaltemperatuur]],0),"")</f>
        <v>20.3</v>
      </c>
      <c r="N2327" s="101">
        <f>IF(ISNUMBER(jaar_zip[[#This Row],[graaddagen]]),IF(OR(MONTH(jaar_zip[[#This Row],[Datum]])=1,MONTH(jaar_zip[[#This Row],[Datum]])=2,MONTH(jaar_zip[[#This Row],[Datum]])=11,MONTH(jaar_zip[[#This Row],[Datum]])=12),1.1,IF(OR(MONTH(jaar_zip[[#This Row],[Datum]])=3,MONTH(jaar_zip[[#This Row],[Datum]])=10),1,0.8))*jaar_zip[[#This Row],[graaddagen]],"")</f>
        <v>22.330000000000002</v>
      </c>
      <c r="O2327" s="101">
        <f>IF(ISNUMBER(jaar_zip[[#This Row],[etmaaltemperatuur]]),IF(jaar_zip[[#This Row],[etmaaltemperatuur]]&gt;stookgrens,jaar_zip[[#This Row],[etmaaltemperatuur]]-stookgrens,0),"")</f>
        <v>0</v>
      </c>
    </row>
    <row r="2328" spans="1:15" x14ac:dyDescent="0.3">
      <c r="A2328">
        <v>290</v>
      </c>
      <c r="B2328">
        <v>20240109</v>
      </c>
      <c r="C2328">
        <v>4.0999999999999996</v>
      </c>
      <c r="D2328">
        <v>-4.4000000000000004</v>
      </c>
      <c r="E2328">
        <v>462</v>
      </c>
      <c r="F2328">
        <v>0</v>
      </c>
      <c r="G2328">
        <v>1034.8</v>
      </c>
      <c r="H2328">
        <v>59</v>
      </c>
      <c r="I2328" s="101" t="s">
        <v>31</v>
      </c>
      <c r="J2328" s="1">
        <f>DATEVALUE(RIGHT(jaar_zip[[#This Row],[YYYYMMDD]],2)&amp;"-"&amp;MID(jaar_zip[[#This Row],[YYYYMMDD]],5,2)&amp;"-"&amp;LEFT(jaar_zip[[#This Row],[YYYYMMDD]],4))</f>
        <v>45300</v>
      </c>
      <c r="K2328" s="101" t="str">
        <f>IF(AND(VALUE(MONTH(jaar_zip[[#This Row],[Datum]]))=1,VALUE(WEEKNUM(jaar_zip[[#This Row],[Datum]],21))&gt;51),RIGHT(YEAR(jaar_zip[[#This Row],[Datum]])-1,2),RIGHT(YEAR(jaar_zip[[#This Row],[Datum]]),2))&amp;"-"&amp; TEXT(WEEKNUM(jaar_zip[[#This Row],[Datum]],21),"00")</f>
        <v>24-02</v>
      </c>
      <c r="L2328" s="101">
        <f>MONTH(jaar_zip[[#This Row],[Datum]])</f>
        <v>1</v>
      </c>
      <c r="M2328" s="101">
        <f>IF(ISNUMBER(jaar_zip[[#This Row],[etmaaltemperatuur]]),IF(jaar_zip[[#This Row],[etmaaltemperatuur]]&lt;stookgrens,stookgrens-jaar_zip[[#This Row],[etmaaltemperatuur]],0),"")</f>
        <v>22.4</v>
      </c>
      <c r="N2328" s="101">
        <f>IF(ISNUMBER(jaar_zip[[#This Row],[graaddagen]]),IF(OR(MONTH(jaar_zip[[#This Row],[Datum]])=1,MONTH(jaar_zip[[#This Row],[Datum]])=2,MONTH(jaar_zip[[#This Row],[Datum]])=11,MONTH(jaar_zip[[#This Row],[Datum]])=12),1.1,IF(OR(MONTH(jaar_zip[[#This Row],[Datum]])=3,MONTH(jaar_zip[[#This Row],[Datum]])=10),1,0.8))*jaar_zip[[#This Row],[graaddagen]],"")</f>
        <v>24.64</v>
      </c>
      <c r="O2328" s="101">
        <f>IF(ISNUMBER(jaar_zip[[#This Row],[etmaaltemperatuur]]),IF(jaar_zip[[#This Row],[etmaaltemperatuur]]&gt;stookgrens,jaar_zip[[#This Row],[etmaaltemperatuur]]-stookgrens,0),"")</f>
        <v>0</v>
      </c>
    </row>
    <row r="2329" spans="1:15" x14ac:dyDescent="0.3">
      <c r="A2329">
        <v>290</v>
      </c>
      <c r="B2329">
        <v>20240110</v>
      </c>
      <c r="C2329">
        <v>3.3</v>
      </c>
      <c r="D2329">
        <v>-4.3</v>
      </c>
      <c r="E2329">
        <v>449</v>
      </c>
      <c r="F2329">
        <v>0</v>
      </c>
      <c r="G2329">
        <v>1031.7</v>
      </c>
      <c r="H2329">
        <v>62</v>
      </c>
      <c r="I2329" s="101" t="s">
        <v>31</v>
      </c>
      <c r="J2329" s="1">
        <f>DATEVALUE(RIGHT(jaar_zip[[#This Row],[YYYYMMDD]],2)&amp;"-"&amp;MID(jaar_zip[[#This Row],[YYYYMMDD]],5,2)&amp;"-"&amp;LEFT(jaar_zip[[#This Row],[YYYYMMDD]],4))</f>
        <v>45301</v>
      </c>
      <c r="K2329" s="101" t="str">
        <f>IF(AND(VALUE(MONTH(jaar_zip[[#This Row],[Datum]]))=1,VALUE(WEEKNUM(jaar_zip[[#This Row],[Datum]],21))&gt;51),RIGHT(YEAR(jaar_zip[[#This Row],[Datum]])-1,2),RIGHT(YEAR(jaar_zip[[#This Row],[Datum]]),2))&amp;"-"&amp; TEXT(WEEKNUM(jaar_zip[[#This Row],[Datum]],21),"00")</f>
        <v>24-02</v>
      </c>
      <c r="L2329" s="101">
        <f>MONTH(jaar_zip[[#This Row],[Datum]])</f>
        <v>1</v>
      </c>
      <c r="M2329" s="101">
        <f>IF(ISNUMBER(jaar_zip[[#This Row],[etmaaltemperatuur]]),IF(jaar_zip[[#This Row],[etmaaltemperatuur]]&lt;stookgrens,stookgrens-jaar_zip[[#This Row],[etmaaltemperatuur]],0),"")</f>
        <v>22.3</v>
      </c>
      <c r="N2329" s="101">
        <f>IF(ISNUMBER(jaar_zip[[#This Row],[graaddagen]]),IF(OR(MONTH(jaar_zip[[#This Row],[Datum]])=1,MONTH(jaar_zip[[#This Row],[Datum]])=2,MONTH(jaar_zip[[#This Row],[Datum]])=11,MONTH(jaar_zip[[#This Row],[Datum]])=12),1.1,IF(OR(MONTH(jaar_zip[[#This Row],[Datum]])=3,MONTH(jaar_zip[[#This Row],[Datum]])=10),1,0.8))*jaar_zip[[#This Row],[graaddagen]],"")</f>
        <v>24.53</v>
      </c>
      <c r="O2329" s="101">
        <f>IF(ISNUMBER(jaar_zip[[#This Row],[etmaaltemperatuur]]),IF(jaar_zip[[#This Row],[etmaaltemperatuur]]&gt;stookgrens,jaar_zip[[#This Row],[etmaaltemperatuur]]-stookgrens,0),"")</f>
        <v>0</v>
      </c>
    </row>
    <row r="2330" spans="1:15" x14ac:dyDescent="0.3">
      <c r="A2330">
        <v>290</v>
      </c>
      <c r="B2330">
        <v>20240111</v>
      </c>
      <c r="C2330">
        <v>1.7</v>
      </c>
      <c r="D2330">
        <v>-3.5</v>
      </c>
      <c r="E2330">
        <v>127</v>
      </c>
      <c r="F2330">
        <v>0.2</v>
      </c>
      <c r="G2330">
        <v>1034.0999999999999</v>
      </c>
      <c r="H2330">
        <v>93</v>
      </c>
      <c r="I2330" s="101" t="s">
        <v>31</v>
      </c>
      <c r="J2330" s="1">
        <f>DATEVALUE(RIGHT(jaar_zip[[#This Row],[YYYYMMDD]],2)&amp;"-"&amp;MID(jaar_zip[[#This Row],[YYYYMMDD]],5,2)&amp;"-"&amp;LEFT(jaar_zip[[#This Row],[YYYYMMDD]],4))</f>
        <v>45302</v>
      </c>
      <c r="K2330" s="101" t="str">
        <f>IF(AND(VALUE(MONTH(jaar_zip[[#This Row],[Datum]]))=1,VALUE(WEEKNUM(jaar_zip[[#This Row],[Datum]],21))&gt;51),RIGHT(YEAR(jaar_zip[[#This Row],[Datum]])-1,2),RIGHT(YEAR(jaar_zip[[#This Row],[Datum]]),2))&amp;"-"&amp; TEXT(WEEKNUM(jaar_zip[[#This Row],[Datum]],21),"00")</f>
        <v>24-02</v>
      </c>
      <c r="L2330" s="101">
        <f>MONTH(jaar_zip[[#This Row],[Datum]])</f>
        <v>1</v>
      </c>
      <c r="M2330" s="101">
        <f>IF(ISNUMBER(jaar_zip[[#This Row],[etmaaltemperatuur]]),IF(jaar_zip[[#This Row],[etmaaltemperatuur]]&lt;stookgrens,stookgrens-jaar_zip[[#This Row],[etmaaltemperatuur]],0),"")</f>
        <v>21.5</v>
      </c>
      <c r="N2330" s="101">
        <f>IF(ISNUMBER(jaar_zip[[#This Row],[graaddagen]]),IF(OR(MONTH(jaar_zip[[#This Row],[Datum]])=1,MONTH(jaar_zip[[#This Row],[Datum]])=2,MONTH(jaar_zip[[#This Row],[Datum]])=11,MONTH(jaar_zip[[#This Row],[Datum]])=12),1.1,IF(OR(MONTH(jaar_zip[[#This Row],[Datum]])=3,MONTH(jaar_zip[[#This Row],[Datum]])=10),1,0.8))*jaar_zip[[#This Row],[graaddagen]],"")</f>
        <v>23.650000000000002</v>
      </c>
      <c r="O2330" s="101">
        <f>IF(ISNUMBER(jaar_zip[[#This Row],[etmaaltemperatuur]]),IF(jaar_zip[[#This Row],[etmaaltemperatuur]]&gt;stookgrens,jaar_zip[[#This Row],[etmaaltemperatuur]]-stookgrens,0),"")</f>
        <v>0</v>
      </c>
    </row>
    <row r="2331" spans="1:15" x14ac:dyDescent="0.3">
      <c r="A2331">
        <v>290</v>
      </c>
      <c r="B2331">
        <v>20240112</v>
      </c>
      <c r="C2331">
        <v>1.8</v>
      </c>
      <c r="D2331">
        <v>1.6</v>
      </c>
      <c r="E2331">
        <v>131</v>
      </c>
      <c r="F2331">
        <v>0.4</v>
      </c>
      <c r="G2331">
        <v>1031.8</v>
      </c>
      <c r="H2331">
        <v>96</v>
      </c>
      <c r="I2331" s="101" t="s">
        <v>31</v>
      </c>
      <c r="J2331" s="1">
        <f>DATEVALUE(RIGHT(jaar_zip[[#This Row],[YYYYMMDD]],2)&amp;"-"&amp;MID(jaar_zip[[#This Row],[YYYYMMDD]],5,2)&amp;"-"&amp;LEFT(jaar_zip[[#This Row],[YYYYMMDD]],4))</f>
        <v>45303</v>
      </c>
      <c r="K2331" s="101" t="str">
        <f>IF(AND(VALUE(MONTH(jaar_zip[[#This Row],[Datum]]))=1,VALUE(WEEKNUM(jaar_zip[[#This Row],[Datum]],21))&gt;51),RIGHT(YEAR(jaar_zip[[#This Row],[Datum]])-1,2),RIGHT(YEAR(jaar_zip[[#This Row],[Datum]]),2))&amp;"-"&amp; TEXT(WEEKNUM(jaar_zip[[#This Row],[Datum]],21),"00")</f>
        <v>24-02</v>
      </c>
      <c r="L2331" s="101">
        <f>MONTH(jaar_zip[[#This Row],[Datum]])</f>
        <v>1</v>
      </c>
      <c r="M2331" s="101">
        <f>IF(ISNUMBER(jaar_zip[[#This Row],[etmaaltemperatuur]]),IF(jaar_zip[[#This Row],[etmaaltemperatuur]]&lt;stookgrens,stookgrens-jaar_zip[[#This Row],[etmaaltemperatuur]],0),"")</f>
        <v>16.399999999999999</v>
      </c>
      <c r="N2331" s="101">
        <f>IF(ISNUMBER(jaar_zip[[#This Row],[graaddagen]]),IF(OR(MONTH(jaar_zip[[#This Row],[Datum]])=1,MONTH(jaar_zip[[#This Row],[Datum]])=2,MONTH(jaar_zip[[#This Row],[Datum]])=11,MONTH(jaar_zip[[#This Row],[Datum]])=12),1.1,IF(OR(MONTH(jaar_zip[[#This Row],[Datum]])=3,MONTH(jaar_zip[[#This Row],[Datum]])=10),1,0.8))*jaar_zip[[#This Row],[graaddagen]],"")</f>
        <v>18.04</v>
      </c>
      <c r="O2331" s="101">
        <f>IF(ISNUMBER(jaar_zip[[#This Row],[etmaaltemperatuur]]),IF(jaar_zip[[#This Row],[etmaaltemperatuur]]&gt;stookgrens,jaar_zip[[#This Row],[etmaaltemperatuur]]-stookgrens,0),"")</f>
        <v>0</v>
      </c>
    </row>
    <row r="2332" spans="1:15" x14ac:dyDescent="0.3">
      <c r="A2332">
        <v>290</v>
      </c>
      <c r="B2332">
        <v>20240113</v>
      </c>
      <c r="C2332">
        <v>5.0999999999999996</v>
      </c>
      <c r="D2332">
        <v>3</v>
      </c>
      <c r="E2332">
        <v>101</v>
      </c>
      <c r="F2332">
        <v>1.2</v>
      </c>
      <c r="G2332">
        <v>1020.3</v>
      </c>
      <c r="H2332">
        <v>95</v>
      </c>
      <c r="I2332" s="101" t="s">
        <v>31</v>
      </c>
      <c r="J2332" s="1">
        <f>DATEVALUE(RIGHT(jaar_zip[[#This Row],[YYYYMMDD]],2)&amp;"-"&amp;MID(jaar_zip[[#This Row],[YYYYMMDD]],5,2)&amp;"-"&amp;LEFT(jaar_zip[[#This Row],[YYYYMMDD]],4))</f>
        <v>45304</v>
      </c>
      <c r="K2332" s="101" t="str">
        <f>IF(AND(VALUE(MONTH(jaar_zip[[#This Row],[Datum]]))=1,VALUE(WEEKNUM(jaar_zip[[#This Row],[Datum]],21))&gt;51),RIGHT(YEAR(jaar_zip[[#This Row],[Datum]])-1,2),RIGHT(YEAR(jaar_zip[[#This Row],[Datum]]),2))&amp;"-"&amp; TEXT(WEEKNUM(jaar_zip[[#This Row],[Datum]],21),"00")</f>
        <v>24-02</v>
      </c>
      <c r="L2332" s="101">
        <f>MONTH(jaar_zip[[#This Row],[Datum]])</f>
        <v>1</v>
      </c>
      <c r="M2332" s="101">
        <f>IF(ISNUMBER(jaar_zip[[#This Row],[etmaaltemperatuur]]),IF(jaar_zip[[#This Row],[etmaaltemperatuur]]&lt;stookgrens,stookgrens-jaar_zip[[#This Row],[etmaaltemperatuur]],0),"")</f>
        <v>15</v>
      </c>
      <c r="N2332" s="101">
        <f>IF(ISNUMBER(jaar_zip[[#This Row],[graaddagen]]),IF(OR(MONTH(jaar_zip[[#This Row],[Datum]])=1,MONTH(jaar_zip[[#This Row],[Datum]])=2,MONTH(jaar_zip[[#This Row],[Datum]])=11,MONTH(jaar_zip[[#This Row],[Datum]])=12),1.1,IF(OR(MONTH(jaar_zip[[#This Row],[Datum]])=3,MONTH(jaar_zip[[#This Row],[Datum]])=10),1,0.8))*jaar_zip[[#This Row],[graaddagen]],"")</f>
        <v>16.5</v>
      </c>
      <c r="O2332" s="101">
        <f>IF(ISNUMBER(jaar_zip[[#This Row],[etmaaltemperatuur]]),IF(jaar_zip[[#This Row],[etmaaltemperatuur]]&gt;stookgrens,jaar_zip[[#This Row],[etmaaltemperatuur]]-stookgrens,0),"")</f>
        <v>0</v>
      </c>
    </row>
    <row r="2333" spans="1:15" x14ac:dyDescent="0.3">
      <c r="A2333">
        <v>290</v>
      </c>
      <c r="B2333">
        <v>20240114</v>
      </c>
      <c r="C2333">
        <v>5.5</v>
      </c>
      <c r="D2333">
        <v>2.2999999999999998</v>
      </c>
      <c r="E2333">
        <v>61</v>
      </c>
      <c r="F2333">
        <v>6.2</v>
      </c>
      <c r="G2333">
        <v>1007.2</v>
      </c>
      <c r="H2333">
        <v>94</v>
      </c>
      <c r="I2333" s="101" t="s">
        <v>31</v>
      </c>
      <c r="J2333" s="1">
        <f>DATEVALUE(RIGHT(jaar_zip[[#This Row],[YYYYMMDD]],2)&amp;"-"&amp;MID(jaar_zip[[#This Row],[YYYYMMDD]],5,2)&amp;"-"&amp;LEFT(jaar_zip[[#This Row],[YYYYMMDD]],4))</f>
        <v>45305</v>
      </c>
      <c r="K2333" s="101" t="str">
        <f>IF(AND(VALUE(MONTH(jaar_zip[[#This Row],[Datum]]))=1,VALUE(WEEKNUM(jaar_zip[[#This Row],[Datum]],21))&gt;51),RIGHT(YEAR(jaar_zip[[#This Row],[Datum]])-1,2),RIGHT(YEAR(jaar_zip[[#This Row],[Datum]]),2))&amp;"-"&amp; TEXT(WEEKNUM(jaar_zip[[#This Row],[Datum]],21),"00")</f>
        <v>24-02</v>
      </c>
      <c r="L2333" s="101">
        <f>MONTH(jaar_zip[[#This Row],[Datum]])</f>
        <v>1</v>
      </c>
      <c r="M2333" s="101">
        <f>IF(ISNUMBER(jaar_zip[[#This Row],[etmaaltemperatuur]]),IF(jaar_zip[[#This Row],[etmaaltemperatuur]]&lt;stookgrens,stookgrens-jaar_zip[[#This Row],[etmaaltemperatuur]],0),"")</f>
        <v>15.7</v>
      </c>
      <c r="N2333" s="101">
        <f>IF(ISNUMBER(jaar_zip[[#This Row],[graaddagen]]),IF(OR(MONTH(jaar_zip[[#This Row],[Datum]])=1,MONTH(jaar_zip[[#This Row],[Datum]])=2,MONTH(jaar_zip[[#This Row],[Datum]])=11,MONTH(jaar_zip[[#This Row],[Datum]])=12),1.1,IF(OR(MONTH(jaar_zip[[#This Row],[Datum]])=3,MONTH(jaar_zip[[#This Row],[Datum]])=10),1,0.8))*jaar_zip[[#This Row],[graaddagen]],"")</f>
        <v>17.27</v>
      </c>
      <c r="O2333" s="101">
        <f>IF(ISNUMBER(jaar_zip[[#This Row],[etmaaltemperatuur]]),IF(jaar_zip[[#This Row],[etmaaltemperatuur]]&gt;stookgrens,jaar_zip[[#This Row],[etmaaltemperatuur]]-stookgrens,0),"")</f>
        <v>0</v>
      </c>
    </row>
    <row r="2334" spans="1:15" x14ac:dyDescent="0.3">
      <c r="A2334">
        <v>290</v>
      </c>
      <c r="B2334">
        <v>20240115</v>
      </c>
      <c r="C2334">
        <v>5.3</v>
      </c>
      <c r="D2334">
        <v>0.7</v>
      </c>
      <c r="E2334">
        <v>256</v>
      </c>
      <c r="F2334">
        <v>2</v>
      </c>
      <c r="G2334">
        <v>1001.6</v>
      </c>
      <c r="H2334">
        <v>92</v>
      </c>
      <c r="I2334" s="101" t="s">
        <v>31</v>
      </c>
      <c r="J2334" s="1">
        <f>DATEVALUE(RIGHT(jaar_zip[[#This Row],[YYYYMMDD]],2)&amp;"-"&amp;MID(jaar_zip[[#This Row],[YYYYMMDD]],5,2)&amp;"-"&amp;LEFT(jaar_zip[[#This Row],[YYYYMMDD]],4))</f>
        <v>45306</v>
      </c>
      <c r="K2334" s="101" t="str">
        <f>IF(AND(VALUE(MONTH(jaar_zip[[#This Row],[Datum]]))=1,VALUE(WEEKNUM(jaar_zip[[#This Row],[Datum]],21))&gt;51),RIGHT(YEAR(jaar_zip[[#This Row],[Datum]])-1,2),RIGHT(YEAR(jaar_zip[[#This Row],[Datum]]),2))&amp;"-"&amp; TEXT(WEEKNUM(jaar_zip[[#This Row],[Datum]],21),"00")</f>
        <v>24-03</v>
      </c>
      <c r="L2334" s="101">
        <f>MONTH(jaar_zip[[#This Row],[Datum]])</f>
        <v>1</v>
      </c>
      <c r="M2334" s="101">
        <f>IF(ISNUMBER(jaar_zip[[#This Row],[etmaaltemperatuur]]),IF(jaar_zip[[#This Row],[etmaaltemperatuur]]&lt;stookgrens,stookgrens-jaar_zip[[#This Row],[etmaaltemperatuur]],0),"")</f>
        <v>17.3</v>
      </c>
      <c r="N2334" s="101">
        <f>IF(ISNUMBER(jaar_zip[[#This Row],[graaddagen]]),IF(OR(MONTH(jaar_zip[[#This Row],[Datum]])=1,MONTH(jaar_zip[[#This Row],[Datum]])=2,MONTH(jaar_zip[[#This Row],[Datum]])=11,MONTH(jaar_zip[[#This Row],[Datum]])=12),1.1,IF(OR(MONTH(jaar_zip[[#This Row],[Datum]])=3,MONTH(jaar_zip[[#This Row],[Datum]])=10),1,0.8))*jaar_zip[[#This Row],[graaddagen]],"")</f>
        <v>19.03</v>
      </c>
      <c r="O2334" s="101">
        <f>IF(ISNUMBER(jaar_zip[[#This Row],[etmaaltemperatuur]]),IF(jaar_zip[[#This Row],[etmaaltemperatuur]]&gt;stookgrens,jaar_zip[[#This Row],[etmaaltemperatuur]]-stookgrens,0),"")</f>
        <v>0</v>
      </c>
    </row>
    <row r="2335" spans="1:15" x14ac:dyDescent="0.3">
      <c r="A2335">
        <v>290</v>
      </c>
      <c r="B2335">
        <v>20240116</v>
      </c>
      <c r="C2335">
        <v>4.5999999999999996</v>
      </c>
      <c r="D2335">
        <v>-0.6</v>
      </c>
      <c r="E2335">
        <v>241</v>
      </c>
      <c r="F2335">
        <v>0.4</v>
      </c>
      <c r="G2335">
        <v>1006.4</v>
      </c>
      <c r="H2335">
        <v>86</v>
      </c>
      <c r="I2335" s="101" t="s">
        <v>31</v>
      </c>
      <c r="J2335" s="1">
        <f>DATEVALUE(RIGHT(jaar_zip[[#This Row],[YYYYMMDD]],2)&amp;"-"&amp;MID(jaar_zip[[#This Row],[YYYYMMDD]],5,2)&amp;"-"&amp;LEFT(jaar_zip[[#This Row],[YYYYMMDD]],4))</f>
        <v>45307</v>
      </c>
      <c r="K2335" s="101" t="str">
        <f>IF(AND(VALUE(MONTH(jaar_zip[[#This Row],[Datum]]))=1,VALUE(WEEKNUM(jaar_zip[[#This Row],[Datum]],21))&gt;51),RIGHT(YEAR(jaar_zip[[#This Row],[Datum]])-1,2),RIGHT(YEAR(jaar_zip[[#This Row],[Datum]]),2))&amp;"-"&amp; TEXT(WEEKNUM(jaar_zip[[#This Row],[Datum]],21),"00")</f>
        <v>24-03</v>
      </c>
      <c r="L2335" s="101">
        <f>MONTH(jaar_zip[[#This Row],[Datum]])</f>
        <v>1</v>
      </c>
      <c r="M2335" s="101">
        <f>IF(ISNUMBER(jaar_zip[[#This Row],[etmaaltemperatuur]]),IF(jaar_zip[[#This Row],[etmaaltemperatuur]]&lt;stookgrens,stookgrens-jaar_zip[[#This Row],[etmaaltemperatuur]],0),"")</f>
        <v>18.600000000000001</v>
      </c>
      <c r="N2335" s="101">
        <f>IF(ISNUMBER(jaar_zip[[#This Row],[graaddagen]]),IF(OR(MONTH(jaar_zip[[#This Row],[Datum]])=1,MONTH(jaar_zip[[#This Row],[Datum]])=2,MONTH(jaar_zip[[#This Row],[Datum]])=11,MONTH(jaar_zip[[#This Row],[Datum]])=12),1.1,IF(OR(MONTH(jaar_zip[[#This Row],[Datum]])=3,MONTH(jaar_zip[[#This Row],[Datum]])=10),1,0.8))*jaar_zip[[#This Row],[graaddagen]],"")</f>
        <v>20.460000000000004</v>
      </c>
      <c r="O2335" s="101">
        <f>IF(ISNUMBER(jaar_zip[[#This Row],[etmaaltemperatuur]]),IF(jaar_zip[[#This Row],[etmaaltemperatuur]]&gt;stookgrens,jaar_zip[[#This Row],[etmaaltemperatuur]]-stookgrens,0),"")</f>
        <v>0</v>
      </c>
    </row>
    <row r="2336" spans="1:15" x14ac:dyDescent="0.3">
      <c r="A2336">
        <v>290</v>
      </c>
      <c r="B2336">
        <v>20240117</v>
      </c>
      <c r="C2336">
        <v>2.1</v>
      </c>
      <c r="D2336">
        <v>-2.2999999999999998</v>
      </c>
      <c r="E2336">
        <v>214</v>
      </c>
      <c r="F2336">
        <v>0</v>
      </c>
      <c r="G2336">
        <v>993.3</v>
      </c>
      <c r="H2336">
        <v>82</v>
      </c>
      <c r="I2336" s="101" t="s">
        <v>31</v>
      </c>
      <c r="J2336" s="1">
        <f>DATEVALUE(RIGHT(jaar_zip[[#This Row],[YYYYMMDD]],2)&amp;"-"&amp;MID(jaar_zip[[#This Row],[YYYYMMDD]],5,2)&amp;"-"&amp;LEFT(jaar_zip[[#This Row],[YYYYMMDD]],4))</f>
        <v>45308</v>
      </c>
      <c r="K2336" s="101" t="str">
        <f>IF(AND(VALUE(MONTH(jaar_zip[[#This Row],[Datum]]))=1,VALUE(WEEKNUM(jaar_zip[[#This Row],[Datum]],21))&gt;51),RIGHT(YEAR(jaar_zip[[#This Row],[Datum]])-1,2),RIGHT(YEAR(jaar_zip[[#This Row],[Datum]]),2))&amp;"-"&amp; TEXT(WEEKNUM(jaar_zip[[#This Row],[Datum]],21),"00")</f>
        <v>24-03</v>
      </c>
      <c r="L2336" s="101">
        <f>MONTH(jaar_zip[[#This Row],[Datum]])</f>
        <v>1</v>
      </c>
      <c r="M2336" s="101">
        <f>IF(ISNUMBER(jaar_zip[[#This Row],[etmaaltemperatuur]]),IF(jaar_zip[[#This Row],[etmaaltemperatuur]]&lt;stookgrens,stookgrens-jaar_zip[[#This Row],[etmaaltemperatuur]],0),"")</f>
        <v>20.3</v>
      </c>
      <c r="N2336" s="101">
        <f>IF(ISNUMBER(jaar_zip[[#This Row],[graaddagen]]),IF(OR(MONTH(jaar_zip[[#This Row],[Datum]])=1,MONTH(jaar_zip[[#This Row],[Datum]])=2,MONTH(jaar_zip[[#This Row],[Datum]])=11,MONTH(jaar_zip[[#This Row],[Datum]])=12),1.1,IF(OR(MONTH(jaar_zip[[#This Row],[Datum]])=3,MONTH(jaar_zip[[#This Row],[Datum]])=10),1,0.8))*jaar_zip[[#This Row],[graaddagen]],"")</f>
        <v>22.330000000000002</v>
      </c>
      <c r="O2336" s="101">
        <f>IF(ISNUMBER(jaar_zip[[#This Row],[etmaaltemperatuur]]),IF(jaar_zip[[#This Row],[etmaaltemperatuur]]&gt;stookgrens,jaar_zip[[#This Row],[etmaaltemperatuur]]-stookgrens,0),"")</f>
        <v>0</v>
      </c>
    </row>
    <row r="2337" spans="1:15" x14ac:dyDescent="0.3">
      <c r="A2337">
        <v>290</v>
      </c>
      <c r="B2337">
        <v>20240118</v>
      </c>
      <c r="C2337">
        <v>1.7</v>
      </c>
      <c r="D2337">
        <v>-2.6</v>
      </c>
      <c r="E2337">
        <v>593</v>
      </c>
      <c r="F2337">
        <v>0</v>
      </c>
      <c r="G2337">
        <v>1002.1</v>
      </c>
      <c r="H2337">
        <v>89</v>
      </c>
      <c r="I2337" s="101" t="s">
        <v>31</v>
      </c>
      <c r="J2337" s="1">
        <f>DATEVALUE(RIGHT(jaar_zip[[#This Row],[YYYYMMDD]],2)&amp;"-"&amp;MID(jaar_zip[[#This Row],[YYYYMMDD]],5,2)&amp;"-"&amp;LEFT(jaar_zip[[#This Row],[YYYYMMDD]],4))</f>
        <v>45309</v>
      </c>
      <c r="K2337" s="101" t="str">
        <f>IF(AND(VALUE(MONTH(jaar_zip[[#This Row],[Datum]]))=1,VALUE(WEEKNUM(jaar_zip[[#This Row],[Datum]],21))&gt;51),RIGHT(YEAR(jaar_zip[[#This Row],[Datum]])-1,2),RIGHT(YEAR(jaar_zip[[#This Row],[Datum]]),2))&amp;"-"&amp; TEXT(WEEKNUM(jaar_zip[[#This Row],[Datum]],21),"00")</f>
        <v>24-03</v>
      </c>
      <c r="L2337" s="101">
        <f>MONTH(jaar_zip[[#This Row],[Datum]])</f>
        <v>1</v>
      </c>
      <c r="M2337" s="101">
        <f>IF(ISNUMBER(jaar_zip[[#This Row],[etmaaltemperatuur]]),IF(jaar_zip[[#This Row],[etmaaltemperatuur]]&lt;stookgrens,stookgrens-jaar_zip[[#This Row],[etmaaltemperatuur]],0),"")</f>
        <v>20.6</v>
      </c>
      <c r="N2337" s="101">
        <f>IF(ISNUMBER(jaar_zip[[#This Row],[graaddagen]]),IF(OR(MONTH(jaar_zip[[#This Row],[Datum]])=1,MONTH(jaar_zip[[#This Row],[Datum]])=2,MONTH(jaar_zip[[#This Row],[Datum]])=11,MONTH(jaar_zip[[#This Row],[Datum]])=12),1.1,IF(OR(MONTH(jaar_zip[[#This Row],[Datum]])=3,MONTH(jaar_zip[[#This Row],[Datum]])=10),1,0.8))*jaar_zip[[#This Row],[graaddagen]],"")</f>
        <v>22.660000000000004</v>
      </c>
      <c r="O2337" s="101">
        <f>IF(ISNUMBER(jaar_zip[[#This Row],[etmaaltemperatuur]]),IF(jaar_zip[[#This Row],[etmaaltemperatuur]]&gt;stookgrens,jaar_zip[[#This Row],[etmaaltemperatuur]]-stookgrens,0),"")</f>
        <v>0</v>
      </c>
    </row>
    <row r="2338" spans="1:15" x14ac:dyDescent="0.3">
      <c r="A2338">
        <v>290</v>
      </c>
      <c r="B2338">
        <v>20240119</v>
      </c>
      <c r="C2338">
        <v>4.5999999999999996</v>
      </c>
      <c r="D2338">
        <v>0.2</v>
      </c>
      <c r="E2338">
        <v>480</v>
      </c>
      <c r="F2338">
        <v>0.4</v>
      </c>
      <c r="G2338">
        <v>1019.2</v>
      </c>
      <c r="H2338">
        <v>85</v>
      </c>
      <c r="I2338" s="101" t="s">
        <v>31</v>
      </c>
      <c r="J2338" s="1">
        <f>DATEVALUE(RIGHT(jaar_zip[[#This Row],[YYYYMMDD]],2)&amp;"-"&amp;MID(jaar_zip[[#This Row],[YYYYMMDD]],5,2)&amp;"-"&amp;LEFT(jaar_zip[[#This Row],[YYYYMMDD]],4))</f>
        <v>45310</v>
      </c>
      <c r="K2338" s="101" t="str">
        <f>IF(AND(VALUE(MONTH(jaar_zip[[#This Row],[Datum]]))=1,VALUE(WEEKNUM(jaar_zip[[#This Row],[Datum]],21))&gt;51),RIGHT(YEAR(jaar_zip[[#This Row],[Datum]])-1,2),RIGHT(YEAR(jaar_zip[[#This Row],[Datum]]),2))&amp;"-"&amp; TEXT(WEEKNUM(jaar_zip[[#This Row],[Datum]],21),"00")</f>
        <v>24-03</v>
      </c>
      <c r="L2338" s="101">
        <f>MONTH(jaar_zip[[#This Row],[Datum]])</f>
        <v>1</v>
      </c>
      <c r="M2338" s="101">
        <f>IF(ISNUMBER(jaar_zip[[#This Row],[etmaaltemperatuur]]),IF(jaar_zip[[#This Row],[etmaaltemperatuur]]&lt;stookgrens,stookgrens-jaar_zip[[#This Row],[etmaaltemperatuur]],0),"")</f>
        <v>17.8</v>
      </c>
      <c r="N2338" s="101">
        <f>IF(ISNUMBER(jaar_zip[[#This Row],[graaddagen]]),IF(OR(MONTH(jaar_zip[[#This Row],[Datum]])=1,MONTH(jaar_zip[[#This Row],[Datum]])=2,MONTH(jaar_zip[[#This Row],[Datum]])=11,MONTH(jaar_zip[[#This Row],[Datum]])=12),1.1,IF(OR(MONTH(jaar_zip[[#This Row],[Datum]])=3,MONTH(jaar_zip[[#This Row],[Datum]])=10),1,0.8))*jaar_zip[[#This Row],[graaddagen]],"")</f>
        <v>19.580000000000002</v>
      </c>
      <c r="O2338" s="101">
        <f>IF(ISNUMBER(jaar_zip[[#This Row],[etmaaltemperatuur]]),IF(jaar_zip[[#This Row],[etmaaltemperatuur]]&gt;stookgrens,jaar_zip[[#This Row],[etmaaltemperatuur]]-stookgrens,0),"")</f>
        <v>0</v>
      </c>
    </row>
    <row r="2339" spans="1:15" x14ac:dyDescent="0.3">
      <c r="A2339">
        <v>290</v>
      </c>
      <c r="B2339">
        <v>20240120</v>
      </c>
      <c r="C2339">
        <v>5.3</v>
      </c>
      <c r="D2339">
        <v>-0.4</v>
      </c>
      <c r="E2339">
        <v>315</v>
      </c>
      <c r="F2339">
        <v>0</v>
      </c>
      <c r="G2339">
        <v>1026.9000000000001</v>
      </c>
      <c r="H2339">
        <v>81</v>
      </c>
      <c r="I2339" s="101" t="s">
        <v>31</v>
      </c>
      <c r="J2339" s="1">
        <f>DATEVALUE(RIGHT(jaar_zip[[#This Row],[YYYYMMDD]],2)&amp;"-"&amp;MID(jaar_zip[[#This Row],[YYYYMMDD]],5,2)&amp;"-"&amp;LEFT(jaar_zip[[#This Row],[YYYYMMDD]],4))</f>
        <v>45311</v>
      </c>
      <c r="K2339" s="101" t="str">
        <f>IF(AND(VALUE(MONTH(jaar_zip[[#This Row],[Datum]]))=1,VALUE(WEEKNUM(jaar_zip[[#This Row],[Datum]],21))&gt;51),RIGHT(YEAR(jaar_zip[[#This Row],[Datum]])-1,2),RIGHT(YEAR(jaar_zip[[#This Row],[Datum]]),2))&amp;"-"&amp; TEXT(WEEKNUM(jaar_zip[[#This Row],[Datum]],21),"00")</f>
        <v>24-03</v>
      </c>
      <c r="L2339" s="101">
        <f>MONTH(jaar_zip[[#This Row],[Datum]])</f>
        <v>1</v>
      </c>
      <c r="M2339" s="101">
        <f>IF(ISNUMBER(jaar_zip[[#This Row],[etmaaltemperatuur]]),IF(jaar_zip[[#This Row],[etmaaltemperatuur]]&lt;stookgrens,stookgrens-jaar_zip[[#This Row],[etmaaltemperatuur]],0),"")</f>
        <v>18.399999999999999</v>
      </c>
      <c r="N2339" s="101">
        <f>IF(ISNUMBER(jaar_zip[[#This Row],[graaddagen]]),IF(OR(MONTH(jaar_zip[[#This Row],[Datum]])=1,MONTH(jaar_zip[[#This Row],[Datum]])=2,MONTH(jaar_zip[[#This Row],[Datum]])=11,MONTH(jaar_zip[[#This Row],[Datum]])=12),1.1,IF(OR(MONTH(jaar_zip[[#This Row],[Datum]])=3,MONTH(jaar_zip[[#This Row],[Datum]])=10),1,0.8))*jaar_zip[[#This Row],[graaddagen]],"")</f>
        <v>20.239999999999998</v>
      </c>
      <c r="O2339" s="101">
        <f>IF(ISNUMBER(jaar_zip[[#This Row],[etmaaltemperatuur]]),IF(jaar_zip[[#This Row],[etmaaltemperatuur]]&gt;stookgrens,jaar_zip[[#This Row],[etmaaltemperatuur]]-stookgrens,0),"")</f>
        <v>0</v>
      </c>
    </row>
    <row r="2340" spans="1:15" x14ac:dyDescent="0.3">
      <c r="A2340">
        <v>290</v>
      </c>
      <c r="B2340">
        <v>20240121</v>
      </c>
      <c r="C2340">
        <v>7.3</v>
      </c>
      <c r="D2340">
        <v>3.8</v>
      </c>
      <c r="E2340">
        <v>147</v>
      </c>
      <c r="F2340">
        <v>-0.1</v>
      </c>
      <c r="G2340">
        <v>1017.8</v>
      </c>
      <c r="H2340">
        <v>63</v>
      </c>
      <c r="I2340" s="101" t="s">
        <v>31</v>
      </c>
      <c r="J2340" s="1">
        <f>DATEVALUE(RIGHT(jaar_zip[[#This Row],[YYYYMMDD]],2)&amp;"-"&amp;MID(jaar_zip[[#This Row],[YYYYMMDD]],5,2)&amp;"-"&amp;LEFT(jaar_zip[[#This Row],[YYYYMMDD]],4))</f>
        <v>45312</v>
      </c>
      <c r="K2340" s="101" t="str">
        <f>IF(AND(VALUE(MONTH(jaar_zip[[#This Row],[Datum]]))=1,VALUE(WEEKNUM(jaar_zip[[#This Row],[Datum]],21))&gt;51),RIGHT(YEAR(jaar_zip[[#This Row],[Datum]])-1,2),RIGHT(YEAR(jaar_zip[[#This Row],[Datum]]),2))&amp;"-"&amp; TEXT(WEEKNUM(jaar_zip[[#This Row],[Datum]],21),"00")</f>
        <v>24-03</v>
      </c>
      <c r="L2340" s="101">
        <f>MONTH(jaar_zip[[#This Row],[Datum]])</f>
        <v>1</v>
      </c>
      <c r="M2340" s="101">
        <f>IF(ISNUMBER(jaar_zip[[#This Row],[etmaaltemperatuur]]),IF(jaar_zip[[#This Row],[etmaaltemperatuur]]&lt;stookgrens,stookgrens-jaar_zip[[#This Row],[etmaaltemperatuur]],0),"")</f>
        <v>14.2</v>
      </c>
      <c r="N2340" s="101">
        <f>IF(ISNUMBER(jaar_zip[[#This Row],[graaddagen]]),IF(OR(MONTH(jaar_zip[[#This Row],[Datum]])=1,MONTH(jaar_zip[[#This Row],[Datum]])=2,MONTH(jaar_zip[[#This Row],[Datum]])=11,MONTH(jaar_zip[[#This Row],[Datum]])=12),1.1,IF(OR(MONTH(jaar_zip[[#This Row],[Datum]])=3,MONTH(jaar_zip[[#This Row],[Datum]])=10),1,0.8))*jaar_zip[[#This Row],[graaddagen]],"")</f>
        <v>15.620000000000001</v>
      </c>
      <c r="O2340" s="101">
        <f>IF(ISNUMBER(jaar_zip[[#This Row],[etmaaltemperatuur]]),IF(jaar_zip[[#This Row],[etmaaltemperatuur]]&gt;stookgrens,jaar_zip[[#This Row],[etmaaltemperatuur]]-stookgrens,0),"")</f>
        <v>0</v>
      </c>
    </row>
    <row r="2341" spans="1:15" x14ac:dyDescent="0.3">
      <c r="A2341">
        <v>290</v>
      </c>
      <c r="B2341">
        <v>20240122</v>
      </c>
      <c r="C2341">
        <v>8.6</v>
      </c>
      <c r="D2341">
        <v>9.1</v>
      </c>
      <c r="E2341">
        <v>187</v>
      </c>
      <c r="F2341">
        <v>7.5</v>
      </c>
      <c r="G2341">
        <v>1007.3</v>
      </c>
      <c r="H2341">
        <v>80</v>
      </c>
      <c r="I2341" s="101" t="s">
        <v>31</v>
      </c>
      <c r="J2341" s="1">
        <f>DATEVALUE(RIGHT(jaar_zip[[#This Row],[YYYYMMDD]],2)&amp;"-"&amp;MID(jaar_zip[[#This Row],[YYYYMMDD]],5,2)&amp;"-"&amp;LEFT(jaar_zip[[#This Row],[YYYYMMDD]],4))</f>
        <v>45313</v>
      </c>
      <c r="K2341" s="101" t="str">
        <f>IF(AND(VALUE(MONTH(jaar_zip[[#This Row],[Datum]]))=1,VALUE(WEEKNUM(jaar_zip[[#This Row],[Datum]],21))&gt;51),RIGHT(YEAR(jaar_zip[[#This Row],[Datum]])-1,2),RIGHT(YEAR(jaar_zip[[#This Row],[Datum]]),2))&amp;"-"&amp; TEXT(WEEKNUM(jaar_zip[[#This Row],[Datum]],21),"00")</f>
        <v>24-04</v>
      </c>
      <c r="L2341" s="101">
        <f>MONTH(jaar_zip[[#This Row],[Datum]])</f>
        <v>1</v>
      </c>
      <c r="M2341" s="101">
        <f>IF(ISNUMBER(jaar_zip[[#This Row],[etmaaltemperatuur]]),IF(jaar_zip[[#This Row],[etmaaltemperatuur]]&lt;stookgrens,stookgrens-jaar_zip[[#This Row],[etmaaltemperatuur]],0),"")</f>
        <v>8.9</v>
      </c>
      <c r="N2341" s="101">
        <f>IF(ISNUMBER(jaar_zip[[#This Row],[graaddagen]]),IF(OR(MONTH(jaar_zip[[#This Row],[Datum]])=1,MONTH(jaar_zip[[#This Row],[Datum]])=2,MONTH(jaar_zip[[#This Row],[Datum]])=11,MONTH(jaar_zip[[#This Row],[Datum]])=12),1.1,IF(OR(MONTH(jaar_zip[[#This Row],[Datum]])=3,MONTH(jaar_zip[[#This Row],[Datum]])=10),1,0.8))*jaar_zip[[#This Row],[graaddagen]],"")</f>
        <v>9.7900000000000009</v>
      </c>
      <c r="O2341" s="101">
        <f>IF(ISNUMBER(jaar_zip[[#This Row],[etmaaltemperatuur]]),IF(jaar_zip[[#This Row],[etmaaltemperatuur]]&gt;stookgrens,jaar_zip[[#This Row],[etmaaltemperatuur]]-stookgrens,0),"")</f>
        <v>0</v>
      </c>
    </row>
    <row r="2342" spans="1:15" x14ac:dyDescent="0.3">
      <c r="A2342">
        <v>290</v>
      </c>
      <c r="B2342">
        <v>20240123</v>
      </c>
      <c r="C2342">
        <v>7.5</v>
      </c>
      <c r="D2342">
        <v>7.6</v>
      </c>
      <c r="E2342">
        <v>371</v>
      </c>
      <c r="F2342">
        <v>4.0999999999999996</v>
      </c>
      <c r="G2342">
        <v>1018.8</v>
      </c>
      <c r="H2342">
        <v>81</v>
      </c>
      <c r="I2342" s="101" t="s">
        <v>31</v>
      </c>
      <c r="J2342" s="1">
        <f>DATEVALUE(RIGHT(jaar_zip[[#This Row],[YYYYMMDD]],2)&amp;"-"&amp;MID(jaar_zip[[#This Row],[YYYYMMDD]],5,2)&amp;"-"&amp;LEFT(jaar_zip[[#This Row],[YYYYMMDD]],4))</f>
        <v>45314</v>
      </c>
      <c r="K2342" s="101" t="str">
        <f>IF(AND(VALUE(MONTH(jaar_zip[[#This Row],[Datum]]))=1,VALUE(WEEKNUM(jaar_zip[[#This Row],[Datum]],21))&gt;51),RIGHT(YEAR(jaar_zip[[#This Row],[Datum]])-1,2),RIGHT(YEAR(jaar_zip[[#This Row],[Datum]]),2))&amp;"-"&amp; TEXT(WEEKNUM(jaar_zip[[#This Row],[Datum]],21),"00")</f>
        <v>24-04</v>
      </c>
      <c r="L2342" s="101">
        <f>MONTH(jaar_zip[[#This Row],[Datum]])</f>
        <v>1</v>
      </c>
      <c r="M2342" s="101">
        <f>IF(ISNUMBER(jaar_zip[[#This Row],[etmaaltemperatuur]]),IF(jaar_zip[[#This Row],[etmaaltemperatuur]]&lt;stookgrens,stookgrens-jaar_zip[[#This Row],[etmaaltemperatuur]],0),"")</f>
        <v>10.4</v>
      </c>
      <c r="N2342" s="101">
        <f>IF(ISNUMBER(jaar_zip[[#This Row],[graaddagen]]),IF(OR(MONTH(jaar_zip[[#This Row],[Datum]])=1,MONTH(jaar_zip[[#This Row],[Datum]])=2,MONTH(jaar_zip[[#This Row],[Datum]])=11,MONTH(jaar_zip[[#This Row],[Datum]])=12),1.1,IF(OR(MONTH(jaar_zip[[#This Row],[Datum]])=3,MONTH(jaar_zip[[#This Row],[Datum]])=10),1,0.8))*jaar_zip[[#This Row],[graaddagen]],"")</f>
        <v>11.440000000000001</v>
      </c>
      <c r="O2342" s="101">
        <f>IF(ISNUMBER(jaar_zip[[#This Row],[etmaaltemperatuur]]),IF(jaar_zip[[#This Row],[etmaaltemperatuur]]&gt;stookgrens,jaar_zip[[#This Row],[etmaaltemperatuur]]-stookgrens,0),"")</f>
        <v>0</v>
      </c>
    </row>
    <row r="2343" spans="1:15" x14ac:dyDescent="0.3">
      <c r="A2343">
        <v>290</v>
      </c>
      <c r="B2343">
        <v>20240124</v>
      </c>
      <c r="C2343">
        <v>9.4</v>
      </c>
      <c r="D2343">
        <v>10.1</v>
      </c>
      <c r="E2343">
        <v>239</v>
      </c>
      <c r="F2343">
        <v>2.7</v>
      </c>
      <c r="G2343">
        <v>1018.4</v>
      </c>
      <c r="H2343">
        <v>74</v>
      </c>
      <c r="I2343" s="101" t="s">
        <v>31</v>
      </c>
      <c r="J2343" s="1">
        <f>DATEVALUE(RIGHT(jaar_zip[[#This Row],[YYYYMMDD]],2)&amp;"-"&amp;MID(jaar_zip[[#This Row],[YYYYMMDD]],5,2)&amp;"-"&amp;LEFT(jaar_zip[[#This Row],[YYYYMMDD]],4))</f>
        <v>45315</v>
      </c>
      <c r="K2343" s="101" t="str">
        <f>IF(AND(VALUE(MONTH(jaar_zip[[#This Row],[Datum]]))=1,VALUE(WEEKNUM(jaar_zip[[#This Row],[Datum]],21))&gt;51),RIGHT(YEAR(jaar_zip[[#This Row],[Datum]])-1,2),RIGHT(YEAR(jaar_zip[[#This Row],[Datum]]),2))&amp;"-"&amp; TEXT(WEEKNUM(jaar_zip[[#This Row],[Datum]],21),"00")</f>
        <v>24-04</v>
      </c>
      <c r="L2343" s="101">
        <f>MONTH(jaar_zip[[#This Row],[Datum]])</f>
        <v>1</v>
      </c>
      <c r="M2343" s="101">
        <f>IF(ISNUMBER(jaar_zip[[#This Row],[etmaaltemperatuur]]),IF(jaar_zip[[#This Row],[etmaaltemperatuur]]&lt;stookgrens,stookgrens-jaar_zip[[#This Row],[etmaaltemperatuur]],0),"")</f>
        <v>7.9</v>
      </c>
      <c r="N2343" s="101">
        <f>IF(ISNUMBER(jaar_zip[[#This Row],[graaddagen]]),IF(OR(MONTH(jaar_zip[[#This Row],[Datum]])=1,MONTH(jaar_zip[[#This Row],[Datum]])=2,MONTH(jaar_zip[[#This Row],[Datum]])=11,MONTH(jaar_zip[[#This Row],[Datum]])=12),1.1,IF(OR(MONTH(jaar_zip[[#This Row],[Datum]])=3,MONTH(jaar_zip[[#This Row],[Datum]])=10),1,0.8))*jaar_zip[[#This Row],[graaddagen]],"")</f>
        <v>8.6900000000000013</v>
      </c>
      <c r="O2343" s="101">
        <f>IF(ISNUMBER(jaar_zip[[#This Row],[etmaaltemperatuur]]),IF(jaar_zip[[#This Row],[etmaaltemperatuur]]&gt;stookgrens,jaar_zip[[#This Row],[etmaaltemperatuur]]-stookgrens,0),"")</f>
        <v>0</v>
      </c>
    </row>
    <row r="2344" spans="1:15" x14ac:dyDescent="0.3">
      <c r="A2344">
        <v>290</v>
      </c>
      <c r="B2344">
        <v>20240125</v>
      </c>
      <c r="C2344">
        <v>3.7</v>
      </c>
      <c r="D2344">
        <v>6.4</v>
      </c>
      <c r="E2344">
        <v>398</v>
      </c>
      <c r="F2344">
        <v>1.9</v>
      </c>
      <c r="G2344">
        <v>1026.7</v>
      </c>
      <c r="H2344">
        <v>88</v>
      </c>
      <c r="I2344" s="101" t="s">
        <v>31</v>
      </c>
      <c r="J2344" s="1">
        <f>DATEVALUE(RIGHT(jaar_zip[[#This Row],[YYYYMMDD]],2)&amp;"-"&amp;MID(jaar_zip[[#This Row],[YYYYMMDD]],5,2)&amp;"-"&amp;LEFT(jaar_zip[[#This Row],[YYYYMMDD]],4))</f>
        <v>45316</v>
      </c>
      <c r="K2344" s="101" t="str">
        <f>IF(AND(VALUE(MONTH(jaar_zip[[#This Row],[Datum]]))=1,VALUE(WEEKNUM(jaar_zip[[#This Row],[Datum]],21))&gt;51),RIGHT(YEAR(jaar_zip[[#This Row],[Datum]])-1,2),RIGHT(YEAR(jaar_zip[[#This Row],[Datum]]),2))&amp;"-"&amp; TEXT(WEEKNUM(jaar_zip[[#This Row],[Datum]],21),"00")</f>
        <v>24-04</v>
      </c>
      <c r="L2344" s="101">
        <f>MONTH(jaar_zip[[#This Row],[Datum]])</f>
        <v>1</v>
      </c>
      <c r="M2344" s="101">
        <f>IF(ISNUMBER(jaar_zip[[#This Row],[etmaaltemperatuur]]),IF(jaar_zip[[#This Row],[etmaaltemperatuur]]&lt;stookgrens,stookgrens-jaar_zip[[#This Row],[etmaaltemperatuur]],0),"")</f>
        <v>11.6</v>
      </c>
      <c r="N2344" s="101">
        <f>IF(ISNUMBER(jaar_zip[[#This Row],[graaddagen]]),IF(OR(MONTH(jaar_zip[[#This Row],[Datum]])=1,MONTH(jaar_zip[[#This Row],[Datum]])=2,MONTH(jaar_zip[[#This Row],[Datum]])=11,MONTH(jaar_zip[[#This Row],[Datum]])=12),1.1,IF(OR(MONTH(jaar_zip[[#This Row],[Datum]])=3,MONTH(jaar_zip[[#This Row],[Datum]])=10),1,0.8))*jaar_zip[[#This Row],[graaddagen]],"")</f>
        <v>12.76</v>
      </c>
      <c r="O2344" s="101">
        <f>IF(ISNUMBER(jaar_zip[[#This Row],[etmaaltemperatuur]]),IF(jaar_zip[[#This Row],[etmaaltemperatuur]]&gt;stookgrens,jaar_zip[[#This Row],[etmaaltemperatuur]]-stookgrens,0),"")</f>
        <v>0</v>
      </c>
    </row>
    <row r="2345" spans="1:15" x14ac:dyDescent="0.3">
      <c r="A2345">
        <v>290</v>
      </c>
      <c r="B2345">
        <v>20240126</v>
      </c>
      <c r="C2345">
        <v>6.2</v>
      </c>
      <c r="D2345">
        <v>7.5</v>
      </c>
      <c r="E2345">
        <v>150</v>
      </c>
      <c r="F2345">
        <v>5</v>
      </c>
      <c r="G2345">
        <v>1024.5</v>
      </c>
      <c r="H2345">
        <v>85</v>
      </c>
      <c r="I2345" s="101" t="s">
        <v>31</v>
      </c>
      <c r="J2345" s="1">
        <f>DATEVALUE(RIGHT(jaar_zip[[#This Row],[YYYYMMDD]],2)&amp;"-"&amp;MID(jaar_zip[[#This Row],[YYYYMMDD]],5,2)&amp;"-"&amp;LEFT(jaar_zip[[#This Row],[YYYYMMDD]],4))</f>
        <v>45317</v>
      </c>
      <c r="K2345" s="101" t="str">
        <f>IF(AND(VALUE(MONTH(jaar_zip[[#This Row],[Datum]]))=1,VALUE(WEEKNUM(jaar_zip[[#This Row],[Datum]],21))&gt;51),RIGHT(YEAR(jaar_zip[[#This Row],[Datum]])-1,2),RIGHT(YEAR(jaar_zip[[#This Row],[Datum]]),2))&amp;"-"&amp; TEXT(WEEKNUM(jaar_zip[[#This Row],[Datum]],21),"00")</f>
        <v>24-04</v>
      </c>
      <c r="L2345" s="101">
        <f>MONTH(jaar_zip[[#This Row],[Datum]])</f>
        <v>1</v>
      </c>
      <c r="M2345" s="101">
        <f>IF(ISNUMBER(jaar_zip[[#This Row],[etmaaltemperatuur]]),IF(jaar_zip[[#This Row],[etmaaltemperatuur]]&lt;stookgrens,stookgrens-jaar_zip[[#This Row],[etmaaltemperatuur]],0),"")</f>
        <v>10.5</v>
      </c>
      <c r="N2345" s="101">
        <f>IF(ISNUMBER(jaar_zip[[#This Row],[graaddagen]]),IF(OR(MONTH(jaar_zip[[#This Row],[Datum]])=1,MONTH(jaar_zip[[#This Row],[Datum]])=2,MONTH(jaar_zip[[#This Row],[Datum]])=11,MONTH(jaar_zip[[#This Row],[Datum]])=12),1.1,IF(OR(MONTH(jaar_zip[[#This Row],[Datum]])=3,MONTH(jaar_zip[[#This Row],[Datum]])=10),1,0.8))*jaar_zip[[#This Row],[graaddagen]],"")</f>
        <v>11.55</v>
      </c>
      <c r="O2345" s="101">
        <f>IF(ISNUMBER(jaar_zip[[#This Row],[etmaaltemperatuur]]),IF(jaar_zip[[#This Row],[etmaaltemperatuur]]&gt;stookgrens,jaar_zip[[#This Row],[etmaaltemperatuur]]-stookgrens,0),"")</f>
        <v>0</v>
      </c>
    </row>
    <row r="2346" spans="1:15" x14ac:dyDescent="0.3">
      <c r="A2346">
        <v>290</v>
      </c>
      <c r="B2346">
        <v>20240127</v>
      </c>
      <c r="C2346">
        <v>3.3</v>
      </c>
      <c r="D2346">
        <v>3</v>
      </c>
      <c r="E2346">
        <v>556</v>
      </c>
      <c r="F2346">
        <v>0</v>
      </c>
      <c r="G2346">
        <v>1034.9000000000001</v>
      </c>
      <c r="H2346">
        <v>83</v>
      </c>
      <c r="I2346" s="101" t="s">
        <v>31</v>
      </c>
      <c r="J2346" s="1">
        <f>DATEVALUE(RIGHT(jaar_zip[[#This Row],[YYYYMMDD]],2)&amp;"-"&amp;MID(jaar_zip[[#This Row],[YYYYMMDD]],5,2)&amp;"-"&amp;LEFT(jaar_zip[[#This Row],[YYYYMMDD]],4))</f>
        <v>45318</v>
      </c>
      <c r="K2346" s="101" t="str">
        <f>IF(AND(VALUE(MONTH(jaar_zip[[#This Row],[Datum]]))=1,VALUE(WEEKNUM(jaar_zip[[#This Row],[Datum]],21))&gt;51),RIGHT(YEAR(jaar_zip[[#This Row],[Datum]])-1,2),RIGHT(YEAR(jaar_zip[[#This Row],[Datum]]),2))&amp;"-"&amp; TEXT(WEEKNUM(jaar_zip[[#This Row],[Datum]],21),"00")</f>
        <v>24-04</v>
      </c>
      <c r="L2346" s="101">
        <f>MONTH(jaar_zip[[#This Row],[Datum]])</f>
        <v>1</v>
      </c>
      <c r="M2346" s="101">
        <f>IF(ISNUMBER(jaar_zip[[#This Row],[etmaaltemperatuur]]),IF(jaar_zip[[#This Row],[etmaaltemperatuur]]&lt;stookgrens,stookgrens-jaar_zip[[#This Row],[etmaaltemperatuur]],0),"")</f>
        <v>15</v>
      </c>
      <c r="N2346" s="101">
        <f>IF(ISNUMBER(jaar_zip[[#This Row],[graaddagen]]),IF(OR(MONTH(jaar_zip[[#This Row],[Datum]])=1,MONTH(jaar_zip[[#This Row],[Datum]])=2,MONTH(jaar_zip[[#This Row],[Datum]])=11,MONTH(jaar_zip[[#This Row],[Datum]])=12),1.1,IF(OR(MONTH(jaar_zip[[#This Row],[Datum]])=3,MONTH(jaar_zip[[#This Row],[Datum]])=10),1,0.8))*jaar_zip[[#This Row],[graaddagen]],"")</f>
        <v>16.5</v>
      </c>
      <c r="O2346" s="101">
        <f>IF(ISNUMBER(jaar_zip[[#This Row],[etmaaltemperatuur]]),IF(jaar_zip[[#This Row],[etmaaltemperatuur]]&gt;stookgrens,jaar_zip[[#This Row],[etmaaltemperatuur]]-stookgrens,0),"")</f>
        <v>0</v>
      </c>
    </row>
    <row r="2347" spans="1:15" x14ac:dyDescent="0.3">
      <c r="A2347">
        <v>290</v>
      </c>
      <c r="B2347">
        <v>20240128</v>
      </c>
      <c r="C2347">
        <v>3</v>
      </c>
      <c r="D2347">
        <v>4.7</v>
      </c>
      <c r="E2347">
        <v>617</v>
      </c>
      <c r="F2347">
        <v>0</v>
      </c>
      <c r="G2347">
        <v>1028.7</v>
      </c>
      <c r="H2347">
        <v>65</v>
      </c>
      <c r="I2347" s="101" t="s">
        <v>31</v>
      </c>
      <c r="J2347" s="1">
        <f>DATEVALUE(RIGHT(jaar_zip[[#This Row],[YYYYMMDD]],2)&amp;"-"&amp;MID(jaar_zip[[#This Row],[YYYYMMDD]],5,2)&amp;"-"&amp;LEFT(jaar_zip[[#This Row],[YYYYMMDD]],4))</f>
        <v>45319</v>
      </c>
      <c r="K2347" s="101" t="str">
        <f>IF(AND(VALUE(MONTH(jaar_zip[[#This Row],[Datum]]))=1,VALUE(WEEKNUM(jaar_zip[[#This Row],[Datum]],21))&gt;51),RIGHT(YEAR(jaar_zip[[#This Row],[Datum]])-1,2),RIGHT(YEAR(jaar_zip[[#This Row],[Datum]]),2))&amp;"-"&amp; TEXT(WEEKNUM(jaar_zip[[#This Row],[Datum]],21),"00")</f>
        <v>24-04</v>
      </c>
      <c r="L2347" s="101">
        <f>MONTH(jaar_zip[[#This Row],[Datum]])</f>
        <v>1</v>
      </c>
      <c r="M2347" s="101">
        <f>IF(ISNUMBER(jaar_zip[[#This Row],[etmaaltemperatuur]]),IF(jaar_zip[[#This Row],[etmaaltemperatuur]]&lt;stookgrens,stookgrens-jaar_zip[[#This Row],[etmaaltemperatuur]],0),"")</f>
        <v>13.3</v>
      </c>
      <c r="N2347" s="101">
        <f>IF(ISNUMBER(jaar_zip[[#This Row],[graaddagen]]),IF(OR(MONTH(jaar_zip[[#This Row],[Datum]])=1,MONTH(jaar_zip[[#This Row],[Datum]])=2,MONTH(jaar_zip[[#This Row],[Datum]])=11,MONTH(jaar_zip[[#This Row],[Datum]])=12),1.1,IF(OR(MONTH(jaar_zip[[#This Row],[Datum]])=3,MONTH(jaar_zip[[#This Row],[Datum]])=10),1,0.8))*jaar_zip[[#This Row],[graaddagen]],"")</f>
        <v>14.630000000000003</v>
      </c>
      <c r="O2347" s="101">
        <f>IF(ISNUMBER(jaar_zip[[#This Row],[etmaaltemperatuur]]),IF(jaar_zip[[#This Row],[etmaaltemperatuur]]&gt;stookgrens,jaar_zip[[#This Row],[etmaaltemperatuur]]-stookgrens,0),"")</f>
        <v>0</v>
      </c>
    </row>
    <row r="2348" spans="1:15" x14ac:dyDescent="0.3">
      <c r="A2348">
        <v>290</v>
      </c>
      <c r="B2348">
        <v>20240129</v>
      </c>
      <c r="C2348">
        <v>3.6</v>
      </c>
      <c r="D2348">
        <v>7.5</v>
      </c>
      <c r="E2348">
        <v>496</v>
      </c>
      <c r="F2348">
        <v>0</v>
      </c>
      <c r="G2348">
        <v>1026.3</v>
      </c>
      <c r="H2348">
        <v>71</v>
      </c>
      <c r="I2348" s="101" t="s">
        <v>31</v>
      </c>
      <c r="J2348" s="1">
        <f>DATEVALUE(RIGHT(jaar_zip[[#This Row],[YYYYMMDD]],2)&amp;"-"&amp;MID(jaar_zip[[#This Row],[YYYYMMDD]],5,2)&amp;"-"&amp;LEFT(jaar_zip[[#This Row],[YYYYMMDD]],4))</f>
        <v>45320</v>
      </c>
      <c r="K2348" s="101" t="str">
        <f>IF(AND(VALUE(MONTH(jaar_zip[[#This Row],[Datum]]))=1,VALUE(WEEKNUM(jaar_zip[[#This Row],[Datum]],21))&gt;51),RIGHT(YEAR(jaar_zip[[#This Row],[Datum]])-1,2),RIGHT(YEAR(jaar_zip[[#This Row],[Datum]]),2))&amp;"-"&amp; TEXT(WEEKNUM(jaar_zip[[#This Row],[Datum]],21),"00")</f>
        <v>24-05</v>
      </c>
      <c r="L2348" s="101">
        <f>MONTH(jaar_zip[[#This Row],[Datum]])</f>
        <v>1</v>
      </c>
      <c r="M2348" s="101">
        <f>IF(ISNUMBER(jaar_zip[[#This Row],[etmaaltemperatuur]]),IF(jaar_zip[[#This Row],[etmaaltemperatuur]]&lt;stookgrens,stookgrens-jaar_zip[[#This Row],[etmaaltemperatuur]],0),"")</f>
        <v>10.5</v>
      </c>
      <c r="N2348" s="101">
        <f>IF(ISNUMBER(jaar_zip[[#This Row],[graaddagen]]),IF(OR(MONTH(jaar_zip[[#This Row],[Datum]])=1,MONTH(jaar_zip[[#This Row],[Datum]])=2,MONTH(jaar_zip[[#This Row],[Datum]])=11,MONTH(jaar_zip[[#This Row],[Datum]])=12),1.1,IF(OR(MONTH(jaar_zip[[#This Row],[Datum]])=3,MONTH(jaar_zip[[#This Row],[Datum]])=10),1,0.8))*jaar_zip[[#This Row],[graaddagen]],"")</f>
        <v>11.55</v>
      </c>
      <c r="O2348" s="101">
        <f>IF(ISNUMBER(jaar_zip[[#This Row],[etmaaltemperatuur]]),IF(jaar_zip[[#This Row],[etmaaltemperatuur]]&gt;stookgrens,jaar_zip[[#This Row],[etmaaltemperatuur]]-stookgrens,0),"")</f>
        <v>0</v>
      </c>
    </row>
    <row r="2349" spans="1:15" x14ac:dyDescent="0.3">
      <c r="A2349">
        <v>290</v>
      </c>
      <c r="B2349">
        <v>20240130</v>
      </c>
      <c r="C2349">
        <v>5</v>
      </c>
      <c r="D2349">
        <v>8.6999999999999993</v>
      </c>
      <c r="E2349">
        <v>265</v>
      </c>
      <c r="F2349">
        <v>1.3</v>
      </c>
      <c r="G2349">
        <v>1027.5999999999999</v>
      </c>
      <c r="H2349">
        <v>82</v>
      </c>
      <c r="I2349" s="101" t="s">
        <v>31</v>
      </c>
      <c r="J2349" s="1">
        <f>DATEVALUE(RIGHT(jaar_zip[[#This Row],[YYYYMMDD]],2)&amp;"-"&amp;MID(jaar_zip[[#This Row],[YYYYMMDD]],5,2)&amp;"-"&amp;LEFT(jaar_zip[[#This Row],[YYYYMMDD]],4))</f>
        <v>45321</v>
      </c>
      <c r="K2349" s="101" t="str">
        <f>IF(AND(VALUE(MONTH(jaar_zip[[#This Row],[Datum]]))=1,VALUE(WEEKNUM(jaar_zip[[#This Row],[Datum]],21))&gt;51),RIGHT(YEAR(jaar_zip[[#This Row],[Datum]])-1,2),RIGHT(YEAR(jaar_zip[[#This Row],[Datum]]),2))&amp;"-"&amp; TEXT(WEEKNUM(jaar_zip[[#This Row],[Datum]],21),"00")</f>
        <v>24-05</v>
      </c>
      <c r="L2349" s="101">
        <f>MONTH(jaar_zip[[#This Row],[Datum]])</f>
        <v>1</v>
      </c>
      <c r="M2349" s="101">
        <f>IF(ISNUMBER(jaar_zip[[#This Row],[etmaaltemperatuur]]),IF(jaar_zip[[#This Row],[etmaaltemperatuur]]&lt;stookgrens,stookgrens-jaar_zip[[#This Row],[etmaaltemperatuur]],0),"")</f>
        <v>9.3000000000000007</v>
      </c>
      <c r="N2349" s="101">
        <f>IF(ISNUMBER(jaar_zip[[#This Row],[graaddagen]]),IF(OR(MONTH(jaar_zip[[#This Row],[Datum]])=1,MONTH(jaar_zip[[#This Row],[Datum]])=2,MONTH(jaar_zip[[#This Row],[Datum]])=11,MONTH(jaar_zip[[#This Row],[Datum]])=12),1.1,IF(OR(MONTH(jaar_zip[[#This Row],[Datum]])=3,MONTH(jaar_zip[[#This Row],[Datum]])=10),1,0.8))*jaar_zip[[#This Row],[graaddagen]],"")</f>
        <v>10.230000000000002</v>
      </c>
      <c r="O2349" s="101">
        <f>IF(ISNUMBER(jaar_zip[[#This Row],[etmaaltemperatuur]]),IF(jaar_zip[[#This Row],[etmaaltemperatuur]]&gt;stookgrens,jaar_zip[[#This Row],[etmaaltemperatuur]]-stookgrens,0),"")</f>
        <v>0</v>
      </c>
    </row>
    <row r="2350" spans="1:15" x14ac:dyDescent="0.3">
      <c r="A2350">
        <v>290</v>
      </c>
      <c r="B2350">
        <v>20240131</v>
      </c>
      <c r="C2350">
        <v>4.3</v>
      </c>
      <c r="D2350">
        <v>5.6</v>
      </c>
      <c r="E2350">
        <v>174</v>
      </c>
      <c r="F2350">
        <v>0.9</v>
      </c>
      <c r="G2350">
        <v>1030</v>
      </c>
      <c r="H2350">
        <v>82</v>
      </c>
      <c r="I2350" s="101" t="s">
        <v>31</v>
      </c>
      <c r="J2350" s="1">
        <f>DATEVALUE(RIGHT(jaar_zip[[#This Row],[YYYYMMDD]],2)&amp;"-"&amp;MID(jaar_zip[[#This Row],[YYYYMMDD]],5,2)&amp;"-"&amp;LEFT(jaar_zip[[#This Row],[YYYYMMDD]],4))</f>
        <v>45322</v>
      </c>
      <c r="K2350" s="101" t="str">
        <f>IF(AND(VALUE(MONTH(jaar_zip[[#This Row],[Datum]]))=1,VALUE(WEEKNUM(jaar_zip[[#This Row],[Datum]],21))&gt;51),RIGHT(YEAR(jaar_zip[[#This Row],[Datum]])-1,2),RIGHT(YEAR(jaar_zip[[#This Row],[Datum]]),2))&amp;"-"&amp; TEXT(WEEKNUM(jaar_zip[[#This Row],[Datum]],21),"00")</f>
        <v>24-05</v>
      </c>
      <c r="L2350" s="101">
        <f>MONTH(jaar_zip[[#This Row],[Datum]])</f>
        <v>1</v>
      </c>
      <c r="M2350" s="101">
        <f>IF(ISNUMBER(jaar_zip[[#This Row],[etmaaltemperatuur]]),IF(jaar_zip[[#This Row],[etmaaltemperatuur]]&lt;stookgrens,stookgrens-jaar_zip[[#This Row],[etmaaltemperatuur]],0),"")</f>
        <v>12.4</v>
      </c>
      <c r="N2350" s="101">
        <f>IF(ISNUMBER(jaar_zip[[#This Row],[graaddagen]]),IF(OR(MONTH(jaar_zip[[#This Row],[Datum]])=1,MONTH(jaar_zip[[#This Row],[Datum]])=2,MONTH(jaar_zip[[#This Row],[Datum]])=11,MONTH(jaar_zip[[#This Row],[Datum]])=12),1.1,IF(OR(MONTH(jaar_zip[[#This Row],[Datum]])=3,MONTH(jaar_zip[[#This Row],[Datum]])=10),1,0.8))*jaar_zip[[#This Row],[graaddagen]],"")</f>
        <v>13.640000000000002</v>
      </c>
      <c r="O2350" s="101">
        <f>IF(ISNUMBER(jaar_zip[[#This Row],[etmaaltemperatuur]]),IF(jaar_zip[[#This Row],[etmaaltemperatuur]]&gt;stookgrens,jaar_zip[[#This Row],[etmaaltemperatuur]]-stookgrens,0),"")</f>
        <v>0</v>
      </c>
    </row>
    <row r="2351" spans="1:15" x14ac:dyDescent="0.3">
      <c r="A2351">
        <v>290</v>
      </c>
      <c r="B2351">
        <v>20240201</v>
      </c>
      <c r="C2351">
        <v>4.0999999999999996</v>
      </c>
      <c r="D2351">
        <v>5.5</v>
      </c>
      <c r="E2351">
        <v>544</v>
      </c>
      <c r="F2351">
        <v>2.5</v>
      </c>
      <c r="G2351">
        <v>1028.9000000000001</v>
      </c>
      <c r="H2351">
        <v>86</v>
      </c>
      <c r="I2351" s="101" t="s">
        <v>31</v>
      </c>
      <c r="J2351" s="1">
        <f>DATEVALUE(RIGHT(jaar_zip[[#This Row],[YYYYMMDD]],2)&amp;"-"&amp;MID(jaar_zip[[#This Row],[YYYYMMDD]],5,2)&amp;"-"&amp;LEFT(jaar_zip[[#This Row],[YYYYMMDD]],4))</f>
        <v>45323</v>
      </c>
      <c r="K2351" s="101" t="str">
        <f>IF(AND(VALUE(MONTH(jaar_zip[[#This Row],[Datum]]))=1,VALUE(WEEKNUM(jaar_zip[[#This Row],[Datum]],21))&gt;51),RIGHT(YEAR(jaar_zip[[#This Row],[Datum]])-1,2),RIGHT(YEAR(jaar_zip[[#This Row],[Datum]]),2))&amp;"-"&amp; TEXT(WEEKNUM(jaar_zip[[#This Row],[Datum]],21),"00")</f>
        <v>24-05</v>
      </c>
      <c r="L2351" s="101">
        <f>MONTH(jaar_zip[[#This Row],[Datum]])</f>
        <v>2</v>
      </c>
      <c r="M2351" s="101">
        <f>IF(ISNUMBER(jaar_zip[[#This Row],[etmaaltemperatuur]]),IF(jaar_zip[[#This Row],[etmaaltemperatuur]]&lt;stookgrens,stookgrens-jaar_zip[[#This Row],[etmaaltemperatuur]],0),"")</f>
        <v>12.5</v>
      </c>
      <c r="N2351" s="101">
        <f>IF(ISNUMBER(jaar_zip[[#This Row],[graaddagen]]),IF(OR(MONTH(jaar_zip[[#This Row],[Datum]])=1,MONTH(jaar_zip[[#This Row],[Datum]])=2,MONTH(jaar_zip[[#This Row],[Datum]])=11,MONTH(jaar_zip[[#This Row],[Datum]])=12),1.1,IF(OR(MONTH(jaar_zip[[#This Row],[Datum]])=3,MONTH(jaar_zip[[#This Row],[Datum]])=10),1,0.8))*jaar_zip[[#This Row],[graaddagen]],"")</f>
        <v>13.750000000000002</v>
      </c>
      <c r="O2351" s="101">
        <f>IF(ISNUMBER(jaar_zip[[#This Row],[etmaaltemperatuur]]),IF(jaar_zip[[#This Row],[etmaaltemperatuur]]&gt;stookgrens,jaar_zip[[#This Row],[etmaaltemperatuur]]-stookgrens,0),"")</f>
        <v>0</v>
      </c>
    </row>
    <row r="2352" spans="1:15" x14ac:dyDescent="0.3">
      <c r="A2352">
        <v>290</v>
      </c>
      <c r="B2352">
        <v>20240202</v>
      </c>
      <c r="C2352">
        <v>6.2</v>
      </c>
      <c r="D2352">
        <v>7.2</v>
      </c>
      <c r="E2352">
        <v>177</v>
      </c>
      <c r="F2352">
        <v>0.2</v>
      </c>
      <c r="G2352">
        <v>1026.0999999999999</v>
      </c>
      <c r="H2352">
        <v>88</v>
      </c>
      <c r="I2352" s="101" t="s">
        <v>31</v>
      </c>
      <c r="J2352" s="1">
        <f>DATEVALUE(RIGHT(jaar_zip[[#This Row],[YYYYMMDD]],2)&amp;"-"&amp;MID(jaar_zip[[#This Row],[YYYYMMDD]],5,2)&amp;"-"&amp;LEFT(jaar_zip[[#This Row],[YYYYMMDD]],4))</f>
        <v>45324</v>
      </c>
      <c r="K2352" s="101" t="str">
        <f>IF(AND(VALUE(MONTH(jaar_zip[[#This Row],[Datum]]))=1,VALUE(WEEKNUM(jaar_zip[[#This Row],[Datum]],21))&gt;51),RIGHT(YEAR(jaar_zip[[#This Row],[Datum]])-1,2),RIGHT(YEAR(jaar_zip[[#This Row],[Datum]]),2))&amp;"-"&amp; TEXT(WEEKNUM(jaar_zip[[#This Row],[Datum]],21),"00")</f>
        <v>24-05</v>
      </c>
      <c r="L2352" s="101">
        <f>MONTH(jaar_zip[[#This Row],[Datum]])</f>
        <v>2</v>
      </c>
      <c r="M2352" s="101">
        <f>IF(ISNUMBER(jaar_zip[[#This Row],[etmaaltemperatuur]]),IF(jaar_zip[[#This Row],[etmaaltemperatuur]]&lt;stookgrens,stookgrens-jaar_zip[[#This Row],[etmaaltemperatuur]],0),"")</f>
        <v>10.8</v>
      </c>
      <c r="N2352" s="101">
        <f>IF(ISNUMBER(jaar_zip[[#This Row],[graaddagen]]),IF(OR(MONTH(jaar_zip[[#This Row],[Datum]])=1,MONTH(jaar_zip[[#This Row],[Datum]])=2,MONTH(jaar_zip[[#This Row],[Datum]])=11,MONTH(jaar_zip[[#This Row],[Datum]])=12),1.1,IF(OR(MONTH(jaar_zip[[#This Row],[Datum]])=3,MONTH(jaar_zip[[#This Row],[Datum]])=10),1,0.8))*jaar_zip[[#This Row],[graaddagen]],"")</f>
        <v>11.880000000000003</v>
      </c>
      <c r="O2352" s="101">
        <f>IF(ISNUMBER(jaar_zip[[#This Row],[etmaaltemperatuur]]),IF(jaar_zip[[#This Row],[etmaaltemperatuur]]&gt;stookgrens,jaar_zip[[#This Row],[etmaaltemperatuur]]-stookgrens,0),"")</f>
        <v>0</v>
      </c>
    </row>
    <row r="2353" spans="1:15" x14ac:dyDescent="0.3">
      <c r="A2353">
        <v>290</v>
      </c>
      <c r="B2353">
        <v>20240203</v>
      </c>
      <c r="C2353">
        <v>5.9</v>
      </c>
      <c r="D2353">
        <v>9.9</v>
      </c>
      <c r="E2353">
        <v>147</v>
      </c>
      <c r="F2353">
        <v>1.7</v>
      </c>
      <c r="G2353">
        <v>1023.3</v>
      </c>
      <c r="H2353">
        <v>91</v>
      </c>
      <c r="I2353" s="101" t="s">
        <v>31</v>
      </c>
      <c r="J2353" s="1">
        <f>DATEVALUE(RIGHT(jaar_zip[[#This Row],[YYYYMMDD]],2)&amp;"-"&amp;MID(jaar_zip[[#This Row],[YYYYMMDD]],5,2)&amp;"-"&amp;LEFT(jaar_zip[[#This Row],[YYYYMMDD]],4))</f>
        <v>45325</v>
      </c>
      <c r="K2353" s="101" t="str">
        <f>IF(AND(VALUE(MONTH(jaar_zip[[#This Row],[Datum]]))=1,VALUE(WEEKNUM(jaar_zip[[#This Row],[Datum]],21))&gt;51),RIGHT(YEAR(jaar_zip[[#This Row],[Datum]])-1,2),RIGHT(YEAR(jaar_zip[[#This Row],[Datum]]),2))&amp;"-"&amp; TEXT(WEEKNUM(jaar_zip[[#This Row],[Datum]],21),"00")</f>
        <v>24-05</v>
      </c>
      <c r="L2353" s="101">
        <f>MONTH(jaar_zip[[#This Row],[Datum]])</f>
        <v>2</v>
      </c>
      <c r="M2353" s="101">
        <f>IF(ISNUMBER(jaar_zip[[#This Row],[etmaaltemperatuur]]),IF(jaar_zip[[#This Row],[etmaaltemperatuur]]&lt;stookgrens,stookgrens-jaar_zip[[#This Row],[etmaaltemperatuur]],0),"")</f>
        <v>8.1</v>
      </c>
      <c r="N2353" s="101">
        <f>IF(ISNUMBER(jaar_zip[[#This Row],[graaddagen]]),IF(OR(MONTH(jaar_zip[[#This Row],[Datum]])=1,MONTH(jaar_zip[[#This Row],[Datum]])=2,MONTH(jaar_zip[[#This Row],[Datum]])=11,MONTH(jaar_zip[[#This Row],[Datum]])=12),1.1,IF(OR(MONTH(jaar_zip[[#This Row],[Datum]])=3,MONTH(jaar_zip[[#This Row],[Datum]])=10),1,0.8))*jaar_zip[[#This Row],[graaddagen]],"")</f>
        <v>8.91</v>
      </c>
      <c r="O2353" s="101">
        <f>IF(ISNUMBER(jaar_zip[[#This Row],[etmaaltemperatuur]]),IF(jaar_zip[[#This Row],[etmaaltemperatuur]]&gt;stookgrens,jaar_zip[[#This Row],[etmaaltemperatuur]]-stookgrens,0),"")</f>
        <v>0</v>
      </c>
    </row>
    <row r="2354" spans="1:15" x14ac:dyDescent="0.3">
      <c r="A2354">
        <v>290</v>
      </c>
      <c r="B2354">
        <v>20240204</v>
      </c>
      <c r="C2354">
        <v>6.6</v>
      </c>
      <c r="D2354">
        <v>9.6999999999999993</v>
      </c>
      <c r="E2354">
        <v>121</v>
      </c>
      <c r="F2354">
        <v>4.8</v>
      </c>
      <c r="G2354">
        <v>1019.2</v>
      </c>
      <c r="H2354">
        <v>86</v>
      </c>
      <c r="I2354" s="101" t="s">
        <v>31</v>
      </c>
      <c r="J2354" s="1">
        <f>DATEVALUE(RIGHT(jaar_zip[[#This Row],[YYYYMMDD]],2)&amp;"-"&amp;MID(jaar_zip[[#This Row],[YYYYMMDD]],5,2)&amp;"-"&amp;LEFT(jaar_zip[[#This Row],[YYYYMMDD]],4))</f>
        <v>45326</v>
      </c>
      <c r="K2354" s="101" t="str">
        <f>IF(AND(VALUE(MONTH(jaar_zip[[#This Row],[Datum]]))=1,VALUE(WEEKNUM(jaar_zip[[#This Row],[Datum]],21))&gt;51),RIGHT(YEAR(jaar_zip[[#This Row],[Datum]])-1,2),RIGHT(YEAR(jaar_zip[[#This Row],[Datum]]),2))&amp;"-"&amp; TEXT(WEEKNUM(jaar_zip[[#This Row],[Datum]],21),"00")</f>
        <v>24-05</v>
      </c>
      <c r="L2354" s="101">
        <f>MONTH(jaar_zip[[#This Row],[Datum]])</f>
        <v>2</v>
      </c>
      <c r="M2354" s="101">
        <f>IF(ISNUMBER(jaar_zip[[#This Row],[etmaaltemperatuur]]),IF(jaar_zip[[#This Row],[etmaaltemperatuur]]&lt;stookgrens,stookgrens-jaar_zip[[#This Row],[etmaaltemperatuur]],0),"")</f>
        <v>8.3000000000000007</v>
      </c>
      <c r="N2354" s="101">
        <f>IF(ISNUMBER(jaar_zip[[#This Row],[graaddagen]]),IF(OR(MONTH(jaar_zip[[#This Row],[Datum]])=1,MONTH(jaar_zip[[#This Row],[Datum]])=2,MONTH(jaar_zip[[#This Row],[Datum]])=11,MONTH(jaar_zip[[#This Row],[Datum]])=12),1.1,IF(OR(MONTH(jaar_zip[[#This Row],[Datum]])=3,MONTH(jaar_zip[[#This Row],[Datum]])=10),1,0.8))*jaar_zip[[#This Row],[graaddagen]],"")</f>
        <v>9.1300000000000008</v>
      </c>
      <c r="O2354" s="101">
        <f>IF(ISNUMBER(jaar_zip[[#This Row],[etmaaltemperatuur]]),IF(jaar_zip[[#This Row],[etmaaltemperatuur]]&gt;stookgrens,jaar_zip[[#This Row],[etmaaltemperatuur]]-stookgrens,0),"")</f>
        <v>0</v>
      </c>
    </row>
    <row r="2355" spans="1:15" x14ac:dyDescent="0.3">
      <c r="A2355">
        <v>290</v>
      </c>
      <c r="B2355">
        <v>20240205</v>
      </c>
      <c r="C2355">
        <v>8.3000000000000007</v>
      </c>
      <c r="D2355">
        <v>9.6999999999999993</v>
      </c>
      <c r="E2355">
        <v>211</v>
      </c>
      <c r="F2355">
        <v>0.8</v>
      </c>
      <c r="G2355">
        <v>1016.1</v>
      </c>
      <c r="H2355">
        <v>81</v>
      </c>
      <c r="I2355" s="101" t="s">
        <v>31</v>
      </c>
      <c r="J2355" s="1">
        <f>DATEVALUE(RIGHT(jaar_zip[[#This Row],[YYYYMMDD]],2)&amp;"-"&amp;MID(jaar_zip[[#This Row],[YYYYMMDD]],5,2)&amp;"-"&amp;LEFT(jaar_zip[[#This Row],[YYYYMMDD]],4))</f>
        <v>45327</v>
      </c>
      <c r="K2355" s="101" t="str">
        <f>IF(AND(VALUE(MONTH(jaar_zip[[#This Row],[Datum]]))=1,VALUE(WEEKNUM(jaar_zip[[#This Row],[Datum]],21))&gt;51),RIGHT(YEAR(jaar_zip[[#This Row],[Datum]])-1,2),RIGHT(YEAR(jaar_zip[[#This Row],[Datum]]),2))&amp;"-"&amp; TEXT(WEEKNUM(jaar_zip[[#This Row],[Datum]],21),"00")</f>
        <v>24-06</v>
      </c>
      <c r="L2355" s="101">
        <f>MONTH(jaar_zip[[#This Row],[Datum]])</f>
        <v>2</v>
      </c>
      <c r="M2355" s="101">
        <f>IF(ISNUMBER(jaar_zip[[#This Row],[etmaaltemperatuur]]),IF(jaar_zip[[#This Row],[etmaaltemperatuur]]&lt;stookgrens,stookgrens-jaar_zip[[#This Row],[etmaaltemperatuur]],0),"")</f>
        <v>8.3000000000000007</v>
      </c>
      <c r="N2355" s="101">
        <f>IF(ISNUMBER(jaar_zip[[#This Row],[graaddagen]]),IF(OR(MONTH(jaar_zip[[#This Row],[Datum]])=1,MONTH(jaar_zip[[#This Row],[Datum]])=2,MONTH(jaar_zip[[#This Row],[Datum]])=11,MONTH(jaar_zip[[#This Row],[Datum]])=12),1.1,IF(OR(MONTH(jaar_zip[[#This Row],[Datum]])=3,MONTH(jaar_zip[[#This Row],[Datum]])=10),1,0.8))*jaar_zip[[#This Row],[graaddagen]],"")</f>
        <v>9.1300000000000008</v>
      </c>
      <c r="O2355" s="101">
        <f>IF(ISNUMBER(jaar_zip[[#This Row],[etmaaltemperatuur]]),IF(jaar_zip[[#This Row],[etmaaltemperatuur]]&gt;stookgrens,jaar_zip[[#This Row],[etmaaltemperatuur]]-stookgrens,0),"")</f>
        <v>0</v>
      </c>
    </row>
    <row r="2356" spans="1:15" x14ac:dyDescent="0.3">
      <c r="A2356">
        <v>290</v>
      </c>
      <c r="B2356">
        <v>20240206</v>
      </c>
      <c r="C2356">
        <v>8.8000000000000007</v>
      </c>
      <c r="D2356">
        <v>9.6999999999999993</v>
      </c>
      <c r="E2356">
        <v>126</v>
      </c>
      <c r="F2356">
        <v>14.2</v>
      </c>
      <c r="G2356">
        <v>1006.7</v>
      </c>
      <c r="H2356">
        <v>85</v>
      </c>
      <c r="I2356" s="101" t="s">
        <v>31</v>
      </c>
      <c r="J2356" s="1">
        <f>DATEVALUE(RIGHT(jaar_zip[[#This Row],[YYYYMMDD]],2)&amp;"-"&amp;MID(jaar_zip[[#This Row],[YYYYMMDD]],5,2)&amp;"-"&amp;LEFT(jaar_zip[[#This Row],[YYYYMMDD]],4))</f>
        <v>45328</v>
      </c>
      <c r="K2356" s="101" t="str">
        <f>IF(AND(VALUE(MONTH(jaar_zip[[#This Row],[Datum]]))=1,VALUE(WEEKNUM(jaar_zip[[#This Row],[Datum]],21))&gt;51),RIGHT(YEAR(jaar_zip[[#This Row],[Datum]])-1,2),RIGHT(YEAR(jaar_zip[[#This Row],[Datum]]),2))&amp;"-"&amp; TEXT(WEEKNUM(jaar_zip[[#This Row],[Datum]],21),"00")</f>
        <v>24-06</v>
      </c>
      <c r="L2356" s="101">
        <f>MONTH(jaar_zip[[#This Row],[Datum]])</f>
        <v>2</v>
      </c>
      <c r="M2356" s="101">
        <f>IF(ISNUMBER(jaar_zip[[#This Row],[etmaaltemperatuur]]),IF(jaar_zip[[#This Row],[etmaaltemperatuur]]&lt;stookgrens,stookgrens-jaar_zip[[#This Row],[etmaaltemperatuur]],0),"")</f>
        <v>8.3000000000000007</v>
      </c>
      <c r="N2356" s="101">
        <f>IF(ISNUMBER(jaar_zip[[#This Row],[graaddagen]]),IF(OR(MONTH(jaar_zip[[#This Row],[Datum]])=1,MONTH(jaar_zip[[#This Row],[Datum]])=2,MONTH(jaar_zip[[#This Row],[Datum]])=11,MONTH(jaar_zip[[#This Row],[Datum]])=12),1.1,IF(OR(MONTH(jaar_zip[[#This Row],[Datum]])=3,MONTH(jaar_zip[[#This Row],[Datum]])=10),1,0.8))*jaar_zip[[#This Row],[graaddagen]],"")</f>
        <v>9.1300000000000008</v>
      </c>
      <c r="O2356" s="101">
        <f>IF(ISNUMBER(jaar_zip[[#This Row],[etmaaltemperatuur]]),IF(jaar_zip[[#This Row],[etmaaltemperatuur]]&gt;stookgrens,jaar_zip[[#This Row],[etmaaltemperatuur]]-stookgrens,0),"")</f>
        <v>0</v>
      </c>
    </row>
    <row r="2357" spans="1:15" x14ac:dyDescent="0.3">
      <c r="A2357">
        <v>290</v>
      </c>
      <c r="B2357">
        <v>20240207</v>
      </c>
      <c r="C2357">
        <v>1.6</v>
      </c>
      <c r="D2357">
        <v>3.4</v>
      </c>
      <c r="E2357">
        <v>407</v>
      </c>
      <c r="F2357">
        <v>4.5</v>
      </c>
      <c r="G2357">
        <v>1005</v>
      </c>
      <c r="H2357">
        <v>86</v>
      </c>
      <c r="I2357" s="101" t="s">
        <v>31</v>
      </c>
      <c r="J2357" s="1">
        <f>DATEVALUE(RIGHT(jaar_zip[[#This Row],[YYYYMMDD]],2)&amp;"-"&amp;MID(jaar_zip[[#This Row],[YYYYMMDD]],5,2)&amp;"-"&amp;LEFT(jaar_zip[[#This Row],[YYYYMMDD]],4))</f>
        <v>45329</v>
      </c>
      <c r="K2357" s="101" t="str">
        <f>IF(AND(VALUE(MONTH(jaar_zip[[#This Row],[Datum]]))=1,VALUE(WEEKNUM(jaar_zip[[#This Row],[Datum]],21))&gt;51),RIGHT(YEAR(jaar_zip[[#This Row],[Datum]])-1,2),RIGHT(YEAR(jaar_zip[[#This Row],[Datum]]),2))&amp;"-"&amp; TEXT(WEEKNUM(jaar_zip[[#This Row],[Datum]],21),"00")</f>
        <v>24-06</v>
      </c>
      <c r="L2357" s="101">
        <f>MONTH(jaar_zip[[#This Row],[Datum]])</f>
        <v>2</v>
      </c>
      <c r="M2357" s="101">
        <f>IF(ISNUMBER(jaar_zip[[#This Row],[etmaaltemperatuur]]),IF(jaar_zip[[#This Row],[etmaaltemperatuur]]&lt;stookgrens,stookgrens-jaar_zip[[#This Row],[etmaaltemperatuur]],0),"")</f>
        <v>14.6</v>
      </c>
      <c r="N2357" s="101">
        <f>IF(ISNUMBER(jaar_zip[[#This Row],[graaddagen]]),IF(OR(MONTH(jaar_zip[[#This Row],[Datum]])=1,MONTH(jaar_zip[[#This Row],[Datum]])=2,MONTH(jaar_zip[[#This Row],[Datum]])=11,MONTH(jaar_zip[[#This Row],[Datum]])=12),1.1,IF(OR(MONTH(jaar_zip[[#This Row],[Datum]])=3,MONTH(jaar_zip[[#This Row],[Datum]])=10),1,0.8))*jaar_zip[[#This Row],[graaddagen]],"")</f>
        <v>16.060000000000002</v>
      </c>
      <c r="O2357" s="101">
        <f>IF(ISNUMBER(jaar_zip[[#This Row],[etmaaltemperatuur]]),IF(jaar_zip[[#This Row],[etmaaltemperatuur]]&gt;stookgrens,jaar_zip[[#This Row],[etmaaltemperatuur]]-stookgrens,0),"")</f>
        <v>0</v>
      </c>
    </row>
    <row r="2358" spans="1:15" x14ac:dyDescent="0.3">
      <c r="A2358">
        <v>290</v>
      </c>
      <c r="B2358">
        <v>20240208</v>
      </c>
      <c r="C2358">
        <v>2.4</v>
      </c>
      <c r="D2358">
        <v>1.6</v>
      </c>
      <c r="E2358">
        <v>180</v>
      </c>
      <c r="F2358">
        <v>11.5</v>
      </c>
      <c r="G2358">
        <v>997.9</v>
      </c>
      <c r="H2358">
        <v>93</v>
      </c>
      <c r="I2358" s="101" t="s">
        <v>31</v>
      </c>
      <c r="J2358" s="1">
        <f>DATEVALUE(RIGHT(jaar_zip[[#This Row],[YYYYMMDD]],2)&amp;"-"&amp;MID(jaar_zip[[#This Row],[YYYYMMDD]],5,2)&amp;"-"&amp;LEFT(jaar_zip[[#This Row],[YYYYMMDD]],4))</f>
        <v>45330</v>
      </c>
      <c r="K2358" s="101" t="str">
        <f>IF(AND(VALUE(MONTH(jaar_zip[[#This Row],[Datum]]))=1,VALUE(WEEKNUM(jaar_zip[[#This Row],[Datum]],21))&gt;51),RIGHT(YEAR(jaar_zip[[#This Row],[Datum]])-1,2),RIGHT(YEAR(jaar_zip[[#This Row],[Datum]]),2))&amp;"-"&amp; TEXT(WEEKNUM(jaar_zip[[#This Row],[Datum]],21),"00")</f>
        <v>24-06</v>
      </c>
      <c r="L2358" s="101">
        <f>MONTH(jaar_zip[[#This Row],[Datum]])</f>
        <v>2</v>
      </c>
      <c r="M2358" s="101">
        <f>IF(ISNUMBER(jaar_zip[[#This Row],[etmaaltemperatuur]]),IF(jaar_zip[[#This Row],[etmaaltemperatuur]]&lt;stookgrens,stookgrens-jaar_zip[[#This Row],[etmaaltemperatuur]],0),"")</f>
        <v>16.399999999999999</v>
      </c>
      <c r="N2358" s="101">
        <f>IF(ISNUMBER(jaar_zip[[#This Row],[graaddagen]]),IF(OR(MONTH(jaar_zip[[#This Row],[Datum]])=1,MONTH(jaar_zip[[#This Row],[Datum]])=2,MONTH(jaar_zip[[#This Row],[Datum]])=11,MONTH(jaar_zip[[#This Row],[Datum]])=12),1.1,IF(OR(MONTH(jaar_zip[[#This Row],[Datum]])=3,MONTH(jaar_zip[[#This Row],[Datum]])=10),1,0.8))*jaar_zip[[#This Row],[graaddagen]],"")</f>
        <v>18.04</v>
      </c>
      <c r="O2358" s="101">
        <f>IF(ISNUMBER(jaar_zip[[#This Row],[etmaaltemperatuur]]),IF(jaar_zip[[#This Row],[etmaaltemperatuur]]&gt;stookgrens,jaar_zip[[#This Row],[etmaaltemperatuur]]-stookgrens,0),"")</f>
        <v>0</v>
      </c>
    </row>
    <row r="2359" spans="1:15" x14ac:dyDescent="0.3">
      <c r="A2359">
        <v>290</v>
      </c>
      <c r="B2359">
        <v>20240209</v>
      </c>
      <c r="C2359">
        <v>3.8</v>
      </c>
      <c r="D2359">
        <v>9.8000000000000007</v>
      </c>
      <c r="E2359">
        <v>211</v>
      </c>
      <c r="F2359">
        <v>8.5</v>
      </c>
      <c r="G2359">
        <v>985.3</v>
      </c>
      <c r="H2359">
        <v>89</v>
      </c>
      <c r="I2359" s="101" t="s">
        <v>31</v>
      </c>
      <c r="J2359" s="1">
        <f>DATEVALUE(RIGHT(jaar_zip[[#This Row],[YYYYMMDD]],2)&amp;"-"&amp;MID(jaar_zip[[#This Row],[YYYYMMDD]],5,2)&amp;"-"&amp;LEFT(jaar_zip[[#This Row],[YYYYMMDD]],4))</f>
        <v>45331</v>
      </c>
      <c r="K2359" s="101" t="str">
        <f>IF(AND(VALUE(MONTH(jaar_zip[[#This Row],[Datum]]))=1,VALUE(WEEKNUM(jaar_zip[[#This Row],[Datum]],21))&gt;51),RIGHT(YEAR(jaar_zip[[#This Row],[Datum]])-1,2),RIGHT(YEAR(jaar_zip[[#This Row],[Datum]]),2))&amp;"-"&amp; TEXT(WEEKNUM(jaar_zip[[#This Row],[Datum]],21),"00")</f>
        <v>24-06</v>
      </c>
      <c r="L2359" s="101">
        <f>MONTH(jaar_zip[[#This Row],[Datum]])</f>
        <v>2</v>
      </c>
      <c r="M2359" s="101">
        <f>IF(ISNUMBER(jaar_zip[[#This Row],[etmaaltemperatuur]]),IF(jaar_zip[[#This Row],[etmaaltemperatuur]]&lt;stookgrens,stookgrens-jaar_zip[[#This Row],[etmaaltemperatuur]],0),"")</f>
        <v>8.1999999999999993</v>
      </c>
      <c r="N2359" s="101">
        <f>IF(ISNUMBER(jaar_zip[[#This Row],[graaddagen]]),IF(OR(MONTH(jaar_zip[[#This Row],[Datum]])=1,MONTH(jaar_zip[[#This Row],[Datum]])=2,MONTH(jaar_zip[[#This Row],[Datum]])=11,MONTH(jaar_zip[[#This Row],[Datum]])=12),1.1,IF(OR(MONTH(jaar_zip[[#This Row],[Datum]])=3,MONTH(jaar_zip[[#This Row],[Datum]])=10),1,0.8))*jaar_zip[[#This Row],[graaddagen]],"")</f>
        <v>9.02</v>
      </c>
      <c r="O2359" s="101">
        <f>IF(ISNUMBER(jaar_zip[[#This Row],[etmaaltemperatuur]]),IF(jaar_zip[[#This Row],[etmaaltemperatuur]]&gt;stookgrens,jaar_zip[[#This Row],[etmaaltemperatuur]]-stookgrens,0),"")</f>
        <v>0</v>
      </c>
    </row>
    <row r="2360" spans="1:15" x14ac:dyDescent="0.3">
      <c r="A2360">
        <v>290</v>
      </c>
      <c r="B2360">
        <v>20240210</v>
      </c>
      <c r="C2360">
        <v>2.7</v>
      </c>
      <c r="D2360">
        <v>10.7</v>
      </c>
      <c r="E2360">
        <v>535</v>
      </c>
      <c r="F2360">
        <v>1</v>
      </c>
      <c r="G2360">
        <v>987.4</v>
      </c>
      <c r="H2360">
        <v>87</v>
      </c>
      <c r="I2360" s="101" t="s">
        <v>31</v>
      </c>
      <c r="J2360" s="1">
        <f>DATEVALUE(RIGHT(jaar_zip[[#This Row],[YYYYMMDD]],2)&amp;"-"&amp;MID(jaar_zip[[#This Row],[YYYYMMDD]],5,2)&amp;"-"&amp;LEFT(jaar_zip[[#This Row],[YYYYMMDD]],4))</f>
        <v>45332</v>
      </c>
      <c r="K2360" s="101" t="str">
        <f>IF(AND(VALUE(MONTH(jaar_zip[[#This Row],[Datum]]))=1,VALUE(WEEKNUM(jaar_zip[[#This Row],[Datum]],21))&gt;51),RIGHT(YEAR(jaar_zip[[#This Row],[Datum]])-1,2),RIGHT(YEAR(jaar_zip[[#This Row],[Datum]]),2))&amp;"-"&amp; TEXT(WEEKNUM(jaar_zip[[#This Row],[Datum]],21),"00")</f>
        <v>24-06</v>
      </c>
      <c r="L2360" s="101">
        <f>MONTH(jaar_zip[[#This Row],[Datum]])</f>
        <v>2</v>
      </c>
      <c r="M2360" s="101">
        <f>IF(ISNUMBER(jaar_zip[[#This Row],[etmaaltemperatuur]]),IF(jaar_zip[[#This Row],[etmaaltemperatuur]]&lt;stookgrens,stookgrens-jaar_zip[[#This Row],[etmaaltemperatuur]],0),"")</f>
        <v>7.3000000000000007</v>
      </c>
      <c r="N2360" s="101">
        <f>IF(ISNUMBER(jaar_zip[[#This Row],[graaddagen]]),IF(OR(MONTH(jaar_zip[[#This Row],[Datum]])=1,MONTH(jaar_zip[[#This Row],[Datum]])=2,MONTH(jaar_zip[[#This Row],[Datum]])=11,MONTH(jaar_zip[[#This Row],[Datum]])=12),1.1,IF(OR(MONTH(jaar_zip[[#This Row],[Datum]])=3,MONTH(jaar_zip[[#This Row],[Datum]])=10),1,0.8))*jaar_zip[[#This Row],[graaddagen]],"")</f>
        <v>8.0300000000000011</v>
      </c>
      <c r="O2360" s="101">
        <f>IF(ISNUMBER(jaar_zip[[#This Row],[etmaaltemperatuur]]),IF(jaar_zip[[#This Row],[etmaaltemperatuur]]&gt;stookgrens,jaar_zip[[#This Row],[etmaaltemperatuur]]-stookgrens,0),"")</f>
        <v>0</v>
      </c>
    </row>
    <row r="2361" spans="1:15" x14ac:dyDescent="0.3">
      <c r="A2361">
        <v>290</v>
      </c>
      <c r="B2361">
        <v>20240211</v>
      </c>
      <c r="C2361">
        <v>2.9</v>
      </c>
      <c r="D2361">
        <v>8.6999999999999993</v>
      </c>
      <c r="E2361">
        <v>210</v>
      </c>
      <c r="F2361">
        <v>0.2</v>
      </c>
      <c r="G2361">
        <v>991</v>
      </c>
      <c r="H2361">
        <v>91</v>
      </c>
      <c r="I2361" s="101" t="s">
        <v>31</v>
      </c>
      <c r="J2361" s="1">
        <f>DATEVALUE(RIGHT(jaar_zip[[#This Row],[YYYYMMDD]],2)&amp;"-"&amp;MID(jaar_zip[[#This Row],[YYYYMMDD]],5,2)&amp;"-"&amp;LEFT(jaar_zip[[#This Row],[YYYYMMDD]],4))</f>
        <v>45333</v>
      </c>
      <c r="K2361" s="101" t="str">
        <f>IF(AND(VALUE(MONTH(jaar_zip[[#This Row],[Datum]]))=1,VALUE(WEEKNUM(jaar_zip[[#This Row],[Datum]],21))&gt;51),RIGHT(YEAR(jaar_zip[[#This Row],[Datum]])-1,2),RIGHT(YEAR(jaar_zip[[#This Row],[Datum]]),2))&amp;"-"&amp; TEXT(WEEKNUM(jaar_zip[[#This Row],[Datum]],21),"00")</f>
        <v>24-06</v>
      </c>
      <c r="L2361" s="101">
        <f>MONTH(jaar_zip[[#This Row],[Datum]])</f>
        <v>2</v>
      </c>
      <c r="M2361" s="101">
        <f>IF(ISNUMBER(jaar_zip[[#This Row],[etmaaltemperatuur]]),IF(jaar_zip[[#This Row],[etmaaltemperatuur]]&lt;stookgrens,stookgrens-jaar_zip[[#This Row],[etmaaltemperatuur]],0),"")</f>
        <v>9.3000000000000007</v>
      </c>
      <c r="N2361" s="101">
        <f>IF(ISNUMBER(jaar_zip[[#This Row],[graaddagen]]),IF(OR(MONTH(jaar_zip[[#This Row],[Datum]])=1,MONTH(jaar_zip[[#This Row],[Datum]])=2,MONTH(jaar_zip[[#This Row],[Datum]])=11,MONTH(jaar_zip[[#This Row],[Datum]])=12),1.1,IF(OR(MONTH(jaar_zip[[#This Row],[Datum]])=3,MONTH(jaar_zip[[#This Row],[Datum]])=10),1,0.8))*jaar_zip[[#This Row],[graaddagen]],"")</f>
        <v>10.230000000000002</v>
      </c>
      <c r="O2361" s="101">
        <f>IF(ISNUMBER(jaar_zip[[#This Row],[etmaaltemperatuur]]),IF(jaar_zip[[#This Row],[etmaaltemperatuur]]&gt;stookgrens,jaar_zip[[#This Row],[etmaaltemperatuur]]-stookgrens,0),"")</f>
        <v>0</v>
      </c>
    </row>
    <row r="2362" spans="1:15" x14ac:dyDescent="0.3">
      <c r="A2362">
        <v>290</v>
      </c>
      <c r="B2362">
        <v>20240212</v>
      </c>
      <c r="C2362">
        <v>3.1</v>
      </c>
      <c r="D2362">
        <v>6.1</v>
      </c>
      <c r="E2362">
        <v>369</v>
      </c>
      <c r="F2362">
        <v>1.7</v>
      </c>
      <c r="G2362">
        <v>1004.5</v>
      </c>
      <c r="H2362">
        <v>91</v>
      </c>
      <c r="I2362" s="101" t="s">
        <v>31</v>
      </c>
      <c r="J2362" s="1">
        <f>DATEVALUE(RIGHT(jaar_zip[[#This Row],[YYYYMMDD]],2)&amp;"-"&amp;MID(jaar_zip[[#This Row],[YYYYMMDD]],5,2)&amp;"-"&amp;LEFT(jaar_zip[[#This Row],[YYYYMMDD]],4))</f>
        <v>45334</v>
      </c>
      <c r="K2362" s="101" t="str">
        <f>IF(AND(VALUE(MONTH(jaar_zip[[#This Row],[Datum]]))=1,VALUE(WEEKNUM(jaar_zip[[#This Row],[Datum]],21))&gt;51),RIGHT(YEAR(jaar_zip[[#This Row],[Datum]])-1,2),RIGHT(YEAR(jaar_zip[[#This Row],[Datum]]),2))&amp;"-"&amp; TEXT(WEEKNUM(jaar_zip[[#This Row],[Datum]],21),"00")</f>
        <v>24-07</v>
      </c>
      <c r="L2362" s="101">
        <f>MONTH(jaar_zip[[#This Row],[Datum]])</f>
        <v>2</v>
      </c>
      <c r="M2362" s="101">
        <f>IF(ISNUMBER(jaar_zip[[#This Row],[etmaaltemperatuur]]),IF(jaar_zip[[#This Row],[etmaaltemperatuur]]&lt;stookgrens,stookgrens-jaar_zip[[#This Row],[etmaaltemperatuur]],0),"")</f>
        <v>11.9</v>
      </c>
      <c r="N2362" s="101">
        <f>IF(ISNUMBER(jaar_zip[[#This Row],[graaddagen]]),IF(OR(MONTH(jaar_zip[[#This Row],[Datum]])=1,MONTH(jaar_zip[[#This Row],[Datum]])=2,MONTH(jaar_zip[[#This Row],[Datum]])=11,MONTH(jaar_zip[[#This Row],[Datum]])=12),1.1,IF(OR(MONTH(jaar_zip[[#This Row],[Datum]])=3,MONTH(jaar_zip[[#This Row],[Datum]])=10),1,0.8))*jaar_zip[[#This Row],[graaddagen]],"")</f>
        <v>13.090000000000002</v>
      </c>
      <c r="O2362" s="101">
        <f>IF(ISNUMBER(jaar_zip[[#This Row],[etmaaltemperatuur]]),IF(jaar_zip[[#This Row],[etmaaltemperatuur]]&gt;stookgrens,jaar_zip[[#This Row],[etmaaltemperatuur]]-stookgrens,0),"")</f>
        <v>0</v>
      </c>
    </row>
    <row r="2363" spans="1:15" x14ac:dyDescent="0.3">
      <c r="A2363">
        <v>290</v>
      </c>
      <c r="B2363">
        <v>20240213</v>
      </c>
      <c r="C2363">
        <v>4.4000000000000004</v>
      </c>
      <c r="D2363">
        <v>6.2</v>
      </c>
      <c r="E2363">
        <v>576</v>
      </c>
      <c r="F2363">
        <v>0.4</v>
      </c>
      <c r="G2363">
        <v>1015.6</v>
      </c>
      <c r="H2363">
        <v>82</v>
      </c>
      <c r="I2363" s="101" t="s">
        <v>31</v>
      </c>
      <c r="J2363" s="1">
        <f>DATEVALUE(RIGHT(jaar_zip[[#This Row],[YYYYMMDD]],2)&amp;"-"&amp;MID(jaar_zip[[#This Row],[YYYYMMDD]],5,2)&amp;"-"&amp;LEFT(jaar_zip[[#This Row],[YYYYMMDD]],4))</f>
        <v>45335</v>
      </c>
      <c r="K2363" s="101" t="str">
        <f>IF(AND(VALUE(MONTH(jaar_zip[[#This Row],[Datum]]))=1,VALUE(WEEKNUM(jaar_zip[[#This Row],[Datum]],21))&gt;51),RIGHT(YEAR(jaar_zip[[#This Row],[Datum]])-1,2),RIGHT(YEAR(jaar_zip[[#This Row],[Datum]]),2))&amp;"-"&amp; TEXT(WEEKNUM(jaar_zip[[#This Row],[Datum]],21),"00")</f>
        <v>24-07</v>
      </c>
      <c r="L2363" s="101">
        <f>MONTH(jaar_zip[[#This Row],[Datum]])</f>
        <v>2</v>
      </c>
      <c r="M2363" s="101">
        <f>IF(ISNUMBER(jaar_zip[[#This Row],[etmaaltemperatuur]]),IF(jaar_zip[[#This Row],[etmaaltemperatuur]]&lt;stookgrens,stookgrens-jaar_zip[[#This Row],[etmaaltemperatuur]],0),"")</f>
        <v>11.8</v>
      </c>
      <c r="N2363" s="101">
        <f>IF(ISNUMBER(jaar_zip[[#This Row],[graaddagen]]),IF(OR(MONTH(jaar_zip[[#This Row],[Datum]])=1,MONTH(jaar_zip[[#This Row],[Datum]])=2,MONTH(jaar_zip[[#This Row],[Datum]])=11,MONTH(jaar_zip[[#This Row],[Datum]])=12),1.1,IF(OR(MONTH(jaar_zip[[#This Row],[Datum]])=3,MONTH(jaar_zip[[#This Row],[Datum]])=10),1,0.8))*jaar_zip[[#This Row],[graaddagen]],"")</f>
        <v>12.980000000000002</v>
      </c>
      <c r="O2363" s="101">
        <f>IF(ISNUMBER(jaar_zip[[#This Row],[etmaaltemperatuur]]),IF(jaar_zip[[#This Row],[etmaaltemperatuur]]&gt;stookgrens,jaar_zip[[#This Row],[etmaaltemperatuur]]-stookgrens,0),"")</f>
        <v>0</v>
      </c>
    </row>
    <row r="2364" spans="1:15" x14ac:dyDescent="0.3">
      <c r="A2364">
        <v>290</v>
      </c>
      <c r="B2364">
        <v>20240214</v>
      </c>
      <c r="C2364">
        <v>5.6</v>
      </c>
      <c r="D2364">
        <v>10.4</v>
      </c>
      <c r="E2364">
        <v>149</v>
      </c>
      <c r="F2364">
        <v>8.6</v>
      </c>
      <c r="G2364">
        <v>1014.6</v>
      </c>
      <c r="H2364">
        <v>95</v>
      </c>
      <c r="I2364" s="101" t="s">
        <v>31</v>
      </c>
      <c r="J2364" s="1">
        <f>DATEVALUE(RIGHT(jaar_zip[[#This Row],[YYYYMMDD]],2)&amp;"-"&amp;MID(jaar_zip[[#This Row],[YYYYMMDD]],5,2)&amp;"-"&amp;LEFT(jaar_zip[[#This Row],[YYYYMMDD]],4))</f>
        <v>45336</v>
      </c>
      <c r="K2364" s="101" t="str">
        <f>IF(AND(VALUE(MONTH(jaar_zip[[#This Row],[Datum]]))=1,VALUE(WEEKNUM(jaar_zip[[#This Row],[Datum]],21))&gt;51),RIGHT(YEAR(jaar_zip[[#This Row],[Datum]])-1,2),RIGHT(YEAR(jaar_zip[[#This Row],[Datum]]),2))&amp;"-"&amp; TEXT(WEEKNUM(jaar_zip[[#This Row],[Datum]],21),"00")</f>
        <v>24-07</v>
      </c>
      <c r="L2364" s="101">
        <f>MONTH(jaar_zip[[#This Row],[Datum]])</f>
        <v>2</v>
      </c>
      <c r="M2364" s="101">
        <f>IF(ISNUMBER(jaar_zip[[#This Row],[etmaaltemperatuur]]),IF(jaar_zip[[#This Row],[etmaaltemperatuur]]&lt;stookgrens,stookgrens-jaar_zip[[#This Row],[etmaaltemperatuur]],0),"")</f>
        <v>7.6</v>
      </c>
      <c r="N2364" s="101">
        <f>IF(ISNUMBER(jaar_zip[[#This Row],[graaddagen]]),IF(OR(MONTH(jaar_zip[[#This Row],[Datum]])=1,MONTH(jaar_zip[[#This Row],[Datum]])=2,MONTH(jaar_zip[[#This Row],[Datum]])=11,MONTH(jaar_zip[[#This Row],[Datum]])=12),1.1,IF(OR(MONTH(jaar_zip[[#This Row],[Datum]])=3,MONTH(jaar_zip[[#This Row],[Datum]])=10),1,0.8))*jaar_zip[[#This Row],[graaddagen]],"")</f>
        <v>8.36</v>
      </c>
      <c r="O2364" s="101">
        <f>IF(ISNUMBER(jaar_zip[[#This Row],[etmaaltemperatuur]]),IF(jaar_zip[[#This Row],[etmaaltemperatuur]]&gt;stookgrens,jaar_zip[[#This Row],[etmaaltemperatuur]]-stookgrens,0),"")</f>
        <v>0</v>
      </c>
    </row>
    <row r="2365" spans="1:15" x14ac:dyDescent="0.3">
      <c r="A2365">
        <v>290</v>
      </c>
      <c r="B2365">
        <v>20240215</v>
      </c>
      <c r="C2365">
        <v>4.0999999999999996</v>
      </c>
      <c r="D2365">
        <v>12.3</v>
      </c>
      <c r="E2365">
        <v>225</v>
      </c>
      <c r="F2365">
        <v>10.7</v>
      </c>
      <c r="G2365">
        <v>1013.6</v>
      </c>
      <c r="H2365">
        <v>88</v>
      </c>
      <c r="I2365" s="101" t="s">
        <v>31</v>
      </c>
      <c r="J2365" s="1">
        <f>DATEVALUE(RIGHT(jaar_zip[[#This Row],[YYYYMMDD]],2)&amp;"-"&amp;MID(jaar_zip[[#This Row],[YYYYMMDD]],5,2)&amp;"-"&amp;LEFT(jaar_zip[[#This Row],[YYYYMMDD]],4))</f>
        <v>45337</v>
      </c>
      <c r="K2365" s="101" t="str">
        <f>IF(AND(VALUE(MONTH(jaar_zip[[#This Row],[Datum]]))=1,VALUE(WEEKNUM(jaar_zip[[#This Row],[Datum]],21))&gt;51),RIGHT(YEAR(jaar_zip[[#This Row],[Datum]])-1,2),RIGHT(YEAR(jaar_zip[[#This Row],[Datum]]),2))&amp;"-"&amp; TEXT(WEEKNUM(jaar_zip[[#This Row],[Datum]],21),"00")</f>
        <v>24-07</v>
      </c>
      <c r="L2365" s="101">
        <f>MONTH(jaar_zip[[#This Row],[Datum]])</f>
        <v>2</v>
      </c>
      <c r="M2365" s="101">
        <f>IF(ISNUMBER(jaar_zip[[#This Row],[etmaaltemperatuur]]),IF(jaar_zip[[#This Row],[etmaaltemperatuur]]&lt;stookgrens,stookgrens-jaar_zip[[#This Row],[etmaaltemperatuur]],0),"")</f>
        <v>5.6999999999999993</v>
      </c>
      <c r="N2365" s="101">
        <f>IF(ISNUMBER(jaar_zip[[#This Row],[graaddagen]]),IF(OR(MONTH(jaar_zip[[#This Row],[Datum]])=1,MONTH(jaar_zip[[#This Row],[Datum]])=2,MONTH(jaar_zip[[#This Row],[Datum]])=11,MONTH(jaar_zip[[#This Row],[Datum]])=12),1.1,IF(OR(MONTH(jaar_zip[[#This Row],[Datum]])=3,MONTH(jaar_zip[[#This Row],[Datum]])=10),1,0.8))*jaar_zip[[#This Row],[graaddagen]],"")</f>
        <v>6.27</v>
      </c>
      <c r="O2365" s="101">
        <f>IF(ISNUMBER(jaar_zip[[#This Row],[etmaaltemperatuur]]),IF(jaar_zip[[#This Row],[etmaaltemperatuur]]&gt;stookgrens,jaar_zip[[#This Row],[etmaaltemperatuur]]-stookgrens,0),"")</f>
        <v>0</v>
      </c>
    </row>
    <row r="2366" spans="1:15" x14ac:dyDescent="0.3">
      <c r="A2366">
        <v>290</v>
      </c>
      <c r="B2366">
        <v>20240216</v>
      </c>
      <c r="C2366">
        <v>4.4000000000000004</v>
      </c>
      <c r="D2366">
        <v>11.7</v>
      </c>
      <c r="E2366">
        <v>168</v>
      </c>
      <c r="F2366">
        <v>3.6</v>
      </c>
      <c r="G2366">
        <v>1014.1</v>
      </c>
      <c r="H2366">
        <v>83</v>
      </c>
      <c r="I2366" s="101" t="s">
        <v>31</v>
      </c>
      <c r="J2366" s="1">
        <f>DATEVALUE(RIGHT(jaar_zip[[#This Row],[YYYYMMDD]],2)&amp;"-"&amp;MID(jaar_zip[[#This Row],[YYYYMMDD]],5,2)&amp;"-"&amp;LEFT(jaar_zip[[#This Row],[YYYYMMDD]],4))</f>
        <v>45338</v>
      </c>
      <c r="K2366" s="101" t="str">
        <f>IF(AND(VALUE(MONTH(jaar_zip[[#This Row],[Datum]]))=1,VALUE(WEEKNUM(jaar_zip[[#This Row],[Datum]],21))&gt;51),RIGHT(YEAR(jaar_zip[[#This Row],[Datum]])-1,2),RIGHT(YEAR(jaar_zip[[#This Row],[Datum]]),2))&amp;"-"&amp; TEXT(WEEKNUM(jaar_zip[[#This Row],[Datum]],21),"00")</f>
        <v>24-07</v>
      </c>
      <c r="L2366" s="101">
        <f>MONTH(jaar_zip[[#This Row],[Datum]])</f>
        <v>2</v>
      </c>
      <c r="M2366" s="101">
        <f>IF(ISNUMBER(jaar_zip[[#This Row],[etmaaltemperatuur]]),IF(jaar_zip[[#This Row],[etmaaltemperatuur]]&lt;stookgrens,stookgrens-jaar_zip[[#This Row],[etmaaltemperatuur]],0),"")</f>
        <v>6.3000000000000007</v>
      </c>
      <c r="N2366" s="101">
        <f>IF(ISNUMBER(jaar_zip[[#This Row],[graaddagen]]),IF(OR(MONTH(jaar_zip[[#This Row],[Datum]])=1,MONTH(jaar_zip[[#This Row],[Datum]])=2,MONTH(jaar_zip[[#This Row],[Datum]])=11,MONTH(jaar_zip[[#This Row],[Datum]])=12),1.1,IF(OR(MONTH(jaar_zip[[#This Row],[Datum]])=3,MONTH(jaar_zip[[#This Row],[Datum]])=10),1,0.8))*jaar_zip[[#This Row],[graaddagen]],"")</f>
        <v>6.9300000000000015</v>
      </c>
      <c r="O2366" s="101">
        <f>IF(ISNUMBER(jaar_zip[[#This Row],[etmaaltemperatuur]]),IF(jaar_zip[[#This Row],[etmaaltemperatuur]]&gt;stookgrens,jaar_zip[[#This Row],[etmaaltemperatuur]]-stookgrens,0),"")</f>
        <v>0</v>
      </c>
    </row>
    <row r="2367" spans="1:15" x14ac:dyDescent="0.3">
      <c r="A2367">
        <v>290</v>
      </c>
      <c r="B2367">
        <v>20240217</v>
      </c>
      <c r="C2367">
        <v>2.2999999999999998</v>
      </c>
      <c r="D2367">
        <v>9.6</v>
      </c>
      <c r="E2367">
        <v>389</v>
      </c>
      <c r="F2367">
        <v>-0.1</v>
      </c>
      <c r="G2367">
        <v>1030.0999999999999</v>
      </c>
      <c r="H2367">
        <v>90</v>
      </c>
      <c r="I2367" s="101" t="s">
        <v>31</v>
      </c>
      <c r="J2367" s="1">
        <f>DATEVALUE(RIGHT(jaar_zip[[#This Row],[YYYYMMDD]],2)&amp;"-"&amp;MID(jaar_zip[[#This Row],[YYYYMMDD]],5,2)&amp;"-"&amp;LEFT(jaar_zip[[#This Row],[YYYYMMDD]],4))</f>
        <v>45339</v>
      </c>
      <c r="K2367" s="101" t="str">
        <f>IF(AND(VALUE(MONTH(jaar_zip[[#This Row],[Datum]]))=1,VALUE(WEEKNUM(jaar_zip[[#This Row],[Datum]],21))&gt;51),RIGHT(YEAR(jaar_zip[[#This Row],[Datum]])-1,2),RIGHT(YEAR(jaar_zip[[#This Row],[Datum]]),2))&amp;"-"&amp; TEXT(WEEKNUM(jaar_zip[[#This Row],[Datum]],21),"00")</f>
        <v>24-07</v>
      </c>
      <c r="L2367" s="101">
        <f>MONTH(jaar_zip[[#This Row],[Datum]])</f>
        <v>2</v>
      </c>
      <c r="M2367" s="101">
        <f>IF(ISNUMBER(jaar_zip[[#This Row],[etmaaltemperatuur]]),IF(jaar_zip[[#This Row],[etmaaltemperatuur]]&lt;stookgrens,stookgrens-jaar_zip[[#This Row],[etmaaltemperatuur]],0),"")</f>
        <v>8.4</v>
      </c>
      <c r="N2367" s="101">
        <f>IF(ISNUMBER(jaar_zip[[#This Row],[graaddagen]]),IF(OR(MONTH(jaar_zip[[#This Row],[Datum]])=1,MONTH(jaar_zip[[#This Row],[Datum]])=2,MONTH(jaar_zip[[#This Row],[Datum]])=11,MONTH(jaar_zip[[#This Row],[Datum]])=12),1.1,IF(OR(MONTH(jaar_zip[[#This Row],[Datum]])=3,MONTH(jaar_zip[[#This Row],[Datum]])=10),1,0.8))*jaar_zip[[#This Row],[graaddagen]],"")</f>
        <v>9.240000000000002</v>
      </c>
      <c r="O2367" s="101">
        <f>IF(ISNUMBER(jaar_zip[[#This Row],[etmaaltemperatuur]]),IF(jaar_zip[[#This Row],[etmaaltemperatuur]]&gt;stookgrens,jaar_zip[[#This Row],[etmaaltemperatuur]]-stookgrens,0),"")</f>
        <v>0</v>
      </c>
    </row>
    <row r="2368" spans="1:15" x14ac:dyDescent="0.3">
      <c r="A2368">
        <v>290</v>
      </c>
      <c r="B2368">
        <v>20240218</v>
      </c>
      <c r="C2368">
        <v>6.3</v>
      </c>
      <c r="D2368">
        <v>9</v>
      </c>
      <c r="E2368">
        <v>164</v>
      </c>
      <c r="F2368">
        <v>14.6</v>
      </c>
      <c r="G2368">
        <v>1023.6</v>
      </c>
      <c r="H2368">
        <v>89</v>
      </c>
      <c r="I2368" s="101" t="s">
        <v>31</v>
      </c>
      <c r="J2368" s="1">
        <f>DATEVALUE(RIGHT(jaar_zip[[#This Row],[YYYYMMDD]],2)&amp;"-"&amp;MID(jaar_zip[[#This Row],[YYYYMMDD]],5,2)&amp;"-"&amp;LEFT(jaar_zip[[#This Row],[YYYYMMDD]],4))</f>
        <v>45340</v>
      </c>
      <c r="K2368" s="101" t="str">
        <f>IF(AND(VALUE(MONTH(jaar_zip[[#This Row],[Datum]]))=1,VALUE(WEEKNUM(jaar_zip[[#This Row],[Datum]],21))&gt;51),RIGHT(YEAR(jaar_zip[[#This Row],[Datum]])-1,2),RIGHT(YEAR(jaar_zip[[#This Row],[Datum]]),2))&amp;"-"&amp; TEXT(WEEKNUM(jaar_zip[[#This Row],[Datum]],21),"00")</f>
        <v>24-07</v>
      </c>
      <c r="L2368" s="101">
        <f>MONTH(jaar_zip[[#This Row],[Datum]])</f>
        <v>2</v>
      </c>
      <c r="M2368" s="101">
        <f>IF(ISNUMBER(jaar_zip[[#This Row],[etmaaltemperatuur]]),IF(jaar_zip[[#This Row],[etmaaltemperatuur]]&lt;stookgrens,stookgrens-jaar_zip[[#This Row],[etmaaltemperatuur]],0),"")</f>
        <v>9</v>
      </c>
      <c r="N2368" s="101">
        <f>IF(ISNUMBER(jaar_zip[[#This Row],[graaddagen]]),IF(OR(MONTH(jaar_zip[[#This Row],[Datum]])=1,MONTH(jaar_zip[[#This Row],[Datum]])=2,MONTH(jaar_zip[[#This Row],[Datum]])=11,MONTH(jaar_zip[[#This Row],[Datum]])=12),1.1,IF(OR(MONTH(jaar_zip[[#This Row],[Datum]])=3,MONTH(jaar_zip[[#This Row],[Datum]])=10),1,0.8))*jaar_zip[[#This Row],[graaddagen]],"")</f>
        <v>9.9</v>
      </c>
      <c r="O2368" s="101">
        <f>IF(ISNUMBER(jaar_zip[[#This Row],[etmaaltemperatuur]]),IF(jaar_zip[[#This Row],[etmaaltemperatuur]]&gt;stookgrens,jaar_zip[[#This Row],[etmaaltemperatuur]]-stookgrens,0),"")</f>
        <v>0</v>
      </c>
    </row>
    <row r="2369" spans="1:15" x14ac:dyDescent="0.3">
      <c r="A2369">
        <v>290</v>
      </c>
      <c r="B2369">
        <v>20240219</v>
      </c>
      <c r="C2369">
        <v>4.5</v>
      </c>
      <c r="D2369">
        <v>8.4</v>
      </c>
      <c r="E2369">
        <v>259</v>
      </c>
      <c r="F2369">
        <v>3.5</v>
      </c>
      <c r="G2369">
        <v>1025</v>
      </c>
      <c r="H2369">
        <v>90</v>
      </c>
      <c r="I2369" s="101" t="s">
        <v>31</v>
      </c>
      <c r="J2369" s="1">
        <f>DATEVALUE(RIGHT(jaar_zip[[#This Row],[YYYYMMDD]],2)&amp;"-"&amp;MID(jaar_zip[[#This Row],[YYYYMMDD]],5,2)&amp;"-"&amp;LEFT(jaar_zip[[#This Row],[YYYYMMDD]],4))</f>
        <v>45341</v>
      </c>
      <c r="K2369" s="101" t="str">
        <f>IF(AND(VALUE(MONTH(jaar_zip[[#This Row],[Datum]]))=1,VALUE(WEEKNUM(jaar_zip[[#This Row],[Datum]],21))&gt;51),RIGHT(YEAR(jaar_zip[[#This Row],[Datum]])-1,2),RIGHT(YEAR(jaar_zip[[#This Row],[Datum]]),2))&amp;"-"&amp; TEXT(WEEKNUM(jaar_zip[[#This Row],[Datum]],21),"00")</f>
        <v>24-08</v>
      </c>
      <c r="L2369" s="101">
        <f>MONTH(jaar_zip[[#This Row],[Datum]])</f>
        <v>2</v>
      </c>
      <c r="M2369" s="101">
        <f>IF(ISNUMBER(jaar_zip[[#This Row],[etmaaltemperatuur]]),IF(jaar_zip[[#This Row],[etmaaltemperatuur]]&lt;stookgrens,stookgrens-jaar_zip[[#This Row],[etmaaltemperatuur]],0),"")</f>
        <v>9.6</v>
      </c>
      <c r="N2369" s="101">
        <f>IF(ISNUMBER(jaar_zip[[#This Row],[graaddagen]]),IF(OR(MONTH(jaar_zip[[#This Row],[Datum]])=1,MONTH(jaar_zip[[#This Row],[Datum]])=2,MONTH(jaar_zip[[#This Row],[Datum]])=11,MONTH(jaar_zip[[#This Row],[Datum]])=12),1.1,IF(OR(MONTH(jaar_zip[[#This Row],[Datum]])=3,MONTH(jaar_zip[[#This Row],[Datum]])=10),1,0.8))*jaar_zip[[#This Row],[graaddagen]],"")</f>
        <v>10.56</v>
      </c>
      <c r="O2369" s="101">
        <f>IF(ISNUMBER(jaar_zip[[#This Row],[etmaaltemperatuur]]),IF(jaar_zip[[#This Row],[etmaaltemperatuur]]&gt;stookgrens,jaar_zip[[#This Row],[etmaaltemperatuur]]-stookgrens,0),"")</f>
        <v>0</v>
      </c>
    </row>
    <row r="2370" spans="1:15" x14ac:dyDescent="0.3">
      <c r="A2370">
        <v>290</v>
      </c>
      <c r="B2370">
        <v>20240220</v>
      </c>
      <c r="C2370">
        <v>4.5</v>
      </c>
      <c r="D2370">
        <v>7.8</v>
      </c>
      <c r="E2370">
        <v>477</v>
      </c>
      <c r="F2370">
        <v>0.2</v>
      </c>
      <c r="G2370">
        <v>1025.3</v>
      </c>
      <c r="H2370">
        <v>86</v>
      </c>
      <c r="I2370" s="101" t="s">
        <v>31</v>
      </c>
      <c r="J2370" s="1">
        <f>DATEVALUE(RIGHT(jaar_zip[[#This Row],[YYYYMMDD]],2)&amp;"-"&amp;MID(jaar_zip[[#This Row],[YYYYMMDD]],5,2)&amp;"-"&amp;LEFT(jaar_zip[[#This Row],[YYYYMMDD]],4))</f>
        <v>45342</v>
      </c>
      <c r="K2370" s="101" t="str">
        <f>IF(AND(VALUE(MONTH(jaar_zip[[#This Row],[Datum]]))=1,VALUE(WEEKNUM(jaar_zip[[#This Row],[Datum]],21))&gt;51),RIGHT(YEAR(jaar_zip[[#This Row],[Datum]])-1,2),RIGHT(YEAR(jaar_zip[[#This Row],[Datum]]),2))&amp;"-"&amp; TEXT(WEEKNUM(jaar_zip[[#This Row],[Datum]],21),"00")</f>
        <v>24-08</v>
      </c>
      <c r="L2370" s="101">
        <f>MONTH(jaar_zip[[#This Row],[Datum]])</f>
        <v>2</v>
      </c>
      <c r="M2370" s="101">
        <f>IF(ISNUMBER(jaar_zip[[#This Row],[etmaaltemperatuur]]),IF(jaar_zip[[#This Row],[etmaaltemperatuur]]&lt;stookgrens,stookgrens-jaar_zip[[#This Row],[etmaaltemperatuur]],0),"")</f>
        <v>10.199999999999999</v>
      </c>
      <c r="N2370" s="101">
        <f>IF(ISNUMBER(jaar_zip[[#This Row],[graaddagen]]),IF(OR(MONTH(jaar_zip[[#This Row],[Datum]])=1,MONTH(jaar_zip[[#This Row],[Datum]])=2,MONTH(jaar_zip[[#This Row],[Datum]])=11,MONTH(jaar_zip[[#This Row],[Datum]])=12),1.1,IF(OR(MONTH(jaar_zip[[#This Row],[Datum]])=3,MONTH(jaar_zip[[#This Row],[Datum]])=10),1,0.8))*jaar_zip[[#This Row],[graaddagen]],"")</f>
        <v>11.22</v>
      </c>
      <c r="O2370" s="101">
        <f>IF(ISNUMBER(jaar_zip[[#This Row],[etmaaltemperatuur]]),IF(jaar_zip[[#This Row],[etmaaltemperatuur]]&gt;stookgrens,jaar_zip[[#This Row],[etmaaltemperatuur]]-stookgrens,0),"")</f>
        <v>0</v>
      </c>
    </row>
    <row r="2371" spans="1:15" x14ac:dyDescent="0.3">
      <c r="A2371">
        <v>290</v>
      </c>
      <c r="B2371">
        <v>20240221</v>
      </c>
      <c r="C2371">
        <v>6.2</v>
      </c>
      <c r="D2371">
        <v>8.8000000000000007</v>
      </c>
      <c r="E2371">
        <v>317</v>
      </c>
      <c r="F2371">
        <v>6</v>
      </c>
      <c r="G2371">
        <v>1011.2</v>
      </c>
      <c r="H2371">
        <v>83</v>
      </c>
      <c r="I2371" s="101" t="s">
        <v>31</v>
      </c>
      <c r="J2371" s="1">
        <f>DATEVALUE(RIGHT(jaar_zip[[#This Row],[YYYYMMDD]],2)&amp;"-"&amp;MID(jaar_zip[[#This Row],[YYYYMMDD]],5,2)&amp;"-"&amp;LEFT(jaar_zip[[#This Row],[YYYYMMDD]],4))</f>
        <v>45343</v>
      </c>
      <c r="K2371" s="101" t="str">
        <f>IF(AND(VALUE(MONTH(jaar_zip[[#This Row],[Datum]]))=1,VALUE(WEEKNUM(jaar_zip[[#This Row],[Datum]],21))&gt;51),RIGHT(YEAR(jaar_zip[[#This Row],[Datum]])-1,2),RIGHT(YEAR(jaar_zip[[#This Row],[Datum]]),2))&amp;"-"&amp; TEXT(WEEKNUM(jaar_zip[[#This Row],[Datum]],21),"00")</f>
        <v>24-08</v>
      </c>
      <c r="L2371" s="101">
        <f>MONTH(jaar_zip[[#This Row],[Datum]])</f>
        <v>2</v>
      </c>
      <c r="M2371" s="101">
        <f>IF(ISNUMBER(jaar_zip[[#This Row],[etmaaltemperatuur]]),IF(jaar_zip[[#This Row],[etmaaltemperatuur]]&lt;stookgrens,stookgrens-jaar_zip[[#This Row],[etmaaltemperatuur]],0),"")</f>
        <v>9.1999999999999993</v>
      </c>
      <c r="N2371" s="101">
        <f>IF(ISNUMBER(jaar_zip[[#This Row],[graaddagen]]),IF(OR(MONTH(jaar_zip[[#This Row],[Datum]])=1,MONTH(jaar_zip[[#This Row],[Datum]])=2,MONTH(jaar_zip[[#This Row],[Datum]])=11,MONTH(jaar_zip[[#This Row],[Datum]])=12),1.1,IF(OR(MONTH(jaar_zip[[#This Row],[Datum]])=3,MONTH(jaar_zip[[#This Row],[Datum]])=10),1,0.8))*jaar_zip[[#This Row],[graaddagen]],"")</f>
        <v>10.119999999999999</v>
      </c>
      <c r="O2371" s="101">
        <f>IF(ISNUMBER(jaar_zip[[#This Row],[etmaaltemperatuur]]),IF(jaar_zip[[#This Row],[etmaaltemperatuur]]&gt;stookgrens,jaar_zip[[#This Row],[etmaaltemperatuur]]-stookgrens,0),"")</f>
        <v>0</v>
      </c>
    </row>
    <row r="2372" spans="1:15" x14ac:dyDescent="0.3">
      <c r="A2372">
        <v>290</v>
      </c>
      <c r="B2372">
        <v>20240222</v>
      </c>
      <c r="C2372">
        <v>6.6</v>
      </c>
      <c r="D2372">
        <v>10</v>
      </c>
      <c r="E2372">
        <v>318</v>
      </c>
      <c r="F2372">
        <v>5.9</v>
      </c>
      <c r="G2372">
        <v>987.1</v>
      </c>
      <c r="H2372">
        <v>88</v>
      </c>
      <c r="I2372" s="101" t="s">
        <v>31</v>
      </c>
      <c r="J2372" s="1">
        <f>DATEVALUE(RIGHT(jaar_zip[[#This Row],[YYYYMMDD]],2)&amp;"-"&amp;MID(jaar_zip[[#This Row],[YYYYMMDD]],5,2)&amp;"-"&amp;LEFT(jaar_zip[[#This Row],[YYYYMMDD]],4))</f>
        <v>45344</v>
      </c>
      <c r="K2372" s="101" t="str">
        <f>IF(AND(VALUE(MONTH(jaar_zip[[#This Row],[Datum]]))=1,VALUE(WEEKNUM(jaar_zip[[#This Row],[Datum]],21))&gt;51),RIGHT(YEAR(jaar_zip[[#This Row],[Datum]])-1,2),RIGHT(YEAR(jaar_zip[[#This Row],[Datum]]),2))&amp;"-"&amp; TEXT(WEEKNUM(jaar_zip[[#This Row],[Datum]],21),"00")</f>
        <v>24-08</v>
      </c>
      <c r="L2372" s="101">
        <f>MONTH(jaar_zip[[#This Row],[Datum]])</f>
        <v>2</v>
      </c>
      <c r="M2372" s="101">
        <f>IF(ISNUMBER(jaar_zip[[#This Row],[etmaaltemperatuur]]),IF(jaar_zip[[#This Row],[etmaaltemperatuur]]&lt;stookgrens,stookgrens-jaar_zip[[#This Row],[etmaaltemperatuur]],0),"")</f>
        <v>8</v>
      </c>
      <c r="N2372" s="101">
        <f>IF(ISNUMBER(jaar_zip[[#This Row],[graaddagen]]),IF(OR(MONTH(jaar_zip[[#This Row],[Datum]])=1,MONTH(jaar_zip[[#This Row],[Datum]])=2,MONTH(jaar_zip[[#This Row],[Datum]])=11,MONTH(jaar_zip[[#This Row],[Datum]])=12),1.1,IF(OR(MONTH(jaar_zip[[#This Row],[Datum]])=3,MONTH(jaar_zip[[#This Row],[Datum]])=10),1,0.8))*jaar_zip[[#This Row],[graaddagen]],"")</f>
        <v>8.8000000000000007</v>
      </c>
      <c r="O2372" s="101">
        <f>IF(ISNUMBER(jaar_zip[[#This Row],[etmaaltemperatuur]]),IF(jaar_zip[[#This Row],[etmaaltemperatuur]]&gt;stookgrens,jaar_zip[[#This Row],[etmaaltemperatuur]]-stookgrens,0),"")</f>
        <v>0</v>
      </c>
    </row>
    <row r="2373" spans="1:15" x14ac:dyDescent="0.3">
      <c r="A2373">
        <v>290</v>
      </c>
      <c r="B2373">
        <v>20240223</v>
      </c>
      <c r="C2373">
        <v>6.2</v>
      </c>
      <c r="D2373">
        <v>6</v>
      </c>
      <c r="E2373">
        <v>339</v>
      </c>
      <c r="F2373">
        <v>1.9</v>
      </c>
      <c r="G2373">
        <v>991.5</v>
      </c>
      <c r="H2373">
        <v>78</v>
      </c>
      <c r="I2373" s="101" t="s">
        <v>31</v>
      </c>
      <c r="J2373" s="1">
        <f>DATEVALUE(RIGHT(jaar_zip[[#This Row],[YYYYMMDD]],2)&amp;"-"&amp;MID(jaar_zip[[#This Row],[YYYYMMDD]],5,2)&amp;"-"&amp;LEFT(jaar_zip[[#This Row],[YYYYMMDD]],4))</f>
        <v>45345</v>
      </c>
      <c r="K2373" s="101" t="str">
        <f>IF(AND(VALUE(MONTH(jaar_zip[[#This Row],[Datum]]))=1,VALUE(WEEKNUM(jaar_zip[[#This Row],[Datum]],21))&gt;51),RIGHT(YEAR(jaar_zip[[#This Row],[Datum]])-1,2),RIGHT(YEAR(jaar_zip[[#This Row],[Datum]]),2))&amp;"-"&amp; TEXT(WEEKNUM(jaar_zip[[#This Row],[Datum]],21),"00")</f>
        <v>24-08</v>
      </c>
      <c r="L2373" s="101">
        <f>MONTH(jaar_zip[[#This Row],[Datum]])</f>
        <v>2</v>
      </c>
      <c r="M2373" s="101">
        <f>IF(ISNUMBER(jaar_zip[[#This Row],[etmaaltemperatuur]]),IF(jaar_zip[[#This Row],[etmaaltemperatuur]]&lt;stookgrens,stookgrens-jaar_zip[[#This Row],[etmaaltemperatuur]],0),"")</f>
        <v>12</v>
      </c>
      <c r="N2373" s="101">
        <f>IF(ISNUMBER(jaar_zip[[#This Row],[graaddagen]]),IF(OR(MONTH(jaar_zip[[#This Row],[Datum]])=1,MONTH(jaar_zip[[#This Row],[Datum]])=2,MONTH(jaar_zip[[#This Row],[Datum]])=11,MONTH(jaar_zip[[#This Row],[Datum]])=12),1.1,IF(OR(MONTH(jaar_zip[[#This Row],[Datum]])=3,MONTH(jaar_zip[[#This Row],[Datum]])=10),1,0.8))*jaar_zip[[#This Row],[graaddagen]],"")</f>
        <v>13.200000000000001</v>
      </c>
      <c r="O2373" s="101">
        <f>IF(ISNUMBER(jaar_zip[[#This Row],[etmaaltemperatuur]]),IF(jaar_zip[[#This Row],[etmaaltemperatuur]]&gt;stookgrens,jaar_zip[[#This Row],[etmaaltemperatuur]]-stookgrens,0),"")</f>
        <v>0</v>
      </c>
    </row>
    <row r="2374" spans="1:15" x14ac:dyDescent="0.3">
      <c r="A2374">
        <v>290</v>
      </c>
      <c r="B2374">
        <v>20240224</v>
      </c>
      <c r="C2374">
        <v>4</v>
      </c>
      <c r="D2374">
        <v>5</v>
      </c>
      <c r="E2374">
        <v>448</v>
      </c>
      <c r="F2374">
        <v>1.9</v>
      </c>
      <c r="G2374">
        <v>999</v>
      </c>
      <c r="H2374">
        <v>82</v>
      </c>
      <c r="I2374" s="101" t="s">
        <v>31</v>
      </c>
      <c r="J2374" s="1">
        <f>DATEVALUE(RIGHT(jaar_zip[[#This Row],[YYYYMMDD]],2)&amp;"-"&amp;MID(jaar_zip[[#This Row],[YYYYMMDD]],5,2)&amp;"-"&amp;LEFT(jaar_zip[[#This Row],[YYYYMMDD]],4))</f>
        <v>45346</v>
      </c>
      <c r="K2374" s="101" t="str">
        <f>IF(AND(VALUE(MONTH(jaar_zip[[#This Row],[Datum]]))=1,VALUE(WEEKNUM(jaar_zip[[#This Row],[Datum]],21))&gt;51),RIGHT(YEAR(jaar_zip[[#This Row],[Datum]])-1,2),RIGHT(YEAR(jaar_zip[[#This Row],[Datum]]),2))&amp;"-"&amp; TEXT(WEEKNUM(jaar_zip[[#This Row],[Datum]],21),"00")</f>
        <v>24-08</v>
      </c>
      <c r="L2374" s="101">
        <f>MONTH(jaar_zip[[#This Row],[Datum]])</f>
        <v>2</v>
      </c>
      <c r="M2374" s="101">
        <f>IF(ISNUMBER(jaar_zip[[#This Row],[etmaaltemperatuur]]),IF(jaar_zip[[#This Row],[etmaaltemperatuur]]&lt;stookgrens,stookgrens-jaar_zip[[#This Row],[etmaaltemperatuur]],0),"")</f>
        <v>13</v>
      </c>
      <c r="N2374" s="101">
        <f>IF(ISNUMBER(jaar_zip[[#This Row],[graaddagen]]),IF(OR(MONTH(jaar_zip[[#This Row],[Datum]])=1,MONTH(jaar_zip[[#This Row],[Datum]])=2,MONTH(jaar_zip[[#This Row],[Datum]])=11,MONTH(jaar_zip[[#This Row],[Datum]])=12),1.1,IF(OR(MONTH(jaar_zip[[#This Row],[Datum]])=3,MONTH(jaar_zip[[#This Row],[Datum]])=10),1,0.8))*jaar_zip[[#This Row],[graaddagen]],"")</f>
        <v>14.3</v>
      </c>
      <c r="O2374" s="101">
        <f>IF(ISNUMBER(jaar_zip[[#This Row],[etmaaltemperatuur]]),IF(jaar_zip[[#This Row],[etmaaltemperatuur]]&gt;stookgrens,jaar_zip[[#This Row],[etmaaltemperatuur]]-stookgrens,0),"")</f>
        <v>0</v>
      </c>
    </row>
    <row r="2375" spans="1:15" x14ac:dyDescent="0.3">
      <c r="A2375">
        <v>290</v>
      </c>
      <c r="B2375">
        <v>20240225</v>
      </c>
      <c r="C2375">
        <v>3.4</v>
      </c>
      <c r="D2375">
        <v>5.8</v>
      </c>
      <c r="E2375">
        <v>487</v>
      </c>
      <c r="F2375">
        <v>0.5</v>
      </c>
      <c r="G2375">
        <v>1001</v>
      </c>
      <c r="H2375">
        <v>82</v>
      </c>
      <c r="I2375" s="101" t="s">
        <v>31</v>
      </c>
      <c r="J2375" s="1">
        <f>DATEVALUE(RIGHT(jaar_zip[[#This Row],[YYYYMMDD]],2)&amp;"-"&amp;MID(jaar_zip[[#This Row],[YYYYMMDD]],5,2)&amp;"-"&amp;LEFT(jaar_zip[[#This Row],[YYYYMMDD]],4))</f>
        <v>45347</v>
      </c>
      <c r="K2375" s="101" t="str">
        <f>IF(AND(VALUE(MONTH(jaar_zip[[#This Row],[Datum]]))=1,VALUE(WEEKNUM(jaar_zip[[#This Row],[Datum]],21))&gt;51),RIGHT(YEAR(jaar_zip[[#This Row],[Datum]])-1,2),RIGHT(YEAR(jaar_zip[[#This Row],[Datum]]),2))&amp;"-"&amp; TEXT(WEEKNUM(jaar_zip[[#This Row],[Datum]],21),"00")</f>
        <v>24-08</v>
      </c>
      <c r="L2375" s="101">
        <f>MONTH(jaar_zip[[#This Row],[Datum]])</f>
        <v>2</v>
      </c>
      <c r="M2375" s="101">
        <f>IF(ISNUMBER(jaar_zip[[#This Row],[etmaaltemperatuur]]),IF(jaar_zip[[#This Row],[etmaaltemperatuur]]&lt;stookgrens,stookgrens-jaar_zip[[#This Row],[etmaaltemperatuur]],0),"")</f>
        <v>12.2</v>
      </c>
      <c r="N2375" s="101">
        <f>IF(ISNUMBER(jaar_zip[[#This Row],[graaddagen]]),IF(OR(MONTH(jaar_zip[[#This Row],[Datum]])=1,MONTH(jaar_zip[[#This Row],[Datum]])=2,MONTH(jaar_zip[[#This Row],[Datum]])=11,MONTH(jaar_zip[[#This Row],[Datum]])=12),1.1,IF(OR(MONTH(jaar_zip[[#This Row],[Datum]])=3,MONTH(jaar_zip[[#This Row],[Datum]])=10),1,0.8))*jaar_zip[[#This Row],[graaddagen]],"")</f>
        <v>13.42</v>
      </c>
      <c r="O2375" s="101">
        <f>IF(ISNUMBER(jaar_zip[[#This Row],[etmaaltemperatuur]]),IF(jaar_zip[[#This Row],[etmaaltemperatuur]]&gt;stookgrens,jaar_zip[[#This Row],[etmaaltemperatuur]]-stookgrens,0),"")</f>
        <v>0</v>
      </c>
    </row>
    <row r="2376" spans="1:15" x14ac:dyDescent="0.3">
      <c r="A2376">
        <v>290</v>
      </c>
      <c r="B2376">
        <v>20240226</v>
      </c>
      <c r="C2376">
        <v>5.6</v>
      </c>
      <c r="D2376">
        <v>4.7</v>
      </c>
      <c r="E2376">
        <v>234</v>
      </c>
      <c r="F2376">
        <v>0.9</v>
      </c>
      <c r="G2376">
        <v>1007.3</v>
      </c>
      <c r="H2376">
        <v>85</v>
      </c>
      <c r="I2376" s="101" t="s">
        <v>31</v>
      </c>
      <c r="J2376" s="1">
        <f>DATEVALUE(RIGHT(jaar_zip[[#This Row],[YYYYMMDD]],2)&amp;"-"&amp;MID(jaar_zip[[#This Row],[YYYYMMDD]],5,2)&amp;"-"&amp;LEFT(jaar_zip[[#This Row],[YYYYMMDD]],4))</f>
        <v>45348</v>
      </c>
      <c r="K2376" s="101" t="str">
        <f>IF(AND(VALUE(MONTH(jaar_zip[[#This Row],[Datum]]))=1,VALUE(WEEKNUM(jaar_zip[[#This Row],[Datum]],21))&gt;51),RIGHT(YEAR(jaar_zip[[#This Row],[Datum]])-1,2),RIGHT(YEAR(jaar_zip[[#This Row],[Datum]]),2))&amp;"-"&amp; TEXT(WEEKNUM(jaar_zip[[#This Row],[Datum]],21),"00")</f>
        <v>24-09</v>
      </c>
      <c r="L2376" s="101">
        <f>MONTH(jaar_zip[[#This Row],[Datum]])</f>
        <v>2</v>
      </c>
      <c r="M2376" s="101">
        <f>IF(ISNUMBER(jaar_zip[[#This Row],[etmaaltemperatuur]]),IF(jaar_zip[[#This Row],[etmaaltemperatuur]]&lt;stookgrens,stookgrens-jaar_zip[[#This Row],[etmaaltemperatuur]],0),"")</f>
        <v>13.3</v>
      </c>
      <c r="N2376" s="101">
        <f>IF(ISNUMBER(jaar_zip[[#This Row],[graaddagen]]),IF(OR(MONTH(jaar_zip[[#This Row],[Datum]])=1,MONTH(jaar_zip[[#This Row],[Datum]])=2,MONTH(jaar_zip[[#This Row],[Datum]])=11,MONTH(jaar_zip[[#This Row],[Datum]])=12),1.1,IF(OR(MONTH(jaar_zip[[#This Row],[Datum]])=3,MONTH(jaar_zip[[#This Row],[Datum]])=10),1,0.8))*jaar_zip[[#This Row],[graaddagen]],"")</f>
        <v>14.630000000000003</v>
      </c>
      <c r="O2376" s="101">
        <f>IF(ISNUMBER(jaar_zip[[#This Row],[etmaaltemperatuur]]),IF(jaar_zip[[#This Row],[etmaaltemperatuur]]&gt;stookgrens,jaar_zip[[#This Row],[etmaaltemperatuur]]-stookgrens,0),"")</f>
        <v>0</v>
      </c>
    </row>
    <row r="2377" spans="1:15" x14ac:dyDescent="0.3">
      <c r="A2377">
        <v>290</v>
      </c>
      <c r="B2377">
        <v>20240227</v>
      </c>
      <c r="C2377">
        <v>2.9</v>
      </c>
      <c r="D2377">
        <v>2.2999999999999998</v>
      </c>
      <c r="E2377">
        <v>331</v>
      </c>
      <c r="F2377">
        <v>0</v>
      </c>
      <c r="G2377">
        <v>1018.8</v>
      </c>
      <c r="H2377">
        <v>93</v>
      </c>
      <c r="I2377" s="101" t="s">
        <v>31</v>
      </c>
      <c r="J2377" s="1">
        <f>DATEVALUE(RIGHT(jaar_zip[[#This Row],[YYYYMMDD]],2)&amp;"-"&amp;MID(jaar_zip[[#This Row],[YYYYMMDD]],5,2)&amp;"-"&amp;LEFT(jaar_zip[[#This Row],[YYYYMMDD]],4))</f>
        <v>45349</v>
      </c>
      <c r="K2377" s="101" t="str">
        <f>IF(AND(VALUE(MONTH(jaar_zip[[#This Row],[Datum]]))=1,VALUE(WEEKNUM(jaar_zip[[#This Row],[Datum]],21))&gt;51),RIGHT(YEAR(jaar_zip[[#This Row],[Datum]])-1,2),RIGHT(YEAR(jaar_zip[[#This Row],[Datum]]),2))&amp;"-"&amp; TEXT(WEEKNUM(jaar_zip[[#This Row],[Datum]],21),"00")</f>
        <v>24-09</v>
      </c>
      <c r="L2377" s="101">
        <f>MONTH(jaar_zip[[#This Row],[Datum]])</f>
        <v>2</v>
      </c>
      <c r="M2377" s="101">
        <f>IF(ISNUMBER(jaar_zip[[#This Row],[etmaaltemperatuur]]),IF(jaar_zip[[#This Row],[etmaaltemperatuur]]&lt;stookgrens,stookgrens-jaar_zip[[#This Row],[etmaaltemperatuur]],0),"")</f>
        <v>15.7</v>
      </c>
      <c r="N2377" s="101">
        <f>IF(ISNUMBER(jaar_zip[[#This Row],[graaddagen]]),IF(OR(MONTH(jaar_zip[[#This Row],[Datum]])=1,MONTH(jaar_zip[[#This Row],[Datum]])=2,MONTH(jaar_zip[[#This Row],[Datum]])=11,MONTH(jaar_zip[[#This Row],[Datum]])=12),1.1,IF(OR(MONTH(jaar_zip[[#This Row],[Datum]])=3,MONTH(jaar_zip[[#This Row],[Datum]])=10),1,0.8))*jaar_zip[[#This Row],[graaddagen]],"")</f>
        <v>17.27</v>
      </c>
      <c r="O2377" s="101">
        <f>IF(ISNUMBER(jaar_zip[[#This Row],[etmaaltemperatuur]]),IF(jaar_zip[[#This Row],[etmaaltemperatuur]]&gt;stookgrens,jaar_zip[[#This Row],[etmaaltemperatuur]]-stookgrens,0),"")</f>
        <v>0</v>
      </c>
    </row>
    <row r="2378" spans="1:15" x14ac:dyDescent="0.3">
      <c r="A2378">
        <v>290</v>
      </c>
      <c r="B2378">
        <v>20240228</v>
      </c>
      <c r="C2378">
        <v>3.3</v>
      </c>
      <c r="D2378">
        <v>4.0999999999999996</v>
      </c>
      <c r="E2378">
        <v>559</v>
      </c>
      <c r="F2378">
        <v>-0.1</v>
      </c>
      <c r="G2378">
        <v>1020.3</v>
      </c>
      <c r="H2378">
        <v>88</v>
      </c>
      <c r="I2378" s="101" t="s">
        <v>31</v>
      </c>
      <c r="J2378" s="1">
        <f>DATEVALUE(RIGHT(jaar_zip[[#This Row],[YYYYMMDD]],2)&amp;"-"&amp;MID(jaar_zip[[#This Row],[YYYYMMDD]],5,2)&amp;"-"&amp;LEFT(jaar_zip[[#This Row],[YYYYMMDD]],4))</f>
        <v>45350</v>
      </c>
      <c r="K2378" s="101" t="str">
        <f>IF(AND(VALUE(MONTH(jaar_zip[[#This Row],[Datum]]))=1,VALUE(WEEKNUM(jaar_zip[[#This Row],[Datum]],21))&gt;51),RIGHT(YEAR(jaar_zip[[#This Row],[Datum]])-1,2),RIGHT(YEAR(jaar_zip[[#This Row],[Datum]]),2))&amp;"-"&amp; TEXT(WEEKNUM(jaar_zip[[#This Row],[Datum]],21),"00")</f>
        <v>24-09</v>
      </c>
      <c r="L2378" s="101">
        <f>MONTH(jaar_zip[[#This Row],[Datum]])</f>
        <v>2</v>
      </c>
      <c r="M2378" s="101">
        <f>IF(ISNUMBER(jaar_zip[[#This Row],[etmaaltemperatuur]]),IF(jaar_zip[[#This Row],[etmaaltemperatuur]]&lt;stookgrens,stookgrens-jaar_zip[[#This Row],[etmaaltemperatuur]],0),"")</f>
        <v>13.9</v>
      </c>
      <c r="N2378" s="101">
        <f>IF(ISNUMBER(jaar_zip[[#This Row],[graaddagen]]),IF(OR(MONTH(jaar_zip[[#This Row],[Datum]])=1,MONTH(jaar_zip[[#This Row],[Datum]])=2,MONTH(jaar_zip[[#This Row],[Datum]])=11,MONTH(jaar_zip[[#This Row],[Datum]])=12),1.1,IF(OR(MONTH(jaar_zip[[#This Row],[Datum]])=3,MONTH(jaar_zip[[#This Row],[Datum]])=10),1,0.8))*jaar_zip[[#This Row],[graaddagen]],"")</f>
        <v>15.290000000000001</v>
      </c>
      <c r="O2378" s="101">
        <f>IF(ISNUMBER(jaar_zip[[#This Row],[etmaaltemperatuur]]),IF(jaar_zip[[#This Row],[etmaaltemperatuur]]&gt;stookgrens,jaar_zip[[#This Row],[etmaaltemperatuur]]-stookgrens,0),"")</f>
        <v>0</v>
      </c>
    </row>
    <row r="2379" spans="1:15" x14ac:dyDescent="0.3">
      <c r="A2379">
        <v>290</v>
      </c>
      <c r="B2379">
        <v>20240229</v>
      </c>
      <c r="C2379">
        <v>5.0999999999999996</v>
      </c>
      <c r="D2379">
        <v>8.5</v>
      </c>
      <c r="E2379">
        <v>441</v>
      </c>
      <c r="F2379">
        <v>-0.1</v>
      </c>
      <c r="G2379">
        <v>1009.3</v>
      </c>
      <c r="H2379">
        <v>68</v>
      </c>
      <c r="I2379" s="101" t="s">
        <v>31</v>
      </c>
      <c r="J2379" s="1">
        <f>DATEVALUE(RIGHT(jaar_zip[[#This Row],[YYYYMMDD]],2)&amp;"-"&amp;MID(jaar_zip[[#This Row],[YYYYMMDD]],5,2)&amp;"-"&amp;LEFT(jaar_zip[[#This Row],[YYYYMMDD]],4))</f>
        <v>45351</v>
      </c>
      <c r="K2379" s="101" t="str">
        <f>IF(AND(VALUE(MONTH(jaar_zip[[#This Row],[Datum]]))=1,VALUE(WEEKNUM(jaar_zip[[#This Row],[Datum]],21))&gt;51),RIGHT(YEAR(jaar_zip[[#This Row],[Datum]])-1,2),RIGHT(YEAR(jaar_zip[[#This Row],[Datum]]),2))&amp;"-"&amp; TEXT(WEEKNUM(jaar_zip[[#This Row],[Datum]],21),"00")</f>
        <v>24-09</v>
      </c>
      <c r="L2379" s="101">
        <f>MONTH(jaar_zip[[#This Row],[Datum]])</f>
        <v>2</v>
      </c>
      <c r="M2379" s="101">
        <f>IF(ISNUMBER(jaar_zip[[#This Row],[etmaaltemperatuur]]),IF(jaar_zip[[#This Row],[etmaaltemperatuur]]&lt;stookgrens,stookgrens-jaar_zip[[#This Row],[etmaaltemperatuur]],0),"")</f>
        <v>9.5</v>
      </c>
      <c r="N2379" s="101">
        <f>IF(ISNUMBER(jaar_zip[[#This Row],[graaddagen]]),IF(OR(MONTH(jaar_zip[[#This Row],[Datum]])=1,MONTH(jaar_zip[[#This Row],[Datum]])=2,MONTH(jaar_zip[[#This Row],[Datum]])=11,MONTH(jaar_zip[[#This Row],[Datum]])=12),1.1,IF(OR(MONTH(jaar_zip[[#This Row],[Datum]])=3,MONTH(jaar_zip[[#This Row],[Datum]])=10),1,0.8))*jaar_zip[[#This Row],[graaddagen]],"")</f>
        <v>10.450000000000001</v>
      </c>
      <c r="O2379" s="101">
        <f>IF(ISNUMBER(jaar_zip[[#This Row],[etmaaltemperatuur]]),IF(jaar_zip[[#This Row],[etmaaltemperatuur]]&gt;stookgrens,jaar_zip[[#This Row],[etmaaltemperatuur]]-stookgrens,0),"")</f>
        <v>0</v>
      </c>
    </row>
    <row r="2380" spans="1:15" x14ac:dyDescent="0.3">
      <c r="A2380">
        <v>290</v>
      </c>
      <c r="B2380">
        <v>20240301</v>
      </c>
      <c r="C2380">
        <v>4.9000000000000004</v>
      </c>
      <c r="D2380">
        <v>8.6999999999999993</v>
      </c>
      <c r="E2380">
        <v>750</v>
      </c>
      <c r="F2380">
        <v>-0.1</v>
      </c>
      <c r="G2380">
        <v>1002.2</v>
      </c>
      <c r="H2380">
        <v>68</v>
      </c>
      <c r="I2380" s="101" t="s">
        <v>31</v>
      </c>
      <c r="J2380" s="1">
        <f>DATEVALUE(RIGHT(jaar_zip[[#This Row],[YYYYMMDD]],2)&amp;"-"&amp;MID(jaar_zip[[#This Row],[YYYYMMDD]],5,2)&amp;"-"&amp;LEFT(jaar_zip[[#This Row],[YYYYMMDD]],4))</f>
        <v>45352</v>
      </c>
      <c r="K2380" s="101" t="str">
        <f>IF(AND(VALUE(MONTH(jaar_zip[[#This Row],[Datum]]))=1,VALUE(WEEKNUM(jaar_zip[[#This Row],[Datum]],21))&gt;51),RIGHT(YEAR(jaar_zip[[#This Row],[Datum]])-1,2),RIGHT(YEAR(jaar_zip[[#This Row],[Datum]]),2))&amp;"-"&amp; TEXT(WEEKNUM(jaar_zip[[#This Row],[Datum]],21),"00")</f>
        <v>24-09</v>
      </c>
      <c r="L2380" s="101">
        <f>MONTH(jaar_zip[[#This Row],[Datum]])</f>
        <v>3</v>
      </c>
      <c r="M2380" s="101">
        <f>IF(ISNUMBER(jaar_zip[[#This Row],[etmaaltemperatuur]]),IF(jaar_zip[[#This Row],[etmaaltemperatuur]]&lt;stookgrens,stookgrens-jaar_zip[[#This Row],[etmaaltemperatuur]],0),"")</f>
        <v>9.3000000000000007</v>
      </c>
      <c r="N2380" s="101">
        <f>IF(ISNUMBER(jaar_zip[[#This Row],[graaddagen]]),IF(OR(MONTH(jaar_zip[[#This Row],[Datum]])=1,MONTH(jaar_zip[[#This Row],[Datum]])=2,MONTH(jaar_zip[[#This Row],[Datum]])=11,MONTH(jaar_zip[[#This Row],[Datum]])=12),1.1,IF(OR(MONTH(jaar_zip[[#This Row],[Datum]])=3,MONTH(jaar_zip[[#This Row],[Datum]])=10),1,0.8))*jaar_zip[[#This Row],[graaddagen]],"")</f>
        <v>9.3000000000000007</v>
      </c>
      <c r="O2380" s="101">
        <f>IF(ISNUMBER(jaar_zip[[#This Row],[etmaaltemperatuur]]),IF(jaar_zip[[#This Row],[etmaaltemperatuur]]&gt;stookgrens,jaar_zip[[#This Row],[etmaaltemperatuur]]-stookgrens,0),"")</f>
        <v>0</v>
      </c>
    </row>
    <row r="2381" spans="1:15" x14ac:dyDescent="0.3">
      <c r="A2381">
        <v>290</v>
      </c>
      <c r="B2381">
        <v>20240302</v>
      </c>
      <c r="C2381">
        <v>4</v>
      </c>
      <c r="D2381">
        <v>9.9</v>
      </c>
      <c r="E2381">
        <v>1076</v>
      </c>
      <c r="F2381">
        <v>0</v>
      </c>
      <c r="G2381">
        <v>1001.1</v>
      </c>
      <c r="H2381">
        <v>64</v>
      </c>
      <c r="I2381" s="101" t="s">
        <v>31</v>
      </c>
      <c r="J2381" s="1">
        <f>DATEVALUE(RIGHT(jaar_zip[[#This Row],[YYYYMMDD]],2)&amp;"-"&amp;MID(jaar_zip[[#This Row],[YYYYMMDD]],5,2)&amp;"-"&amp;LEFT(jaar_zip[[#This Row],[YYYYMMDD]],4))</f>
        <v>45353</v>
      </c>
      <c r="K2381" s="101" t="str">
        <f>IF(AND(VALUE(MONTH(jaar_zip[[#This Row],[Datum]]))=1,VALUE(WEEKNUM(jaar_zip[[#This Row],[Datum]],21))&gt;51),RIGHT(YEAR(jaar_zip[[#This Row],[Datum]])-1,2),RIGHT(YEAR(jaar_zip[[#This Row],[Datum]]),2))&amp;"-"&amp; TEXT(WEEKNUM(jaar_zip[[#This Row],[Datum]],21),"00")</f>
        <v>24-09</v>
      </c>
      <c r="L2381" s="101">
        <f>MONTH(jaar_zip[[#This Row],[Datum]])</f>
        <v>3</v>
      </c>
      <c r="M2381" s="101">
        <f>IF(ISNUMBER(jaar_zip[[#This Row],[etmaaltemperatuur]]),IF(jaar_zip[[#This Row],[etmaaltemperatuur]]&lt;stookgrens,stookgrens-jaar_zip[[#This Row],[etmaaltemperatuur]],0),"")</f>
        <v>8.1</v>
      </c>
      <c r="N2381" s="101">
        <f>IF(ISNUMBER(jaar_zip[[#This Row],[graaddagen]]),IF(OR(MONTH(jaar_zip[[#This Row],[Datum]])=1,MONTH(jaar_zip[[#This Row],[Datum]])=2,MONTH(jaar_zip[[#This Row],[Datum]])=11,MONTH(jaar_zip[[#This Row],[Datum]])=12),1.1,IF(OR(MONTH(jaar_zip[[#This Row],[Datum]])=3,MONTH(jaar_zip[[#This Row],[Datum]])=10),1,0.8))*jaar_zip[[#This Row],[graaddagen]],"")</f>
        <v>8.1</v>
      </c>
      <c r="O2381" s="101">
        <f>IF(ISNUMBER(jaar_zip[[#This Row],[etmaaltemperatuur]]),IF(jaar_zip[[#This Row],[etmaaltemperatuur]]&gt;stookgrens,jaar_zip[[#This Row],[etmaaltemperatuur]]-stookgrens,0),"")</f>
        <v>0</v>
      </c>
    </row>
    <row r="2382" spans="1:15" x14ac:dyDescent="0.3">
      <c r="A2382">
        <v>290</v>
      </c>
      <c r="B2382">
        <v>20240303</v>
      </c>
      <c r="C2382">
        <v>2.7</v>
      </c>
      <c r="D2382">
        <v>10.1</v>
      </c>
      <c r="E2382">
        <v>1060</v>
      </c>
      <c r="F2382">
        <v>0</v>
      </c>
      <c r="G2382">
        <v>1002</v>
      </c>
      <c r="H2382">
        <v>72</v>
      </c>
      <c r="I2382" s="101" t="s">
        <v>31</v>
      </c>
      <c r="J2382" s="1">
        <f>DATEVALUE(RIGHT(jaar_zip[[#This Row],[YYYYMMDD]],2)&amp;"-"&amp;MID(jaar_zip[[#This Row],[YYYYMMDD]],5,2)&amp;"-"&amp;LEFT(jaar_zip[[#This Row],[YYYYMMDD]],4))</f>
        <v>45354</v>
      </c>
      <c r="K2382" s="101" t="str">
        <f>IF(AND(VALUE(MONTH(jaar_zip[[#This Row],[Datum]]))=1,VALUE(WEEKNUM(jaar_zip[[#This Row],[Datum]],21))&gt;51),RIGHT(YEAR(jaar_zip[[#This Row],[Datum]])-1,2),RIGHT(YEAR(jaar_zip[[#This Row],[Datum]]),2))&amp;"-"&amp; TEXT(WEEKNUM(jaar_zip[[#This Row],[Datum]],21),"00")</f>
        <v>24-09</v>
      </c>
      <c r="L2382" s="101">
        <f>MONTH(jaar_zip[[#This Row],[Datum]])</f>
        <v>3</v>
      </c>
      <c r="M2382" s="101">
        <f>IF(ISNUMBER(jaar_zip[[#This Row],[etmaaltemperatuur]]),IF(jaar_zip[[#This Row],[etmaaltemperatuur]]&lt;stookgrens,stookgrens-jaar_zip[[#This Row],[etmaaltemperatuur]],0),"")</f>
        <v>7.9</v>
      </c>
      <c r="N2382" s="101">
        <f>IF(ISNUMBER(jaar_zip[[#This Row],[graaddagen]]),IF(OR(MONTH(jaar_zip[[#This Row],[Datum]])=1,MONTH(jaar_zip[[#This Row],[Datum]])=2,MONTH(jaar_zip[[#This Row],[Datum]])=11,MONTH(jaar_zip[[#This Row],[Datum]])=12),1.1,IF(OR(MONTH(jaar_zip[[#This Row],[Datum]])=3,MONTH(jaar_zip[[#This Row],[Datum]])=10),1,0.8))*jaar_zip[[#This Row],[graaddagen]],"")</f>
        <v>7.9</v>
      </c>
      <c r="O2382" s="101">
        <f>IF(ISNUMBER(jaar_zip[[#This Row],[etmaaltemperatuur]]),IF(jaar_zip[[#This Row],[etmaaltemperatuur]]&gt;stookgrens,jaar_zip[[#This Row],[etmaaltemperatuur]]-stookgrens,0),"")</f>
        <v>0</v>
      </c>
    </row>
    <row r="2383" spans="1:15" x14ac:dyDescent="0.3">
      <c r="A2383">
        <v>290</v>
      </c>
      <c r="B2383">
        <v>20240304</v>
      </c>
      <c r="C2383">
        <v>2</v>
      </c>
      <c r="D2383">
        <v>6.8</v>
      </c>
      <c r="E2383">
        <v>171</v>
      </c>
      <c r="F2383">
        <v>0</v>
      </c>
      <c r="G2383">
        <v>1011</v>
      </c>
      <c r="H2383">
        <v>94</v>
      </c>
      <c r="I2383" s="101" t="s">
        <v>31</v>
      </c>
      <c r="J2383" s="1">
        <f>DATEVALUE(RIGHT(jaar_zip[[#This Row],[YYYYMMDD]],2)&amp;"-"&amp;MID(jaar_zip[[#This Row],[YYYYMMDD]],5,2)&amp;"-"&amp;LEFT(jaar_zip[[#This Row],[YYYYMMDD]],4))</f>
        <v>45355</v>
      </c>
      <c r="K2383" s="101" t="str">
        <f>IF(AND(VALUE(MONTH(jaar_zip[[#This Row],[Datum]]))=1,VALUE(WEEKNUM(jaar_zip[[#This Row],[Datum]],21))&gt;51),RIGHT(YEAR(jaar_zip[[#This Row],[Datum]])-1,2),RIGHT(YEAR(jaar_zip[[#This Row],[Datum]]),2))&amp;"-"&amp; TEXT(WEEKNUM(jaar_zip[[#This Row],[Datum]],21),"00")</f>
        <v>24-10</v>
      </c>
      <c r="L2383" s="101">
        <f>MONTH(jaar_zip[[#This Row],[Datum]])</f>
        <v>3</v>
      </c>
      <c r="M2383" s="101">
        <f>IF(ISNUMBER(jaar_zip[[#This Row],[etmaaltemperatuur]]),IF(jaar_zip[[#This Row],[etmaaltemperatuur]]&lt;stookgrens,stookgrens-jaar_zip[[#This Row],[etmaaltemperatuur]],0),"")</f>
        <v>11.2</v>
      </c>
      <c r="N2383" s="101">
        <f>IF(ISNUMBER(jaar_zip[[#This Row],[graaddagen]]),IF(OR(MONTH(jaar_zip[[#This Row],[Datum]])=1,MONTH(jaar_zip[[#This Row],[Datum]])=2,MONTH(jaar_zip[[#This Row],[Datum]])=11,MONTH(jaar_zip[[#This Row],[Datum]])=12),1.1,IF(OR(MONTH(jaar_zip[[#This Row],[Datum]])=3,MONTH(jaar_zip[[#This Row],[Datum]])=10),1,0.8))*jaar_zip[[#This Row],[graaddagen]],"")</f>
        <v>11.2</v>
      </c>
      <c r="O2383" s="101">
        <f>IF(ISNUMBER(jaar_zip[[#This Row],[etmaaltemperatuur]]),IF(jaar_zip[[#This Row],[etmaaltemperatuur]]&gt;stookgrens,jaar_zip[[#This Row],[etmaaltemperatuur]]-stookgrens,0),"")</f>
        <v>0</v>
      </c>
    </row>
    <row r="2384" spans="1:15" x14ac:dyDescent="0.3">
      <c r="A2384">
        <v>290</v>
      </c>
      <c r="B2384">
        <v>20240305</v>
      </c>
      <c r="C2384">
        <v>1.5</v>
      </c>
      <c r="D2384">
        <v>7.3</v>
      </c>
      <c r="E2384">
        <v>197</v>
      </c>
      <c r="F2384">
        <v>0.8</v>
      </c>
      <c r="G2384">
        <v>1014.9</v>
      </c>
      <c r="H2384">
        <v>92</v>
      </c>
      <c r="I2384" s="101" t="s">
        <v>31</v>
      </c>
      <c r="J2384" s="1">
        <f>DATEVALUE(RIGHT(jaar_zip[[#This Row],[YYYYMMDD]],2)&amp;"-"&amp;MID(jaar_zip[[#This Row],[YYYYMMDD]],5,2)&amp;"-"&amp;LEFT(jaar_zip[[#This Row],[YYYYMMDD]],4))</f>
        <v>45356</v>
      </c>
      <c r="K2384" s="101" t="str">
        <f>IF(AND(VALUE(MONTH(jaar_zip[[#This Row],[Datum]]))=1,VALUE(WEEKNUM(jaar_zip[[#This Row],[Datum]],21))&gt;51),RIGHT(YEAR(jaar_zip[[#This Row],[Datum]])-1,2),RIGHT(YEAR(jaar_zip[[#This Row],[Datum]]),2))&amp;"-"&amp; TEXT(WEEKNUM(jaar_zip[[#This Row],[Datum]],21),"00")</f>
        <v>24-10</v>
      </c>
      <c r="L2384" s="101">
        <f>MONTH(jaar_zip[[#This Row],[Datum]])</f>
        <v>3</v>
      </c>
      <c r="M2384" s="101">
        <f>IF(ISNUMBER(jaar_zip[[#This Row],[etmaaltemperatuur]]),IF(jaar_zip[[#This Row],[etmaaltemperatuur]]&lt;stookgrens,stookgrens-jaar_zip[[#This Row],[etmaaltemperatuur]],0),"")</f>
        <v>10.7</v>
      </c>
      <c r="N2384" s="101">
        <f>IF(ISNUMBER(jaar_zip[[#This Row],[graaddagen]]),IF(OR(MONTH(jaar_zip[[#This Row],[Datum]])=1,MONTH(jaar_zip[[#This Row],[Datum]])=2,MONTH(jaar_zip[[#This Row],[Datum]])=11,MONTH(jaar_zip[[#This Row],[Datum]])=12),1.1,IF(OR(MONTH(jaar_zip[[#This Row],[Datum]])=3,MONTH(jaar_zip[[#This Row],[Datum]])=10),1,0.8))*jaar_zip[[#This Row],[graaddagen]],"")</f>
        <v>10.7</v>
      </c>
      <c r="O2384" s="101">
        <f>IF(ISNUMBER(jaar_zip[[#This Row],[etmaaltemperatuur]]),IF(jaar_zip[[#This Row],[etmaaltemperatuur]]&gt;stookgrens,jaar_zip[[#This Row],[etmaaltemperatuur]]-stookgrens,0),"")</f>
        <v>0</v>
      </c>
    </row>
    <row r="2385" spans="1:15" x14ac:dyDescent="0.3">
      <c r="A2385">
        <v>290</v>
      </c>
      <c r="B2385">
        <v>20240306</v>
      </c>
      <c r="C2385">
        <v>1.9</v>
      </c>
      <c r="D2385">
        <v>6.4</v>
      </c>
      <c r="E2385">
        <v>763</v>
      </c>
      <c r="F2385">
        <v>0</v>
      </c>
      <c r="G2385">
        <v>1023.4</v>
      </c>
      <c r="H2385">
        <v>88</v>
      </c>
      <c r="I2385" s="101" t="s">
        <v>31</v>
      </c>
      <c r="J2385" s="1">
        <f>DATEVALUE(RIGHT(jaar_zip[[#This Row],[YYYYMMDD]],2)&amp;"-"&amp;MID(jaar_zip[[#This Row],[YYYYMMDD]],5,2)&amp;"-"&amp;LEFT(jaar_zip[[#This Row],[YYYYMMDD]],4))</f>
        <v>45357</v>
      </c>
      <c r="K2385" s="101" t="str">
        <f>IF(AND(VALUE(MONTH(jaar_zip[[#This Row],[Datum]]))=1,VALUE(WEEKNUM(jaar_zip[[#This Row],[Datum]],21))&gt;51),RIGHT(YEAR(jaar_zip[[#This Row],[Datum]])-1,2),RIGHT(YEAR(jaar_zip[[#This Row],[Datum]]),2))&amp;"-"&amp; TEXT(WEEKNUM(jaar_zip[[#This Row],[Datum]],21),"00")</f>
        <v>24-10</v>
      </c>
      <c r="L2385" s="101">
        <f>MONTH(jaar_zip[[#This Row],[Datum]])</f>
        <v>3</v>
      </c>
      <c r="M2385" s="101">
        <f>IF(ISNUMBER(jaar_zip[[#This Row],[etmaaltemperatuur]]),IF(jaar_zip[[#This Row],[etmaaltemperatuur]]&lt;stookgrens,stookgrens-jaar_zip[[#This Row],[etmaaltemperatuur]],0),"")</f>
        <v>11.6</v>
      </c>
      <c r="N2385" s="101">
        <f>IF(ISNUMBER(jaar_zip[[#This Row],[graaddagen]]),IF(OR(MONTH(jaar_zip[[#This Row],[Datum]])=1,MONTH(jaar_zip[[#This Row],[Datum]])=2,MONTH(jaar_zip[[#This Row],[Datum]])=11,MONTH(jaar_zip[[#This Row],[Datum]])=12),1.1,IF(OR(MONTH(jaar_zip[[#This Row],[Datum]])=3,MONTH(jaar_zip[[#This Row],[Datum]])=10),1,0.8))*jaar_zip[[#This Row],[graaddagen]],"")</f>
        <v>11.6</v>
      </c>
      <c r="O2385" s="101">
        <f>IF(ISNUMBER(jaar_zip[[#This Row],[etmaaltemperatuur]]),IF(jaar_zip[[#This Row],[etmaaltemperatuur]]&gt;stookgrens,jaar_zip[[#This Row],[etmaaltemperatuur]]-stookgrens,0),"")</f>
        <v>0</v>
      </c>
    </row>
    <row r="2386" spans="1:15" x14ac:dyDescent="0.3">
      <c r="A2386">
        <v>290</v>
      </c>
      <c r="B2386">
        <v>20240307</v>
      </c>
      <c r="C2386">
        <v>3.6</v>
      </c>
      <c r="D2386">
        <v>3.4</v>
      </c>
      <c r="E2386">
        <v>656</v>
      </c>
      <c r="F2386">
        <v>0</v>
      </c>
      <c r="G2386">
        <v>1024.2</v>
      </c>
      <c r="H2386">
        <v>85</v>
      </c>
      <c r="I2386" s="101" t="s">
        <v>31</v>
      </c>
      <c r="J2386" s="1">
        <f>DATEVALUE(RIGHT(jaar_zip[[#This Row],[YYYYMMDD]],2)&amp;"-"&amp;MID(jaar_zip[[#This Row],[YYYYMMDD]],5,2)&amp;"-"&amp;LEFT(jaar_zip[[#This Row],[YYYYMMDD]],4))</f>
        <v>45358</v>
      </c>
      <c r="K2386" s="101" t="str">
        <f>IF(AND(VALUE(MONTH(jaar_zip[[#This Row],[Datum]]))=1,VALUE(WEEKNUM(jaar_zip[[#This Row],[Datum]],21))&gt;51),RIGHT(YEAR(jaar_zip[[#This Row],[Datum]])-1,2),RIGHT(YEAR(jaar_zip[[#This Row],[Datum]]),2))&amp;"-"&amp; TEXT(WEEKNUM(jaar_zip[[#This Row],[Datum]],21),"00")</f>
        <v>24-10</v>
      </c>
      <c r="L2386" s="101">
        <f>MONTH(jaar_zip[[#This Row],[Datum]])</f>
        <v>3</v>
      </c>
      <c r="M2386" s="101">
        <f>IF(ISNUMBER(jaar_zip[[#This Row],[etmaaltemperatuur]]),IF(jaar_zip[[#This Row],[etmaaltemperatuur]]&lt;stookgrens,stookgrens-jaar_zip[[#This Row],[etmaaltemperatuur]],0),"")</f>
        <v>14.6</v>
      </c>
      <c r="N2386" s="101">
        <f>IF(ISNUMBER(jaar_zip[[#This Row],[graaddagen]]),IF(OR(MONTH(jaar_zip[[#This Row],[Datum]])=1,MONTH(jaar_zip[[#This Row],[Datum]])=2,MONTH(jaar_zip[[#This Row],[Datum]])=11,MONTH(jaar_zip[[#This Row],[Datum]])=12),1.1,IF(OR(MONTH(jaar_zip[[#This Row],[Datum]])=3,MONTH(jaar_zip[[#This Row],[Datum]])=10),1,0.8))*jaar_zip[[#This Row],[graaddagen]],"")</f>
        <v>14.6</v>
      </c>
      <c r="O2386" s="101">
        <f>IF(ISNUMBER(jaar_zip[[#This Row],[etmaaltemperatuur]]),IF(jaar_zip[[#This Row],[etmaaltemperatuur]]&gt;stookgrens,jaar_zip[[#This Row],[etmaaltemperatuur]]-stookgrens,0),"")</f>
        <v>0</v>
      </c>
    </row>
    <row r="2387" spans="1:15" x14ac:dyDescent="0.3">
      <c r="A2387">
        <v>290</v>
      </c>
      <c r="B2387">
        <v>20240308</v>
      </c>
      <c r="C2387">
        <v>4.0999999999999996</v>
      </c>
      <c r="D2387">
        <v>4.9000000000000004</v>
      </c>
      <c r="E2387">
        <v>1321</v>
      </c>
      <c r="F2387">
        <v>0</v>
      </c>
      <c r="G2387">
        <v>1013.5</v>
      </c>
      <c r="H2387">
        <v>67</v>
      </c>
      <c r="I2387" s="101" t="s">
        <v>31</v>
      </c>
      <c r="J2387" s="1">
        <f>DATEVALUE(RIGHT(jaar_zip[[#This Row],[YYYYMMDD]],2)&amp;"-"&amp;MID(jaar_zip[[#This Row],[YYYYMMDD]],5,2)&amp;"-"&amp;LEFT(jaar_zip[[#This Row],[YYYYMMDD]],4))</f>
        <v>45359</v>
      </c>
      <c r="K2387" s="101" t="str">
        <f>IF(AND(VALUE(MONTH(jaar_zip[[#This Row],[Datum]]))=1,VALUE(WEEKNUM(jaar_zip[[#This Row],[Datum]],21))&gt;51),RIGHT(YEAR(jaar_zip[[#This Row],[Datum]])-1,2),RIGHT(YEAR(jaar_zip[[#This Row],[Datum]]),2))&amp;"-"&amp; TEXT(WEEKNUM(jaar_zip[[#This Row],[Datum]],21),"00")</f>
        <v>24-10</v>
      </c>
      <c r="L2387" s="101">
        <f>MONTH(jaar_zip[[#This Row],[Datum]])</f>
        <v>3</v>
      </c>
      <c r="M2387" s="101">
        <f>IF(ISNUMBER(jaar_zip[[#This Row],[etmaaltemperatuur]]),IF(jaar_zip[[#This Row],[etmaaltemperatuur]]&lt;stookgrens,stookgrens-jaar_zip[[#This Row],[etmaaltemperatuur]],0),"")</f>
        <v>13.1</v>
      </c>
      <c r="N2387" s="101">
        <f>IF(ISNUMBER(jaar_zip[[#This Row],[graaddagen]]),IF(OR(MONTH(jaar_zip[[#This Row],[Datum]])=1,MONTH(jaar_zip[[#This Row],[Datum]])=2,MONTH(jaar_zip[[#This Row],[Datum]])=11,MONTH(jaar_zip[[#This Row],[Datum]])=12),1.1,IF(OR(MONTH(jaar_zip[[#This Row],[Datum]])=3,MONTH(jaar_zip[[#This Row],[Datum]])=10),1,0.8))*jaar_zip[[#This Row],[graaddagen]],"")</f>
        <v>13.1</v>
      </c>
      <c r="O2387" s="101">
        <f>IF(ISNUMBER(jaar_zip[[#This Row],[etmaaltemperatuur]]),IF(jaar_zip[[#This Row],[etmaaltemperatuur]]&gt;stookgrens,jaar_zip[[#This Row],[etmaaltemperatuur]]-stookgrens,0),"")</f>
        <v>0</v>
      </c>
    </row>
    <row r="2388" spans="1:15" x14ac:dyDescent="0.3">
      <c r="A2388">
        <v>290</v>
      </c>
      <c r="B2388">
        <v>20240309</v>
      </c>
      <c r="C2388">
        <v>4.2</v>
      </c>
      <c r="D2388">
        <v>7</v>
      </c>
      <c r="E2388">
        <v>1253</v>
      </c>
      <c r="F2388">
        <v>0</v>
      </c>
      <c r="G2388">
        <v>1003</v>
      </c>
      <c r="H2388">
        <v>67</v>
      </c>
      <c r="I2388" s="101" t="s">
        <v>31</v>
      </c>
      <c r="J2388" s="1">
        <f>DATEVALUE(RIGHT(jaar_zip[[#This Row],[YYYYMMDD]],2)&amp;"-"&amp;MID(jaar_zip[[#This Row],[YYYYMMDD]],5,2)&amp;"-"&amp;LEFT(jaar_zip[[#This Row],[YYYYMMDD]],4))</f>
        <v>45360</v>
      </c>
      <c r="K2388" s="101" t="str">
        <f>IF(AND(VALUE(MONTH(jaar_zip[[#This Row],[Datum]]))=1,VALUE(WEEKNUM(jaar_zip[[#This Row],[Datum]],21))&gt;51),RIGHT(YEAR(jaar_zip[[#This Row],[Datum]])-1,2),RIGHT(YEAR(jaar_zip[[#This Row],[Datum]]),2))&amp;"-"&amp; TEXT(WEEKNUM(jaar_zip[[#This Row],[Datum]],21),"00")</f>
        <v>24-10</v>
      </c>
      <c r="L2388" s="101">
        <f>MONTH(jaar_zip[[#This Row],[Datum]])</f>
        <v>3</v>
      </c>
      <c r="M2388" s="101">
        <f>IF(ISNUMBER(jaar_zip[[#This Row],[etmaaltemperatuur]]),IF(jaar_zip[[#This Row],[etmaaltemperatuur]]&lt;stookgrens,stookgrens-jaar_zip[[#This Row],[etmaaltemperatuur]],0),"")</f>
        <v>11</v>
      </c>
      <c r="N2388" s="101">
        <f>IF(ISNUMBER(jaar_zip[[#This Row],[graaddagen]]),IF(OR(MONTH(jaar_zip[[#This Row],[Datum]])=1,MONTH(jaar_zip[[#This Row],[Datum]])=2,MONTH(jaar_zip[[#This Row],[Datum]])=11,MONTH(jaar_zip[[#This Row],[Datum]])=12),1.1,IF(OR(MONTH(jaar_zip[[#This Row],[Datum]])=3,MONTH(jaar_zip[[#This Row],[Datum]])=10),1,0.8))*jaar_zip[[#This Row],[graaddagen]],"")</f>
        <v>11</v>
      </c>
      <c r="O2388" s="101">
        <f>IF(ISNUMBER(jaar_zip[[#This Row],[etmaaltemperatuur]]),IF(jaar_zip[[#This Row],[etmaaltemperatuur]]&gt;stookgrens,jaar_zip[[#This Row],[etmaaltemperatuur]]-stookgrens,0),"")</f>
        <v>0</v>
      </c>
    </row>
    <row r="2389" spans="1:15" x14ac:dyDescent="0.3">
      <c r="A2389">
        <v>290</v>
      </c>
      <c r="B2389">
        <v>20240310</v>
      </c>
      <c r="C2389">
        <v>5</v>
      </c>
      <c r="D2389">
        <v>7.7</v>
      </c>
      <c r="E2389">
        <v>986</v>
      </c>
      <c r="F2389">
        <v>0</v>
      </c>
      <c r="G2389">
        <v>998.3</v>
      </c>
      <c r="H2389">
        <v>74</v>
      </c>
      <c r="I2389" s="101" t="s">
        <v>31</v>
      </c>
      <c r="J2389" s="1">
        <f>DATEVALUE(RIGHT(jaar_zip[[#This Row],[YYYYMMDD]],2)&amp;"-"&amp;MID(jaar_zip[[#This Row],[YYYYMMDD]],5,2)&amp;"-"&amp;LEFT(jaar_zip[[#This Row],[YYYYMMDD]],4))</f>
        <v>45361</v>
      </c>
      <c r="K2389" s="101" t="str">
        <f>IF(AND(VALUE(MONTH(jaar_zip[[#This Row],[Datum]]))=1,VALUE(WEEKNUM(jaar_zip[[#This Row],[Datum]],21))&gt;51),RIGHT(YEAR(jaar_zip[[#This Row],[Datum]])-1,2),RIGHT(YEAR(jaar_zip[[#This Row],[Datum]]),2))&amp;"-"&amp; TEXT(WEEKNUM(jaar_zip[[#This Row],[Datum]],21),"00")</f>
        <v>24-10</v>
      </c>
      <c r="L2389" s="101">
        <f>MONTH(jaar_zip[[#This Row],[Datum]])</f>
        <v>3</v>
      </c>
      <c r="M2389" s="101">
        <f>IF(ISNUMBER(jaar_zip[[#This Row],[etmaaltemperatuur]]),IF(jaar_zip[[#This Row],[etmaaltemperatuur]]&lt;stookgrens,stookgrens-jaar_zip[[#This Row],[etmaaltemperatuur]],0),"")</f>
        <v>10.3</v>
      </c>
      <c r="N2389" s="101">
        <f>IF(ISNUMBER(jaar_zip[[#This Row],[graaddagen]]),IF(OR(MONTH(jaar_zip[[#This Row],[Datum]])=1,MONTH(jaar_zip[[#This Row],[Datum]])=2,MONTH(jaar_zip[[#This Row],[Datum]])=11,MONTH(jaar_zip[[#This Row],[Datum]])=12),1.1,IF(OR(MONTH(jaar_zip[[#This Row],[Datum]])=3,MONTH(jaar_zip[[#This Row],[Datum]])=10),1,0.8))*jaar_zip[[#This Row],[graaddagen]],"")</f>
        <v>10.3</v>
      </c>
      <c r="O2389" s="101">
        <f>IF(ISNUMBER(jaar_zip[[#This Row],[etmaaltemperatuur]]),IF(jaar_zip[[#This Row],[etmaaltemperatuur]]&gt;stookgrens,jaar_zip[[#This Row],[etmaaltemperatuur]]-stookgrens,0),"")</f>
        <v>0</v>
      </c>
    </row>
    <row r="2390" spans="1:15" x14ac:dyDescent="0.3">
      <c r="A2390">
        <v>290</v>
      </c>
      <c r="B2390">
        <v>20240311</v>
      </c>
      <c r="C2390">
        <v>2.2999999999999998</v>
      </c>
      <c r="D2390">
        <v>7.6</v>
      </c>
      <c r="E2390">
        <v>170</v>
      </c>
      <c r="F2390">
        <v>0.4</v>
      </c>
      <c r="G2390">
        <v>1002.4</v>
      </c>
      <c r="H2390">
        <v>89</v>
      </c>
      <c r="I2390" s="101" t="s">
        <v>31</v>
      </c>
      <c r="J2390" s="1">
        <f>DATEVALUE(RIGHT(jaar_zip[[#This Row],[YYYYMMDD]],2)&amp;"-"&amp;MID(jaar_zip[[#This Row],[YYYYMMDD]],5,2)&amp;"-"&amp;LEFT(jaar_zip[[#This Row],[YYYYMMDD]],4))</f>
        <v>45362</v>
      </c>
      <c r="K2390" s="101" t="str">
        <f>IF(AND(VALUE(MONTH(jaar_zip[[#This Row],[Datum]]))=1,VALUE(WEEKNUM(jaar_zip[[#This Row],[Datum]],21))&gt;51),RIGHT(YEAR(jaar_zip[[#This Row],[Datum]])-1,2),RIGHT(YEAR(jaar_zip[[#This Row],[Datum]]),2))&amp;"-"&amp; TEXT(WEEKNUM(jaar_zip[[#This Row],[Datum]],21),"00")</f>
        <v>24-11</v>
      </c>
      <c r="L2390" s="101">
        <f>MONTH(jaar_zip[[#This Row],[Datum]])</f>
        <v>3</v>
      </c>
      <c r="M2390" s="101">
        <f>IF(ISNUMBER(jaar_zip[[#This Row],[etmaaltemperatuur]]),IF(jaar_zip[[#This Row],[etmaaltemperatuur]]&lt;stookgrens,stookgrens-jaar_zip[[#This Row],[etmaaltemperatuur]],0),"")</f>
        <v>10.4</v>
      </c>
      <c r="N2390" s="101">
        <f>IF(ISNUMBER(jaar_zip[[#This Row],[graaddagen]]),IF(OR(MONTH(jaar_zip[[#This Row],[Datum]])=1,MONTH(jaar_zip[[#This Row],[Datum]])=2,MONTH(jaar_zip[[#This Row],[Datum]])=11,MONTH(jaar_zip[[#This Row],[Datum]])=12),1.1,IF(OR(MONTH(jaar_zip[[#This Row],[Datum]])=3,MONTH(jaar_zip[[#This Row],[Datum]])=10),1,0.8))*jaar_zip[[#This Row],[graaddagen]],"")</f>
        <v>10.4</v>
      </c>
      <c r="O2390" s="101">
        <f>IF(ISNUMBER(jaar_zip[[#This Row],[etmaaltemperatuur]]),IF(jaar_zip[[#This Row],[etmaaltemperatuur]]&gt;stookgrens,jaar_zip[[#This Row],[etmaaltemperatuur]]-stookgrens,0),"")</f>
        <v>0</v>
      </c>
    </row>
    <row r="2391" spans="1:15" x14ac:dyDescent="0.3">
      <c r="A2391">
        <v>290</v>
      </c>
      <c r="B2391">
        <v>20240312</v>
      </c>
      <c r="C2391">
        <v>3</v>
      </c>
      <c r="D2391">
        <v>6.9</v>
      </c>
      <c r="E2391">
        <v>210</v>
      </c>
      <c r="F2391">
        <v>1.1000000000000001</v>
      </c>
      <c r="G2391">
        <v>1013.1</v>
      </c>
      <c r="H2391">
        <v>91</v>
      </c>
      <c r="I2391" s="101" t="s">
        <v>31</v>
      </c>
      <c r="J2391" s="1">
        <f>DATEVALUE(RIGHT(jaar_zip[[#This Row],[YYYYMMDD]],2)&amp;"-"&amp;MID(jaar_zip[[#This Row],[YYYYMMDD]],5,2)&amp;"-"&amp;LEFT(jaar_zip[[#This Row],[YYYYMMDD]],4))</f>
        <v>45363</v>
      </c>
      <c r="K2391" s="101" t="str">
        <f>IF(AND(VALUE(MONTH(jaar_zip[[#This Row],[Datum]]))=1,VALUE(WEEKNUM(jaar_zip[[#This Row],[Datum]],21))&gt;51),RIGHT(YEAR(jaar_zip[[#This Row],[Datum]])-1,2),RIGHT(YEAR(jaar_zip[[#This Row],[Datum]]),2))&amp;"-"&amp; TEXT(WEEKNUM(jaar_zip[[#This Row],[Datum]],21),"00")</f>
        <v>24-11</v>
      </c>
      <c r="L2391" s="101">
        <f>MONTH(jaar_zip[[#This Row],[Datum]])</f>
        <v>3</v>
      </c>
      <c r="M2391" s="101">
        <f>IF(ISNUMBER(jaar_zip[[#This Row],[etmaaltemperatuur]]),IF(jaar_zip[[#This Row],[etmaaltemperatuur]]&lt;stookgrens,stookgrens-jaar_zip[[#This Row],[etmaaltemperatuur]],0),"")</f>
        <v>11.1</v>
      </c>
      <c r="N2391" s="101">
        <f>IF(ISNUMBER(jaar_zip[[#This Row],[graaddagen]]),IF(OR(MONTH(jaar_zip[[#This Row],[Datum]])=1,MONTH(jaar_zip[[#This Row],[Datum]])=2,MONTH(jaar_zip[[#This Row],[Datum]])=11,MONTH(jaar_zip[[#This Row],[Datum]])=12),1.1,IF(OR(MONTH(jaar_zip[[#This Row],[Datum]])=3,MONTH(jaar_zip[[#This Row],[Datum]])=10),1,0.8))*jaar_zip[[#This Row],[graaddagen]],"")</f>
        <v>11.1</v>
      </c>
      <c r="O2391" s="101">
        <f>IF(ISNUMBER(jaar_zip[[#This Row],[etmaaltemperatuur]]),IF(jaar_zip[[#This Row],[etmaaltemperatuur]]&gt;stookgrens,jaar_zip[[#This Row],[etmaaltemperatuur]]-stookgrens,0),"")</f>
        <v>0</v>
      </c>
    </row>
    <row r="2392" spans="1:15" x14ac:dyDescent="0.3">
      <c r="A2392">
        <v>290</v>
      </c>
      <c r="B2392">
        <v>20240313</v>
      </c>
      <c r="C2392">
        <v>3.7</v>
      </c>
      <c r="D2392">
        <v>10.1</v>
      </c>
      <c r="E2392">
        <v>257</v>
      </c>
      <c r="F2392">
        <v>0.6</v>
      </c>
      <c r="G2392">
        <v>1014.2</v>
      </c>
      <c r="H2392">
        <v>89</v>
      </c>
      <c r="I2392" s="101" t="s">
        <v>31</v>
      </c>
      <c r="J2392" s="1">
        <f>DATEVALUE(RIGHT(jaar_zip[[#This Row],[YYYYMMDD]],2)&amp;"-"&amp;MID(jaar_zip[[#This Row],[YYYYMMDD]],5,2)&amp;"-"&amp;LEFT(jaar_zip[[#This Row],[YYYYMMDD]],4))</f>
        <v>45364</v>
      </c>
      <c r="K2392" s="101" t="str">
        <f>IF(AND(VALUE(MONTH(jaar_zip[[#This Row],[Datum]]))=1,VALUE(WEEKNUM(jaar_zip[[#This Row],[Datum]],21))&gt;51),RIGHT(YEAR(jaar_zip[[#This Row],[Datum]])-1,2),RIGHT(YEAR(jaar_zip[[#This Row],[Datum]]),2))&amp;"-"&amp; TEXT(WEEKNUM(jaar_zip[[#This Row],[Datum]],21),"00")</f>
        <v>24-11</v>
      </c>
      <c r="L2392" s="101">
        <f>MONTH(jaar_zip[[#This Row],[Datum]])</f>
        <v>3</v>
      </c>
      <c r="M2392" s="101">
        <f>IF(ISNUMBER(jaar_zip[[#This Row],[etmaaltemperatuur]]),IF(jaar_zip[[#This Row],[etmaaltemperatuur]]&lt;stookgrens,stookgrens-jaar_zip[[#This Row],[etmaaltemperatuur]],0),"")</f>
        <v>7.9</v>
      </c>
      <c r="N2392" s="101">
        <f>IF(ISNUMBER(jaar_zip[[#This Row],[graaddagen]]),IF(OR(MONTH(jaar_zip[[#This Row],[Datum]])=1,MONTH(jaar_zip[[#This Row],[Datum]])=2,MONTH(jaar_zip[[#This Row],[Datum]])=11,MONTH(jaar_zip[[#This Row],[Datum]])=12),1.1,IF(OR(MONTH(jaar_zip[[#This Row],[Datum]])=3,MONTH(jaar_zip[[#This Row],[Datum]])=10),1,0.8))*jaar_zip[[#This Row],[graaddagen]],"")</f>
        <v>7.9</v>
      </c>
      <c r="O2392" s="101">
        <f>IF(ISNUMBER(jaar_zip[[#This Row],[etmaaltemperatuur]]),IF(jaar_zip[[#This Row],[etmaaltemperatuur]]&gt;stookgrens,jaar_zip[[#This Row],[etmaaltemperatuur]]-stookgrens,0),"")</f>
        <v>0</v>
      </c>
    </row>
    <row r="2393" spans="1:15" x14ac:dyDescent="0.3">
      <c r="A2393">
        <v>290</v>
      </c>
      <c r="B2393">
        <v>20240314</v>
      </c>
      <c r="C2393">
        <v>4.5</v>
      </c>
      <c r="D2393">
        <v>12.8</v>
      </c>
      <c r="E2393">
        <v>1318</v>
      </c>
      <c r="F2393">
        <v>0</v>
      </c>
      <c r="G2393">
        <v>1011.1</v>
      </c>
      <c r="H2393">
        <v>73</v>
      </c>
      <c r="I2393" s="101" t="s">
        <v>31</v>
      </c>
      <c r="J2393" s="1">
        <f>DATEVALUE(RIGHT(jaar_zip[[#This Row],[YYYYMMDD]],2)&amp;"-"&amp;MID(jaar_zip[[#This Row],[YYYYMMDD]],5,2)&amp;"-"&amp;LEFT(jaar_zip[[#This Row],[YYYYMMDD]],4))</f>
        <v>45365</v>
      </c>
      <c r="K2393" s="101" t="str">
        <f>IF(AND(VALUE(MONTH(jaar_zip[[#This Row],[Datum]]))=1,VALUE(WEEKNUM(jaar_zip[[#This Row],[Datum]],21))&gt;51),RIGHT(YEAR(jaar_zip[[#This Row],[Datum]])-1,2),RIGHT(YEAR(jaar_zip[[#This Row],[Datum]]),2))&amp;"-"&amp; TEXT(WEEKNUM(jaar_zip[[#This Row],[Datum]],21),"00")</f>
        <v>24-11</v>
      </c>
      <c r="L2393" s="101">
        <f>MONTH(jaar_zip[[#This Row],[Datum]])</f>
        <v>3</v>
      </c>
      <c r="M2393" s="101">
        <f>IF(ISNUMBER(jaar_zip[[#This Row],[etmaaltemperatuur]]),IF(jaar_zip[[#This Row],[etmaaltemperatuur]]&lt;stookgrens,stookgrens-jaar_zip[[#This Row],[etmaaltemperatuur]],0),"")</f>
        <v>5.1999999999999993</v>
      </c>
      <c r="N2393" s="101">
        <f>IF(ISNUMBER(jaar_zip[[#This Row],[graaddagen]]),IF(OR(MONTH(jaar_zip[[#This Row],[Datum]])=1,MONTH(jaar_zip[[#This Row],[Datum]])=2,MONTH(jaar_zip[[#This Row],[Datum]])=11,MONTH(jaar_zip[[#This Row],[Datum]])=12),1.1,IF(OR(MONTH(jaar_zip[[#This Row],[Datum]])=3,MONTH(jaar_zip[[#This Row],[Datum]])=10),1,0.8))*jaar_zip[[#This Row],[graaddagen]],"")</f>
        <v>5.1999999999999993</v>
      </c>
      <c r="O2393" s="101">
        <f>IF(ISNUMBER(jaar_zip[[#This Row],[etmaaltemperatuur]]),IF(jaar_zip[[#This Row],[etmaaltemperatuur]]&gt;stookgrens,jaar_zip[[#This Row],[etmaaltemperatuur]]-stookgrens,0),"")</f>
        <v>0</v>
      </c>
    </row>
    <row r="2394" spans="1:15" x14ac:dyDescent="0.3">
      <c r="A2394">
        <v>290</v>
      </c>
      <c r="B2394">
        <v>20240315</v>
      </c>
      <c r="C2394">
        <v>4.7</v>
      </c>
      <c r="D2394">
        <v>12.6</v>
      </c>
      <c r="E2394">
        <v>603</v>
      </c>
      <c r="F2394">
        <v>4.0999999999999996</v>
      </c>
      <c r="G2394">
        <v>1007.4</v>
      </c>
      <c r="H2394">
        <v>83</v>
      </c>
      <c r="I2394" s="101" t="s">
        <v>31</v>
      </c>
      <c r="J2394" s="1">
        <f>DATEVALUE(RIGHT(jaar_zip[[#This Row],[YYYYMMDD]],2)&amp;"-"&amp;MID(jaar_zip[[#This Row],[YYYYMMDD]],5,2)&amp;"-"&amp;LEFT(jaar_zip[[#This Row],[YYYYMMDD]],4))</f>
        <v>45366</v>
      </c>
      <c r="K2394" s="101" t="str">
        <f>IF(AND(VALUE(MONTH(jaar_zip[[#This Row],[Datum]]))=1,VALUE(WEEKNUM(jaar_zip[[#This Row],[Datum]],21))&gt;51),RIGHT(YEAR(jaar_zip[[#This Row],[Datum]])-1,2),RIGHT(YEAR(jaar_zip[[#This Row],[Datum]]),2))&amp;"-"&amp; TEXT(WEEKNUM(jaar_zip[[#This Row],[Datum]],21),"00")</f>
        <v>24-11</v>
      </c>
      <c r="L2394" s="101">
        <f>MONTH(jaar_zip[[#This Row],[Datum]])</f>
        <v>3</v>
      </c>
      <c r="M2394" s="101">
        <f>IF(ISNUMBER(jaar_zip[[#This Row],[etmaaltemperatuur]]),IF(jaar_zip[[#This Row],[etmaaltemperatuur]]&lt;stookgrens,stookgrens-jaar_zip[[#This Row],[etmaaltemperatuur]],0),"")</f>
        <v>5.4</v>
      </c>
      <c r="N2394" s="101">
        <f>IF(ISNUMBER(jaar_zip[[#This Row],[graaddagen]]),IF(OR(MONTH(jaar_zip[[#This Row],[Datum]])=1,MONTH(jaar_zip[[#This Row],[Datum]])=2,MONTH(jaar_zip[[#This Row],[Datum]])=11,MONTH(jaar_zip[[#This Row],[Datum]])=12),1.1,IF(OR(MONTH(jaar_zip[[#This Row],[Datum]])=3,MONTH(jaar_zip[[#This Row],[Datum]])=10),1,0.8))*jaar_zip[[#This Row],[graaddagen]],"")</f>
        <v>5.4</v>
      </c>
      <c r="O2394" s="101">
        <f>IF(ISNUMBER(jaar_zip[[#This Row],[etmaaltemperatuur]]),IF(jaar_zip[[#This Row],[etmaaltemperatuur]]&gt;stookgrens,jaar_zip[[#This Row],[etmaaltemperatuur]]-stookgrens,0),"")</f>
        <v>0</v>
      </c>
    </row>
    <row r="2395" spans="1:15" x14ac:dyDescent="0.3">
      <c r="A2395">
        <v>290</v>
      </c>
      <c r="B2395">
        <v>20240316</v>
      </c>
      <c r="C2395">
        <v>3.8</v>
      </c>
      <c r="D2395">
        <v>7.3</v>
      </c>
      <c r="E2395">
        <v>602</v>
      </c>
      <c r="F2395">
        <v>2.2000000000000002</v>
      </c>
      <c r="G2395">
        <v>1018.6</v>
      </c>
      <c r="H2395">
        <v>81</v>
      </c>
      <c r="I2395" s="101" t="s">
        <v>31</v>
      </c>
      <c r="J2395" s="1">
        <f>DATEVALUE(RIGHT(jaar_zip[[#This Row],[YYYYMMDD]],2)&amp;"-"&amp;MID(jaar_zip[[#This Row],[YYYYMMDD]],5,2)&amp;"-"&amp;LEFT(jaar_zip[[#This Row],[YYYYMMDD]],4))</f>
        <v>45367</v>
      </c>
      <c r="K2395" s="101" t="str">
        <f>IF(AND(VALUE(MONTH(jaar_zip[[#This Row],[Datum]]))=1,VALUE(WEEKNUM(jaar_zip[[#This Row],[Datum]],21))&gt;51),RIGHT(YEAR(jaar_zip[[#This Row],[Datum]])-1,2),RIGHT(YEAR(jaar_zip[[#This Row],[Datum]]),2))&amp;"-"&amp; TEXT(WEEKNUM(jaar_zip[[#This Row],[Datum]],21),"00")</f>
        <v>24-11</v>
      </c>
      <c r="L2395" s="101">
        <f>MONTH(jaar_zip[[#This Row],[Datum]])</f>
        <v>3</v>
      </c>
      <c r="M2395" s="101">
        <f>IF(ISNUMBER(jaar_zip[[#This Row],[etmaaltemperatuur]]),IF(jaar_zip[[#This Row],[etmaaltemperatuur]]&lt;stookgrens,stookgrens-jaar_zip[[#This Row],[etmaaltemperatuur]],0),"")</f>
        <v>10.7</v>
      </c>
      <c r="N2395" s="101">
        <f>IF(ISNUMBER(jaar_zip[[#This Row],[graaddagen]]),IF(OR(MONTH(jaar_zip[[#This Row],[Datum]])=1,MONTH(jaar_zip[[#This Row],[Datum]])=2,MONTH(jaar_zip[[#This Row],[Datum]])=11,MONTH(jaar_zip[[#This Row],[Datum]])=12),1.1,IF(OR(MONTH(jaar_zip[[#This Row],[Datum]])=3,MONTH(jaar_zip[[#This Row],[Datum]])=10),1,0.8))*jaar_zip[[#This Row],[graaddagen]],"")</f>
        <v>10.7</v>
      </c>
      <c r="O2395" s="101">
        <f>IF(ISNUMBER(jaar_zip[[#This Row],[etmaaltemperatuur]]),IF(jaar_zip[[#This Row],[etmaaltemperatuur]]&gt;stookgrens,jaar_zip[[#This Row],[etmaaltemperatuur]]-stookgrens,0),"")</f>
        <v>0</v>
      </c>
    </row>
    <row r="2396" spans="1:15" x14ac:dyDescent="0.3">
      <c r="A2396">
        <v>290</v>
      </c>
      <c r="B2396">
        <v>20240317</v>
      </c>
      <c r="C2396">
        <v>2.8</v>
      </c>
      <c r="D2396">
        <v>7.8</v>
      </c>
      <c r="E2396">
        <v>859</v>
      </c>
      <c r="F2396">
        <v>0.2</v>
      </c>
      <c r="G2396">
        <v>1020.8</v>
      </c>
      <c r="H2396">
        <v>74</v>
      </c>
      <c r="I2396" s="101" t="s">
        <v>31</v>
      </c>
      <c r="J2396" s="1">
        <f>DATEVALUE(RIGHT(jaar_zip[[#This Row],[YYYYMMDD]],2)&amp;"-"&amp;MID(jaar_zip[[#This Row],[YYYYMMDD]],5,2)&amp;"-"&amp;LEFT(jaar_zip[[#This Row],[YYYYMMDD]],4))</f>
        <v>45368</v>
      </c>
      <c r="K2396" s="101" t="str">
        <f>IF(AND(VALUE(MONTH(jaar_zip[[#This Row],[Datum]]))=1,VALUE(WEEKNUM(jaar_zip[[#This Row],[Datum]],21))&gt;51),RIGHT(YEAR(jaar_zip[[#This Row],[Datum]])-1,2),RIGHT(YEAR(jaar_zip[[#This Row],[Datum]]),2))&amp;"-"&amp; TEXT(WEEKNUM(jaar_zip[[#This Row],[Datum]],21),"00")</f>
        <v>24-11</v>
      </c>
      <c r="L2396" s="101">
        <f>MONTH(jaar_zip[[#This Row],[Datum]])</f>
        <v>3</v>
      </c>
      <c r="M2396" s="101">
        <f>IF(ISNUMBER(jaar_zip[[#This Row],[etmaaltemperatuur]]),IF(jaar_zip[[#This Row],[etmaaltemperatuur]]&lt;stookgrens,stookgrens-jaar_zip[[#This Row],[etmaaltemperatuur]],0),"")</f>
        <v>10.199999999999999</v>
      </c>
      <c r="N2396" s="101">
        <f>IF(ISNUMBER(jaar_zip[[#This Row],[graaddagen]]),IF(OR(MONTH(jaar_zip[[#This Row],[Datum]])=1,MONTH(jaar_zip[[#This Row],[Datum]])=2,MONTH(jaar_zip[[#This Row],[Datum]])=11,MONTH(jaar_zip[[#This Row],[Datum]])=12),1.1,IF(OR(MONTH(jaar_zip[[#This Row],[Datum]])=3,MONTH(jaar_zip[[#This Row],[Datum]])=10),1,0.8))*jaar_zip[[#This Row],[graaddagen]],"")</f>
        <v>10.199999999999999</v>
      </c>
      <c r="O2396" s="101">
        <f>IF(ISNUMBER(jaar_zip[[#This Row],[etmaaltemperatuur]]),IF(jaar_zip[[#This Row],[etmaaltemperatuur]]&gt;stookgrens,jaar_zip[[#This Row],[etmaaltemperatuur]]-stookgrens,0),"")</f>
        <v>0</v>
      </c>
    </row>
    <row r="2397" spans="1:15" x14ac:dyDescent="0.3">
      <c r="A2397">
        <v>290</v>
      </c>
      <c r="B2397">
        <v>20240318</v>
      </c>
      <c r="C2397">
        <v>2.2000000000000002</v>
      </c>
      <c r="D2397">
        <v>9.8000000000000007</v>
      </c>
      <c r="E2397">
        <v>575</v>
      </c>
      <c r="F2397">
        <v>0.8</v>
      </c>
      <c r="G2397">
        <v>1016.1</v>
      </c>
      <c r="H2397">
        <v>87</v>
      </c>
      <c r="I2397" s="101" t="s">
        <v>31</v>
      </c>
      <c r="J2397" s="1">
        <f>DATEVALUE(RIGHT(jaar_zip[[#This Row],[YYYYMMDD]],2)&amp;"-"&amp;MID(jaar_zip[[#This Row],[YYYYMMDD]],5,2)&amp;"-"&amp;LEFT(jaar_zip[[#This Row],[YYYYMMDD]],4))</f>
        <v>45369</v>
      </c>
      <c r="K2397" s="101" t="str">
        <f>IF(AND(VALUE(MONTH(jaar_zip[[#This Row],[Datum]]))=1,VALUE(WEEKNUM(jaar_zip[[#This Row],[Datum]],21))&gt;51),RIGHT(YEAR(jaar_zip[[#This Row],[Datum]])-1,2),RIGHT(YEAR(jaar_zip[[#This Row],[Datum]]),2))&amp;"-"&amp; TEXT(WEEKNUM(jaar_zip[[#This Row],[Datum]],21),"00")</f>
        <v>24-12</v>
      </c>
      <c r="L2397" s="101">
        <f>MONTH(jaar_zip[[#This Row],[Datum]])</f>
        <v>3</v>
      </c>
      <c r="M2397" s="101">
        <f>IF(ISNUMBER(jaar_zip[[#This Row],[etmaaltemperatuur]]),IF(jaar_zip[[#This Row],[etmaaltemperatuur]]&lt;stookgrens,stookgrens-jaar_zip[[#This Row],[etmaaltemperatuur]],0),"")</f>
        <v>8.1999999999999993</v>
      </c>
      <c r="N2397" s="101">
        <f>IF(ISNUMBER(jaar_zip[[#This Row],[graaddagen]]),IF(OR(MONTH(jaar_zip[[#This Row],[Datum]])=1,MONTH(jaar_zip[[#This Row],[Datum]])=2,MONTH(jaar_zip[[#This Row],[Datum]])=11,MONTH(jaar_zip[[#This Row],[Datum]])=12),1.1,IF(OR(MONTH(jaar_zip[[#This Row],[Datum]])=3,MONTH(jaar_zip[[#This Row],[Datum]])=10),1,0.8))*jaar_zip[[#This Row],[graaddagen]],"")</f>
        <v>8.1999999999999993</v>
      </c>
      <c r="O2397" s="101">
        <f>IF(ISNUMBER(jaar_zip[[#This Row],[etmaaltemperatuur]]),IF(jaar_zip[[#This Row],[etmaaltemperatuur]]&gt;stookgrens,jaar_zip[[#This Row],[etmaaltemperatuur]]-stookgrens,0),"")</f>
        <v>0</v>
      </c>
    </row>
    <row r="2398" spans="1:15" x14ac:dyDescent="0.3">
      <c r="A2398">
        <v>290</v>
      </c>
      <c r="B2398">
        <v>20240319</v>
      </c>
      <c r="C2398">
        <v>2.1</v>
      </c>
      <c r="D2398">
        <v>10.4</v>
      </c>
      <c r="E2398">
        <v>937</v>
      </c>
      <c r="F2398">
        <v>0</v>
      </c>
      <c r="G2398">
        <v>1018.3</v>
      </c>
      <c r="H2398">
        <v>81</v>
      </c>
      <c r="I2398" s="101" t="s">
        <v>31</v>
      </c>
      <c r="J2398" s="1">
        <f>DATEVALUE(RIGHT(jaar_zip[[#This Row],[YYYYMMDD]],2)&amp;"-"&amp;MID(jaar_zip[[#This Row],[YYYYMMDD]],5,2)&amp;"-"&amp;LEFT(jaar_zip[[#This Row],[YYYYMMDD]],4))</f>
        <v>45370</v>
      </c>
      <c r="K2398" s="101" t="str">
        <f>IF(AND(VALUE(MONTH(jaar_zip[[#This Row],[Datum]]))=1,VALUE(WEEKNUM(jaar_zip[[#This Row],[Datum]],21))&gt;51),RIGHT(YEAR(jaar_zip[[#This Row],[Datum]])-1,2),RIGHT(YEAR(jaar_zip[[#This Row],[Datum]]),2))&amp;"-"&amp; TEXT(WEEKNUM(jaar_zip[[#This Row],[Datum]],21),"00")</f>
        <v>24-12</v>
      </c>
      <c r="L2398" s="101">
        <f>MONTH(jaar_zip[[#This Row],[Datum]])</f>
        <v>3</v>
      </c>
      <c r="M2398" s="101">
        <f>IF(ISNUMBER(jaar_zip[[#This Row],[etmaaltemperatuur]]),IF(jaar_zip[[#This Row],[etmaaltemperatuur]]&lt;stookgrens,stookgrens-jaar_zip[[#This Row],[etmaaltemperatuur]],0),"")</f>
        <v>7.6</v>
      </c>
      <c r="N2398" s="101">
        <f>IF(ISNUMBER(jaar_zip[[#This Row],[graaddagen]]),IF(OR(MONTH(jaar_zip[[#This Row],[Datum]])=1,MONTH(jaar_zip[[#This Row],[Datum]])=2,MONTH(jaar_zip[[#This Row],[Datum]])=11,MONTH(jaar_zip[[#This Row],[Datum]])=12),1.1,IF(OR(MONTH(jaar_zip[[#This Row],[Datum]])=3,MONTH(jaar_zip[[#This Row],[Datum]])=10),1,0.8))*jaar_zip[[#This Row],[graaddagen]],"")</f>
        <v>7.6</v>
      </c>
      <c r="O2398" s="101">
        <f>IF(ISNUMBER(jaar_zip[[#This Row],[etmaaltemperatuur]]),IF(jaar_zip[[#This Row],[etmaaltemperatuur]]&gt;stookgrens,jaar_zip[[#This Row],[etmaaltemperatuur]]-stookgrens,0),"")</f>
        <v>0</v>
      </c>
    </row>
    <row r="2399" spans="1:15" x14ac:dyDescent="0.3">
      <c r="A2399">
        <v>290</v>
      </c>
      <c r="B2399">
        <v>20240320</v>
      </c>
      <c r="C2399">
        <v>1.6</v>
      </c>
      <c r="D2399">
        <v>11.8</v>
      </c>
      <c r="E2399">
        <v>1170</v>
      </c>
      <c r="F2399">
        <v>-0.1</v>
      </c>
      <c r="G2399">
        <v>1019</v>
      </c>
      <c r="H2399">
        <v>81</v>
      </c>
      <c r="I2399" s="101" t="s">
        <v>31</v>
      </c>
      <c r="J2399" s="1">
        <f>DATEVALUE(RIGHT(jaar_zip[[#This Row],[YYYYMMDD]],2)&amp;"-"&amp;MID(jaar_zip[[#This Row],[YYYYMMDD]],5,2)&amp;"-"&amp;LEFT(jaar_zip[[#This Row],[YYYYMMDD]],4))</f>
        <v>45371</v>
      </c>
      <c r="K2399" s="101" t="str">
        <f>IF(AND(VALUE(MONTH(jaar_zip[[#This Row],[Datum]]))=1,VALUE(WEEKNUM(jaar_zip[[#This Row],[Datum]],21))&gt;51),RIGHT(YEAR(jaar_zip[[#This Row],[Datum]])-1,2),RIGHT(YEAR(jaar_zip[[#This Row],[Datum]]),2))&amp;"-"&amp; TEXT(WEEKNUM(jaar_zip[[#This Row],[Datum]],21),"00")</f>
        <v>24-12</v>
      </c>
      <c r="L2399" s="101">
        <f>MONTH(jaar_zip[[#This Row],[Datum]])</f>
        <v>3</v>
      </c>
      <c r="M2399" s="101">
        <f>IF(ISNUMBER(jaar_zip[[#This Row],[etmaaltemperatuur]]),IF(jaar_zip[[#This Row],[etmaaltemperatuur]]&lt;stookgrens,stookgrens-jaar_zip[[#This Row],[etmaaltemperatuur]],0),"")</f>
        <v>6.1999999999999993</v>
      </c>
      <c r="N2399" s="101">
        <f>IF(ISNUMBER(jaar_zip[[#This Row],[graaddagen]]),IF(OR(MONTH(jaar_zip[[#This Row],[Datum]])=1,MONTH(jaar_zip[[#This Row],[Datum]])=2,MONTH(jaar_zip[[#This Row],[Datum]])=11,MONTH(jaar_zip[[#This Row],[Datum]])=12),1.1,IF(OR(MONTH(jaar_zip[[#This Row],[Datum]])=3,MONTH(jaar_zip[[#This Row],[Datum]])=10),1,0.8))*jaar_zip[[#This Row],[graaddagen]],"")</f>
        <v>6.1999999999999993</v>
      </c>
      <c r="O2399" s="101">
        <f>IF(ISNUMBER(jaar_zip[[#This Row],[etmaaltemperatuur]]),IF(jaar_zip[[#This Row],[etmaaltemperatuur]]&gt;stookgrens,jaar_zip[[#This Row],[etmaaltemperatuur]]-stookgrens,0),"")</f>
        <v>0</v>
      </c>
    </row>
    <row r="2400" spans="1:15" x14ac:dyDescent="0.3">
      <c r="A2400">
        <v>290</v>
      </c>
      <c r="B2400">
        <v>20240321</v>
      </c>
      <c r="C2400">
        <v>3.6</v>
      </c>
      <c r="D2400">
        <v>9.5</v>
      </c>
      <c r="E2400">
        <v>783</v>
      </c>
      <c r="F2400">
        <v>0</v>
      </c>
      <c r="G2400">
        <v>1022.7</v>
      </c>
      <c r="H2400">
        <v>82</v>
      </c>
      <c r="I2400" s="101" t="s">
        <v>31</v>
      </c>
      <c r="J2400" s="1">
        <f>DATEVALUE(RIGHT(jaar_zip[[#This Row],[YYYYMMDD]],2)&amp;"-"&amp;MID(jaar_zip[[#This Row],[YYYYMMDD]],5,2)&amp;"-"&amp;LEFT(jaar_zip[[#This Row],[YYYYMMDD]],4))</f>
        <v>45372</v>
      </c>
      <c r="K2400" s="101" t="str">
        <f>IF(AND(VALUE(MONTH(jaar_zip[[#This Row],[Datum]]))=1,VALUE(WEEKNUM(jaar_zip[[#This Row],[Datum]],21))&gt;51),RIGHT(YEAR(jaar_zip[[#This Row],[Datum]])-1,2),RIGHT(YEAR(jaar_zip[[#This Row],[Datum]]),2))&amp;"-"&amp; TEXT(WEEKNUM(jaar_zip[[#This Row],[Datum]],21),"00")</f>
        <v>24-12</v>
      </c>
      <c r="L2400" s="101">
        <f>MONTH(jaar_zip[[#This Row],[Datum]])</f>
        <v>3</v>
      </c>
      <c r="M2400" s="101">
        <f>IF(ISNUMBER(jaar_zip[[#This Row],[etmaaltemperatuur]]),IF(jaar_zip[[#This Row],[etmaaltemperatuur]]&lt;stookgrens,stookgrens-jaar_zip[[#This Row],[etmaaltemperatuur]],0),"")</f>
        <v>8.5</v>
      </c>
      <c r="N2400" s="101">
        <f>IF(ISNUMBER(jaar_zip[[#This Row],[graaddagen]]),IF(OR(MONTH(jaar_zip[[#This Row],[Datum]])=1,MONTH(jaar_zip[[#This Row],[Datum]])=2,MONTH(jaar_zip[[#This Row],[Datum]])=11,MONTH(jaar_zip[[#This Row],[Datum]])=12),1.1,IF(OR(MONTH(jaar_zip[[#This Row],[Datum]])=3,MONTH(jaar_zip[[#This Row],[Datum]])=10),1,0.8))*jaar_zip[[#This Row],[graaddagen]],"")</f>
        <v>8.5</v>
      </c>
      <c r="O2400" s="101">
        <f>IF(ISNUMBER(jaar_zip[[#This Row],[etmaaltemperatuur]]),IF(jaar_zip[[#This Row],[etmaaltemperatuur]]&gt;stookgrens,jaar_zip[[#This Row],[etmaaltemperatuur]]-stookgrens,0),"")</f>
        <v>0</v>
      </c>
    </row>
    <row r="2401" spans="1:15" x14ac:dyDescent="0.3">
      <c r="A2401">
        <v>290</v>
      </c>
      <c r="B2401">
        <v>20240322</v>
      </c>
      <c r="C2401">
        <v>3.8</v>
      </c>
      <c r="D2401">
        <v>9.5</v>
      </c>
      <c r="E2401">
        <v>262</v>
      </c>
      <c r="F2401">
        <v>4.7</v>
      </c>
      <c r="G2401">
        <v>1015</v>
      </c>
      <c r="H2401">
        <v>90</v>
      </c>
      <c r="I2401" s="101" t="s">
        <v>31</v>
      </c>
      <c r="J2401" s="1">
        <f>DATEVALUE(RIGHT(jaar_zip[[#This Row],[YYYYMMDD]],2)&amp;"-"&amp;MID(jaar_zip[[#This Row],[YYYYMMDD]],5,2)&amp;"-"&amp;LEFT(jaar_zip[[#This Row],[YYYYMMDD]],4))</f>
        <v>45373</v>
      </c>
      <c r="K2401" s="101" t="str">
        <f>IF(AND(VALUE(MONTH(jaar_zip[[#This Row],[Datum]]))=1,VALUE(WEEKNUM(jaar_zip[[#This Row],[Datum]],21))&gt;51),RIGHT(YEAR(jaar_zip[[#This Row],[Datum]])-1,2),RIGHT(YEAR(jaar_zip[[#This Row],[Datum]]),2))&amp;"-"&amp; TEXT(WEEKNUM(jaar_zip[[#This Row],[Datum]],21),"00")</f>
        <v>24-12</v>
      </c>
      <c r="L2401" s="101">
        <f>MONTH(jaar_zip[[#This Row],[Datum]])</f>
        <v>3</v>
      </c>
      <c r="M2401" s="101">
        <f>IF(ISNUMBER(jaar_zip[[#This Row],[etmaaltemperatuur]]),IF(jaar_zip[[#This Row],[etmaaltemperatuur]]&lt;stookgrens,stookgrens-jaar_zip[[#This Row],[etmaaltemperatuur]],0),"")</f>
        <v>8.5</v>
      </c>
      <c r="N2401" s="101">
        <f>IF(ISNUMBER(jaar_zip[[#This Row],[graaddagen]]),IF(OR(MONTH(jaar_zip[[#This Row],[Datum]])=1,MONTH(jaar_zip[[#This Row],[Datum]])=2,MONTH(jaar_zip[[#This Row],[Datum]])=11,MONTH(jaar_zip[[#This Row],[Datum]])=12),1.1,IF(OR(MONTH(jaar_zip[[#This Row],[Datum]])=3,MONTH(jaar_zip[[#This Row],[Datum]])=10),1,0.8))*jaar_zip[[#This Row],[graaddagen]],"")</f>
        <v>8.5</v>
      </c>
      <c r="O2401" s="101">
        <f>IF(ISNUMBER(jaar_zip[[#This Row],[etmaaltemperatuur]]),IF(jaar_zip[[#This Row],[etmaaltemperatuur]]&gt;stookgrens,jaar_zip[[#This Row],[etmaaltemperatuur]]-stookgrens,0),"")</f>
        <v>0</v>
      </c>
    </row>
    <row r="2402" spans="1:15" x14ac:dyDescent="0.3">
      <c r="A2402">
        <v>290</v>
      </c>
      <c r="B2402">
        <v>20240323</v>
      </c>
      <c r="C2402">
        <v>5.0999999999999996</v>
      </c>
      <c r="D2402">
        <v>6</v>
      </c>
      <c r="E2402">
        <v>1181</v>
      </c>
      <c r="F2402">
        <v>2.2999999999999998</v>
      </c>
      <c r="G2402">
        <v>1007.1</v>
      </c>
      <c r="H2402">
        <v>80</v>
      </c>
      <c r="I2402" s="101" t="s">
        <v>31</v>
      </c>
      <c r="J2402" s="1">
        <f>DATEVALUE(RIGHT(jaar_zip[[#This Row],[YYYYMMDD]],2)&amp;"-"&amp;MID(jaar_zip[[#This Row],[YYYYMMDD]],5,2)&amp;"-"&amp;LEFT(jaar_zip[[#This Row],[YYYYMMDD]],4))</f>
        <v>45374</v>
      </c>
      <c r="K2402" s="101" t="str">
        <f>IF(AND(VALUE(MONTH(jaar_zip[[#This Row],[Datum]]))=1,VALUE(WEEKNUM(jaar_zip[[#This Row],[Datum]],21))&gt;51),RIGHT(YEAR(jaar_zip[[#This Row],[Datum]])-1,2),RIGHT(YEAR(jaar_zip[[#This Row],[Datum]]),2))&amp;"-"&amp; TEXT(WEEKNUM(jaar_zip[[#This Row],[Datum]],21),"00")</f>
        <v>24-12</v>
      </c>
      <c r="L2402" s="101">
        <f>MONTH(jaar_zip[[#This Row],[Datum]])</f>
        <v>3</v>
      </c>
      <c r="M2402" s="101">
        <f>IF(ISNUMBER(jaar_zip[[#This Row],[etmaaltemperatuur]]),IF(jaar_zip[[#This Row],[etmaaltemperatuur]]&lt;stookgrens,stookgrens-jaar_zip[[#This Row],[etmaaltemperatuur]],0),"")</f>
        <v>12</v>
      </c>
      <c r="N2402" s="101">
        <f>IF(ISNUMBER(jaar_zip[[#This Row],[graaddagen]]),IF(OR(MONTH(jaar_zip[[#This Row],[Datum]])=1,MONTH(jaar_zip[[#This Row],[Datum]])=2,MONTH(jaar_zip[[#This Row],[Datum]])=11,MONTH(jaar_zip[[#This Row],[Datum]])=12),1.1,IF(OR(MONTH(jaar_zip[[#This Row],[Datum]])=3,MONTH(jaar_zip[[#This Row],[Datum]])=10),1,0.8))*jaar_zip[[#This Row],[graaddagen]],"")</f>
        <v>12</v>
      </c>
      <c r="O2402" s="101">
        <f>IF(ISNUMBER(jaar_zip[[#This Row],[etmaaltemperatuur]]),IF(jaar_zip[[#This Row],[etmaaltemperatuur]]&gt;stookgrens,jaar_zip[[#This Row],[etmaaltemperatuur]]-stookgrens,0),"")</f>
        <v>0</v>
      </c>
    </row>
    <row r="2403" spans="1:15" x14ac:dyDescent="0.3">
      <c r="A2403">
        <v>290</v>
      </c>
      <c r="B2403">
        <v>20240324</v>
      </c>
      <c r="C2403">
        <v>6.5</v>
      </c>
      <c r="D2403">
        <v>5.8</v>
      </c>
      <c r="E2403">
        <v>653</v>
      </c>
      <c r="F2403">
        <v>12.9</v>
      </c>
      <c r="G2403">
        <v>1002.3</v>
      </c>
      <c r="H2403">
        <v>87</v>
      </c>
      <c r="I2403" s="101" t="s">
        <v>31</v>
      </c>
      <c r="J2403" s="1">
        <f>DATEVALUE(RIGHT(jaar_zip[[#This Row],[YYYYMMDD]],2)&amp;"-"&amp;MID(jaar_zip[[#This Row],[YYYYMMDD]],5,2)&amp;"-"&amp;LEFT(jaar_zip[[#This Row],[YYYYMMDD]],4))</f>
        <v>45375</v>
      </c>
      <c r="K2403" s="101" t="str">
        <f>IF(AND(VALUE(MONTH(jaar_zip[[#This Row],[Datum]]))=1,VALUE(WEEKNUM(jaar_zip[[#This Row],[Datum]],21))&gt;51),RIGHT(YEAR(jaar_zip[[#This Row],[Datum]])-1,2),RIGHT(YEAR(jaar_zip[[#This Row],[Datum]]),2))&amp;"-"&amp; TEXT(WEEKNUM(jaar_zip[[#This Row],[Datum]],21),"00")</f>
        <v>24-12</v>
      </c>
      <c r="L2403" s="101">
        <f>MONTH(jaar_zip[[#This Row],[Datum]])</f>
        <v>3</v>
      </c>
      <c r="M2403" s="101">
        <f>IF(ISNUMBER(jaar_zip[[#This Row],[etmaaltemperatuur]]),IF(jaar_zip[[#This Row],[etmaaltemperatuur]]&lt;stookgrens,stookgrens-jaar_zip[[#This Row],[etmaaltemperatuur]],0),"")</f>
        <v>12.2</v>
      </c>
      <c r="N2403" s="101">
        <f>IF(ISNUMBER(jaar_zip[[#This Row],[graaddagen]]),IF(OR(MONTH(jaar_zip[[#This Row],[Datum]])=1,MONTH(jaar_zip[[#This Row],[Datum]])=2,MONTH(jaar_zip[[#This Row],[Datum]])=11,MONTH(jaar_zip[[#This Row],[Datum]])=12),1.1,IF(OR(MONTH(jaar_zip[[#This Row],[Datum]])=3,MONTH(jaar_zip[[#This Row],[Datum]])=10),1,0.8))*jaar_zip[[#This Row],[graaddagen]],"")</f>
        <v>12.2</v>
      </c>
      <c r="O2403" s="101">
        <f>IF(ISNUMBER(jaar_zip[[#This Row],[etmaaltemperatuur]]),IF(jaar_zip[[#This Row],[etmaaltemperatuur]]&gt;stookgrens,jaar_zip[[#This Row],[etmaaltemperatuur]]-stookgrens,0),"")</f>
        <v>0</v>
      </c>
    </row>
    <row r="2404" spans="1:15" x14ac:dyDescent="0.3">
      <c r="A2404">
        <v>290</v>
      </c>
      <c r="B2404">
        <v>20240325</v>
      </c>
      <c r="C2404">
        <v>2.7</v>
      </c>
      <c r="D2404">
        <v>6.9</v>
      </c>
      <c r="E2404">
        <v>1340</v>
      </c>
      <c r="F2404">
        <v>0.1</v>
      </c>
      <c r="G2404">
        <v>1004.8</v>
      </c>
      <c r="H2404">
        <v>70</v>
      </c>
      <c r="I2404" s="101" t="s">
        <v>31</v>
      </c>
      <c r="J2404" s="1">
        <f>DATEVALUE(RIGHT(jaar_zip[[#This Row],[YYYYMMDD]],2)&amp;"-"&amp;MID(jaar_zip[[#This Row],[YYYYMMDD]],5,2)&amp;"-"&amp;LEFT(jaar_zip[[#This Row],[YYYYMMDD]],4))</f>
        <v>45376</v>
      </c>
      <c r="K2404" s="101" t="str">
        <f>IF(AND(VALUE(MONTH(jaar_zip[[#This Row],[Datum]]))=1,VALUE(WEEKNUM(jaar_zip[[#This Row],[Datum]],21))&gt;51),RIGHT(YEAR(jaar_zip[[#This Row],[Datum]])-1,2),RIGHT(YEAR(jaar_zip[[#This Row],[Datum]]),2))&amp;"-"&amp; TEXT(WEEKNUM(jaar_zip[[#This Row],[Datum]],21),"00")</f>
        <v>24-13</v>
      </c>
      <c r="L2404" s="101">
        <f>MONTH(jaar_zip[[#This Row],[Datum]])</f>
        <v>3</v>
      </c>
      <c r="M2404" s="101">
        <f>IF(ISNUMBER(jaar_zip[[#This Row],[etmaaltemperatuur]]),IF(jaar_zip[[#This Row],[etmaaltemperatuur]]&lt;stookgrens,stookgrens-jaar_zip[[#This Row],[etmaaltemperatuur]],0),"")</f>
        <v>11.1</v>
      </c>
      <c r="N2404" s="101">
        <f>IF(ISNUMBER(jaar_zip[[#This Row],[graaddagen]]),IF(OR(MONTH(jaar_zip[[#This Row],[Datum]])=1,MONTH(jaar_zip[[#This Row],[Datum]])=2,MONTH(jaar_zip[[#This Row],[Datum]])=11,MONTH(jaar_zip[[#This Row],[Datum]])=12),1.1,IF(OR(MONTH(jaar_zip[[#This Row],[Datum]])=3,MONTH(jaar_zip[[#This Row],[Datum]])=10),1,0.8))*jaar_zip[[#This Row],[graaddagen]],"")</f>
        <v>11.1</v>
      </c>
      <c r="O2404" s="101">
        <f>IF(ISNUMBER(jaar_zip[[#This Row],[etmaaltemperatuur]]),IF(jaar_zip[[#This Row],[etmaaltemperatuur]]&gt;stookgrens,jaar_zip[[#This Row],[etmaaltemperatuur]]-stookgrens,0),"")</f>
        <v>0</v>
      </c>
    </row>
    <row r="2405" spans="1:15" x14ac:dyDescent="0.3">
      <c r="A2405">
        <v>290</v>
      </c>
      <c r="B2405">
        <v>20240326</v>
      </c>
      <c r="C2405">
        <v>3.6</v>
      </c>
      <c r="D2405">
        <v>8.6</v>
      </c>
      <c r="E2405">
        <v>994</v>
      </c>
      <c r="F2405">
        <v>-0.1</v>
      </c>
      <c r="G2405">
        <v>992.4</v>
      </c>
      <c r="H2405">
        <v>63</v>
      </c>
      <c r="I2405" s="101" t="s">
        <v>31</v>
      </c>
      <c r="J2405" s="1">
        <f>DATEVALUE(RIGHT(jaar_zip[[#This Row],[YYYYMMDD]],2)&amp;"-"&amp;MID(jaar_zip[[#This Row],[YYYYMMDD]],5,2)&amp;"-"&amp;LEFT(jaar_zip[[#This Row],[YYYYMMDD]],4))</f>
        <v>45377</v>
      </c>
      <c r="K2405" s="101" t="str">
        <f>IF(AND(VALUE(MONTH(jaar_zip[[#This Row],[Datum]]))=1,VALUE(WEEKNUM(jaar_zip[[#This Row],[Datum]],21))&gt;51),RIGHT(YEAR(jaar_zip[[#This Row],[Datum]])-1,2),RIGHT(YEAR(jaar_zip[[#This Row],[Datum]]),2))&amp;"-"&amp; TEXT(WEEKNUM(jaar_zip[[#This Row],[Datum]],21),"00")</f>
        <v>24-13</v>
      </c>
      <c r="L2405" s="101">
        <f>MONTH(jaar_zip[[#This Row],[Datum]])</f>
        <v>3</v>
      </c>
      <c r="M2405" s="101">
        <f>IF(ISNUMBER(jaar_zip[[#This Row],[etmaaltemperatuur]]),IF(jaar_zip[[#This Row],[etmaaltemperatuur]]&lt;stookgrens,stookgrens-jaar_zip[[#This Row],[etmaaltemperatuur]],0),"")</f>
        <v>9.4</v>
      </c>
      <c r="N2405" s="101">
        <f>IF(ISNUMBER(jaar_zip[[#This Row],[graaddagen]]),IF(OR(MONTH(jaar_zip[[#This Row],[Datum]])=1,MONTH(jaar_zip[[#This Row],[Datum]])=2,MONTH(jaar_zip[[#This Row],[Datum]])=11,MONTH(jaar_zip[[#This Row],[Datum]])=12),1.1,IF(OR(MONTH(jaar_zip[[#This Row],[Datum]])=3,MONTH(jaar_zip[[#This Row],[Datum]])=10),1,0.8))*jaar_zip[[#This Row],[graaddagen]],"")</f>
        <v>9.4</v>
      </c>
      <c r="O2405" s="101">
        <f>IF(ISNUMBER(jaar_zip[[#This Row],[etmaaltemperatuur]]),IF(jaar_zip[[#This Row],[etmaaltemperatuur]]&gt;stookgrens,jaar_zip[[#This Row],[etmaaltemperatuur]]-stookgrens,0),"")</f>
        <v>0</v>
      </c>
    </row>
    <row r="2406" spans="1:15" x14ac:dyDescent="0.3">
      <c r="A2406">
        <v>290</v>
      </c>
      <c r="B2406">
        <v>20240327</v>
      </c>
      <c r="C2406">
        <v>3.2</v>
      </c>
      <c r="D2406">
        <v>9</v>
      </c>
      <c r="E2406">
        <v>609</v>
      </c>
      <c r="F2406">
        <v>0.2</v>
      </c>
      <c r="G2406">
        <v>987.2</v>
      </c>
      <c r="H2406">
        <v>76</v>
      </c>
      <c r="I2406" s="101" t="s">
        <v>31</v>
      </c>
      <c r="J2406" s="1">
        <f>DATEVALUE(RIGHT(jaar_zip[[#This Row],[YYYYMMDD]],2)&amp;"-"&amp;MID(jaar_zip[[#This Row],[YYYYMMDD]],5,2)&amp;"-"&amp;LEFT(jaar_zip[[#This Row],[YYYYMMDD]],4))</f>
        <v>45378</v>
      </c>
      <c r="K2406" s="101" t="str">
        <f>IF(AND(VALUE(MONTH(jaar_zip[[#This Row],[Datum]]))=1,VALUE(WEEKNUM(jaar_zip[[#This Row],[Datum]],21))&gt;51),RIGHT(YEAR(jaar_zip[[#This Row],[Datum]])-1,2),RIGHT(YEAR(jaar_zip[[#This Row],[Datum]]),2))&amp;"-"&amp; TEXT(WEEKNUM(jaar_zip[[#This Row],[Datum]],21),"00")</f>
        <v>24-13</v>
      </c>
      <c r="L2406" s="101">
        <f>MONTH(jaar_zip[[#This Row],[Datum]])</f>
        <v>3</v>
      </c>
      <c r="M2406" s="101">
        <f>IF(ISNUMBER(jaar_zip[[#This Row],[etmaaltemperatuur]]),IF(jaar_zip[[#This Row],[etmaaltemperatuur]]&lt;stookgrens,stookgrens-jaar_zip[[#This Row],[etmaaltemperatuur]],0),"")</f>
        <v>9</v>
      </c>
      <c r="N2406" s="101">
        <f>IF(ISNUMBER(jaar_zip[[#This Row],[graaddagen]]),IF(OR(MONTH(jaar_zip[[#This Row],[Datum]])=1,MONTH(jaar_zip[[#This Row],[Datum]])=2,MONTH(jaar_zip[[#This Row],[Datum]])=11,MONTH(jaar_zip[[#This Row],[Datum]])=12),1.1,IF(OR(MONTH(jaar_zip[[#This Row],[Datum]])=3,MONTH(jaar_zip[[#This Row],[Datum]])=10),1,0.8))*jaar_zip[[#This Row],[graaddagen]],"")</f>
        <v>9</v>
      </c>
      <c r="O2406" s="101">
        <f>IF(ISNUMBER(jaar_zip[[#This Row],[etmaaltemperatuur]]),IF(jaar_zip[[#This Row],[etmaaltemperatuur]]&gt;stookgrens,jaar_zip[[#This Row],[etmaaltemperatuur]]-stookgrens,0),"")</f>
        <v>0</v>
      </c>
    </row>
    <row r="2407" spans="1:15" x14ac:dyDescent="0.3">
      <c r="A2407">
        <v>290</v>
      </c>
      <c r="B2407">
        <v>20240328</v>
      </c>
      <c r="C2407">
        <v>4.7</v>
      </c>
      <c r="D2407">
        <v>8.4</v>
      </c>
      <c r="E2407">
        <v>824</v>
      </c>
      <c r="F2407">
        <v>2.6</v>
      </c>
      <c r="G2407">
        <v>987.4</v>
      </c>
      <c r="H2407">
        <v>74</v>
      </c>
      <c r="I2407" s="101" t="s">
        <v>31</v>
      </c>
      <c r="J2407" s="1">
        <f>DATEVALUE(RIGHT(jaar_zip[[#This Row],[YYYYMMDD]],2)&amp;"-"&amp;MID(jaar_zip[[#This Row],[YYYYMMDD]],5,2)&amp;"-"&amp;LEFT(jaar_zip[[#This Row],[YYYYMMDD]],4))</f>
        <v>45379</v>
      </c>
      <c r="K2407" s="101" t="str">
        <f>IF(AND(VALUE(MONTH(jaar_zip[[#This Row],[Datum]]))=1,VALUE(WEEKNUM(jaar_zip[[#This Row],[Datum]],21))&gt;51),RIGHT(YEAR(jaar_zip[[#This Row],[Datum]])-1,2),RIGHT(YEAR(jaar_zip[[#This Row],[Datum]]),2))&amp;"-"&amp; TEXT(WEEKNUM(jaar_zip[[#This Row],[Datum]],21),"00")</f>
        <v>24-13</v>
      </c>
      <c r="L2407" s="101">
        <f>MONTH(jaar_zip[[#This Row],[Datum]])</f>
        <v>3</v>
      </c>
      <c r="M2407" s="101">
        <f>IF(ISNUMBER(jaar_zip[[#This Row],[etmaaltemperatuur]]),IF(jaar_zip[[#This Row],[etmaaltemperatuur]]&lt;stookgrens,stookgrens-jaar_zip[[#This Row],[etmaaltemperatuur]],0),"")</f>
        <v>9.6</v>
      </c>
      <c r="N2407" s="101">
        <f>IF(ISNUMBER(jaar_zip[[#This Row],[graaddagen]]),IF(OR(MONTH(jaar_zip[[#This Row],[Datum]])=1,MONTH(jaar_zip[[#This Row],[Datum]])=2,MONTH(jaar_zip[[#This Row],[Datum]])=11,MONTH(jaar_zip[[#This Row],[Datum]])=12),1.1,IF(OR(MONTH(jaar_zip[[#This Row],[Datum]])=3,MONTH(jaar_zip[[#This Row],[Datum]])=10),1,0.8))*jaar_zip[[#This Row],[graaddagen]],"")</f>
        <v>9.6</v>
      </c>
      <c r="O2407" s="101">
        <f>IF(ISNUMBER(jaar_zip[[#This Row],[etmaaltemperatuur]]),IF(jaar_zip[[#This Row],[etmaaltemperatuur]]&gt;stookgrens,jaar_zip[[#This Row],[etmaaltemperatuur]]-stookgrens,0),"")</f>
        <v>0</v>
      </c>
    </row>
    <row r="2408" spans="1:15" x14ac:dyDescent="0.3">
      <c r="A2408">
        <v>290</v>
      </c>
      <c r="B2408">
        <v>20240329</v>
      </c>
      <c r="C2408">
        <v>4.2</v>
      </c>
      <c r="D2408">
        <v>10.8</v>
      </c>
      <c r="E2408">
        <v>1002</v>
      </c>
      <c r="F2408">
        <v>1.6</v>
      </c>
      <c r="G2408">
        <v>994.4</v>
      </c>
      <c r="H2408">
        <v>72</v>
      </c>
      <c r="I2408" s="101" t="s">
        <v>31</v>
      </c>
      <c r="J2408" s="1">
        <f>DATEVALUE(RIGHT(jaar_zip[[#This Row],[YYYYMMDD]],2)&amp;"-"&amp;MID(jaar_zip[[#This Row],[YYYYMMDD]],5,2)&amp;"-"&amp;LEFT(jaar_zip[[#This Row],[YYYYMMDD]],4))</f>
        <v>45380</v>
      </c>
      <c r="K2408" s="101" t="str">
        <f>IF(AND(VALUE(MONTH(jaar_zip[[#This Row],[Datum]]))=1,VALUE(WEEKNUM(jaar_zip[[#This Row],[Datum]],21))&gt;51),RIGHT(YEAR(jaar_zip[[#This Row],[Datum]])-1,2),RIGHT(YEAR(jaar_zip[[#This Row],[Datum]]),2))&amp;"-"&amp; TEXT(WEEKNUM(jaar_zip[[#This Row],[Datum]],21),"00")</f>
        <v>24-13</v>
      </c>
      <c r="L2408" s="101">
        <f>MONTH(jaar_zip[[#This Row],[Datum]])</f>
        <v>3</v>
      </c>
      <c r="M2408" s="101">
        <f>IF(ISNUMBER(jaar_zip[[#This Row],[etmaaltemperatuur]]),IF(jaar_zip[[#This Row],[etmaaltemperatuur]]&lt;stookgrens,stookgrens-jaar_zip[[#This Row],[etmaaltemperatuur]],0),"")</f>
        <v>7.1999999999999993</v>
      </c>
      <c r="N2408" s="101">
        <f>IF(ISNUMBER(jaar_zip[[#This Row],[graaddagen]]),IF(OR(MONTH(jaar_zip[[#This Row],[Datum]])=1,MONTH(jaar_zip[[#This Row],[Datum]])=2,MONTH(jaar_zip[[#This Row],[Datum]])=11,MONTH(jaar_zip[[#This Row],[Datum]])=12),1.1,IF(OR(MONTH(jaar_zip[[#This Row],[Datum]])=3,MONTH(jaar_zip[[#This Row],[Datum]])=10),1,0.8))*jaar_zip[[#This Row],[graaddagen]],"")</f>
        <v>7.1999999999999993</v>
      </c>
      <c r="O2408" s="101">
        <f>IF(ISNUMBER(jaar_zip[[#This Row],[etmaaltemperatuur]]),IF(jaar_zip[[#This Row],[etmaaltemperatuur]]&gt;stookgrens,jaar_zip[[#This Row],[etmaaltemperatuur]]-stookgrens,0),"")</f>
        <v>0</v>
      </c>
    </row>
    <row r="2409" spans="1:15" x14ac:dyDescent="0.3">
      <c r="A2409">
        <v>290</v>
      </c>
      <c r="B2409">
        <v>20240330</v>
      </c>
      <c r="C2409">
        <v>3.4</v>
      </c>
      <c r="D2409">
        <v>11</v>
      </c>
      <c r="E2409">
        <v>777</v>
      </c>
      <c r="F2409">
        <v>0.8</v>
      </c>
      <c r="G2409">
        <v>997.2</v>
      </c>
      <c r="H2409">
        <v>81</v>
      </c>
      <c r="I2409" s="101" t="s">
        <v>31</v>
      </c>
      <c r="J2409" s="1">
        <f>DATEVALUE(RIGHT(jaar_zip[[#This Row],[YYYYMMDD]],2)&amp;"-"&amp;MID(jaar_zip[[#This Row],[YYYYMMDD]],5,2)&amp;"-"&amp;LEFT(jaar_zip[[#This Row],[YYYYMMDD]],4))</f>
        <v>45381</v>
      </c>
      <c r="K2409" s="101" t="str">
        <f>IF(AND(VALUE(MONTH(jaar_zip[[#This Row],[Datum]]))=1,VALUE(WEEKNUM(jaar_zip[[#This Row],[Datum]],21))&gt;51),RIGHT(YEAR(jaar_zip[[#This Row],[Datum]])-1,2),RIGHT(YEAR(jaar_zip[[#This Row],[Datum]]),2))&amp;"-"&amp; TEXT(WEEKNUM(jaar_zip[[#This Row],[Datum]],21),"00")</f>
        <v>24-13</v>
      </c>
      <c r="L2409" s="101">
        <f>MONTH(jaar_zip[[#This Row],[Datum]])</f>
        <v>3</v>
      </c>
      <c r="M2409" s="101">
        <f>IF(ISNUMBER(jaar_zip[[#This Row],[etmaaltemperatuur]]),IF(jaar_zip[[#This Row],[etmaaltemperatuur]]&lt;stookgrens,stookgrens-jaar_zip[[#This Row],[etmaaltemperatuur]],0),"")</f>
        <v>7</v>
      </c>
      <c r="N2409" s="101">
        <f>IF(ISNUMBER(jaar_zip[[#This Row],[graaddagen]]),IF(OR(MONTH(jaar_zip[[#This Row],[Datum]])=1,MONTH(jaar_zip[[#This Row],[Datum]])=2,MONTH(jaar_zip[[#This Row],[Datum]])=11,MONTH(jaar_zip[[#This Row],[Datum]])=12),1.1,IF(OR(MONTH(jaar_zip[[#This Row],[Datum]])=3,MONTH(jaar_zip[[#This Row],[Datum]])=10),1,0.8))*jaar_zip[[#This Row],[graaddagen]],"")</f>
        <v>7</v>
      </c>
      <c r="O2409" s="101">
        <f>IF(ISNUMBER(jaar_zip[[#This Row],[etmaaltemperatuur]]),IF(jaar_zip[[#This Row],[etmaaltemperatuur]]&gt;stookgrens,jaar_zip[[#This Row],[etmaaltemperatuur]]-stookgrens,0),"")</f>
        <v>0</v>
      </c>
    </row>
    <row r="2410" spans="1:15" x14ac:dyDescent="0.3">
      <c r="A2410">
        <v>290</v>
      </c>
      <c r="B2410">
        <v>20240331</v>
      </c>
      <c r="C2410">
        <v>2.8</v>
      </c>
      <c r="D2410">
        <v>11</v>
      </c>
      <c r="E2410">
        <v>1326</v>
      </c>
      <c r="F2410">
        <v>3</v>
      </c>
      <c r="G2410">
        <v>997.4</v>
      </c>
      <c r="H2410">
        <v>83</v>
      </c>
      <c r="I2410" s="101" t="s">
        <v>31</v>
      </c>
      <c r="J2410" s="1">
        <f>DATEVALUE(RIGHT(jaar_zip[[#This Row],[YYYYMMDD]],2)&amp;"-"&amp;MID(jaar_zip[[#This Row],[YYYYMMDD]],5,2)&amp;"-"&amp;LEFT(jaar_zip[[#This Row],[YYYYMMDD]],4))</f>
        <v>45382</v>
      </c>
      <c r="K2410" s="101" t="str">
        <f>IF(AND(VALUE(MONTH(jaar_zip[[#This Row],[Datum]]))=1,VALUE(WEEKNUM(jaar_zip[[#This Row],[Datum]],21))&gt;51),RIGHT(YEAR(jaar_zip[[#This Row],[Datum]])-1,2),RIGHT(YEAR(jaar_zip[[#This Row],[Datum]]),2))&amp;"-"&amp; TEXT(WEEKNUM(jaar_zip[[#This Row],[Datum]],21),"00")</f>
        <v>24-13</v>
      </c>
      <c r="L2410" s="101">
        <f>MONTH(jaar_zip[[#This Row],[Datum]])</f>
        <v>3</v>
      </c>
      <c r="M2410" s="101">
        <f>IF(ISNUMBER(jaar_zip[[#This Row],[etmaaltemperatuur]]),IF(jaar_zip[[#This Row],[etmaaltemperatuur]]&lt;stookgrens,stookgrens-jaar_zip[[#This Row],[etmaaltemperatuur]],0),"")</f>
        <v>7</v>
      </c>
      <c r="N2410" s="101">
        <f>IF(ISNUMBER(jaar_zip[[#This Row],[graaddagen]]),IF(OR(MONTH(jaar_zip[[#This Row],[Datum]])=1,MONTH(jaar_zip[[#This Row],[Datum]])=2,MONTH(jaar_zip[[#This Row],[Datum]])=11,MONTH(jaar_zip[[#This Row],[Datum]])=12),1.1,IF(OR(MONTH(jaar_zip[[#This Row],[Datum]])=3,MONTH(jaar_zip[[#This Row],[Datum]])=10),1,0.8))*jaar_zip[[#This Row],[graaddagen]],"")</f>
        <v>7</v>
      </c>
      <c r="O2410" s="101">
        <f>IF(ISNUMBER(jaar_zip[[#This Row],[etmaaltemperatuur]]),IF(jaar_zip[[#This Row],[etmaaltemperatuur]]&gt;stookgrens,jaar_zip[[#This Row],[etmaaltemperatuur]]-stookgrens,0),"")</f>
        <v>0</v>
      </c>
    </row>
    <row r="2411" spans="1:15" x14ac:dyDescent="0.3">
      <c r="A2411">
        <v>290</v>
      </c>
      <c r="B2411">
        <v>20240401</v>
      </c>
      <c r="C2411">
        <v>3.2</v>
      </c>
      <c r="D2411">
        <v>9.6</v>
      </c>
      <c r="E2411">
        <v>581</v>
      </c>
      <c r="F2411">
        <v>7</v>
      </c>
      <c r="G2411">
        <v>996.6</v>
      </c>
      <c r="H2411">
        <v>86</v>
      </c>
      <c r="I2411" s="101" t="s">
        <v>31</v>
      </c>
      <c r="J2411" s="1">
        <f>DATEVALUE(RIGHT(jaar_zip[[#This Row],[YYYYMMDD]],2)&amp;"-"&amp;MID(jaar_zip[[#This Row],[YYYYMMDD]],5,2)&amp;"-"&amp;LEFT(jaar_zip[[#This Row],[YYYYMMDD]],4))</f>
        <v>45383</v>
      </c>
      <c r="K2411" s="101" t="str">
        <f>IF(AND(VALUE(MONTH(jaar_zip[[#This Row],[Datum]]))=1,VALUE(WEEKNUM(jaar_zip[[#This Row],[Datum]],21))&gt;51),RIGHT(YEAR(jaar_zip[[#This Row],[Datum]])-1,2),RIGHT(YEAR(jaar_zip[[#This Row],[Datum]]),2))&amp;"-"&amp; TEXT(WEEKNUM(jaar_zip[[#This Row],[Datum]],21),"00")</f>
        <v>24-14</v>
      </c>
      <c r="L2411" s="101">
        <f>MONTH(jaar_zip[[#This Row],[Datum]])</f>
        <v>4</v>
      </c>
      <c r="M2411" s="101">
        <f>IF(ISNUMBER(jaar_zip[[#This Row],[etmaaltemperatuur]]),IF(jaar_zip[[#This Row],[etmaaltemperatuur]]&lt;stookgrens,stookgrens-jaar_zip[[#This Row],[etmaaltemperatuur]],0),"")</f>
        <v>8.4</v>
      </c>
      <c r="N2411" s="101">
        <f>IF(ISNUMBER(jaar_zip[[#This Row],[graaddagen]]),IF(OR(MONTH(jaar_zip[[#This Row],[Datum]])=1,MONTH(jaar_zip[[#This Row],[Datum]])=2,MONTH(jaar_zip[[#This Row],[Datum]])=11,MONTH(jaar_zip[[#This Row],[Datum]])=12),1.1,IF(OR(MONTH(jaar_zip[[#This Row],[Datum]])=3,MONTH(jaar_zip[[#This Row],[Datum]])=10),1,0.8))*jaar_zip[[#This Row],[graaddagen]],"")</f>
        <v>6.7200000000000006</v>
      </c>
      <c r="O2411" s="101">
        <f>IF(ISNUMBER(jaar_zip[[#This Row],[etmaaltemperatuur]]),IF(jaar_zip[[#This Row],[etmaaltemperatuur]]&gt;stookgrens,jaar_zip[[#This Row],[etmaaltemperatuur]]-stookgrens,0),"")</f>
        <v>0</v>
      </c>
    </row>
    <row r="2412" spans="1:15" x14ac:dyDescent="0.3">
      <c r="A2412">
        <v>290</v>
      </c>
      <c r="B2412">
        <v>20240402</v>
      </c>
      <c r="C2412">
        <v>4.8</v>
      </c>
      <c r="D2412">
        <v>9.5</v>
      </c>
      <c r="E2412">
        <v>658</v>
      </c>
      <c r="F2412">
        <v>0.8</v>
      </c>
      <c r="G2412">
        <v>1005.3</v>
      </c>
      <c r="H2412">
        <v>83</v>
      </c>
      <c r="I2412" s="101" t="s">
        <v>31</v>
      </c>
      <c r="J2412" s="1">
        <f>DATEVALUE(RIGHT(jaar_zip[[#This Row],[YYYYMMDD]],2)&amp;"-"&amp;MID(jaar_zip[[#This Row],[YYYYMMDD]],5,2)&amp;"-"&amp;LEFT(jaar_zip[[#This Row],[YYYYMMDD]],4))</f>
        <v>45384</v>
      </c>
      <c r="K2412" s="101" t="str">
        <f>IF(AND(VALUE(MONTH(jaar_zip[[#This Row],[Datum]]))=1,VALUE(WEEKNUM(jaar_zip[[#This Row],[Datum]],21))&gt;51),RIGHT(YEAR(jaar_zip[[#This Row],[Datum]])-1,2),RIGHT(YEAR(jaar_zip[[#This Row],[Datum]]),2))&amp;"-"&amp; TEXT(WEEKNUM(jaar_zip[[#This Row],[Datum]],21),"00")</f>
        <v>24-14</v>
      </c>
      <c r="L2412" s="101">
        <f>MONTH(jaar_zip[[#This Row],[Datum]])</f>
        <v>4</v>
      </c>
      <c r="M2412" s="101">
        <f>IF(ISNUMBER(jaar_zip[[#This Row],[etmaaltemperatuur]]),IF(jaar_zip[[#This Row],[etmaaltemperatuur]]&lt;stookgrens,stookgrens-jaar_zip[[#This Row],[etmaaltemperatuur]],0),"")</f>
        <v>8.5</v>
      </c>
      <c r="N2412" s="101">
        <f>IF(ISNUMBER(jaar_zip[[#This Row],[graaddagen]]),IF(OR(MONTH(jaar_zip[[#This Row],[Datum]])=1,MONTH(jaar_zip[[#This Row],[Datum]])=2,MONTH(jaar_zip[[#This Row],[Datum]])=11,MONTH(jaar_zip[[#This Row],[Datum]])=12),1.1,IF(OR(MONTH(jaar_zip[[#This Row],[Datum]])=3,MONTH(jaar_zip[[#This Row],[Datum]])=10),1,0.8))*jaar_zip[[#This Row],[graaddagen]],"")</f>
        <v>6.8000000000000007</v>
      </c>
      <c r="O2412" s="101">
        <f>IF(ISNUMBER(jaar_zip[[#This Row],[etmaaltemperatuur]]),IF(jaar_zip[[#This Row],[etmaaltemperatuur]]&gt;stookgrens,jaar_zip[[#This Row],[etmaaltemperatuur]]-stookgrens,0),"")</f>
        <v>0</v>
      </c>
    </row>
    <row r="2413" spans="1:15" x14ac:dyDescent="0.3">
      <c r="A2413">
        <v>290</v>
      </c>
      <c r="B2413">
        <v>20240403</v>
      </c>
      <c r="C2413">
        <v>4.0999999999999996</v>
      </c>
      <c r="D2413">
        <v>10.7</v>
      </c>
      <c r="E2413">
        <v>522</v>
      </c>
      <c r="F2413">
        <v>5.3</v>
      </c>
      <c r="G2413">
        <v>1004.8</v>
      </c>
      <c r="H2413">
        <v>88</v>
      </c>
      <c r="I2413" s="101" t="s">
        <v>31</v>
      </c>
      <c r="J2413" s="1">
        <f>DATEVALUE(RIGHT(jaar_zip[[#This Row],[YYYYMMDD]],2)&amp;"-"&amp;MID(jaar_zip[[#This Row],[YYYYMMDD]],5,2)&amp;"-"&amp;LEFT(jaar_zip[[#This Row],[YYYYMMDD]],4))</f>
        <v>45385</v>
      </c>
      <c r="K2413" s="101" t="str">
        <f>IF(AND(VALUE(MONTH(jaar_zip[[#This Row],[Datum]]))=1,VALUE(WEEKNUM(jaar_zip[[#This Row],[Datum]],21))&gt;51),RIGHT(YEAR(jaar_zip[[#This Row],[Datum]])-1,2),RIGHT(YEAR(jaar_zip[[#This Row],[Datum]]),2))&amp;"-"&amp; TEXT(WEEKNUM(jaar_zip[[#This Row],[Datum]],21),"00")</f>
        <v>24-14</v>
      </c>
      <c r="L2413" s="101">
        <f>MONTH(jaar_zip[[#This Row],[Datum]])</f>
        <v>4</v>
      </c>
      <c r="M2413" s="101">
        <f>IF(ISNUMBER(jaar_zip[[#This Row],[etmaaltemperatuur]]),IF(jaar_zip[[#This Row],[etmaaltemperatuur]]&lt;stookgrens,stookgrens-jaar_zip[[#This Row],[etmaaltemperatuur]],0),"")</f>
        <v>7.3000000000000007</v>
      </c>
      <c r="N2413" s="101">
        <f>IF(ISNUMBER(jaar_zip[[#This Row],[graaddagen]]),IF(OR(MONTH(jaar_zip[[#This Row],[Datum]])=1,MONTH(jaar_zip[[#This Row],[Datum]])=2,MONTH(jaar_zip[[#This Row],[Datum]])=11,MONTH(jaar_zip[[#This Row],[Datum]])=12),1.1,IF(OR(MONTH(jaar_zip[[#This Row],[Datum]])=3,MONTH(jaar_zip[[#This Row],[Datum]])=10),1,0.8))*jaar_zip[[#This Row],[graaddagen]],"")</f>
        <v>5.8400000000000007</v>
      </c>
      <c r="O2413" s="101">
        <f>IF(ISNUMBER(jaar_zip[[#This Row],[etmaaltemperatuur]]),IF(jaar_zip[[#This Row],[etmaaltemperatuur]]&gt;stookgrens,jaar_zip[[#This Row],[etmaaltemperatuur]]-stookgrens,0),"")</f>
        <v>0</v>
      </c>
    </row>
    <row r="2414" spans="1:15" x14ac:dyDescent="0.3">
      <c r="A2414">
        <v>290</v>
      </c>
      <c r="B2414">
        <v>20240404</v>
      </c>
      <c r="C2414">
        <v>5.8</v>
      </c>
      <c r="D2414">
        <v>11.7</v>
      </c>
      <c r="E2414">
        <v>907</v>
      </c>
      <c r="F2414">
        <v>12.3</v>
      </c>
      <c r="G2414">
        <v>1005.5</v>
      </c>
      <c r="H2414">
        <v>81</v>
      </c>
      <c r="I2414" s="101" t="s">
        <v>31</v>
      </c>
      <c r="J2414" s="1">
        <f>DATEVALUE(RIGHT(jaar_zip[[#This Row],[YYYYMMDD]],2)&amp;"-"&amp;MID(jaar_zip[[#This Row],[YYYYMMDD]],5,2)&amp;"-"&amp;LEFT(jaar_zip[[#This Row],[YYYYMMDD]],4))</f>
        <v>45386</v>
      </c>
      <c r="K2414" s="101" t="str">
        <f>IF(AND(VALUE(MONTH(jaar_zip[[#This Row],[Datum]]))=1,VALUE(WEEKNUM(jaar_zip[[#This Row],[Datum]],21))&gt;51),RIGHT(YEAR(jaar_zip[[#This Row],[Datum]])-1,2),RIGHT(YEAR(jaar_zip[[#This Row],[Datum]]),2))&amp;"-"&amp; TEXT(WEEKNUM(jaar_zip[[#This Row],[Datum]],21),"00")</f>
        <v>24-14</v>
      </c>
      <c r="L2414" s="101">
        <f>MONTH(jaar_zip[[#This Row],[Datum]])</f>
        <v>4</v>
      </c>
      <c r="M2414" s="101">
        <f>IF(ISNUMBER(jaar_zip[[#This Row],[etmaaltemperatuur]]),IF(jaar_zip[[#This Row],[etmaaltemperatuur]]&lt;stookgrens,stookgrens-jaar_zip[[#This Row],[etmaaltemperatuur]],0),"")</f>
        <v>6.3000000000000007</v>
      </c>
      <c r="N2414" s="101">
        <f>IF(ISNUMBER(jaar_zip[[#This Row],[graaddagen]]),IF(OR(MONTH(jaar_zip[[#This Row],[Datum]])=1,MONTH(jaar_zip[[#This Row],[Datum]])=2,MONTH(jaar_zip[[#This Row],[Datum]])=11,MONTH(jaar_zip[[#This Row],[Datum]])=12),1.1,IF(OR(MONTH(jaar_zip[[#This Row],[Datum]])=3,MONTH(jaar_zip[[#This Row],[Datum]])=10),1,0.8))*jaar_zip[[#This Row],[graaddagen]],"")</f>
        <v>5.0400000000000009</v>
      </c>
      <c r="O2414" s="101">
        <f>IF(ISNUMBER(jaar_zip[[#This Row],[etmaaltemperatuur]]),IF(jaar_zip[[#This Row],[etmaaltemperatuur]]&gt;stookgrens,jaar_zip[[#This Row],[etmaaltemperatuur]]-stookgrens,0),"")</f>
        <v>0</v>
      </c>
    </row>
    <row r="2415" spans="1:15" x14ac:dyDescent="0.3">
      <c r="A2415">
        <v>290</v>
      </c>
      <c r="B2415">
        <v>20240405</v>
      </c>
      <c r="C2415">
        <v>4.9000000000000004</v>
      </c>
      <c r="D2415">
        <v>13.6</v>
      </c>
      <c r="E2415">
        <v>738</v>
      </c>
      <c r="F2415">
        <v>3.1</v>
      </c>
      <c r="G2415">
        <v>1008.9</v>
      </c>
      <c r="H2415">
        <v>82</v>
      </c>
      <c r="I2415" s="101" t="s">
        <v>31</v>
      </c>
      <c r="J2415" s="1">
        <f>DATEVALUE(RIGHT(jaar_zip[[#This Row],[YYYYMMDD]],2)&amp;"-"&amp;MID(jaar_zip[[#This Row],[YYYYMMDD]],5,2)&amp;"-"&amp;LEFT(jaar_zip[[#This Row],[YYYYMMDD]],4))</f>
        <v>45387</v>
      </c>
      <c r="K2415" s="101" t="str">
        <f>IF(AND(VALUE(MONTH(jaar_zip[[#This Row],[Datum]]))=1,VALUE(WEEKNUM(jaar_zip[[#This Row],[Datum]],21))&gt;51),RIGHT(YEAR(jaar_zip[[#This Row],[Datum]])-1,2),RIGHT(YEAR(jaar_zip[[#This Row],[Datum]]),2))&amp;"-"&amp; TEXT(WEEKNUM(jaar_zip[[#This Row],[Datum]],21),"00")</f>
        <v>24-14</v>
      </c>
      <c r="L2415" s="101">
        <f>MONTH(jaar_zip[[#This Row],[Datum]])</f>
        <v>4</v>
      </c>
      <c r="M2415" s="101">
        <f>IF(ISNUMBER(jaar_zip[[#This Row],[etmaaltemperatuur]]),IF(jaar_zip[[#This Row],[etmaaltemperatuur]]&lt;stookgrens,stookgrens-jaar_zip[[#This Row],[etmaaltemperatuur]],0),"")</f>
        <v>4.4000000000000004</v>
      </c>
      <c r="N2415" s="101">
        <f>IF(ISNUMBER(jaar_zip[[#This Row],[graaddagen]]),IF(OR(MONTH(jaar_zip[[#This Row],[Datum]])=1,MONTH(jaar_zip[[#This Row],[Datum]])=2,MONTH(jaar_zip[[#This Row],[Datum]])=11,MONTH(jaar_zip[[#This Row],[Datum]])=12),1.1,IF(OR(MONTH(jaar_zip[[#This Row],[Datum]])=3,MONTH(jaar_zip[[#This Row],[Datum]])=10),1,0.8))*jaar_zip[[#This Row],[graaddagen]],"")</f>
        <v>3.5200000000000005</v>
      </c>
      <c r="O2415" s="101">
        <f>IF(ISNUMBER(jaar_zip[[#This Row],[etmaaltemperatuur]]),IF(jaar_zip[[#This Row],[etmaaltemperatuur]]&gt;stookgrens,jaar_zip[[#This Row],[etmaaltemperatuur]]-stookgrens,0),"")</f>
        <v>0</v>
      </c>
    </row>
    <row r="2416" spans="1:15" x14ac:dyDescent="0.3">
      <c r="A2416">
        <v>290</v>
      </c>
      <c r="B2416">
        <v>20240406</v>
      </c>
      <c r="C2416">
        <v>4.3</v>
      </c>
      <c r="D2416">
        <v>18.7</v>
      </c>
      <c r="E2416">
        <v>1552</v>
      </c>
      <c r="F2416">
        <v>0</v>
      </c>
      <c r="G2416">
        <v>1009.8</v>
      </c>
      <c r="H2416">
        <v>61</v>
      </c>
      <c r="I2416" s="101" t="s">
        <v>31</v>
      </c>
      <c r="J2416" s="1">
        <f>DATEVALUE(RIGHT(jaar_zip[[#This Row],[YYYYMMDD]],2)&amp;"-"&amp;MID(jaar_zip[[#This Row],[YYYYMMDD]],5,2)&amp;"-"&amp;LEFT(jaar_zip[[#This Row],[YYYYMMDD]],4))</f>
        <v>45388</v>
      </c>
      <c r="K2416" s="101" t="str">
        <f>IF(AND(VALUE(MONTH(jaar_zip[[#This Row],[Datum]]))=1,VALUE(WEEKNUM(jaar_zip[[#This Row],[Datum]],21))&gt;51),RIGHT(YEAR(jaar_zip[[#This Row],[Datum]])-1,2),RIGHT(YEAR(jaar_zip[[#This Row],[Datum]]),2))&amp;"-"&amp; TEXT(WEEKNUM(jaar_zip[[#This Row],[Datum]],21),"00")</f>
        <v>24-14</v>
      </c>
      <c r="L2416" s="101">
        <f>MONTH(jaar_zip[[#This Row],[Datum]])</f>
        <v>4</v>
      </c>
      <c r="M2416" s="101">
        <f>IF(ISNUMBER(jaar_zip[[#This Row],[etmaaltemperatuur]]),IF(jaar_zip[[#This Row],[etmaaltemperatuur]]&lt;stookgrens,stookgrens-jaar_zip[[#This Row],[etmaaltemperatuur]],0),"")</f>
        <v>0</v>
      </c>
      <c r="N2416" s="101">
        <f>IF(ISNUMBER(jaar_zip[[#This Row],[graaddagen]]),IF(OR(MONTH(jaar_zip[[#This Row],[Datum]])=1,MONTH(jaar_zip[[#This Row],[Datum]])=2,MONTH(jaar_zip[[#This Row],[Datum]])=11,MONTH(jaar_zip[[#This Row],[Datum]])=12),1.1,IF(OR(MONTH(jaar_zip[[#This Row],[Datum]])=3,MONTH(jaar_zip[[#This Row],[Datum]])=10),1,0.8))*jaar_zip[[#This Row],[graaddagen]],"")</f>
        <v>0</v>
      </c>
      <c r="O2416" s="101">
        <f>IF(ISNUMBER(jaar_zip[[#This Row],[etmaaltemperatuur]]),IF(jaar_zip[[#This Row],[etmaaltemperatuur]]&gt;stookgrens,jaar_zip[[#This Row],[etmaaltemperatuur]]-stookgrens,0),"")</f>
        <v>0.69999999999999929</v>
      </c>
    </row>
    <row r="2417" spans="1:15" x14ac:dyDescent="0.3">
      <c r="A2417">
        <v>290</v>
      </c>
      <c r="B2417">
        <v>20240407</v>
      </c>
      <c r="C2417">
        <v>5.3</v>
      </c>
      <c r="D2417">
        <v>17.100000000000001</v>
      </c>
      <c r="E2417">
        <v>1548</v>
      </c>
      <c r="F2417">
        <v>1.3</v>
      </c>
      <c r="G2417">
        <v>1012.6</v>
      </c>
      <c r="H2417">
        <v>62</v>
      </c>
      <c r="I2417" s="101" t="s">
        <v>31</v>
      </c>
      <c r="J2417" s="1">
        <f>DATEVALUE(RIGHT(jaar_zip[[#This Row],[YYYYMMDD]],2)&amp;"-"&amp;MID(jaar_zip[[#This Row],[YYYYMMDD]],5,2)&amp;"-"&amp;LEFT(jaar_zip[[#This Row],[YYYYMMDD]],4))</f>
        <v>45389</v>
      </c>
      <c r="K2417" s="101" t="str">
        <f>IF(AND(VALUE(MONTH(jaar_zip[[#This Row],[Datum]]))=1,VALUE(WEEKNUM(jaar_zip[[#This Row],[Datum]],21))&gt;51),RIGHT(YEAR(jaar_zip[[#This Row],[Datum]])-1,2),RIGHT(YEAR(jaar_zip[[#This Row],[Datum]]),2))&amp;"-"&amp; TEXT(WEEKNUM(jaar_zip[[#This Row],[Datum]],21),"00")</f>
        <v>24-14</v>
      </c>
      <c r="L2417" s="101">
        <f>MONTH(jaar_zip[[#This Row],[Datum]])</f>
        <v>4</v>
      </c>
      <c r="M2417" s="101">
        <f>IF(ISNUMBER(jaar_zip[[#This Row],[etmaaltemperatuur]]),IF(jaar_zip[[#This Row],[etmaaltemperatuur]]&lt;stookgrens,stookgrens-jaar_zip[[#This Row],[etmaaltemperatuur]],0),"")</f>
        <v>0.89999999999999858</v>
      </c>
      <c r="N2417" s="101">
        <f>IF(ISNUMBER(jaar_zip[[#This Row],[graaddagen]]),IF(OR(MONTH(jaar_zip[[#This Row],[Datum]])=1,MONTH(jaar_zip[[#This Row],[Datum]])=2,MONTH(jaar_zip[[#This Row],[Datum]])=11,MONTH(jaar_zip[[#This Row],[Datum]])=12),1.1,IF(OR(MONTH(jaar_zip[[#This Row],[Datum]])=3,MONTH(jaar_zip[[#This Row],[Datum]])=10),1,0.8))*jaar_zip[[#This Row],[graaddagen]],"")</f>
        <v>0.71999999999999886</v>
      </c>
      <c r="O2417" s="101">
        <f>IF(ISNUMBER(jaar_zip[[#This Row],[etmaaltemperatuur]]),IF(jaar_zip[[#This Row],[etmaaltemperatuur]]&gt;stookgrens,jaar_zip[[#This Row],[etmaaltemperatuur]]-stookgrens,0),"")</f>
        <v>0</v>
      </c>
    </row>
    <row r="2418" spans="1:15" x14ac:dyDescent="0.3">
      <c r="A2418">
        <v>290</v>
      </c>
      <c r="B2418">
        <v>20240408</v>
      </c>
      <c r="C2418">
        <v>2.2000000000000002</v>
      </c>
      <c r="D2418">
        <v>15.4</v>
      </c>
      <c r="E2418">
        <v>1116</v>
      </c>
      <c r="F2418">
        <v>1.4</v>
      </c>
      <c r="G2418">
        <v>1008.2</v>
      </c>
      <c r="H2418">
        <v>83</v>
      </c>
      <c r="I2418" s="101" t="s">
        <v>31</v>
      </c>
      <c r="J2418" s="1">
        <f>DATEVALUE(RIGHT(jaar_zip[[#This Row],[YYYYMMDD]],2)&amp;"-"&amp;MID(jaar_zip[[#This Row],[YYYYMMDD]],5,2)&amp;"-"&amp;LEFT(jaar_zip[[#This Row],[YYYYMMDD]],4))</f>
        <v>45390</v>
      </c>
      <c r="K2418" s="101" t="str">
        <f>IF(AND(VALUE(MONTH(jaar_zip[[#This Row],[Datum]]))=1,VALUE(WEEKNUM(jaar_zip[[#This Row],[Datum]],21))&gt;51),RIGHT(YEAR(jaar_zip[[#This Row],[Datum]])-1,2),RIGHT(YEAR(jaar_zip[[#This Row],[Datum]]),2))&amp;"-"&amp; TEXT(WEEKNUM(jaar_zip[[#This Row],[Datum]],21),"00")</f>
        <v>24-15</v>
      </c>
      <c r="L2418" s="101">
        <f>MONTH(jaar_zip[[#This Row],[Datum]])</f>
        <v>4</v>
      </c>
      <c r="M2418" s="101">
        <f>IF(ISNUMBER(jaar_zip[[#This Row],[etmaaltemperatuur]]),IF(jaar_zip[[#This Row],[etmaaltemperatuur]]&lt;stookgrens,stookgrens-jaar_zip[[#This Row],[etmaaltemperatuur]],0),"")</f>
        <v>2.5999999999999996</v>
      </c>
      <c r="N2418" s="101">
        <f>IF(ISNUMBER(jaar_zip[[#This Row],[graaddagen]]),IF(OR(MONTH(jaar_zip[[#This Row],[Datum]])=1,MONTH(jaar_zip[[#This Row],[Datum]])=2,MONTH(jaar_zip[[#This Row],[Datum]])=11,MONTH(jaar_zip[[#This Row],[Datum]])=12),1.1,IF(OR(MONTH(jaar_zip[[#This Row],[Datum]])=3,MONTH(jaar_zip[[#This Row],[Datum]])=10),1,0.8))*jaar_zip[[#This Row],[graaddagen]],"")</f>
        <v>2.0799999999999996</v>
      </c>
      <c r="O2418" s="101">
        <f>IF(ISNUMBER(jaar_zip[[#This Row],[etmaaltemperatuur]]),IF(jaar_zip[[#This Row],[etmaaltemperatuur]]&gt;stookgrens,jaar_zip[[#This Row],[etmaaltemperatuur]]-stookgrens,0),"")</f>
        <v>0</v>
      </c>
    </row>
    <row r="2419" spans="1:15" x14ac:dyDescent="0.3">
      <c r="A2419">
        <v>290</v>
      </c>
      <c r="B2419">
        <v>20240409</v>
      </c>
      <c r="C2419">
        <v>6</v>
      </c>
      <c r="D2419">
        <v>12</v>
      </c>
      <c r="E2419">
        <v>1080</v>
      </c>
      <c r="F2419">
        <v>1.3</v>
      </c>
      <c r="G2419">
        <v>1010.2</v>
      </c>
      <c r="H2419">
        <v>76</v>
      </c>
      <c r="I2419" s="101" t="s">
        <v>31</v>
      </c>
      <c r="J2419" s="1">
        <f>DATEVALUE(RIGHT(jaar_zip[[#This Row],[YYYYMMDD]],2)&amp;"-"&amp;MID(jaar_zip[[#This Row],[YYYYMMDD]],5,2)&amp;"-"&amp;LEFT(jaar_zip[[#This Row],[YYYYMMDD]],4))</f>
        <v>45391</v>
      </c>
      <c r="K2419" s="101" t="str">
        <f>IF(AND(VALUE(MONTH(jaar_zip[[#This Row],[Datum]]))=1,VALUE(WEEKNUM(jaar_zip[[#This Row],[Datum]],21))&gt;51),RIGHT(YEAR(jaar_zip[[#This Row],[Datum]])-1,2),RIGHT(YEAR(jaar_zip[[#This Row],[Datum]]),2))&amp;"-"&amp; TEXT(WEEKNUM(jaar_zip[[#This Row],[Datum]],21),"00")</f>
        <v>24-15</v>
      </c>
      <c r="L2419" s="101">
        <f>MONTH(jaar_zip[[#This Row],[Datum]])</f>
        <v>4</v>
      </c>
      <c r="M2419" s="101">
        <f>IF(ISNUMBER(jaar_zip[[#This Row],[etmaaltemperatuur]]),IF(jaar_zip[[#This Row],[etmaaltemperatuur]]&lt;stookgrens,stookgrens-jaar_zip[[#This Row],[etmaaltemperatuur]],0),"")</f>
        <v>6</v>
      </c>
      <c r="N2419" s="101">
        <f>IF(ISNUMBER(jaar_zip[[#This Row],[graaddagen]]),IF(OR(MONTH(jaar_zip[[#This Row],[Datum]])=1,MONTH(jaar_zip[[#This Row],[Datum]])=2,MONTH(jaar_zip[[#This Row],[Datum]])=11,MONTH(jaar_zip[[#This Row],[Datum]])=12),1.1,IF(OR(MONTH(jaar_zip[[#This Row],[Datum]])=3,MONTH(jaar_zip[[#This Row],[Datum]])=10),1,0.8))*jaar_zip[[#This Row],[graaddagen]],"")</f>
        <v>4.8000000000000007</v>
      </c>
      <c r="O2419" s="101">
        <f>IF(ISNUMBER(jaar_zip[[#This Row],[etmaaltemperatuur]]),IF(jaar_zip[[#This Row],[etmaaltemperatuur]]&gt;stookgrens,jaar_zip[[#This Row],[etmaaltemperatuur]]-stookgrens,0),"")</f>
        <v>0</v>
      </c>
    </row>
    <row r="2420" spans="1:15" x14ac:dyDescent="0.3">
      <c r="A2420">
        <v>290</v>
      </c>
      <c r="B2420">
        <v>20240410</v>
      </c>
      <c r="C2420">
        <v>4.0999999999999996</v>
      </c>
      <c r="D2420">
        <v>10.7</v>
      </c>
      <c r="E2420">
        <v>1481</v>
      </c>
      <c r="F2420">
        <v>0.4</v>
      </c>
      <c r="G2420">
        <v>1026.8</v>
      </c>
      <c r="H2420">
        <v>68</v>
      </c>
      <c r="I2420" s="101" t="s">
        <v>31</v>
      </c>
      <c r="J2420" s="1">
        <f>DATEVALUE(RIGHT(jaar_zip[[#This Row],[YYYYMMDD]],2)&amp;"-"&amp;MID(jaar_zip[[#This Row],[YYYYMMDD]],5,2)&amp;"-"&amp;LEFT(jaar_zip[[#This Row],[YYYYMMDD]],4))</f>
        <v>45392</v>
      </c>
      <c r="K2420" s="101" t="str">
        <f>IF(AND(VALUE(MONTH(jaar_zip[[#This Row],[Datum]]))=1,VALUE(WEEKNUM(jaar_zip[[#This Row],[Datum]],21))&gt;51),RIGHT(YEAR(jaar_zip[[#This Row],[Datum]])-1,2),RIGHT(YEAR(jaar_zip[[#This Row],[Datum]]),2))&amp;"-"&amp; TEXT(WEEKNUM(jaar_zip[[#This Row],[Datum]],21),"00")</f>
        <v>24-15</v>
      </c>
      <c r="L2420" s="101">
        <f>MONTH(jaar_zip[[#This Row],[Datum]])</f>
        <v>4</v>
      </c>
      <c r="M2420" s="101">
        <f>IF(ISNUMBER(jaar_zip[[#This Row],[etmaaltemperatuur]]),IF(jaar_zip[[#This Row],[etmaaltemperatuur]]&lt;stookgrens,stookgrens-jaar_zip[[#This Row],[etmaaltemperatuur]],0),"")</f>
        <v>7.3000000000000007</v>
      </c>
      <c r="N2420" s="101">
        <f>IF(ISNUMBER(jaar_zip[[#This Row],[graaddagen]]),IF(OR(MONTH(jaar_zip[[#This Row],[Datum]])=1,MONTH(jaar_zip[[#This Row],[Datum]])=2,MONTH(jaar_zip[[#This Row],[Datum]])=11,MONTH(jaar_zip[[#This Row],[Datum]])=12),1.1,IF(OR(MONTH(jaar_zip[[#This Row],[Datum]])=3,MONTH(jaar_zip[[#This Row],[Datum]])=10),1,0.8))*jaar_zip[[#This Row],[graaddagen]],"")</f>
        <v>5.8400000000000007</v>
      </c>
      <c r="O2420" s="101">
        <f>IF(ISNUMBER(jaar_zip[[#This Row],[etmaaltemperatuur]]),IF(jaar_zip[[#This Row],[etmaaltemperatuur]]&gt;stookgrens,jaar_zip[[#This Row],[etmaaltemperatuur]]-stookgrens,0),"")</f>
        <v>0</v>
      </c>
    </row>
    <row r="2421" spans="1:15" x14ac:dyDescent="0.3">
      <c r="A2421">
        <v>290</v>
      </c>
      <c r="B2421">
        <v>20240411</v>
      </c>
      <c r="C2421">
        <v>4.5</v>
      </c>
      <c r="D2421">
        <v>12.3</v>
      </c>
      <c r="E2421">
        <v>588</v>
      </c>
      <c r="F2421">
        <v>1.1000000000000001</v>
      </c>
      <c r="G2421">
        <v>1030.5</v>
      </c>
      <c r="H2421">
        <v>82</v>
      </c>
      <c r="I2421" s="101" t="s">
        <v>31</v>
      </c>
      <c r="J2421" s="1">
        <f>DATEVALUE(RIGHT(jaar_zip[[#This Row],[YYYYMMDD]],2)&amp;"-"&amp;MID(jaar_zip[[#This Row],[YYYYMMDD]],5,2)&amp;"-"&amp;LEFT(jaar_zip[[#This Row],[YYYYMMDD]],4))</f>
        <v>45393</v>
      </c>
      <c r="K2421" s="101" t="str">
        <f>IF(AND(VALUE(MONTH(jaar_zip[[#This Row],[Datum]]))=1,VALUE(WEEKNUM(jaar_zip[[#This Row],[Datum]],21))&gt;51),RIGHT(YEAR(jaar_zip[[#This Row],[Datum]])-1,2),RIGHT(YEAR(jaar_zip[[#This Row],[Datum]]),2))&amp;"-"&amp; TEXT(WEEKNUM(jaar_zip[[#This Row],[Datum]],21),"00")</f>
        <v>24-15</v>
      </c>
      <c r="L2421" s="101">
        <f>MONTH(jaar_zip[[#This Row],[Datum]])</f>
        <v>4</v>
      </c>
      <c r="M2421" s="101">
        <f>IF(ISNUMBER(jaar_zip[[#This Row],[etmaaltemperatuur]]),IF(jaar_zip[[#This Row],[etmaaltemperatuur]]&lt;stookgrens,stookgrens-jaar_zip[[#This Row],[etmaaltemperatuur]],0),"")</f>
        <v>5.6999999999999993</v>
      </c>
      <c r="N2421" s="101">
        <f>IF(ISNUMBER(jaar_zip[[#This Row],[graaddagen]]),IF(OR(MONTH(jaar_zip[[#This Row],[Datum]])=1,MONTH(jaar_zip[[#This Row],[Datum]])=2,MONTH(jaar_zip[[#This Row],[Datum]])=11,MONTH(jaar_zip[[#This Row],[Datum]])=12),1.1,IF(OR(MONTH(jaar_zip[[#This Row],[Datum]])=3,MONTH(jaar_zip[[#This Row],[Datum]])=10),1,0.8))*jaar_zip[[#This Row],[graaddagen]],"")</f>
        <v>4.5599999999999996</v>
      </c>
      <c r="O2421" s="101">
        <f>IF(ISNUMBER(jaar_zip[[#This Row],[etmaaltemperatuur]]),IF(jaar_zip[[#This Row],[etmaaltemperatuur]]&gt;stookgrens,jaar_zip[[#This Row],[etmaaltemperatuur]]-stookgrens,0),"")</f>
        <v>0</v>
      </c>
    </row>
    <row r="2422" spans="1:15" x14ac:dyDescent="0.3">
      <c r="A2422">
        <v>290</v>
      </c>
      <c r="B2422">
        <v>20240412</v>
      </c>
      <c r="C2422">
        <v>5</v>
      </c>
      <c r="D2422">
        <v>15.6</v>
      </c>
      <c r="E2422">
        <v>1271</v>
      </c>
      <c r="F2422">
        <v>0</v>
      </c>
      <c r="G2422">
        <v>1028.8</v>
      </c>
      <c r="H2422">
        <v>78</v>
      </c>
      <c r="I2422" s="101" t="s">
        <v>31</v>
      </c>
      <c r="J2422" s="1">
        <f>DATEVALUE(RIGHT(jaar_zip[[#This Row],[YYYYMMDD]],2)&amp;"-"&amp;MID(jaar_zip[[#This Row],[YYYYMMDD]],5,2)&amp;"-"&amp;LEFT(jaar_zip[[#This Row],[YYYYMMDD]],4))</f>
        <v>45394</v>
      </c>
      <c r="K2422" s="101" t="str">
        <f>IF(AND(VALUE(MONTH(jaar_zip[[#This Row],[Datum]]))=1,VALUE(WEEKNUM(jaar_zip[[#This Row],[Datum]],21))&gt;51),RIGHT(YEAR(jaar_zip[[#This Row],[Datum]])-1,2),RIGHT(YEAR(jaar_zip[[#This Row],[Datum]]),2))&amp;"-"&amp; TEXT(WEEKNUM(jaar_zip[[#This Row],[Datum]],21),"00")</f>
        <v>24-15</v>
      </c>
      <c r="L2422" s="101">
        <f>MONTH(jaar_zip[[#This Row],[Datum]])</f>
        <v>4</v>
      </c>
      <c r="M2422" s="101">
        <f>IF(ISNUMBER(jaar_zip[[#This Row],[etmaaltemperatuur]]),IF(jaar_zip[[#This Row],[etmaaltemperatuur]]&lt;stookgrens,stookgrens-jaar_zip[[#This Row],[etmaaltemperatuur]],0),"")</f>
        <v>2.4000000000000004</v>
      </c>
      <c r="N2422" s="101">
        <f>IF(ISNUMBER(jaar_zip[[#This Row],[graaddagen]]),IF(OR(MONTH(jaar_zip[[#This Row],[Datum]])=1,MONTH(jaar_zip[[#This Row],[Datum]])=2,MONTH(jaar_zip[[#This Row],[Datum]])=11,MONTH(jaar_zip[[#This Row],[Datum]])=12),1.1,IF(OR(MONTH(jaar_zip[[#This Row],[Datum]])=3,MONTH(jaar_zip[[#This Row],[Datum]])=10),1,0.8))*jaar_zip[[#This Row],[graaddagen]],"")</f>
        <v>1.9200000000000004</v>
      </c>
      <c r="O2422" s="101">
        <f>IF(ISNUMBER(jaar_zip[[#This Row],[etmaaltemperatuur]]),IF(jaar_zip[[#This Row],[etmaaltemperatuur]]&gt;stookgrens,jaar_zip[[#This Row],[etmaaltemperatuur]]-stookgrens,0),"")</f>
        <v>0</v>
      </c>
    </row>
    <row r="2423" spans="1:15" x14ac:dyDescent="0.3">
      <c r="A2423">
        <v>290</v>
      </c>
      <c r="B2423">
        <v>20240413</v>
      </c>
      <c r="C2423">
        <v>4.8</v>
      </c>
      <c r="D2423">
        <v>17.399999999999999</v>
      </c>
      <c r="E2423">
        <v>1748</v>
      </c>
      <c r="F2423">
        <v>0</v>
      </c>
      <c r="G2423">
        <v>1021.9</v>
      </c>
      <c r="H2423">
        <v>70</v>
      </c>
      <c r="I2423" s="101" t="s">
        <v>31</v>
      </c>
      <c r="J2423" s="1">
        <f>DATEVALUE(RIGHT(jaar_zip[[#This Row],[YYYYMMDD]],2)&amp;"-"&amp;MID(jaar_zip[[#This Row],[YYYYMMDD]],5,2)&amp;"-"&amp;LEFT(jaar_zip[[#This Row],[YYYYMMDD]],4))</f>
        <v>45395</v>
      </c>
      <c r="K2423" s="101" t="str">
        <f>IF(AND(VALUE(MONTH(jaar_zip[[#This Row],[Datum]]))=1,VALUE(WEEKNUM(jaar_zip[[#This Row],[Datum]],21))&gt;51),RIGHT(YEAR(jaar_zip[[#This Row],[Datum]])-1,2),RIGHT(YEAR(jaar_zip[[#This Row],[Datum]]),2))&amp;"-"&amp; TEXT(WEEKNUM(jaar_zip[[#This Row],[Datum]],21),"00")</f>
        <v>24-15</v>
      </c>
      <c r="L2423" s="101">
        <f>MONTH(jaar_zip[[#This Row],[Datum]])</f>
        <v>4</v>
      </c>
      <c r="M2423" s="101">
        <f>IF(ISNUMBER(jaar_zip[[#This Row],[etmaaltemperatuur]]),IF(jaar_zip[[#This Row],[etmaaltemperatuur]]&lt;stookgrens,stookgrens-jaar_zip[[#This Row],[etmaaltemperatuur]],0),"")</f>
        <v>0.60000000000000142</v>
      </c>
      <c r="N2423" s="101">
        <f>IF(ISNUMBER(jaar_zip[[#This Row],[graaddagen]]),IF(OR(MONTH(jaar_zip[[#This Row],[Datum]])=1,MONTH(jaar_zip[[#This Row],[Datum]])=2,MONTH(jaar_zip[[#This Row],[Datum]])=11,MONTH(jaar_zip[[#This Row],[Datum]])=12),1.1,IF(OR(MONTH(jaar_zip[[#This Row],[Datum]])=3,MONTH(jaar_zip[[#This Row],[Datum]])=10),1,0.8))*jaar_zip[[#This Row],[graaddagen]],"")</f>
        <v>0.48000000000000115</v>
      </c>
      <c r="O2423" s="101">
        <f>IF(ISNUMBER(jaar_zip[[#This Row],[etmaaltemperatuur]]),IF(jaar_zip[[#This Row],[etmaaltemperatuur]]&gt;stookgrens,jaar_zip[[#This Row],[etmaaltemperatuur]]-stookgrens,0),"")</f>
        <v>0</v>
      </c>
    </row>
    <row r="2424" spans="1:15" x14ac:dyDescent="0.3">
      <c r="A2424">
        <v>290</v>
      </c>
      <c r="B2424">
        <v>20240414</v>
      </c>
      <c r="C2424">
        <v>3.4</v>
      </c>
      <c r="D2424">
        <v>11.4</v>
      </c>
      <c r="E2424">
        <v>1635</v>
      </c>
      <c r="F2424">
        <v>0.2</v>
      </c>
      <c r="G2424">
        <v>1020.1</v>
      </c>
      <c r="H2424">
        <v>64</v>
      </c>
      <c r="I2424" s="101" t="s">
        <v>31</v>
      </c>
      <c r="J2424" s="1">
        <f>DATEVALUE(RIGHT(jaar_zip[[#This Row],[YYYYMMDD]],2)&amp;"-"&amp;MID(jaar_zip[[#This Row],[YYYYMMDD]],5,2)&amp;"-"&amp;LEFT(jaar_zip[[#This Row],[YYYYMMDD]],4))</f>
        <v>45396</v>
      </c>
      <c r="K2424" s="101" t="str">
        <f>IF(AND(VALUE(MONTH(jaar_zip[[#This Row],[Datum]]))=1,VALUE(WEEKNUM(jaar_zip[[#This Row],[Datum]],21))&gt;51),RIGHT(YEAR(jaar_zip[[#This Row],[Datum]])-1,2),RIGHT(YEAR(jaar_zip[[#This Row],[Datum]]),2))&amp;"-"&amp; TEXT(WEEKNUM(jaar_zip[[#This Row],[Datum]],21),"00")</f>
        <v>24-15</v>
      </c>
      <c r="L2424" s="101">
        <f>MONTH(jaar_zip[[#This Row],[Datum]])</f>
        <v>4</v>
      </c>
      <c r="M2424" s="101">
        <f>IF(ISNUMBER(jaar_zip[[#This Row],[etmaaltemperatuur]]),IF(jaar_zip[[#This Row],[etmaaltemperatuur]]&lt;stookgrens,stookgrens-jaar_zip[[#This Row],[etmaaltemperatuur]],0),"")</f>
        <v>6.6</v>
      </c>
      <c r="N2424" s="101">
        <f>IF(ISNUMBER(jaar_zip[[#This Row],[graaddagen]]),IF(OR(MONTH(jaar_zip[[#This Row],[Datum]])=1,MONTH(jaar_zip[[#This Row],[Datum]])=2,MONTH(jaar_zip[[#This Row],[Datum]])=11,MONTH(jaar_zip[[#This Row],[Datum]])=12),1.1,IF(OR(MONTH(jaar_zip[[#This Row],[Datum]])=3,MONTH(jaar_zip[[#This Row],[Datum]])=10),1,0.8))*jaar_zip[[#This Row],[graaddagen]],"")</f>
        <v>5.28</v>
      </c>
      <c r="O2424" s="101">
        <f>IF(ISNUMBER(jaar_zip[[#This Row],[etmaaltemperatuur]]),IF(jaar_zip[[#This Row],[etmaaltemperatuur]]&gt;stookgrens,jaar_zip[[#This Row],[etmaaltemperatuur]]-stookgrens,0),"")</f>
        <v>0</v>
      </c>
    </row>
    <row r="2425" spans="1:15" x14ac:dyDescent="0.3">
      <c r="A2425">
        <v>290</v>
      </c>
      <c r="B2425">
        <v>20240415</v>
      </c>
      <c r="C2425">
        <v>5.5</v>
      </c>
      <c r="D2425">
        <v>7.3</v>
      </c>
      <c r="E2425">
        <v>939</v>
      </c>
      <c r="F2425">
        <v>9.8000000000000007</v>
      </c>
      <c r="G2425">
        <v>1004.8</v>
      </c>
      <c r="H2425">
        <v>82</v>
      </c>
      <c r="I2425" s="101" t="s">
        <v>31</v>
      </c>
      <c r="J2425" s="1">
        <f>DATEVALUE(RIGHT(jaar_zip[[#This Row],[YYYYMMDD]],2)&amp;"-"&amp;MID(jaar_zip[[#This Row],[YYYYMMDD]],5,2)&amp;"-"&amp;LEFT(jaar_zip[[#This Row],[YYYYMMDD]],4))</f>
        <v>45397</v>
      </c>
      <c r="K2425" s="101" t="str">
        <f>IF(AND(VALUE(MONTH(jaar_zip[[#This Row],[Datum]]))=1,VALUE(WEEKNUM(jaar_zip[[#This Row],[Datum]],21))&gt;51),RIGHT(YEAR(jaar_zip[[#This Row],[Datum]])-1,2),RIGHT(YEAR(jaar_zip[[#This Row],[Datum]]),2))&amp;"-"&amp; TEXT(WEEKNUM(jaar_zip[[#This Row],[Datum]],21),"00")</f>
        <v>24-16</v>
      </c>
      <c r="L2425" s="101">
        <f>MONTH(jaar_zip[[#This Row],[Datum]])</f>
        <v>4</v>
      </c>
      <c r="M2425" s="101">
        <f>IF(ISNUMBER(jaar_zip[[#This Row],[etmaaltemperatuur]]),IF(jaar_zip[[#This Row],[etmaaltemperatuur]]&lt;stookgrens,stookgrens-jaar_zip[[#This Row],[etmaaltemperatuur]],0),"")</f>
        <v>10.7</v>
      </c>
      <c r="N2425" s="101">
        <f>IF(ISNUMBER(jaar_zip[[#This Row],[graaddagen]]),IF(OR(MONTH(jaar_zip[[#This Row],[Datum]])=1,MONTH(jaar_zip[[#This Row],[Datum]])=2,MONTH(jaar_zip[[#This Row],[Datum]])=11,MONTH(jaar_zip[[#This Row],[Datum]])=12),1.1,IF(OR(MONTH(jaar_zip[[#This Row],[Datum]])=3,MONTH(jaar_zip[[#This Row],[Datum]])=10),1,0.8))*jaar_zip[[#This Row],[graaddagen]],"")</f>
        <v>8.56</v>
      </c>
      <c r="O2425" s="101">
        <f>IF(ISNUMBER(jaar_zip[[#This Row],[etmaaltemperatuur]]),IF(jaar_zip[[#This Row],[etmaaltemperatuur]]&gt;stookgrens,jaar_zip[[#This Row],[etmaaltemperatuur]]-stookgrens,0),"")</f>
        <v>0</v>
      </c>
    </row>
    <row r="2426" spans="1:15" x14ac:dyDescent="0.3">
      <c r="A2426">
        <v>290</v>
      </c>
      <c r="B2426">
        <v>20240416</v>
      </c>
      <c r="C2426">
        <v>4.3</v>
      </c>
      <c r="D2426">
        <v>6.5</v>
      </c>
      <c r="E2426">
        <v>766</v>
      </c>
      <c r="F2426">
        <v>6.6</v>
      </c>
      <c r="G2426">
        <v>1002.7</v>
      </c>
      <c r="H2426">
        <v>85</v>
      </c>
      <c r="I2426" s="101" t="s">
        <v>31</v>
      </c>
      <c r="J2426" s="1">
        <f>DATEVALUE(RIGHT(jaar_zip[[#This Row],[YYYYMMDD]],2)&amp;"-"&amp;MID(jaar_zip[[#This Row],[YYYYMMDD]],5,2)&amp;"-"&amp;LEFT(jaar_zip[[#This Row],[YYYYMMDD]],4))</f>
        <v>45398</v>
      </c>
      <c r="K2426" s="101" t="str">
        <f>IF(AND(VALUE(MONTH(jaar_zip[[#This Row],[Datum]]))=1,VALUE(WEEKNUM(jaar_zip[[#This Row],[Datum]],21))&gt;51),RIGHT(YEAR(jaar_zip[[#This Row],[Datum]])-1,2),RIGHT(YEAR(jaar_zip[[#This Row],[Datum]]),2))&amp;"-"&amp; TEXT(WEEKNUM(jaar_zip[[#This Row],[Datum]],21),"00")</f>
        <v>24-16</v>
      </c>
      <c r="L2426" s="101">
        <f>MONTH(jaar_zip[[#This Row],[Datum]])</f>
        <v>4</v>
      </c>
      <c r="M2426" s="101">
        <f>IF(ISNUMBER(jaar_zip[[#This Row],[etmaaltemperatuur]]),IF(jaar_zip[[#This Row],[etmaaltemperatuur]]&lt;stookgrens,stookgrens-jaar_zip[[#This Row],[etmaaltemperatuur]],0),"")</f>
        <v>11.5</v>
      </c>
      <c r="N2426" s="101">
        <f>IF(ISNUMBER(jaar_zip[[#This Row],[graaddagen]]),IF(OR(MONTH(jaar_zip[[#This Row],[Datum]])=1,MONTH(jaar_zip[[#This Row],[Datum]])=2,MONTH(jaar_zip[[#This Row],[Datum]])=11,MONTH(jaar_zip[[#This Row],[Datum]])=12),1.1,IF(OR(MONTH(jaar_zip[[#This Row],[Datum]])=3,MONTH(jaar_zip[[#This Row],[Datum]])=10),1,0.8))*jaar_zip[[#This Row],[graaddagen]],"")</f>
        <v>9.2000000000000011</v>
      </c>
      <c r="O2426" s="101">
        <f>IF(ISNUMBER(jaar_zip[[#This Row],[etmaaltemperatuur]]),IF(jaar_zip[[#This Row],[etmaaltemperatuur]]&gt;stookgrens,jaar_zip[[#This Row],[etmaaltemperatuur]]-stookgrens,0),"")</f>
        <v>0</v>
      </c>
    </row>
    <row r="2427" spans="1:15" x14ac:dyDescent="0.3">
      <c r="A2427">
        <v>290</v>
      </c>
      <c r="B2427">
        <v>20240417</v>
      </c>
      <c r="C2427">
        <v>2.5</v>
      </c>
      <c r="D2427">
        <v>4.8</v>
      </c>
      <c r="E2427">
        <v>959</v>
      </c>
      <c r="F2427">
        <v>2.2000000000000002</v>
      </c>
      <c r="G2427">
        <v>1011.4</v>
      </c>
      <c r="H2427">
        <v>87</v>
      </c>
      <c r="I2427" s="101" t="s">
        <v>31</v>
      </c>
      <c r="J2427" s="1">
        <f>DATEVALUE(RIGHT(jaar_zip[[#This Row],[YYYYMMDD]],2)&amp;"-"&amp;MID(jaar_zip[[#This Row],[YYYYMMDD]],5,2)&amp;"-"&amp;LEFT(jaar_zip[[#This Row],[YYYYMMDD]],4))</f>
        <v>45399</v>
      </c>
      <c r="K2427" s="101" t="str">
        <f>IF(AND(VALUE(MONTH(jaar_zip[[#This Row],[Datum]]))=1,VALUE(WEEKNUM(jaar_zip[[#This Row],[Datum]],21))&gt;51),RIGHT(YEAR(jaar_zip[[#This Row],[Datum]])-1,2),RIGHT(YEAR(jaar_zip[[#This Row],[Datum]]),2))&amp;"-"&amp; TEXT(WEEKNUM(jaar_zip[[#This Row],[Datum]],21),"00")</f>
        <v>24-16</v>
      </c>
      <c r="L2427" s="101">
        <f>MONTH(jaar_zip[[#This Row],[Datum]])</f>
        <v>4</v>
      </c>
      <c r="M2427" s="101">
        <f>IF(ISNUMBER(jaar_zip[[#This Row],[etmaaltemperatuur]]),IF(jaar_zip[[#This Row],[etmaaltemperatuur]]&lt;stookgrens,stookgrens-jaar_zip[[#This Row],[etmaaltemperatuur]],0),"")</f>
        <v>13.2</v>
      </c>
      <c r="N2427" s="101">
        <f>IF(ISNUMBER(jaar_zip[[#This Row],[graaddagen]]),IF(OR(MONTH(jaar_zip[[#This Row],[Datum]])=1,MONTH(jaar_zip[[#This Row],[Datum]])=2,MONTH(jaar_zip[[#This Row],[Datum]])=11,MONTH(jaar_zip[[#This Row],[Datum]])=12),1.1,IF(OR(MONTH(jaar_zip[[#This Row],[Datum]])=3,MONTH(jaar_zip[[#This Row],[Datum]])=10),1,0.8))*jaar_zip[[#This Row],[graaddagen]],"")</f>
        <v>10.56</v>
      </c>
      <c r="O2427" s="101">
        <f>IF(ISNUMBER(jaar_zip[[#This Row],[etmaaltemperatuur]]),IF(jaar_zip[[#This Row],[etmaaltemperatuur]]&gt;stookgrens,jaar_zip[[#This Row],[etmaaltemperatuur]]-stookgrens,0),"")</f>
        <v>0</v>
      </c>
    </row>
    <row r="2428" spans="1:15" x14ac:dyDescent="0.3">
      <c r="A2428">
        <v>290</v>
      </c>
      <c r="B2428">
        <v>20240418</v>
      </c>
      <c r="C2428">
        <v>2.8</v>
      </c>
      <c r="D2428">
        <v>6.6</v>
      </c>
      <c r="E2428">
        <v>1500</v>
      </c>
      <c r="F2428">
        <v>0.4</v>
      </c>
      <c r="G2428">
        <v>1017.5</v>
      </c>
      <c r="H2428">
        <v>75</v>
      </c>
      <c r="I2428" s="101" t="s">
        <v>31</v>
      </c>
      <c r="J2428" s="1">
        <f>DATEVALUE(RIGHT(jaar_zip[[#This Row],[YYYYMMDD]],2)&amp;"-"&amp;MID(jaar_zip[[#This Row],[YYYYMMDD]],5,2)&amp;"-"&amp;LEFT(jaar_zip[[#This Row],[YYYYMMDD]],4))</f>
        <v>45400</v>
      </c>
      <c r="K2428" s="101" t="str">
        <f>IF(AND(VALUE(MONTH(jaar_zip[[#This Row],[Datum]]))=1,VALUE(WEEKNUM(jaar_zip[[#This Row],[Datum]],21))&gt;51),RIGHT(YEAR(jaar_zip[[#This Row],[Datum]])-1,2),RIGHT(YEAR(jaar_zip[[#This Row],[Datum]]),2))&amp;"-"&amp; TEXT(WEEKNUM(jaar_zip[[#This Row],[Datum]],21),"00")</f>
        <v>24-16</v>
      </c>
      <c r="L2428" s="101">
        <f>MONTH(jaar_zip[[#This Row],[Datum]])</f>
        <v>4</v>
      </c>
      <c r="M2428" s="101">
        <f>IF(ISNUMBER(jaar_zip[[#This Row],[etmaaltemperatuur]]),IF(jaar_zip[[#This Row],[etmaaltemperatuur]]&lt;stookgrens,stookgrens-jaar_zip[[#This Row],[etmaaltemperatuur]],0),"")</f>
        <v>11.4</v>
      </c>
      <c r="N2428" s="101">
        <f>IF(ISNUMBER(jaar_zip[[#This Row],[graaddagen]]),IF(OR(MONTH(jaar_zip[[#This Row],[Datum]])=1,MONTH(jaar_zip[[#This Row],[Datum]])=2,MONTH(jaar_zip[[#This Row],[Datum]])=11,MONTH(jaar_zip[[#This Row],[Datum]])=12),1.1,IF(OR(MONTH(jaar_zip[[#This Row],[Datum]])=3,MONTH(jaar_zip[[#This Row],[Datum]])=10),1,0.8))*jaar_zip[[#This Row],[graaddagen]],"")</f>
        <v>9.120000000000001</v>
      </c>
      <c r="O2428" s="101">
        <f>IF(ISNUMBER(jaar_zip[[#This Row],[etmaaltemperatuur]]),IF(jaar_zip[[#This Row],[etmaaltemperatuur]]&gt;stookgrens,jaar_zip[[#This Row],[etmaaltemperatuur]]-stookgrens,0),"")</f>
        <v>0</v>
      </c>
    </row>
    <row r="2429" spans="1:15" x14ac:dyDescent="0.3">
      <c r="A2429">
        <v>290</v>
      </c>
      <c r="B2429">
        <v>20240419</v>
      </c>
      <c r="C2429">
        <v>5.7</v>
      </c>
      <c r="D2429">
        <v>7.4</v>
      </c>
      <c r="E2429">
        <v>1233</v>
      </c>
      <c r="F2429">
        <v>11.5</v>
      </c>
      <c r="G2429">
        <v>1008.6</v>
      </c>
      <c r="H2429">
        <v>85</v>
      </c>
      <c r="I2429" s="101" t="s">
        <v>31</v>
      </c>
      <c r="J2429" s="1">
        <f>DATEVALUE(RIGHT(jaar_zip[[#This Row],[YYYYMMDD]],2)&amp;"-"&amp;MID(jaar_zip[[#This Row],[YYYYMMDD]],5,2)&amp;"-"&amp;LEFT(jaar_zip[[#This Row],[YYYYMMDD]],4))</f>
        <v>45401</v>
      </c>
      <c r="K2429" s="101" t="str">
        <f>IF(AND(VALUE(MONTH(jaar_zip[[#This Row],[Datum]]))=1,VALUE(WEEKNUM(jaar_zip[[#This Row],[Datum]],21))&gt;51),RIGHT(YEAR(jaar_zip[[#This Row],[Datum]])-1,2),RIGHT(YEAR(jaar_zip[[#This Row],[Datum]]),2))&amp;"-"&amp; TEXT(WEEKNUM(jaar_zip[[#This Row],[Datum]],21),"00")</f>
        <v>24-16</v>
      </c>
      <c r="L2429" s="101">
        <f>MONTH(jaar_zip[[#This Row],[Datum]])</f>
        <v>4</v>
      </c>
      <c r="M2429" s="101">
        <f>IF(ISNUMBER(jaar_zip[[#This Row],[etmaaltemperatuur]]),IF(jaar_zip[[#This Row],[etmaaltemperatuur]]&lt;stookgrens,stookgrens-jaar_zip[[#This Row],[etmaaltemperatuur]],0),"")</f>
        <v>10.6</v>
      </c>
      <c r="N2429" s="101">
        <f>IF(ISNUMBER(jaar_zip[[#This Row],[graaddagen]]),IF(OR(MONTH(jaar_zip[[#This Row],[Datum]])=1,MONTH(jaar_zip[[#This Row],[Datum]])=2,MONTH(jaar_zip[[#This Row],[Datum]])=11,MONTH(jaar_zip[[#This Row],[Datum]])=12),1.1,IF(OR(MONTH(jaar_zip[[#This Row],[Datum]])=3,MONTH(jaar_zip[[#This Row],[Datum]])=10),1,0.8))*jaar_zip[[#This Row],[graaddagen]],"")</f>
        <v>8.48</v>
      </c>
      <c r="O2429" s="101">
        <f>IF(ISNUMBER(jaar_zip[[#This Row],[etmaaltemperatuur]]),IF(jaar_zip[[#This Row],[etmaaltemperatuur]]&gt;stookgrens,jaar_zip[[#This Row],[etmaaltemperatuur]]-stookgrens,0),"")</f>
        <v>0</v>
      </c>
    </row>
    <row r="2430" spans="1:15" x14ac:dyDescent="0.3">
      <c r="A2430">
        <v>290</v>
      </c>
      <c r="B2430">
        <v>20240420</v>
      </c>
      <c r="C2430">
        <v>4.0999999999999996</v>
      </c>
      <c r="D2430">
        <v>6.4</v>
      </c>
      <c r="E2430">
        <v>1510</v>
      </c>
      <c r="F2430">
        <v>3.1</v>
      </c>
      <c r="G2430">
        <v>1019.5</v>
      </c>
      <c r="H2430">
        <v>81</v>
      </c>
      <c r="I2430" s="101" t="s">
        <v>31</v>
      </c>
      <c r="J2430" s="1">
        <f>DATEVALUE(RIGHT(jaar_zip[[#This Row],[YYYYMMDD]],2)&amp;"-"&amp;MID(jaar_zip[[#This Row],[YYYYMMDD]],5,2)&amp;"-"&amp;LEFT(jaar_zip[[#This Row],[YYYYMMDD]],4))</f>
        <v>45402</v>
      </c>
      <c r="K2430" s="101" t="str">
        <f>IF(AND(VALUE(MONTH(jaar_zip[[#This Row],[Datum]]))=1,VALUE(WEEKNUM(jaar_zip[[#This Row],[Datum]],21))&gt;51),RIGHT(YEAR(jaar_zip[[#This Row],[Datum]])-1,2),RIGHT(YEAR(jaar_zip[[#This Row],[Datum]]),2))&amp;"-"&amp; TEXT(WEEKNUM(jaar_zip[[#This Row],[Datum]],21),"00")</f>
        <v>24-16</v>
      </c>
      <c r="L2430" s="101">
        <f>MONTH(jaar_zip[[#This Row],[Datum]])</f>
        <v>4</v>
      </c>
      <c r="M2430" s="101">
        <f>IF(ISNUMBER(jaar_zip[[#This Row],[etmaaltemperatuur]]),IF(jaar_zip[[#This Row],[etmaaltemperatuur]]&lt;stookgrens,stookgrens-jaar_zip[[#This Row],[etmaaltemperatuur]],0),"")</f>
        <v>11.6</v>
      </c>
      <c r="N2430" s="101">
        <f>IF(ISNUMBER(jaar_zip[[#This Row],[graaddagen]]),IF(OR(MONTH(jaar_zip[[#This Row],[Datum]])=1,MONTH(jaar_zip[[#This Row],[Datum]])=2,MONTH(jaar_zip[[#This Row],[Datum]])=11,MONTH(jaar_zip[[#This Row],[Datum]])=12),1.1,IF(OR(MONTH(jaar_zip[[#This Row],[Datum]])=3,MONTH(jaar_zip[[#This Row],[Datum]])=10),1,0.8))*jaar_zip[[#This Row],[graaddagen]],"")</f>
        <v>9.2799999999999994</v>
      </c>
      <c r="O2430" s="101">
        <f>IF(ISNUMBER(jaar_zip[[#This Row],[etmaaltemperatuur]]),IF(jaar_zip[[#This Row],[etmaaltemperatuur]]&gt;stookgrens,jaar_zip[[#This Row],[etmaaltemperatuur]]-stookgrens,0),"")</f>
        <v>0</v>
      </c>
    </row>
    <row r="2431" spans="1:15" x14ac:dyDescent="0.3">
      <c r="A2431">
        <v>290</v>
      </c>
      <c r="B2431">
        <v>20240421</v>
      </c>
      <c r="C2431">
        <v>3.9</v>
      </c>
      <c r="D2431">
        <v>5.7</v>
      </c>
      <c r="E2431">
        <v>1707</v>
      </c>
      <c r="F2431">
        <v>1</v>
      </c>
      <c r="G2431">
        <v>1024.4000000000001</v>
      </c>
      <c r="H2431">
        <v>72</v>
      </c>
      <c r="I2431" s="101" t="s">
        <v>31</v>
      </c>
      <c r="J2431" s="1">
        <f>DATEVALUE(RIGHT(jaar_zip[[#This Row],[YYYYMMDD]],2)&amp;"-"&amp;MID(jaar_zip[[#This Row],[YYYYMMDD]],5,2)&amp;"-"&amp;LEFT(jaar_zip[[#This Row],[YYYYMMDD]],4))</f>
        <v>45403</v>
      </c>
      <c r="K2431" s="101" t="str">
        <f>IF(AND(VALUE(MONTH(jaar_zip[[#This Row],[Datum]]))=1,VALUE(WEEKNUM(jaar_zip[[#This Row],[Datum]],21))&gt;51),RIGHT(YEAR(jaar_zip[[#This Row],[Datum]])-1,2),RIGHT(YEAR(jaar_zip[[#This Row],[Datum]]),2))&amp;"-"&amp; TEXT(WEEKNUM(jaar_zip[[#This Row],[Datum]],21),"00")</f>
        <v>24-16</v>
      </c>
      <c r="L2431" s="101">
        <f>MONTH(jaar_zip[[#This Row],[Datum]])</f>
        <v>4</v>
      </c>
      <c r="M2431" s="101">
        <f>IF(ISNUMBER(jaar_zip[[#This Row],[etmaaltemperatuur]]),IF(jaar_zip[[#This Row],[etmaaltemperatuur]]&lt;stookgrens,stookgrens-jaar_zip[[#This Row],[etmaaltemperatuur]],0),"")</f>
        <v>12.3</v>
      </c>
      <c r="N2431" s="101">
        <f>IF(ISNUMBER(jaar_zip[[#This Row],[graaddagen]]),IF(OR(MONTH(jaar_zip[[#This Row],[Datum]])=1,MONTH(jaar_zip[[#This Row],[Datum]])=2,MONTH(jaar_zip[[#This Row],[Datum]])=11,MONTH(jaar_zip[[#This Row],[Datum]])=12),1.1,IF(OR(MONTH(jaar_zip[[#This Row],[Datum]])=3,MONTH(jaar_zip[[#This Row],[Datum]])=10),1,0.8))*jaar_zip[[#This Row],[graaddagen]],"")</f>
        <v>9.8400000000000016</v>
      </c>
      <c r="O2431" s="101">
        <f>IF(ISNUMBER(jaar_zip[[#This Row],[etmaaltemperatuur]]),IF(jaar_zip[[#This Row],[etmaaltemperatuur]]&gt;stookgrens,jaar_zip[[#This Row],[etmaaltemperatuur]]-stookgrens,0),"")</f>
        <v>0</v>
      </c>
    </row>
    <row r="2432" spans="1:15" x14ac:dyDescent="0.3">
      <c r="A2432">
        <v>290</v>
      </c>
      <c r="B2432">
        <v>20240422</v>
      </c>
      <c r="C2432">
        <v>2.6</v>
      </c>
      <c r="D2432">
        <v>4.8</v>
      </c>
      <c r="E2432">
        <v>1670</v>
      </c>
      <c r="F2432">
        <v>0</v>
      </c>
      <c r="G2432">
        <v>1024.5</v>
      </c>
      <c r="H2432">
        <v>71</v>
      </c>
      <c r="I2432" s="101" t="s">
        <v>31</v>
      </c>
      <c r="J2432" s="1">
        <f>DATEVALUE(RIGHT(jaar_zip[[#This Row],[YYYYMMDD]],2)&amp;"-"&amp;MID(jaar_zip[[#This Row],[YYYYMMDD]],5,2)&amp;"-"&amp;LEFT(jaar_zip[[#This Row],[YYYYMMDD]],4))</f>
        <v>45404</v>
      </c>
      <c r="K2432" s="101" t="str">
        <f>IF(AND(VALUE(MONTH(jaar_zip[[#This Row],[Datum]]))=1,VALUE(WEEKNUM(jaar_zip[[#This Row],[Datum]],21))&gt;51),RIGHT(YEAR(jaar_zip[[#This Row],[Datum]])-1,2),RIGHT(YEAR(jaar_zip[[#This Row],[Datum]]),2))&amp;"-"&amp; TEXT(WEEKNUM(jaar_zip[[#This Row],[Datum]],21),"00")</f>
        <v>24-17</v>
      </c>
      <c r="L2432" s="101">
        <f>MONTH(jaar_zip[[#This Row],[Datum]])</f>
        <v>4</v>
      </c>
      <c r="M2432" s="101">
        <f>IF(ISNUMBER(jaar_zip[[#This Row],[etmaaltemperatuur]]),IF(jaar_zip[[#This Row],[etmaaltemperatuur]]&lt;stookgrens,stookgrens-jaar_zip[[#This Row],[etmaaltemperatuur]],0),"")</f>
        <v>13.2</v>
      </c>
      <c r="N2432" s="101">
        <f>IF(ISNUMBER(jaar_zip[[#This Row],[graaddagen]]),IF(OR(MONTH(jaar_zip[[#This Row],[Datum]])=1,MONTH(jaar_zip[[#This Row],[Datum]])=2,MONTH(jaar_zip[[#This Row],[Datum]])=11,MONTH(jaar_zip[[#This Row],[Datum]])=12),1.1,IF(OR(MONTH(jaar_zip[[#This Row],[Datum]])=3,MONTH(jaar_zip[[#This Row],[Datum]])=10),1,0.8))*jaar_zip[[#This Row],[graaddagen]],"")</f>
        <v>10.56</v>
      </c>
      <c r="O2432" s="101">
        <f>IF(ISNUMBER(jaar_zip[[#This Row],[etmaaltemperatuur]]),IF(jaar_zip[[#This Row],[etmaaltemperatuur]]&gt;stookgrens,jaar_zip[[#This Row],[etmaaltemperatuur]]-stookgrens,0),"")</f>
        <v>0</v>
      </c>
    </row>
    <row r="2433" spans="1:15" x14ac:dyDescent="0.3">
      <c r="A2433">
        <v>290</v>
      </c>
      <c r="B2433">
        <v>20240423</v>
      </c>
      <c r="C2433">
        <v>2.6</v>
      </c>
      <c r="D2433">
        <v>4.8</v>
      </c>
      <c r="E2433">
        <v>1721</v>
      </c>
      <c r="F2433">
        <v>0.9</v>
      </c>
      <c r="G2433">
        <v>1018.3</v>
      </c>
      <c r="H2433">
        <v>74</v>
      </c>
      <c r="I2433" s="101" t="s">
        <v>31</v>
      </c>
      <c r="J2433" s="1">
        <f>DATEVALUE(RIGHT(jaar_zip[[#This Row],[YYYYMMDD]],2)&amp;"-"&amp;MID(jaar_zip[[#This Row],[YYYYMMDD]],5,2)&amp;"-"&amp;LEFT(jaar_zip[[#This Row],[YYYYMMDD]],4))</f>
        <v>45405</v>
      </c>
      <c r="K2433" s="101" t="str">
        <f>IF(AND(VALUE(MONTH(jaar_zip[[#This Row],[Datum]]))=1,VALUE(WEEKNUM(jaar_zip[[#This Row],[Datum]],21))&gt;51),RIGHT(YEAR(jaar_zip[[#This Row],[Datum]])-1,2),RIGHT(YEAR(jaar_zip[[#This Row],[Datum]]),2))&amp;"-"&amp; TEXT(WEEKNUM(jaar_zip[[#This Row],[Datum]],21),"00")</f>
        <v>24-17</v>
      </c>
      <c r="L2433" s="101">
        <f>MONTH(jaar_zip[[#This Row],[Datum]])</f>
        <v>4</v>
      </c>
      <c r="M2433" s="101">
        <f>IF(ISNUMBER(jaar_zip[[#This Row],[etmaaltemperatuur]]),IF(jaar_zip[[#This Row],[etmaaltemperatuur]]&lt;stookgrens,stookgrens-jaar_zip[[#This Row],[etmaaltemperatuur]],0),"")</f>
        <v>13.2</v>
      </c>
      <c r="N2433" s="101">
        <f>IF(ISNUMBER(jaar_zip[[#This Row],[graaddagen]]),IF(OR(MONTH(jaar_zip[[#This Row],[Datum]])=1,MONTH(jaar_zip[[#This Row],[Datum]])=2,MONTH(jaar_zip[[#This Row],[Datum]])=11,MONTH(jaar_zip[[#This Row],[Datum]])=12),1.1,IF(OR(MONTH(jaar_zip[[#This Row],[Datum]])=3,MONTH(jaar_zip[[#This Row],[Datum]])=10),1,0.8))*jaar_zip[[#This Row],[graaddagen]],"")</f>
        <v>10.56</v>
      </c>
      <c r="O2433" s="101">
        <f>IF(ISNUMBER(jaar_zip[[#This Row],[etmaaltemperatuur]]),IF(jaar_zip[[#This Row],[etmaaltemperatuur]]&gt;stookgrens,jaar_zip[[#This Row],[etmaaltemperatuur]]-stookgrens,0),"")</f>
        <v>0</v>
      </c>
    </row>
    <row r="2434" spans="1:15" x14ac:dyDescent="0.3">
      <c r="A2434">
        <v>290</v>
      </c>
      <c r="B2434">
        <v>20240424</v>
      </c>
      <c r="C2434">
        <v>4.2</v>
      </c>
      <c r="D2434">
        <v>5.5</v>
      </c>
      <c r="E2434">
        <v>1181</v>
      </c>
      <c r="F2434">
        <v>3.7</v>
      </c>
      <c r="G2434">
        <v>1007.4</v>
      </c>
      <c r="H2434">
        <v>82</v>
      </c>
      <c r="I2434" s="101" t="s">
        <v>31</v>
      </c>
      <c r="J2434" s="1">
        <f>DATEVALUE(RIGHT(jaar_zip[[#This Row],[YYYYMMDD]],2)&amp;"-"&amp;MID(jaar_zip[[#This Row],[YYYYMMDD]],5,2)&amp;"-"&amp;LEFT(jaar_zip[[#This Row],[YYYYMMDD]],4))</f>
        <v>45406</v>
      </c>
      <c r="K2434" s="101" t="str">
        <f>IF(AND(VALUE(MONTH(jaar_zip[[#This Row],[Datum]]))=1,VALUE(WEEKNUM(jaar_zip[[#This Row],[Datum]],21))&gt;51),RIGHT(YEAR(jaar_zip[[#This Row],[Datum]])-1,2),RIGHT(YEAR(jaar_zip[[#This Row],[Datum]]),2))&amp;"-"&amp; TEXT(WEEKNUM(jaar_zip[[#This Row],[Datum]],21),"00")</f>
        <v>24-17</v>
      </c>
      <c r="L2434" s="101">
        <f>MONTH(jaar_zip[[#This Row],[Datum]])</f>
        <v>4</v>
      </c>
      <c r="M2434" s="101">
        <f>IF(ISNUMBER(jaar_zip[[#This Row],[etmaaltemperatuur]]),IF(jaar_zip[[#This Row],[etmaaltemperatuur]]&lt;stookgrens,stookgrens-jaar_zip[[#This Row],[etmaaltemperatuur]],0),"")</f>
        <v>12.5</v>
      </c>
      <c r="N2434" s="101">
        <f>IF(ISNUMBER(jaar_zip[[#This Row],[graaddagen]]),IF(OR(MONTH(jaar_zip[[#This Row],[Datum]])=1,MONTH(jaar_zip[[#This Row],[Datum]])=2,MONTH(jaar_zip[[#This Row],[Datum]])=11,MONTH(jaar_zip[[#This Row],[Datum]])=12),1.1,IF(OR(MONTH(jaar_zip[[#This Row],[Datum]])=3,MONTH(jaar_zip[[#This Row],[Datum]])=10),1,0.8))*jaar_zip[[#This Row],[graaddagen]],"")</f>
        <v>10</v>
      </c>
      <c r="O2434" s="101">
        <f>IF(ISNUMBER(jaar_zip[[#This Row],[etmaaltemperatuur]]),IF(jaar_zip[[#This Row],[etmaaltemperatuur]]&gt;stookgrens,jaar_zip[[#This Row],[etmaaltemperatuur]]-stookgrens,0),"")</f>
        <v>0</v>
      </c>
    </row>
    <row r="2435" spans="1:15" x14ac:dyDescent="0.3">
      <c r="A2435">
        <v>290</v>
      </c>
      <c r="B2435">
        <v>20240425</v>
      </c>
      <c r="C2435">
        <v>4.0999999999999996</v>
      </c>
      <c r="D2435">
        <v>6.6</v>
      </c>
      <c r="E2435">
        <v>1226</v>
      </c>
      <c r="F2435">
        <v>2.5</v>
      </c>
      <c r="G2435">
        <v>1004.3</v>
      </c>
      <c r="H2435">
        <v>75</v>
      </c>
      <c r="I2435" s="101" t="s">
        <v>31</v>
      </c>
      <c r="J2435" s="1">
        <f>DATEVALUE(RIGHT(jaar_zip[[#This Row],[YYYYMMDD]],2)&amp;"-"&amp;MID(jaar_zip[[#This Row],[YYYYMMDD]],5,2)&amp;"-"&amp;LEFT(jaar_zip[[#This Row],[YYYYMMDD]],4))</f>
        <v>45407</v>
      </c>
      <c r="K2435" s="101" t="str">
        <f>IF(AND(VALUE(MONTH(jaar_zip[[#This Row],[Datum]]))=1,VALUE(WEEKNUM(jaar_zip[[#This Row],[Datum]],21))&gt;51),RIGHT(YEAR(jaar_zip[[#This Row],[Datum]])-1,2),RIGHT(YEAR(jaar_zip[[#This Row],[Datum]]),2))&amp;"-"&amp; TEXT(WEEKNUM(jaar_zip[[#This Row],[Datum]],21),"00")</f>
        <v>24-17</v>
      </c>
      <c r="L2435" s="101">
        <f>MONTH(jaar_zip[[#This Row],[Datum]])</f>
        <v>4</v>
      </c>
      <c r="M2435" s="101">
        <f>IF(ISNUMBER(jaar_zip[[#This Row],[etmaaltemperatuur]]),IF(jaar_zip[[#This Row],[etmaaltemperatuur]]&lt;stookgrens,stookgrens-jaar_zip[[#This Row],[etmaaltemperatuur]],0),"")</f>
        <v>11.4</v>
      </c>
      <c r="N2435" s="101">
        <f>IF(ISNUMBER(jaar_zip[[#This Row],[graaddagen]]),IF(OR(MONTH(jaar_zip[[#This Row],[Datum]])=1,MONTH(jaar_zip[[#This Row],[Datum]])=2,MONTH(jaar_zip[[#This Row],[Datum]])=11,MONTH(jaar_zip[[#This Row],[Datum]])=12),1.1,IF(OR(MONTH(jaar_zip[[#This Row],[Datum]])=3,MONTH(jaar_zip[[#This Row],[Datum]])=10),1,0.8))*jaar_zip[[#This Row],[graaddagen]],"")</f>
        <v>9.120000000000001</v>
      </c>
      <c r="O2435" s="101">
        <f>IF(ISNUMBER(jaar_zip[[#This Row],[etmaaltemperatuur]]),IF(jaar_zip[[#This Row],[etmaaltemperatuur]]&gt;stookgrens,jaar_zip[[#This Row],[etmaaltemperatuur]]-stookgrens,0),"")</f>
        <v>0</v>
      </c>
    </row>
    <row r="2436" spans="1:15" x14ac:dyDescent="0.3">
      <c r="A2436">
        <v>290</v>
      </c>
      <c r="B2436">
        <v>20240426</v>
      </c>
      <c r="C2436">
        <v>2.8</v>
      </c>
      <c r="D2436">
        <v>8.4</v>
      </c>
      <c r="E2436">
        <v>1611</v>
      </c>
      <c r="F2436">
        <v>4.9000000000000004</v>
      </c>
      <c r="G2436">
        <v>1004</v>
      </c>
      <c r="H2436">
        <v>77</v>
      </c>
      <c r="I2436" s="101" t="s">
        <v>31</v>
      </c>
      <c r="J2436" s="1">
        <f>DATEVALUE(RIGHT(jaar_zip[[#This Row],[YYYYMMDD]],2)&amp;"-"&amp;MID(jaar_zip[[#This Row],[YYYYMMDD]],5,2)&amp;"-"&amp;LEFT(jaar_zip[[#This Row],[YYYYMMDD]],4))</f>
        <v>45408</v>
      </c>
      <c r="K2436" s="101" t="str">
        <f>IF(AND(VALUE(MONTH(jaar_zip[[#This Row],[Datum]]))=1,VALUE(WEEKNUM(jaar_zip[[#This Row],[Datum]],21))&gt;51),RIGHT(YEAR(jaar_zip[[#This Row],[Datum]])-1,2),RIGHT(YEAR(jaar_zip[[#This Row],[Datum]]),2))&amp;"-"&amp; TEXT(WEEKNUM(jaar_zip[[#This Row],[Datum]],21),"00")</f>
        <v>24-17</v>
      </c>
      <c r="L2436" s="101">
        <f>MONTH(jaar_zip[[#This Row],[Datum]])</f>
        <v>4</v>
      </c>
      <c r="M2436" s="101">
        <f>IF(ISNUMBER(jaar_zip[[#This Row],[etmaaltemperatuur]]),IF(jaar_zip[[#This Row],[etmaaltemperatuur]]&lt;stookgrens,stookgrens-jaar_zip[[#This Row],[etmaaltemperatuur]],0),"")</f>
        <v>9.6</v>
      </c>
      <c r="N2436" s="101">
        <f>IF(ISNUMBER(jaar_zip[[#This Row],[graaddagen]]),IF(OR(MONTH(jaar_zip[[#This Row],[Datum]])=1,MONTH(jaar_zip[[#This Row],[Datum]])=2,MONTH(jaar_zip[[#This Row],[Datum]])=11,MONTH(jaar_zip[[#This Row],[Datum]])=12),1.1,IF(OR(MONTH(jaar_zip[[#This Row],[Datum]])=3,MONTH(jaar_zip[[#This Row],[Datum]])=10),1,0.8))*jaar_zip[[#This Row],[graaddagen]],"")</f>
        <v>7.68</v>
      </c>
      <c r="O2436" s="101">
        <f>IF(ISNUMBER(jaar_zip[[#This Row],[etmaaltemperatuur]]),IF(jaar_zip[[#This Row],[etmaaltemperatuur]]&gt;stookgrens,jaar_zip[[#This Row],[etmaaltemperatuur]]-stookgrens,0),"")</f>
        <v>0</v>
      </c>
    </row>
    <row r="2437" spans="1:15" x14ac:dyDescent="0.3">
      <c r="A2437">
        <v>290</v>
      </c>
      <c r="B2437">
        <v>20240427</v>
      </c>
      <c r="C2437">
        <v>3</v>
      </c>
      <c r="D2437">
        <v>13</v>
      </c>
      <c r="E2437">
        <v>1436</v>
      </c>
      <c r="F2437">
        <v>0.2</v>
      </c>
      <c r="G2437">
        <v>1006.1</v>
      </c>
      <c r="H2437">
        <v>72</v>
      </c>
      <c r="I2437" s="101" t="s">
        <v>31</v>
      </c>
      <c r="J2437" s="1">
        <f>DATEVALUE(RIGHT(jaar_zip[[#This Row],[YYYYMMDD]],2)&amp;"-"&amp;MID(jaar_zip[[#This Row],[YYYYMMDD]],5,2)&amp;"-"&amp;LEFT(jaar_zip[[#This Row],[YYYYMMDD]],4))</f>
        <v>45409</v>
      </c>
      <c r="K2437" s="101" t="str">
        <f>IF(AND(VALUE(MONTH(jaar_zip[[#This Row],[Datum]]))=1,VALUE(WEEKNUM(jaar_zip[[#This Row],[Datum]],21))&gt;51),RIGHT(YEAR(jaar_zip[[#This Row],[Datum]])-1,2),RIGHT(YEAR(jaar_zip[[#This Row],[Datum]]),2))&amp;"-"&amp; TEXT(WEEKNUM(jaar_zip[[#This Row],[Datum]],21),"00")</f>
        <v>24-17</v>
      </c>
      <c r="L2437" s="101">
        <f>MONTH(jaar_zip[[#This Row],[Datum]])</f>
        <v>4</v>
      </c>
      <c r="M2437" s="101">
        <f>IF(ISNUMBER(jaar_zip[[#This Row],[etmaaltemperatuur]]),IF(jaar_zip[[#This Row],[etmaaltemperatuur]]&lt;stookgrens,stookgrens-jaar_zip[[#This Row],[etmaaltemperatuur]],0),"")</f>
        <v>5</v>
      </c>
      <c r="N2437" s="101">
        <f>IF(ISNUMBER(jaar_zip[[#This Row],[graaddagen]]),IF(OR(MONTH(jaar_zip[[#This Row],[Datum]])=1,MONTH(jaar_zip[[#This Row],[Datum]])=2,MONTH(jaar_zip[[#This Row],[Datum]])=11,MONTH(jaar_zip[[#This Row],[Datum]])=12),1.1,IF(OR(MONTH(jaar_zip[[#This Row],[Datum]])=3,MONTH(jaar_zip[[#This Row],[Datum]])=10),1,0.8))*jaar_zip[[#This Row],[graaddagen]],"")</f>
        <v>4</v>
      </c>
      <c r="O2437" s="101">
        <f>IF(ISNUMBER(jaar_zip[[#This Row],[etmaaltemperatuur]]),IF(jaar_zip[[#This Row],[etmaaltemperatuur]]&gt;stookgrens,jaar_zip[[#This Row],[etmaaltemperatuur]]-stookgrens,0),"")</f>
        <v>0</v>
      </c>
    </row>
    <row r="2438" spans="1:15" x14ac:dyDescent="0.3">
      <c r="A2438">
        <v>290</v>
      </c>
      <c r="B2438">
        <v>20240428</v>
      </c>
      <c r="C2438">
        <v>5.3</v>
      </c>
      <c r="D2438">
        <v>14</v>
      </c>
      <c r="E2438">
        <v>1760</v>
      </c>
      <c r="F2438">
        <v>-0.1</v>
      </c>
      <c r="G2438">
        <v>1009.4</v>
      </c>
      <c r="H2438">
        <v>64</v>
      </c>
      <c r="I2438" s="101" t="s">
        <v>31</v>
      </c>
      <c r="J2438" s="1">
        <f>DATEVALUE(RIGHT(jaar_zip[[#This Row],[YYYYMMDD]],2)&amp;"-"&amp;MID(jaar_zip[[#This Row],[YYYYMMDD]],5,2)&amp;"-"&amp;LEFT(jaar_zip[[#This Row],[YYYYMMDD]],4))</f>
        <v>45410</v>
      </c>
      <c r="K2438" s="101" t="str">
        <f>IF(AND(VALUE(MONTH(jaar_zip[[#This Row],[Datum]]))=1,VALUE(WEEKNUM(jaar_zip[[#This Row],[Datum]],21))&gt;51),RIGHT(YEAR(jaar_zip[[#This Row],[Datum]])-1,2),RIGHT(YEAR(jaar_zip[[#This Row],[Datum]]),2))&amp;"-"&amp; TEXT(WEEKNUM(jaar_zip[[#This Row],[Datum]],21),"00")</f>
        <v>24-17</v>
      </c>
      <c r="L2438" s="101">
        <f>MONTH(jaar_zip[[#This Row],[Datum]])</f>
        <v>4</v>
      </c>
      <c r="M2438" s="101">
        <f>IF(ISNUMBER(jaar_zip[[#This Row],[etmaaltemperatuur]]),IF(jaar_zip[[#This Row],[etmaaltemperatuur]]&lt;stookgrens,stookgrens-jaar_zip[[#This Row],[etmaaltemperatuur]],0),"")</f>
        <v>4</v>
      </c>
      <c r="N2438" s="101">
        <f>IF(ISNUMBER(jaar_zip[[#This Row],[graaddagen]]),IF(OR(MONTH(jaar_zip[[#This Row],[Datum]])=1,MONTH(jaar_zip[[#This Row],[Datum]])=2,MONTH(jaar_zip[[#This Row],[Datum]])=11,MONTH(jaar_zip[[#This Row],[Datum]])=12),1.1,IF(OR(MONTH(jaar_zip[[#This Row],[Datum]])=3,MONTH(jaar_zip[[#This Row],[Datum]])=10),1,0.8))*jaar_zip[[#This Row],[graaddagen]],"")</f>
        <v>3.2</v>
      </c>
      <c r="O2438" s="101">
        <f>IF(ISNUMBER(jaar_zip[[#This Row],[etmaaltemperatuur]]),IF(jaar_zip[[#This Row],[etmaaltemperatuur]]&gt;stookgrens,jaar_zip[[#This Row],[etmaaltemperatuur]]-stookgrens,0),"")</f>
        <v>0</v>
      </c>
    </row>
    <row r="2439" spans="1:15" x14ac:dyDescent="0.3">
      <c r="A2439">
        <v>290</v>
      </c>
      <c r="B2439">
        <v>20240429</v>
      </c>
      <c r="C2439">
        <v>2.6</v>
      </c>
      <c r="D2439">
        <v>13.8</v>
      </c>
      <c r="E2439">
        <v>1929</v>
      </c>
      <c r="F2439">
        <v>0</v>
      </c>
      <c r="G2439">
        <v>1019.5</v>
      </c>
      <c r="H2439">
        <v>67</v>
      </c>
      <c r="I2439" s="101" t="s">
        <v>31</v>
      </c>
      <c r="J2439" s="1">
        <f>DATEVALUE(RIGHT(jaar_zip[[#This Row],[YYYYMMDD]],2)&amp;"-"&amp;MID(jaar_zip[[#This Row],[YYYYMMDD]],5,2)&amp;"-"&amp;LEFT(jaar_zip[[#This Row],[YYYYMMDD]],4))</f>
        <v>45411</v>
      </c>
      <c r="K2439" s="101" t="str">
        <f>IF(AND(VALUE(MONTH(jaar_zip[[#This Row],[Datum]]))=1,VALUE(WEEKNUM(jaar_zip[[#This Row],[Datum]],21))&gt;51),RIGHT(YEAR(jaar_zip[[#This Row],[Datum]])-1,2),RIGHT(YEAR(jaar_zip[[#This Row],[Datum]]),2))&amp;"-"&amp; TEXT(WEEKNUM(jaar_zip[[#This Row],[Datum]],21),"00")</f>
        <v>24-18</v>
      </c>
      <c r="L2439" s="101">
        <f>MONTH(jaar_zip[[#This Row],[Datum]])</f>
        <v>4</v>
      </c>
      <c r="M2439" s="101">
        <f>IF(ISNUMBER(jaar_zip[[#This Row],[etmaaltemperatuur]]),IF(jaar_zip[[#This Row],[etmaaltemperatuur]]&lt;stookgrens,stookgrens-jaar_zip[[#This Row],[etmaaltemperatuur]],0),"")</f>
        <v>4.1999999999999993</v>
      </c>
      <c r="N2439" s="101">
        <f>IF(ISNUMBER(jaar_zip[[#This Row],[graaddagen]]),IF(OR(MONTH(jaar_zip[[#This Row],[Datum]])=1,MONTH(jaar_zip[[#This Row],[Datum]])=2,MONTH(jaar_zip[[#This Row],[Datum]])=11,MONTH(jaar_zip[[#This Row],[Datum]])=12),1.1,IF(OR(MONTH(jaar_zip[[#This Row],[Datum]])=3,MONTH(jaar_zip[[#This Row],[Datum]])=10),1,0.8))*jaar_zip[[#This Row],[graaddagen]],"")</f>
        <v>3.3599999999999994</v>
      </c>
      <c r="O2439" s="101">
        <f>IF(ISNUMBER(jaar_zip[[#This Row],[etmaaltemperatuur]]),IF(jaar_zip[[#This Row],[etmaaltemperatuur]]&gt;stookgrens,jaar_zip[[#This Row],[etmaaltemperatuur]]-stookgrens,0),"")</f>
        <v>0</v>
      </c>
    </row>
    <row r="2440" spans="1:15" x14ac:dyDescent="0.3">
      <c r="A2440">
        <v>290</v>
      </c>
      <c r="B2440">
        <v>20240430</v>
      </c>
      <c r="C2440">
        <v>1.9</v>
      </c>
      <c r="D2440">
        <v>17.7</v>
      </c>
      <c r="E2440">
        <v>2003</v>
      </c>
      <c r="F2440">
        <v>-0.1</v>
      </c>
      <c r="G2440">
        <v>1015.3</v>
      </c>
      <c r="H2440">
        <v>68</v>
      </c>
      <c r="I2440" s="101" t="s">
        <v>31</v>
      </c>
      <c r="J2440" s="1">
        <f>DATEVALUE(RIGHT(jaar_zip[[#This Row],[YYYYMMDD]],2)&amp;"-"&amp;MID(jaar_zip[[#This Row],[YYYYMMDD]],5,2)&amp;"-"&amp;LEFT(jaar_zip[[#This Row],[YYYYMMDD]],4))</f>
        <v>45412</v>
      </c>
      <c r="K2440" s="101" t="str">
        <f>IF(AND(VALUE(MONTH(jaar_zip[[#This Row],[Datum]]))=1,VALUE(WEEKNUM(jaar_zip[[#This Row],[Datum]],21))&gt;51),RIGHT(YEAR(jaar_zip[[#This Row],[Datum]])-1,2),RIGHT(YEAR(jaar_zip[[#This Row],[Datum]]),2))&amp;"-"&amp; TEXT(WEEKNUM(jaar_zip[[#This Row],[Datum]],21),"00")</f>
        <v>24-18</v>
      </c>
      <c r="L2440" s="101">
        <f>MONTH(jaar_zip[[#This Row],[Datum]])</f>
        <v>4</v>
      </c>
      <c r="M2440" s="101">
        <f>IF(ISNUMBER(jaar_zip[[#This Row],[etmaaltemperatuur]]),IF(jaar_zip[[#This Row],[etmaaltemperatuur]]&lt;stookgrens,stookgrens-jaar_zip[[#This Row],[etmaaltemperatuur]],0),"")</f>
        <v>0.30000000000000071</v>
      </c>
      <c r="N2440" s="101">
        <f>IF(ISNUMBER(jaar_zip[[#This Row],[graaddagen]]),IF(OR(MONTH(jaar_zip[[#This Row],[Datum]])=1,MONTH(jaar_zip[[#This Row],[Datum]])=2,MONTH(jaar_zip[[#This Row],[Datum]])=11,MONTH(jaar_zip[[#This Row],[Datum]])=12),1.1,IF(OR(MONTH(jaar_zip[[#This Row],[Datum]])=3,MONTH(jaar_zip[[#This Row],[Datum]])=10),1,0.8))*jaar_zip[[#This Row],[graaddagen]],"")</f>
        <v>0.24000000000000057</v>
      </c>
      <c r="O2440" s="101">
        <f>IF(ISNUMBER(jaar_zip[[#This Row],[etmaaltemperatuur]]),IF(jaar_zip[[#This Row],[etmaaltemperatuur]]&gt;stookgrens,jaar_zip[[#This Row],[etmaaltemperatuur]]-stookgrens,0),"")</f>
        <v>0</v>
      </c>
    </row>
    <row r="2441" spans="1:15" x14ac:dyDescent="0.3">
      <c r="A2441">
        <v>290</v>
      </c>
      <c r="B2441">
        <v>20240501</v>
      </c>
      <c r="C2441">
        <v>3.3</v>
      </c>
      <c r="D2441">
        <v>20.399999999999999</v>
      </c>
      <c r="E2441">
        <v>2268</v>
      </c>
      <c r="F2441">
        <v>0</v>
      </c>
      <c r="G2441">
        <v>1005.8</v>
      </c>
      <c r="H2441">
        <v>64</v>
      </c>
      <c r="I2441" s="101" t="s">
        <v>31</v>
      </c>
      <c r="J2441" s="1">
        <f>DATEVALUE(RIGHT(jaar_zip[[#This Row],[YYYYMMDD]],2)&amp;"-"&amp;MID(jaar_zip[[#This Row],[YYYYMMDD]],5,2)&amp;"-"&amp;LEFT(jaar_zip[[#This Row],[YYYYMMDD]],4))</f>
        <v>45413</v>
      </c>
      <c r="K2441" s="101" t="str">
        <f>IF(AND(VALUE(MONTH(jaar_zip[[#This Row],[Datum]]))=1,VALUE(WEEKNUM(jaar_zip[[#This Row],[Datum]],21))&gt;51),RIGHT(YEAR(jaar_zip[[#This Row],[Datum]])-1,2),RIGHT(YEAR(jaar_zip[[#This Row],[Datum]]),2))&amp;"-"&amp; TEXT(WEEKNUM(jaar_zip[[#This Row],[Datum]],21),"00")</f>
        <v>24-18</v>
      </c>
      <c r="L2441" s="101">
        <f>MONTH(jaar_zip[[#This Row],[Datum]])</f>
        <v>5</v>
      </c>
      <c r="M2441" s="101">
        <f>IF(ISNUMBER(jaar_zip[[#This Row],[etmaaltemperatuur]]),IF(jaar_zip[[#This Row],[etmaaltemperatuur]]&lt;stookgrens,stookgrens-jaar_zip[[#This Row],[etmaaltemperatuur]],0),"")</f>
        <v>0</v>
      </c>
      <c r="N2441" s="101">
        <f>IF(ISNUMBER(jaar_zip[[#This Row],[graaddagen]]),IF(OR(MONTH(jaar_zip[[#This Row],[Datum]])=1,MONTH(jaar_zip[[#This Row],[Datum]])=2,MONTH(jaar_zip[[#This Row],[Datum]])=11,MONTH(jaar_zip[[#This Row],[Datum]])=12),1.1,IF(OR(MONTH(jaar_zip[[#This Row],[Datum]])=3,MONTH(jaar_zip[[#This Row],[Datum]])=10),1,0.8))*jaar_zip[[#This Row],[graaddagen]],"")</f>
        <v>0</v>
      </c>
      <c r="O2441" s="101">
        <f>IF(ISNUMBER(jaar_zip[[#This Row],[etmaaltemperatuur]]),IF(jaar_zip[[#This Row],[etmaaltemperatuur]]&gt;stookgrens,jaar_zip[[#This Row],[etmaaltemperatuur]]-stookgrens,0),"")</f>
        <v>2.3999999999999986</v>
      </c>
    </row>
    <row r="2442" spans="1:15" x14ac:dyDescent="0.3">
      <c r="A2442">
        <v>310</v>
      </c>
      <c r="B2442">
        <v>20240101</v>
      </c>
      <c r="C2442">
        <v>10.9</v>
      </c>
      <c r="D2442">
        <v>8.5</v>
      </c>
      <c r="E2442">
        <v>275</v>
      </c>
      <c r="F2442">
        <v>5.8</v>
      </c>
      <c r="G2442">
        <v>1001.8</v>
      </c>
      <c r="H2442">
        <v>82</v>
      </c>
      <c r="I2442" s="101" t="s">
        <v>32</v>
      </c>
      <c r="J2442" s="1">
        <f>DATEVALUE(RIGHT(jaar_zip[[#This Row],[YYYYMMDD]],2)&amp;"-"&amp;MID(jaar_zip[[#This Row],[YYYYMMDD]],5,2)&amp;"-"&amp;LEFT(jaar_zip[[#This Row],[YYYYMMDD]],4))</f>
        <v>45292</v>
      </c>
      <c r="K2442" s="101" t="str">
        <f>IF(AND(VALUE(MONTH(jaar_zip[[#This Row],[Datum]]))=1,VALUE(WEEKNUM(jaar_zip[[#This Row],[Datum]],21))&gt;51),RIGHT(YEAR(jaar_zip[[#This Row],[Datum]])-1,2),RIGHT(YEAR(jaar_zip[[#This Row],[Datum]]),2))&amp;"-"&amp; TEXT(WEEKNUM(jaar_zip[[#This Row],[Datum]],21),"00")</f>
        <v>24-01</v>
      </c>
      <c r="L2442" s="101">
        <f>MONTH(jaar_zip[[#This Row],[Datum]])</f>
        <v>1</v>
      </c>
      <c r="M2442" s="101">
        <f>IF(ISNUMBER(jaar_zip[[#This Row],[etmaaltemperatuur]]),IF(jaar_zip[[#This Row],[etmaaltemperatuur]]&lt;stookgrens,stookgrens-jaar_zip[[#This Row],[etmaaltemperatuur]],0),"")</f>
        <v>9.5</v>
      </c>
      <c r="N2442" s="101">
        <f>IF(ISNUMBER(jaar_zip[[#This Row],[graaddagen]]),IF(OR(MONTH(jaar_zip[[#This Row],[Datum]])=1,MONTH(jaar_zip[[#This Row],[Datum]])=2,MONTH(jaar_zip[[#This Row],[Datum]])=11,MONTH(jaar_zip[[#This Row],[Datum]])=12),1.1,IF(OR(MONTH(jaar_zip[[#This Row],[Datum]])=3,MONTH(jaar_zip[[#This Row],[Datum]])=10),1,0.8))*jaar_zip[[#This Row],[graaddagen]],"")</f>
        <v>10.450000000000001</v>
      </c>
      <c r="O2442" s="101">
        <f>IF(ISNUMBER(jaar_zip[[#This Row],[etmaaltemperatuur]]),IF(jaar_zip[[#This Row],[etmaaltemperatuur]]&gt;stookgrens,jaar_zip[[#This Row],[etmaaltemperatuur]]-stookgrens,0),"")</f>
        <v>0</v>
      </c>
    </row>
    <row r="2443" spans="1:15" x14ac:dyDescent="0.3">
      <c r="A2443">
        <v>310</v>
      </c>
      <c r="B2443">
        <v>20240102</v>
      </c>
      <c r="C2443">
        <v>14.5</v>
      </c>
      <c r="D2443">
        <v>11</v>
      </c>
      <c r="E2443">
        <v>65</v>
      </c>
      <c r="F2443">
        <v>16.3</v>
      </c>
      <c r="G2443">
        <v>988</v>
      </c>
      <c r="H2443">
        <v>87</v>
      </c>
      <c r="I2443" s="101" t="s">
        <v>32</v>
      </c>
      <c r="J2443" s="1">
        <f>DATEVALUE(RIGHT(jaar_zip[[#This Row],[YYYYMMDD]],2)&amp;"-"&amp;MID(jaar_zip[[#This Row],[YYYYMMDD]],5,2)&amp;"-"&amp;LEFT(jaar_zip[[#This Row],[YYYYMMDD]],4))</f>
        <v>45293</v>
      </c>
      <c r="K2443" s="101" t="str">
        <f>IF(AND(VALUE(MONTH(jaar_zip[[#This Row],[Datum]]))=1,VALUE(WEEKNUM(jaar_zip[[#This Row],[Datum]],21))&gt;51),RIGHT(YEAR(jaar_zip[[#This Row],[Datum]])-1,2),RIGHT(YEAR(jaar_zip[[#This Row],[Datum]]),2))&amp;"-"&amp; TEXT(WEEKNUM(jaar_zip[[#This Row],[Datum]],21),"00")</f>
        <v>24-01</v>
      </c>
      <c r="L2443" s="101">
        <f>MONTH(jaar_zip[[#This Row],[Datum]])</f>
        <v>1</v>
      </c>
      <c r="M2443" s="101">
        <f>IF(ISNUMBER(jaar_zip[[#This Row],[etmaaltemperatuur]]),IF(jaar_zip[[#This Row],[etmaaltemperatuur]]&lt;stookgrens,stookgrens-jaar_zip[[#This Row],[etmaaltemperatuur]],0),"")</f>
        <v>7</v>
      </c>
      <c r="N2443" s="101">
        <f>IF(ISNUMBER(jaar_zip[[#This Row],[graaddagen]]),IF(OR(MONTH(jaar_zip[[#This Row],[Datum]])=1,MONTH(jaar_zip[[#This Row],[Datum]])=2,MONTH(jaar_zip[[#This Row],[Datum]])=11,MONTH(jaar_zip[[#This Row],[Datum]])=12),1.1,IF(OR(MONTH(jaar_zip[[#This Row],[Datum]])=3,MONTH(jaar_zip[[#This Row],[Datum]])=10),1,0.8))*jaar_zip[[#This Row],[graaddagen]],"")</f>
        <v>7.7000000000000011</v>
      </c>
      <c r="O2443" s="101">
        <f>IF(ISNUMBER(jaar_zip[[#This Row],[etmaaltemperatuur]]),IF(jaar_zip[[#This Row],[etmaaltemperatuur]]&gt;stookgrens,jaar_zip[[#This Row],[etmaaltemperatuur]]-stookgrens,0),"")</f>
        <v>0</v>
      </c>
    </row>
    <row r="2444" spans="1:15" x14ac:dyDescent="0.3">
      <c r="A2444">
        <v>310</v>
      </c>
      <c r="B2444">
        <v>20240103</v>
      </c>
      <c r="C2444">
        <v>12.2</v>
      </c>
      <c r="D2444">
        <v>9.9</v>
      </c>
      <c r="E2444">
        <v>180</v>
      </c>
      <c r="F2444">
        <v>7.3</v>
      </c>
      <c r="G2444">
        <v>991</v>
      </c>
      <c r="H2444">
        <v>84</v>
      </c>
      <c r="I2444" s="101" t="s">
        <v>32</v>
      </c>
      <c r="J2444" s="1">
        <f>DATEVALUE(RIGHT(jaar_zip[[#This Row],[YYYYMMDD]],2)&amp;"-"&amp;MID(jaar_zip[[#This Row],[YYYYMMDD]],5,2)&amp;"-"&amp;LEFT(jaar_zip[[#This Row],[YYYYMMDD]],4))</f>
        <v>45294</v>
      </c>
      <c r="K2444" s="101" t="str">
        <f>IF(AND(VALUE(MONTH(jaar_zip[[#This Row],[Datum]]))=1,VALUE(WEEKNUM(jaar_zip[[#This Row],[Datum]],21))&gt;51),RIGHT(YEAR(jaar_zip[[#This Row],[Datum]])-1,2),RIGHT(YEAR(jaar_zip[[#This Row],[Datum]]),2))&amp;"-"&amp; TEXT(WEEKNUM(jaar_zip[[#This Row],[Datum]],21),"00")</f>
        <v>24-01</v>
      </c>
      <c r="L2444" s="101">
        <f>MONTH(jaar_zip[[#This Row],[Datum]])</f>
        <v>1</v>
      </c>
      <c r="M2444" s="101">
        <f>IF(ISNUMBER(jaar_zip[[#This Row],[etmaaltemperatuur]]),IF(jaar_zip[[#This Row],[etmaaltemperatuur]]&lt;stookgrens,stookgrens-jaar_zip[[#This Row],[etmaaltemperatuur]],0),"")</f>
        <v>8.1</v>
      </c>
      <c r="N2444" s="101">
        <f>IF(ISNUMBER(jaar_zip[[#This Row],[graaddagen]]),IF(OR(MONTH(jaar_zip[[#This Row],[Datum]])=1,MONTH(jaar_zip[[#This Row],[Datum]])=2,MONTH(jaar_zip[[#This Row],[Datum]])=11,MONTH(jaar_zip[[#This Row],[Datum]])=12),1.1,IF(OR(MONTH(jaar_zip[[#This Row],[Datum]])=3,MONTH(jaar_zip[[#This Row],[Datum]])=10),1,0.8))*jaar_zip[[#This Row],[graaddagen]],"")</f>
        <v>8.91</v>
      </c>
      <c r="O2444" s="101">
        <f>IF(ISNUMBER(jaar_zip[[#This Row],[etmaaltemperatuur]]),IF(jaar_zip[[#This Row],[etmaaltemperatuur]]&gt;stookgrens,jaar_zip[[#This Row],[etmaaltemperatuur]]-stookgrens,0),"")</f>
        <v>0</v>
      </c>
    </row>
    <row r="2445" spans="1:15" x14ac:dyDescent="0.3">
      <c r="A2445">
        <v>310</v>
      </c>
      <c r="B2445">
        <v>20240104</v>
      </c>
      <c r="C2445">
        <v>8</v>
      </c>
      <c r="D2445">
        <v>9.3000000000000007</v>
      </c>
      <c r="E2445">
        <v>272</v>
      </c>
      <c r="F2445">
        <v>4.5999999999999996</v>
      </c>
      <c r="G2445">
        <v>1001.1</v>
      </c>
      <c r="H2445">
        <v>85</v>
      </c>
      <c r="I2445" s="101" t="s">
        <v>32</v>
      </c>
      <c r="J2445" s="1">
        <f>DATEVALUE(RIGHT(jaar_zip[[#This Row],[YYYYMMDD]],2)&amp;"-"&amp;MID(jaar_zip[[#This Row],[YYYYMMDD]],5,2)&amp;"-"&amp;LEFT(jaar_zip[[#This Row],[YYYYMMDD]],4))</f>
        <v>45295</v>
      </c>
      <c r="K2445" s="101" t="str">
        <f>IF(AND(VALUE(MONTH(jaar_zip[[#This Row],[Datum]]))=1,VALUE(WEEKNUM(jaar_zip[[#This Row],[Datum]],21))&gt;51),RIGHT(YEAR(jaar_zip[[#This Row],[Datum]])-1,2),RIGHT(YEAR(jaar_zip[[#This Row],[Datum]]),2))&amp;"-"&amp; TEXT(WEEKNUM(jaar_zip[[#This Row],[Datum]],21),"00")</f>
        <v>24-01</v>
      </c>
      <c r="L2445" s="101">
        <f>MONTH(jaar_zip[[#This Row],[Datum]])</f>
        <v>1</v>
      </c>
      <c r="M2445" s="101">
        <f>IF(ISNUMBER(jaar_zip[[#This Row],[etmaaltemperatuur]]),IF(jaar_zip[[#This Row],[etmaaltemperatuur]]&lt;stookgrens,stookgrens-jaar_zip[[#This Row],[etmaaltemperatuur]],0),"")</f>
        <v>8.6999999999999993</v>
      </c>
      <c r="N2445" s="101">
        <f>IF(ISNUMBER(jaar_zip[[#This Row],[graaddagen]]),IF(OR(MONTH(jaar_zip[[#This Row],[Datum]])=1,MONTH(jaar_zip[[#This Row],[Datum]])=2,MONTH(jaar_zip[[#This Row],[Datum]])=11,MONTH(jaar_zip[[#This Row],[Datum]])=12),1.1,IF(OR(MONTH(jaar_zip[[#This Row],[Datum]])=3,MONTH(jaar_zip[[#This Row],[Datum]])=10),1,0.8))*jaar_zip[[#This Row],[graaddagen]],"")</f>
        <v>9.57</v>
      </c>
      <c r="O2445" s="101">
        <f>IF(ISNUMBER(jaar_zip[[#This Row],[etmaaltemperatuur]]),IF(jaar_zip[[#This Row],[etmaaltemperatuur]]&gt;stookgrens,jaar_zip[[#This Row],[etmaaltemperatuur]]-stookgrens,0),"")</f>
        <v>0</v>
      </c>
    </row>
    <row r="2446" spans="1:15" x14ac:dyDescent="0.3">
      <c r="A2446">
        <v>310</v>
      </c>
      <c r="B2446">
        <v>20240105</v>
      </c>
      <c r="C2446">
        <v>8.8000000000000007</v>
      </c>
      <c r="D2446">
        <v>8</v>
      </c>
      <c r="E2446">
        <v>59</v>
      </c>
      <c r="F2446">
        <v>25.5</v>
      </c>
      <c r="G2446">
        <v>997.2</v>
      </c>
      <c r="H2446">
        <v>90</v>
      </c>
      <c r="I2446" s="101" t="s">
        <v>32</v>
      </c>
      <c r="J2446" s="1">
        <f>DATEVALUE(RIGHT(jaar_zip[[#This Row],[YYYYMMDD]],2)&amp;"-"&amp;MID(jaar_zip[[#This Row],[YYYYMMDD]],5,2)&amp;"-"&amp;LEFT(jaar_zip[[#This Row],[YYYYMMDD]],4))</f>
        <v>45296</v>
      </c>
      <c r="K2446" s="101" t="str">
        <f>IF(AND(VALUE(MONTH(jaar_zip[[#This Row],[Datum]]))=1,VALUE(WEEKNUM(jaar_zip[[#This Row],[Datum]],21))&gt;51),RIGHT(YEAR(jaar_zip[[#This Row],[Datum]])-1,2),RIGHT(YEAR(jaar_zip[[#This Row],[Datum]]),2))&amp;"-"&amp; TEXT(WEEKNUM(jaar_zip[[#This Row],[Datum]],21),"00")</f>
        <v>24-01</v>
      </c>
      <c r="L2446" s="101">
        <f>MONTH(jaar_zip[[#This Row],[Datum]])</f>
        <v>1</v>
      </c>
      <c r="M2446" s="101">
        <f>IF(ISNUMBER(jaar_zip[[#This Row],[etmaaltemperatuur]]),IF(jaar_zip[[#This Row],[etmaaltemperatuur]]&lt;stookgrens,stookgrens-jaar_zip[[#This Row],[etmaaltemperatuur]],0),"")</f>
        <v>10</v>
      </c>
      <c r="N2446" s="101">
        <f>IF(ISNUMBER(jaar_zip[[#This Row],[graaddagen]]),IF(OR(MONTH(jaar_zip[[#This Row],[Datum]])=1,MONTH(jaar_zip[[#This Row],[Datum]])=2,MONTH(jaar_zip[[#This Row],[Datum]])=11,MONTH(jaar_zip[[#This Row],[Datum]])=12),1.1,IF(OR(MONTH(jaar_zip[[#This Row],[Datum]])=3,MONTH(jaar_zip[[#This Row],[Datum]])=10),1,0.8))*jaar_zip[[#This Row],[graaddagen]],"")</f>
        <v>11</v>
      </c>
      <c r="O2446" s="101">
        <f>IF(ISNUMBER(jaar_zip[[#This Row],[etmaaltemperatuur]]),IF(jaar_zip[[#This Row],[etmaaltemperatuur]]&gt;stookgrens,jaar_zip[[#This Row],[etmaaltemperatuur]]-stookgrens,0),"")</f>
        <v>0</v>
      </c>
    </row>
    <row r="2447" spans="1:15" x14ac:dyDescent="0.3">
      <c r="A2447">
        <v>310</v>
      </c>
      <c r="B2447">
        <v>20240106</v>
      </c>
      <c r="C2447">
        <v>4.8</v>
      </c>
      <c r="D2447">
        <v>5.3</v>
      </c>
      <c r="E2447">
        <v>141</v>
      </c>
      <c r="F2447">
        <v>7.8</v>
      </c>
      <c r="G2447">
        <v>1012.6</v>
      </c>
      <c r="H2447">
        <v>87</v>
      </c>
      <c r="I2447" s="101" t="s">
        <v>32</v>
      </c>
      <c r="J2447" s="1">
        <f>DATEVALUE(RIGHT(jaar_zip[[#This Row],[YYYYMMDD]],2)&amp;"-"&amp;MID(jaar_zip[[#This Row],[YYYYMMDD]],5,2)&amp;"-"&amp;LEFT(jaar_zip[[#This Row],[YYYYMMDD]],4))</f>
        <v>45297</v>
      </c>
      <c r="K2447" s="101" t="str">
        <f>IF(AND(VALUE(MONTH(jaar_zip[[#This Row],[Datum]]))=1,VALUE(WEEKNUM(jaar_zip[[#This Row],[Datum]],21))&gt;51),RIGHT(YEAR(jaar_zip[[#This Row],[Datum]])-1,2),RIGHT(YEAR(jaar_zip[[#This Row],[Datum]]),2))&amp;"-"&amp; TEXT(WEEKNUM(jaar_zip[[#This Row],[Datum]],21),"00")</f>
        <v>24-01</v>
      </c>
      <c r="L2447" s="101">
        <f>MONTH(jaar_zip[[#This Row],[Datum]])</f>
        <v>1</v>
      </c>
      <c r="M2447" s="101">
        <f>IF(ISNUMBER(jaar_zip[[#This Row],[etmaaltemperatuur]]),IF(jaar_zip[[#This Row],[etmaaltemperatuur]]&lt;stookgrens,stookgrens-jaar_zip[[#This Row],[etmaaltemperatuur]],0),"")</f>
        <v>12.7</v>
      </c>
      <c r="N2447" s="101">
        <f>IF(ISNUMBER(jaar_zip[[#This Row],[graaddagen]]),IF(OR(MONTH(jaar_zip[[#This Row],[Datum]])=1,MONTH(jaar_zip[[#This Row],[Datum]])=2,MONTH(jaar_zip[[#This Row],[Datum]])=11,MONTH(jaar_zip[[#This Row],[Datum]])=12),1.1,IF(OR(MONTH(jaar_zip[[#This Row],[Datum]])=3,MONTH(jaar_zip[[#This Row],[Datum]])=10),1,0.8))*jaar_zip[[#This Row],[graaddagen]],"")</f>
        <v>13.97</v>
      </c>
      <c r="O2447" s="101">
        <f>IF(ISNUMBER(jaar_zip[[#This Row],[etmaaltemperatuur]]),IF(jaar_zip[[#This Row],[etmaaltemperatuur]]&gt;stookgrens,jaar_zip[[#This Row],[etmaaltemperatuur]]-stookgrens,0),"")</f>
        <v>0</v>
      </c>
    </row>
    <row r="2448" spans="1:15" x14ac:dyDescent="0.3">
      <c r="A2448">
        <v>310</v>
      </c>
      <c r="B2448">
        <v>20240107</v>
      </c>
      <c r="C2448">
        <v>7</v>
      </c>
      <c r="D2448">
        <v>1.3</v>
      </c>
      <c r="E2448">
        <v>97</v>
      </c>
      <c r="F2448">
        <v>-0.1</v>
      </c>
      <c r="G2448">
        <v>1024.7</v>
      </c>
      <c r="H2448">
        <v>79</v>
      </c>
      <c r="I2448" s="101" t="s">
        <v>32</v>
      </c>
      <c r="J2448" s="1">
        <f>DATEVALUE(RIGHT(jaar_zip[[#This Row],[YYYYMMDD]],2)&amp;"-"&amp;MID(jaar_zip[[#This Row],[YYYYMMDD]],5,2)&amp;"-"&amp;LEFT(jaar_zip[[#This Row],[YYYYMMDD]],4))</f>
        <v>45298</v>
      </c>
      <c r="K2448" s="101" t="str">
        <f>IF(AND(VALUE(MONTH(jaar_zip[[#This Row],[Datum]]))=1,VALUE(WEEKNUM(jaar_zip[[#This Row],[Datum]],21))&gt;51),RIGHT(YEAR(jaar_zip[[#This Row],[Datum]])-1,2),RIGHT(YEAR(jaar_zip[[#This Row],[Datum]]),2))&amp;"-"&amp; TEXT(WEEKNUM(jaar_zip[[#This Row],[Datum]],21),"00")</f>
        <v>24-01</v>
      </c>
      <c r="L2448" s="101">
        <f>MONTH(jaar_zip[[#This Row],[Datum]])</f>
        <v>1</v>
      </c>
      <c r="M2448" s="101">
        <f>IF(ISNUMBER(jaar_zip[[#This Row],[etmaaltemperatuur]]),IF(jaar_zip[[#This Row],[etmaaltemperatuur]]&lt;stookgrens,stookgrens-jaar_zip[[#This Row],[etmaaltemperatuur]],0),"")</f>
        <v>16.7</v>
      </c>
      <c r="N2448" s="101">
        <f>IF(ISNUMBER(jaar_zip[[#This Row],[graaddagen]]),IF(OR(MONTH(jaar_zip[[#This Row],[Datum]])=1,MONTH(jaar_zip[[#This Row],[Datum]])=2,MONTH(jaar_zip[[#This Row],[Datum]])=11,MONTH(jaar_zip[[#This Row],[Datum]])=12),1.1,IF(OR(MONTH(jaar_zip[[#This Row],[Datum]])=3,MONTH(jaar_zip[[#This Row],[Datum]])=10),1,0.8))*jaar_zip[[#This Row],[graaddagen]],"")</f>
        <v>18.37</v>
      </c>
      <c r="O2448" s="101">
        <f>IF(ISNUMBER(jaar_zip[[#This Row],[etmaaltemperatuur]]),IF(jaar_zip[[#This Row],[etmaaltemperatuur]]&gt;stookgrens,jaar_zip[[#This Row],[etmaaltemperatuur]]-stookgrens,0),"")</f>
        <v>0</v>
      </c>
    </row>
    <row r="2449" spans="1:15" x14ac:dyDescent="0.3">
      <c r="A2449">
        <v>310</v>
      </c>
      <c r="B2449">
        <v>20240108</v>
      </c>
      <c r="C2449">
        <v>8</v>
      </c>
      <c r="D2449">
        <v>-0.8</v>
      </c>
      <c r="E2449">
        <v>158</v>
      </c>
      <c r="F2449">
        <v>-0.1</v>
      </c>
      <c r="G2449">
        <v>1031.3</v>
      </c>
      <c r="H2449">
        <v>68</v>
      </c>
      <c r="I2449" s="101" t="s">
        <v>32</v>
      </c>
      <c r="J2449" s="1">
        <f>DATEVALUE(RIGHT(jaar_zip[[#This Row],[YYYYMMDD]],2)&amp;"-"&amp;MID(jaar_zip[[#This Row],[YYYYMMDD]],5,2)&amp;"-"&amp;LEFT(jaar_zip[[#This Row],[YYYYMMDD]],4))</f>
        <v>45299</v>
      </c>
      <c r="K2449" s="101" t="str">
        <f>IF(AND(VALUE(MONTH(jaar_zip[[#This Row],[Datum]]))=1,VALUE(WEEKNUM(jaar_zip[[#This Row],[Datum]],21))&gt;51),RIGHT(YEAR(jaar_zip[[#This Row],[Datum]])-1,2),RIGHT(YEAR(jaar_zip[[#This Row],[Datum]]),2))&amp;"-"&amp; TEXT(WEEKNUM(jaar_zip[[#This Row],[Datum]],21),"00")</f>
        <v>24-02</v>
      </c>
      <c r="L2449" s="101">
        <f>MONTH(jaar_zip[[#This Row],[Datum]])</f>
        <v>1</v>
      </c>
      <c r="M2449" s="101">
        <f>IF(ISNUMBER(jaar_zip[[#This Row],[etmaaltemperatuur]]),IF(jaar_zip[[#This Row],[etmaaltemperatuur]]&lt;stookgrens,stookgrens-jaar_zip[[#This Row],[etmaaltemperatuur]],0),"")</f>
        <v>18.8</v>
      </c>
      <c r="N2449" s="101">
        <f>IF(ISNUMBER(jaar_zip[[#This Row],[graaddagen]]),IF(OR(MONTH(jaar_zip[[#This Row],[Datum]])=1,MONTH(jaar_zip[[#This Row],[Datum]])=2,MONTH(jaar_zip[[#This Row],[Datum]])=11,MONTH(jaar_zip[[#This Row],[Datum]])=12),1.1,IF(OR(MONTH(jaar_zip[[#This Row],[Datum]])=3,MONTH(jaar_zip[[#This Row],[Datum]])=10),1,0.8))*jaar_zip[[#This Row],[graaddagen]],"")</f>
        <v>20.680000000000003</v>
      </c>
      <c r="O2449" s="101">
        <f>IF(ISNUMBER(jaar_zip[[#This Row],[etmaaltemperatuur]]),IF(jaar_zip[[#This Row],[etmaaltemperatuur]]&gt;stookgrens,jaar_zip[[#This Row],[etmaaltemperatuur]]-stookgrens,0),"")</f>
        <v>0</v>
      </c>
    </row>
    <row r="2450" spans="1:15" x14ac:dyDescent="0.3">
      <c r="A2450">
        <v>310</v>
      </c>
      <c r="B2450">
        <v>20240109</v>
      </c>
      <c r="C2450">
        <v>7.9</v>
      </c>
      <c r="D2450">
        <v>-1.9</v>
      </c>
      <c r="E2450">
        <v>508</v>
      </c>
      <c r="F2450">
        <v>0</v>
      </c>
      <c r="G2450">
        <v>1031.3</v>
      </c>
      <c r="H2450">
        <v>62</v>
      </c>
      <c r="I2450" s="101" t="s">
        <v>32</v>
      </c>
      <c r="J2450" s="1">
        <f>DATEVALUE(RIGHT(jaar_zip[[#This Row],[YYYYMMDD]],2)&amp;"-"&amp;MID(jaar_zip[[#This Row],[YYYYMMDD]],5,2)&amp;"-"&amp;LEFT(jaar_zip[[#This Row],[YYYYMMDD]],4))</f>
        <v>45300</v>
      </c>
      <c r="K2450" s="101" t="str">
        <f>IF(AND(VALUE(MONTH(jaar_zip[[#This Row],[Datum]]))=1,VALUE(WEEKNUM(jaar_zip[[#This Row],[Datum]],21))&gt;51),RIGHT(YEAR(jaar_zip[[#This Row],[Datum]])-1,2),RIGHT(YEAR(jaar_zip[[#This Row],[Datum]]),2))&amp;"-"&amp; TEXT(WEEKNUM(jaar_zip[[#This Row],[Datum]],21),"00")</f>
        <v>24-02</v>
      </c>
      <c r="L2450" s="101">
        <f>MONTH(jaar_zip[[#This Row],[Datum]])</f>
        <v>1</v>
      </c>
      <c r="M2450" s="101">
        <f>IF(ISNUMBER(jaar_zip[[#This Row],[etmaaltemperatuur]]),IF(jaar_zip[[#This Row],[etmaaltemperatuur]]&lt;stookgrens,stookgrens-jaar_zip[[#This Row],[etmaaltemperatuur]],0),"")</f>
        <v>19.899999999999999</v>
      </c>
      <c r="N2450" s="101">
        <f>IF(ISNUMBER(jaar_zip[[#This Row],[graaddagen]]),IF(OR(MONTH(jaar_zip[[#This Row],[Datum]])=1,MONTH(jaar_zip[[#This Row],[Datum]])=2,MONTH(jaar_zip[[#This Row],[Datum]])=11,MONTH(jaar_zip[[#This Row],[Datum]])=12),1.1,IF(OR(MONTH(jaar_zip[[#This Row],[Datum]])=3,MONTH(jaar_zip[[#This Row],[Datum]])=10),1,0.8))*jaar_zip[[#This Row],[graaddagen]],"")</f>
        <v>21.89</v>
      </c>
      <c r="O2450" s="101">
        <f>IF(ISNUMBER(jaar_zip[[#This Row],[etmaaltemperatuur]]),IF(jaar_zip[[#This Row],[etmaaltemperatuur]]&gt;stookgrens,jaar_zip[[#This Row],[etmaaltemperatuur]]-stookgrens,0),"")</f>
        <v>0</v>
      </c>
    </row>
    <row r="2451" spans="1:15" x14ac:dyDescent="0.3">
      <c r="A2451">
        <v>310</v>
      </c>
      <c r="B2451">
        <v>20240110</v>
      </c>
      <c r="C2451">
        <v>5.4</v>
      </c>
      <c r="D2451">
        <v>-2</v>
      </c>
      <c r="E2451">
        <v>474</v>
      </c>
      <c r="F2451">
        <v>0</v>
      </c>
      <c r="G2451">
        <v>1029.7</v>
      </c>
      <c r="H2451">
        <v>63</v>
      </c>
      <c r="I2451" s="101" t="s">
        <v>32</v>
      </c>
      <c r="J2451" s="1">
        <f>DATEVALUE(RIGHT(jaar_zip[[#This Row],[YYYYMMDD]],2)&amp;"-"&amp;MID(jaar_zip[[#This Row],[YYYYMMDD]],5,2)&amp;"-"&amp;LEFT(jaar_zip[[#This Row],[YYYYMMDD]],4))</f>
        <v>45301</v>
      </c>
      <c r="K2451" s="101" t="str">
        <f>IF(AND(VALUE(MONTH(jaar_zip[[#This Row],[Datum]]))=1,VALUE(WEEKNUM(jaar_zip[[#This Row],[Datum]],21))&gt;51),RIGHT(YEAR(jaar_zip[[#This Row],[Datum]])-1,2),RIGHT(YEAR(jaar_zip[[#This Row],[Datum]]),2))&amp;"-"&amp; TEXT(WEEKNUM(jaar_zip[[#This Row],[Datum]],21),"00")</f>
        <v>24-02</v>
      </c>
      <c r="L2451" s="101">
        <f>MONTH(jaar_zip[[#This Row],[Datum]])</f>
        <v>1</v>
      </c>
      <c r="M2451" s="101">
        <f>IF(ISNUMBER(jaar_zip[[#This Row],[etmaaltemperatuur]]),IF(jaar_zip[[#This Row],[etmaaltemperatuur]]&lt;stookgrens,stookgrens-jaar_zip[[#This Row],[etmaaltemperatuur]],0),"")</f>
        <v>20</v>
      </c>
      <c r="N2451" s="101">
        <f>IF(ISNUMBER(jaar_zip[[#This Row],[graaddagen]]),IF(OR(MONTH(jaar_zip[[#This Row],[Datum]])=1,MONTH(jaar_zip[[#This Row],[Datum]])=2,MONTH(jaar_zip[[#This Row],[Datum]])=11,MONTH(jaar_zip[[#This Row],[Datum]])=12),1.1,IF(OR(MONTH(jaar_zip[[#This Row],[Datum]])=3,MONTH(jaar_zip[[#This Row],[Datum]])=10),1,0.8))*jaar_zip[[#This Row],[graaddagen]],"")</f>
        <v>22</v>
      </c>
      <c r="O2451" s="101">
        <f>IF(ISNUMBER(jaar_zip[[#This Row],[etmaaltemperatuur]]),IF(jaar_zip[[#This Row],[etmaaltemperatuur]]&gt;stookgrens,jaar_zip[[#This Row],[etmaaltemperatuur]]-stookgrens,0),"")</f>
        <v>0</v>
      </c>
    </row>
    <row r="2452" spans="1:15" x14ac:dyDescent="0.3">
      <c r="A2452">
        <v>310</v>
      </c>
      <c r="B2452">
        <v>20240111</v>
      </c>
      <c r="C2452">
        <v>3.5</v>
      </c>
      <c r="D2452">
        <v>0.5</v>
      </c>
      <c r="E2452">
        <v>385</v>
      </c>
      <c r="F2452">
        <v>-0.1</v>
      </c>
      <c r="G2452">
        <v>1034.5999999999999</v>
      </c>
      <c r="H2452">
        <v>80</v>
      </c>
      <c r="I2452" s="101" t="s">
        <v>32</v>
      </c>
      <c r="J2452" s="1">
        <f>DATEVALUE(RIGHT(jaar_zip[[#This Row],[YYYYMMDD]],2)&amp;"-"&amp;MID(jaar_zip[[#This Row],[YYYYMMDD]],5,2)&amp;"-"&amp;LEFT(jaar_zip[[#This Row],[YYYYMMDD]],4))</f>
        <v>45302</v>
      </c>
      <c r="K2452" s="101" t="str">
        <f>IF(AND(VALUE(MONTH(jaar_zip[[#This Row],[Datum]]))=1,VALUE(WEEKNUM(jaar_zip[[#This Row],[Datum]],21))&gt;51),RIGHT(YEAR(jaar_zip[[#This Row],[Datum]])-1,2),RIGHT(YEAR(jaar_zip[[#This Row],[Datum]]),2))&amp;"-"&amp; TEXT(WEEKNUM(jaar_zip[[#This Row],[Datum]],21),"00")</f>
        <v>24-02</v>
      </c>
      <c r="L2452" s="101">
        <f>MONTH(jaar_zip[[#This Row],[Datum]])</f>
        <v>1</v>
      </c>
      <c r="M2452" s="101">
        <f>IF(ISNUMBER(jaar_zip[[#This Row],[etmaaltemperatuur]]),IF(jaar_zip[[#This Row],[etmaaltemperatuur]]&lt;stookgrens,stookgrens-jaar_zip[[#This Row],[etmaaltemperatuur]],0),"")</f>
        <v>17.5</v>
      </c>
      <c r="N2452" s="101">
        <f>IF(ISNUMBER(jaar_zip[[#This Row],[graaddagen]]),IF(OR(MONTH(jaar_zip[[#This Row],[Datum]])=1,MONTH(jaar_zip[[#This Row],[Datum]])=2,MONTH(jaar_zip[[#This Row],[Datum]])=11,MONTH(jaar_zip[[#This Row],[Datum]])=12),1.1,IF(OR(MONTH(jaar_zip[[#This Row],[Datum]])=3,MONTH(jaar_zip[[#This Row],[Datum]])=10),1,0.8))*jaar_zip[[#This Row],[graaddagen]],"")</f>
        <v>19.25</v>
      </c>
      <c r="O2452" s="101">
        <f>IF(ISNUMBER(jaar_zip[[#This Row],[etmaaltemperatuur]]),IF(jaar_zip[[#This Row],[etmaaltemperatuur]]&gt;stookgrens,jaar_zip[[#This Row],[etmaaltemperatuur]]-stookgrens,0),"")</f>
        <v>0</v>
      </c>
    </row>
    <row r="2453" spans="1:15" x14ac:dyDescent="0.3">
      <c r="A2453">
        <v>310</v>
      </c>
      <c r="B2453">
        <v>20240112</v>
      </c>
      <c r="C2453">
        <v>1.9</v>
      </c>
      <c r="D2453">
        <v>4.5</v>
      </c>
      <c r="E2453">
        <v>118</v>
      </c>
      <c r="F2453">
        <v>-0.1</v>
      </c>
      <c r="G2453">
        <v>1033.3</v>
      </c>
      <c r="H2453">
        <v>87</v>
      </c>
      <c r="I2453" s="101" t="s">
        <v>32</v>
      </c>
      <c r="J2453" s="1">
        <f>DATEVALUE(RIGHT(jaar_zip[[#This Row],[YYYYMMDD]],2)&amp;"-"&amp;MID(jaar_zip[[#This Row],[YYYYMMDD]],5,2)&amp;"-"&amp;LEFT(jaar_zip[[#This Row],[YYYYMMDD]],4))</f>
        <v>45303</v>
      </c>
      <c r="K2453" s="101" t="str">
        <f>IF(AND(VALUE(MONTH(jaar_zip[[#This Row],[Datum]]))=1,VALUE(WEEKNUM(jaar_zip[[#This Row],[Datum]],21))&gt;51),RIGHT(YEAR(jaar_zip[[#This Row],[Datum]])-1,2),RIGHT(YEAR(jaar_zip[[#This Row],[Datum]]),2))&amp;"-"&amp; TEXT(WEEKNUM(jaar_zip[[#This Row],[Datum]],21),"00")</f>
        <v>24-02</v>
      </c>
      <c r="L2453" s="101">
        <f>MONTH(jaar_zip[[#This Row],[Datum]])</f>
        <v>1</v>
      </c>
      <c r="M2453" s="101">
        <f>IF(ISNUMBER(jaar_zip[[#This Row],[etmaaltemperatuur]]),IF(jaar_zip[[#This Row],[etmaaltemperatuur]]&lt;stookgrens,stookgrens-jaar_zip[[#This Row],[etmaaltemperatuur]],0),"")</f>
        <v>13.5</v>
      </c>
      <c r="N2453" s="101">
        <f>IF(ISNUMBER(jaar_zip[[#This Row],[graaddagen]]),IF(OR(MONTH(jaar_zip[[#This Row],[Datum]])=1,MONTH(jaar_zip[[#This Row],[Datum]])=2,MONTH(jaar_zip[[#This Row],[Datum]])=11,MONTH(jaar_zip[[#This Row],[Datum]])=12),1.1,IF(OR(MONTH(jaar_zip[[#This Row],[Datum]])=3,MONTH(jaar_zip[[#This Row],[Datum]])=10),1,0.8))*jaar_zip[[#This Row],[graaddagen]],"")</f>
        <v>14.850000000000001</v>
      </c>
      <c r="O2453" s="101">
        <f>IF(ISNUMBER(jaar_zip[[#This Row],[etmaaltemperatuur]]),IF(jaar_zip[[#This Row],[etmaaltemperatuur]]&gt;stookgrens,jaar_zip[[#This Row],[etmaaltemperatuur]]-stookgrens,0),"")</f>
        <v>0</v>
      </c>
    </row>
    <row r="2454" spans="1:15" x14ac:dyDescent="0.3">
      <c r="A2454">
        <v>310</v>
      </c>
      <c r="B2454">
        <v>20240113</v>
      </c>
      <c r="C2454">
        <v>6.3</v>
      </c>
      <c r="D2454">
        <v>3.8</v>
      </c>
      <c r="E2454">
        <v>58</v>
      </c>
      <c r="F2454">
        <v>0.1</v>
      </c>
      <c r="G2454">
        <v>1023.5</v>
      </c>
      <c r="H2454">
        <v>87</v>
      </c>
      <c r="I2454" s="101" t="s">
        <v>32</v>
      </c>
      <c r="J2454" s="1">
        <f>DATEVALUE(RIGHT(jaar_zip[[#This Row],[YYYYMMDD]],2)&amp;"-"&amp;MID(jaar_zip[[#This Row],[YYYYMMDD]],5,2)&amp;"-"&amp;LEFT(jaar_zip[[#This Row],[YYYYMMDD]],4))</f>
        <v>45304</v>
      </c>
      <c r="K2454" s="101" t="str">
        <f>IF(AND(VALUE(MONTH(jaar_zip[[#This Row],[Datum]]))=1,VALUE(WEEKNUM(jaar_zip[[#This Row],[Datum]],21))&gt;51),RIGHT(YEAR(jaar_zip[[#This Row],[Datum]])-1,2),RIGHT(YEAR(jaar_zip[[#This Row],[Datum]]),2))&amp;"-"&amp; TEXT(WEEKNUM(jaar_zip[[#This Row],[Datum]],21),"00")</f>
        <v>24-02</v>
      </c>
      <c r="L2454" s="101">
        <f>MONTH(jaar_zip[[#This Row],[Datum]])</f>
        <v>1</v>
      </c>
      <c r="M2454" s="101">
        <f>IF(ISNUMBER(jaar_zip[[#This Row],[etmaaltemperatuur]]),IF(jaar_zip[[#This Row],[etmaaltemperatuur]]&lt;stookgrens,stookgrens-jaar_zip[[#This Row],[etmaaltemperatuur]],0),"")</f>
        <v>14.2</v>
      </c>
      <c r="N2454" s="101">
        <f>IF(ISNUMBER(jaar_zip[[#This Row],[graaddagen]]),IF(OR(MONTH(jaar_zip[[#This Row],[Datum]])=1,MONTH(jaar_zip[[#This Row],[Datum]])=2,MONTH(jaar_zip[[#This Row],[Datum]])=11,MONTH(jaar_zip[[#This Row],[Datum]])=12),1.1,IF(OR(MONTH(jaar_zip[[#This Row],[Datum]])=3,MONTH(jaar_zip[[#This Row],[Datum]])=10),1,0.8))*jaar_zip[[#This Row],[graaddagen]],"")</f>
        <v>15.620000000000001</v>
      </c>
      <c r="O2454" s="101">
        <f>IF(ISNUMBER(jaar_zip[[#This Row],[etmaaltemperatuur]]),IF(jaar_zip[[#This Row],[etmaaltemperatuur]]&gt;stookgrens,jaar_zip[[#This Row],[etmaaltemperatuur]]-stookgrens,0),"")</f>
        <v>0</v>
      </c>
    </row>
    <row r="2455" spans="1:15" x14ac:dyDescent="0.3">
      <c r="A2455">
        <v>310</v>
      </c>
      <c r="B2455">
        <v>20240114</v>
      </c>
      <c r="C2455">
        <v>7.9</v>
      </c>
      <c r="D2455">
        <v>3.3</v>
      </c>
      <c r="E2455">
        <v>113</v>
      </c>
      <c r="F2455">
        <v>0.4</v>
      </c>
      <c r="G2455">
        <v>1010.7</v>
      </c>
      <c r="H2455">
        <v>84</v>
      </c>
      <c r="I2455" s="101" t="s">
        <v>32</v>
      </c>
      <c r="J2455" s="1">
        <f>DATEVALUE(RIGHT(jaar_zip[[#This Row],[YYYYMMDD]],2)&amp;"-"&amp;MID(jaar_zip[[#This Row],[YYYYMMDD]],5,2)&amp;"-"&amp;LEFT(jaar_zip[[#This Row],[YYYYMMDD]],4))</f>
        <v>45305</v>
      </c>
      <c r="K2455" s="101" t="str">
        <f>IF(AND(VALUE(MONTH(jaar_zip[[#This Row],[Datum]]))=1,VALUE(WEEKNUM(jaar_zip[[#This Row],[Datum]],21))&gt;51),RIGHT(YEAR(jaar_zip[[#This Row],[Datum]])-1,2),RIGHT(YEAR(jaar_zip[[#This Row],[Datum]]),2))&amp;"-"&amp; TEXT(WEEKNUM(jaar_zip[[#This Row],[Datum]],21),"00")</f>
        <v>24-02</v>
      </c>
      <c r="L2455" s="101">
        <f>MONTH(jaar_zip[[#This Row],[Datum]])</f>
        <v>1</v>
      </c>
      <c r="M2455" s="101">
        <f>IF(ISNUMBER(jaar_zip[[#This Row],[etmaaltemperatuur]]),IF(jaar_zip[[#This Row],[etmaaltemperatuur]]&lt;stookgrens,stookgrens-jaar_zip[[#This Row],[etmaaltemperatuur]],0),"")</f>
        <v>14.7</v>
      </c>
      <c r="N2455" s="101">
        <f>IF(ISNUMBER(jaar_zip[[#This Row],[graaddagen]]),IF(OR(MONTH(jaar_zip[[#This Row],[Datum]])=1,MONTH(jaar_zip[[#This Row],[Datum]])=2,MONTH(jaar_zip[[#This Row],[Datum]])=11,MONTH(jaar_zip[[#This Row],[Datum]])=12),1.1,IF(OR(MONTH(jaar_zip[[#This Row],[Datum]])=3,MONTH(jaar_zip[[#This Row],[Datum]])=10),1,0.8))*jaar_zip[[#This Row],[graaddagen]],"")</f>
        <v>16.170000000000002</v>
      </c>
      <c r="O2455" s="101">
        <f>IF(ISNUMBER(jaar_zip[[#This Row],[etmaaltemperatuur]]),IF(jaar_zip[[#This Row],[etmaaltemperatuur]]&gt;stookgrens,jaar_zip[[#This Row],[etmaaltemperatuur]]-stookgrens,0),"")</f>
        <v>0</v>
      </c>
    </row>
    <row r="2456" spans="1:15" x14ac:dyDescent="0.3">
      <c r="A2456">
        <v>310</v>
      </c>
      <c r="B2456">
        <v>20240115</v>
      </c>
      <c r="C2456">
        <v>7.4</v>
      </c>
      <c r="D2456">
        <v>3.5</v>
      </c>
      <c r="E2456">
        <v>269</v>
      </c>
      <c r="F2456">
        <v>0.6</v>
      </c>
      <c r="G2456">
        <v>1006.9</v>
      </c>
      <c r="H2456">
        <v>69</v>
      </c>
      <c r="I2456" s="101" t="s">
        <v>32</v>
      </c>
      <c r="J2456" s="1">
        <f>DATEVALUE(RIGHT(jaar_zip[[#This Row],[YYYYMMDD]],2)&amp;"-"&amp;MID(jaar_zip[[#This Row],[YYYYMMDD]],5,2)&amp;"-"&amp;LEFT(jaar_zip[[#This Row],[YYYYMMDD]],4))</f>
        <v>45306</v>
      </c>
      <c r="K2456" s="101" t="str">
        <f>IF(AND(VALUE(MONTH(jaar_zip[[#This Row],[Datum]]))=1,VALUE(WEEKNUM(jaar_zip[[#This Row],[Datum]],21))&gt;51),RIGHT(YEAR(jaar_zip[[#This Row],[Datum]])-1,2),RIGHT(YEAR(jaar_zip[[#This Row],[Datum]]),2))&amp;"-"&amp; TEXT(WEEKNUM(jaar_zip[[#This Row],[Datum]],21),"00")</f>
        <v>24-03</v>
      </c>
      <c r="L2456" s="101">
        <f>MONTH(jaar_zip[[#This Row],[Datum]])</f>
        <v>1</v>
      </c>
      <c r="M2456" s="101">
        <f>IF(ISNUMBER(jaar_zip[[#This Row],[etmaaltemperatuur]]),IF(jaar_zip[[#This Row],[etmaaltemperatuur]]&lt;stookgrens,stookgrens-jaar_zip[[#This Row],[etmaaltemperatuur]],0),"")</f>
        <v>14.5</v>
      </c>
      <c r="N2456" s="101">
        <f>IF(ISNUMBER(jaar_zip[[#This Row],[graaddagen]]),IF(OR(MONTH(jaar_zip[[#This Row],[Datum]])=1,MONTH(jaar_zip[[#This Row],[Datum]])=2,MONTH(jaar_zip[[#This Row],[Datum]])=11,MONTH(jaar_zip[[#This Row],[Datum]])=12),1.1,IF(OR(MONTH(jaar_zip[[#This Row],[Datum]])=3,MONTH(jaar_zip[[#This Row],[Datum]])=10),1,0.8))*jaar_zip[[#This Row],[graaddagen]],"")</f>
        <v>15.950000000000001</v>
      </c>
      <c r="O2456" s="101">
        <f>IF(ISNUMBER(jaar_zip[[#This Row],[etmaaltemperatuur]]),IF(jaar_zip[[#This Row],[etmaaltemperatuur]]&gt;stookgrens,jaar_zip[[#This Row],[etmaaltemperatuur]]-stookgrens,0),"")</f>
        <v>0</v>
      </c>
    </row>
    <row r="2457" spans="1:15" x14ac:dyDescent="0.3">
      <c r="A2457">
        <v>310</v>
      </c>
      <c r="B2457">
        <v>20240116</v>
      </c>
      <c r="C2457">
        <v>7</v>
      </c>
      <c r="D2457">
        <v>1.8</v>
      </c>
      <c r="E2457">
        <v>421</v>
      </c>
      <c r="F2457">
        <v>0</v>
      </c>
      <c r="G2457">
        <v>1007.5</v>
      </c>
      <c r="H2457">
        <v>71</v>
      </c>
      <c r="I2457" s="101" t="s">
        <v>32</v>
      </c>
      <c r="J2457" s="1">
        <f>DATEVALUE(RIGHT(jaar_zip[[#This Row],[YYYYMMDD]],2)&amp;"-"&amp;MID(jaar_zip[[#This Row],[YYYYMMDD]],5,2)&amp;"-"&amp;LEFT(jaar_zip[[#This Row],[YYYYMMDD]],4))</f>
        <v>45307</v>
      </c>
      <c r="K2457" s="101" t="str">
        <f>IF(AND(VALUE(MONTH(jaar_zip[[#This Row],[Datum]]))=1,VALUE(WEEKNUM(jaar_zip[[#This Row],[Datum]],21))&gt;51),RIGHT(YEAR(jaar_zip[[#This Row],[Datum]])-1,2),RIGHT(YEAR(jaar_zip[[#This Row],[Datum]]),2))&amp;"-"&amp; TEXT(WEEKNUM(jaar_zip[[#This Row],[Datum]],21),"00")</f>
        <v>24-03</v>
      </c>
      <c r="L2457" s="101">
        <f>MONTH(jaar_zip[[#This Row],[Datum]])</f>
        <v>1</v>
      </c>
      <c r="M2457" s="101">
        <f>IF(ISNUMBER(jaar_zip[[#This Row],[etmaaltemperatuur]]),IF(jaar_zip[[#This Row],[etmaaltemperatuur]]&lt;stookgrens,stookgrens-jaar_zip[[#This Row],[etmaaltemperatuur]],0),"")</f>
        <v>16.2</v>
      </c>
      <c r="N2457" s="101">
        <f>IF(ISNUMBER(jaar_zip[[#This Row],[graaddagen]]),IF(OR(MONTH(jaar_zip[[#This Row],[Datum]])=1,MONTH(jaar_zip[[#This Row],[Datum]])=2,MONTH(jaar_zip[[#This Row],[Datum]])=11,MONTH(jaar_zip[[#This Row],[Datum]])=12),1.1,IF(OR(MONTH(jaar_zip[[#This Row],[Datum]])=3,MONTH(jaar_zip[[#This Row],[Datum]])=10),1,0.8))*jaar_zip[[#This Row],[graaddagen]],"")</f>
        <v>17.82</v>
      </c>
      <c r="O2457" s="101">
        <f>IF(ISNUMBER(jaar_zip[[#This Row],[etmaaltemperatuur]]),IF(jaar_zip[[#This Row],[etmaaltemperatuur]]&gt;stookgrens,jaar_zip[[#This Row],[etmaaltemperatuur]]-stookgrens,0),"")</f>
        <v>0</v>
      </c>
    </row>
    <row r="2458" spans="1:15" x14ac:dyDescent="0.3">
      <c r="A2458">
        <v>310</v>
      </c>
      <c r="B2458">
        <v>20240117</v>
      </c>
      <c r="C2458">
        <v>3.7</v>
      </c>
      <c r="D2458">
        <v>0.6</v>
      </c>
      <c r="E2458">
        <v>169</v>
      </c>
      <c r="F2458">
        <v>0</v>
      </c>
      <c r="G2458">
        <v>992.8</v>
      </c>
      <c r="H2458">
        <v>77</v>
      </c>
      <c r="I2458" s="101" t="s">
        <v>32</v>
      </c>
      <c r="J2458" s="1">
        <f>DATEVALUE(RIGHT(jaar_zip[[#This Row],[YYYYMMDD]],2)&amp;"-"&amp;MID(jaar_zip[[#This Row],[YYYYMMDD]],5,2)&amp;"-"&amp;LEFT(jaar_zip[[#This Row],[YYYYMMDD]],4))</f>
        <v>45308</v>
      </c>
      <c r="K2458" s="101" t="str">
        <f>IF(AND(VALUE(MONTH(jaar_zip[[#This Row],[Datum]]))=1,VALUE(WEEKNUM(jaar_zip[[#This Row],[Datum]],21))&gt;51),RIGHT(YEAR(jaar_zip[[#This Row],[Datum]])-1,2),RIGHT(YEAR(jaar_zip[[#This Row],[Datum]]),2))&amp;"-"&amp; TEXT(WEEKNUM(jaar_zip[[#This Row],[Datum]],21),"00")</f>
        <v>24-03</v>
      </c>
      <c r="L2458" s="101">
        <f>MONTH(jaar_zip[[#This Row],[Datum]])</f>
        <v>1</v>
      </c>
      <c r="M2458" s="101">
        <f>IF(ISNUMBER(jaar_zip[[#This Row],[etmaaltemperatuur]]),IF(jaar_zip[[#This Row],[etmaaltemperatuur]]&lt;stookgrens,stookgrens-jaar_zip[[#This Row],[etmaaltemperatuur]],0),"")</f>
        <v>17.399999999999999</v>
      </c>
      <c r="N2458" s="101">
        <f>IF(ISNUMBER(jaar_zip[[#This Row],[graaddagen]]),IF(OR(MONTH(jaar_zip[[#This Row],[Datum]])=1,MONTH(jaar_zip[[#This Row],[Datum]])=2,MONTH(jaar_zip[[#This Row],[Datum]])=11,MONTH(jaar_zip[[#This Row],[Datum]])=12),1.1,IF(OR(MONTH(jaar_zip[[#This Row],[Datum]])=3,MONTH(jaar_zip[[#This Row],[Datum]])=10),1,0.8))*jaar_zip[[#This Row],[graaddagen]],"")</f>
        <v>19.14</v>
      </c>
      <c r="O2458" s="101">
        <f>IF(ISNUMBER(jaar_zip[[#This Row],[etmaaltemperatuur]]),IF(jaar_zip[[#This Row],[etmaaltemperatuur]]&gt;stookgrens,jaar_zip[[#This Row],[etmaaltemperatuur]]-stookgrens,0),"")</f>
        <v>0</v>
      </c>
    </row>
    <row r="2459" spans="1:15" x14ac:dyDescent="0.3">
      <c r="A2459">
        <v>310</v>
      </c>
      <c r="B2459">
        <v>20240118</v>
      </c>
      <c r="C2459">
        <v>3.3</v>
      </c>
      <c r="D2459">
        <v>1.9</v>
      </c>
      <c r="E2459">
        <v>338</v>
      </c>
      <c r="F2459">
        <v>3.8</v>
      </c>
      <c r="G2459">
        <v>1004.2</v>
      </c>
      <c r="H2459">
        <v>79</v>
      </c>
      <c r="I2459" s="101" t="s">
        <v>32</v>
      </c>
      <c r="J2459" s="1">
        <f>DATEVALUE(RIGHT(jaar_zip[[#This Row],[YYYYMMDD]],2)&amp;"-"&amp;MID(jaar_zip[[#This Row],[YYYYMMDD]],5,2)&amp;"-"&amp;LEFT(jaar_zip[[#This Row],[YYYYMMDD]],4))</f>
        <v>45309</v>
      </c>
      <c r="K2459" s="101" t="str">
        <f>IF(AND(VALUE(MONTH(jaar_zip[[#This Row],[Datum]]))=1,VALUE(WEEKNUM(jaar_zip[[#This Row],[Datum]],21))&gt;51),RIGHT(YEAR(jaar_zip[[#This Row],[Datum]])-1,2),RIGHT(YEAR(jaar_zip[[#This Row],[Datum]]),2))&amp;"-"&amp; TEXT(WEEKNUM(jaar_zip[[#This Row],[Datum]],21),"00")</f>
        <v>24-03</v>
      </c>
      <c r="L2459" s="101">
        <f>MONTH(jaar_zip[[#This Row],[Datum]])</f>
        <v>1</v>
      </c>
      <c r="M2459" s="101">
        <f>IF(ISNUMBER(jaar_zip[[#This Row],[etmaaltemperatuur]]),IF(jaar_zip[[#This Row],[etmaaltemperatuur]]&lt;stookgrens,stookgrens-jaar_zip[[#This Row],[etmaaltemperatuur]],0),"")</f>
        <v>16.100000000000001</v>
      </c>
      <c r="N2459" s="101">
        <f>IF(ISNUMBER(jaar_zip[[#This Row],[graaddagen]]),IF(OR(MONTH(jaar_zip[[#This Row],[Datum]])=1,MONTH(jaar_zip[[#This Row],[Datum]])=2,MONTH(jaar_zip[[#This Row],[Datum]])=11,MONTH(jaar_zip[[#This Row],[Datum]])=12),1.1,IF(OR(MONTH(jaar_zip[[#This Row],[Datum]])=3,MONTH(jaar_zip[[#This Row],[Datum]])=10),1,0.8))*jaar_zip[[#This Row],[graaddagen]],"")</f>
        <v>17.710000000000004</v>
      </c>
      <c r="O2459" s="101">
        <f>IF(ISNUMBER(jaar_zip[[#This Row],[etmaaltemperatuur]]),IF(jaar_zip[[#This Row],[etmaaltemperatuur]]&gt;stookgrens,jaar_zip[[#This Row],[etmaaltemperatuur]]-stookgrens,0),"")</f>
        <v>0</v>
      </c>
    </row>
    <row r="2460" spans="1:15" x14ac:dyDescent="0.3">
      <c r="A2460">
        <v>310</v>
      </c>
      <c r="B2460">
        <v>20240119</v>
      </c>
      <c r="C2460">
        <v>6</v>
      </c>
      <c r="D2460">
        <v>2.8</v>
      </c>
      <c r="E2460">
        <v>572</v>
      </c>
      <c r="F2460">
        <v>0</v>
      </c>
      <c r="G2460">
        <v>1021.4</v>
      </c>
      <c r="H2460">
        <v>75</v>
      </c>
      <c r="I2460" s="101" t="s">
        <v>32</v>
      </c>
      <c r="J2460" s="1">
        <f>DATEVALUE(RIGHT(jaar_zip[[#This Row],[YYYYMMDD]],2)&amp;"-"&amp;MID(jaar_zip[[#This Row],[YYYYMMDD]],5,2)&amp;"-"&amp;LEFT(jaar_zip[[#This Row],[YYYYMMDD]],4))</f>
        <v>45310</v>
      </c>
      <c r="K2460" s="101" t="str">
        <f>IF(AND(VALUE(MONTH(jaar_zip[[#This Row],[Datum]]))=1,VALUE(WEEKNUM(jaar_zip[[#This Row],[Datum]],21))&gt;51),RIGHT(YEAR(jaar_zip[[#This Row],[Datum]])-1,2),RIGHT(YEAR(jaar_zip[[#This Row],[Datum]]),2))&amp;"-"&amp; TEXT(WEEKNUM(jaar_zip[[#This Row],[Datum]],21),"00")</f>
        <v>24-03</v>
      </c>
      <c r="L2460" s="101">
        <f>MONTH(jaar_zip[[#This Row],[Datum]])</f>
        <v>1</v>
      </c>
      <c r="M2460" s="101">
        <f>IF(ISNUMBER(jaar_zip[[#This Row],[etmaaltemperatuur]]),IF(jaar_zip[[#This Row],[etmaaltemperatuur]]&lt;stookgrens,stookgrens-jaar_zip[[#This Row],[etmaaltemperatuur]],0),"")</f>
        <v>15.2</v>
      </c>
      <c r="N2460" s="101">
        <f>IF(ISNUMBER(jaar_zip[[#This Row],[graaddagen]]),IF(OR(MONTH(jaar_zip[[#This Row],[Datum]])=1,MONTH(jaar_zip[[#This Row],[Datum]])=2,MONTH(jaar_zip[[#This Row],[Datum]])=11,MONTH(jaar_zip[[#This Row],[Datum]])=12),1.1,IF(OR(MONTH(jaar_zip[[#This Row],[Datum]])=3,MONTH(jaar_zip[[#This Row],[Datum]])=10),1,0.8))*jaar_zip[[#This Row],[graaddagen]],"")</f>
        <v>16.72</v>
      </c>
      <c r="O2460" s="101">
        <f>IF(ISNUMBER(jaar_zip[[#This Row],[etmaaltemperatuur]]),IF(jaar_zip[[#This Row],[etmaaltemperatuur]]&gt;stookgrens,jaar_zip[[#This Row],[etmaaltemperatuur]]-stookgrens,0),"")</f>
        <v>0</v>
      </c>
    </row>
    <row r="2461" spans="1:15" x14ac:dyDescent="0.3">
      <c r="A2461">
        <v>310</v>
      </c>
      <c r="B2461">
        <v>20240120</v>
      </c>
      <c r="C2461">
        <v>8.8000000000000007</v>
      </c>
      <c r="D2461">
        <v>-0.3</v>
      </c>
      <c r="E2461">
        <v>473</v>
      </c>
      <c r="F2461">
        <v>0</v>
      </c>
      <c r="G2461">
        <v>1026.7</v>
      </c>
      <c r="H2461">
        <v>82</v>
      </c>
      <c r="I2461" s="101" t="s">
        <v>32</v>
      </c>
      <c r="J2461" s="1">
        <f>DATEVALUE(RIGHT(jaar_zip[[#This Row],[YYYYMMDD]],2)&amp;"-"&amp;MID(jaar_zip[[#This Row],[YYYYMMDD]],5,2)&amp;"-"&amp;LEFT(jaar_zip[[#This Row],[YYYYMMDD]],4))</f>
        <v>45311</v>
      </c>
      <c r="K2461" s="101" t="str">
        <f>IF(AND(VALUE(MONTH(jaar_zip[[#This Row],[Datum]]))=1,VALUE(WEEKNUM(jaar_zip[[#This Row],[Datum]],21))&gt;51),RIGHT(YEAR(jaar_zip[[#This Row],[Datum]])-1,2),RIGHT(YEAR(jaar_zip[[#This Row],[Datum]]),2))&amp;"-"&amp; TEXT(WEEKNUM(jaar_zip[[#This Row],[Datum]],21),"00")</f>
        <v>24-03</v>
      </c>
      <c r="L2461" s="101">
        <f>MONTH(jaar_zip[[#This Row],[Datum]])</f>
        <v>1</v>
      </c>
      <c r="M2461" s="101">
        <f>IF(ISNUMBER(jaar_zip[[#This Row],[etmaaltemperatuur]]),IF(jaar_zip[[#This Row],[etmaaltemperatuur]]&lt;stookgrens,stookgrens-jaar_zip[[#This Row],[etmaaltemperatuur]],0),"")</f>
        <v>18.3</v>
      </c>
      <c r="N2461" s="101">
        <f>IF(ISNUMBER(jaar_zip[[#This Row],[graaddagen]]),IF(OR(MONTH(jaar_zip[[#This Row],[Datum]])=1,MONTH(jaar_zip[[#This Row],[Datum]])=2,MONTH(jaar_zip[[#This Row],[Datum]])=11,MONTH(jaar_zip[[#This Row],[Datum]])=12),1.1,IF(OR(MONTH(jaar_zip[[#This Row],[Datum]])=3,MONTH(jaar_zip[[#This Row],[Datum]])=10),1,0.8))*jaar_zip[[#This Row],[graaddagen]],"")</f>
        <v>20.130000000000003</v>
      </c>
      <c r="O2461" s="101">
        <f>IF(ISNUMBER(jaar_zip[[#This Row],[etmaaltemperatuur]]),IF(jaar_zip[[#This Row],[etmaaltemperatuur]]&gt;stookgrens,jaar_zip[[#This Row],[etmaaltemperatuur]]-stookgrens,0),"")</f>
        <v>0</v>
      </c>
    </row>
    <row r="2462" spans="1:15" x14ac:dyDescent="0.3">
      <c r="A2462">
        <v>310</v>
      </c>
      <c r="B2462">
        <v>20240121</v>
      </c>
      <c r="C2462">
        <v>12.9</v>
      </c>
      <c r="D2462">
        <v>4.5999999999999996</v>
      </c>
      <c r="E2462">
        <v>182</v>
      </c>
      <c r="F2462">
        <v>0.1</v>
      </c>
      <c r="G2462">
        <v>1015.9</v>
      </c>
      <c r="H2462">
        <v>80</v>
      </c>
      <c r="I2462" s="101" t="s">
        <v>32</v>
      </c>
      <c r="J2462" s="1">
        <f>DATEVALUE(RIGHT(jaar_zip[[#This Row],[YYYYMMDD]],2)&amp;"-"&amp;MID(jaar_zip[[#This Row],[YYYYMMDD]],5,2)&amp;"-"&amp;LEFT(jaar_zip[[#This Row],[YYYYMMDD]],4))</f>
        <v>45312</v>
      </c>
      <c r="K2462" s="101" t="str">
        <f>IF(AND(VALUE(MONTH(jaar_zip[[#This Row],[Datum]]))=1,VALUE(WEEKNUM(jaar_zip[[#This Row],[Datum]],21))&gt;51),RIGHT(YEAR(jaar_zip[[#This Row],[Datum]])-1,2),RIGHT(YEAR(jaar_zip[[#This Row],[Datum]]),2))&amp;"-"&amp; TEXT(WEEKNUM(jaar_zip[[#This Row],[Datum]],21),"00")</f>
        <v>24-03</v>
      </c>
      <c r="L2462" s="101">
        <f>MONTH(jaar_zip[[#This Row],[Datum]])</f>
        <v>1</v>
      </c>
      <c r="M2462" s="101">
        <f>IF(ISNUMBER(jaar_zip[[#This Row],[etmaaltemperatuur]]),IF(jaar_zip[[#This Row],[etmaaltemperatuur]]&lt;stookgrens,stookgrens-jaar_zip[[#This Row],[etmaaltemperatuur]],0),"")</f>
        <v>13.4</v>
      </c>
      <c r="N2462" s="101">
        <f>IF(ISNUMBER(jaar_zip[[#This Row],[graaddagen]]),IF(OR(MONTH(jaar_zip[[#This Row],[Datum]])=1,MONTH(jaar_zip[[#This Row],[Datum]])=2,MONTH(jaar_zip[[#This Row],[Datum]])=11,MONTH(jaar_zip[[#This Row],[Datum]])=12),1.1,IF(OR(MONTH(jaar_zip[[#This Row],[Datum]])=3,MONTH(jaar_zip[[#This Row],[Datum]])=10),1,0.8))*jaar_zip[[#This Row],[graaddagen]],"")</f>
        <v>14.740000000000002</v>
      </c>
      <c r="O2462" s="101">
        <f>IF(ISNUMBER(jaar_zip[[#This Row],[etmaaltemperatuur]]),IF(jaar_zip[[#This Row],[etmaaltemperatuur]]&gt;stookgrens,jaar_zip[[#This Row],[etmaaltemperatuur]]-stookgrens,0),"")</f>
        <v>0</v>
      </c>
    </row>
    <row r="2463" spans="1:15" x14ac:dyDescent="0.3">
      <c r="A2463">
        <v>310</v>
      </c>
      <c r="B2463">
        <v>20240122</v>
      </c>
      <c r="C2463">
        <v>15.7</v>
      </c>
      <c r="D2463">
        <v>8.8000000000000007</v>
      </c>
      <c r="E2463">
        <v>486</v>
      </c>
      <c r="F2463">
        <v>3.6</v>
      </c>
      <c r="G2463">
        <v>1009</v>
      </c>
      <c r="H2463">
        <v>82</v>
      </c>
      <c r="I2463" s="101" t="s">
        <v>32</v>
      </c>
      <c r="J2463" s="1">
        <f>DATEVALUE(RIGHT(jaar_zip[[#This Row],[YYYYMMDD]],2)&amp;"-"&amp;MID(jaar_zip[[#This Row],[YYYYMMDD]],5,2)&amp;"-"&amp;LEFT(jaar_zip[[#This Row],[YYYYMMDD]],4))</f>
        <v>45313</v>
      </c>
      <c r="K2463" s="101" t="str">
        <f>IF(AND(VALUE(MONTH(jaar_zip[[#This Row],[Datum]]))=1,VALUE(WEEKNUM(jaar_zip[[#This Row],[Datum]],21))&gt;51),RIGHT(YEAR(jaar_zip[[#This Row],[Datum]])-1,2),RIGHT(YEAR(jaar_zip[[#This Row],[Datum]]),2))&amp;"-"&amp; TEXT(WEEKNUM(jaar_zip[[#This Row],[Datum]],21),"00")</f>
        <v>24-04</v>
      </c>
      <c r="L2463" s="101">
        <f>MONTH(jaar_zip[[#This Row],[Datum]])</f>
        <v>1</v>
      </c>
      <c r="M2463" s="101">
        <f>IF(ISNUMBER(jaar_zip[[#This Row],[etmaaltemperatuur]]),IF(jaar_zip[[#This Row],[etmaaltemperatuur]]&lt;stookgrens,stookgrens-jaar_zip[[#This Row],[etmaaltemperatuur]],0),"")</f>
        <v>9.1999999999999993</v>
      </c>
      <c r="N2463" s="101">
        <f>IF(ISNUMBER(jaar_zip[[#This Row],[graaddagen]]),IF(OR(MONTH(jaar_zip[[#This Row],[Datum]])=1,MONTH(jaar_zip[[#This Row],[Datum]])=2,MONTH(jaar_zip[[#This Row],[Datum]])=11,MONTH(jaar_zip[[#This Row],[Datum]])=12),1.1,IF(OR(MONTH(jaar_zip[[#This Row],[Datum]])=3,MONTH(jaar_zip[[#This Row],[Datum]])=10),1,0.8))*jaar_zip[[#This Row],[graaddagen]],"")</f>
        <v>10.119999999999999</v>
      </c>
      <c r="O2463" s="101">
        <f>IF(ISNUMBER(jaar_zip[[#This Row],[etmaaltemperatuur]]),IF(jaar_zip[[#This Row],[etmaaltemperatuur]]&gt;stookgrens,jaar_zip[[#This Row],[etmaaltemperatuur]]-stookgrens,0),"")</f>
        <v>0</v>
      </c>
    </row>
    <row r="2464" spans="1:15" x14ac:dyDescent="0.3">
      <c r="A2464">
        <v>310</v>
      </c>
      <c r="B2464">
        <v>20240123</v>
      </c>
      <c r="C2464">
        <v>11.8</v>
      </c>
      <c r="D2464">
        <v>8</v>
      </c>
      <c r="E2464">
        <v>288</v>
      </c>
      <c r="F2464">
        <v>2.2999999999999998</v>
      </c>
      <c r="G2464">
        <v>1020.4</v>
      </c>
      <c r="H2464">
        <v>86</v>
      </c>
      <c r="I2464" s="101" t="s">
        <v>32</v>
      </c>
      <c r="J2464" s="1">
        <f>DATEVALUE(RIGHT(jaar_zip[[#This Row],[YYYYMMDD]],2)&amp;"-"&amp;MID(jaar_zip[[#This Row],[YYYYMMDD]],5,2)&amp;"-"&amp;LEFT(jaar_zip[[#This Row],[YYYYMMDD]],4))</f>
        <v>45314</v>
      </c>
      <c r="K2464" s="101" t="str">
        <f>IF(AND(VALUE(MONTH(jaar_zip[[#This Row],[Datum]]))=1,VALUE(WEEKNUM(jaar_zip[[#This Row],[Datum]],21))&gt;51),RIGHT(YEAR(jaar_zip[[#This Row],[Datum]])-1,2),RIGHT(YEAR(jaar_zip[[#This Row],[Datum]]),2))&amp;"-"&amp; TEXT(WEEKNUM(jaar_zip[[#This Row],[Datum]],21),"00")</f>
        <v>24-04</v>
      </c>
      <c r="L2464" s="101">
        <f>MONTH(jaar_zip[[#This Row],[Datum]])</f>
        <v>1</v>
      </c>
      <c r="M2464" s="101">
        <f>IF(ISNUMBER(jaar_zip[[#This Row],[etmaaltemperatuur]]),IF(jaar_zip[[#This Row],[etmaaltemperatuur]]&lt;stookgrens,stookgrens-jaar_zip[[#This Row],[etmaaltemperatuur]],0),"")</f>
        <v>10</v>
      </c>
      <c r="N2464" s="101">
        <f>IF(ISNUMBER(jaar_zip[[#This Row],[graaddagen]]),IF(OR(MONTH(jaar_zip[[#This Row],[Datum]])=1,MONTH(jaar_zip[[#This Row],[Datum]])=2,MONTH(jaar_zip[[#This Row],[Datum]])=11,MONTH(jaar_zip[[#This Row],[Datum]])=12),1.1,IF(OR(MONTH(jaar_zip[[#This Row],[Datum]])=3,MONTH(jaar_zip[[#This Row],[Datum]])=10),1,0.8))*jaar_zip[[#This Row],[graaddagen]],"")</f>
        <v>11</v>
      </c>
      <c r="O2464" s="101">
        <f>IF(ISNUMBER(jaar_zip[[#This Row],[etmaaltemperatuur]]),IF(jaar_zip[[#This Row],[etmaaltemperatuur]]&gt;stookgrens,jaar_zip[[#This Row],[etmaaltemperatuur]]-stookgrens,0),"")</f>
        <v>0</v>
      </c>
    </row>
    <row r="2465" spans="1:15" x14ac:dyDescent="0.3">
      <c r="A2465">
        <v>310</v>
      </c>
      <c r="B2465">
        <v>20240124</v>
      </c>
      <c r="C2465">
        <v>13.6</v>
      </c>
      <c r="D2465">
        <v>8.5</v>
      </c>
      <c r="E2465">
        <v>337</v>
      </c>
      <c r="F2465">
        <v>0</v>
      </c>
      <c r="G2465">
        <v>1022.5</v>
      </c>
      <c r="H2465">
        <v>86</v>
      </c>
      <c r="I2465" s="101" t="s">
        <v>32</v>
      </c>
      <c r="J2465" s="1">
        <f>DATEVALUE(RIGHT(jaar_zip[[#This Row],[YYYYMMDD]],2)&amp;"-"&amp;MID(jaar_zip[[#This Row],[YYYYMMDD]],5,2)&amp;"-"&amp;LEFT(jaar_zip[[#This Row],[YYYYMMDD]],4))</f>
        <v>45315</v>
      </c>
      <c r="K2465" s="101" t="str">
        <f>IF(AND(VALUE(MONTH(jaar_zip[[#This Row],[Datum]]))=1,VALUE(WEEKNUM(jaar_zip[[#This Row],[Datum]],21))&gt;51),RIGHT(YEAR(jaar_zip[[#This Row],[Datum]])-1,2),RIGHT(YEAR(jaar_zip[[#This Row],[Datum]]),2))&amp;"-"&amp; TEXT(WEEKNUM(jaar_zip[[#This Row],[Datum]],21),"00")</f>
        <v>24-04</v>
      </c>
      <c r="L2465" s="101">
        <f>MONTH(jaar_zip[[#This Row],[Datum]])</f>
        <v>1</v>
      </c>
      <c r="M2465" s="101">
        <f>IF(ISNUMBER(jaar_zip[[#This Row],[etmaaltemperatuur]]),IF(jaar_zip[[#This Row],[etmaaltemperatuur]]&lt;stookgrens,stookgrens-jaar_zip[[#This Row],[etmaaltemperatuur]],0),"")</f>
        <v>9.5</v>
      </c>
      <c r="N2465" s="101">
        <f>IF(ISNUMBER(jaar_zip[[#This Row],[graaddagen]]),IF(OR(MONTH(jaar_zip[[#This Row],[Datum]])=1,MONTH(jaar_zip[[#This Row],[Datum]])=2,MONTH(jaar_zip[[#This Row],[Datum]])=11,MONTH(jaar_zip[[#This Row],[Datum]])=12),1.1,IF(OR(MONTH(jaar_zip[[#This Row],[Datum]])=3,MONTH(jaar_zip[[#This Row],[Datum]])=10),1,0.8))*jaar_zip[[#This Row],[graaddagen]],"")</f>
        <v>10.450000000000001</v>
      </c>
      <c r="O2465" s="101">
        <f>IF(ISNUMBER(jaar_zip[[#This Row],[etmaaltemperatuur]]),IF(jaar_zip[[#This Row],[etmaaltemperatuur]]&gt;stookgrens,jaar_zip[[#This Row],[etmaaltemperatuur]]-stookgrens,0),"")</f>
        <v>0</v>
      </c>
    </row>
    <row r="2466" spans="1:15" x14ac:dyDescent="0.3">
      <c r="A2466">
        <v>310</v>
      </c>
      <c r="B2466">
        <v>20240125</v>
      </c>
      <c r="C2466">
        <v>5.2</v>
      </c>
      <c r="D2466">
        <v>7.1</v>
      </c>
      <c r="E2466">
        <v>224</v>
      </c>
      <c r="F2466">
        <v>0.6</v>
      </c>
      <c r="G2466">
        <v>1026.9000000000001</v>
      </c>
      <c r="H2466">
        <v>95</v>
      </c>
      <c r="I2466" s="101" t="s">
        <v>32</v>
      </c>
      <c r="J2466" s="1">
        <f>DATEVALUE(RIGHT(jaar_zip[[#This Row],[YYYYMMDD]],2)&amp;"-"&amp;MID(jaar_zip[[#This Row],[YYYYMMDD]],5,2)&amp;"-"&amp;LEFT(jaar_zip[[#This Row],[YYYYMMDD]],4))</f>
        <v>45316</v>
      </c>
      <c r="K2466" s="101" t="str">
        <f>IF(AND(VALUE(MONTH(jaar_zip[[#This Row],[Datum]]))=1,VALUE(WEEKNUM(jaar_zip[[#This Row],[Datum]],21))&gt;51),RIGHT(YEAR(jaar_zip[[#This Row],[Datum]])-1,2),RIGHT(YEAR(jaar_zip[[#This Row],[Datum]]),2))&amp;"-"&amp; TEXT(WEEKNUM(jaar_zip[[#This Row],[Datum]],21),"00")</f>
        <v>24-04</v>
      </c>
      <c r="L2466" s="101">
        <f>MONTH(jaar_zip[[#This Row],[Datum]])</f>
        <v>1</v>
      </c>
      <c r="M2466" s="101">
        <f>IF(ISNUMBER(jaar_zip[[#This Row],[etmaaltemperatuur]]),IF(jaar_zip[[#This Row],[etmaaltemperatuur]]&lt;stookgrens,stookgrens-jaar_zip[[#This Row],[etmaaltemperatuur]],0),"")</f>
        <v>10.9</v>
      </c>
      <c r="N2466" s="101">
        <f>IF(ISNUMBER(jaar_zip[[#This Row],[graaddagen]]),IF(OR(MONTH(jaar_zip[[#This Row],[Datum]])=1,MONTH(jaar_zip[[#This Row],[Datum]])=2,MONTH(jaar_zip[[#This Row],[Datum]])=11,MONTH(jaar_zip[[#This Row],[Datum]])=12),1.1,IF(OR(MONTH(jaar_zip[[#This Row],[Datum]])=3,MONTH(jaar_zip[[#This Row],[Datum]])=10),1,0.8))*jaar_zip[[#This Row],[graaddagen]],"")</f>
        <v>11.990000000000002</v>
      </c>
      <c r="O2466" s="101">
        <f>IF(ISNUMBER(jaar_zip[[#This Row],[etmaaltemperatuur]]),IF(jaar_zip[[#This Row],[etmaaltemperatuur]]&gt;stookgrens,jaar_zip[[#This Row],[etmaaltemperatuur]]-stookgrens,0),"")</f>
        <v>0</v>
      </c>
    </row>
    <row r="2467" spans="1:15" x14ac:dyDescent="0.3">
      <c r="A2467">
        <v>310</v>
      </c>
      <c r="B2467">
        <v>20240126</v>
      </c>
      <c r="C2467">
        <v>8.1999999999999993</v>
      </c>
      <c r="D2467">
        <v>7.8</v>
      </c>
      <c r="E2467">
        <v>610</v>
      </c>
      <c r="F2467">
        <v>1.3</v>
      </c>
      <c r="G2467">
        <v>1027.2</v>
      </c>
      <c r="H2467">
        <v>81</v>
      </c>
      <c r="I2467" s="101" t="s">
        <v>32</v>
      </c>
      <c r="J2467" s="1">
        <f>DATEVALUE(RIGHT(jaar_zip[[#This Row],[YYYYMMDD]],2)&amp;"-"&amp;MID(jaar_zip[[#This Row],[YYYYMMDD]],5,2)&amp;"-"&amp;LEFT(jaar_zip[[#This Row],[YYYYMMDD]],4))</f>
        <v>45317</v>
      </c>
      <c r="K2467" s="101" t="str">
        <f>IF(AND(VALUE(MONTH(jaar_zip[[#This Row],[Datum]]))=1,VALUE(WEEKNUM(jaar_zip[[#This Row],[Datum]],21))&gt;51),RIGHT(YEAR(jaar_zip[[#This Row],[Datum]])-1,2),RIGHT(YEAR(jaar_zip[[#This Row],[Datum]]),2))&amp;"-"&amp; TEXT(WEEKNUM(jaar_zip[[#This Row],[Datum]],21),"00")</f>
        <v>24-04</v>
      </c>
      <c r="L2467" s="101">
        <f>MONTH(jaar_zip[[#This Row],[Datum]])</f>
        <v>1</v>
      </c>
      <c r="M2467" s="101">
        <f>IF(ISNUMBER(jaar_zip[[#This Row],[etmaaltemperatuur]]),IF(jaar_zip[[#This Row],[etmaaltemperatuur]]&lt;stookgrens,stookgrens-jaar_zip[[#This Row],[etmaaltemperatuur]],0),"")</f>
        <v>10.199999999999999</v>
      </c>
      <c r="N2467" s="101">
        <f>IF(ISNUMBER(jaar_zip[[#This Row],[graaddagen]]),IF(OR(MONTH(jaar_zip[[#This Row],[Datum]])=1,MONTH(jaar_zip[[#This Row],[Datum]])=2,MONTH(jaar_zip[[#This Row],[Datum]])=11,MONTH(jaar_zip[[#This Row],[Datum]])=12),1.1,IF(OR(MONTH(jaar_zip[[#This Row],[Datum]])=3,MONTH(jaar_zip[[#This Row],[Datum]])=10),1,0.8))*jaar_zip[[#This Row],[graaddagen]],"")</f>
        <v>11.22</v>
      </c>
      <c r="O2467" s="101">
        <f>IF(ISNUMBER(jaar_zip[[#This Row],[etmaaltemperatuur]]),IF(jaar_zip[[#This Row],[etmaaltemperatuur]]&gt;stookgrens,jaar_zip[[#This Row],[etmaaltemperatuur]]-stookgrens,0),"")</f>
        <v>0</v>
      </c>
    </row>
    <row r="2468" spans="1:15" x14ac:dyDescent="0.3">
      <c r="A2468">
        <v>310</v>
      </c>
      <c r="B2468">
        <v>20240127</v>
      </c>
      <c r="C2468">
        <v>4.3</v>
      </c>
      <c r="D2468">
        <v>4.5999999999999996</v>
      </c>
      <c r="E2468">
        <v>504</v>
      </c>
      <c r="F2468">
        <v>0</v>
      </c>
      <c r="G2468">
        <v>1034.7</v>
      </c>
      <c r="H2468">
        <v>85</v>
      </c>
      <c r="I2468" s="101" t="s">
        <v>32</v>
      </c>
      <c r="J2468" s="1">
        <f>DATEVALUE(RIGHT(jaar_zip[[#This Row],[YYYYMMDD]],2)&amp;"-"&amp;MID(jaar_zip[[#This Row],[YYYYMMDD]],5,2)&amp;"-"&amp;LEFT(jaar_zip[[#This Row],[YYYYMMDD]],4))</f>
        <v>45318</v>
      </c>
      <c r="K2468" s="101" t="str">
        <f>IF(AND(VALUE(MONTH(jaar_zip[[#This Row],[Datum]]))=1,VALUE(WEEKNUM(jaar_zip[[#This Row],[Datum]],21))&gt;51),RIGHT(YEAR(jaar_zip[[#This Row],[Datum]])-1,2),RIGHT(YEAR(jaar_zip[[#This Row],[Datum]]),2))&amp;"-"&amp; TEXT(WEEKNUM(jaar_zip[[#This Row],[Datum]],21),"00")</f>
        <v>24-04</v>
      </c>
      <c r="L2468" s="101">
        <f>MONTH(jaar_zip[[#This Row],[Datum]])</f>
        <v>1</v>
      </c>
      <c r="M2468" s="101">
        <f>IF(ISNUMBER(jaar_zip[[#This Row],[etmaaltemperatuur]]),IF(jaar_zip[[#This Row],[etmaaltemperatuur]]&lt;stookgrens,stookgrens-jaar_zip[[#This Row],[etmaaltemperatuur]],0),"")</f>
        <v>13.4</v>
      </c>
      <c r="N2468" s="101">
        <f>IF(ISNUMBER(jaar_zip[[#This Row],[graaddagen]]),IF(OR(MONTH(jaar_zip[[#This Row],[Datum]])=1,MONTH(jaar_zip[[#This Row],[Datum]])=2,MONTH(jaar_zip[[#This Row],[Datum]])=11,MONTH(jaar_zip[[#This Row],[Datum]])=12),1.1,IF(OR(MONTH(jaar_zip[[#This Row],[Datum]])=3,MONTH(jaar_zip[[#This Row],[Datum]])=10),1,0.8))*jaar_zip[[#This Row],[graaddagen]],"")</f>
        <v>14.740000000000002</v>
      </c>
      <c r="O2468" s="101">
        <f>IF(ISNUMBER(jaar_zip[[#This Row],[etmaaltemperatuur]]),IF(jaar_zip[[#This Row],[etmaaltemperatuur]]&gt;stookgrens,jaar_zip[[#This Row],[etmaaltemperatuur]]-stookgrens,0),"")</f>
        <v>0</v>
      </c>
    </row>
    <row r="2469" spans="1:15" x14ac:dyDescent="0.3">
      <c r="A2469">
        <v>310</v>
      </c>
      <c r="B2469">
        <v>20240128</v>
      </c>
      <c r="C2469">
        <v>5.3</v>
      </c>
      <c r="D2469">
        <v>5.5</v>
      </c>
      <c r="E2469">
        <v>517</v>
      </c>
      <c r="F2469">
        <v>0</v>
      </c>
      <c r="G2469">
        <v>1026.2</v>
      </c>
      <c r="H2469">
        <v>78</v>
      </c>
      <c r="I2469" s="101" t="s">
        <v>32</v>
      </c>
      <c r="J2469" s="1">
        <f>DATEVALUE(RIGHT(jaar_zip[[#This Row],[YYYYMMDD]],2)&amp;"-"&amp;MID(jaar_zip[[#This Row],[YYYYMMDD]],5,2)&amp;"-"&amp;LEFT(jaar_zip[[#This Row],[YYYYMMDD]],4))</f>
        <v>45319</v>
      </c>
      <c r="K2469" s="101" t="str">
        <f>IF(AND(VALUE(MONTH(jaar_zip[[#This Row],[Datum]]))=1,VALUE(WEEKNUM(jaar_zip[[#This Row],[Datum]],21))&gt;51),RIGHT(YEAR(jaar_zip[[#This Row],[Datum]])-1,2),RIGHT(YEAR(jaar_zip[[#This Row],[Datum]]),2))&amp;"-"&amp; TEXT(WEEKNUM(jaar_zip[[#This Row],[Datum]],21),"00")</f>
        <v>24-04</v>
      </c>
      <c r="L2469" s="101">
        <f>MONTH(jaar_zip[[#This Row],[Datum]])</f>
        <v>1</v>
      </c>
      <c r="M2469" s="101">
        <f>IF(ISNUMBER(jaar_zip[[#This Row],[etmaaltemperatuur]]),IF(jaar_zip[[#This Row],[etmaaltemperatuur]]&lt;stookgrens,stookgrens-jaar_zip[[#This Row],[etmaaltemperatuur]],0),"")</f>
        <v>12.5</v>
      </c>
      <c r="N2469" s="101">
        <f>IF(ISNUMBER(jaar_zip[[#This Row],[graaddagen]]),IF(OR(MONTH(jaar_zip[[#This Row],[Datum]])=1,MONTH(jaar_zip[[#This Row],[Datum]])=2,MONTH(jaar_zip[[#This Row],[Datum]])=11,MONTH(jaar_zip[[#This Row],[Datum]])=12),1.1,IF(OR(MONTH(jaar_zip[[#This Row],[Datum]])=3,MONTH(jaar_zip[[#This Row],[Datum]])=10),1,0.8))*jaar_zip[[#This Row],[graaddagen]],"")</f>
        <v>13.750000000000002</v>
      </c>
      <c r="O2469" s="101">
        <f>IF(ISNUMBER(jaar_zip[[#This Row],[etmaaltemperatuur]]),IF(jaar_zip[[#This Row],[etmaaltemperatuur]]&gt;stookgrens,jaar_zip[[#This Row],[etmaaltemperatuur]]-stookgrens,0),"")</f>
        <v>0</v>
      </c>
    </row>
    <row r="2470" spans="1:15" x14ac:dyDescent="0.3">
      <c r="A2470">
        <v>310</v>
      </c>
      <c r="B2470">
        <v>20240129</v>
      </c>
      <c r="C2470">
        <v>5</v>
      </c>
      <c r="D2470">
        <v>7</v>
      </c>
      <c r="E2470">
        <v>495</v>
      </c>
      <c r="F2470">
        <v>0</v>
      </c>
      <c r="G2470">
        <v>1025.3</v>
      </c>
      <c r="H2470">
        <v>87</v>
      </c>
      <c r="I2470" s="101" t="s">
        <v>32</v>
      </c>
      <c r="J2470" s="1">
        <f>DATEVALUE(RIGHT(jaar_zip[[#This Row],[YYYYMMDD]],2)&amp;"-"&amp;MID(jaar_zip[[#This Row],[YYYYMMDD]],5,2)&amp;"-"&amp;LEFT(jaar_zip[[#This Row],[YYYYMMDD]],4))</f>
        <v>45320</v>
      </c>
      <c r="K2470" s="101" t="str">
        <f>IF(AND(VALUE(MONTH(jaar_zip[[#This Row],[Datum]]))=1,VALUE(WEEKNUM(jaar_zip[[#This Row],[Datum]],21))&gt;51),RIGHT(YEAR(jaar_zip[[#This Row],[Datum]])-1,2),RIGHT(YEAR(jaar_zip[[#This Row],[Datum]]),2))&amp;"-"&amp; TEXT(WEEKNUM(jaar_zip[[#This Row],[Datum]],21),"00")</f>
        <v>24-05</v>
      </c>
      <c r="L2470" s="101">
        <f>MONTH(jaar_zip[[#This Row],[Datum]])</f>
        <v>1</v>
      </c>
      <c r="M2470" s="101">
        <f>IF(ISNUMBER(jaar_zip[[#This Row],[etmaaltemperatuur]]),IF(jaar_zip[[#This Row],[etmaaltemperatuur]]&lt;stookgrens,stookgrens-jaar_zip[[#This Row],[etmaaltemperatuur]],0),"")</f>
        <v>11</v>
      </c>
      <c r="N2470" s="101">
        <f>IF(ISNUMBER(jaar_zip[[#This Row],[graaddagen]]),IF(OR(MONTH(jaar_zip[[#This Row],[Datum]])=1,MONTH(jaar_zip[[#This Row],[Datum]])=2,MONTH(jaar_zip[[#This Row],[Datum]])=11,MONTH(jaar_zip[[#This Row],[Datum]])=12),1.1,IF(OR(MONTH(jaar_zip[[#This Row],[Datum]])=3,MONTH(jaar_zip[[#This Row],[Datum]])=10),1,0.8))*jaar_zip[[#This Row],[graaddagen]],"")</f>
        <v>12.100000000000001</v>
      </c>
      <c r="O2470" s="101">
        <f>IF(ISNUMBER(jaar_zip[[#This Row],[etmaaltemperatuur]]),IF(jaar_zip[[#This Row],[etmaaltemperatuur]]&gt;stookgrens,jaar_zip[[#This Row],[etmaaltemperatuur]]-stookgrens,0),"")</f>
        <v>0</v>
      </c>
    </row>
    <row r="2471" spans="1:15" x14ac:dyDescent="0.3">
      <c r="A2471">
        <v>310</v>
      </c>
      <c r="B2471">
        <v>20240130</v>
      </c>
      <c r="C2471">
        <v>6.6</v>
      </c>
      <c r="D2471">
        <v>7.4</v>
      </c>
      <c r="E2471">
        <v>151</v>
      </c>
      <c r="F2471">
        <v>0.7</v>
      </c>
      <c r="G2471">
        <v>1028.5</v>
      </c>
      <c r="H2471">
        <v>90</v>
      </c>
      <c r="I2471" s="101" t="s">
        <v>32</v>
      </c>
      <c r="J2471" s="1">
        <f>DATEVALUE(RIGHT(jaar_zip[[#This Row],[YYYYMMDD]],2)&amp;"-"&amp;MID(jaar_zip[[#This Row],[YYYYMMDD]],5,2)&amp;"-"&amp;LEFT(jaar_zip[[#This Row],[YYYYMMDD]],4))</f>
        <v>45321</v>
      </c>
      <c r="K2471" s="101" t="str">
        <f>IF(AND(VALUE(MONTH(jaar_zip[[#This Row],[Datum]]))=1,VALUE(WEEKNUM(jaar_zip[[#This Row],[Datum]],21))&gt;51),RIGHT(YEAR(jaar_zip[[#This Row],[Datum]])-1,2),RIGHT(YEAR(jaar_zip[[#This Row],[Datum]]),2))&amp;"-"&amp; TEXT(WEEKNUM(jaar_zip[[#This Row],[Datum]],21),"00")</f>
        <v>24-05</v>
      </c>
      <c r="L2471" s="101">
        <f>MONTH(jaar_zip[[#This Row],[Datum]])</f>
        <v>1</v>
      </c>
      <c r="M2471" s="101">
        <f>IF(ISNUMBER(jaar_zip[[#This Row],[etmaaltemperatuur]]),IF(jaar_zip[[#This Row],[etmaaltemperatuur]]&lt;stookgrens,stookgrens-jaar_zip[[#This Row],[etmaaltemperatuur]],0),"")</f>
        <v>10.6</v>
      </c>
      <c r="N2471" s="101">
        <f>IF(ISNUMBER(jaar_zip[[#This Row],[graaddagen]]),IF(OR(MONTH(jaar_zip[[#This Row],[Datum]])=1,MONTH(jaar_zip[[#This Row],[Datum]])=2,MONTH(jaar_zip[[#This Row],[Datum]])=11,MONTH(jaar_zip[[#This Row],[Datum]])=12),1.1,IF(OR(MONTH(jaar_zip[[#This Row],[Datum]])=3,MONTH(jaar_zip[[#This Row],[Datum]])=10),1,0.8))*jaar_zip[[#This Row],[graaddagen]],"")</f>
        <v>11.66</v>
      </c>
      <c r="O2471" s="101">
        <f>IF(ISNUMBER(jaar_zip[[#This Row],[etmaaltemperatuur]]),IF(jaar_zip[[#This Row],[etmaaltemperatuur]]&gt;stookgrens,jaar_zip[[#This Row],[etmaaltemperatuur]]-stookgrens,0),"")</f>
        <v>0</v>
      </c>
    </row>
    <row r="2472" spans="1:15" x14ac:dyDescent="0.3">
      <c r="A2472">
        <v>310</v>
      </c>
      <c r="B2472">
        <v>20240131</v>
      </c>
      <c r="C2472">
        <v>6.9</v>
      </c>
      <c r="D2472">
        <v>6.9</v>
      </c>
      <c r="E2472">
        <v>401</v>
      </c>
      <c r="F2472">
        <v>2.7</v>
      </c>
      <c r="G2472">
        <v>1030.5999999999999</v>
      </c>
      <c r="H2472">
        <v>85</v>
      </c>
      <c r="I2472" s="101" t="s">
        <v>32</v>
      </c>
      <c r="J2472" s="1">
        <f>DATEVALUE(RIGHT(jaar_zip[[#This Row],[YYYYMMDD]],2)&amp;"-"&amp;MID(jaar_zip[[#This Row],[YYYYMMDD]],5,2)&amp;"-"&amp;LEFT(jaar_zip[[#This Row],[YYYYMMDD]],4))</f>
        <v>45322</v>
      </c>
      <c r="K2472" s="101" t="str">
        <f>IF(AND(VALUE(MONTH(jaar_zip[[#This Row],[Datum]]))=1,VALUE(WEEKNUM(jaar_zip[[#This Row],[Datum]],21))&gt;51),RIGHT(YEAR(jaar_zip[[#This Row],[Datum]])-1,2),RIGHT(YEAR(jaar_zip[[#This Row],[Datum]]),2))&amp;"-"&amp; TEXT(WEEKNUM(jaar_zip[[#This Row],[Datum]],21),"00")</f>
        <v>24-05</v>
      </c>
      <c r="L2472" s="101">
        <f>MONTH(jaar_zip[[#This Row],[Datum]])</f>
        <v>1</v>
      </c>
      <c r="M2472" s="101">
        <f>IF(ISNUMBER(jaar_zip[[#This Row],[etmaaltemperatuur]]),IF(jaar_zip[[#This Row],[etmaaltemperatuur]]&lt;stookgrens,stookgrens-jaar_zip[[#This Row],[etmaaltemperatuur]],0),"")</f>
        <v>11.1</v>
      </c>
      <c r="N2472" s="101">
        <f>IF(ISNUMBER(jaar_zip[[#This Row],[graaddagen]]),IF(OR(MONTH(jaar_zip[[#This Row],[Datum]])=1,MONTH(jaar_zip[[#This Row],[Datum]])=2,MONTH(jaar_zip[[#This Row],[Datum]])=11,MONTH(jaar_zip[[#This Row],[Datum]])=12),1.1,IF(OR(MONTH(jaar_zip[[#This Row],[Datum]])=3,MONTH(jaar_zip[[#This Row],[Datum]])=10),1,0.8))*jaar_zip[[#This Row],[graaddagen]],"")</f>
        <v>12.21</v>
      </c>
      <c r="O2472" s="101">
        <f>IF(ISNUMBER(jaar_zip[[#This Row],[etmaaltemperatuur]]),IF(jaar_zip[[#This Row],[etmaaltemperatuur]]&gt;stookgrens,jaar_zip[[#This Row],[etmaaltemperatuur]]-stookgrens,0),"")</f>
        <v>0</v>
      </c>
    </row>
    <row r="2473" spans="1:15" x14ac:dyDescent="0.3">
      <c r="A2473">
        <v>310</v>
      </c>
      <c r="B2473">
        <v>20240201</v>
      </c>
      <c r="C2473">
        <v>5.0999999999999996</v>
      </c>
      <c r="D2473">
        <v>6.5</v>
      </c>
      <c r="E2473">
        <v>685</v>
      </c>
      <c r="F2473">
        <v>1.2</v>
      </c>
      <c r="G2473">
        <v>1031.5</v>
      </c>
      <c r="H2473">
        <v>86</v>
      </c>
      <c r="I2473" s="101" t="s">
        <v>32</v>
      </c>
      <c r="J2473" s="1">
        <f>DATEVALUE(RIGHT(jaar_zip[[#This Row],[YYYYMMDD]],2)&amp;"-"&amp;MID(jaar_zip[[#This Row],[YYYYMMDD]],5,2)&amp;"-"&amp;LEFT(jaar_zip[[#This Row],[YYYYMMDD]],4))</f>
        <v>45323</v>
      </c>
      <c r="K2473" s="101" t="str">
        <f>IF(AND(VALUE(MONTH(jaar_zip[[#This Row],[Datum]]))=1,VALUE(WEEKNUM(jaar_zip[[#This Row],[Datum]],21))&gt;51),RIGHT(YEAR(jaar_zip[[#This Row],[Datum]])-1,2),RIGHT(YEAR(jaar_zip[[#This Row],[Datum]]),2))&amp;"-"&amp; TEXT(WEEKNUM(jaar_zip[[#This Row],[Datum]],21),"00")</f>
        <v>24-05</v>
      </c>
      <c r="L2473" s="101">
        <f>MONTH(jaar_zip[[#This Row],[Datum]])</f>
        <v>2</v>
      </c>
      <c r="M2473" s="101">
        <f>IF(ISNUMBER(jaar_zip[[#This Row],[etmaaltemperatuur]]),IF(jaar_zip[[#This Row],[etmaaltemperatuur]]&lt;stookgrens,stookgrens-jaar_zip[[#This Row],[etmaaltemperatuur]],0),"")</f>
        <v>11.5</v>
      </c>
      <c r="N2473" s="101">
        <f>IF(ISNUMBER(jaar_zip[[#This Row],[graaddagen]]),IF(OR(MONTH(jaar_zip[[#This Row],[Datum]])=1,MONTH(jaar_zip[[#This Row],[Datum]])=2,MONTH(jaar_zip[[#This Row],[Datum]])=11,MONTH(jaar_zip[[#This Row],[Datum]])=12),1.1,IF(OR(MONTH(jaar_zip[[#This Row],[Datum]])=3,MONTH(jaar_zip[[#This Row],[Datum]])=10),1,0.8))*jaar_zip[[#This Row],[graaddagen]],"")</f>
        <v>12.65</v>
      </c>
      <c r="O2473" s="101">
        <f>IF(ISNUMBER(jaar_zip[[#This Row],[etmaaltemperatuur]]),IF(jaar_zip[[#This Row],[etmaaltemperatuur]]&gt;stookgrens,jaar_zip[[#This Row],[etmaaltemperatuur]]-stookgrens,0),"")</f>
        <v>0</v>
      </c>
    </row>
    <row r="2474" spans="1:15" x14ac:dyDescent="0.3">
      <c r="A2474">
        <v>310</v>
      </c>
      <c r="B2474">
        <v>20240202</v>
      </c>
      <c r="C2474">
        <v>9.9</v>
      </c>
      <c r="D2474">
        <v>7.4</v>
      </c>
      <c r="E2474">
        <v>468</v>
      </c>
      <c r="F2474">
        <v>0</v>
      </c>
      <c r="G2474">
        <v>1028.7</v>
      </c>
      <c r="H2474">
        <v>91</v>
      </c>
      <c r="I2474" s="101" t="s">
        <v>32</v>
      </c>
      <c r="J2474" s="1">
        <f>DATEVALUE(RIGHT(jaar_zip[[#This Row],[YYYYMMDD]],2)&amp;"-"&amp;MID(jaar_zip[[#This Row],[YYYYMMDD]],5,2)&amp;"-"&amp;LEFT(jaar_zip[[#This Row],[YYYYMMDD]],4))</f>
        <v>45324</v>
      </c>
      <c r="K2474" s="101" t="str">
        <f>IF(AND(VALUE(MONTH(jaar_zip[[#This Row],[Datum]]))=1,VALUE(WEEKNUM(jaar_zip[[#This Row],[Datum]],21))&gt;51),RIGHT(YEAR(jaar_zip[[#This Row],[Datum]])-1,2),RIGHT(YEAR(jaar_zip[[#This Row],[Datum]]),2))&amp;"-"&amp; TEXT(WEEKNUM(jaar_zip[[#This Row],[Datum]],21),"00")</f>
        <v>24-05</v>
      </c>
      <c r="L2474" s="101">
        <f>MONTH(jaar_zip[[#This Row],[Datum]])</f>
        <v>2</v>
      </c>
      <c r="M2474" s="101">
        <f>IF(ISNUMBER(jaar_zip[[#This Row],[etmaaltemperatuur]]),IF(jaar_zip[[#This Row],[etmaaltemperatuur]]&lt;stookgrens,stookgrens-jaar_zip[[#This Row],[etmaaltemperatuur]],0),"")</f>
        <v>10.6</v>
      </c>
      <c r="N2474" s="101">
        <f>IF(ISNUMBER(jaar_zip[[#This Row],[graaddagen]]),IF(OR(MONTH(jaar_zip[[#This Row],[Datum]])=1,MONTH(jaar_zip[[#This Row],[Datum]])=2,MONTH(jaar_zip[[#This Row],[Datum]])=11,MONTH(jaar_zip[[#This Row],[Datum]])=12),1.1,IF(OR(MONTH(jaar_zip[[#This Row],[Datum]])=3,MONTH(jaar_zip[[#This Row],[Datum]])=10),1,0.8))*jaar_zip[[#This Row],[graaddagen]],"")</f>
        <v>11.66</v>
      </c>
      <c r="O2474" s="101">
        <f>IF(ISNUMBER(jaar_zip[[#This Row],[etmaaltemperatuur]]),IF(jaar_zip[[#This Row],[etmaaltemperatuur]]&gt;stookgrens,jaar_zip[[#This Row],[etmaaltemperatuur]]-stookgrens,0),"")</f>
        <v>0</v>
      </c>
    </row>
    <row r="2475" spans="1:15" x14ac:dyDescent="0.3">
      <c r="A2475">
        <v>310</v>
      </c>
      <c r="B2475">
        <v>20240203</v>
      </c>
      <c r="C2475">
        <v>9.6999999999999993</v>
      </c>
      <c r="D2475">
        <v>8.6999999999999993</v>
      </c>
      <c r="E2475">
        <v>268</v>
      </c>
      <c r="F2475">
        <v>0.6</v>
      </c>
      <c r="G2475">
        <v>1026.5</v>
      </c>
      <c r="H2475">
        <v>92</v>
      </c>
      <c r="I2475" s="101" t="s">
        <v>32</v>
      </c>
      <c r="J2475" s="1">
        <f>DATEVALUE(RIGHT(jaar_zip[[#This Row],[YYYYMMDD]],2)&amp;"-"&amp;MID(jaar_zip[[#This Row],[YYYYMMDD]],5,2)&amp;"-"&amp;LEFT(jaar_zip[[#This Row],[YYYYMMDD]],4))</f>
        <v>45325</v>
      </c>
      <c r="K2475" s="101" t="str">
        <f>IF(AND(VALUE(MONTH(jaar_zip[[#This Row],[Datum]]))=1,VALUE(WEEKNUM(jaar_zip[[#This Row],[Datum]],21))&gt;51),RIGHT(YEAR(jaar_zip[[#This Row],[Datum]])-1,2),RIGHT(YEAR(jaar_zip[[#This Row],[Datum]]),2))&amp;"-"&amp; TEXT(WEEKNUM(jaar_zip[[#This Row],[Datum]],21),"00")</f>
        <v>24-05</v>
      </c>
      <c r="L2475" s="101">
        <f>MONTH(jaar_zip[[#This Row],[Datum]])</f>
        <v>2</v>
      </c>
      <c r="M2475" s="101">
        <f>IF(ISNUMBER(jaar_zip[[#This Row],[etmaaltemperatuur]]),IF(jaar_zip[[#This Row],[etmaaltemperatuur]]&lt;stookgrens,stookgrens-jaar_zip[[#This Row],[etmaaltemperatuur]],0),"")</f>
        <v>9.3000000000000007</v>
      </c>
      <c r="N2475" s="101">
        <f>IF(ISNUMBER(jaar_zip[[#This Row],[graaddagen]]),IF(OR(MONTH(jaar_zip[[#This Row],[Datum]])=1,MONTH(jaar_zip[[#This Row],[Datum]])=2,MONTH(jaar_zip[[#This Row],[Datum]])=11,MONTH(jaar_zip[[#This Row],[Datum]])=12),1.1,IF(OR(MONTH(jaar_zip[[#This Row],[Datum]])=3,MONTH(jaar_zip[[#This Row],[Datum]])=10),1,0.8))*jaar_zip[[#This Row],[graaddagen]],"")</f>
        <v>10.230000000000002</v>
      </c>
      <c r="O2475" s="101">
        <f>IF(ISNUMBER(jaar_zip[[#This Row],[etmaaltemperatuur]]),IF(jaar_zip[[#This Row],[etmaaltemperatuur]]&gt;stookgrens,jaar_zip[[#This Row],[etmaaltemperatuur]]-stookgrens,0),"")</f>
        <v>0</v>
      </c>
    </row>
    <row r="2476" spans="1:15" x14ac:dyDescent="0.3">
      <c r="A2476">
        <v>310</v>
      </c>
      <c r="B2476">
        <v>20240204</v>
      </c>
      <c r="C2476">
        <v>12.8</v>
      </c>
      <c r="D2476">
        <v>9.1</v>
      </c>
      <c r="E2476">
        <v>483</v>
      </c>
      <c r="F2476">
        <v>-0.1</v>
      </c>
      <c r="G2476">
        <v>1022.9</v>
      </c>
      <c r="H2476">
        <v>90</v>
      </c>
      <c r="I2476" s="101" t="s">
        <v>32</v>
      </c>
      <c r="J2476" s="1">
        <f>DATEVALUE(RIGHT(jaar_zip[[#This Row],[YYYYMMDD]],2)&amp;"-"&amp;MID(jaar_zip[[#This Row],[YYYYMMDD]],5,2)&amp;"-"&amp;LEFT(jaar_zip[[#This Row],[YYYYMMDD]],4))</f>
        <v>45326</v>
      </c>
      <c r="K2476" s="101" t="str">
        <f>IF(AND(VALUE(MONTH(jaar_zip[[#This Row],[Datum]]))=1,VALUE(WEEKNUM(jaar_zip[[#This Row],[Datum]],21))&gt;51),RIGHT(YEAR(jaar_zip[[#This Row],[Datum]])-1,2),RIGHT(YEAR(jaar_zip[[#This Row],[Datum]]),2))&amp;"-"&amp; TEXT(WEEKNUM(jaar_zip[[#This Row],[Datum]],21),"00")</f>
        <v>24-05</v>
      </c>
      <c r="L2476" s="101">
        <f>MONTH(jaar_zip[[#This Row],[Datum]])</f>
        <v>2</v>
      </c>
      <c r="M2476" s="101">
        <f>IF(ISNUMBER(jaar_zip[[#This Row],[etmaaltemperatuur]]),IF(jaar_zip[[#This Row],[etmaaltemperatuur]]&lt;stookgrens,stookgrens-jaar_zip[[#This Row],[etmaaltemperatuur]],0),"")</f>
        <v>8.9</v>
      </c>
      <c r="N2476" s="101">
        <f>IF(ISNUMBER(jaar_zip[[#This Row],[graaddagen]]),IF(OR(MONTH(jaar_zip[[#This Row],[Datum]])=1,MONTH(jaar_zip[[#This Row],[Datum]])=2,MONTH(jaar_zip[[#This Row],[Datum]])=11,MONTH(jaar_zip[[#This Row],[Datum]])=12),1.1,IF(OR(MONTH(jaar_zip[[#This Row],[Datum]])=3,MONTH(jaar_zip[[#This Row],[Datum]])=10),1,0.8))*jaar_zip[[#This Row],[graaddagen]],"")</f>
        <v>9.7900000000000009</v>
      </c>
      <c r="O2476" s="101">
        <f>IF(ISNUMBER(jaar_zip[[#This Row],[etmaaltemperatuur]]),IF(jaar_zip[[#This Row],[etmaaltemperatuur]]&gt;stookgrens,jaar_zip[[#This Row],[etmaaltemperatuur]]-stookgrens,0),"")</f>
        <v>0</v>
      </c>
    </row>
    <row r="2477" spans="1:15" x14ac:dyDescent="0.3">
      <c r="A2477">
        <v>310</v>
      </c>
      <c r="B2477">
        <v>20240205</v>
      </c>
      <c r="C2477">
        <v>13</v>
      </c>
      <c r="D2477">
        <v>8.9</v>
      </c>
      <c r="E2477">
        <v>320</v>
      </c>
      <c r="F2477">
        <v>0.2</v>
      </c>
      <c r="G2477">
        <v>1019.4</v>
      </c>
      <c r="H2477">
        <v>85</v>
      </c>
      <c r="I2477" s="101" t="s">
        <v>32</v>
      </c>
      <c r="J2477" s="1">
        <f>DATEVALUE(RIGHT(jaar_zip[[#This Row],[YYYYMMDD]],2)&amp;"-"&amp;MID(jaar_zip[[#This Row],[YYYYMMDD]],5,2)&amp;"-"&amp;LEFT(jaar_zip[[#This Row],[YYYYMMDD]],4))</f>
        <v>45327</v>
      </c>
      <c r="K2477" s="101" t="str">
        <f>IF(AND(VALUE(MONTH(jaar_zip[[#This Row],[Datum]]))=1,VALUE(WEEKNUM(jaar_zip[[#This Row],[Datum]],21))&gt;51),RIGHT(YEAR(jaar_zip[[#This Row],[Datum]])-1,2),RIGHT(YEAR(jaar_zip[[#This Row],[Datum]]),2))&amp;"-"&amp; TEXT(WEEKNUM(jaar_zip[[#This Row],[Datum]],21),"00")</f>
        <v>24-06</v>
      </c>
      <c r="L2477" s="101">
        <f>MONTH(jaar_zip[[#This Row],[Datum]])</f>
        <v>2</v>
      </c>
      <c r="M2477" s="101">
        <f>IF(ISNUMBER(jaar_zip[[#This Row],[etmaaltemperatuur]]),IF(jaar_zip[[#This Row],[etmaaltemperatuur]]&lt;stookgrens,stookgrens-jaar_zip[[#This Row],[etmaaltemperatuur]],0),"")</f>
        <v>9.1</v>
      </c>
      <c r="N2477" s="101">
        <f>IF(ISNUMBER(jaar_zip[[#This Row],[graaddagen]]),IF(OR(MONTH(jaar_zip[[#This Row],[Datum]])=1,MONTH(jaar_zip[[#This Row],[Datum]])=2,MONTH(jaar_zip[[#This Row],[Datum]])=11,MONTH(jaar_zip[[#This Row],[Datum]])=12),1.1,IF(OR(MONTH(jaar_zip[[#This Row],[Datum]])=3,MONTH(jaar_zip[[#This Row],[Datum]])=10),1,0.8))*jaar_zip[[#This Row],[graaddagen]],"")</f>
        <v>10.01</v>
      </c>
      <c r="O2477" s="101">
        <f>IF(ISNUMBER(jaar_zip[[#This Row],[etmaaltemperatuur]]),IF(jaar_zip[[#This Row],[etmaaltemperatuur]]&gt;stookgrens,jaar_zip[[#This Row],[etmaaltemperatuur]]-stookgrens,0),"")</f>
        <v>0</v>
      </c>
    </row>
    <row r="2478" spans="1:15" x14ac:dyDescent="0.3">
      <c r="A2478">
        <v>310</v>
      </c>
      <c r="B2478">
        <v>20240206</v>
      </c>
      <c r="C2478">
        <v>15.8</v>
      </c>
      <c r="D2478">
        <v>10.5</v>
      </c>
      <c r="E2478">
        <v>320</v>
      </c>
      <c r="F2478">
        <v>6.5</v>
      </c>
      <c r="G2478">
        <v>1009.5</v>
      </c>
      <c r="H2478">
        <v>83</v>
      </c>
      <c r="I2478" s="101" t="s">
        <v>32</v>
      </c>
      <c r="J2478" s="1">
        <f>DATEVALUE(RIGHT(jaar_zip[[#This Row],[YYYYMMDD]],2)&amp;"-"&amp;MID(jaar_zip[[#This Row],[YYYYMMDD]],5,2)&amp;"-"&amp;LEFT(jaar_zip[[#This Row],[YYYYMMDD]],4))</f>
        <v>45328</v>
      </c>
      <c r="K2478" s="101" t="str">
        <f>IF(AND(VALUE(MONTH(jaar_zip[[#This Row],[Datum]]))=1,VALUE(WEEKNUM(jaar_zip[[#This Row],[Datum]],21))&gt;51),RIGHT(YEAR(jaar_zip[[#This Row],[Datum]])-1,2),RIGHT(YEAR(jaar_zip[[#This Row],[Datum]]),2))&amp;"-"&amp; TEXT(WEEKNUM(jaar_zip[[#This Row],[Datum]],21),"00")</f>
        <v>24-06</v>
      </c>
      <c r="L2478" s="101">
        <f>MONTH(jaar_zip[[#This Row],[Datum]])</f>
        <v>2</v>
      </c>
      <c r="M2478" s="101">
        <f>IF(ISNUMBER(jaar_zip[[#This Row],[etmaaltemperatuur]]),IF(jaar_zip[[#This Row],[etmaaltemperatuur]]&lt;stookgrens,stookgrens-jaar_zip[[#This Row],[etmaaltemperatuur]],0),"")</f>
        <v>7.5</v>
      </c>
      <c r="N2478" s="101">
        <f>IF(ISNUMBER(jaar_zip[[#This Row],[graaddagen]]),IF(OR(MONTH(jaar_zip[[#This Row],[Datum]])=1,MONTH(jaar_zip[[#This Row],[Datum]])=2,MONTH(jaar_zip[[#This Row],[Datum]])=11,MONTH(jaar_zip[[#This Row],[Datum]])=12),1.1,IF(OR(MONTH(jaar_zip[[#This Row],[Datum]])=3,MONTH(jaar_zip[[#This Row],[Datum]])=10),1,0.8))*jaar_zip[[#This Row],[graaddagen]],"")</f>
        <v>8.25</v>
      </c>
      <c r="O2478" s="101">
        <f>IF(ISNUMBER(jaar_zip[[#This Row],[etmaaltemperatuur]]),IF(jaar_zip[[#This Row],[etmaaltemperatuur]]&gt;stookgrens,jaar_zip[[#This Row],[etmaaltemperatuur]]-stookgrens,0),"")</f>
        <v>0</v>
      </c>
    </row>
    <row r="2479" spans="1:15" x14ac:dyDescent="0.3">
      <c r="A2479">
        <v>310</v>
      </c>
      <c r="B2479">
        <v>20240207</v>
      </c>
      <c r="C2479">
        <v>3.9</v>
      </c>
      <c r="D2479">
        <v>5.2</v>
      </c>
      <c r="E2479">
        <v>375</v>
      </c>
      <c r="F2479">
        <v>12.4</v>
      </c>
      <c r="G2479">
        <v>1005.2</v>
      </c>
      <c r="H2479">
        <v>88</v>
      </c>
      <c r="I2479" s="101" t="s">
        <v>32</v>
      </c>
      <c r="J2479" s="1">
        <f>DATEVALUE(RIGHT(jaar_zip[[#This Row],[YYYYMMDD]],2)&amp;"-"&amp;MID(jaar_zip[[#This Row],[YYYYMMDD]],5,2)&amp;"-"&amp;LEFT(jaar_zip[[#This Row],[YYYYMMDD]],4))</f>
        <v>45329</v>
      </c>
      <c r="K2479" s="101" t="str">
        <f>IF(AND(VALUE(MONTH(jaar_zip[[#This Row],[Datum]]))=1,VALUE(WEEKNUM(jaar_zip[[#This Row],[Datum]],21))&gt;51),RIGHT(YEAR(jaar_zip[[#This Row],[Datum]])-1,2),RIGHT(YEAR(jaar_zip[[#This Row],[Datum]]),2))&amp;"-"&amp; TEXT(WEEKNUM(jaar_zip[[#This Row],[Datum]],21),"00")</f>
        <v>24-06</v>
      </c>
      <c r="L2479" s="101">
        <f>MONTH(jaar_zip[[#This Row],[Datum]])</f>
        <v>2</v>
      </c>
      <c r="M2479" s="101">
        <f>IF(ISNUMBER(jaar_zip[[#This Row],[etmaaltemperatuur]]),IF(jaar_zip[[#This Row],[etmaaltemperatuur]]&lt;stookgrens,stookgrens-jaar_zip[[#This Row],[etmaaltemperatuur]],0),"")</f>
        <v>12.8</v>
      </c>
      <c r="N2479" s="101">
        <f>IF(ISNUMBER(jaar_zip[[#This Row],[graaddagen]]),IF(OR(MONTH(jaar_zip[[#This Row],[Datum]])=1,MONTH(jaar_zip[[#This Row],[Datum]])=2,MONTH(jaar_zip[[#This Row],[Datum]])=11,MONTH(jaar_zip[[#This Row],[Datum]])=12),1.1,IF(OR(MONTH(jaar_zip[[#This Row],[Datum]])=3,MONTH(jaar_zip[[#This Row],[Datum]])=10),1,0.8))*jaar_zip[[#This Row],[graaddagen]],"")</f>
        <v>14.080000000000002</v>
      </c>
      <c r="O2479" s="101">
        <f>IF(ISNUMBER(jaar_zip[[#This Row],[etmaaltemperatuur]]),IF(jaar_zip[[#This Row],[etmaaltemperatuur]]&gt;stookgrens,jaar_zip[[#This Row],[etmaaltemperatuur]]-stookgrens,0),"")</f>
        <v>0</v>
      </c>
    </row>
    <row r="2480" spans="1:15" x14ac:dyDescent="0.3">
      <c r="A2480">
        <v>310</v>
      </c>
      <c r="B2480">
        <v>20240208</v>
      </c>
      <c r="C2480">
        <v>7</v>
      </c>
      <c r="D2480">
        <v>6.5</v>
      </c>
      <c r="E2480">
        <v>92</v>
      </c>
      <c r="F2480">
        <v>19</v>
      </c>
      <c r="G2480">
        <v>994.6</v>
      </c>
      <c r="H2480">
        <v>93</v>
      </c>
      <c r="I2480" s="101" t="s">
        <v>32</v>
      </c>
      <c r="J2480" s="1">
        <f>DATEVALUE(RIGHT(jaar_zip[[#This Row],[YYYYMMDD]],2)&amp;"-"&amp;MID(jaar_zip[[#This Row],[YYYYMMDD]],5,2)&amp;"-"&amp;LEFT(jaar_zip[[#This Row],[YYYYMMDD]],4))</f>
        <v>45330</v>
      </c>
      <c r="K2480" s="101" t="str">
        <f>IF(AND(VALUE(MONTH(jaar_zip[[#This Row],[Datum]]))=1,VALUE(WEEKNUM(jaar_zip[[#This Row],[Datum]],21))&gt;51),RIGHT(YEAR(jaar_zip[[#This Row],[Datum]])-1,2),RIGHT(YEAR(jaar_zip[[#This Row],[Datum]]),2))&amp;"-"&amp; TEXT(WEEKNUM(jaar_zip[[#This Row],[Datum]],21),"00")</f>
        <v>24-06</v>
      </c>
      <c r="L2480" s="101">
        <f>MONTH(jaar_zip[[#This Row],[Datum]])</f>
        <v>2</v>
      </c>
      <c r="M2480" s="101">
        <f>IF(ISNUMBER(jaar_zip[[#This Row],[etmaaltemperatuur]]),IF(jaar_zip[[#This Row],[etmaaltemperatuur]]&lt;stookgrens,stookgrens-jaar_zip[[#This Row],[etmaaltemperatuur]],0),"")</f>
        <v>11.5</v>
      </c>
      <c r="N2480" s="101">
        <f>IF(ISNUMBER(jaar_zip[[#This Row],[graaddagen]]),IF(OR(MONTH(jaar_zip[[#This Row],[Datum]])=1,MONTH(jaar_zip[[#This Row],[Datum]])=2,MONTH(jaar_zip[[#This Row],[Datum]])=11,MONTH(jaar_zip[[#This Row],[Datum]])=12),1.1,IF(OR(MONTH(jaar_zip[[#This Row],[Datum]])=3,MONTH(jaar_zip[[#This Row],[Datum]])=10),1,0.8))*jaar_zip[[#This Row],[graaddagen]],"")</f>
        <v>12.65</v>
      </c>
      <c r="O2480" s="101">
        <f>IF(ISNUMBER(jaar_zip[[#This Row],[etmaaltemperatuur]]),IF(jaar_zip[[#This Row],[etmaaltemperatuur]]&gt;stookgrens,jaar_zip[[#This Row],[etmaaltemperatuur]]-stookgrens,0),"")</f>
        <v>0</v>
      </c>
    </row>
    <row r="2481" spans="1:15" x14ac:dyDescent="0.3">
      <c r="A2481">
        <v>310</v>
      </c>
      <c r="B2481">
        <v>20240209</v>
      </c>
      <c r="C2481">
        <v>9</v>
      </c>
      <c r="D2481">
        <v>10.199999999999999</v>
      </c>
      <c r="E2481">
        <v>382</v>
      </c>
      <c r="F2481">
        <v>2.2000000000000002</v>
      </c>
      <c r="G2481">
        <v>982.7</v>
      </c>
      <c r="H2481">
        <v>86</v>
      </c>
      <c r="I2481" s="101" t="s">
        <v>32</v>
      </c>
      <c r="J2481" s="1">
        <f>DATEVALUE(RIGHT(jaar_zip[[#This Row],[YYYYMMDD]],2)&amp;"-"&amp;MID(jaar_zip[[#This Row],[YYYYMMDD]],5,2)&amp;"-"&amp;LEFT(jaar_zip[[#This Row],[YYYYMMDD]],4))</f>
        <v>45331</v>
      </c>
      <c r="K2481" s="101" t="str">
        <f>IF(AND(VALUE(MONTH(jaar_zip[[#This Row],[Datum]]))=1,VALUE(WEEKNUM(jaar_zip[[#This Row],[Datum]],21))&gt;51),RIGHT(YEAR(jaar_zip[[#This Row],[Datum]])-1,2),RIGHT(YEAR(jaar_zip[[#This Row],[Datum]]),2))&amp;"-"&amp; TEXT(WEEKNUM(jaar_zip[[#This Row],[Datum]],21),"00")</f>
        <v>24-06</v>
      </c>
      <c r="L2481" s="101">
        <f>MONTH(jaar_zip[[#This Row],[Datum]])</f>
        <v>2</v>
      </c>
      <c r="M2481" s="101">
        <f>IF(ISNUMBER(jaar_zip[[#This Row],[etmaaltemperatuur]]),IF(jaar_zip[[#This Row],[etmaaltemperatuur]]&lt;stookgrens,stookgrens-jaar_zip[[#This Row],[etmaaltemperatuur]],0),"")</f>
        <v>7.8000000000000007</v>
      </c>
      <c r="N2481" s="101">
        <f>IF(ISNUMBER(jaar_zip[[#This Row],[graaddagen]]),IF(OR(MONTH(jaar_zip[[#This Row],[Datum]])=1,MONTH(jaar_zip[[#This Row],[Datum]])=2,MONTH(jaar_zip[[#This Row],[Datum]])=11,MONTH(jaar_zip[[#This Row],[Datum]])=12),1.1,IF(OR(MONTH(jaar_zip[[#This Row],[Datum]])=3,MONTH(jaar_zip[[#This Row],[Datum]])=10),1,0.8))*jaar_zip[[#This Row],[graaddagen]],"")</f>
        <v>8.5800000000000018</v>
      </c>
      <c r="O2481" s="101">
        <f>IF(ISNUMBER(jaar_zip[[#This Row],[etmaaltemperatuur]]),IF(jaar_zip[[#This Row],[etmaaltemperatuur]]&gt;stookgrens,jaar_zip[[#This Row],[etmaaltemperatuur]]-stookgrens,0),"")</f>
        <v>0</v>
      </c>
    </row>
    <row r="2482" spans="1:15" x14ac:dyDescent="0.3">
      <c r="A2482">
        <v>310</v>
      </c>
      <c r="B2482">
        <v>20240210</v>
      </c>
      <c r="C2482">
        <v>5.2</v>
      </c>
      <c r="D2482">
        <v>9.4</v>
      </c>
      <c r="E2482">
        <v>394</v>
      </c>
      <c r="F2482">
        <v>2.2999999999999998</v>
      </c>
      <c r="G2482">
        <v>985.2</v>
      </c>
      <c r="H2482">
        <v>91</v>
      </c>
      <c r="I2482" s="101" t="s">
        <v>32</v>
      </c>
      <c r="J2482" s="1">
        <f>DATEVALUE(RIGHT(jaar_zip[[#This Row],[YYYYMMDD]],2)&amp;"-"&amp;MID(jaar_zip[[#This Row],[YYYYMMDD]],5,2)&amp;"-"&amp;LEFT(jaar_zip[[#This Row],[YYYYMMDD]],4))</f>
        <v>45332</v>
      </c>
      <c r="K2482" s="101" t="str">
        <f>IF(AND(VALUE(MONTH(jaar_zip[[#This Row],[Datum]]))=1,VALUE(WEEKNUM(jaar_zip[[#This Row],[Datum]],21))&gt;51),RIGHT(YEAR(jaar_zip[[#This Row],[Datum]])-1,2),RIGHT(YEAR(jaar_zip[[#This Row],[Datum]]),2))&amp;"-"&amp; TEXT(WEEKNUM(jaar_zip[[#This Row],[Datum]],21),"00")</f>
        <v>24-06</v>
      </c>
      <c r="L2482" s="101">
        <f>MONTH(jaar_zip[[#This Row],[Datum]])</f>
        <v>2</v>
      </c>
      <c r="M2482" s="101">
        <f>IF(ISNUMBER(jaar_zip[[#This Row],[etmaaltemperatuur]]),IF(jaar_zip[[#This Row],[etmaaltemperatuur]]&lt;stookgrens,stookgrens-jaar_zip[[#This Row],[etmaaltemperatuur]],0),"")</f>
        <v>8.6</v>
      </c>
      <c r="N2482" s="101">
        <f>IF(ISNUMBER(jaar_zip[[#This Row],[graaddagen]]),IF(OR(MONTH(jaar_zip[[#This Row],[Datum]])=1,MONTH(jaar_zip[[#This Row],[Datum]])=2,MONTH(jaar_zip[[#This Row],[Datum]])=11,MONTH(jaar_zip[[#This Row],[Datum]])=12),1.1,IF(OR(MONTH(jaar_zip[[#This Row],[Datum]])=3,MONTH(jaar_zip[[#This Row],[Datum]])=10),1,0.8))*jaar_zip[[#This Row],[graaddagen]],"")</f>
        <v>9.4600000000000009</v>
      </c>
      <c r="O2482" s="101">
        <f>IF(ISNUMBER(jaar_zip[[#This Row],[etmaaltemperatuur]]),IF(jaar_zip[[#This Row],[etmaaltemperatuur]]&gt;stookgrens,jaar_zip[[#This Row],[etmaaltemperatuur]]-stookgrens,0),"")</f>
        <v>0</v>
      </c>
    </row>
    <row r="2483" spans="1:15" x14ac:dyDescent="0.3">
      <c r="A2483">
        <v>310</v>
      </c>
      <c r="B2483">
        <v>20240211</v>
      </c>
      <c r="C2483">
        <v>4.3</v>
      </c>
      <c r="D2483">
        <v>8.1</v>
      </c>
      <c r="E2483">
        <v>364</v>
      </c>
      <c r="F2483">
        <v>0.8</v>
      </c>
      <c r="G2483">
        <v>991.2</v>
      </c>
      <c r="H2483">
        <v>92</v>
      </c>
      <c r="I2483" s="101" t="s">
        <v>32</v>
      </c>
      <c r="J2483" s="1">
        <f>DATEVALUE(RIGHT(jaar_zip[[#This Row],[YYYYMMDD]],2)&amp;"-"&amp;MID(jaar_zip[[#This Row],[YYYYMMDD]],5,2)&amp;"-"&amp;LEFT(jaar_zip[[#This Row],[YYYYMMDD]],4))</f>
        <v>45333</v>
      </c>
      <c r="K2483" s="101" t="str">
        <f>IF(AND(VALUE(MONTH(jaar_zip[[#This Row],[Datum]]))=1,VALUE(WEEKNUM(jaar_zip[[#This Row],[Datum]],21))&gt;51),RIGHT(YEAR(jaar_zip[[#This Row],[Datum]])-1,2),RIGHT(YEAR(jaar_zip[[#This Row],[Datum]]),2))&amp;"-"&amp; TEXT(WEEKNUM(jaar_zip[[#This Row],[Datum]],21),"00")</f>
        <v>24-06</v>
      </c>
      <c r="L2483" s="101">
        <f>MONTH(jaar_zip[[#This Row],[Datum]])</f>
        <v>2</v>
      </c>
      <c r="M2483" s="101">
        <f>IF(ISNUMBER(jaar_zip[[#This Row],[etmaaltemperatuur]]),IF(jaar_zip[[#This Row],[etmaaltemperatuur]]&lt;stookgrens,stookgrens-jaar_zip[[#This Row],[etmaaltemperatuur]],0),"")</f>
        <v>9.9</v>
      </c>
      <c r="N2483" s="101">
        <f>IF(ISNUMBER(jaar_zip[[#This Row],[graaddagen]]),IF(OR(MONTH(jaar_zip[[#This Row],[Datum]])=1,MONTH(jaar_zip[[#This Row],[Datum]])=2,MONTH(jaar_zip[[#This Row],[Datum]])=11,MONTH(jaar_zip[[#This Row],[Datum]])=12),1.1,IF(OR(MONTH(jaar_zip[[#This Row],[Datum]])=3,MONTH(jaar_zip[[#This Row],[Datum]])=10),1,0.8))*jaar_zip[[#This Row],[graaddagen]],"")</f>
        <v>10.89</v>
      </c>
      <c r="O2483" s="101">
        <f>IF(ISNUMBER(jaar_zip[[#This Row],[etmaaltemperatuur]]),IF(jaar_zip[[#This Row],[etmaaltemperatuur]]&gt;stookgrens,jaar_zip[[#This Row],[etmaaltemperatuur]]-stookgrens,0),"")</f>
        <v>0</v>
      </c>
    </row>
    <row r="2484" spans="1:15" x14ac:dyDescent="0.3">
      <c r="A2484">
        <v>310</v>
      </c>
      <c r="B2484">
        <v>20240212</v>
      </c>
      <c r="C2484">
        <v>5.8</v>
      </c>
      <c r="D2484">
        <v>7</v>
      </c>
      <c r="E2484">
        <v>854</v>
      </c>
      <c r="F2484">
        <v>0.4</v>
      </c>
      <c r="G2484">
        <v>1005.9</v>
      </c>
      <c r="H2484">
        <v>87</v>
      </c>
      <c r="I2484" s="101" t="s">
        <v>32</v>
      </c>
      <c r="J2484" s="1">
        <f>DATEVALUE(RIGHT(jaar_zip[[#This Row],[YYYYMMDD]],2)&amp;"-"&amp;MID(jaar_zip[[#This Row],[YYYYMMDD]],5,2)&amp;"-"&amp;LEFT(jaar_zip[[#This Row],[YYYYMMDD]],4))</f>
        <v>45334</v>
      </c>
      <c r="K2484" s="101" t="str">
        <f>IF(AND(VALUE(MONTH(jaar_zip[[#This Row],[Datum]]))=1,VALUE(WEEKNUM(jaar_zip[[#This Row],[Datum]],21))&gt;51),RIGHT(YEAR(jaar_zip[[#This Row],[Datum]])-1,2),RIGHT(YEAR(jaar_zip[[#This Row],[Datum]]),2))&amp;"-"&amp; TEXT(WEEKNUM(jaar_zip[[#This Row],[Datum]],21),"00")</f>
        <v>24-07</v>
      </c>
      <c r="L2484" s="101">
        <f>MONTH(jaar_zip[[#This Row],[Datum]])</f>
        <v>2</v>
      </c>
      <c r="M2484" s="101">
        <f>IF(ISNUMBER(jaar_zip[[#This Row],[etmaaltemperatuur]]),IF(jaar_zip[[#This Row],[etmaaltemperatuur]]&lt;stookgrens,stookgrens-jaar_zip[[#This Row],[etmaaltemperatuur]],0),"")</f>
        <v>11</v>
      </c>
      <c r="N2484" s="101">
        <f>IF(ISNUMBER(jaar_zip[[#This Row],[graaddagen]]),IF(OR(MONTH(jaar_zip[[#This Row],[Datum]])=1,MONTH(jaar_zip[[#This Row],[Datum]])=2,MONTH(jaar_zip[[#This Row],[Datum]])=11,MONTH(jaar_zip[[#This Row],[Datum]])=12),1.1,IF(OR(MONTH(jaar_zip[[#This Row],[Datum]])=3,MONTH(jaar_zip[[#This Row],[Datum]])=10),1,0.8))*jaar_zip[[#This Row],[graaddagen]],"")</f>
        <v>12.100000000000001</v>
      </c>
      <c r="O2484" s="101">
        <f>IF(ISNUMBER(jaar_zip[[#This Row],[etmaaltemperatuur]]),IF(jaar_zip[[#This Row],[etmaaltemperatuur]]&gt;stookgrens,jaar_zip[[#This Row],[etmaaltemperatuur]]-stookgrens,0),"")</f>
        <v>0</v>
      </c>
    </row>
    <row r="2485" spans="1:15" x14ac:dyDescent="0.3">
      <c r="A2485">
        <v>310</v>
      </c>
      <c r="B2485">
        <v>20240213</v>
      </c>
      <c r="C2485">
        <v>8.5</v>
      </c>
      <c r="D2485">
        <v>7.3</v>
      </c>
      <c r="E2485">
        <v>507</v>
      </c>
      <c r="F2485">
        <v>0.5</v>
      </c>
      <c r="G2485">
        <v>1014.8</v>
      </c>
      <c r="H2485">
        <v>84</v>
      </c>
      <c r="I2485" s="101" t="s">
        <v>32</v>
      </c>
      <c r="J2485" s="1">
        <f>DATEVALUE(RIGHT(jaar_zip[[#This Row],[YYYYMMDD]],2)&amp;"-"&amp;MID(jaar_zip[[#This Row],[YYYYMMDD]],5,2)&amp;"-"&amp;LEFT(jaar_zip[[#This Row],[YYYYMMDD]],4))</f>
        <v>45335</v>
      </c>
      <c r="K2485" s="101" t="str">
        <f>IF(AND(VALUE(MONTH(jaar_zip[[#This Row],[Datum]]))=1,VALUE(WEEKNUM(jaar_zip[[#This Row],[Datum]],21))&gt;51),RIGHT(YEAR(jaar_zip[[#This Row],[Datum]])-1,2),RIGHT(YEAR(jaar_zip[[#This Row],[Datum]]),2))&amp;"-"&amp; TEXT(WEEKNUM(jaar_zip[[#This Row],[Datum]],21),"00")</f>
        <v>24-07</v>
      </c>
      <c r="L2485" s="101">
        <f>MONTH(jaar_zip[[#This Row],[Datum]])</f>
        <v>2</v>
      </c>
      <c r="M2485" s="101">
        <f>IF(ISNUMBER(jaar_zip[[#This Row],[etmaaltemperatuur]]),IF(jaar_zip[[#This Row],[etmaaltemperatuur]]&lt;stookgrens,stookgrens-jaar_zip[[#This Row],[etmaaltemperatuur]],0),"")</f>
        <v>10.7</v>
      </c>
      <c r="N2485" s="101">
        <f>IF(ISNUMBER(jaar_zip[[#This Row],[graaddagen]]),IF(OR(MONTH(jaar_zip[[#This Row],[Datum]])=1,MONTH(jaar_zip[[#This Row],[Datum]])=2,MONTH(jaar_zip[[#This Row],[Datum]])=11,MONTH(jaar_zip[[#This Row],[Datum]])=12),1.1,IF(OR(MONTH(jaar_zip[[#This Row],[Datum]])=3,MONTH(jaar_zip[[#This Row],[Datum]])=10),1,0.8))*jaar_zip[[#This Row],[graaddagen]],"")</f>
        <v>11.77</v>
      </c>
      <c r="O2485" s="101">
        <f>IF(ISNUMBER(jaar_zip[[#This Row],[etmaaltemperatuur]]),IF(jaar_zip[[#This Row],[etmaaltemperatuur]]&gt;stookgrens,jaar_zip[[#This Row],[etmaaltemperatuur]]-stookgrens,0),"")</f>
        <v>0</v>
      </c>
    </row>
    <row r="2486" spans="1:15" x14ac:dyDescent="0.3">
      <c r="A2486">
        <v>310</v>
      </c>
      <c r="B2486">
        <v>20240214</v>
      </c>
      <c r="C2486">
        <v>9.1999999999999993</v>
      </c>
      <c r="D2486">
        <v>10.4</v>
      </c>
      <c r="E2486">
        <v>144</v>
      </c>
      <c r="F2486">
        <v>3.9</v>
      </c>
      <c r="G2486">
        <v>1015</v>
      </c>
      <c r="H2486">
        <v>95</v>
      </c>
      <c r="I2486" s="101" t="s">
        <v>32</v>
      </c>
      <c r="J2486" s="1">
        <f>DATEVALUE(RIGHT(jaar_zip[[#This Row],[YYYYMMDD]],2)&amp;"-"&amp;MID(jaar_zip[[#This Row],[YYYYMMDD]],5,2)&amp;"-"&amp;LEFT(jaar_zip[[#This Row],[YYYYMMDD]],4))</f>
        <v>45336</v>
      </c>
      <c r="K2486" s="101" t="str">
        <f>IF(AND(VALUE(MONTH(jaar_zip[[#This Row],[Datum]]))=1,VALUE(WEEKNUM(jaar_zip[[#This Row],[Datum]],21))&gt;51),RIGHT(YEAR(jaar_zip[[#This Row],[Datum]])-1,2),RIGHT(YEAR(jaar_zip[[#This Row],[Datum]]),2))&amp;"-"&amp; TEXT(WEEKNUM(jaar_zip[[#This Row],[Datum]],21),"00")</f>
        <v>24-07</v>
      </c>
      <c r="L2486" s="101">
        <f>MONTH(jaar_zip[[#This Row],[Datum]])</f>
        <v>2</v>
      </c>
      <c r="M2486" s="101">
        <f>IF(ISNUMBER(jaar_zip[[#This Row],[etmaaltemperatuur]]),IF(jaar_zip[[#This Row],[etmaaltemperatuur]]&lt;stookgrens,stookgrens-jaar_zip[[#This Row],[etmaaltemperatuur]],0),"")</f>
        <v>7.6</v>
      </c>
      <c r="N2486" s="101">
        <f>IF(ISNUMBER(jaar_zip[[#This Row],[graaddagen]]),IF(OR(MONTH(jaar_zip[[#This Row],[Datum]])=1,MONTH(jaar_zip[[#This Row],[Datum]])=2,MONTH(jaar_zip[[#This Row],[Datum]])=11,MONTH(jaar_zip[[#This Row],[Datum]])=12),1.1,IF(OR(MONTH(jaar_zip[[#This Row],[Datum]])=3,MONTH(jaar_zip[[#This Row],[Datum]])=10),1,0.8))*jaar_zip[[#This Row],[graaddagen]],"")</f>
        <v>8.36</v>
      </c>
      <c r="O2486" s="101">
        <f>IF(ISNUMBER(jaar_zip[[#This Row],[etmaaltemperatuur]]),IF(jaar_zip[[#This Row],[etmaaltemperatuur]]&gt;stookgrens,jaar_zip[[#This Row],[etmaaltemperatuur]]-stookgrens,0),"")</f>
        <v>0</v>
      </c>
    </row>
    <row r="2487" spans="1:15" x14ac:dyDescent="0.3">
      <c r="A2487">
        <v>310</v>
      </c>
      <c r="B2487">
        <v>20240215</v>
      </c>
      <c r="C2487">
        <v>6</v>
      </c>
      <c r="D2487">
        <v>11.3</v>
      </c>
      <c r="E2487">
        <v>593</v>
      </c>
      <c r="F2487">
        <v>4.5999999999999996</v>
      </c>
      <c r="G2487">
        <v>1011.8</v>
      </c>
      <c r="H2487">
        <v>87</v>
      </c>
      <c r="I2487" s="101" t="s">
        <v>32</v>
      </c>
      <c r="J2487" s="1">
        <f>DATEVALUE(RIGHT(jaar_zip[[#This Row],[YYYYMMDD]],2)&amp;"-"&amp;MID(jaar_zip[[#This Row],[YYYYMMDD]],5,2)&amp;"-"&amp;LEFT(jaar_zip[[#This Row],[YYYYMMDD]],4))</f>
        <v>45337</v>
      </c>
      <c r="K2487" s="101" t="str">
        <f>IF(AND(VALUE(MONTH(jaar_zip[[#This Row],[Datum]]))=1,VALUE(WEEKNUM(jaar_zip[[#This Row],[Datum]],21))&gt;51),RIGHT(YEAR(jaar_zip[[#This Row],[Datum]])-1,2),RIGHT(YEAR(jaar_zip[[#This Row],[Datum]]),2))&amp;"-"&amp; TEXT(WEEKNUM(jaar_zip[[#This Row],[Datum]],21),"00")</f>
        <v>24-07</v>
      </c>
      <c r="L2487" s="101">
        <f>MONTH(jaar_zip[[#This Row],[Datum]])</f>
        <v>2</v>
      </c>
      <c r="M2487" s="101">
        <f>IF(ISNUMBER(jaar_zip[[#This Row],[etmaaltemperatuur]]),IF(jaar_zip[[#This Row],[etmaaltemperatuur]]&lt;stookgrens,stookgrens-jaar_zip[[#This Row],[etmaaltemperatuur]],0),"")</f>
        <v>6.6999999999999993</v>
      </c>
      <c r="N2487" s="101">
        <f>IF(ISNUMBER(jaar_zip[[#This Row],[graaddagen]]),IF(OR(MONTH(jaar_zip[[#This Row],[Datum]])=1,MONTH(jaar_zip[[#This Row],[Datum]])=2,MONTH(jaar_zip[[#This Row],[Datum]])=11,MONTH(jaar_zip[[#This Row],[Datum]])=12),1.1,IF(OR(MONTH(jaar_zip[[#This Row],[Datum]])=3,MONTH(jaar_zip[[#This Row],[Datum]])=10),1,0.8))*jaar_zip[[#This Row],[graaddagen]],"")</f>
        <v>7.37</v>
      </c>
      <c r="O2487" s="101">
        <f>IF(ISNUMBER(jaar_zip[[#This Row],[etmaaltemperatuur]]),IF(jaar_zip[[#This Row],[etmaaltemperatuur]]&gt;stookgrens,jaar_zip[[#This Row],[etmaaltemperatuur]]-stookgrens,0),"")</f>
        <v>0</v>
      </c>
    </row>
    <row r="2488" spans="1:15" x14ac:dyDescent="0.3">
      <c r="A2488">
        <v>310</v>
      </c>
      <c r="B2488">
        <v>20240216</v>
      </c>
      <c r="C2488">
        <v>6.1</v>
      </c>
      <c r="D2488">
        <v>9.9</v>
      </c>
      <c r="E2488">
        <v>448</v>
      </c>
      <c r="F2488">
        <v>2.2999999999999998</v>
      </c>
      <c r="G2488">
        <v>1015.3</v>
      </c>
      <c r="H2488">
        <v>89</v>
      </c>
      <c r="I2488" s="101" t="s">
        <v>32</v>
      </c>
      <c r="J2488" s="1">
        <f>DATEVALUE(RIGHT(jaar_zip[[#This Row],[YYYYMMDD]],2)&amp;"-"&amp;MID(jaar_zip[[#This Row],[YYYYMMDD]],5,2)&amp;"-"&amp;LEFT(jaar_zip[[#This Row],[YYYYMMDD]],4))</f>
        <v>45338</v>
      </c>
      <c r="K2488" s="101" t="str">
        <f>IF(AND(VALUE(MONTH(jaar_zip[[#This Row],[Datum]]))=1,VALUE(WEEKNUM(jaar_zip[[#This Row],[Datum]],21))&gt;51),RIGHT(YEAR(jaar_zip[[#This Row],[Datum]])-1,2),RIGHT(YEAR(jaar_zip[[#This Row],[Datum]]),2))&amp;"-"&amp; TEXT(WEEKNUM(jaar_zip[[#This Row],[Datum]],21),"00")</f>
        <v>24-07</v>
      </c>
      <c r="L2488" s="101">
        <f>MONTH(jaar_zip[[#This Row],[Datum]])</f>
        <v>2</v>
      </c>
      <c r="M2488" s="101">
        <f>IF(ISNUMBER(jaar_zip[[#This Row],[etmaaltemperatuur]]),IF(jaar_zip[[#This Row],[etmaaltemperatuur]]&lt;stookgrens,stookgrens-jaar_zip[[#This Row],[etmaaltemperatuur]],0),"")</f>
        <v>8.1</v>
      </c>
      <c r="N2488" s="101">
        <f>IF(ISNUMBER(jaar_zip[[#This Row],[graaddagen]]),IF(OR(MONTH(jaar_zip[[#This Row],[Datum]])=1,MONTH(jaar_zip[[#This Row],[Datum]])=2,MONTH(jaar_zip[[#This Row],[Datum]])=11,MONTH(jaar_zip[[#This Row],[Datum]])=12),1.1,IF(OR(MONTH(jaar_zip[[#This Row],[Datum]])=3,MONTH(jaar_zip[[#This Row],[Datum]])=10),1,0.8))*jaar_zip[[#This Row],[graaddagen]],"")</f>
        <v>8.91</v>
      </c>
      <c r="O2488" s="101">
        <f>IF(ISNUMBER(jaar_zip[[#This Row],[etmaaltemperatuur]]),IF(jaar_zip[[#This Row],[etmaaltemperatuur]]&gt;stookgrens,jaar_zip[[#This Row],[etmaaltemperatuur]]-stookgrens,0),"")</f>
        <v>0</v>
      </c>
    </row>
    <row r="2489" spans="1:15" x14ac:dyDescent="0.3">
      <c r="A2489">
        <v>310</v>
      </c>
      <c r="B2489">
        <v>20240217</v>
      </c>
      <c r="C2489">
        <v>5.2</v>
      </c>
      <c r="D2489">
        <v>10.1</v>
      </c>
      <c r="E2489">
        <v>589</v>
      </c>
      <c r="F2489">
        <v>-0.1</v>
      </c>
      <c r="G2489">
        <v>1030.5</v>
      </c>
      <c r="H2489">
        <v>86</v>
      </c>
      <c r="I2489" s="101" t="s">
        <v>32</v>
      </c>
      <c r="J2489" s="1">
        <f>DATEVALUE(RIGHT(jaar_zip[[#This Row],[YYYYMMDD]],2)&amp;"-"&amp;MID(jaar_zip[[#This Row],[YYYYMMDD]],5,2)&amp;"-"&amp;LEFT(jaar_zip[[#This Row],[YYYYMMDD]],4))</f>
        <v>45339</v>
      </c>
      <c r="K2489" s="101" t="str">
        <f>IF(AND(VALUE(MONTH(jaar_zip[[#This Row],[Datum]]))=1,VALUE(WEEKNUM(jaar_zip[[#This Row],[Datum]],21))&gt;51),RIGHT(YEAR(jaar_zip[[#This Row],[Datum]])-1,2),RIGHT(YEAR(jaar_zip[[#This Row],[Datum]]),2))&amp;"-"&amp; TEXT(WEEKNUM(jaar_zip[[#This Row],[Datum]],21),"00")</f>
        <v>24-07</v>
      </c>
      <c r="L2489" s="101">
        <f>MONTH(jaar_zip[[#This Row],[Datum]])</f>
        <v>2</v>
      </c>
      <c r="M2489" s="101">
        <f>IF(ISNUMBER(jaar_zip[[#This Row],[etmaaltemperatuur]]),IF(jaar_zip[[#This Row],[etmaaltemperatuur]]&lt;stookgrens,stookgrens-jaar_zip[[#This Row],[etmaaltemperatuur]],0),"")</f>
        <v>7.9</v>
      </c>
      <c r="N2489" s="101">
        <f>IF(ISNUMBER(jaar_zip[[#This Row],[graaddagen]]),IF(OR(MONTH(jaar_zip[[#This Row],[Datum]])=1,MONTH(jaar_zip[[#This Row],[Datum]])=2,MONTH(jaar_zip[[#This Row],[Datum]])=11,MONTH(jaar_zip[[#This Row],[Datum]])=12),1.1,IF(OR(MONTH(jaar_zip[[#This Row],[Datum]])=3,MONTH(jaar_zip[[#This Row],[Datum]])=10),1,0.8))*jaar_zip[[#This Row],[graaddagen]],"")</f>
        <v>8.6900000000000013</v>
      </c>
      <c r="O2489" s="101">
        <f>IF(ISNUMBER(jaar_zip[[#This Row],[etmaaltemperatuur]]),IF(jaar_zip[[#This Row],[etmaaltemperatuur]]&gt;stookgrens,jaar_zip[[#This Row],[etmaaltemperatuur]]-stookgrens,0),"")</f>
        <v>0</v>
      </c>
    </row>
    <row r="2490" spans="1:15" x14ac:dyDescent="0.3">
      <c r="A2490">
        <v>310</v>
      </c>
      <c r="B2490">
        <v>20240218</v>
      </c>
      <c r="C2490">
        <v>9</v>
      </c>
      <c r="D2490">
        <v>9.6999999999999993</v>
      </c>
      <c r="E2490">
        <v>245</v>
      </c>
      <c r="F2490">
        <v>7.1</v>
      </c>
      <c r="G2490">
        <v>1025.2</v>
      </c>
      <c r="H2490">
        <v>89</v>
      </c>
      <c r="I2490" s="101" t="s">
        <v>32</v>
      </c>
      <c r="J2490" s="1">
        <f>DATEVALUE(RIGHT(jaar_zip[[#This Row],[YYYYMMDD]],2)&amp;"-"&amp;MID(jaar_zip[[#This Row],[YYYYMMDD]],5,2)&amp;"-"&amp;LEFT(jaar_zip[[#This Row],[YYYYMMDD]],4))</f>
        <v>45340</v>
      </c>
      <c r="K2490" s="101" t="str">
        <f>IF(AND(VALUE(MONTH(jaar_zip[[#This Row],[Datum]]))=1,VALUE(WEEKNUM(jaar_zip[[#This Row],[Datum]],21))&gt;51),RIGHT(YEAR(jaar_zip[[#This Row],[Datum]])-1,2),RIGHT(YEAR(jaar_zip[[#This Row],[Datum]]),2))&amp;"-"&amp; TEXT(WEEKNUM(jaar_zip[[#This Row],[Datum]],21),"00")</f>
        <v>24-07</v>
      </c>
      <c r="L2490" s="101">
        <f>MONTH(jaar_zip[[#This Row],[Datum]])</f>
        <v>2</v>
      </c>
      <c r="M2490" s="101">
        <f>IF(ISNUMBER(jaar_zip[[#This Row],[etmaaltemperatuur]]),IF(jaar_zip[[#This Row],[etmaaltemperatuur]]&lt;stookgrens,stookgrens-jaar_zip[[#This Row],[etmaaltemperatuur]],0),"")</f>
        <v>8.3000000000000007</v>
      </c>
      <c r="N2490" s="101">
        <f>IF(ISNUMBER(jaar_zip[[#This Row],[graaddagen]]),IF(OR(MONTH(jaar_zip[[#This Row],[Datum]])=1,MONTH(jaar_zip[[#This Row],[Datum]])=2,MONTH(jaar_zip[[#This Row],[Datum]])=11,MONTH(jaar_zip[[#This Row],[Datum]])=12),1.1,IF(OR(MONTH(jaar_zip[[#This Row],[Datum]])=3,MONTH(jaar_zip[[#This Row],[Datum]])=10),1,0.8))*jaar_zip[[#This Row],[graaddagen]],"")</f>
        <v>9.1300000000000008</v>
      </c>
      <c r="O2490" s="101">
        <f>IF(ISNUMBER(jaar_zip[[#This Row],[etmaaltemperatuur]]),IF(jaar_zip[[#This Row],[etmaaltemperatuur]]&gt;stookgrens,jaar_zip[[#This Row],[etmaaltemperatuur]]-stookgrens,0),"")</f>
        <v>0</v>
      </c>
    </row>
    <row r="2491" spans="1:15" x14ac:dyDescent="0.3">
      <c r="A2491">
        <v>310</v>
      </c>
      <c r="B2491">
        <v>20240219</v>
      </c>
      <c r="C2491">
        <v>6.2</v>
      </c>
      <c r="D2491">
        <v>9</v>
      </c>
      <c r="E2491">
        <v>302</v>
      </c>
      <c r="F2491">
        <v>0.3</v>
      </c>
      <c r="G2491">
        <v>1028</v>
      </c>
      <c r="H2491">
        <v>89</v>
      </c>
      <c r="I2491" s="101" t="s">
        <v>32</v>
      </c>
      <c r="J2491" s="1">
        <f>DATEVALUE(RIGHT(jaar_zip[[#This Row],[YYYYMMDD]],2)&amp;"-"&amp;MID(jaar_zip[[#This Row],[YYYYMMDD]],5,2)&amp;"-"&amp;LEFT(jaar_zip[[#This Row],[YYYYMMDD]],4))</f>
        <v>45341</v>
      </c>
      <c r="K2491" s="101" t="str">
        <f>IF(AND(VALUE(MONTH(jaar_zip[[#This Row],[Datum]]))=1,VALUE(WEEKNUM(jaar_zip[[#This Row],[Datum]],21))&gt;51),RIGHT(YEAR(jaar_zip[[#This Row],[Datum]])-1,2),RIGHT(YEAR(jaar_zip[[#This Row],[Datum]]),2))&amp;"-"&amp; TEXT(WEEKNUM(jaar_zip[[#This Row],[Datum]],21),"00")</f>
        <v>24-08</v>
      </c>
      <c r="L2491" s="101">
        <f>MONTH(jaar_zip[[#This Row],[Datum]])</f>
        <v>2</v>
      </c>
      <c r="M2491" s="101">
        <f>IF(ISNUMBER(jaar_zip[[#This Row],[etmaaltemperatuur]]),IF(jaar_zip[[#This Row],[etmaaltemperatuur]]&lt;stookgrens,stookgrens-jaar_zip[[#This Row],[etmaaltemperatuur]],0),"")</f>
        <v>9</v>
      </c>
      <c r="N2491" s="101">
        <f>IF(ISNUMBER(jaar_zip[[#This Row],[graaddagen]]),IF(OR(MONTH(jaar_zip[[#This Row],[Datum]])=1,MONTH(jaar_zip[[#This Row],[Datum]])=2,MONTH(jaar_zip[[#This Row],[Datum]])=11,MONTH(jaar_zip[[#This Row],[Datum]])=12),1.1,IF(OR(MONTH(jaar_zip[[#This Row],[Datum]])=3,MONTH(jaar_zip[[#This Row],[Datum]])=10),1,0.8))*jaar_zip[[#This Row],[graaddagen]],"")</f>
        <v>9.9</v>
      </c>
      <c r="O2491" s="101">
        <f>IF(ISNUMBER(jaar_zip[[#This Row],[etmaaltemperatuur]]),IF(jaar_zip[[#This Row],[etmaaltemperatuur]]&gt;stookgrens,jaar_zip[[#This Row],[etmaaltemperatuur]]-stookgrens,0),"")</f>
        <v>0</v>
      </c>
    </row>
    <row r="2492" spans="1:15" x14ac:dyDescent="0.3">
      <c r="A2492">
        <v>310</v>
      </c>
      <c r="B2492">
        <v>20240220</v>
      </c>
      <c r="C2492">
        <v>7.3</v>
      </c>
      <c r="D2492">
        <v>8.8000000000000007</v>
      </c>
      <c r="E2492">
        <v>493</v>
      </c>
      <c r="F2492">
        <v>-0.1</v>
      </c>
      <c r="G2492">
        <v>1026.5</v>
      </c>
      <c r="H2492">
        <v>87</v>
      </c>
      <c r="I2492" s="101" t="s">
        <v>32</v>
      </c>
      <c r="J2492" s="1">
        <f>DATEVALUE(RIGHT(jaar_zip[[#This Row],[YYYYMMDD]],2)&amp;"-"&amp;MID(jaar_zip[[#This Row],[YYYYMMDD]],5,2)&amp;"-"&amp;LEFT(jaar_zip[[#This Row],[YYYYMMDD]],4))</f>
        <v>45342</v>
      </c>
      <c r="K2492" s="101" t="str">
        <f>IF(AND(VALUE(MONTH(jaar_zip[[#This Row],[Datum]]))=1,VALUE(WEEKNUM(jaar_zip[[#This Row],[Datum]],21))&gt;51),RIGHT(YEAR(jaar_zip[[#This Row],[Datum]])-1,2),RIGHT(YEAR(jaar_zip[[#This Row],[Datum]]),2))&amp;"-"&amp; TEXT(WEEKNUM(jaar_zip[[#This Row],[Datum]],21),"00")</f>
        <v>24-08</v>
      </c>
      <c r="L2492" s="101">
        <f>MONTH(jaar_zip[[#This Row],[Datum]])</f>
        <v>2</v>
      </c>
      <c r="M2492" s="101">
        <f>IF(ISNUMBER(jaar_zip[[#This Row],[etmaaltemperatuur]]),IF(jaar_zip[[#This Row],[etmaaltemperatuur]]&lt;stookgrens,stookgrens-jaar_zip[[#This Row],[etmaaltemperatuur]],0),"")</f>
        <v>9.1999999999999993</v>
      </c>
      <c r="N2492" s="101">
        <f>IF(ISNUMBER(jaar_zip[[#This Row],[graaddagen]]),IF(OR(MONTH(jaar_zip[[#This Row],[Datum]])=1,MONTH(jaar_zip[[#This Row],[Datum]])=2,MONTH(jaar_zip[[#This Row],[Datum]])=11,MONTH(jaar_zip[[#This Row],[Datum]])=12),1.1,IF(OR(MONTH(jaar_zip[[#This Row],[Datum]])=3,MONTH(jaar_zip[[#This Row],[Datum]])=10),1,0.8))*jaar_zip[[#This Row],[graaddagen]],"")</f>
        <v>10.119999999999999</v>
      </c>
      <c r="O2492" s="101">
        <f>IF(ISNUMBER(jaar_zip[[#This Row],[etmaaltemperatuur]]),IF(jaar_zip[[#This Row],[etmaaltemperatuur]]&gt;stookgrens,jaar_zip[[#This Row],[etmaaltemperatuur]]-stookgrens,0),"")</f>
        <v>0</v>
      </c>
    </row>
    <row r="2493" spans="1:15" x14ac:dyDescent="0.3">
      <c r="A2493">
        <v>310</v>
      </c>
      <c r="B2493">
        <v>20240221</v>
      </c>
      <c r="C2493">
        <v>9.6999999999999993</v>
      </c>
      <c r="D2493">
        <v>9</v>
      </c>
      <c r="E2493">
        <v>232</v>
      </c>
      <c r="F2493">
        <v>5.2</v>
      </c>
      <c r="G2493">
        <v>1009.9</v>
      </c>
      <c r="H2493">
        <v>91</v>
      </c>
      <c r="I2493" s="101" t="s">
        <v>32</v>
      </c>
      <c r="J2493" s="1">
        <f>DATEVALUE(RIGHT(jaar_zip[[#This Row],[YYYYMMDD]],2)&amp;"-"&amp;MID(jaar_zip[[#This Row],[YYYYMMDD]],5,2)&amp;"-"&amp;LEFT(jaar_zip[[#This Row],[YYYYMMDD]],4))</f>
        <v>45343</v>
      </c>
      <c r="K2493" s="101" t="str">
        <f>IF(AND(VALUE(MONTH(jaar_zip[[#This Row],[Datum]]))=1,VALUE(WEEKNUM(jaar_zip[[#This Row],[Datum]],21))&gt;51),RIGHT(YEAR(jaar_zip[[#This Row],[Datum]])-1,2),RIGHT(YEAR(jaar_zip[[#This Row],[Datum]]),2))&amp;"-"&amp; TEXT(WEEKNUM(jaar_zip[[#This Row],[Datum]],21),"00")</f>
        <v>24-08</v>
      </c>
      <c r="L2493" s="101">
        <f>MONTH(jaar_zip[[#This Row],[Datum]])</f>
        <v>2</v>
      </c>
      <c r="M2493" s="101">
        <f>IF(ISNUMBER(jaar_zip[[#This Row],[etmaaltemperatuur]]),IF(jaar_zip[[#This Row],[etmaaltemperatuur]]&lt;stookgrens,stookgrens-jaar_zip[[#This Row],[etmaaltemperatuur]],0),"")</f>
        <v>9</v>
      </c>
      <c r="N2493" s="101">
        <f>IF(ISNUMBER(jaar_zip[[#This Row],[graaddagen]]),IF(OR(MONTH(jaar_zip[[#This Row],[Datum]])=1,MONTH(jaar_zip[[#This Row],[Datum]])=2,MONTH(jaar_zip[[#This Row],[Datum]])=11,MONTH(jaar_zip[[#This Row],[Datum]])=12),1.1,IF(OR(MONTH(jaar_zip[[#This Row],[Datum]])=3,MONTH(jaar_zip[[#This Row],[Datum]])=10),1,0.8))*jaar_zip[[#This Row],[graaddagen]],"")</f>
        <v>9.9</v>
      </c>
      <c r="O2493" s="101">
        <f>IF(ISNUMBER(jaar_zip[[#This Row],[etmaaltemperatuur]]),IF(jaar_zip[[#This Row],[etmaaltemperatuur]]&gt;stookgrens,jaar_zip[[#This Row],[etmaaltemperatuur]]-stookgrens,0),"")</f>
        <v>0</v>
      </c>
    </row>
    <row r="2494" spans="1:15" x14ac:dyDescent="0.3">
      <c r="A2494">
        <v>310</v>
      </c>
      <c r="B2494">
        <v>20240222</v>
      </c>
      <c r="C2494">
        <v>11.5</v>
      </c>
      <c r="D2494">
        <v>9.4</v>
      </c>
      <c r="E2494">
        <v>382</v>
      </c>
      <c r="F2494">
        <v>8.4</v>
      </c>
      <c r="G2494">
        <v>986.2</v>
      </c>
      <c r="H2494">
        <v>88</v>
      </c>
      <c r="I2494" s="101" t="s">
        <v>32</v>
      </c>
      <c r="J2494" s="1">
        <f>DATEVALUE(RIGHT(jaar_zip[[#This Row],[YYYYMMDD]],2)&amp;"-"&amp;MID(jaar_zip[[#This Row],[YYYYMMDD]],5,2)&amp;"-"&amp;LEFT(jaar_zip[[#This Row],[YYYYMMDD]],4))</f>
        <v>45344</v>
      </c>
      <c r="K2494" s="101" t="str">
        <f>IF(AND(VALUE(MONTH(jaar_zip[[#This Row],[Datum]]))=1,VALUE(WEEKNUM(jaar_zip[[#This Row],[Datum]],21))&gt;51),RIGHT(YEAR(jaar_zip[[#This Row],[Datum]])-1,2),RIGHT(YEAR(jaar_zip[[#This Row],[Datum]]),2))&amp;"-"&amp; TEXT(WEEKNUM(jaar_zip[[#This Row],[Datum]],21),"00")</f>
        <v>24-08</v>
      </c>
      <c r="L2494" s="101">
        <f>MONTH(jaar_zip[[#This Row],[Datum]])</f>
        <v>2</v>
      </c>
      <c r="M2494" s="101">
        <f>IF(ISNUMBER(jaar_zip[[#This Row],[etmaaltemperatuur]]),IF(jaar_zip[[#This Row],[etmaaltemperatuur]]&lt;stookgrens,stookgrens-jaar_zip[[#This Row],[etmaaltemperatuur]],0),"")</f>
        <v>8.6</v>
      </c>
      <c r="N2494" s="101">
        <f>IF(ISNUMBER(jaar_zip[[#This Row],[graaddagen]]),IF(OR(MONTH(jaar_zip[[#This Row],[Datum]])=1,MONTH(jaar_zip[[#This Row],[Datum]])=2,MONTH(jaar_zip[[#This Row],[Datum]])=11,MONTH(jaar_zip[[#This Row],[Datum]])=12),1.1,IF(OR(MONTH(jaar_zip[[#This Row],[Datum]])=3,MONTH(jaar_zip[[#This Row],[Datum]])=10),1,0.8))*jaar_zip[[#This Row],[graaddagen]],"")</f>
        <v>9.4600000000000009</v>
      </c>
      <c r="O2494" s="101">
        <f>IF(ISNUMBER(jaar_zip[[#This Row],[etmaaltemperatuur]]),IF(jaar_zip[[#This Row],[etmaaltemperatuur]]&gt;stookgrens,jaar_zip[[#This Row],[etmaaltemperatuur]]-stookgrens,0),"")</f>
        <v>0</v>
      </c>
    </row>
    <row r="2495" spans="1:15" x14ac:dyDescent="0.3">
      <c r="A2495">
        <v>310</v>
      </c>
      <c r="B2495">
        <v>20240223</v>
      </c>
      <c r="C2495">
        <v>10</v>
      </c>
      <c r="D2495">
        <v>6.2</v>
      </c>
      <c r="E2495">
        <v>542</v>
      </c>
      <c r="F2495">
        <v>2</v>
      </c>
      <c r="G2495">
        <v>990</v>
      </c>
      <c r="H2495">
        <v>84</v>
      </c>
      <c r="I2495" s="101" t="s">
        <v>32</v>
      </c>
      <c r="J2495" s="1">
        <f>DATEVALUE(RIGHT(jaar_zip[[#This Row],[YYYYMMDD]],2)&amp;"-"&amp;MID(jaar_zip[[#This Row],[YYYYMMDD]],5,2)&amp;"-"&amp;LEFT(jaar_zip[[#This Row],[YYYYMMDD]],4))</f>
        <v>45345</v>
      </c>
      <c r="K2495" s="101" t="str">
        <f>IF(AND(VALUE(MONTH(jaar_zip[[#This Row],[Datum]]))=1,VALUE(WEEKNUM(jaar_zip[[#This Row],[Datum]],21))&gt;51),RIGHT(YEAR(jaar_zip[[#This Row],[Datum]])-1,2),RIGHT(YEAR(jaar_zip[[#This Row],[Datum]]),2))&amp;"-"&amp; TEXT(WEEKNUM(jaar_zip[[#This Row],[Datum]],21),"00")</f>
        <v>24-08</v>
      </c>
      <c r="L2495" s="101">
        <f>MONTH(jaar_zip[[#This Row],[Datum]])</f>
        <v>2</v>
      </c>
      <c r="M2495" s="101">
        <f>IF(ISNUMBER(jaar_zip[[#This Row],[etmaaltemperatuur]]),IF(jaar_zip[[#This Row],[etmaaltemperatuur]]&lt;stookgrens,stookgrens-jaar_zip[[#This Row],[etmaaltemperatuur]],0),"")</f>
        <v>11.8</v>
      </c>
      <c r="N2495" s="101">
        <f>IF(ISNUMBER(jaar_zip[[#This Row],[graaddagen]]),IF(OR(MONTH(jaar_zip[[#This Row],[Datum]])=1,MONTH(jaar_zip[[#This Row],[Datum]])=2,MONTH(jaar_zip[[#This Row],[Datum]])=11,MONTH(jaar_zip[[#This Row],[Datum]])=12),1.1,IF(OR(MONTH(jaar_zip[[#This Row],[Datum]])=3,MONTH(jaar_zip[[#This Row],[Datum]])=10),1,0.8))*jaar_zip[[#This Row],[graaddagen]],"")</f>
        <v>12.980000000000002</v>
      </c>
      <c r="O2495" s="101">
        <f>IF(ISNUMBER(jaar_zip[[#This Row],[etmaaltemperatuur]]),IF(jaar_zip[[#This Row],[etmaaltemperatuur]]&gt;stookgrens,jaar_zip[[#This Row],[etmaaltemperatuur]]-stookgrens,0),"")</f>
        <v>0</v>
      </c>
    </row>
    <row r="2496" spans="1:15" x14ac:dyDescent="0.3">
      <c r="A2496">
        <v>310</v>
      </c>
      <c r="B2496">
        <v>20240224</v>
      </c>
      <c r="C2496">
        <v>7.5</v>
      </c>
      <c r="D2496">
        <v>5.8</v>
      </c>
      <c r="E2496">
        <v>622</v>
      </c>
      <c r="F2496">
        <v>6.8</v>
      </c>
      <c r="G2496">
        <v>997.1</v>
      </c>
      <c r="H2496">
        <v>85</v>
      </c>
      <c r="I2496" s="101" t="s">
        <v>32</v>
      </c>
      <c r="J2496" s="1">
        <f>DATEVALUE(RIGHT(jaar_zip[[#This Row],[YYYYMMDD]],2)&amp;"-"&amp;MID(jaar_zip[[#This Row],[YYYYMMDD]],5,2)&amp;"-"&amp;LEFT(jaar_zip[[#This Row],[YYYYMMDD]],4))</f>
        <v>45346</v>
      </c>
      <c r="K2496" s="101" t="str">
        <f>IF(AND(VALUE(MONTH(jaar_zip[[#This Row],[Datum]]))=1,VALUE(WEEKNUM(jaar_zip[[#This Row],[Datum]],21))&gt;51),RIGHT(YEAR(jaar_zip[[#This Row],[Datum]])-1,2),RIGHT(YEAR(jaar_zip[[#This Row],[Datum]]),2))&amp;"-"&amp; TEXT(WEEKNUM(jaar_zip[[#This Row],[Datum]],21),"00")</f>
        <v>24-08</v>
      </c>
      <c r="L2496" s="101">
        <f>MONTH(jaar_zip[[#This Row],[Datum]])</f>
        <v>2</v>
      </c>
      <c r="M2496" s="101">
        <f>IF(ISNUMBER(jaar_zip[[#This Row],[etmaaltemperatuur]]),IF(jaar_zip[[#This Row],[etmaaltemperatuur]]&lt;stookgrens,stookgrens-jaar_zip[[#This Row],[etmaaltemperatuur]],0),"")</f>
        <v>12.2</v>
      </c>
      <c r="N2496" s="101">
        <f>IF(ISNUMBER(jaar_zip[[#This Row],[graaddagen]]),IF(OR(MONTH(jaar_zip[[#This Row],[Datum]])=1,MONTH(jaar_zip[[#This Row],[Datum]])=2,MONTH(jaar_zip[[#This Row],[Datum]])=11,MONTH(jaar_zip[[#This Row],[Datum]])=12),1.1,IF(OR(MONTH(jaar_zip[[#This Row],[Datum]])=3,MONTH(jaar_zip[[#This Row],[Datum]])=10),1,0.8))*jaar_zip[[#This Row],[graaddagen]],"")</f>
        <v>13.42</v>
      </c>
      <c r="O2496" s="101">
        <f>IF(ISNUMBER(jaar_zip[[#This Row],[etmaaltemperatuur]]),IF(jaar_zip[[#This Row],[etmaaltemperatuur]]&gt;stookgrens,jaar_zip[[#This Row],[etmaaltemperatuur]]-stookgrens,0),"")</f>
        <v>0</v>
      </c>
    </row>
    <row r="2497" spans="1:15" x14ac:dyDescent="0.3">
      <c r="A2497">
        <v>310</v>
      </c>
      <c r="B2497">
        <v>20240225</v>
      </c>
      <c r="C2497">
        <v>6.5</v>
      </c>
      <c r="D2497">
        <v>7.2</v>
      </c>
      <c r="E2497">
        <v>748</v>
      </c>
      <c r="F2497">
        <v>-0.1</v>
      </c>
      <c r="G2497">
        <v>998.3</v>
      </c>
      <c r="H2497">
        <v>81</v>
      </c>
      <c r="I2497" s="101" t="s">
        <v>32</v>
      </c>
      <c r="J2497" s="1">
        <f>DATEVALUE(RIGHT(jaar_zip[[#This Row],[YYYYMMDD]],2)&amp;"-"&amp;MID(jaar_zip[[#This Row],[YYYYMMDD]],5,2)&amp;"-"&amp;LEFT(jaar_zip[[#This Row],[YYYYMMDD]],4))</f>
        <v>45347</v>
      </c>
      <c r="K2497" s="101" t="str">
        <f>IF(AND(VALUE(MONTH(jaar_zip[[#This Row],[Datum]]))=1,VALUE(WEEKNUM(jaar_zip[[#This Row],[Datum]],21))&gt;51),RIGHT(YEAR(jaar_zip[[#This Row],[Datum]])-1,2),RIGHT(YEAR(jaar_zip[[#This Row],[Datum]]),2))&amp;"-"&amp; TEXT(WEEKNUM(jaar_zip[[#This Row],[Datum]],21),"00")</f>
        <v>24-08</v>
      </c>
      <c r="L2497" s="101">
        <f>MONTH(jaar_zip[[#This Row],[Datum]])</f>
        <v>2</v>
      </c>
      <c r="M2497" s="101">
        <f>IF(ISNUMBER(jaar_zip[[#This Row],[etmaaltemperatuur]]),IF(jaar_zip[[#This Row],[etmaaltemperatuur]]&lt;stookgrens,stookgrens-jaar_zip[[#This Row],[etmaaltemperatuur]],0),"")</f>
        <v>10.8</v>
      </c>
      <c r="N2497" s="101">
        <f>IF(ISNUMBER(jaar_zip[[#This Row],[graaddagen]]),IF(OR(MONTH(jaar_zip[[#This Row],[Datum]])=1,MONTH(jaar_zip[[#This Row],[Datum]])=2,MONTH(jaar_zip[[#This Row],[Datum]])=11,MONTH(jaar_zip[[#This Row],[Datum]])=12),1.1,IF(OR(MONTH(jaar_zip[[#This Row],[Datum]])=3,MONTH(jaar_zip[[#This Row],[Datum]])=10),1,0.8))*jaar_zip[[#This Row],[graaddagen]],"")</f>
        <v>11.880000000000003</v>
      </c>
      <c r="O2497" s="101">
        <f>IF(ISNUMBER(jaar_zip[[#This Row],[etmaaltemperatuur]]),IF(jaar_zip[[#This Row],[etmaaltemperatuur]]&gt;stookgrens,jaar_zip[[#This Row],[etmaaltemperatuur]]-stookgrens,0),"")</f>
        <v>0</v>
      </c>
    </row>
    <row r="2498" spans="1:15" x14ac:dyDescent="0.3">
      <c r="A2498">
        <v>310</v>
      </c>
      <c r="B2498">
        <v>20240226</v>
      </c>
      <c r="C2498">
        <v>10.3</v>
      </c>
      <c r="D2498">
        <v>6</v>
      </c>
      <c r="E2498">
        <v>308</v>
      </c>
      <c r="F2498">
        <v>10.199999999999999</v>
      </c>
      <c r="G2498">
        <v>1005.6</v>
      </c>
      <c r="H2498">
        <v>82</v>
      </c>
      <c r="I2498" s="101" t="s">
        <v>32</v>
      </c>
      <c r="J2498" s="1">
        <f>DATEVALUE(RIGHT(jaar_zip[[#This Row],[YYYYMMDD]],2)&amp;"-"&amp;MID(jaar_zip[[#This Row],[YYYYMMDD]],5,2)&amp;"-"&amp;LEFT(jaar_zip[[#This Row],[YYYYMMDD]],4))</f>
        <v>45348</v>
      </c>
      <c r="K2498" s="101" t="str">
        <f>IF(AND(VALUE(MONTH(jaar_zip[[#This Row],[Datum]]))=1,VALUE(WEEKNUM(jaar_zip[[#This Row],[Datum]],21))&gt;51),RIGHT(YEAR(jaar_zip[[#This Row],[Datum]])-1,2),RIGHT(YEAR(jaar_zip[[#This Row],[Datum]]),2))&amp;"-"&amp; TEXT(WEEKNUM(jaar_zip[[#This Row],[Datum]],21),"00")</f>
        <v>24-09</v>
      </c>
      <c r="L2498" s="101">
        <f>MONTH(jaar_zip[[#This Row],[Datum]])</f>
        <v>2</v>
      </c>
      <c r="M2498" s="101">
        <f>IF(ISNUMBER(jaar_zip[[#This Row],[etmaaltemperatuur]]),IF(jaar_zip[[#This Row],[etmaaltemperatuur]]&lt;stookgrens,stookgrens-jaar_zip[[#This Row],[etmaaltemperatuur]],0),"")</f>
        <v>12</v>
      </c>
      <c r="N2498" s="101">
        <f>IF(ISNUMBER(jaar_zip[[#This Row],[graaddagen]]),IF(OR(MONTH(jaar_zip[[#This Row],[Datum]])=1,MONTH(jaar_zip[[#This Row],[Datum]])=2,MONTH(jaar_zip[[#This Row],[Datum]])=11,MONTH(jaar_zip[[#This Row],[Datum]])=12),1.1,IF(OR(MONTH(jaar_zip[[#This Row],[Datum]])=3,MONTH(jaar_zip[[#This Row],[Datum]])=10),1,0.8))*jaar_zip[[#This Row],[graaddagen]],"")</f>
        <v>13.200000000000001</v>
      </c>
      <c r="O2498" s="101">
        <f>IF(ISNUMBER(jaar_zip[[#This Row],[etmaaltemperatuur]]),IF(jaar_zip[[#This Row],[etmaaltemperatuur]]&gt;stookgrens,jaar_zip[[#This Row],[etmaaltemperatuur]]-stookgrens,0),"")</f>
        <v>0</v>
      </c>
    </row>
    <row r="2499" spans="1:15" x14ac:dyDescent="0.3">
      <c r="A2499">
        <v>310</v>
      </c>
      <c r="B2499">
        <v>20240227</v>
      </c>
      <c r="C2499">
        <v>4.9000000000000004</v>
      </c>
      <c r="D2499">
        <v>6.1</v>
      </c>
      <c r="E2499">
        <v>1156</v>
      </c>
      <c r="F2499">
        <v>0</v>
      </c>
      <c r="G2499">
        <v>1019</v>
      </c>
      <c r="H2499">
        <v>75</v>
      </c>
      <c r="I2499" s="101" t="s">
        <v>32</v>
      </c>
      <c r="J2499" s="1">
        <f>DATEVALUE(RIGHT(jaar_zip[[#This Row],[YYYYMMDD]],2)&amp;"-"&amp;MID(jaar_zip[[#This Row],[YYYYMMDD]],5,2)&amp;"-"&amp;LEFT(jaar_zip[[#This Row],[YYYYMMDD]],4))</f>
        <v>45349</v>
      </c>
      <c r="K2499" s="101" t="str">
        <f>IF(AND(VALUE(MONTH(jaar_zip[[#This Row],[Datum]]))=1,VALUE(WEEKNUM(jaar_zip[[#This Row],[Datum]],21))&gt;51),RIGHT(YEAR(jaar_zip[[#This Row],[Datum]])-1,2),RIGHT(YEAR(jaar_zip[[#This Row],[Datum]]),2))&amp;"-"&amp; TEXT(WEEKNUM(jaar_zip[[#This Row],[Datum]],21),"00")</f>
        <v>24-09</v>
      </c>
      <c r="L2499" s="101">
        <f>MONTH(jaar_zip[[#This Row],[Datum]])</f>
        <v>2</v>
      </c>
      <c r="M2499" s="101">
        <f>IF(ISNUMBER(jaar_zip[[#This Row],[etmaaltemperatuur]]),IF(jaar_zip[[#This Row],[etmaaltemperatuur]]&lt;stookgrens,stookgrens-jaar_zip[[#This Row],[etmaaltemperatuur]],0),"")</f>
        <v>11.9</v>
      </c>
      <c r="N2499" s="101">
        <f>IF(ISNUMBER(jaar_zip[[#This Row],[graaddagen]]),IF(OR(MONTH(jaar_zip[[#This Row],[Datum]])=1,MONTH(jaar_zip[[#This Row],[Datum]])=2,MONTH(jaar_zip[[#This Row],[Datum]])=11,MONTH(jaar_zip[[#This Row],[Datum]])=12),1.1,IF(OR(MONTH(jaar_zip[[#This Row],[Datum]])=3,MONTH(jaar_zip[[#This Row],[Datum]])=10),1,0.8))*jaar_zip[[#This Row],[graaddagen]],"")</f>
        <v>13.090000000000002</v>
      </c>
      <c r="O2499" s="101">
        <f>IF(ISNUMBER(jaar_zip[[#This Row],[etmaaltemperatuur]]),IF(jaar_zip[[#This Row],[etmaaltemperatuur]]&gt;stookgrens,jaar_zip[[#This Row],[etmaaltemperatuur]]-stookgrens,0),"")</f>
        <v>0</v>
      </c>
    </row>
    <row r="2500" spans="1:15" x14ac:dyDescent="0.3">
      <c r="A2500">
        <v>310</v>
      </c>
      <c r="B2500">
        <v>20240228</v>
      </c>
      <c r="C2500">
        <v>6.8</v>
      </c>
      <c r="D2500">
        <v>7.3</v>
      </c>
      <c r="E2500">
        <v>356</v>
      </c>
      <c r="F2500">
        <v>-0.1</v>
      </c>
      <c r="G2500">
        <v>1019.1</v>
      </c>
      <c r="H2500">
        <v>90</v>
      </c>
      <c r="I2500" s="101" t="s">
        <v>32</v>
      </c>
      <c r="J2500" s="1">
        <f>DATEVALUE(RIGHT(jaar_zip[[#This Row],[YYYYMMDD]],2)&amp;"-"&amp;MID(jaar_zip[[#This Row],[YYYYMMDD]],5,2)&amp;"-"&amp;LEFT(jaar_zip[[#This Row],[YYYYMMDD]],4))</f>
        <v>45350</v>
      </c>
      <c r="K2500" s="101" t="str">
        <f>IF(AND(VALUE(MONTH(jaar_zip[[#This Row],[Datum]]))=1,VALUE(WEEKNUM(jaar_zip[[#This Row],[Datum]],21))&gt;51),RIGHT(YEAR(jaar_zip[[#This Row],[Datum]])-1,2),RIGHT(YEAR(jaar_zip[[#This Row],[Datum]]),2))&amp;"-"&amp; TEXT(WEEKNUM(jaar_zip[[#This Row],[Datum]],21),"00")</f>
        <v>24-09</v>
      </c>
      <c r="L2500" s="101">
        <f>MONTH(jaar_zip[[#This Row],[Datum]])</f>
        <v>2</v>
      </c>
      <c r="M2500" s="101">
        <f>IF(ISNUMBER(jaar_zip[[#This Row],[etmaaltemperatuur]]),IF(jaar_zip[[#This Row],[etmaaltemperatuur]]&lt;stookgrens,stookgrens-jaar_zip[[#This Row],[etmaaltemperatuur]],0),"")</f>
        <v>10.7</v>
      </c>
      <c r="N2500" s="101">
        <f>IF(ISNUMBER(jaar_zip[[#This Row],[graaddagen]]),IF(OR(MONTH(jaar_zip[[#This Row],[Datum]])=1,MONTH(jaar_zip[[#This Row],[Datum]])=2,MONTH(jaar_zip[[#This Row],[Datum]])=11,MONTH(jaar_zip[[#This Row],[Datum]])=12),1.1,IF(OR(MONTH(jaar_zip[[#This Row],[Datum]])=3,MONTH(jaar_zip[[#This Row],[Datum]])=10),1,0.8))*jaar_zip[[#This Row],[graaddagen]],"")</f>
        <v>11.77</v>
      </c>
      <c r="O2500" s="101">
        <f>IF(ISNUMBER(jaar_zip[[#This Row],[etmaaltemperatuur]]),IF(jaar_zip[[#This Row],[etmaaltemperatuur]]&gt;stookgrens,jaar_zip[[#This Row],[etmaaltemperatuur]]-stookgrens,0),"")</f>
        <v>0</v>
      </c>
    </row>
    <row r="2501" spans="1:15" x14ac:dyDescent="0.3">
      <c r="A2501">
        <v>310</v>
      </c>
      <c r="B2501">
        <v>20240229</v>
      </c>
      <c r="C2501">
        <v>9.1999999999999993</v>
      </c>
      <c r="D2501">
        <v>8.6</v>
      </c>
      <c r="E2501">
        <v>236</v>
      </c>
      <c r="F2501">
        <v>0.5</v>
      </c>
      <c r="G2501">
        <v>1006.5</v>
      </c>
      <c r="H2501">
        <v>92</v>
      </c>
      <c r="I2501" s="101" t="s">
        <v>32</v>
      </c>
      <c r="J2501" s="1">
        <f>DATEVALUE(RIGHT(jaar_zip[[#This Row],[YYYYMMDD]],2)&amp;"-"&amp;MID(jaar_zip[[#This Row],[YYYYMMDD]],5,2)&amp;"-"&amp;LEFT(jaar_zip[[#This Row],[YYYYMMDD]],4))</f>
        <v>45351</v>
      </c>
      <c r="K2501" s="101" t="str">
        <f>IF(AND(VALUE(MONTH(jaar_zip[[#This Row],[Datum]]))=1,VALUE(WEEKNUM(jaar_zip[[#This Row],[Datum]],21))&gt;51),RIGHT(YEAR(jaar_zip[[#This Row],[Datum]])-1,2),RIGHT(YEAR(jaar_zip[[#This Row],[Datum]]),2))&amp;"-"&amp; TEXT(WEEKNUM(jaar_zip[[#This Row],[Datum]],21),"00")</f>
        <v>24-09</v>
      </c>
      <c r="L2501" s="101">
        <f>MONTH(jaar_zip[[#This Row],[Datum]])</f>
        <v>2</v>
      </c>
      <c r="M2501" s="101">
        <f>IF(ISNUMBER(jaar_zip[[#This Row],[etmaaltemperatuur]]),IF(jaar_zip[[#This Row],[etmaaltemperatuur]]&lt;stookgrens,stookgrens-jaar_zip[[#This Row],[etmaaltemperatuur]],0),"")</f>
        <v>9.4</v>
      </c>
      <c r="N2501" s="101">
        <f>IF(ISNUMBER(jaar_zip[[#This Row],[graaddagen]]),IF(OR(MONTH(jaar_zip[[#This Row],[Datum]])=1,MONTH(jaar_zip[[#This Row],[Datum]])=2,MONTH(jaar_zip[[#This Row],[Datum]])=11,MONTH(jaar_zip[[#This Row],[Datum]])=12),1.1,IF(OR(MONTH(jaar_zip[[#This Row],[Datum]])=3,MONTH(jaar_zip[[#This Row],[Datum]])=10),1,0.8))*jaar_zip[[#This Row],[graaddagen]],"")</f>
        <v>10.340000000000002</v>
      </c>
      <c r="O2501" s="101">
        <f>IF(ISNUMBER(jaar_zip[[#This Row],[etmaaltemperatuur]]),IF(jaar_zip[[#This Row],[etmaaltemperatuur]]&gt;stookgrens,jaar_zip[[#This Row],[etmaaltemperatuur]]-stookgrens,0),"")</f>
        <v>0</v>
      </c>
    </row>
    <row r="2502" spans="1:15" x14ac:dyDescent="0.3">
      <c r="A2502">
        <v>310</v>
      </c>
      <c r="B2502">
        <v>20240301</v>
      </c>
      <c r="C2502">
        <v>9.4</v>
      </c>
      <c r="D2502">
        <v>6.8</v>
      </c>
      <c r="E2502">
        <v>588</v>
      </c>
      <c r="F2502">
        <v>9.4</v>
      </c>
      <c r="G2502">
        <v>998.9</v>
      </c>
      <c r="H2502">
        <v>85</v>
      </c>
      <c r="I2502" s="101" t="s">
        <v>32</v>
      </c>
      <c r="J2502" s="1">
        <f>DATEVALUE(RIGHT(jaar_zip[[#This Row],[YYYYMMDD]],2)&amp;"-"&amp;MID(jaar_zip[[#This Row],[YYYYMMDD]],5,2)&amp;"-"&amp;LEFT(jaar_zip[[#This Row],[YYYYMMDD]],4))</f>
        <v>45352</v>
      </c>
      <c r="K2502" s="101" t="str">
        <f>IF(AND(VALUE(MONTH(jaar_zip[[#This Row],[Datum]]))=1,VALUE(WEEKNUM(jaar_zip[[#This Row],[Datum]],21))&gt;51),RIGHT(YEAR(jaar_zip[[#This Row],[Datum]])-1,2),RIGHT(YEAR(jaar_zip[[#This Row],[Datum]]),2))&amp;"-"&amp; TEXT(WEEKNUM(jaar_zip[[#This Row],[Datum]],21),"00")</f>
        <v>24-09</v>
      </c>
      <c r="L2502" s="101">
        <f>MONTH(jaar_zip[[#This Row],[Datum]])</f>
        <v>3</v>
      </c>
      <c r="M2502" s="101">
        <f>IF(ISNUMBER(jaar_zip[[#This Row],[etmaaltemperatuur]]),IF(jaar_zip[[#This Row],[etmaaltemperatuur]]&lt;stookgrens,stookgrens-jaar_zip[[#This Row],[etmaaltemperatuur]],0),"")</f>
        <v>11.2</v>
      </c>
      <c r="N2502" s="101">
        <f>IF(ISNUMBER(jaar_zip[[#This Row],[graaddagen]]),IF(OR(MONTH(jaar_zip[[#This Row],[Datum]])=1,MONTH(jaar_zip[[#This Row],[Datum]])=2,MONTH(jaar_zip[[#This Row],[Datum]])=11,MONTH(jaar_zip[[#This Row],[Datum]])=12),1.1,IF(OR(MONTH(jaar_zip[[#This Row],[Datum]])=3,MONTH(jaar_zip[[#This Row],[Datum]])=10),1,0.8))*jaar_zip[[#This Row],[graaddagen]],"")</f>
        <v>11.2</v>
      </c>
      <c r="O2502" s="101">
        <f>IF(ISNUMBER(jaar_zip[[#This Row],[etmaaltemperatuur]]),IF(jaar_zip[[#This Row],[etmaaltemperatuur]]&gt;stookgrens,jaar_zip[[#This Row],[etmaaltemperatuur]]-stookgrens,0),"")</f>
        <v>0</v>
      </c>
    </row>
    <row r="2503" spans="1:15" x14ac:dyDescent="0.3">
      <c r="A2503">
        <v>310</v>
      </c>
      <c r="B2503">
        <v>20240302</v>
      </c>
      <c r="C2503">
        <v>7.3</v>
      </c>
      <c r="D2503">
        <v>7.4</v>
      </c>
      <c r="E2503">
        <v>640</v>
      </c>
      <c r="F2503">
        <v>5.3</v>
      </c>
      <c r="G2503">
        <v>997.3</v>
      </c>
      <c r="H2503">
        <v>85</v>
      </c>
      <c r="I2503" s="101" t="s">
        <v>32</v>
      </c>
      <c r="J2503" s="1">
        <f>DATEVALUE(RIGHT(jaar_zip[[#This Row],[YYYYMMDD]],2)&amp;"-"&amp;MID(jaar_zip[[#This Row],[YYYYMMDD]],5,2)&amp;"-"&amp;LEFT(jaar_zip[[#This Row],[YYYYMMDD]],4))</f>
        <v>45353</v>
      </c>
      <c r="K2503" s="101" t="str">
        <f>IF(AND(VALUE(MONTH(jaar_zip[[#This Row],[Datum]]))=1,VALUE(WEEKNUM(jaar_zip[[#This Row],[Datum]],21))&gt;51),RIGHT(YEAR(jaar_zip[[#This Row],[Datum]])-1,2),RIGHT(YEAR(jaar_zip[[#This Row],[Datum]]),2))&amp;"-"&amp; TEXT(WEEKNUM(jaar_zip[[#This Row],[Datum]],21),"00")</f>
        <v>24-09</v>
      </c>
      <c r="L2503" s="101">
        <f>MONTH(jaar_zip[[#This Row],[Datum]])</f>
        <v>3</v>
      </c>
      <c r="M2503" s="101">
        <f>IF(ISNUMBER(jaar_zip[[#This Row],[etmaaltemperatuur]]),IF(jaar_zip[[#This Row],[etmaaltemperatuur]]&lt;stookgrens,stookgrens-jaar_zip[[#This Row],[etmaaltemperatuur]],0),"")</f>
        <v>10.6</v>
      </c>
      <c r="N2503" s="101">
        <f>IF(ISNUMBER(jaar_zip[[#This Row],[graaddagen]]),IF(OR(MONTH(jaar_zip[[#This Row],[Datum]])=1,MONTH(jaar_zip[[#This Row],[Datum]])=2,MONTH(jaar_zip[[#This Row],[Datum]])=11,MONTH(jaar_zip[[#This Row],[Datum]])=12),1.1,IF(OR(MONTH(jaar_zip[[#This Row],[Datum]])=3,MONTH(jaar_zip[[#This Row],[Datum]])=10),1,0.8))*jaar_zip[[#This Row],[graaddagen]],"")</f>
        <v>10.6</v>
      </c>
      <c r="O2503" s="101">
        <f>IF(ISNUMBER(jaar_zip[[#This Row],[etmaaltemperatuur]]),IF(jaar_zip[[#This Row],[etmaaltemperatuur]]&gt;stookgrens,jaar_zip[[#This Row],[etmaaltemperatuur]]-stookgrens,0),"")</f>
        <v>0</v>
      </c>
    </row>
    <row r="2504" spans="1:15" x14ac:dyDescent="0.3">
      <c r="A2504">
        <v>310</v>
      </c>
      <c r="B2504">
        <v>20240303</v>
      </c>
      <c r="C2504">
        <v>3.1</v>
      </c>
      <c r="D2504">
        <v>6.8</v>
      </c>
      <c r="E2504">
        <v>230</v>
      </c>
      <c r="F2504">
        <v>2.8</v>
      </c>
      <c r="G2504">
        <v>1002.6</v>
      </c>
      <c r="H2504">
        <v>89</v>
      </c>
      <c r="I2504" s="101" t="s">
        <v>32</v>
      </c>
      <c r="J2504" s="1">
        <f>DATEVALUE(RIGHT(jaar_zip[[#This Row],[YYYYMMDD]],2)&amp;"-"&amp;MID(jaar_zip[[#This Row],[YYYYMMDD]],5,2)&amp;"-"&amp;LEFT(jaar_zip[[#This Row],[YYYYMMDD]],4))</f>
        <v>45354</v>
      </c>
      <c r="K2504" s="101" t="str">
        <f>IF(AND(VALUE(MONTH(jaar_zip[[#This Row],[Datum]]))=1,VALUE(WEEKNUM(jaar_zip[[#This Row],[Datum]],21))&gt;51),RIGHT(YEAR(jaar_zip[[#This Row],[Datum]])-1,2),RIGHT(YEAR(jaar_zip[[#This Row],[Datum]]),2))&amp;"-"&amp; TEXT(WEEKNUM(jaar_zip[[#This Row],[Datum]],21),"00")</f>
        <v>24-09</v>
      </c>
      <c r="L2504" s="101">
        <f>MONTH(jaar_zip[[#This Row],[Datum]])</f>
        <v>3</v>
      </c>
      <c r="M2504" s="101">
        <f>IF(ISNUMBER(jaar_zip[[#This Row],[etmaaltemperatuur]]),IF(jaar_zip[[#This Row],[etmaaltemperatuur]]&lt;stookgrens,stookgrens-jaar_zip[[#This Row],[etmaaltemperatuur]],0),"")</f>
        <v>11.2</v>
      </c>
      <c r="N2504" s="101">
        <f>IF(ISNUMBER(jaar_zip[[#This Row],[graaddagen]]),IF(OR(MONTH(jaar_zip[[#This Row],[Datum]])=1,MONTH(jaar_zip[[#This Row],[Datum]])=2,MONTH(jaar_zip[[#This Row],[Datum]])=11,MONTH(jaar_zip[[#This Row],[Datum]])=12),1.1,IF(OR(MONTH(jaar_zip[[#This Row],[Datum]])=3,MONTH(jaar_zip[[#This Row],[Datum]])=10),1,0.8))*jaar_zip[[#This Row],[graaddagen]],"")</f>
        <v>11.2</v>
      </c>
      <c r="O2504" s="101">
        <f>IF(ISNUMBER(jaar_zip[[#This Row],[etmaaltemperatuur]]),IF(jaar_zip[[#This Row],[etmaaltemperatuur]]&gt;stookgrens,jaar_zip[[#This Row],[etmaaltemperatuur]]-stookgrens,0),"")</f>
        <v>0</v>
      </c>
    </row>
    <row r="2505" spans="1:15" x14ac:dyDescent="0.3">
      <c r="A2505">
        <v>310</v>
      </c>
      <c r="B2505">
        <v>20240304</v>
      </c>
      <c r="C2505">
        <v>2.8</v>
      </c>
      <c r="D2505">
        <v>8.1</v>
      </c>
      <c r="E2505">
        <v>1239</v>
      </c>
      <c r="F2505">
        <v>0</v>
      </c>
      <c r="G2505">
        <v>1011.6</v>
      </c>
      <c r="H2505">
        <v>80</v>
      </c>
      <c r="I2505" s="101" t="s">
        <v>32</v>
      </c>
      <c r="J2505" s="1">
        <f>DATEVALUE(RIGHT(jaar_zip[[#This Row],[YYYYMMDD]],2)&amp;"-"&amp;MID(jaar_zip[[#This Row],[YYYYMMDD]],5,2)&amp;"-"&amp;LEFT(jaar_zip[[#This Row],[YYYYMMDD]],4))</f>
        <v>45355</v>
      </c>
      <c r="K2505" s="101" t="str">
        <f>IF(AND(VALUE(MONTH(jaar_zip[[#This Row],[Datum]]))=1,VALUE(WEEKNUM(jaar_zip[[#This Row],[Datum]],21))&gt;51),RIGHT(YEAR(jaar_zip[[#This Row],[Datum]])-1,2),RIGHT(YEAR(jaar_zip[[#This Row],[Datum]]),2))&amp;"-"&amp; TEXT(WEEKNUM(jaar_zip[[#This Row],[Datum]],21),"00")</f>
        <v>24-10</v>
      </c>
      <c r="L2505" s="101">
        <f>MONTH(jaar_zip[[#This Row],[Datum]])</f>
        <v>3</v>
      </c>
      <c r="M2505" s="101">
        <f>IF(ISNUMBER(jaar_zip[[#This Row],[etmaaltemperatuur]]),IF(jaar_zip[[#This Row],[etmaaltemperatuur]]&lt;stookgrens,stookgrens-jaar_zip[[#This Row],[etmaaltemperatuur]],0),"")</f>
        <v>9.9</v>
      </c>
      <c r="N2505" s="101">
        <f>IF(ISNUMBER(jaar_zip[[#This Row],[graaddagen]]),IF(OR(MONTH(jaar_zip[[#This Row],[Datum]])=1,MONTH(jaar_zip[[#This Row],[Datum]])=2,MONTH(jaar_zip[[#This Row],[Datum]])=11,MONTH(jaar_zip[[#This Row],[Datum]])=12),1.1,IF(OR(MONTH(jaar_zip[[#This Row],[Datum]])=3,MONTH(jaar_zip[[#This Row],[Datum]])=10),1,0.8))*jaar_zip[[#This Row],[graaddagen]],"")</f>
        <v>9.9</v>
      </c>
      <c r="O2505" s="101">
        <f>IF(ISNUMBER(jaar_zip[[#This Row],[etmaaltemperatuur]]),IF(jaar_zip[[#This Row],[etmaaltemperatuur]]&gt;stookgrens,jaar_zip[[#This Row],[etmaaltemperatuur]]-stookgrens,0),"")</f>
        <v>0</v>
      </c>
    </row>
    <row r="2506" spans="1:15" x14ac:dyDescent="0.3">
      <c r="A2506">
        <v>310</v>
      </c>
      <c r="B2506">
        <v>20240305</v>
      </c>
      <c r="C2506">
        <v>2.6</v>
      </c>
      <c r="D2506">
        <v>7</v>
      </c>
      <c r="E2506">
        <v>405</v>
      </c>
      <c r="F2506">
        <v>2.6</v>
      </c>
      <c r="G2506">
        <v>1014.2</v>
      </c>
      <c r="H2506">
        <v>88</v>
      </c>
      <c r="I2506" s="101" t="s">
        <v>32</v>
      </c>
      <c r="J2506" s="1">
        <f>DATEVALUE(RIGHT(jaar_zip[[#This Row],[YYYYMMDD]],2)&amp;"-"&amp;MID(jaar_zip[[#This Row],[YYYYMMDD]],5,2)&amp;"-"&amp;LEFT(jaar_zip[[#This Row],[YYYYMMDD]],4))</f>
        <v>45356</v>
      </c>
      <c r="K2506" s="101" t="str">
        <f>IF(AND(VALUE(MONTH(jaar_zip[[#This Row],[Datum]]))=1,VALUE(WEEKNUM(jaar_zip[[#This Row],[Datum]],21))&gt;51),RIGHT(YEAR(jaar_zip[[#This Row],[Datum]])-1,2),RIGHT(YEAR(jaar_zip[[#This Row],[Datum]]),2))&amp;"-"&amp; TEXT(WEEKNUM(jaar_zip[[#This Row],[Datum]],21),"00")</f>
        <v>24-10</v>
      </c>
      <c r="L2506" s="101">
        <f>MONTH(jaar_zip[[#This Row],[Datum]])</f>
        <v>3</v>
      </c>
      <c r="M2506" s="101">
        <f>IF(ISNUMBER(jaar_zip[[#This Row],[etmaaltemperatuur]]),IF(jaar_zip[[#This Row],[etmaaltemperatuur]]&lt;stookgrens,stookgrens-jaar_zip[[#This Row],[etmaaltemperatuur]],0),"")</f>
        <v>11</v>
      </c>
      <c r="N2506" s="101">
        <f>IF(ISNUMBER(jaar_zip[[#This Row],[graaddagen]]),IF(OR(MONTH(jaar_zip[[#This Row],[Datum]])=1,MONTH(jaar_zip[[#This Row],[Datum]])=2,MONTH(jaar_zip[[#This Row],[Datum]])=11,MONTH(jaar_zip[[#This Row],[Datum]])=12),1.1,IF(OR(MONTH(jaar_zip[[#This Row],[Datum]])=3,MONTH(jaar_zip[[#This Row],[Datum]])=10),1,0.8))*jaar_zip[[#This Row],[graaddagen]],"")</f>
        <v>11</v>
      </c>
      <c r="O2506" s="101">
        <f>IF(ISNUMBER(jaar_zip[[#This Row],[etmaaltemperatuur]]),IF(jaar_zip[[#This Row],[etmaaltemperatuur]]&gt;stookgrens,jaar_zip[[#This Row],[etmaaltemperatuur]]-stookgrens,0),"")</f>
        <v>0</v>
      </c>
    </row>
    <row r="2507" spans="1:15" x14ac:dyDescent="0.3">
      <c r="A2507">
        <v>310</v>
      </c>
      <c r="B2507">
        <v>20240306</v>
      </c>
      <c r="C2507">
        <v>2.2999999999999998</v>
      </c>
      <c r="D2507">
        <v>6.5</v>
      </c>
      <c r="E2507">
        <v>744</v>
      </c>
      <c r="F2507">
        <v>0</v>
      </c>
      <c r="G2507">
        <v>1022.2</v>
      </c>
      <c r="H2507">
        <v>92</v>
      </c>
      <c r="I2507" s="101" t="s">
        <v>32</v>
      </c>
      <c r="J2507" s="1">
        <f>DATEVALUE(RIGHT(jaar_zip[[#This Row],[YYYYMMDD]],2)&amp;"-"&amp;MID(jaar_zip[[#This Row],[YYYYMMDD]],5,2)&amp;"-"&amp;LEFT(jaar_zip[[#This Row],[YYYYMMDD]],4))</f>
        <v>45357</v>
      </c>
      <c r="K2507" s="101" t="str">
        <f>IF(AND(VALUE(MONTH(jaar_zip[[#This Row],[Datum]]))=1,VALUE(WEEKNUM(jaar_zip[[#This Row],[Datum]],21))&gt;51),RIGHT(YEAR(jaar_zip[[#This Row],[Datum]])-1,2),RIGHT(YEAR(jaar_zip[[#This Row],[Datum]]),2))&amp;"-"&amp; TEXT(WEEKNUM(jaar_zip[[#This Row],[Datum]],21),"00")</f>
        <v>24-10</v>
      </c>
      <c r="L2507" s="101">
        <f>MONTH(jaar_zip[[#This Row],[Datum]])</f>
        <v>3</v>
      </c>
      <c r="M2507" s="101">
        <f>IF(ISNUMBER(jaar_zip[[#This Row],[etmaaltemperatuur]]),IF(jaar_zip[[#This Row],[etmaaltemperatuur]]&lt;stookgrens,stookgrens-jaar_zip[[#This Row],[etmaaltemperatuur]],0),"")</f>
        <v>11.5</v>
      </c>
      <c r="N2507" s="101">
        <f>IF(ISNUMBER(jaar_zip[[#This Row],[graaddagen]]),IF(OR(MONTH(jaar_zip[[#This Row],[Datum]])=1,MONTH(jaar_zip[[#This Row],[Datum]])=2,MONTH(jaar_zip[[#This Row],[Datum]])=11,MONTH(jaar_zip[[#This Row],[Datum]])=12),1.1,IF(OR(MONTH(jaar_zip[[#This Row],[Datum]])=3,MONTH(jaar_zip[[#This Row],[Datum]])=10),1,0.8))*jaar_zip[[#This Row],[graaddagen]],"")</f>
        <v>11.5</v>
      </c>
      <c r="O2507" s="101">
        <f>IF(ISNUMBER(jaar_zip[[#This Row],[etmaaltemperatuur]]),IF(jaar_zip[[#This Row],[etmaaltemperatuur]]&gt;stookgrens,jaar_zip[[#This Row],[etmaaltemperatuur]]-stookgrens,0),"")</f>
        <v>0</v>
      </c>
    </row>
    <row r="2508" spans="1:15" x14ac:dyDescent="0.3">
      <c r="A2508">
        <v>310</v>
      </c>
      <c r="B2508">
        <v>20240307</v>
      </c>
      <c r="C2508">
        <v>5.9</v>
      </c>
      <c r="D2508">
        <v>6.9</v>
      </c>
      <c r="E2508">
        <v>1320</v>
      </c>
      <c r="F2508">
        <v>0</v>
      </c>
      <c r="G2508">
        <v>1021</v>
      </c>
      <c r="H2508">
        <v>78</v>
      </c>
      <c r="I2508" s="101" t="s">
        <v>32</v>
      </c>
      <c r="J2508" s="1">
        <f>DATEVALUE(RIGHT(jaar_zip[[#This Row],[YYYYMMDD]],2)&amp;"-"&amp;MID(jaar_zip[[#This Row],[YYYYMMDD]],5,2)&amp;"-"&amp;LEFT(jaar_zip[[#This Row],[YYYYMMDD]],4))</f>
        <v>45358</v>
      </c>
      <c r="K2508" s="101" t="str">
        <f>IF(AND(VALUE(MONTH(jaar_zip[[#This Row],[Datum]]))=1,VALUE(WEEKNUM(jaar_zip[[#This Row],[Datum]],21))&gt;51),RIGHT(YEAR(jaar_zip[[#This Row],[Datum]])-1,2),RIGHT(YEAR(jaar_zip[[#This Row],[Datum]]),2))&amp;"-"&amp; TEXT(WEEKNUM(jaar_zip[[#This Row],[Datum]],21),"00")</f>
        <v>24-10</v>
      </c>
      <c r="L2508" s="101">
        <f>MONTH(jaar_zip[[#This Row],[Datum]])</f>
        <v>3</v>
      </c>
      <c r="M2508" s="101">
        <f>IF(ISNUMBER(jaar_zip[[#This Row],[etmaaltemperatuur]]),IF(jaar_zip[[#This Row],[etmaaltemperatuur]]&lt;stookgrens,stookgrens-jaar_zip[[#This Row],[etmaaltemperatuur]],0),"")</f>
        <v>11.1</v>
      </c>
      <c r="N2508" s="101">
        <f>IF(ISNUMBER(jaar_zip[[#This Row],[graaddagen]]),IF(OR(MONTH(jaar_zip[[#This Row],[Datum]])=1,MONTH(jaar_zip[[#This Row],[Datum]])=2,MONTH(jaar_zip[[#This Row],[Datum]])=11,MONTH(jaar_zip[[#This Row],[Datum]])=12),1.1,IF(OR(MONTH(jaar_zip[[#This Row],[Datum]])=3,MONTH(jaar_zip[[#This Row],[Datum]])=10),1,0.8))*jaar_zip[[#This Row],[graaddagen]],"")</f>
        <v>11.1</v>
      </c>
      <c r="O2508" s="101">
        <f>IF(ISNUMBER(jaar_zip[[#This Row],[etmaaltemperatuur]]),IF(jaar_zip[[#This Row],[etmaaltemperatuur]]&gt;stookgrens,jaar_zip[[#This Row],[etmaaltemperatuur]]-stookgrens,0),"")</f>
        <v>0</v>
      </c>
    </row>
    <row r="2509" spans="1:15" x14ac:dyDescent="0.3">
      <c r="A2509">
        <v>310</v>
      </c>
      <c r="B2509">
        <v>20240308</v>
      </c>
      <c r="C2509">
        <v>8.1999999999999993</v>
      </c>
      <c r="D2509">
        <v>7.2</v>
      </c>
      <c r="E2509">
        <v>1391</v>
      </c>
      <c r="F2509">
        <v>0</v>
      </c>
      <c r="G2509">
        <v>1008.5</v>
      </c>
      <c r="H2509">
        <v>66</v>
      </c>
      <c r="I2509" s="101" t="s">
        <v>32</v>
      </c>
      <c r="J2509" s="1">
        <f>DATEVALUE(RIGHT(jaar_zip[[#This Row],[YYYYMMDD]],2)&amp;"-"&amp;MID(jaar_zip[[#This Row],[YYYYMMDD]],5,2)&amp;"-"&amp;LEFT(jaar_zip[[#This Row],[YYYYMMDD]],4))</f>
        <v>45359</v>
      </c>
      <c r="K2509" s="101" t="str">
        <f>IF(AND(VALUE(MONTH(jaar_zip[[#This Row],[Datum]]))=1,VALUE(WEEKNUM(jaar_zip[[#This Row],[Datum]],21))&gt;51),RIGHT(YEAR(jaar_zip[[#This Row],[Datum]])-1,2),RIGHT(YEAR(jaar_zip[[#This Row],[Datum]]),2))&amp;"-"&amp; TEXT(WEEKNUM(jaar_zip[[#This Row],[Datum]],21),"00")</f>
        <v>24-10</v>
      </c>
      <c r="L2509" s="101">
        <f>MONTH(jaar_zip[[#This Row],[Datum]])</f>
        <v>3</v>
      </c>
      <c r="M2509" s="101">
        <f>IF(ISNUMBER(jaar_zip[[#This Row],[etmaaltemperatuur]]),IF(jaar_zip[[#This Row],[etmaaltemperatuur]]&lt;stookgrens,stookgrens-jaar_zip[[#This Row],[etmaaltemperatuur]],0),"")</f>
        <v>10.8</v>
      </c>
      <c r="N2509" s="101">
        <f>IF(ISNUMBER(jaar_zip[[#This Row],[graaddagen]]),IF(OR(MONTH(jaar_zip[[#This Row],[Datum]])=1,MONTH(jaar_zip[[#This Row],[Datum]])=2,MONTH(jaar_zip[[#This Row],[Datum]])=11,MONTH(jaar_zip[[#This Row],[Datum]])=12),1.1,IF(OR(MONTH(jaar_zip[[#This Row],[Datum]])=3,MONTH(jaar_zip[[#This Row],[Datum]])=10),1,0.8))*jaar_zip[[#This Row],[graaddagen]],"")</f>
        <v>10.8</v>
      </c>
      <c r="O2509" s="101">
        <f>IF(ISNUMBER(jaar_zip[[#This Row],[etmaaltemperatuur]]),IF(jaar_zip[[#This Row],[etmaaltemperatuur]]&gt;stookgrens,jaar_zip[[#This Row],[etmaaltemperatuur]]-stookgrens,0),"")</f>
        <v>0</v>
      </c>
    </row>
    <row r="2510" spans="1:15" x14ac:dyDescent="0.3">
      <c r="A2510">
        <v>310</v>
      </c>
      <c r="B2510">
        <v>20240309</v>
      </c>
      <c r="C2510">
        <v>7.8</v>
      </c>
      <c r="D2510">
        <v>9.9</v>
      </c>
      <c r="E2510">
        <v>1174</v>
      </c>
      <c r="F2510">
        <v>-0.1</v>
      </c>
      <c r="G2510">
        <v>998.2</v>
      </c>
      <c r="H2510">
        <v>70</v>
      </c>
      <c r="I2510" s="101" t="s">
        <v>32</v>
      </c>
      <c r="J2510" s="1">
        <f>DATEVALUE(RIGHT(jaar_zip[[#This Row],[YYYYMMDD]],2)&amp;"-"&amp;MID(jaar_zip[[#This Row],[YYYYMMDD]],5,2)&amp;"-"&amp;LEFT(jaar_zip[[#This Row],[YYYYMMDD]],4))</f>
        <v>45360</v>
      </c>
      <c r="K2510" s="101" t="str">
        <f>IF(AND(VALUE(MONTH(jaar_zip[[#This Row],[Datum]]))=1,VALUE(WEEKNUM(jaar_zip[[#This Row],[Datum]],21))&gt;51),RIGHT(YEAR(jaar_zip[[#This Row],[Datum]])-1,2),RIGHT(YEAR(jaar_zip[[#This Row],[Datum]]),2))&amp;"-"&amp; TEXT(WEEKNUM(jaar_zip[[#This Row],[Datum]],21),"00")</f>
        <v>24-10</v>
      </c>
      <c r="L2510" s="101">
        <f>MONTH(jaar_zip[[#This Row],[Datum]])</f>
        <v>3</v>
      </c>
      <c r="M2510" s="101">
        <f>IF(ISNUMBER(jaar_zip[[#This Row],[etmaaltemperatuur]]),IF(jaar_zip[[#This Row],[etmaaltemperatuur]]&lt;stookgrens,stookgrens-jaar_zip[[#This Row],[etmaaltemperatuur]],0),"")</f>
        <v>8.1</v>
      </c>
      <c r="N2510" s="101">
        <f>IF(ISNUMBER(jaar_zip[[#This Row],[graaddagen]]),IF(OR(MONTH(jaar_zip[[#This Row],[Datum]])=1,MONTH(jaar_zip[[#This Row],[Datum]])=2,MONTH(jaar_zip[[#This Row],[Datum]])=11,MONTH(jaar_zip[[#This Row],[Datum]])=12),1.1,IF(OR(MONTH(jaar_zip[[#This Row],[Datum]])=3,MONTH(jaar_zip[[#This Row],[Datum]])=10),1,0.8))*jaar_zip[[#This Row],[graaddagen]],"")</f>
        <v>8.1</v>
      </c>
      <c r="O2510" s="101">
        <f>IF(ISNUMBER(jaar_zip[[#This Row],[etmaaltemperatuur]]),IF(jaar_zip[[#This Row],[etmaaltemperatuur]]&gt;stookgrens,jaar_zip[[#This Row],[etmaaltemperatuur]]-stookgrens,0),"")</f>
        <v>0</v>
      </c>
    </row>
    <row r="2511" spans="1:15" x14ac:dyDescent="0.3">
      <c r="A2511">
        <v>310</v>
      </c>
      <c r="B2511">
        <v>20240310</v>
      </c>
      <c r="C2511">
        <v>3.3</v>
      </c>
      <c r="D2511">
        <v>8.9</v>
      </c>
      <c r="E2511">
        <v>363</v>
      </c>
      <c r="F2511">
        <v>1.2</v>
      </c>
      <c r="G2511">
        <v>996.1</v>
      </c>
      <c r="H2511">
        <v>78</v>
      </c>
      <c r="I2511" s="101" t="s">
        <v>32</v>
      </c>
      <c r="J2511" s="1">
        <f>DATEVALUE(RIGHT(jaar_zip[[#This Row],[YYYYMMDD]],2)&amp;"-"&amp;MID(jaar_zip[[#This Row],[YYYYMMDD]],5,2)&amp;"-"&amp;LEFT(jaar_zip[[#This Row],[YYYYMMDD]],4))</f>
        <v>45361</v>
      </c>
      <c r="K2511" s="101" t="str">
        <f>IF(AND(VALUE(MONTH(jaar_zip[[#This Row],[Datum]]))=1,VALUE(WEEKNUM(jaar_zip[[#This Row],[Datum]],21))&gt;51),RIGHT(YEAR(jaar_zip[[#This Row],[Datum]])-1,2),RIGHT(YEAR(jaar_zip[[#This Row],[Datum]]),2))&amp;"-"&amp; TEXT(WEEKNUM(jaar_zip[[#This Row],[Datum]],21),"00")</f>
        <v>24-10</v>
      </c>
      <c r="L2511" s="101">
        <f>MONTH(jaar_zip[[#This Row],[Datum]])</f>
        <v>3</v>
      </c>
      <c r="M2511" s="101">
        <f>IF(ISNUMBER(jaar_zip[[#This Row],[etmaaltemperatuur]]),IF(jaar_zip[[#This Row],[etmaaltemperatuur]]&lt;stookgrens,stookgrens-jaar_zip[[#This Row],[etmaaltemperatuur]],0),"")</f>
        <v>9.1</v>
      </c>
      <c r="N2511" s="101">
        <f>IF(ISNUMBER(jaar_zip[[#This Row],[graaddagen]]),IF(OR(MONTH(jaar_zip[[#This Row],[Datum]])=1,MONTH(jaar_zip[[#This Row],[Datum]])=2,MONTH(jaar_zip[[#This Row],[Datum]])=11,MONTH(jaar_zip[[#This Row],[Datum]])=12),1.1,IF(OR(MONTH(jaar_zip[[#This Row],[Datum]])=3,MONTH(jaar_zip[[#This Row],[Datum]])=10),1,0.8))*jaar_zip[[#This Row],[graaddagen]],"")</f>
        <v>9.1</v>
      </c>
      <c r="O2511" s="101">
        <f>IF(ISNUMBER(jaar_zip[[#This Row],[etmaaltemperatuur]]),IF(jaar_zip[[#This Row],[etmaaltemperatuur]]&gt;stookgrens,jaar_zip[[#This Row],[etmaaltemperatuur]]-stookgrens,0),"")</f>
        <v>0</v>
      </c>
    </row>
    <row r="2512" spans="1:15" x14ac:dyDescent="0.3">
      <c r="A2512">
        <v>310</v>
      </c>
      <c r="B2512">
        <v>20240311</v>
      </c>
      <c r="C2512">
        <v>4</v>
      </c>
      <c r="D2512">
        <v>7.9</v>
      </c>
      <c r="E2512">
        <v>250</v>
      </c>
      <c r="F2512">
        <v>3.4</v>
      </c>
      <c r="G2512">
        <v>1003.8</v>
      </c>
      <c r="H2512">
        <v>92</v>
      </c>
      <c r="I2512" s="101" t="s">
        <v>32</v>
      </c>
      <c r="J2512" s="1">
        <f>DATEVALUE(RIGHT(jaar_zip[[#This Row],[YYYYMMDD]],2)&amp;"-"&amp;MID(jaar_zip[[#This Row],[YYYYMMDD]],5,2)&amp;"-"&amp;LEFT(jaar_zip[[#This Row],[YYYYMMDD]],4))</f>
        <v>45362</v>
      </c>
      <c r="K2512" s="101" t="str">
        <f>IF(AND(VALUE(MONTH(jaar_zip[[#This Row],[Datum]]))=1,VALUE(WEEKNUM(jaar_zip[[#This Row],[Datum]],21))&gt;51),RIGHT(YEAR(jaar_zip[[#This Row],[Datum]])-1,2),RIGHT(YEAR(jaar_zip[[#This Row],[Datum]]),2))&amp;"-"&amp; TEXT(WEEKNUM(jaar_zip[[#This Row],[Datum]],21),"00")</f>
        <v>24-11</v>
      </c>
      <c r="L2512" s="101">
        <f>MONTH(jaar_zip[[#This Row],[Datum]])</f>
        <v>3</v>
      </c>
      <c r="M2512" s="101">
        <f>IF(ISNUMBER(jaar_zip[[#This Row],[etmaaltemperatuur]]),IF(jaar_zip[[#This Row],[etmaaltemperatuur]]&lt;stookgrens,stookgrens-jaar_zip[[#This Row],[etmaaltemperatuur]],0),"")</f>
        <v>10.1</v>
      </c>
      <c r="N2512" s="101">
        <f>IF(ISNUMBER(jaar_zip[[#This Row],[graaddagen]]),IF(OR(MONTH(jaar_zip[[#This Row],[Datum]])=1,MONTH(jaar_zip[[#This Row],[Datum]])=2,MONTH(jaar_zip[[#This Row],[Datum]])=11,MONTH(jaar_zip[[#This Row],[Datum]])=12),1.1,IF(OR(MONTH(jaar_zip[[#This Row],[Datum]])=3,MONTH(jaar_zip[[#This Row],[Datum]])=10),1,0.8))*jaar_zip[[#This Row],[graaddagen]],"")</f>
        <v>10.1</v>
      </c>
      <c r="O2512" s="101">
        <f>IF(ISNUMBER(jaar_zip[[#This Row],[etmaaltemperatuur]]),IF(jaar_zip[[#This Row],[etmaaltemperatuur]]&gt;stookgrens,jaar_zip[[#This Row],[etmaaltemperatuur]]-stookgrens,0),"")</f>
        <v>0</v>
      </c>
    </row>
    <row r="2513" spans="1:15" x14ac:dyDescent="0.3">
      <c r="A2513">
        <v>310</v>
      </c>
      <c r="B2513">
        <v>20240312</v>
      </c>
      <c r="C2513">
        <v>7.1</v>
      </c>
      <c r="D2513">
        <v>8.6</v>
      </c>
      <c r="E2513">
        <v>448</v>
      </c>
      <c r="F2513">
        <v>6.4</v>
      </c>
      <c r="G2513">
        <v>1012.8</v>
      </c>
      <c r="H2513">
        <v>90</v>
      </c>
      <c r="I2513" s="101" t="s">
        <v>32</v>
      </c>
      <c r="J2513" s="1">
        <f>DATEVALUE(RIGHT(jaar_zip[[#This Row],[YYYYMMDD]],2)&amp;"-"&amp;MID(jaar_zip[[#This Row],[YYYYMMDD]],5,2)&amp;"-"&amp;LEFT(jaar_zip[[#This Row],[YYYYMMDD]],4))</f>
        <v>45363</v>
      </c>
      <c r="K2513" s="101" t="str">
        <f>IF(AND(VALUE(MONTH(jaar_zip[[#This Row],[Datum]]))=1,VALUE(WEEKNUM(jaar_zip[[#This Row],[Datum]],21))&gt;51),RIGHT(YEAR(jaar_zip[[#This Row],[Datum]])-1,2),RIGHT(YEAR(jaar_zip[[#This Row],[Datum]]),2))&amp;"-"&amp; TEXT(WEEKNUM(jaar_zip[[#This Row],[Datum]],21),"00")</f>
        <v>24-11</v>
      </c>
      <c r="L2513" s="101">
        <f>MONTH(jaar_zip[[#This Row],[Datum]])</f>
        <v>3</v>
      </c>
      <c r="M2513" s="101">
        <f>IF(ISNUMBER(jaar_zip[[#This Row],[etmaaltemperatuur]]),IF(jaar_zip[[#This Row],[etmaaltemperatuur]]&lt;stookgrens,stookgrens-jaar_zip[[#This Row],[etmaaltemperatuur]],0),"")</f>
        <v>9.4</v>
      </c>
      <c r="N2513" s="101">
        <f>IF(ISNUMBER(jaar_zip[[#This Row],[graaddagen]]),IF(OR(MONTH(jaar_zip[[#This Row],[Datum]])=1,MONTH(jaar_zip[[#This Row],[Datum]])=2,MONTH(jaar_zip[[#This Row],[Datum]])=11,MONTH(jaar_zip[[#This Row],[Datum]])=12),1.1,IF(OR(MONTH(jaar_zip[[#This Row],[Datum]])=3,MONTH(jaar_zip[[#This Row],[Datum]])=10),1,0.8))*jaar_zip[[#This Row],[graaddagen]],"")</f>
        <v>9.4</v>
      </c>
      <c r="O2513" s="101">
        <f>IF(ISNUMBER(jaar_zip[[#This Row],[etmaaltemperatuur]]),IF(jaar_zip[[#This Row],[etmaaltemperatuur]]&gt;stookgrens,jaar_zip[[#This Row],[etmaaltemperatuur]]-stookgrens,0),"")</f>
        <v>0</v>
      </c>
    </row>
    <row r="2514" spans="1:15" x14ac:dyDescent="0.3">
      <c r="A2514">
        <v>310</v>
      </c>
      <c r="B2514">
        <v>20240313</v>
      </c>
      <c r="C2514">
        <v>8.5</v>
      </c>
      <c r="D2514">
        <v>10.4</v>
      </c>
      <c r="E2514">
        <v>392</v>
      </c>
      <c r="F2514">
        <v>-0.1</v>
      </c>
      <c r="G2514">
        <v>1014.4</v>
      </c>
      <c r="H2514">
        <v>88</v>
      </c>
      <c r="I2514" s="101" t="s">
        <v>32</v>
      </c>
      <c r="J2514" s="1">
        <f>DATEVALUE(RIGHT(jaar_zip[[#This Row],[YYYYMMDD]],2)&amp;"-"&amp;MID(jaar_zip[[#This Row],[YYYYMMDD]],5,2)&amp;"-"&amp;LEFT(jaar_zip[[#This Row],[YYYYMMDD]],4))</f>
        <v>45364</v>
      </c>
      <c r="K2514" s="101" t="str">
        <f>IF(AND(VALUE(MONTH(jaar_zip[[#This Row],[Datum]]))=1,VALUE(WEEKNUM(jaar_zip[[#This Row],[Datum]],21))&gt;51),RIGHT(YEAR(jaar_zip[[#This Row],[Datum]])-1,2),RIGHT(YEAR(jaar_zip[[#This Row],[Datum]]),2))&amp;"-"&amp; TEXT(WEEKNUM(jaar_zip[[#This Row],[Datum]],21),"00")</f>
        <v>24-11</v>
      </c>
      <c r="L2514" s="101">
        <f>MONTH(jaar_zip[[#This Row],[Datum]])</f>
        <v>3</v>
      </c>
      <c r="M2514" s="101">
        <f>IF(ISNUMBER(jaar_zip[[#This Row],[etmaaltemperatuur]]),IF(jaar_zip[[#This Row],[etmaaltemperatuur]]&lt;stookgrens,stookgrens-jaar_zip[[#This Row],[etmaaltemperatuur]],0),"")</f>
        <v>7.6</v>
      </c>
      <c r="N2514" s="101">
        <f>IF(ISNUMBER(jaar_zip[[#This Row],[graaddagen]]),IF(OR(MONTH(jaar_zip[[#This Row],[Datum]])=1,MONTH(jaar_zip[[#This Row],[Datum]])=2,MONTH(jaar_zip[[#This Row],[Datum]])=11,MONTH(jaar_zip[[#This Row],[Datum]])=12),1.1,IF(OR(MONTH(jaar_zip[[#This Row],[Datum]])=3,MONTH(jaar_zip[[#This Row],[Datum]])=10),1,0.8))*jaar_zip[[#This Row],[graaddagen]],"")</f>
        <v>7.6</v>
      </c>
      <c r="O2514" s="101">
        <f>IF(ISNUMBER(jaar_zip[[#This Row],[etmaaltemperatuur]]),IF(jaar_zip[[#This Row],[etmaaltemperatuur]]&gt;stookgrens,jaar_zip[[#This Row],[etmaaltemperatuur]]-stookgrens,0),"")</f>
        <v>0</v>
      </c>
    </row>
    <row r="2515" spans="1:15" x14ac:dyDescent="0.3">
      <c r="A2515">
        <v>310</v>
      </c>
      <c r="B2515">
        <v>20240314</v>
      </c>
      <c r="C2515">
        <v>6.6</v>
      </c>
      <c r="D2515">
        <v>11.2</v>
      </c>
      <c r="E2515">
        <v>1128</v>
      </c>
      <c r="F2515">
        <v>-0.1</v>
      </c>
      <c r="G2515">
        <v>1010</v>
      </c>
      <c r="H2515">
        <v>83</v>
      </c>
      <c r="I2515" s="101" t="s">
        <v>32</v>
      </c>
      <c r="J2515" s="1">
        <f>DATEVALUE(RIGHT(jaar_zip[[#This Row],[YYYYMMDD]],2)&amp;"-"&amp;MID(jaar_zip[[#This Row],[YYYYMMDD]],5,2)&amp;"-"&amp;LEFT(jaar_zip[[#This Row],[YYYYMMDD]],4))</f>
        <v>45365</v>
      </c>
      <c r="K2515" s="101" t="str">
        <f>IF(AND(VALUE(MONTH(jaar_zip[[#This Row],[Datum]]))=1,VALUE(WEEKNUM(jaar_zip[[#This Row],[Datum]],21))&gt;51),RIGHT(YEAR(jaar_zip[[#This Row],[Datum]])-1,2),RIGHT(YEAR(jaar_zip[[#This Row],[Datum]]),2))&amp;"-"&amp; TEXT(WEEKNUM(jaar_zip[[#This Row],[Datum]],21),"00")</f>
        <v>24-11</v>
      </c>
      <c r="L2515" s="101">
        <f>MONTH(jaar_zip[[#This Row],[Datum]])</f>
        <v>3</v>
      </c>
      <c r="M2515" s="101">
        <f>IF(ISNUMBER(jaar_zip[[#This Row],[etmaaltemperatuur]]),IF(jaar_zip[[#This Row],[etmaaltemperatuur]]&lt;stookgrens,stookgrens-jaar_zip[[#This Row],[etmaaltemperatuur]],0),"")</f>
        <v>6.8000000000000007</v>
      </c>
      <c r="N2515" s="101">
        <f>IF(ISNUMBER(jaar_zip[[#This Row],[graaddagen]]),IF(OR(MONTH(jaar_zip[[#This Row],[Datum]])=1,MONTH(jaar_zip[[#This Row],[Datum]])=2,MONTH(jaar_zip[[#This Row],[Datum]])=11,MONTH(jaar_zip[[#This Row],[Datum]])=12),1.1,IF(OR(MONTH(jaar_zip[[#This Row],[Datum]])=3,MONTH(jaar_zip[[#This Row],[Datum]])=10),1,0.8))*jaar_zip[[#This Row],[graaddagen]],"")</f>
        <v>6.8000000000000007</v>
      </c>
      <c r="O2515" s="101">
        <f>IF(ISNUMBER(jaar_zip[[#This Row],[etmaaltemperatuur]]),IF(jaar_zip[[#This Row],[etmaaltemperatuur]]&gt;stookgrens,jaar_zip[[#This Row],[etmaaltemperatuur]]-stookgrens,0),"")</f>
        <v>0</v>
      </c>
    </row>
    <row r="2516" spans="1:15" x14ac:dyDescent="0.3">
      <c r="A2516">
        <v>310</v>
      </c>
      <c r="B2516">
        <v>20240315</v>
      </c>
      <c r="C2516">
        <v>9.6</v>
      </c>
      <c r="D2516">
        <v>11.6</v>
      </c>
      <c r="E2516">
        <v>845</v>
      </c>
      <c r="F2516">
        <v>0.5</v>
      </c>
      <c r="G2516">
        <v>1007.6</v>
      </c>
      <c r="H2516">
        <v>84</v>
      </c>
      <c r="I2516" s="101" t="s">
        <v>32</v>
      </c>
      <c r="J2516" s="1">
        <f>DATEVALUE(RIGHT(jaar_zip[[#This Row],[YYYYMMDD]],2)&amp;"-"&amp;MID(jaar_zip[[#This Row],[YYYYMMDD]],5,2)&amp;"-"&amp;LEFT(jaar_zip[[#This Row],[YYYYMMDD]],4))</f>
        <v>45366</v>
      </c>
      <c r="K2516" s="101" t="str">
        <f>IF(AND(VALUE(MONTH(jaar_zip[[#This Row],[Datum]]))=1,VALUE(WEEKNUM(jaar_zip[[#This Row],[Datum]],21))&gt;51),RIGHT(YEAR(jaar_zip[[#This Row],[Datum]])-1,2),RIGHT(YEAR(jaar_zip[[#This Row],[Datum]]),2))&amp;"-"&amp; TEXT(WEEKNUM(jaar_zip[[#This Row],[Datum]],21),"00")</f>
        <v>24-11</v>
      </c>
      <c r="L2516" s="101">
        <f>MONTH(jaar_zip[[#This Row],[Datum]])</f>
        <v>3</v>
      </c>
      <c r="M2516" s="101">
        <f>IF(ISNUMBER(jaar_zip[[#This Row],[etmaaltemperatuur]]),IF(jaar_zip[[#This Row],[etmaaltemperatuur]]&lt;stookgrens,stookgrens-jaar_zip[[#This Row],[etmaaltemperatuur]],0),"")</f>
        <v>6.4</v>
      </c>
      <c r="N2516" s="101">
        <f>IF(ISNUMBER(jaar_zip[[#This Row],[graaddagen]]),IF(OR(MONTH(jaar_zip[[#This Row],[Datum]])=1,MONTH(jaar_zip[[#This Row],[Datum]])=2,MONTH(jaar_zip[[#This Row],[Datum]])=11,MONTH(jaar_zip[[#This Row],[Datum]])=12),1.1,IF(OR(MONTH(jaar_zip[[#This Row],[Datum]])=3,MONTH(jaar_zip[[#This Row],[Datum]])=10),1,0.8))*jaar_zip[[#This Row],[graaddagen]],"")</f>
        <v>6.4</v>
      </c>
      <c r="O2516" s="101">
        <f>IF(ISNUMBER(jaar_zip[[#This Row],[etmaaltemperatuur]]),IF(jaar_zip[[#This Row],[etmaaltemperatuur]]&gt;stookgrens,jaar_zip[[#This Row],[etmaaltemperatuur]]-stookgrens,0),"")</f>
        <v>0</v>
      </c>
    </row>
    <row r="2517" spans="1:15" x14ac:dyDescent="0.3">
      <c r="A2517">
        <v>310</v>
      </c>
      <c r="B2517">
        <v>20240316</v>
      </c>
      <c r="C2517">
        <v>4</v>
      </c>
      <c r="D2517">
        <v>8.6999999999999993</v>
      </c>
      <c r="E2517">
        <v>1027</v>
      </c>
      <c r="F2517">
        <v>0.2</v>
      </c>
      <c r="G2517">
        <v>1020.3</v>
      </c>
      <c r="H2517">
        <v>76</v>
      </c>
      <c r="I2517" s="101" t="s">
        <v>32</v>
      </c>
      <c r="J2517" s="1">
        <f>DATEVALUE(RIGHT(jaar_zip[[#This Row],[YYYYMMDD]],2)&amp;"-"&amp;MID(jaar_zip[[#This Row],[YYYYMMDD]],5,2)&amp;"-"&amp;LEFT(jaar_zip[[#This Row],[YYYYMMDD]],4))</f>
        <v>45367</v>
      </c>
      <c r="K2517" s="101" t="str">
        <f>IF(AND(VALUE(MONTH(jaar_zip[[#This Row],[Datum]]))=1,VALUE(WEEKNUM(jaar_zip[[#This Row],[Datum]],21))&gt;51),RIGHT(YEAR(jaar_zip[[#This Row],[Datum]])-1,2),RIGHT(YEAR(jaar_zip[[#This Row],[Datum]]),2))&amp;"-"&amp; TEXT(WEEKNUM(jaar_zip[[#This Row],[Datum]],21),"00")</f>
        <v>24-11</v>
      </c>
      <c r="L2517" s="101">
        <f>MONTH(jaar_zip[[#This Row],[Datum]])</f>
        <v>3</v>
      </c>
      <c r="M2517" s="101">
        <f>IF(ISNUMBER(jaar_zip[[#This Row],[etmaaltemperatuur]]),IF(jaar_zip[[#This Row],[etmaaltemperatuur]]&lt;stookgrens,stookgrens-jaar_zip[[#This Row],[etmaaltemperatuur]],0),"")</f>
        <v>9.3000000000000007</v>
      </c>
      <c r="N2517" s="101">
        <f>IF(ISNUMBER(jaar_zip[[#This Row],[graaddagen]]),IF(OR(MONTH(jaar_zip[[#This Row],[Datum]])=1,MONTH(jaar_zip[[#This Row],[Datum]])=2,MONTH(jaar_zip[[#This Row],[Datum]])=11,MONTH(jaar_zip[[#This Row],[Datum]])=12),1.1,IF(OR(MONTH(jaar_zip[[#This Row],[Datum]])=3,MONTH(jaar_zip[[#This Row],[Datum]])=10),1,0.8))*jaar_zip[[#This Row],[graaddagen]],"")</f>
        <v>9.3000000000000007</v>
      </c>
      <c r="O2517" s="101">
        <f>IF(ISNUMBER(jaar_zip[[#This Row],[etmaaltemperatuur]]),IF(jaar_zip[[#This Row],[etmaaltemperatuur]]&gt;stookgrens,jaar_zip[[#This Row],[etmaaltemperatuur]]-stookgrens,0),"")</f>
        <v>0</v>
      </c>
    </row>
    <row r="2518" spans="1:15" x14ac:dyDescent="0.3">
      <c r="A2518">
        <v>310</v>
      </c>
      <c r="B2518">
        <v>20240317</v>
      </c>
      <c r="C2518">
        <v>6</v>
      </c>
      <c r="D2518">
        <v>10.1</v>
      </c>
      <c r="E2518">
        <v>518</v>
      </c>
      <c r="F2518">
        <v>2.2999999999999998</v>
      </c>
      <c r="G2518">
        <v>1017.8</v>
      </c>
      <c r="H2518">
        <v>89</v>
      </c>
      <c r="I2518" s="101" t="s">
        <v>32</v>
      </c>
      <c r="J2518" s="1">
        <f>DATEVALUE(RIGHT(jaar_zip[[#This Row],[YYYYMMDD]],2)&amp;"-"&amp;MID(jaar_zip[[#This Row],[YYYYMMDD]],5,2)&amp;"-"&amp;LEFT(jaar_zip[[#This Row],[YYYYMMDD]],4))</f>
        <v>45368</v>
      </c>
      <c r="K2518" s="101" t="str">
        <f>IF(AND(VALUE(MONTH(jaar_zip[[#This Row],[Datum]]))=1,VALUE(WEEKNUM(jaar_zip[[#This Row],[Datum]],21))&gt;51),RIGHT(YEAR(jaar_zip[[#This Row],[Datum]])-1,2),RIGHT(YEAR(jaar_zip[[#This Row],[Datum]]),2))&amp;"-"&amp; TEXT(WEEKNUM(jaar_zip[[#This Row],[Datum]],21),"00")</f>
        <v>24-11</v>
      </c>
      <c r="L2518" s="101">
        <f>MONTH(jaar_zip[[#This Row],[Datum]])</f>
        <v>3</v>
      </c>
      <c r="M2518" s="101">
        <f>IF(ISNUMBER(jaar_zip[[#This Row],[etmaaltemperatuur]]),IF(jaar_zip[[#This Row],[etmaaltemperatuur]]&lt;stookgrens,stookgrens-jaar_zip[[#This Row],[etmaaltemperatuur]],0),"")</f>
        <v>7.9</v>
      </c>
      <c r="N2518" s="101">
        <f>IF(ISNUMBER(jaar_zip[[#This Row],[graaddagen]]),IF(OR(MONTH(jaar_zip[[#This Row],[Datum]])=1,MONTH(jaar_zip[[#This Row],[Datum]])=2,MONTH(jaar_zip[[#This Row],[Datum]])=11,MONTH(jaar_zip[[#This Row],[Datum]])=12),1.1,IF(OR(MONTH(jaar_zip[[#This Row],[Datum]])=3,MONTH(jaar_zip[[#This Row],[Datum]])=10),1,0.8))*jaar_zip[[#This Row],[graaddagen]],"")</f>
        <v>7.9</v>
      </c>
      <c r="O2518" s="101">
        <f>IF(ISNUMBER(jaar_zip[[#This Row],[etmaaltemperatuur]]),IF(jaar_zip[[#This Row],[etmaaltemperatuur]]&gt;stookgrens,jaar_zip[[#This Row],[etmaaltemperatuur]]-stookgrens,0),"")</f>
        <v>0</v>
      </c>
    </row>
    <row r="2519" spans="1:15" x14ac:dyDescent="0.3">
      <c r="A2519">
        <v>310</v>
      </c>
      <c r="B2519">
        <v>20240318</v>
      </c>
      <c r="C2519">
        <v>5</v>
      </c>
      <c r="D2519">
        <v>10.1</v>
      </c>
      <c r="E2519">
        <v>1131</v>
      </c>
      <c r="F2519">
        <v>-0.1</v>
      </c>
      <c r="G2519">
        <v>1016.2</v>
      </c>
      <c r="H2519">
        <v>92</v>
      </c>
      <c r="I2519" s="101" t="s">
        <v>32</v>
      </c>
      <c r="J2519" s="1">
        <f>DATEVALUE(RIGHT(jaar_zip[[#This Row],[YYYYMMDD]],2)&amp;"-"&amp;MID(jaar_zip[[#This Row],[YYYYMMDD]],5,2)&amp;"-"&amp;LEFT(jaar_zip[[#This Row],[YYYYMMDD]],4))</f>
        <v>45369</v>
      </c>
      <c r="K2519" s="101" t="str">
        <f>IF(AND(VALUE(MONTH(jaar_zip[[#This Row],[Datum]]))=1,VALUE(WEEKNUM(jaar_zip[[#This Row],[Datum]],21))&gt;51),RIGHT(YEAR(jaar_zip[[#This Row],[Datum]])-1,2),RIGHT(YEAR(jaar_zip[[#This Row],[Datum]]),2))&amp;"-"&amp; TEXT(WEEKNUM(jaar_zip[[#This Row],[Datum]],21),"00")</f>
        <v>24-12</v>
      </c>
      <c r="L2519" s="101">
        <f>MONTH(jaar_zip[[#This Row],[Datum]])</f>
        <v>3</v>
      </c>
      <c r="M2519" s="101">
        <f>IF(ISNUMBER(jaar_zip[[#This Row],[etmaaltemperatuur]]),IF(jaar_zip[[#This Row],[etmaaltemperatuur]]&lt;stookgrens,stookgrens-jaar_zip[[#This Row],[etmaaltemperatuur]],0),"")</f>
        <v>7.9</v>
      </c>
      <c r="N2519" s="101">
        <f>IF(ISNUMBER(jaar_zip[[#This Row],[graaddagen]]),IF(OR(MONTH(jaar_zip[[#This Row],[Datum]])=1,MONTH(jaar_zip[[#This Row],[Datum]])=2,MONTH(jaar_zip[[#This Row],[Datum]])=11,MONTH(jaar_zip[[#This Row],[Datum]])=12),1.1,IF(OR(MONTH(jaar_zip[[#This Row],[Datum]])=3,MONTH(jaar_zip[[#This Row],[Datum]])=10),1,0.8))*jaar_zip[[#This Row],[graaddagen]],"")</f>
        <v>7.9</v>
      </c>
      <c r="O2519" s="101">
        <f>IF(ISNUMBER(jaar_zip[[#This Row],[etmaaltemperatuur]]),IF(jaar_zip[[#This Row],[etmaaltemperatuur]]&gt;stookgrens,jaar_zip[[#This Row],[etmaaltemperatuur]]-stookgrens,0),"")</f>
        <v>0</v>
      </c>
    </row>
    <row r="2520" spans="1:15" x14ac:dyDescent="0.3">
      <c r="A2520">
        <v>310</v>
      </c>
      <c r="B2520">
        <v>20240319</v>
      </c>
      <c r="C2520">
        <v>4.7</v>
      </c>
      <c r="D2520">
        <v>10.7</v>
      </c>
      <c r="E2520">
        <v>1185</v>
      </c>
      <c r="F2520">
        <v>0</v>
      </c>
      <c r="G2520">
        <v>1017.9</v>
      </c>
      <c r="H2520">
        <v>84</v>
      </c>
      <c r="I2520" s="101" t="s">
        <v>32</v>
      </c>
      <c r="J2520" s="1">
        <f>DATEVALUE(RIGHT(jaar_zip[[#This Row],[YYYYMMDD]],2)&amp;"-"&amp;MID(jaar_zip[[#This Row],[YYYYMMDD]],5,2)&amp;"-"&amp;LEFT(jaar_zip[[#This Row],[YYYYMMDD]],4))</f>
        <v>45370</v>
      </c>
      <c r="K2520" s="101" t="str">
        <f>IF(AND(VALUE(MONTH(jaar_zip[[#This Row],[Datum]]))=1,VALUE(WEEKNUM(jaar_zip[[#This Row],[Datum]],21))&gt;51),RIGHT(YEAR(jaar_zip[[#This Row],[Datum]])-1,2),RIGHT(YEAR(jaar_zip[[#This Row],[Datum]]),2))&amp;"-"&amp; TEXT(WEEKNUM(jaar_zip[[#This Row],[Datum]],21),"00")</f>
        <v>24-12</v>
      </c>
      <c r="L2520" s="101">
        <f>MONTH(jaar_zip[[#This Row],[Datum]])</f>
        <v>3</v>
      </c>
      <c r="M2520" s="101">
        <f>IF(ISNUMBER(jaar_zip[[#This Row],[etmaaltemperatuur]]),IF(jaar_zip[[#This Row],[etmaaltemperatuur]]&lt;stookgrens,stookgrens-jaar_zip[[#This Row],[etmaaltemperatuur]],0),"")</f>
        <v>7.3000000000000007</v>
      </c>
      <c r="N2520" s="101">
        <f>IF(ISNUMBER(jaar_zip[[#This Row],[graaddagen]]),IF(OR(MONTH(jaar_zip[[#This Row],[Datum]])=1,MONTH(jaar_zip[[#This Row],[Datum]])=2,MONTH(jaar_zip[[#This Row],[Datum]])=11,MONTH(jaar_zip[[#This Row],[Datum]])=12),1.1,IF(OR(MONTH(jaar_zip[[#This Row],[Datum]])=3,MONTH(jaar_zip[[#This Row],[Datum]])=10),1,0.8))*jaar_zip[[#This Row],[graaddagen]],"")</f>
        <v>7.3000000000000007</v>
      </c>
      <c r="O2520" s="101">
        <f>IF(ISNUMBER(jaar_zip[[#This Row],[etmaaltemperatuur]]),IF(jaar_zip[[#This Row],[etmaaltemperatuur]]&gt;stookgrens,jaar_zip[[#This Row],[etmaaltemperatuur]]-stookgrens,0),"")</f>
        <v>0</v>
      </c>
    </row>
    <row r="2521" spans="1:15" x14ac:dyDescent="0.3">
      <c r="A2521">
        <v>310</v>
      </c>
      <c r="B2521">
        <v>20240320</v>
      </c>
      <c r="C2521">
        <v>2.2000000000000002</v>
      </c>
      <c r="D2521">
        <v>11.3</v>
      </c>
      <c r="E2521">
        <v>1296</v>
      </c>
      <c r="F2521">
        <v>0</v>
      </c>
      <c r="G2521">
        <v>1019.2</v>
      </c>
      <c r="H2521">
        <v>83</v>
      </c>
      <c r="I2521" s="101" t="s">
        <v>32</v>
      </c>
      <c r="J2521" s="1">
        <f>DATEVALUE(RIGHT(jaar_zip[[#This Row],[YYYYMMDD]],2)&amp;"-"&amp;MID(jaar_zip[[#This Row],[YYYYMMDD]],5,2)&amp;"-"&amp;LEFT(jaar_zip[[#This Row],[YYYYMMDD]],4))</f>
        <v>45371</v>
      </c>
      <c r="K2521" s="101" t="str">
        <f>IF(AND(VALUE(MONTH(jaar_zip[[#This Row],[Datum]]))=1,VALUE(WEEKNUM(jaar_zip[[#This Row],[Datum]],21))&gt;51),RIGHT(YEAR(jaar_zip[[#This Row],[Datum]])-1,2),RIGHT(YEAR(jaar_zip[[#This Row],[Datum]]),2))&amp;"-"&amp; TEXT(WEEKNUM(jaar_zip[[#This Row],[Datum]],21),"00")</f>
        <v>24-12</v>
      </c>
      <c r="L2521" s="101">
        <f>MONTH(jaar_zip[[#This Row],[Datum]])</f>
        <v>3</v>
      </c>
      <c r="M2521" s="101">
        <f>IF(ISNUMBER(jaar_zip[[#This Row],[etmaaltemperatuur]]),IF(jaar_zip[[#This Row],[etmaaltemperatuur]]&lt;stookgrens,stookgrens-jaar_zip[[#This Row],[etmaaltemperatuur]],0),"")</f>
        <v>6.6999999999999993</v>
      </c>
      <c r="N2521" s="101">
        <f>IF(ISNUMBER(jaar_zip[[#This Row],[graaddagen]]),IF(OR(MONTH(jaar_zip[[#This Row],[Datum]])=1,MONTH(jaar_zip[[#This Row],[Datum]])=2,MONTH(jaar_zip[[#This Row],[Datum]])=11,MONTH(jaar_zip[[#This Row],[Datum]])=12),1.1,IF(OR(MONTH(jaar_zip[[#This Row],[Datum]])=3,MONTH(jaar_zip[[#This Row],[Datum]])=10),1,0.8))*jaar_zip[[#This Row],[graaddagen]],"")</f>
        <v>6.6999999999999993</v>
      </c>
      <c r="O2521" s="101">
        <f>IF(ISNUMBER(jaar_zip[[#This Row],[etmaaltemperatuur]]),IF(jaar_zip[[#This Row],[etmaaltemperatuur]]&gt;stookgrens,jaar_zip[[#This Row],[etmaaltemperatuur]]-stookgrens,0),"")</f>
        <v>0</v>
      </c>
    </row>
    <row r="2522" spans="1:15" x14ac:dyDescent="0.3">
      <c r="A2522">
        <v>310</v>
      </c>
      <c r="B2522">
        <v>20240321</v>
      </c>
      <c r="C2522">
        <v>3.8</v>
      </c>
      <c r="D2522">
        <v>9.6</v>
      </c>
      <c r="E2522">
        <v>796</v>
      </c>
      <c r="F2522">
        <v>-0.1</v>
      </c>
      <c r="G2522">
        <v>1024.3</v>
      </c>
      <c r="H2522">
        <v>87</v>
      </c>
      <c r="I2522" s="101" t="s">
        <v>32</v>
      </c>
      <c r="J2522" s="1">
        <f>DATEVALUE(RIGHT(jaar_zip[[#This Row],[YYYYMMDD]],2)&amp;"-"&amp;MID(jaar_zip[[#This Row],[YYYYMMDD]],5,2)&amp;"-"&amp;LEFT(jaar_zip[[#This Row],[YYYYMMDD]],4))</f>
        <v>45372</v>
      </c>
      <c r="K2522" s="101" t="str">
        <f>IF(AND(VALUE(MONTH(jaar_zip[[#This Row],[Datum]]))=1,VALUE(WEEKNUM(jaar_zip[[#This Row],[Datum]],21))&gt;51),RIGHT(YEAR(jaar_zip[[#This Row],[Datum]])-1,2),RIGHT(YEAR(jaar_zip[[#This Row],[Datum]]),2))&amp;"-"&amp; TEXT(WEEKNUM(jaar_zip[[#This Row],[Datum]],21),"00")</f>
        <v>24-12</v>
      </c>
      <c r="L2522" s="101">
        <f>MONTH(jaar_zip[[#This Row],[Datum]])</f>
        <v>3</v>
      </c>
      <c r="M2522" s="101">
        <f>IF(ISNUMBER(jaar_zip[[#This Row],[etmaaltemperatuur]]),IF(jaar_zip[[#This Row],[etmaaltemperatuur]]&lt;stookgrens,stookgrens-jaar_zip[[#This Row],[etmaaltemperatuur]],0),"")</f>
        <v>8.4</v>
      </c>
      <c r="N2522" s="101">
        <f>IF(ISNUMBER(jaar_zip[[#This Row],[graaddagen]]),IF(OR(MONTH(jaar_zip[[#This Row],[Datum]])=1,MONTH(jaar_zip[[#This Row],[Datum]])=2,MONTH(jaar_zip[[#This Row],[Datum]])=11,MONTH(jaar_zip[[#This Row],[Datum]])=12),1.1,IF(OR(MONTH(jaar_zip[[#This Row],[Datum]])=3,MONTH(jaar_zip[[#This Row],[Datum]])=10),1,0.8))*jaar_zip[[#This Row],[graaddagen]],"")</f>
        <v>8.4</v>
      </c>
      <c r="O2522" s="101">
        <f>IF(ISNUMBER(jaar_zip[[#This Row],[etmaaltemperatuur]]),IF(jaar_zip[[#This Row],[etmaaltemperatuur]]&gt;stookgrens,jaar_zip[[#This Row],[etmaaltemperatuur]]-stookgrens,0),"")</f>
        <v>0</v>
      </c>
    </row>
    <row r="2523" spans="1:15" x14ac:dyDescent="0.3">
      <c r="A2523">
        <v>310</v>
      </c>
      <c r="B2523">
        <v>20240322</v>
      </c>
      <c r="C2523">
        <v>6.2</v>
      </c>
      <c r="D2523">
        <v>9.3000000000000007</v>
      </c>
      <c r="E2523">
        <v>233</v>
      </c>
      <c r="F2523">
        <v>9.6</v>
      </c>
      <c r="G2523">
        <v>1016.7</v>
      </c>
      <c r="H2523">
        <v>92</v>
      </c>
      <c r="I2523" s="101" t="s">
        <v>32</v>
      </c>
      <c r="J2523" s="1">
        <f>DATEVALUE(RIGHT(jaar_zip[[#This Row],[YYYYMMDD]],2)&amp;"-"&amp;MID(jaar_zip[[#This Row],[YYYYMMDD]],5,2)&amp;"-"&amp;LEFT(jaar_zip[[#This Row],[YYYYMMDD]],4))</f>
        <v>45373</v>
      </c>
      <c r="K2523" s="101" t="str">
        <f>IF(AND(VALUE(MONTH(jaar_zip[[#This Row],[Datum]]))=1,VALUE(WEEKNUM(jaar_zip[[#This Row],[Datum]],21))&gt;51),RIGHT(YEAR(jaar_zip[[#This Row],[Datum]])-1,2),RIGHT(YEAR(jaar_zip[[#This Row],[Datum]]),2))&amp;"-"&amp; TEXT(WEEKNUM(jaar_zip[[#This Row],[Datum]],21),"00")</f>
        <v>24-12</v>
      </c>
      <c r="L2523" s="101">
        <f>MONTH(jaar_zip[[#This Row],[Datum]])</f>
        <v>3</v>
      </c>
      <c r="M2523" s="101">
        <f>IF(ISNUMBER(jaar_zip[[#This Row],[etmaaltemperatuur]]),IF(jaar_zip[[#This Row],[etmaaltemperatuur]]&lt;stookgrens,stookgrens-jaar_zip[[#This Row],[etmaaltemperatuur]],0),"")</f>
        <v>8.6999999999999993</v>
      </c>
      <c r="N2523" s="101">
        <f>IF(ISNUMBER(jaar_zip[[#This Row],[graaddagen]]),IF(OR(MONTH(jaar_zip[[#This Row],[Datum]])=1,MONTH(jaar_zip[[#This Row],[Datum]])=2,MONTH(jaar_zip[[#This Row],[Datum]])=11,MONTH(jaar_zip[[#This Row],[Datum]])=12),1.1,IF(OR(MONTH(jaar_zip[[#This Row],[Datum]])=3,MONTH(jaar_zip[[#This Row],[Datum]])=10),1,0.8))*jaar_zip[[#This Row],[graaddagen]],"")</f>
        <v>8.6999999999999993</v>
      </c>
      <c r="O2523" s="101">
        <f>IF(ISNUMBER(jaar_zip[[#This Row],[etmaaltemperatuur]]),IF(jaar_zip[[#This Row],[etmaaltemperatuur]]&gt;stookgrens,jaar_zip[[#This Row],[etmaaltemperatuur]]-stookgrens,0),"")</f>
        <v>0</v>
      </c>
    </row>
    <row r="2524" spans="1:15" x14ac:dyDescent="0.3">
      <c r="A2524">
        <v>310</v>
      </c>
      <c r="B2524">
        <v>20240323</v>
      </c>
      <c r="C2524">
        <v>9.4</v>
      </c>
      <c r="D2524">
        <v>7.8</v>
      </c>
      <c r="E2524">
        <v>1264</v>
      </c>
      <c r="F2524">
        <v>0.8</v>
      </c>
      <c r="G2524">
        <v>1009.6</v>
      </c>
      <c r="H2524">
        <v>70</v>
      </c>
      <c r="I2524" s="101" t="s">
        <v>32</v>
      </c>
      <c r="J2524" s="1">
        <f>DATEVALUE(RIGHT(jaar_zip[[#This Row],[YYYYMMDD]],2)&amp;"-"&amp;MID(jaar_zip[[#This Row],[YYYYMMDD]],5,2)&amp;"-"&amp;LEFT(jaar_zip[[#This Row],[YYYYMMDD]],4))</f>
        <v>45374</v>
      </c>
      <c r="K2524" s="101" t="str">
        <f>IF(AND(VALUE(MONTH(jaar_zip[[#This Row],[Datum]]))=1,VALUE(WEEKNUM(jaar_zip[[#This Row],[Datum]],21))&gt;51),RIGHT(YEAR(jaar_zip[[#This Row],[Datum]])-1,2),RIGHT(YEAR(jaar_zip[[#This Row],[Datum]]),2))&amp;"-"&amp; TEXT(WEEKNUM(jaar_zip[[#This Row],[Datum]],21),"00")</f>
        <v>24-12</v>
      </c>
      <c r="L2524" s="101">
        <f>MONTH(jaar_zip[[#This Row],[Datum]])</f>
        <v>3</v>
      </c>
      <c r="M2524" s="101">
        <f>IF(ISNUMBER(jaar_zip[[#This Row],[etmaaltemperatuur]]),IF(jaar_zip[[#This Row],[etmaaltemperatuur]]&lt;stookgrens,stookgrens-jaar_zip[[#This Row],[etmaaltemperatuur]],0),"")</f>
        <v>10.199999999999999</v>
      </c>
      <c r="N2524" s="101">
        <f>IF(ISNUMBER(jaar_zip[[#This Row],[graaddagen]]),IF(OR(MONTH(jaar_zip[[#This Row],[Datum]])=1,MONTH(jaar_zip[[#This Row],[Datum]])=2,MONTH(jaar_zip[[#This Row],[Datum]])=11,MONTH(jaar_zip[[#This Row],[Datum]])=12),1.1,IF(OR(MONTH(jaar_zip[[#This Row],[Datum]])=3,MONTH(jaar_zip[[#This Row],[Datum]])=10),1,0.8))*jaar_zip[[#This Row],[graaddagen]],"")</f>
        <v>10.199999999999999</v>
      </c>
      <c r="O2524" s="101">
        <f>IF(ISNUMBER(jaar_zip[[#This Row],[etmaaltemperatuur]]),IF(jaar_zip[[#This Row],[etmaaltemperatuur]]&gt;stookgrens,jaar_zip[[#This Row],[etmaaltemperatuur]]-stookgrens,0),"")</f>
        <v>0</v>
      </c>
    </row>
    <row r="2525" spans="1:15" x14ac:dyDescent="0.3">
      <c r="A2525">
        <v>310</v>
      </c>
      <c r="B2525">
        <v>20240324</v>
      </c>
      <c r="C2525">
        <v>8.5</v>
      </c>
      <c r="D2525">
        <v>7.7</v>
      </c>
      <c r="E2525">
        <v>797</v>
      </c>
      <c r="F2525">
        <v>2.2000000000000002</v>
      </c>
      <c r="G2525">
        <v>1007.5</v>
      </c>
      <c r="H2525">
        <v>73</v>
      </c>
      <c r="I2525" s="101" t="s">
        <v>32</v>
      </c>
      <c r="J2525" s="1">
        <f>DATEVALUE(RIGHT(jaar_zip[[#This Row],[YYYYMMDD]],2)&amp;"-"&amp;MID(jaar_zip[[#This Row],[YYYYMMDD]],5,2)&amp;"-"&amp;LEFT(jaar_zip[[#This Row],[YYYYMMDD]],4))</f>
        <v>45375</v>
      </c>
      <c r="K2525" s="101" t="str">
        <f>IF(AND(VALUE(MONTH(jaar_zip[[#This Row],[Datum]]))=1,VALUE(WEEKNUM(jaar_zip[[#This Row],[Datum]],21))&gt;51),RIGHT(YEAR(jaar_zip[[#This Row],[Datum]])-1,2),RIGHT(YEAR(jaar_zip[[#This Row],[Datum]]),2))&amp;"-"&amp; TEXT(WEEKNUM(jaar_zip[[#This Row],[Datum]],21),"00")</f>
        <v>24-12</v>
      </c>
      <c r="L2525" s="101">
        <f>MONTH(jaar_zip[[#This Row],[Datum]])</f>
        <v>3</v>
      </c>
      <c r="M2525" s="101">
        <f>IF(ISNUMBER(jaar_zip[[#This Row],[etmaaltemperatuur]]),IF(jaar_zip[[#This Row],[etmaaltemperatuur]]&lt;stookgrens,stookgrens-jaar_zip[[#This Row],[etmaaltemperatuur]],0),"")</f>
        <v>10.3</v>
      </c>
      <c r="N2525" s="101">
        <f>IF(ISNUMBER(jaar_zip[[#This Row],[graaddagen]]),IF(OR(MONTH(jaar_zip[[#This Row],[Datum]])=1,MONTH(jaar_zip[[#This Row],[Datum]])=2,MONTH(jaar_zip[[#This Row],[Datum]])=11,MONTH(jaar_zip[[#This Row],[Datum]])=12),1.1,IF(OR(MONTH(jaar_zip[[#This Row],[Datum]])=3,MONTH(jaar_zip[[#This Row],[Datum]])=10),1,0.8))*jaar_zip[[#This Row],[graaddagen]],"")</f>
        <v>10.3</v>
      </c>
      <c r="O2525" s="101">
        <f>IF(ISNUMBER(jaar_zip[[#This Row],[etmaaltemperatuur]]),IF(jaar_zip[[#This Row],[etmaaltemperatuur]]&gt;stookgrens,jaar_zip[[#This Row],[etmaaltemperatuur]]-stookgrens,0),"")</f>
        <v>0</v>
      </c>
    </row>
    <row r="2526" spans="1:15" x14ac:dyDescent="0.3">
      <c r="A2526">
        <v>310</v>
      </c>
      <c r="B2526">
        <v>20240325</v>
      </c>
      <c r="C2526">
        <v>5.5</v>
      </c>
      <c r="D2526">
        <v>8.3000000000000007</v>
      </c>
      <c r="E2526">
        <v>1246</v>
      </c>
      <c r="F2526">
        <v>0</v>
      </c>
      <c r="G2526">
        <v>1003.1</v>
      </c>
      <c r="H2526">
        <v>78</v>
      </c>
      <c r="I2526" s="101" t="s">
        <v>32</v>
      </c>
      <c r="J2526" s="1">
        <f>DATEVALUE(RIGHT(jaar_zip[[#This Row],[YYYYMMDD]],2)&amp;"-"&amp;MID(jaar_zip[[#This Row],[YYYYMMDD]],5,2)&amp;"-"&amp;LEFT(jaar_zip[[#This Row],[YYYYMMDD]],4))</f>
        <v>45376</v>
      </c>
      <c r="K2526" s="101" t="str">
        <f>IF(AND(VALUE(MONTH(jaar_zip[[#This Row],[Datum]]))=1,VALUE(WEEKNUM(jaar_zip[[#This Row],[Datum]],21))&gt;51),RIGHT(YEAR(jaar_zip[[#This Row],[Datum]])-1,2),RIGHT(YEAR(jaar_zip[[#This Row],[Datum]]),2))&amp;"-"&amp; TEXT(WEEKNUM(jaar_zip[[#This Row],[Datum]],21),"00")</f>
        <v>24-13</v>
      </c>
      <c r="L2526" s="101">
        <f>MONTH(jaar_zip[[#This Row],[Datum]])</f>
        <v>3</v>
      </c>
      <c r="M2526" s="101">
        <f>IF(ISNUMBER(jaar_zip[[#This Row],[etmaaltemperatuur]]),IF(jaar_zip[[#This Row],[etmaaltemperatuur]]&lt;stookgrens,stookgrens-jaar_zip[[#This Row],[etmaaltemperatuur]],0),"")</f>
        <v>9.6999999999999993</v>
      </c>
      <c r="N2526" s="101">
        <f>IF(ISNUMBER(jaar_zip[[#This Row],[graaddagen]]),IF(OR(MONTH(jaar_zip[[#This Row],[Datum]])=1,MONTH(jaar_zip[[#This Row],[Datum]])=2,MONTH(jaar_zip[[#This Row],[Datum]])=11,MONTH(jaar_zip[[#This Row],[Datum]])=12),1.1,IF(OR(MONTH(jaar_zip[[#This Row],[Datum]])=3,MONTH(jaar_zip[[#This Row],[Datum]])=10),1,0.8))*jaar_zip[[#This Row],[graaddagen]],"")</f>
        <v>9.6999999999999993</v>
      </c>
      <c r="O2526" s="101">
        <f>IF(ISNUMBER(jaar_zip[[#This Row],[etmaaltemperatuur]]),IF(jaar_zip[[#This Row],[etmaaltemperatuur]]&gt;stookgrens,jaar_zip[[#This Row],[etmaaltemperatuur]]-stookgrens,0),"")</f>
        <v>0</v>
      </c>
    </row>
    <row r="2527" spans="1:15" x14ac:dyDescent="0.3">
      <c r="A2527">
        <v>310</v>
      </c>
      <c r="B2527">
        <v>20240326</v>
      </c>
      <c r="C2527">
        <v>5.5</v>
      </c>
      <c r="D2527">
        <v>9.6999999999999993</v>
      </c>
      <c r="E2527">
        <v>1123</v>
      </c>
      <c r="F2527">
        <v>0.1</v>
      </c>
      <c r="G2527">
        <v>989.2</v>
      </c>
      <c r="H2527">
        <v>75</v>
      </c>
      <c r="I2527" s="101" t="s">
        <v>32</v>
      </c>
      <c r="J2527" s="1">
        <f>DATEVALUE(RIGHT(jaar_zip[[#This Row],[YYYYMMDD]],2)&amp;"-"&amp;MID(jaar_zip[[#This Row],[YYYYMMDD]],5,2)&amp;"-"&amp;LEFT(jaar_zip[[#This Row],[YYYYMMDD]],4))</f>
        <v>45377</v>
      </c>
      <c r="K2527" s="101" t="str">
        <f>IF(AND(VALUE(MONTH(jaar_zip[[#This Row],[Datum]]))=1,VALUE(WEEKNUM(jaar_zip[[#This Row],[Datum]],21))&gt;51),RIGHT(YEAR(jaar_zip[[#This Row],[Datum]])-1,2),RIGHT(YEAR(jaar_zip[[#This Row],[Datum]]),2))&amp;"-"&amp; TEXT(WEEKNUM(jaar_zip[[#This Row],[Datum]],21),"00")</f>
        <v>24-13</v>
      </c>
      <c r="L2527" s="101">
        <f>MONTH(jaar_zip[[#This Row],[Datum]])</f>
        <v>3</v>
      </c>
      <c r="M2527" s="101">
        <f>IF(ISNUMBER(jaar_zip[[#This Row],[etmaaltemperatuur]]),IF(jaar_zip[[#This Row],[etmaaltemperatuur]]&lt;stookgrens,stookgrens-jaar_zip[[#This Row],[etmaaltemperatuur]],0),"")</f>
        <v>8.3000000000000007</v>
      </c>
      <c r="N2527" s="101">
        <f>IF(ISNUMBER(jaar_zip[[#This Row],[graaddagen]]),IF(OR(MONTH(jaar_zip[[#This Row],[Datum]])=1,MONTH(jaar_zip[[#This Row],[Datum]])=2,MONTH(jaar_zip[[#This Row],[Datum]])=11,MONTH(jaar_zip[[#This Row],[Datum]])=12),1.1,IF(OR(MONTH(jaar_zip[[#This Row],[Datum]])=3,MONTH(jaar_zip[[#This Row],[Datum]])=10),1,0.8))*jaar_zip[[#This Row],[graaddagen]],"")</f>
        <v>8.3000000000000007</v>
      </c>
      <c r="O2527" s="101">
        <f>IF(ISNUMBER(jaar_zip[[#This Row],[etmaaltemperatuur]]),IF(jaar_zip[[#This Row],[etmaaltemperatuur]]&gt;stookgrens,jaar_zip[[#This Row],[etmaaltemperatuur]]-stookgrens,0),"")</f>
        <v>0</v>
      </c>
    </row>
    <row r="2528" spans="1:15" x14ac:dyDescent="0.3">
      <c r="A2528">
        <v>310</v>
      </c>
      <c r="B2528">
        <v>20240327</v>
      </c>
      <c r="C2528">
        <v>8.5</v>
      </c>
      <c r="D2528">
        <v>9</v>
      </c>
      <c r="E2528">
        <v>1076</v>
      </c>
      <c r="F2528">
        <v>0.7</v>
      </c>
      <c r="G2528">
        <v>985.2</v>
      </c>
      <c r="H2528">
        <v>78</v>
      </c>
      <c r="I2528" s="101" t="s">
        <v>32</v>
      </c>
      <c r="J2528" s="1">
        <f>DATEVALUE(RIGHT(jaar_zip[[#This Row],[YYYYMMDD]],2)&amp;"-"&amp;MID(jaar_zip[[#This Row],[YYYYMMDD]],5,2)&amp;"-"&amp;LEFT(jaar_zip[[#This Row],[YYYYMMDD]],4))</f>
        <v>45378</v>
      </c>
      <c r="K2528" s="101" t="str">
        <f>IF(AND(VALUE(MONTH(jaar_zip[[#This Row],[Datum]]))=1,VALUE(WEEKNUM(jaar_zip[[#This Row],[Datum]],21))&gt;51),RIGHT(YEAR(jaar_zip[[#This Row],[Datum]])-1,2),RIGHT(YEAR(jaar_zip[[#This Row],[Datum]]),2))&amp;"-"&amp; TEXT(WEEKNUM(jaar_zip[[#This Row],[Datum]],21),"00")</f>
        <v>24-13</v>
      </c>
      <c r="L2528" s="101">
        <f>MONTH(jaar_zip[[#This Row],[Datum]])</f>
        <v>3</v>
      </c>
      <c r="M2528" s="101">
        <f>IF(ISNUMBER(jaar_zip[[#This Row],[etmaaltemperatuur]]),IF(jaar_zip[[#This Row],[etmaaltemperatuur]]&lt;stookgrens,stookgrens-jaar_zip[[#This Row],[etmaaltemperatuur]],0),"")</f>
        <v>9</v>
      </c>
      <c r="N2528" s="101">
        <f>IF(ISNUMBER(jaar_zip[[#This Row],[graaddagen]]),IF(OR(MONTH(jaar_zip[[#This Row],[Datum]])=1,MONTH(jaar_zip[[#This Row],[Datum]])=2,MONTH(jaar_zip[[#This Row],[Datum]])=11,MONTH(jaar_zip[[#This Row],[Datum]])=12),1.1,IF(OR(MONTH(jaar_zip[[#This Row],[Datum]])=3,MONTH(jaar_zip[[#This Row],[Datum]])=10),1,0.8))*jaar_zip[[#This Row],[graaddagen]],"")</f>
        <v>9</v>
      </c>
      <c r="O2528" s="101">
        <f>IF(ISNUMBER(jaar_zip[[#This Row],[etmaaltemperatuur]]),IF(jaar_zip[[#This Row],[etmaaltemperatuur]]&gt;stookgrens,jaar_zip[[#This Row],[etmaaltemperatuur]]-stookgrens,0),"")</f>
        <v>0</v>
      </c>
    </row>
    <row r="2529" spans="1:15" x14ac:dyDescent="0.3">
      <c r="A2529">
        <v>310</v>
      </c>
      <c r="B2529">
        <v>20240328</v>
      </c>
      <c r="C2529">
        <v>10.9</v>
      </c>
      <c r="D2529">
        <v>9.6</v>
      </c>
      <c r="E2529">
        <v>1240</v>
      </c>
      <c r="F2529">
        <v>3.8</v>
      </c>
      <c r="G2529">
        <v>984.7</v>
      </c>
      <c r="H2529">
        <v>72</v>
      </c>
      <c r="I2529" s="101" t="s">
        <v>32</v>
      </c>
      <c r="J2529" s="1">
        <f>DATEVALUE(RIGHT(jaar_zip[[#This Row],[YYYYMMDD]],2)&amp;"-"&amp;MID(jaar_zip[[#This Row],[YYYYMMDD]],5,2)&amp;"-"&amp;LEFT(jaar_zip[[#This Row],[YYYYMMDD]],4))</f>
        <v>45379</v>
      </c>
      <c r="K2529" s="101" t="str">
        <f>IF(AND(VALUE(MONTH(jaar_zip[[#This Row],[Datum]]))=1,VALUE(WEEKNUM(jaar_zip[[#This Row],[Datum]],21))&gt;51),RIGHT(YEAR(jaar_zip[[#This Row],[Datum]])-1,2),RIGHT(YEAR(jaar_zip[[#This Row],[Datum]]),2))&amp;"-"&amp; TEXT(WEEKNUM(jaar_zip[[#This Row],[Datum]],21),"00")</f>
        <v>24-13</v>
      </c>
      <c r="L2529" s="101">
        <f>MONTH(jaar_zip[[#This Row],[Datum]])</f>
        <v>3</v>
      </c>
      <c r="M2529" s="101">
        <f>IF(ISNUMBER(jaar_zip[[#This Row],[etmaaltemperatuur]]),IF(jaar_zip[[#This Row],[etmaaltemperatuur]]&lt;stookgrens,stookgrens-jaar_zip[[#This Row],[etmaaltemperatuur]],0),"")</f>
        <v>8.4</v>
      </c>
      <c r="N2529" s="101">
        <f>IF(ISNUMBER(jaar_zip[[#This Row],[graaddagen]]),IF(OR(MONTH(jaar_zip[[#This Row],[Datum]])=1,MONTH(jaar_zip[[#This Row],[Datum]])=2,MONTH(jaar_zip[[#This Row],[Datum]])=11,MONTH(jaar_zip[[#This Row],[Datum]])=12),1.1,IF(OR(MONTH(jaar_zip[[#This Row],[Datum]])=3,MONTH(jaar_zip[[#This Row],[Datum]])=10),1,0.8))*jaar_zip[[#This Row],[graaddagen]],"")</f>
        <v>8.4</v>
      </c>
      <c r="O2529" s="101">
        <f>IF(ISNUMBER(jaar_zip[[#This Row],[etmaaltemperatuur]]),IF(jaar_zip[[#This Row],[etmaaltemperatuur]]&gt;stookgrens,jaar_zip[[#This Row],[etmaaltemperatuur]]-stookgrens,0),"")</f>
        <v>0</v>
      </c>
    </row>
    <row r="2530" spans="1:15" x14ac:dyDescent="0.3">
      <c r="A2530">
        <v>310</v>
      </c>
      <c r="B2530">
        <v>20240329</v>
      </c>
      <c r="C2530">
        <v>8.8000000000000007</v>
      </c>
      <c r="D2530">
        <v>10.7</v>
      </c>
      <c r="E2530">
        <v>1463</v>
      </c>
      <c r="F2530">
        <v>-0.1</v>
      </c>
      <c r="G2530">
        <v>992.2</v>
      </c>
      <c r="H2530">
        <v>75</v>
      </c>
      <c r="I2530" s="101" t="s">
        <v>32</v>
      </c>
      <c r="J2530" s="1">
        <f>DATEVALUE(RIGHT(jaar_zip[[#This Row],[YYYYMMDD]],2)&amp;"-"&amp;MID(jaar_zip[[#This Row],[YYYYMMDD]],5,2)&amp;"-"&amp;LEFT(jaar_zip[[#This Row],[YYYYMMDD]],4))</f>
        <v>45380</v>
      </c>
      <c r="K2530" s="101" t="str">
        <f>IF(AND(VALUE(MONTH(jaar_zip[[#This Row],[Datum]]))=1,VALUE(WEEKNUM(jaar_zip[[#This Row],[Datum]],21))&gt;51),RIGHT(YEAR(jaar_zip[[#This Row],[Datum]])-1,2),RIGHT(YEAR(jaar_zip[[#This Row],[Datum]]),2))&amp;"-"&amp; TEXT(WEEKNUM(jaar_zip[[#This Row],[Datum]],21),"00")</f>
        <v>24-13</v>
      </c>
      <c r="L2530" s="101">
        <f>MONTH(jaar_zip[[#This Row],[Datum]])</f>
        <v>3</v>
      </c>
      <c r="M2530" s="101">
        <f>IF(ISNUMBER(jaar_zip[[#This Row],[etmaaltemperatuur]]),IF(jaar_zip[[#This Row],[etmaaltemperatuur]]&lt;stookgrens,stookgrens-jaar_zip[[#This Row],[etmaaltemperatuur]],0),"")</f>
        <v>7.3000000000000007</v>
      </c>
      <c r="N2530" s="101">
        <f>IF(ISNUMBER(jaar_zip[[#This Row],[graaddagen]]),IF(OR(MONTH(jaar_zip[[#This Row],[Datum]])=1,MONTH(jaar_zip[[#This Row],[Datum]])=2,MONTH(jaar_zip[[#This Row],[Datum]])=11,MONTH(jaar_zip[[#This Row],[Datum]])=12),1.1,IF(OR(MONTH(jaar_zip[[#This Row],[Datum]])=3,MONTH(jaar_zip[[#This Row],[Datum]])=10),1,0.8))*jaar_zip[[#This Row],[graaddagen]],"")</f>
        <v>7.3000000000000007</v>
      </c>
      <c r="O2530" s="101">
        <f>IF(ISNUMBER(jaar_zip[[#This Row],[etmaaltemperatuur]]),IF(jaar_zip[[#This Row],[etmaaltemperatuur]]&gt;stookgrens,jaar_zip[[#This Row],[etmaaltemperatuur]]-stookgrens,0),"")</f>
        <v>0</v>
      </c>
    </row>
    <row r="2531" spans="1:15" x14ac:dyDescent="0.3">
      <c r="A2531">
        <v>310</v>
      </c>
      <c r="B2531">
        <v>20240330</v>
      </c>
      <c r="C2531">
        <v>3.4</v>
      </c>
      <c r="D2531">
        <v>9.3000000000000007</v>
      </c>
      <c r="E2531">
        <v>686</v>
      </c>
      <c r="F2531">
        <v>6.6</v>
      </c>
      <c r="G2531">
        <v>997</v>
      </c>
      <c r="H2531">
        <v>90</v>
      </c>
      <c r="I2531" s="101" t="s">
        <v>32</v>
      </c>
      <c r="J2531" s="1">
        <f>DATEVALUE(RIGHT(jaar_zip[[#This Row],[YYYYMMDD]],2)&amp;"-"&amp;MID(jaar_zip[[#This Row],[YYYYMMDD]],5,2)&amp;"-"&amp;LEFT(jaar_zip[[#This Row],[YYYYMMDD]],4))</f>
        <v>45381</v>
      </c>
      <c r="K2531" s="101" t="str">
        <f>IF(AND(VALUE(MONTH(jaar_zip[[#This Row],[Datum]]))=1,VALUE(WEEKNUM(jaar_zip[[#This Row],[Datum]],21))&gt;51),RIGHT(YEAR(jaar_zip[[#This Row],[Datum]])-1,2),RIGHT(YEAR(jaar_zip[[#This Row],[Datum]]),2))&amp;"-"&amp; TEXT(WEEKNUM(jaar_zip[[#This Row],[Datum]],21),"00")</f>
        <v>24-13</v>
      </c>
      <c r="L2531" s="101">
        <f>MONTH(jaar_zip[[#This Row],[Datum]])</f>
        <v>3</v>
      </c>
      <c r="M2531" s="101">
        <f>IF(ISNUMBER(jaar_zip[[#This Row],[etmaaltemperatuur]]),IF(jaar_zip[[#This Row],[etmaaltemperatuur]]&lt;stookgrens,stookgrens-jaar_zip[[#This Row],[etmaaltemperatuur]],0),"")</f>
        <v>8.6999999999999993</v>
      </c>
      <c r="N2531" s="101">
        <f>IF(ISNUMBER(jaar_zip[[#This Row],[graaddagen]]),IF(OR(MONTH(jaar_zip[[#This Row],[Datum]])=1,MONTH(jaar_zip[[#This Row],[Datum]])=2,MONTH(jaar_zip[[#This Row],[Datum]])=11,MONTH(jaar_zip[[#This Row],[Datum]])=12),1.1,IF(OR(MONTH(jaar_zip[[#This Row],[Datum]])=3,MONTH(jaar_zip[[#This Row],[Datum]])=10),1,0.8))*jaar_zip[[#This Row],[graaddagen]],"")</f>
        <v>8.6999999999999993</v>
      </c>
      <c r="O2531" s="101">
        <f>IF(ISNUMBER(jaar_zip[[#This Row],[etmaaltemperatuur]]),IF(jaar_zip[[#This Row],[etmaaltemperatuur]]&gt;stookgrens,jaar_zip[[#This Row],[etmaaltemperatuur]]-stookgrens,0),"")</f>
        <v>0</v>
      </c>
    </row>
    <row r="2532" spans="1:15" x14ac:dyDescent="0.3">
      <c r="A2532">
        <v>310</v>
      </c>
      <c r="B2532">
        <v>20240331</v>
      </c>
      <c r="C2532">
        <v>5.9</v>
      </c>
      <c r="D2532">
        <v>10.1</v>
      </c>
      <c r="E2532">
        <v>1056</v>
      </c>
      <c r="F2532">
        <v>3.6</v>
      </c>
      <c r="G2532">
        <v>994.8</v>
      </c>
      <c r="H2532">
        <v>89</v>
      </c>
      <c r="I2532" s="101" t="s">
        <v>32</v>
      </c>
      <c r="J2532" s="1">
        <f>DATEVALUE(RIGHT(jaar_zip[[#This Row],[YYYYMMDD]],2)&amp;"-"&amp;MID(jaar_zip[[#This Row],[YYYYMMDD]],5,2)&amp;"-"&amp;LEFT(jaar_zip[[#This Row],[YYYYMMDD]],4))</f>
        <v>45382</v>
      </c>
      <c r="K2532" s="101" t="str">
        <f>IF(AND(VALUE(MONTH(jaar_zip[[#This Row],[Datum]]))=1,VALUE(WEEKNUM(jaar_zip[[#This Row],[Datum]],21))&gt;51),RIGHT(YEAR(jaar_zip[[#This Row],[Datum]])-1,2),RIGHT(YEAR(jaar_zip[[#This Row],[Datum]]),2))&amp;"-"&amp; TEXT(WEEKNUM(jaar_zip[[#This Row],[Datum]],21),"00")</f>
        <v>24-13</v>
      </c>
      <c r="L2532" s="101">
        <f>MONTH(jaar_zip[[#This Row],[Datum]])</f>
        <v>3</v>
      </c>
      <c r="M2532" s="101">
        <f>IF(ISNUMBER(jaar_zip[[#This Row],[etmaaltemperatuur]]),IF(jaar_zip[[#This Row],[etmaaltemperatuur]]&lt;stookgrens,stookgrens-jaar_zip[[#This Row],[etmaaltemperatuur]],0),"")</f>
        <v>7.9</v>
      </c>
      <c r="N2532" s="101">
        <f>IF(ISNUMBER(jaar_zip[[#This Row],[graaddagen]]),IF(OR(MONTH(jaar_zip[[#This Row],[Datum]])=1,MONTH(jaar_zip[[#This Row],[Datum]])=2,MONTH(jaar_zip[[#This Row],[Datum]])=11,MONTH(jaar_zip[[#This Row],[Datum]])=12),1.1,IF(OR(MONTH(jaar_zip[[#This Row],[Datum]])=3,MONTH(jaar_zip[[#This Row],[Datum]])=10),1,0.8))*jaar_zip[[#This Row],[graaddagen]],"")</f>
        <v>7.9</v>
      </c>
      <c r="O2532" s="101">
        <f>IF(ISNUMBER(jaar_zip[[#This Row],[etmaaltemperatuur]]),IF(jaar_zip[[#This Row],[etmaaltemperatuur]]&gt;stookgrens,jaar_zip[[#This Row],[etmaaltemperatuur]]-stookgrens,0),"")</f>
        <v>0</v>
      </c>
    </row>
    <row r="2533" spans="1:15" x14ac:dyDescent="0.3">
      <c r="A2533">
        <v>310</v>
      </c>
      <c r="B2533">
        <v>20240401</v>
      </c>
      <c r="C2533">
        <v>6.4</v>
      </c>
      <c r="D2533">
        <v>10.4</v>
      </c>
      <c r="E2533">
        <v>1291</v>
      </c>
      <c r="F2533">
        <v>-0.1</v>
      </c>
      <c r="G2533">
        <v>996.8</v>
      </c>
      <c r="H2533">
        <v>81</v>
      </c>
      <c r="I2533" s="101" t="s">
        <v>32</v>
      </c>
      <c r="J2533" s="1">
        <f>DATEVALUE(RIGHT(jaar_zip[[#This Row],[YYYYMMDD]],2)&amp;"-"&amp;MID(jaar_zip[[#This Row],[YYYYMMDD]],5,2)&amp;"-"&amp;LEFT(jaar_zip[[#This Row],[YYYYMMDD]],4))</f>
        <v>45383</v>
      </c>
      <c r="K2533" s="101" t="str">
        <f>IF(AND(VALUE(MONTH(jaar_zip[[#This Row],[Datum]]))=1,VALUE(WEEKNUM(jaar_zip[[#This Row],[Datum]],21))&gt;51),RIGHT(YEAR(jaar_zip[[#This Row],[Datum]])-1,2),RIGHT(YEAR(jaar_zip[[#This Row],[Datum]]),2))&amp;"-"&amp; TEXT(WEEKNUM(jaar_zip[[#This Row],[Datum]],21),"00")</f>
        <v>24-14</v>
      </c>
      <c r="L2533" s="101">
        <f>MONTH(jaar_zip[[#This Row],[Datum]])</f>
        <v>4</v>
      </c>
      <c r="M2533" s="101">
        <f>IF(ISNUMBER(jaar_zip[[#This Row],[etmaaltemperatuur]]),IF(jaar_zip[[#This Row],[etmaaltemperatuur]]&lt;stookgrens,stookgrens-jaar_zip[[#This Row],[etmaaltemperatuur]],0),"")</f>
        <v>7.6</v>
      </c>
      <c r="N2533" s="101">
        <f>IF(ISNUMBER(jaar_zip[[#This Row],[graaddagen]]),IF(OR(MONTH(jaar_zip[[#This Row],[Datum]])=1,MONTH(jaar_zip[[#This Row],[Datum]])=2,MONTH(jaar_zip[[#This Row],[Datum]])=11,MONTH(jaar_zip[[#This Row],[Datum]])=12),1.1,IF(OR(MONTH(jaar_zip[[#This Row],[Datum]])=3,MONTH(jaar_zip[[#This Row],[Datum]])=10),1,0.8))*jaar_zip[[#This Row],[graaddagen]],"")</f>
        <v>6.08</v>
      </c>
      <c r="O2533" s="101">
        <f>IF(ISNUMBER(jaar_zip[[#This Row],[etmaaltemperatuur]]),IF(jaar_zip[[#This Row],[etmaaltemperatuur]]&gt;stookgrens,jaar_zip[[#This Row],[etmaaltemperatuur]]-stookgrens,0),"")</f>
        <v>0</v>
      </c>
    </row>
    <row r="2534" spans="1:15" x14ac:dyDescent="0.3">
      <c r="A2534">
        <v>310</v>
      </c>
      <c r="B2534">
        <v>20240402</v>
      </c>
      <c r="C2534">
        <v>8.5</v>
      </c>
      <c r="D2534">
        <v>10.199999999999999</v>
      </c>
      <c r="E2534">
        <v>967</v>
      </c>
      <c r="F2534">
        <v>5.0999999999999996</v>
      </c>
      <c r="G2534">
        <v>1005.1</v>
      </c>
      <c r="H2534">
        <v>85</v>
      </c>
      <c r="I2534" s="101" t="s">
        <v>32</v>
      </c>
      <c r="J2534" s="1">
        <f>DATEVALUE(RIGHT(jaar_zip[[#This Row],[YYYYMMDD]],2)&amp;"-"&amp;MID(jaar_zip[[#This Row],[YYYYMMDD]],5,2)&amp;"-"&amp;LEFT(jaar_zip[[#This Row],[YYYYMMDD]],4))</f>
        <v>45384</v>
      </c>
      <c r="K2534" s="101" t="str">
        <f>IF(AND(VALUE(MONTH(jaar_zip[[#This Row],[Datum]]))=1,VALUE(WEEKNUM(jaar_zip[[#This Row],[Datum]],21))&gt;51),RIGHT(YEAR(jaar_zip[[#This Row],[Datum]])-1,2),RIGHT(YEAR(jaar_zip[[#This Row],[Datum]]),2))&amp;"-"&amp; TEXT(WEEKNUM(jaar_zip[[#This Row],[Datum]],21),"00")</f>
        <v>24-14</v>
      </c>
      <c r="L2534" s="101">
        <f>MONTH(jaar_zip[[#This Row],[Datum]])</f>
        <v>4</v>
      </c>
      <c r="M2534" s="101">
        <f>IF(ISNUMBER(jaar_zip[[#This Row],[etmaaltemperatuur]]),IF(jaar_zip[[#This Row],[etmaaltemperatuur]]&lt;stookgrens,stookgrens-jaar_zip[[#This Row],[etmaaltemperatuur]],0),"")</f>
        <v>7.8000000000000007</v>
      </c>
      <c r="N2534" s="101">
        <f>IF(ISNUMBER(jaar_zip[[#This Row],[graaddagen]]),IF(OR(MONTH(jaar_zip[[#This Row],[Datum]])=1,MONTH(jaar_zip[[#This Row],[Datum]])=2,MONTH(jaar_zip[[#This Row],[Datum]])=11,MONTH(jaar_zip[[#This Row],[Datum]])=12),1.1,IF(OR(MONTH(jaar_zip[[#This Row],[Datum]])=3,MONTH(jaar_zip[[#This Row],[Datum]])=10),1,0.8))*jaar_zip[[#This Row],[graaddagen]],"")</f>
        <v>6.2400000000000011</v>
      </c>
      <c r="O2534" s="101">
        <f>IF(ISNUMBER(jaar_zip[[#This Row],[etmaaltemperatuur]]),IF(jaar_zip[[#This Row],[etmaaltemperatuur]]&gt;stookgrens,jaar_zip[[#This Row],[etmaaltemperatuur]]-stookgrens,0),"")</f>
        <v>0</v>
      </c>
    </row>
    <row r="2535" spans="1:15" x14ac:dyDescent="0.3">
      <c r="A2535">
        <v>310</v>
      </c>
      <c r="B2535">
        <v>20240403</v>
      </c>
      <c r="C2535">
        <v>9.4</v>
      </c>
      <c r="D2535">
        <v>10.8</v>
      </c>
      <c r="E2535">
        <v>825</v>
      </c>
      <c r="F2535">
        <v>2.5</v>
      </c>
      <c r="G2535">
        <v>1003.6</v>
      </c>
      <c r="H2535">
        <v>86</v>
      </c>
      <c r="I2535" s="101" t="s">
        <v>32</v>
      </c>
      <c r="J2535" s="1">
        <f>DATEVALUE(RIGHT(jaar_zip[[#This Row],[YYYYMMDD]],2)&amp;"-"&amp;MID(jaar_zip[[#This Row],[YYYYMMDD]],5,2)&amp;"-"&amp;LEFT(jaar_zip[[#This Row],[YYYYMMDD]],4))</f>
        <v>45385</v>
      </c>
      <c r="K2535" s="101" t="str">
        <f>IF(AND(VALUE(MONTH(jaar_zip[[#This Row],[Datum]]))=1,VALUE(WEEKNUM(jaar_zip[[#This Row],[Datum]],21))&gt;51),RIGHT(YEAR(jaar_zip[[#This Row],[Datum]])-1,2),RIGHT(YEAR(jaar_zip[[#This Row],[Datum]]),2))&amp;"-"&amp; TEXT(WEEKNUM(jaar_zip[[#This Row],[Datum]],21),"00")</f>
        <v>24-14</v>
      </c>
      <c r="L2535" s="101">
        <f>MONTH(jaar_zip[[#This Row],[Datum]])</f>
        <v>4</v>
      </c>
      <c r="M2535" s="101">
        <f>IF(ISNUMBER(jaar_zip[[#This Row],[etmaaltemperatuur]]),IF(jaar_zip[[#This Row],[etmaaltemperatuur]]&lt;stookgrens,stookgrens-jaar_zip[[#This Row],[etmaaltemperatuur]],0),"")</f>
        <v>7.1999999999999993</v>
      </c>
      <c r="N2535" s="101">
        <f>IF(ISNUMBER(jaar_zip[[#This Row],[graaddagen]]),IF(OR(MONTH(jaar_zip[[#This Row],[Datum]])=1,MONTH(jaar_zip[[#This Row],[Datum]])=2,MONTH(jaar_zip[[#This Row],[Datum]])=11,MONTH(jaar_zip[[#This Row],[Datum]])=12),1.1,IF(OR(MONTH(jaar_zip[[#This Row],[Datum]])=3,MONTH(jaar_zip[[#This Row],[Datum]])=10),1,0.8))*jaar_zip[[#This Row],[graaddagen]],"")</f>
        <v>5.76</v>
      </c>
      <c r="O2535" s="101">
        <f>IF(ISNUMBER(jaar_zip[[#This Row],[etmaaltemperatuur]]),IF(jaar_zip[[#This Row],[etmaaltemperatuur]]&gt;stookgrens,jaar_zip[[#This Row],[etmaaltemperatuur]]-stookgrens,0),"")</f>
        <v>0</v>
      </c>
    </row>
    <row r="2536" spans="1:15" x14ac:dyDescent="0.3">
      <c r="A2536">
        <v>310</v>
      </c>
      <c r="B2536">
        <v>20240404</v>
      </c>
      <c r="C2536">
        <v>10.7</v>
      </c>
      <c r="D2536">
        <v>11.9</v>
      </c>
      <c r="E2536">
        <v>1628</v>
      </c>
      <c r="F2536">
        <v>13.9</v>
      </c>
      <c r="G2536">
        <v>1005.5</v>
      </c>
      <c r="H2536">
        <v>84</v>
      </c>
      <c r="I2536" s="101" t="s">
        <v>32</v>
      </c>
      <c r="J2536" s="1">
        <f>DATEVALUE(RIGHT(jaar_zip[[#This Row],[YYYYMMDD]],2)&amp;"-"&amp;MID(jaar_zip[[#This Row],[YYYYMMDD]],5,2)&amp;"-"&amp;LEFT(jaar_zip[[#This Row],[YYYYMMDD]],4))</f>
        <v>45386</v>
      </c>
      <c r="K2536" s="101" t="str">
        <f>IF(AND(VALUE(MONTH(jaar_zip[[#This Row],[Datum]]))=1,VALUE(WEEKNUM(jaar_zip[[#This Row],[Datum]],21))&gt;51),RIGHT(YEAR(jaar_zip[[#This Row],[Datum]])-1,2),RIGHT(YEAR(jaar_zip[[#This Row],[Datum]]),2))&amp;"-"&amp; TEXT(WEEKNUM(jaar_zip[[#This Row],[Datum]],21),"00")</f>
        <v>24-14</v>
      </c>
      <c r="L2536" s="101">
        <f>MONTH(jaar_zip[[#This Row],[Datum]])</f>
        <v>4</v>
      </c>
      <c r="M2536" s="101">
        <f>IF(ISNUMBER(jaar_zip[[#This Row],[etmaaltemperatuur]]),IF(jaar_zip[[#This Row],[etmaaltemperatuur]]&lt;stookgrens,stookgrens-jaar_zip[[#This Row],[etmaaltemperatuur]],0),"")</f>
        <v>6.1</v>
      </c>
      <c r="N2536" s="101">
        <f>IF(ISNUMBER(jaar_zip[[#This Row],[graaddagen]]),IF(OR(MONTH(jaar_zip[[#This Row],[Datum]])=1,MONTH(jaar_zip[[#This Row],[Datum]])=2,MONTH(jaar_zip[[#This Row],[Datum]])=11,MONTH(jaar_zip[[#This Row],[Datum]])=12),1.1,IF(OR(MONTH(jaar_zip[[#This Row],[Datum]])=3,MONTH(jaar_zip[[#This Row],[Datum]])=10),1,0.8))*jaar_zip[[#This Row],[graaddagen]],"")</f>
        <v>4.88</v>
      </c>
      <c r="O2536" s="101">
        <f>IF(ISNUMBER(jaar_zip[[#This Row],[etmaaltemperatuur]]),IF(jaar_zip[[#This Row],[etmaaltemperatuur]]&gt;stookgrens,jaar_zip[[#This Row],[etmaaltemperatuur]]-stookgrens,0),"")</f>
        <v>0</v>
      </c>
    </row>
    <row r="2537" spans="1:15" x14ac:dyDescent="0.3">
      <c r="A2537">
        <v>310</v>
      </c>
      <c r="B2537">
        <v>20240405</v>
      </c>
      <c r="C2537">
        <v>7.5</v>
      </c>
      <c r="D2537">
        <v>12.8</v>
      </c>
      <c r="E2537">
        <v>1061</v>
      </c>
      <c r="F2537">
        <v>1.3</v>
      </c>
      <c r="G2537">
        <v>1007.9</v>
      </c>
      <c r="H2537">
        <v>86</v>
      </c>
      <c r="I2537" s="101" t="s">
        <v>32</v>
      </c>
      <c r="J2537" s="1">
        <f>DATEVALUE(RIGHT(jaar_zip[[#This Row],[YYYYMMDD]],2)&amp;"-"&amp;MID(jaar_zip[[#This Row],[YYYYMMDD]],5,2)&amp;"-"&amp;LEFT(jaar_zip[[#This Row],[YYYYMMDD]],4))</f>
        <v>45387</v>
      </c>
      <c r="K2537" s="101" t="str">
        <f>IF(AND(VALUE(MONTH(jaar_zip[[#This Row],[Datum]]))=1,VALUE(WEEKNUM(jaar_zip[[#This Row],[Datum]],21))&gt;51),RIGHT(YEAR(jaar_zip[[#This Row],[Datum]])-1,2),RIGHT(YEAR(jaar_zip[[#This Row],[Datum]]),2))&amp;"-"&amp; TEXT(WEEKNUM(jaar_zip[[#This Row],[Datum]],21),"00")</f>
        <v>24-14</v>
      </c>
      <c r="L2537" s="101">
        <f>MONTH(jaar_zip[[#This Row],[Datum]])</f>
        <v>4</v>
      </c>
      <c r="M2537" s="101">
        <f>IF(ISNUMBER(jaar_zip[[#This Row],[etmaaltemperatuur]]),IF(jaar_zip[[#This Row],[etmaaltemperatuur]]&lt;stookgrens,stookgrens-jaar_zip[[#This Row],[etmaaltemperatuur]],0),"")</f>
        <v>5.1999999999999993</v>
      </c>
      <c r="N2537" s="101">
        <f>IF(ISNUMBER(jaar_zip[[#This Row],[graaddagen]]),IF(OR(MONTH(jaar_zip[[#This Row],[Datum]])=1,MONTH(jaar_zip[[#This Row],[Datum]])=2,MONTH(jaar_zip[[#This Row],[Datum]])=11,MONTH(jaar_zip[[#This Row],[Datum]])=12),1.1,IF(OR(MONTH(jaar_zip[[#This Row],[Datum]])=3,MONTH(jaar_zip[[#This Row],[Datum]])=10),1,0.8))*jaar_zip[[#This Row],[graaddagen]],"")</f>
        <v>4.1599999999999993</v>
      </c>
      <c r="O2537" s="101">
        <f>IF(ISNUMBER(jaar_zip[[#This Row],[etmaaltemperatuur]]),IF(jaar_zip[[#This Row],[etmaaltemperatuur]]&gt;stookgrens,jaar_zip[[#This Row],[etmaaltemperatuur]]-stookgrens,0),"")</f>
        <v>0</v>
      </c>
    </row>
    <row r="2538" spans="1:15" x14ac:dyDescent="0.3">
      <c r="A2538">
        <v>310</v>
      </c>
      <c r="B2538">
        <v>20240406</v>
      </c>
      <c r="C2538">
        <v>8.1999999999999993</v>
      </c>
      <c r="D2538">
        <v>15</v>
      </c>
      <c r="E2538">
        <v>1445</v>
      </c>
      <c r="F2538">
        <v>0.6</v>
      </c>
      <c r="G2538">
        <v>1007.7</v>
      </c>
      <c r="H2538">
        <v>75</v>
      </c>
      <c r="I2538" s="101" t="s">
        <v>32</v>
      </c>
      <c r="J2538" s="1">
        <f>DATEVALUE(RIGHT(jaar_zip[[#This Row],[YYYYMMDD]],2)&amp;"-"&amp;MID(jaar_zip[[#This Row],[YYYYMMDD]],5,2)&amp;"-"&amp;LEFT(jaar_zip[[#This Row],[YYYYMMDD]],4))</f>
        <v>45388</v>
      </c>
      <c r="K2538" s="101" t="str">
        <f>IF(AND(VALUE(MONTH(jaar_zip[[#This Row],[Datum]]))=1,VALUE(WEEKNUM(jaar_zip[[#This Row],[Datum]],21))&gt;51),RIGHT(YEAR(jaar_zip[[#This Row],[Datum]])-1,2),RIGHT(YEAR(jaar_zip[[#This Row],[Datum]]),2))&amp;"-"&amp; TEXT(WEEKNUM(jaar_zip[[#This Row],[Datum]],21),"00")</f>
        <v>24-14</v>
      </c>
      <c r="L2538" s="101">
        <f>MONTH(jaar_zip[[#This Row],[Datum]])</f>
        <v>4</v>
      </c>
      <c r="M2538" s="101">
        <f>IF(ISNUMBER(jaar_zip[[#This Row],[etmaaltemperatuur]]),IF(jaar_zip[[#This Row],[etmaaltemperatuur]]&lt;stookgrens,stookgrens-jaar_zip[[#This Row],[etmaaltemperatuur]],0),"")</f>
        <v>3</v>
      </c>
      <c r="N2538" s="101">
        <f>IF(ISNUMBER(jaar_zip[[#This Row],[graaddagen]]),IF(OR(MONTH(jaar_zip[[#This Row],[Datum]])=1,MONTH(jaar_zip[[#This Row],[Datum]])=2,MONTH(jaar_zip[[#This Row],[Datum]])=11,MONTH(jaar_zip[[#This Row],[Datum]])=12),1.1,IF(OR(MONTH(jaar_zip[[#This Row],[Datum]])=3,MONTH(jaar_zip[[#This Row],[Datum]])=10),1,0.8))*jaar_zip[[#This Row],[graaddagen]],"")</f>
        <v>2.4000000000000004</v>
      </c>
      <c r="O2538" s="101">
        <f>IF(ISNUMBER(jaar_zip[[#This Row],[etmaaltemperatuur]]),IF(jaar_zip[[#This Row],[etmaaltemperatuur]]&gt;stookgrens,jaar_zip[[#This Row],[etmaaltemperatuur]]-stookgrens,0),"")</f>
        <v>0</v>
      </c>
    </row>
    <row r="2539" spans="1:15" x14ac:dyDescent="0.3">
      <c r="A2539">
        <v>310</v>
      </c>
      <c r="B2539">
        <v>20240407</v>
      </c>
      <c r="C2539">
        <v>7.8</v>
      </c>
      <c r="D2539">
        <v>14.2</v>
      </c>
      <c r="E2539">
        <v>1861</v>
      </c>
      <c r="F2539">
        <v>2.1</v>
      </c>
      <c r="G2539">
        <v>1011.8</v>
      </c>
      <c r="H2539">
        <v>74</v>
      </c>
      <c r="I2539" s="101" t="s">
        <v>32</v>
      </c>
      <c r="J2539" s="1">
        <f>DATEVALUE(RIGHT(jaar_zip[[#This Row],[YYYYMMDD]],2)&amp;"-"&amp;MID(jaar_zip[[#This Row],[YYYYMMDD]],5,2)&amp;"-"&amp;LEFT(jaar_zip[[#This Row],[YYYYMMDD]],4))</f>
        <v>45389</v>
      </c>
      <c r="K2539" s="101" t="str">
        <f>IF(AND(VALUE(MONTH(jaar_zip[[#This Row],[Datum]]))=1,VALUE(WEEKNUM(jaar_zip[[#This Row],[Datum]],21))&gt;51),RIGHT(YEAR(jaar_zip[[#This Row],[Datum]])-1,2),RIGHT(YEAR(jaar_zip[[#This Row],[Datum]]),2))&amp;"-"&amp; TEXT(WEEKNUM(jaar_zip[[#This Row],[Datum]],21),"00")</f>
        <v>24-14</v>
      </c>
      <c r="L2539" s="101">
        <f>MONTH(jaar_zip[[#This Row],[Datum]])</f>
        <v>4</v>
      </c>
      <c r="M2539" s="101">
        <f>IF(ISNUMBER(jaar_zip[[#This Row],[etmaaltemperatuur]]),IF(jaar_zip[[#This Row],[etmaaltemperatuur]]&lt;stookgrens,stookgrens-jaar_zip[[#This Row],[etmaaltemperatuur]],0),"")</f>
        <v>3.8000000000000007</v>
      </c>
      <c r="N2539" s="101">
        <f>IF(ISNUMBER(jaar_zip[[#This Row],[graaddagen]]),IF(OR(MONTH(jaar_zip[[#This Row],[Datum]])=1,MONTH(jaar_zip[[#This Row],[Datum]])=2,MONTH(jaar_zip[[#This Row],[Datum]])=11,MONTH(jaar_zip[[#This Row],[Datum]])=12),1.1,IF(OR(MONTH(jaar_zip[[#This Row],[Datum]])=3,MONTH(jaar_zip[[#This Row],[Datum]])=10),1,0.8))*jaar_zip[[#This Row],[graaddagen]],"")</f>
        <v>3.0400000000000009</v>
      </c>
      <c r="O2539" s="101">
        <f>IF(ISNUMBER(jaar_zip[[#This Row],[etmaaltemperatuur]]),IF(jaar_zip[[#This Row],[etmaaltemperatuur]]&gt;stookgrens,jaar_zip[[#This Row],[etmaaltemperatuur]]-stookgrens,0),"")</f>
        <v>0</v>
      </c>
    </row>
    <row r="2540" spans="1:15" x14ac:dyDescent="0.3">
      <c r="A2540">
        <v>310</v>
      </c>
      <c r="B2540">
        <v>20240408</v>
      </c>
      <c r="C2540">
        <v>4</v>
      </c>
      <c r="D2540">
        <v>13.3</v>
      </c>
      <c r="E2540">
        <v>1387</v>
      </c>
      <c r="F2540">
        <v>10.3</v>
      </c>
      <c r="G2540">
        <v>1006.7</v>
      </c>
      <c r="H2540">
        <v>85</v>
      </c>
      <c r="I2540" s="101" t="s">
        <v>32</v>
      </c>
      <c r="J2540" s="1">
        <f>DATEVALUE(RIGHT(jaar_zip[[#This Row],[YYYYMMDD]],2)&amp;"-"&amp;MID(jaar_zip[[#This Row],[YYYYMMDD]],5,2)&amp;"-"&amp;LEFT(jaar_zip[[#This Row],[YYYYMMDD]],4))</f>
        <v>45390</v>
      </c>
      <c r="K2540" s="101" t="str">
        <f>IF(AND(VALUE(MONTH(jaar_zip[[#This Row],[Datum]]))=1,VALUE(WEEKNUM(jaar_zip[[#This Row],[Datum]],21))&gt;51),RIGHT(YEAR(jaar_zip[[#This Row],[Datum]])-1,2),RIGHT(YEAR(jaar_zip[[#This Row],[Datum]]),2))&amp;"-"&amp; TEXT(WEEKNUM(jaar_zip[[#This Row],[Datum]],21),"00")</f>
        <v>24-15</v>
      </c>
      <c r="L2540" s="101">
        <f>MONTH(jaar_zip[[#This Row],[Datum]])</f>
        <v>4</v>
      </c>
      <c r="M2540" s="101">
        <f>IF(ISNUMBER(jaar_zip[[#This Row],[etmaaltemperatuur]]),IF(jaar_zip[[#This Row],[etmaaltemperatuur]]&lt;stookgrens,stookgrens-jaar_zip[[#This Row],[etmaaltemperatuur]],0),"")</f>
        <v>4.6999999999999993</v>
      </c>
      <c r="N2540" s="101">
        <f>IF(ISNUMBER(jaar_zip[[#This Row],[graaddagen]]),IF(OR(MONTH(jaar_zip[[#This Row],[Datum]])=1,MONTH(jaar_zip[[#This Row],[Datum]])=2,MONTH(jaar_zip[[#This Row],[Datum]])=11,MONTH(jaar_zip[[#This Row],[Datum]])=12),1.1,IF(OR(MONTH(jaar_zip[[#This Row],[Datum]])=3,MONTH(jaar_zip[[#This Row],[Datum]])=10),1,0.8))*jaar_zip[[#This Row],[graaddagen]],"")</f>
        <v>3.76</v>
      </c>
      <c r="O2540" s="101">
        <f>IF(ISNUMBER(jaar_zip[[#This Row],[etmaaltemperatuur]]),IF(jaar_zip[[#This Row],[etmaaltemperatuur]]&gt;stookgrens,jaar_zip[[#This Row],[etmaaltemperatuur]]-stookgrens,0),"")</f>
        <v>0</v>
      </c>
    </row>
    <row r="2541" spans="1:15" x14ac:dyDescent="0.3">
      <c r="A2541">
        <v>310</v>
      </c>
      <c r="B2541">
        <v>20240409</v>
      </c>
      <c r="C2541">
        <v>12.6</v>
      </c>
      <c r="D2541">
        <v>10.9</v>
      </c>
      <c r="E2541">
        <v>1002</v>
      </c>
      <c r="F2541">
        <v>0.5</v>
      </c>
      <c r="G2541">
        <v>1010.6</v>
      </c>
      <c r="H2541">
        <v>75</v>
      </c>
      <c r="I2541" s="101" t="s">
        <v>32</v>
      </c>
      <c r="J2541" s="1">
        <f>DATEVALUE(RIGHT(jaar_zip[[#This Row],[YYYYMMDD]],2)&amp;"-"&amp;MID(jaar_zip[[#This Row],[YYYYMMDD]],5,2)&amp;"-"&amp;LEFT(jaar_zip[[#This Row],[YYYYMMDD]],4))</f>
        <v>45391</v>
      </c>
      <c r="K2541" s="101" t="str">
        <f>IF(AND(VALUE(MONTH(jaar_zip[[#This Row],[Datum]]))=1,VALUE(WEEKNUM(jaar_zip[[#This Row],[Datum]],21))&gt;51),RIGHT(YEAR(jaar_zip[[#This Row],[Datum]])-1,2),RIGHT(YEAR(jaar_zip[[#This Row],[Datum]]),2))&amp;"-"&amp; TEXT(WEEKNUM(jaar_zip[[#This Row],[Datum]],21),"00")</f>
        <v>24-15</v>
      </c>
      <c r="L2541" s="101">
        <f>MONTH(jaar_zip[[#This Row],[Datum]])</f>
        <v>4</v>
      </c>
      <c r="M2541" s="101">
        <f>IF(ISNUMBER(jaar_zip[[#This Row],[etmaaltemperatuur]]),IF(jaar_zip[[#This Row],[etmaaltemperatuur]]&lt;stookgrens,stookgrens-jaar_zip[[#This Row],[etmaaltemperatuur]],0),"")</f>
        <v>7.1</v>
      </c>
      <c r="N2541" s="101">
        <f>IF(ISNUMBER(jaar_zip[[#This Row],[graaddagen]]),IF(OR(MONTH(jaar_zip[[#This Row],[Datum]])=1,MONTH(jaar_zip[[#This Row],[Datum]])=2,MONTH(jaar_zip[[#This Row],[Datum]])=11,MONTH(jaar_zip[[#This Row],[Datum]])=12),1.1,IF(OR(MONTH(jaar_zip[[#This Row],[Datum]])=3,MONTH(jaar_zip[[#This Row],[Datum]])=10),1,0.8))*jaar_zip[[#This Row],[graaddagen]],"")</f>
        <v>5.68</v>
      </c>
      <c r="O2541" s="101">
        <f>IF(ISNUMBER(jaar_zip[[#This Row],[etmaaltemperatuur]]),IF(jaar_zip[[#This Row],[etmaaltemperatuur]]&gt;stookgrens,jaar_zip[[#This Row],[etmaaltemperatuur]]-stookgrens,0),"")</f>
        <v>0</v>
      </c>
    </row>
    <row r="2542" spans="1:15" x14ac:dyDescent="0.3">
      <c r="A2542">
        <v>310</v>
      </c>
      <c r="B2542">
        <v>20240410</v>
      </c>
      <c r="C2542">
        <v>6</v>
      </c>
      <c r="D2542">
        <v>11.6</v>
      </c>
      <c r="E2542">
        <v>2012</v>
      </c>
      <c r="F2542">
        <v>-0.1</v>
      </c>
      <c r="G2542">
        <v>1027.3</v>
      </c>
      <c r="H2542">
        <v>66</v>
      </c>
      <c r="I2542" s="101" t="s">
        <v>32</v>
      </c>
      <c r="J2542" s="1">
        <f>DATEVALUE(RIGHT(jaar_zip[[#This Row],[YYYYMMDD]],2)&amp;"-"&amp;MID(jaar_zip[[#This Row],[YYYYMMDD]],5,2)&amp;"-"&amp;LEFT(jaar_zip[[#This Row],[YYYYMMDD]],4))</f>
        <v>45392</v>
      </c>
      <c r="K2542" s="101" t="str">
        <f>IF(AND(VALUE(MONTH(jaar_zip[[#This Row],[Datum]]))=1,VALUE(WEEKNUM(jaar_zip[[#This Row],[Datum]],21))&gt;51),RIGHT(YEAR(jaar_zip[[#This Row],[Datum]])-1,2),RIGHT(YEAR(jaar_zip[[#This Row],[Datum]]),2))&amp;"-"&amp; TEXT(WEEKNUM(jaar_zip[[#This Row],[Datum]],21),"00")</f>
        <v>24-15</v>
      </c>
      <c r="L2542" s="101">
        <f>MONTH(jaar_zip[[#This Row],[Datum]])</f>
        <v>4</v>
      </c>
      <c r="M2542" s="101">
        <f>IF(ISNUMBER(jaar_zip[[#This Row],[etmaaltemperatuur]]),IF(jaar_zip[[#This Row],[etmaaltemperatuur]]&lt;stookgrens,stookgrens-jaar_zip[[#This Row],[etmaaltemperatuur]],0),"")</f>
        <v>6.4</v>
      </c>
      <c r="N2542" s="101">
        <f>IF(ISNUMBER(jaar_zip[[#This Row],[graaddagen]]),IF(OR(MONTH(jaar_zip[[#This Row],[Datum]])=1,MONTH(jaar_zip[[#This Row],[Datum]])=2,MONTH(jaar_zip[[#This Row],[Datum]])=11,MONTH(jaar_zip[[#This Row],[Datum]])=12),1.1,IF(OR(MONTH(jaar_zip[[#This Row],[Datum]])=3,MONTH(jaar_zip[[#This Row],[Datum]])=10),1,0.8))*jaar_zip[[#This Row],[graaddagen]],"")</f>
        <v>5.120000000000001</v>
      </c>
      <c r="O2542" s="101">
        <f>IF(ISNUMBER(jaar_zip[[#This Row],[etmaaltemperatuur]]),IF(jaar_zip[[#This Row],[etmaaltemperatuur]]&gt;stookgrens,jaar_zip[[#This Row],[etmaaltemperatuur]]-stookgrens,0),"")</f>
        <v>0</v>
      </c>
    </row>
    <row r="2543" spans="1:15" x14ac:dyDescent="0.3">
      <c r="A2543">
        <v>310</v>
      </c>
      <c r="B2543">
        <v>20240411</v>
      </c>
      <c r="C2543">
        <v>7</v>
      </c>
      <c r="D2543">
        <v>12.3</v>
      </c>
      <c r="E2543">
        <v>475</v>
      </c>
      <c r="F2543">
        <v>0.3</v>
      </c>
      <c r="G2543">
        <v>1030.5999999999999</v>
      </c>
      <c r="H2543">
        <v>91</v>
      </c>
      <c r="I2543" s="101" t="s">
        <v>32</v>
      </c>
      <c r="J2543" s="1">
        <f>DATEVALUE(RIGHT(jaar_zip[[#This Row],[YYYYMMDD]],2)&amp;"-"&amp;MID(jaar_zip[[#This Row],[YYYYMMDD]],5,2)&amp;"-"&amp;LEFT(jaar_zip[[#This Row],[YYYYMMDD]],4))</f>
        <v>45393</v>
      </c>
      <c r="K2543" s="101" t="str">
        <f>IF(AND(VALUE(MONTH(jaar_zip[[#This Row],[Datum]]))=1,VALUE(WEEKNUM(jaar_zip[[#This Row],[Datum]],21))&gt;51),RIGHT(YEAR(jaar_zip[[#This Row],[Datum]])-1,2),RIGHT(YEAR(jaar_zip[[#This Row],[Datum]]),2))&amp;"-"&amp; TEXT(WEEKNUM(jaar_zip[[#This Row],[Datum]],21),"00")</f>
        <v>24-15</v>
      </c>
      <c r="L2543" s="101">
        <f>MONTH(jaar_zip[[#This Row],[Datum]])</f>
        <v>4</v>
      </c>
      <c r="M2543" s="101">
        <f>IF(ISNUMBER(jaar_zip[[#This Row],[etmaaltemperatuur]]),IF(jaar_zip[[#This Row],[etmaaltemperatuur]]&lt;stookgrens,stookgrens-jaar_zip[[#This Row],[etmaaltemperatuur]],0),"")</f>
        <v>5.6999999999999993</v>
      </c>
      <c r="N2543" s="101">
        <f>IF(ISNUMBER(jaar_zip[[#This Row],[graaddagen]]),IF(OR(MONTH(jaar_zip[[#This Row],[Datum]])=1,MONTH(jaar_zip[[#This Row],[Datum]])=2,MONTH(jaar_zip[[#This Row],[Datum]])=11,MONTH(jaar_zip[[#This Row],[Datum]])=12),1.1,IF(OR(MONTH(jaar_zip[[#This Row],[Datum]])=3,MONTH(jaar_zip[[#This Row],[Datum]])=10),1,0.8))*jaar_zip[[#This Row],[graaddagen]],"")</f>
        <v>4.5599999999999996</v>
      </c>
      <c r="O2543" s="101">
        <f>IF(ISNUMBER(jaar_zip[[#This Row],[etmaaltemperatuur]]),IF(jaar_zip[[#This Row],[etmaaltemperatuur]]&gt;stookgrens,jaar_zip[[#This Row],[etmaaltemperatuur]]-stookgrens,0),"")</f>
        <v>0</v>
      </c>
    </row>
    <row r="2544" spans="1:15" x14ac:dyDescent="0.3">
      <c r="A2544">
        <v>310</v>
      </c>
      <c r="B2544">
        <v>20240412</v>
      </c>
      <c r="C2544">
        <v>6.4</v>
      </c>
      <c r="D2544">
        <v>14.2</v>
      </c>
      <c r="E2544">
        <v>1846</v>
      </c>
      <c r="F2544">
        <v>0</v>
      </c>
      <c r="G2544">
        <v>1029.7</v>
      </c>
      <c r="H2544">
        <v>83</v>
      </c>
      <c r="I2544" s="101" t="s">
        <v>32</v>
      </c>
      <c r="J2544" s="1">
        <f>DATEVALUE(RIGHT(jaar_zip[[#This Row],[YYYYMMDD]],2)&amp;"-"&amp;MID(jaar_zip[[#This Row],[YYYYMMDD]],5,2)&amp;"-"&amp;LEFT(jaar_zip[[#This Row],[YYYYMMDD]],4))</f>
        <v>45394</v>
      </c>
      <c r="K2544" s="101" t="str">
        <f>IF(AND(VALUE(MONTH(jaar_zip[[#This Row],[Datum]]))=1,VALUE(WEEKNUM(jaar_zip[[#This Row],[Datum]],21))&gt;51),RIGHT(YEAR(jaar_zip[[#This Row],[Datum]])-1,2),RIGHT(YEAR(jaar_zip[[#This Row],[Datum]]),2))&amp;"-"&amp; TEXT(WEEKNUM(jaar_zip[[#This Row],[Datum]],21),"00")</f>
        <v>24-15</v>
      </c>
      <c r="L2544" s="101">
        <f>MONTH(jaar_zip[[#This Row],[Datum]])</f>
        <v>4</v>
      </c>
      <c r="M2544" s="101">
        <f>IF(ISNUMBER(jaar_zip[[#This Row],[etmaaltemperatuur]]),IF(jaar_zip[[#This Row],[etmaaltemperatuur]]&lt;stookgrens,stookgrens-jaar_zip[[#This Row],[etmaaltemperatuur]],0),"")</f>
        <v>3.8000000000000007</v>
      </c>
      <c r="N2544" s="101">
        <f>IF(ISNUMBER(jaar_zip[[#This Row],[graaddagen]]),IF(OR(MONTH(jaar_zip[[#This Row],[Datum]])=1,MONTH(jaar_zip[[#This Row],[Datum]])=2,MONTH(jaar_zip[[#This Row],[Datum]])=11,MONTH(jaar_zip[[#This Row],[Datum]])=12),1.1,IF(OR(MONTH(jaar_zip[[#This Row],[Datum]])=3,MONTH(jaar_zip[[#This Row],[Datum]])=10),1,0.8))*jaar_zip[[#This Row],[graaddagen]],"")</f>
        <v>3.0400000000000009</v>
      </c>
      <c r="O2544" s="101">
        <f>IF(ISNUMBER(jaar_zip[[#This Row],[etmaaltemperatuur]]),IF(jaar_zip[[#This Row],[etmaaltemperatuur]]&gt;stookgrens,jaar_zip[[#This Row],[etmaaltemperatuur]]-stookgrens,0),"")</f>
        <v>0</v>
      </c>
    </row>
    <row r="2545" spans="1:15" x14ac:dyDescent="0.3">
      <c r="A2545">
        <v>310</v>
      </c>
      <c r="B2545">
        <v>20240413</v>
      </c>
      <c r="C2545">
        <v>7.3</v>
      </c>
      <c r="D2545">
        <v>14.6</v>
      </c>
      <c r="E2545">
        <v>1879</v>
      </c>
      <c r="F2545">
        <v>0</v>
      </c>
      <c r="G2545">
        <v>1023</v>
      </c>
      <c r="H2545">
        <v>78</v>
      </c>
      <c r="I2545" s="101" t="s">
        <v>32</v>
      </c>
      <c r="J2545" s="1">
        <f>DATEVALUE(RIGHT(jaar_zip[[#This Row],[YYYYMMDD]],2)&amp;"-"&amp;MID(jaar_zip[[#This Row],[YYYYMMDD]],5,2)&amp;"-"&amp;LEFT(jaar_zip[[#This Row],[YYYYMMDD]],4))</f>
        <v>45395</v>
      </c>
      <c r="K2545" s="101" t="str">
        <f>IF(AND(VALUE(MONTH(jaar_zip[[#This Row],[Datum]]))=1,VALUE(WEEKNUM(jaar_zip[[#This Row],[Datum]],21))&gt;51),RIGHT(YEAR(jaar_zip[[#This Row],[Datum]])-1,2),RIGHT(YEAR(jaar_zip[[#This Row],[Datum]]),2))&amp;"-"&amp; TEXT(WEEKNUM(jaar_zip[[#This Row],[Datum]],21),"00")</f>
        <v>24-15</v>
      </c>
      <c r="L2545" s="101">
        <f>MONTH(jaar_zip[[#This Row],[Datum]])</f>
        <v>4</v>
      </c>
      <c r="M2545" s="101">
        <f>IF(ISNUMBER(jaar_zip[[#This Row],[etmaaltemperatuur]]),IF(jaar_zip[[#This Row],[etmaaltemperatuur]]&lt;stookgrens,stookgrens-jaar_zip[[#This Row],[etmaaltemperatuur]],0),"")</f>
        <v>3.4000000000000004</v>
      </c>
      <c r="N2545" s="101">
        <f>IF(ISNUMBER(jaar_zip[[#This Row],[graaddagen]]),IF(OR(MONTH(jaar_zip[[#This Row],[Datum]])=1,MONTH(jaar_zip[[#This Row],[Datum]])=2,MONTH(jaar_zip[[#This Row],[Datum]])=11,MONTH(jaar_zip[[#This Row],[Datum]])=12),1.1,IF(OR(MONTH(jaar_zip[[#This Row],[Datum]])=3,MONTH(jaar_zip[[#This Row],[Datum]])=10),1,0.8))*jaar_zip[[#This Row],[graaddagen]],"")</f>
        <v>2.7200000000000006</v>
      </c>
      <c r="O2545" s="101">
        <f>IF(ISNUMBER(jaar_zip[[#This Row],[etmaaltemperatuur]]),IF(jaar_zip[[#This Row],[etmaaltemperatuur]]&gt;stookgrens,jaar_zip[[#This Row],[etmaaltemperatuur]]-stookgrens,0),"")</f>
        <v>0</v>
      </c>
    </row>
    <row r="2546" spans="1:15" x14ac:dyDescent="0.3">
      <c r="A2546">
        <v>310</v>
      </c>
      <c r="B2546">
        <v>20240414</v>
      </c>
      <c r="C2546">
        <v>4.0999999999999996</v>
      </c>
      <c r="D2546">
        <v>11.6</v>
      </c>
      <c r="E2546">
        <v>1449</v>
      </c>
      <c r="F2546">
        <v>0</v>
      </c>
      <c r="G2546">
        <v>1021.5</v>
      </c>
      <c r="H2546">
        <v>66</v>
      </c>
      <c r="I2546" s="101" t="s">
        <v>32</v>
      </c>
      <c r="J2546" s="1">
        <f>DATEVALUE(RIGHT(jaar_zip[[#This Row],[YYYYMMDD]],2)&amp;"-"&amp;MID(jaar_zip[[#This Row],[YYYYMMDD]],5,2)&amp;"-"&amp;LEFT(jaar_zip[[#This Row],[YYYYMMDD]],4))</f>
        <v>45396</v>
      </c>
      <c r="K2546" s="101" t="str">
        <f>IF(AND(VALUE(MONTH(jaar_zip[[#This Row],[Datum]]))=1,VALUE(WEEKNUM(jaar_zip[[#This Row],[Datum]],21))&gt;51),RIGHT(YEAR(jaar_zip[[#This Row],[Datum]])-1,2),RIGHT(YEAR(jaar_zip[[#This Row],[Datum]]),2))&amp;"-"&amp; TEXT(WEEKNUM(jaar_zip[[#This Row],[Datum]],21),"00")</f>
        <v>24-15</v>
      </c>
      <c r="L2546" s="101">
        <f>MONTH(jaar_zip[[#This Row],[Datum]])</f>
        <v>4</v>
      </c>
      <c r="M2546" s="101">
        <f>IF(ISNUMBER(jaar_zip[[#This Row],[etmaaltemperatuur]]),IF(jaar_zip[[#This Row],[etmaaltemperatuur]]&lt;stookgrens,stookgrens-jaar_zip[[#This Row],[etmaaltemperatuur]],0),"")</f>
        <v>6.4</v>
      </c>
      <c r="N2546" s="101">
        <f>IF(ISNUMBER(jaar_zip[[#This Row],[graaddagen]]),IF(OR(MONTH(jaar_zip[[#This Row],[Datum]])=1,MONTH(jaar_zip[[#This Row],[Datum]])=2,MONTH(jaar_zip[[#This Row],[Datum]])=11,MONTH(jaar_zip[[#This Row],[Datum]])=12),1.1,IF(OR(MONTH(jaar_zip[[#This Row],[Datum]])=3,MONTH(jaar_zip[[#This Row],[Datum]])=10),1,0.8))*jaar_zip[[#This Row],[graaddagen]],"")</f>
        <v>5.120000000000001</v>
      </c>
      <c r="O2546" s="101">
        <f>IF(ISNUMBER(jaar_zip[[#This Row],[etmaaltemperatuur]]),IF(jaar_zip[[#This Row],[etmaaltemperatuur]]&gt;stookgrens,jaar_zip[[#This Row],[etmaaltemperatuur]]-stookgrens,0),"")</f>
        <v>0</v>
      </c>
    </row>
    <row r="2547" spans="1:15" x14ac:dyDescent="0.3">
      <c r="A2547">
        <v>310</v>
      </c>
      <c r="B2547">
        <v>20240415</v>
      </c>
      <c r="C2547">
        <v>11.8</v>
      </c>
      <c r="D2547">
        <v>9.1</v>
      </c>
      <c r="E2547">
        <v>954</v>
      </c>
      <c r="F2547">
        <v>10.4</v>
      </c>
      <c r="G2547">
        <v>1006.7</v>
      </c>
      <c r="H2547">
        <v>73</v>
      </c>
      <c r="I2547" s="101" t="s">
        <v>32</v>
      </c>
      <c r="J2547" s="1">
        <f>DATEVALUE(RIGHT(jaar_zip[[#This Row],[YYYYMMDD]],2)&amp;"-"&amp;MID(jaar_zip[[#This Row],[YYYYMMDD]],5,2)&amp;"-"&amp;LEFT(jaar_zip[[#This Row],[YYYYMMDD]],4))</f>
        <v>45397</v>
      </c>
      <c r="K2547" s="101" t="str">
        <f>IF(AND(VALUE(MONTH(jaar_zip[[#This Row],[Datum]]))=1,VALUE(WEEKNUM(jaar_zip[[#This Row],[Datum]],21))&gt;51),RIGHT(YEAR(jaar_zip[[#This Row],[Datum]])-1,2),RIGHT(YEAR(jaar_zip[[#This Row],[Datum]]),2))&amp;"-"&amp; TEXT(WEEKNUM(jaar_zip[[#This Row],[Datum]],21),"00")</f>
        <v>24-16</v>
      </c>
      <c r="L2547" s="101">
        <f>MONTH(jaar_zip[[#This Row],[Datum]])</f>
        <v>4</v>
      </c>
      <c r="M2547" s="101">
        <f>IF(ISNUMBER(jaar_zip[[#This Row],[etmaaltemperatuur]]),IF(jaar_zip[[#This Row],[etmaaltemperatuur]]&lt;stookgrens,stookgrens-jaar_zip[[#This Row],[etmaaltemperatuur]],0),"")</f>
        <v>8.9</v>
      </c>
      <c r="N2547" s="101">
        <f>IF(ISNUMBER(jaar_zip[[#This Row],[graaddagen]]),IF(OR(MONTH(jaar_zip[[#This Row],[Datum]])=1,MONTH(jaar_zip[[#This Row],[Datum]])=2,MONTH(jaar_zip[[#This Row],[Datum]])=11,MONTH(jaar_zip[[#This Row],[Datum]])=12),1.1,IF(OR(MONTH(jaar_zip[[#This Row],[Datum]])=3,MONTH(jaar_zip[[#This Row],[Datum]])=10),1,0.8))*jaar_zip[[#This Row],[graaddagen]],"")</f>
        <v>7.120000000000001</v>
      </c>
      <c r="O2547" s="101">
        <f>IF(ISNUMBER(jaar_zip[[#This Row],[etmaaltemperatuur]]),IF(jaar_zip[[#This Row],[etmaaltemperatuur]]&gt;stookgrens,jaar_zip[[#This Row],[etmaaltemperatuur]]-stookgrens,0),"")</f>
        <v>0</v>
      </c>
    </row>
    <row r="2548" spans="1:15" x14ac:dyDescent="0.3">
      <c r="A2548">
        <v>310</v>
      </c>
      <c r="B2548">
        <v>20240416</v>
      </c>
      <c r="C2548">
        <v>9.1</v>
      </c>
      <c r="D2548">
        <v>8.6</v>
      </c>
      <c r="E2548">
        <v>1123</v>
      </c>
      <c r="F2548">
        <v>9.3000000000000007</v>
      </c>
      <c r="G2548">
        <v>1007.9</v>
      </c>
      <c r="H2548">
        <v>79</v>
      </c>
      <c r="I2548" s="101" t="s">
        <v>32</v>
      </c>
      <c r="J2548" s="1">
        <f>DATEVALUE(RIGHT(jaar_zip[[#This Row],[YYYYMMDD]],2)&amp;"-"&amp;MID(jaar_zip[[#This Row],[YYYYMMDD]],5,2)&amp;"-"&amp;LEFT(jaar_zip[[#This Row],[YYYYMMDD]],4))</f>
        <v>45398</v>
      </c>
      <c r="K2548" s="101" t="str">
        <f>IF(AND(VALUE(MONTH(jaar_zip[[#This Row],[Datum]]))=1,VALUE(WEEKNUM(jaar_zip[[#This Row],[Datum]],21))&gt;51),RIGHT(YEAR(jaar_zip[[#This Row],[Datum]])-1,2),RIGHT(YEAR(jaar_zip[[#This Row],[Datum]]),2))&amp;"-"&amp; TEXT(WEEKNUM(jaar_zip[[#This Row],[Datum]],21),"00")</f>
        <v>24-16</v>
      </c>
      <c r="L2548" s="101">
        <f>MONTH(jaar_zip[[#This Row],[Datum]])</f>
        <v>4</v>
      </c>
      <c r="M2548" s="101">
        <f>IF(ISNUMBER(jaar_zip[[#This Row],[etmaaltemperatuur]]),IF(jaar_zip[[#This Row],[etmaaltemperatuur]]&lt;stookgrens,stookgrens-jaar_zip[[#This Row],[etmaaltemperatuur]],0),"")</f>
        <v>9.4</v>
      </c>
      <c r="N2548" s="101">
        <f>IF(ISNUMBER(jaar_zip[[#This Row],[graaddagen]]),IF(OR(MONTH(jaar_zip[[#This Row],[Datum]])=1,MONTH(jaar_zip[[#This Row],[Datum]])=2,MONTH(jaar_zip[[#This Row],[Datum]])=11,MONTH(jaar_zip[[#This Row],[Datum]])=12),1.1,IF(OR(MONTH(jaar_zip[[#This Row],[Datum]])=3,MONTH(jaar_zip[[#This Row],[Datum]])=10),1,0.8))*jaar_zip[[#This Row],[graaddagen]],"")</f>
        <v>7.5200000000000005</v>
      </c>
      <c r="O2548" s="101">
        <f>IF(ISNUMBER(jaar_zip[[#This Row],[etmaaltemperatuur]]),IF(jaar_zip[[#This Row],[etmaaltemperatuur]]&gt;stookgrens,jaar_zip[[#This Row],[etmaaltemperatuur]]-stookgrens,0),"")</f>
        <v>0</v>
      </c>
    </row>
    <row r="2549" spans="1:15" x14ac:dyDescent="0.3">
      <c r="A2549">
        <v>310</v>
      </c>
      <c r="B2549">
        <v>20240417</v>
      </c>
      <c r="C2549">
        <v>4</v>
      </c>
      <c r="D2549">
        <v>7.2</v>
      </c>
      <c r="E2549">
        <v>1610</v>
      </c>
      <c r="F2549">
        <v>2.9</v>
      </c>
      <c r="G2549">
        <v>1013.4</v>
      </c>
      <c r="H2549">
        <v>75</v>
      </c>
      <c r="I2549" s="101" t="s">
        <v>32</v>
      </c>
      <c r="J2549" s="1">
        <f>DATEVALUE(RIGHT(jaar_zip[[#This Row],[YYYYMMDD]],2)&amp;"-"&amp;MID(jaar_zip[[#This Row],[YYYYMMDD]],5,2)&amp;"-"&amp;LEFT(jaar_zip[[#This Row],[YYYYMMDD]],4))</f>
        <v>45399</v>
      </c>
      <c r="K2549" s="101" t="str">
        <f>IF(AND(VALUE(MONTH(jaar_zip[[#This Row],[Datum]]))=1,VALUE(WEEKNUM(jaar_zip[[#This Row],[Datum]],21))&gt;51),RIGHT(YEAR(jaar_zip[[#This Row],[Datum]])-1,2),RIGHT(YEAR(jaar_zip[[#This Row],[Datum]]),2))&amp;"-"&amp; TEXT(WEEKNUM(jaar_zip[[#This Row],[Datum]],21),"00")</f>
        <v>24-16</v>
      </c>
      <c r="L2549" s="101">
        <f>MONTH(jaar_zip[[#This Row],[Datum]])</f>
        <v>4</v>
      </c>
      <c r="M2549" s="101">
        <f>IF(ISNUMBER(jaar_zip[[#This Row],[etmaaltemperatuur]]),IF(jaar_zip[[#This Row],[etmaaltemperatuur]]&lt;stookgrens,stookgrens-jaar_zip[[#This Row],[etmaaltemperatuur]],0),"")</f>
        <v>10.8</v>
      </c>
      <c r="N2549" s="101">
        <f>IF(ISNUMBER(jaar_zip[[#This Row],[graaddagen]]),IF(OR(MONTH(jaar_zip[[#This Row],[Datum]])=1,MONTH(jaar_zip[[#This Row],[Datum]])=2,MONTH(jaar_zip[[#This Row],[Datum]])=11,MONTH(jaar_zip[[#This Row],[Datum]])=12),1.1,IF(OR(MONTH(jaar_zip[[#This Row],[Datum]])=3,MONTH(jaar_zip[[#This Row],[Datum]])=10),1,0.8))*jaar_zip[[#This Row],[graaddagen]],"")</f>
        <v>8.64</v>
      </c>
      <c r="O2549" s="101">
        <f>IF(ISNUMBER(jaar_zip[[#This Row],[etmaaltemperatuur]]),IF(jaar_zip[[#This Row],[etmaaltemperatuur]]&gt;stookgrens,jaar_zip[[#This Row],[etmaaltemperatuur]]-stookgrens,0),"")</f>
        <v>0</v>
      </c>
    </row>
    <row r="2550" spans="1:15" x14ac:dyDescent="0.3">
      <c r="A2550">
        <v>310</v>
      </c>
      <c r="B2550">
        <v>20240418</v>
      </c>
      <c r="C2550">
        <v>5</v>
      </c>
      <c r="D2550">
        <v>8.4</v>
      </c>
      <c r="E2550">
        <v>1833</v>
      </c>
      <c r="F2550">
        <v>1.8</v>
      </c>
      <c r="G2550">
        <v>1019.7</v>
      </c>
      <c r="H2550">
        <v>73</v>
      </c>
      <c r="I2550" s="101" t="s">
        <v>32</v>
      </c>
      <c r="J2550" s="1">
        <f>DATEVALUE(RIGHT(jaar_zip[[#This Row],[YYYYMMDD]],2)&amp;"-"&amp;MID(jaar_zip[[#This Row],[YYYYMMDD]],5,2)&amp;"-"&amp;LEFT(jaar_zip[[#This Row],[YYYYMMDD]],4))</f>
        <v>45400</v>
      </c>
      <c r="K2550" s="101" t="str">
        <f>IF(AND(VALUE(MONTH(jaar_zip[[#This Row],[Datum]]))=1,VALUE(WEEKNUM(jaar_zip[[#This Row],[Datum]],21))&gt;51),RIGHT(YEAR(jaar_zip[[#This Row],[Datum]])-1,2),RIGHT(YEAR(jaar_zip[[#This Row],[Datum]]),2))&amp;"-"&amp; TEXT(WEEKNUM(jaar_zip[[#This Row],[Datum]],21),"00")</f>
        <v>24-16</v>
      </c>
      <c r="L2550" s="101">
        <f>MONTH(jaar_zip[[#This Row],[Datum]])</f>
        <v>4</v>
      </c>
      <c r="M2550" s="101">
        <f>IF(ISNUMBER(jaar_zip[[#This Row],[etmaaltemperatuur]]),IF(jaar_zip[[#This Row],[etmaaltemperatuur]]&lt;stookgrens,stookgrens-jaar_zip[[#This Row],[etmaaltemperatuur]],0),"")</f>
        <v>9.6</v>
      </c>
      <c r="N2550" s="101">
        <f>IF(ISNUMBER(jaar_zip[[#This Row],[graaddagen]]),IF(OR(MONTH(jaar_zip[[#This Row],[Datum]])=1,MONTH(jaar_zip[[#This Row],[Datum]])=2,MONTH(jaar_zip[[#This Row],[Datum]])=11,MONTH(jaar_zip[[#This Row],[Datum]])=12),1.1,IF(OR(MONTH(jaar_zip[[#This Row],[Datum]])=3,MONTH(jaar_zip[[#This Row],[Datum]])=10),1,0.8))*jaar_zip[[#This Row],[graaddagen]],"")</f>
        <v>7.68</v>
      </c>
      <c r="O2550" s="101">
        <f>IF(ISNUMBER(jaar_zip[[#This Row],[etmaaltemperatuur]]),IF(jaar_zip[[#This Row],[etmaaltemperatuur]]&gt;stookgrens,jaar_zip[[#This Row],[etmaaltemperatuur]]-stookgrens,0),"")</f>
        <v>0</v>
      </c>
    </row>
    <row r="2551" spans="1:15" x14ac:dyDescent="0.3">
      <c r="A2551">
        <v>310</v>
      </c>
      <c r="B2551">
        <v>20240419</v>
      </c>
      <c r="C2551">
        <v>10.5</v>
      </c>
      <c r="D2551">
        <v>9.1999999999999993</v>
      </c>
      <c r="E2551">
        <v>1176</v>
      </c>
      <c r="F2551">
        <v>4.0999999999999996</v>
      </c>
      <c r="G2551">
        <v>1014.2</v>
      </c>
      <c r="H2551">
        <v>75</v>
      </c>
      <c r="I2551" s="101" t="s">
        <v>32</v>
      </c>
      <c r="J2551" s="1">
        <f>DATEVALUE(RIGHT(jaar_zip[[#This Row],[YYYYMMDD]],2)&amp;"-"&amp;MID(jaar_zip[[#This Row],[YYYYMMDD]],5,2)&amp;"-"&amp;LEFT(jaar_zip[[#This Row],[YYYYMMDD]],4))</f>
        <v>45401</v>
      </c>
      <c r="K2551" s="101" t="str">
        <f>IF(AND(VALUE(MONTH(jaar_zip[[#This Row],[Datum]]))=1,VALUE(WEEKNUM(jaar_zip[[#This Row],[Datum]],21))&gt;51),RIGHT(YEAR(jaar_zip[[#This Row],[Datum]])-1,2),RIGHT(YEAR(jaar_zip[[#This Row],[Datum]]),2))&amp;"-"&amp; TEXT(WEEKNUM(jaar_zip[[#This Row],[Datum]],21),"00")</f>
        <v>24-16</v>
      </c>
      <c r="L2551" s="101">
        <f>MONTH(jaar_zip[[#This Row],[Datum]])</f>
        <v>4</v>
      </c>
      <c r="M2551" s="101">
        <f>IF(ISNUMBER(jaar_zip[[#This Row],[etmaaltemperatuur]]),IF(jaar_zip[[#This Row],[etmaaltemperatuur]]&lt;stookgrens,stookgrens-jaar_zip[[#This Row],[etmaaltemperatuur]],0),"")</f>
        <v>8.8000000000000007</v>
      </c>
      <c r="N2551" s="101">
        <f>IF(ISNUMBER(jaar_zip[[#This Row],[graaddagen]]),IF(OR(MONTH(jaar_zip[[#This Row],[Datum]])=1,MONTH(jaar_zip[[#This Row],[Datum]])=2,MONTH(jaar_zip[[#This Row],[Datum]])=11,MONTH(jaar_zip[[#This Row],[Datum]])=12),1.1,IF(OR(MONTH(jaar_zip[[#This Row],[Datum]])=3,MONTH(jaar_zip[[#This Row],[Datum]])=10),1,0.8))*jaar_zip[[#This Row],[graaddagen]],"")</f>
        <v>7.0400000000000009</v>
      </c>
      <c r="O2551" s="101">
        <f>IF(ISNUMBER(jaar_zip[[#This Row],[etmaaltemperatuur]]),IF(jaar_zip[[#This Row],[etmaaltemperatuur]]&gt;stookgrens,jaar_zip[[#This Row],[etmaaltemperatuur]]-stookgrens,0),"")</f>
        <v>0</v>
      </c>
    </row>
    <row r="2552" spans="1:15" x14ac:dyDescent="0.3">
      <c r="A2552">
        <v>310</v>
      </c>
      <c r="B2552">
        <v>20240420</v>
      </c>
      <c r="C2552">
        <v>7</v>
      </c>
      <c r="D2552">
        <v>7.2</v>
      </c>
      <c r="E2552">
        <v>1284</v>
      </c>
      <c r="F2552">
        <v>2.5</v>
      </c>
      <c r="G2552">
        <v>1023.9</v>
      </c>
      <c r="H2552">
        <v>72</v>
      </c>
      <c r="I2552" s="101" t="s">
        <v>32</v>
      </c>
      <c r="J2552" s="1">
        <f>DATEVALUE(RIGHT(jaar_zip[[#This Row],[YYYYMMDD]],2)&amp;"-"&amp;MID(jaar_zip[[#This Row],[YYYYMMDD]],5,2)&amp;"-"&amp;LEFT(jaar_zip[[#This Row],[YYYYMMDD]],4))</f>
        <v>45402</v>
      </c>
      <c r="K2552" s="101" t="str">
        <f>IF(AND(VALUE(MONTH(jaar_zip[[#This Row],[Datum]]))=1,VALUE(WEEKNUM(jaar_zip[[#This Row],[Datum]],21))&gt;51),RIGHT(YEAR(jaar_zip[[#This Row],[Datum]])-1,2),RIGHT(YEAR(jaar_zip[[#This Row],[Datum]]),2))&amp;"-"&amp; TEXT(WEEKNUM(jaar_zip[[#This Row],[Datum]],21),"00")</f>
        <v>24-16</v>
      </c>
      <c r="L2552" s="101">
        <f>MONTH(jaar_zip[[#This Row],[Datum]])</f>
        <v>4</v>
      </c>
      <c r="M2552" s="101">
        <f>IF(ISNUMBER(jaar_zip[[#This Row],[etmaaltemperatuur]]),IF(jaar_zip[[#This Row],[etmaaltemperatuur]]&lt;stookgrens,stookgrens-jaar_zip[[#This Row],[etmaaltemperatuur]],0),"")</f>
        <v>10.8</v>
      </c>
      <c r="N2552" s="101">
        <f>IF(ISNUMBER(jaar_zip[[#This Row],[graaddagen]]),IF(OR(MONTH(jaar_zip[[#This Row],[Datum]])=1,MONTH(jaar_zip[[#This Row],[Datum]])=2,MONTH(jaar_zip[[#This Row],[Datum]])=11,MONTH(jaar_zip[[#This Row],[Datum]])=12),1.1,IF(OR(MONTH(jaar_zip[[#This Row],[Datum]])=3,MONTH(jaar_zip[[#This Row],[Datum]])=10),1,0.8))*jaar_zip[[#This Row],[graaddagen]],"")</f>
        <v>8.64</v>
      </c>
      <c r="O2552" s="101">
        <f>IF(ISNUMBER(jaar_zip[[#This Row],[etmaaltemperatuur]]),IF(jaar_zip[[#This Row],[etmaaltemperatuur]]&gt;stookgrens,jaar_zip[[#This Row],[etmaaltemperatuur]]-stookgrens,0),"")</f>
        <v>0</v>
      </c>
    </row>
    <row r="2553" spans="1:15" x14ac:dyDescent="0.3">
      <c r="A2553">
        <v>310</v>
      </c>
      <c r="B2553">
        <v>20240421</v>
      </c>
      <c r="C2553">
        <v>7.3</v>
      </c>
      <c r="D2553">
        <v>7.9</v>
      </c>
      <c r="E2553">
        <v>2152</v>
      </c>
      <c r="F2553">
        <v>0.6</v>
      </c>
      <c r="G2553">
        <v>1025.8</v>
      </c>
      <c r="H2553">
        <v>66</v>
      </c>
      <c r="I2553" s="101" t="s">
        <v>32</v>
      </c>
      <c r="J2553" s="1">
        <f>DATEVALUE(RIGHT(jaar_zip[[#This Row],[YYYYMMDD]],2)&amp;"-"&amp;MID(jaar_zip[[#This Row],[YYYYMMDD]],5,2)&amp;"-"&amp;LEFT(jaar_zip[[#This Row],[YYYYMMDD]],4))</f>
        <v>45403</v>
      </c>
      <c r="K2553" s="101" t="str">
        <f>IF(AND(VALUE(MONTH(jaar_zip[[#This Row],[Datum]]))=1,VALUE(WEEKNUM(jaar_zip[[#This Row],[Datum]],21))&gt;51),RIGHT(YEAR(jaar_zip[[#This Row],[Datum]])-1,2),RIGHT(YEAR(jaar_zip[[#This Row],[Datum]]),2))&amp;"-"&amp; TEXT(WEEKNUM(jaar_zip[[#This Row],[Datum]],21),"00")</f>
        <v>24-16</v>
      </c>
      <c r="L2553" s="101">
        <f>MONTH(jaar_zip[[#This Row],[Datum]])</f>
        <v>4</v>
      </c>
      <c r="M2553" s="101">
        <f>IF(ISNUMBER(jaar_zip[[#This Row],[etmaaltemperatuur]]),IF(jaar_zip[[#This Row],[etmaaltemperatuur]]&lt;stookgrens,stookgrens-jaar_zip[[#This Row],[etmaaltemperatuur]],0),"")</f>
        <v>10.1</v>
      </c>
      <c r="N2553" s="101">
        <f>IF(ISNUMBER(jaar_zip[[#This Row],[graaddagen]]),IF(OR(MONTH(jaar_zip[[#This Row],[Datum]])=1,MONTH(jaar_zip[[#This Row],[Datum]])=2,MONTH(jaar_zip[[#This Row],[Datum]])=11,MONTH(jaar_zip[[#This Row],[Datum]])=12),1.1,IF(OR(MONTH(jaar_zip[[#This Row],[Datum]])=3,MONTH(jaar_zip[[#This Row],[Datum]])=10),1,0.8))*jaar_zip[[#This Row],[graaddagen]],"")</f>
        <v>8.08</v>
      </c>
      <c r="O2553" s="101">
        <f>IF(ISNUMBER(jaar_zip[[#This Row],[etmaaltemperatuur]]),IF(jaar_zip[[#This Row],[etmaaltemperatuur]]&gt;stookgrens,jaar_zip[[#This Row],[etmaaltemperatuur]]-stookgrens,0),"")</f>
        <v>0</v>
      </c>
    </row>
    <row r="2554" spans="1:15" x14ac:dyDescent="0.3">
      <c r="A2554">
        <v>310</v>
      </c>
      <c r="B2554">
        <v>20240422</v>
      </c>
      <c r="C2554">
        <v>4.5999999999999996</v>
      </c>
      <c r="D2554">
        <v>7.3</v>
      </c>
      <c r="E2554">
        <v>1611</v>
      </c>
      <c r="F2554">
        <v>-0.1</v>
      </c>
      <c r="G2554">
        <v>1025.5999999999999</v>
      </c>
      <c r="H2554">
        <v>64</v>
      </c>
      <c r="I2554" s="101" t="s">
        <v>32</v>
      </c>
      <c r="J2554" s="1">
        <f>DATEVALUE(RIGHT(jaar_zip[[#This Row],[YYYYMMDD]],2)&amp;"-"&amp;MID(jaar_zip[[#This Row],[YYYYMMDD]],5,2)&amp;"-"&amp;LEFT(jaar_zip[[#This Row],[YYYYMMDD]],4))</f>
        <v>45404</v>
      </c>
      <c r="K2554" s="101" t="str">
        <f>IF(AND(VALUE(MONTH(jaar_zip[[#This Row],[Datum]]))=1,VALUE(WEEKNUM(jaar_zip[[#This Row],[Datum]],21))&gt;51),RIGHT(YEAR(jaar_zip[[#This Row],[Datum]])-1,2),RIGHT(YEAR(jaar_zip[[#This Row],[Datum]]),2))&amp;"-"&amp; TEXT(WEEKNUM(jaar_zip[[#This Row],[Datum]],21),"00")</f>
        <v>24-17</v>
      </c>
      <c r="L2554" s="101">
        <f>MONTH(jaar_zip[[#This Row],[Datum]])</f>
        <v>4</v>
      </c>
      <c r="M2554" s="101">
        <f>IF(ISNUMBER(jaar_zip[[#This Row],[etmaaltemperatuur]]),IF(jaar_zip[[#This Row],[etmaaltemperatuur]]&lt;stookgrens,stookgrens-jaar_zip[[#This Row],[etmaaltemperatuur]],0),"")</f>
        <v>10.7</v>
      </c>
      <c r="N2554" s="101">
        <f>IF(ISNUMBER(jaar_zip[[#This Row],[graaddagen]]),IF(OR(MONTH(jaar_zip[[#This Row],[Datum]])=1,MONTH(jaar_zip[[#This Row],[Datum]])=2,MONTH(jaar_zip[[#This Row],[Datum]])=11,MONTH(jaar_zip[[#This Row],[Datum]])=12),1.1,IF(OR(MONTH(jaar_zip[[#This Row],[Datum]])=3,MONTH(jaar_zip[[#This Row],[Datum]])=10),1,0.8))*jaar_zip[[#This Row],[graaddagen]],"")</f>
        <v>8.56</v>
      </c>
      <c r="O2554" s="101">
        <f>IF(ISNUMBER(jaar_zip[[#This Row],[etmaaltemperatuur]]),IF(jaar_zip[[#This Row],[etmaaltemperatuur]]&gt;stookgrens,jaar_zip[[#This Row],[etmaaltemperatuur]]-stookgrens,0),"")</f>
        <v>0</v>
      </c>
    </row>
    <row r="2555" spans="1:15" x14ac:dyDescent="0.3">
      <c r="A2555">
        <v>310</v>
      </c>
      <c r="B2555">
        <v>20240423</v>
      </c>
      <c r="C2555">
        <v>4.3</v>
      </c>
      <c r="D2555">
        <v>7</v>
      </c>
      <c r="E2555">
        <v>2022</v>
      </c>
      <c r="F2555">
        <v>1.3</v>
      </c>
      <c r="G2555">
        <v>1020.3</v>
      </c>
      <c r="H2555">
        <v>68</v>
      </c>
      <c r="I2555" s="101" t="s">
        <v>32</v>
      </c>
      <c r="J2555" s="1">
        <f>DATEVALUE(RIGHT(jaar_zip[[#This Row],[YYYYMMDD]],2)&amp;"-"&amp;MID(jaar_zip[[#This Row],[YYYYMMDD]],5,2)&amp;"-"&amp;LEFT(jaar_zip[[#This Row],[YYYYMMDD]],4))</f>
        <v>45405</v>
      </c>
      <c r="K2555" s="101" t="str">
        <f>IF(AND(VALUE(MONTH(jaar_zip[[#This Row],[Datum]]))=1,VALUE(WEEKNUM(jaar_zip[[#This Row],[Datum]],21))&gt;51),RIGHT(YEAR(jaar_zip[[#This Row],[Datum]])-1,2),RIGHT(YEAR(jaar_zip[[#This Row],[Datum]]),2))&amp;"-"&amp; TEXT(WEEKNUM(jaar_zip[[#This Row],[Datum]],21),"00")</f>
        <v>24-17</v>
      </c>
      <c r="L2555" s="101">
        <f>MONTH(jaar_zip[[#This Row],[Datum]])</f>
        <v>4</v>
      </c>
      <c r="M2555" s="101">
        <f>IF(ISNUMBER(jaar_zip[[#This Row],[etmaaltemperatuur]]),IF(jaar_zip[[#This Row],[etmaaltemperatuur]]&lt;stookgrens,stookgrens-jaar_zip[[#This Row],[etmaaltemperatuur]],0),"")</f>
        <v>11</v>
      </c>
      <c r="N2555" s="101">
        <f>IF(ISNUMBER(jaar_zip[[#This Row],[graaddagen]]),IF(OR(MONTH(jaar_zip[[#This Row],[Datum]])=1,MONTH(jaar_zip[[#This Row],[Datum]])=2,MONTH(jaar_zip[[#This Row],[Datum]])=11,MONTH(jaar_zip[[#This Row],[Datum]])=12),1.1,IF(OR(MONTH(jaar_zip[[#This Row],[Datum]])=3,MONTH(jaar_zip[[#This Row],[Datum]])=10),1,0.8))*jaar_zip[[#This Row],[graaddagen]],"")</f>
        <v>8.8000000000000007</v>
      </c>
      <c r="O2555" s="101">
        <f>IF(ISNUMBER(jaar_zip[[#This Row],[etmaaltemperatuur]]),IF(jaar_zip[[#This Row],[etmaaltemperatuur]]&gt;stookgrens,jaar_zip[[#This Row],[etmaaltemperatuur]]-stookgrens,0),"")</f>
        <v>0</v>
      </c>
    </row>
    <row r="2556" spans="1:15" x14ac:dyDescent="0.3">
      <c r="A2556">
        <v>310</v>
      </c>
      <c r="B2556">
        <v>20240424</v>
      </c>
      <c r="C2556">
        <v>6.3</v>
      </c>
      <c r="D2556">
        <v>6.7</v>
      </c>
      <c r="E2556">
        <v>1601</v>
      </c>
      <c r="F2556">
        <v>3.4</v>
      </c>
      <c r="G2556">
        <v>1012.2</v>
      </c>
      <c r="H2556">
        <v>74</v>
      </c>
      <c r="I2556" s="101" t="s">
        <v>32</v>
      </c>
      <c r="J2556" s="1">
        <f>DATEVALUE(RIGHT(jaar_zip[[#This Row],[YYYYMMDD]],2)&amp;"-"&amp;MID(jaar_zip[[#This Row],[YYYYMMDD]],5,2)&amp;"-"&amp;LEFT(jaar_zip[[#This Row],[YYYYMMDD]],4))</f>
        <v>45406</v>
      </c>
      <c r="K2556" s="101" t="str">
        <f>IF(AND(VALUE(MONTH(jaar_zip[[#This Row],[Datum]]))=1,VALUE(WEEKNUM(jaar_zip[[#This Row],[Datum]],21))&gt;51),RIGHT(YEAR(jaar_zip[[#This Row],[Datum]])-1,2),RIGHT(YEAR(jaar_zip[[#This Row],[Datum]]),2))&amp;"-"&amp; TEXT(WEEKNUM(jaar_zip[[#This Row],[Datum]],21),"00")</f>
        <v>24-17</v>
      </c>
      <c r="L2556" s="101">
        <f>MONTH(jaar_zip[[#This Row],[Datum]])</f>
        <v>4</v>
      </c>
      <c r="M2556" s="101">
        <f>IF(ISNUMBER(jaar_zip[[#This Row],[etmaaltemperatuur]]),IF(jaar_zip[[#This Row],[etmaaltemperatuur]]&lt;stookgrens,stookgrens-jaar_zip[[#This Row],[etmaaltemperatuur]],0),"")</f>
        <v>11.3</v>
      </c>
      <c r="N2556" s="101">
        <f>IF(ISNUMBER(jaar_zip[[#This Row],[graaddagen]]),IF(OR(MONTH(jaar_zip[[#This Row],[Datum]])=1,MONTH(jaar_zip[[#This Row],[Datum]])=2,MONTH(jaar_zip[[#This Row],[Datum]])=11,MONTH(jaar_zip[[#This Row],[Datum]])=12),1.1,IF(OR(MONTH(jaar_zip[[#This Row],[Datum]])=3,MONTH(jaar_zip[[#This Row],[Datum]])=10),1,0.8))*jaar_zip[[#This Row],[graaddagen]],"")</f>
        <v>9.0400000000000009</v>
      </c>
      <c r="O2556" s="101">
        <f>IF(ISNUMBER(jaar_zip[[#This Row],[etmaaltemperatuur]]),IF(jaar_zip[[#This Row],[etmaaltemperatuur]]&gt;stookgrens,jaar_zip[[#This Row],[etmaaltemperatuur]]-stookgrens,0),"")</f>
        <v>0</v>
      </c>
    </row>
    <row r="2557" spans="1:15" x14ac:dyDescent="0.3">
      <c r="A2557">
        <v>310</v>
      </c>
      <c r="B2557">
        <v>20240425</v>
      </c>
      <c r="C2557">
        <v>5.7</v>
      </c>
      <c r="D2557">
        <v>7.5</v>
      </c>
      <c r="E2557">
        <v>875</v>
      </c>
      <c r="F2557">
        <v>12.3</v>
      </c>
      <c r="G2557">
        <v>1004.7</v>
      </c>
      <c r="H2557">
        <v>79</v>
      </c>
      <c r="I2557" s="101" t="s">
        <v>32</v>
      </c>
      <c r="J2557" s="1">
        <f>DATEVALUE(RIGHT(jaar_zip[[#This Row],[YYYYMMDD]],2)&amp;"-"&amp;MID(jaar_zip[[#This Row],[YYYYMMDD]],5,2)&amp;"-"&amp;LEFT(jaar_zip[[#This Row],[YYYYMMDD]],4))</f>
        <v>45407</v>
      </c>
      <c r="K2557" s="101" t="str">
        <f>IF(AND(VALUE(MONTH(jaar_zip[[#This Row],[Datum]]))=1,VALUE(WEEKNUM(jaar_zip[[#This Row],[Datum]],21))&gt;51),RIGHT(YEAR(jaar_zip[[#This Row],[Datum]])-1,2),RIGHT(YEAR(jaar_zip[[#This Row],[Datum]]),2))&amp;"-"&amp; TEXT(WEEKNUM(jaar_zip[[#This Row],[Datum]],21),"00")</f>
        <v>24-17</v>
      </c>
      <c r="L2557" s="101">
        <f>MONTH(jaar_zip[[#This Row],[Datum]])</f>
        <v>4</v>
      </c>
      <c r="M2557" s="101">
        <f>IF(ISNUMBER(jaar_zip[[#This Row],[etmaaltemperatuur]]),IF(jaar_zip[[#This Row],[etmaaltemperatuur]]&lt;stookgrens,stookgrens-jaar_zip[[#This Row],[etmaaltemperatuur]],0),"")</f>
        <v>10.5</v>
      </c>
      <c r="N2557" s="101">
        <f>IF(ISNUMBER(jaar_zip[[#This Row],[graaddagen]]),IF(OR(MONTH(jaar_zip[[#This Row],[Datum]])=1,MONTH(jaar_zip[[#This Row],[Datum]])=2,MONTH(jaar_zip[[#This Row],[Datum]])=11,MONTH(jaar_zip[[#This Row],[Datum]])=12),1.1,IF(OR(MONTH(jaar_zip[[#This Row],[Datum]])=3,MONTH(jaar_zip[[#This Row],[Datum]])=10),1,0.8))*jaar_zip[[#This Row],[graaddagen]],"")</f>
        <v>8.4</v>
      </c>
      <c r="O2557" s="101">
        <f>IF(ISNUMBER(jaar_zip[[#This Row],[etmaaltemperatuur]]),IF(jaar_zip[[#This Row],[etmaaltemperatuur]]&gt;stookgrens,jaar_zip[[#This Row],[etmaaltemperatuur]]-stookgrens,0),"")</f>
        <v>0</v>
      </c>
    </row>
    <row r="2558" spans="1:15" x14ac:dyDescent="0.3">
      <c r="A2558">
        <v>310</v>
      </c>
      <c r="B2558">
        <v>20240426</v>
      </c>
      <c r="C2558">
        <v>2.6</v>
      </c>
      <c r="D2558">
        <v>8.3000000000000007</v>
      </c>
      <c r="E2558">
        <v>1748</v>
      </c>
      <c r="F2558">
        <v>1.8</v>
      </c>
      <c r="G2558">
        <v>1004.1</v>
      </c>
      <c r="H2558">
        <v>73</v>
      </c>
      <c r="I2558" s="101" t="s">
        <v>32</v>
      </c>
      <c r="J2558" s="1">
        <f>DATEVALUE(RIGHT(jaar_zip[[#This Row],[YYYYMMDD]],2)&amp;"-"&amp;MID(jaar_zip[[#This Row],[YYYYMMDD]],5,2)&amp;"-"&amp;LEFT(jaar_zip[[#This Row],[YYYYMMDD]],4))</f>
        <v>45408</v>
      </c>
      <c r="K2558" s="101" t="str">
        <f>IF(AND(VALUE(MONTH(jaar_zip[[#This Row],[Datum]]))=1,VALUE(WEEKNUM(jaar_zip[[#This Row],[Datum]],21))&gt;51),RIGHT(YEAR(jaar_zip[[#This Row],[Datum]])-1,2),RIGHT(YEAR(jaar_zip[[#This Row],[Datum]]),2))&amp;"-"&amp; TEXT(WEEKNUM(jaar_zip[[#This Row],[Datum]],21),"00")</f>
        <v>24-17</v>
      </c>
      <c r="L2558" s="101">
        <f>MONTH(jaar_zip[[#This Row],[Datum]])</f>
        <v>4</v>
      </c>
      <c r="M2558" s="101">
        <f>IF(ISNUMBER(jaar_zip[[#This Row],[etmaaltemperatuur]]),IF(jaar_zip[[#This Row],[etmaaltemperatuur]]&lt;stookgrens,stookgrens-jaar_zip[[#This Row],[etmaaltemperatuur]],0),"")</f>
        <v>9.6999999999999993</v>
      </c>
      <c r="N2558" s="101">
        <f>IF(ISNUMBER(jaar_zip[[#This Row],[graaddagen]]),IF(OR(MONTH(jaar_zip[[#This Row],[Datum]])=1,MONTH(jaar_zip[[#This Row],[Datum]])=2,MONTH(jaar_zip[[#This Row],[Datum]])=11,MONTH(jaar_zip[[#This Row],[Datum]])=12),1.1,IF(OR(MONTH(jaar_zip[[#This Row],[Datum]])=3,MONTH(jaar_zip[[#This Row],[Datum]])=10),1,0.8))*jaar_zip[[#This Row],[graaddagen]],"")</f>
        <v>7.76</v>
      </c>
      <c r="O2558" s="101">
        <f>IF(ISNUMBER(jaar_zip[[#This Row],[etmaaltemperatuur]]),IF(jaar_zip[[#This Row],[etmaaltemperatuur]]&gt;stookgrens,jaar_zip[[#This Row],[etmaaltemperatuur]]-stookgrens,0),"")</f>
        <v>0</v>
      </c>
    </row>
    <row r="2559" spans="1:15" x14ac:dyDescent="0.3">
      <c r="A2559">
        <v>310</v>
      </c>
      <c r="B2559">
        <v>20240427</v>
      </c>
      <c r="C2559">
        <v>4.5</v>
      </c>
      <c r="D2559">
        <v>11.8</v>
      </c>
      <c r="E2559">
        <v>1354</v>
      </c>
      <c r="F2559">
        <v>7.7</v>
      </c>
      <c r="G2559">
        <v>1003.3</v>
      </c>
      <c r="H2559">
        <v>84</v>
      </c>
      <c r="I2559" s="101" t="s">
        <v>32</v>
      </c>
      <c r="J2559" s="1">
        <f>DATEVALUE(RIGHT(jaar_zip[[#This Row],[YYYYMMDD]],2)&amp;"-"&amp;MID(jaar_zip[[#This Row],[YYYYMMDD]],5,2)&amp;"-"&amp;LEFT(jaar_zip[[#This Row],[YYYYMMDD]],4))</f>
        <v>45409</v>
      </c>
      <c r="K2559" s="101" t="str">
        <f>IF(AND(VALUE(MONTH(jaar_zip[[#This Row],[Datum]]))=1,VALUE(WEEKNUM(jaar_zip[[#This Row],[Datum]],21))&gt;51),RIGHT(YEAR(jaar_zip[[#This Row],[Datum]])-1,2),RIGHT(YEAR(jaar_zip[[#This Row],[Datum]]),2))&amp;"-"&amp; TEXT(WEEKNUM(jaar_zip[[#This Row],[Datum]],21),"00")</f>
        <v>24-17</v>
      </c>
      <c r="L2559" s="101">
        <f>MONTH(jaar_zip[[#This Row],[Datum]])</f>
        <v>4</v>
      </c>
      <c r="M2559" s="101">
        <f>IF(ISNUMBER(jaar_zip[[#This Row],[etmaaltemperatuur]]),IF(jaar_zip[[#This Row],[etmaaltemperatuur]]&lt;stookgrens,stookgrens-jaar_zip[[#This Row],[etmaaltemperatuur]],0),"")</f>
        <v>6.1999999999999993</v>
      </c>
      <c r="N2559" s="101">
        <f>IF(ISNUMBER(jaar_zip[[#This Row],[graaddagen]]),IF(OR(MONTH(jaar_zip[[#This Row],[Datum]])=1,MONTH(jaar_zip[[#This Row],[Datum]])=2,MONTH(jaar_zip[[#This Row],[Datum]])=11,MONTH(jaar_zip[[#This Row],[Datum]])=12),1.1,IF(OR(MONTH(jaar_zip[[#This Row],[Datum]])=3,MONTH(jaar_zip[[#This Row],[Datum]])=10),1,0.8))*jaar_zip[[#This Row],[graaddagen]],"")</f>
        <v>4.96</v>
      </c>
      <c r="O2559" s="101">
        <f>IF(ISNUMBER(jaar_zip[[#This Row],[etmaaltemperatuur]]),IF(jaar_zip[[#This Row],[etmaaltemperatuur]]&gt;stookgrens,jaar_zip[[#This Row],[etmaaltemperatuur]]-stookgrens,0),"")</f>
        <v>0</v>
      </c>
    </row>
    <row r="2560" spans="1:15" x14ac:dyDescent="0.3">
      <c r="A2560">
        <v>310</v>
      </c>
      <c r="B2560">
        <v>20240428</v>
      </c>
      <c r="C2560">
        <v>10</v>
      </c>
      <c r="D2560">
        <v>11.5</v>
      </c>
      <c r="E2560">
        <v>1060</v>
      </c>
      <c r="F2560">
        <v>0</v>
      </c>
      <c r="G2560">
        <v>1007.7</v>
      </c>
      <c r="H2560">
        <v>77</v>
      </c>
      <c r="I2560" s="101" t="s">
        <v>32</v>
      </c>
      <c r="J2560" s="1">
        <f>DATEVALUE(RIGHT(jaar_zip[[#This Row],[YYYYMMDD]],2)&amp;"-"&amp;MID(jaar_zip[[#This Row],[YYYYMMDD]],5,2)&amp;"-"&amp;LEFT(jaar_zip[[#This Row],[YYYYMMDD]],4))</f>
        <v>45410</v>
      </c>
      <c r="K2560" s="101" t="str">
        <f>IF(AND(VALUE(MONTH(jaar_zip[[#This Row],[Datum]]))=1,VALUE(WEEKNUM(jaar_zip[[#This Row],[Datum]],21))&gt;51),RIGHT(YEAR(jaar_zip[[#This Row],[Datum]])-1,2),RIGHT(YEAR(jaar_zip[[#This Row],[Datum]]),2))&amp;"-"&amp; TEXT(WEEKNUM(jaar_zip[[#This Row],[Datum]],21),"00")</f>
        <v>24-17</v>
      </c>
      <c r="L2560" s="101">
        <f>MONTH(jaar_zip[[#This Row],[Datum]])</f>
        <v>4</v>
      </c>
      <c r="M2560" s="101">
        <f>IF(ISNUMBER(jaar_zip[[#This Row],[etmaaltemperatuur]]),IF(jaar_zip[[#This Row],[etmaaltemperatuur]]&lt;stookgrens,stookgrens-jaar_zip[[#This Row],[etmaaltemperatuur]],0),"")</f>
        <v>6.5</v>
      </c>
      <c r="N2560" s="101">
        <f>IF(ISNUMBER(jaar_zip[[#This Row],[graaddagen]]),IF(OR(MONTH(jaar_zip[[#This Row],[Datum]])=1,MONTH(jaar_zip[[#This Row],[Datum]])=2,MONTH(jaar_zip[[#This Row],[Datum]])=11,MONTH(jaar_zip[[#This Row],[Datum]])=12),1.1,IF(OR(MONTH(jaar_zip[[#This Row],[Datum]])=3,MONTH(jaar_zip[[#This Row],[Datum]])=10),1,0.8))*jaar_zip[[#This Row],[graaddagen]],"")</f>
        <v>5.2</v>
      </c>
      <c r="O2560" s="101">
        <f>IF(ISNUMBER(jaar_zip[[#This Row],[etmaaltemperatuur]]),IF(jaar_zip[[#This Row],[etmaaltemperatuur]]&gt;stookgrens,jaar_zip[[#This Row],[etmaaltemperatuur]]-stookgrens,0),"")</f>
        <v>0</v>
      </c>
    </row>
    <row r="2561" spans="1:15" x14ac:dyDescent="0.3">
      <c r="A2561">
        <v>310</v>
      </c>
      <c r="B2561">
        <v>20240429</v>
      </c>
      <c r="C2561">
        <v>5.5</v>
      </c>
      <c r="D2561">
        <v>12.5</v>
      </c>
      <c r="E2561">
        <v>2373</v>
      </c>
      <c r="F2561">
        <v>0</v>
      </c>
      <c r="G2561">
        <v>1018</v>
      </c>
      <c r="H2561">
        <v>77</v>
      </c>
      <c r="I2561" s="101" t="s">
        <v>32</v>
      </c>
      <c r="J2561" s="1">
        <f>DATEVALUE(RIGHT(jaar_zip[[#This Row],[YYYYMMDD]],2)&amp;"-"&amp;MID(jaar_zip[[#This Row],[YYYYMMDD]],5,2)&amp;"-"&amp;LEFT(jaar_zip[[#This Row],[YYYYMMDD]],4))</f>
        <v>45411</v>
      </c>
      <c r="K2561" s="101" t="str">
        <f>IF(AND(VALUE(MONTH(jaar_zip[[#This Row],[Datum]]))=1,VALUE(WEEKNUM(jaar_zip[[#This Row],[Datum]],21))&gt;51),RIGHT(YEAR(jaar_zip[[#This Row],[Datum]])-1,2),RIGHT(YEAR(jaar_zip[[#This Row],[Datum]]),2))&amp;"-"&amp; TEXT(WEEKNUM(jaar_zip[[#This Row],[Datum]],21),"00")</f>
        <v>24-18</v>
      </c>
      <c r="L2561" s="101">
        <f>MONTH(jaar_zip[[#This Row],[Datum]])</f>
        <v>4</v>
      </c>
      <c r="M2561" s="101">
        <f>IF(ISNUMBER(jaar_zip[[#This Row],[etmaaltemperatuur]]),IF(jaar_zip[[#This Row],[etmaaltemperatuur]]&lt;stookgrens,stookgrens-jaar_zip[[#This Row],[etmaaltemperatuur]],0),"")</f>
        <v>5.5</v>
      </c>
      <c r="N2561" s="101">
        <f>IF(ISNUMBER(jaar_zip[[#This Row],[graaddagen]]),IF(OR(MONTH(jaar_zip[[#This Row],[Datum]])=1,MONTH(jaar_zip[[#This Row],[Datum]])=2,MONTH(jaar_zip[[#This Row],[Datum]])=11,MONTH(jaar_zip[[#This Row],[Datum]])=12),1.1,IF(OR(MONTH(jaar_zip[[#This Row],[Datum]])=3,MONTH(jaar_zip[[#This Row],[Datum]])=10),1,0.8))*jaar_zip[[#This Row],[graaddagen]],"")</f>
        <v>4.4000000000000004</v>
      </c>
      <c r="O2561" s="101">
        <f>IF(ISNUMBER(jaar_zip[[#This Row],[etmaaltemperatuur]]),IF(jaar_zip[[#This Row],[etmaaltemperatuur]]&gt;stookgrens,jaar_zip[[#This Row],[etmaaltemperatuur]]-stookgrens,0),"")</f>
        <v>0</v>
      </c>
    </row>
    <row r="2562" spans="1:15" x14ac:dyDescent="0.3">
      <c r="A2562">
        <v>310</v>
      </c>
      <c r="B2562">
        <v>20240430</v>
      </c>
      <c r="C2562">
        <v>3.9</v>
      </c>
      <c r="D2562">
        <v>14.6</v>
      </c>
      <c r="E2562">
        <v>1770</v>
      </c>
      <c r="F2562">
        <v>0.1</v>
      </c>
      <c r="G2562">
        <v>1014.1</v>
      </c>
      <c r="H2562">
        <v>80</v>
      </c>
      <c r="I2562" s="101" t="s">
        <v>32</v>
      </c>
      <c r="J2562" s="1">
        <f>DATEVALUE(RIGHT(jaar_zip[[#This Row],[YYYYMMDD]],2)&amp;"-"&amp;MID(jaar_zip[[#This Row],[YYYYMMDD]],5,2)&amp;"-"&amp;LEFT(jaar_zip[[#This Row],[YYYYMMDD]],4))</f>
        <v>45412</v>
      </c>
      <c r="K2562" s="101" t="str">
        <f>IF(AND(VALUE(MONTH(jaar_zip[[#This Row],[Datum]]))=1,VALUE(WEEKNUM(jaar_zip[[#This Row],[Datum]],21))&gt;51),RIGHT(YEAR(jaar_zip[[#This Row],[Datum]])-1,2),RIGHT(YEAR(jaar_zip[[#This Row],[Datum]]),2))&amp;"-"&amp; TEXT(WEEKNUM(jaar_zip[[#This Row],[Datum]],21),"00")</f>
        <v>24-18</v>
      </c>
      <c r="L2562" s="101">
        <f>MONTH(jaar_zip[[#This Row],[Datum]])</f>
        <v>4</v>
      </c>
      <c r="M2562" s="101">
        <f>IF(ISNUMBER(jaar_zip[[#This Row],[etmaaltemperatuur]]),IF(jaar_zip[[#This Row],[etmaaltemperatuur]]&lt;stookgrens,stookgrens-jaar_zip[[#This Row],[etmaaltemperatuur]],0),"")</f>
        <v>3.4000000000000004</v>
      </c>
      <c r="N2562" s="101">
        <f>IF(ISNUMBER(jaar_zip[[#This Row],[graaddagen]]),IF(OR(MONTH(jaar_zip[[#This Row],[Datum]])=1,MONTH(jaar_zip[[#This Row],[Datum]])=2,MONTH(jaar_zip[[#This Row],[Datum]])=11,MONTH(jaar_zip[[#This Row],[Datum]])=12),1.1,IF(OR(MONTH(jaar_zip[[#This Row],[Datum]])=3,MONTH(jaar_zip[[#This Row],[Datum]])=10),1,0.8))*jaar_zip[[#This Row],[graaddagen]],"")</f>
        <v>2.7200000000000006</v>
      </c>
      <c r="O2562" s="101">
        <f>IF(ISNUMBER(jaar_zip[[#This Row],[etmaaltemperatuur]]),IF(jaar_zip[[#This Row],[etmaaltemperatuur]]&gt;stookgrens,jaar_zip[[#This Row],[etmaaltemperatuur]]-stookgrens,0),"")</f>
        <v>0</v>
      </c>
    </row>
    <row r="2563" spans="1:15" x14ac:dyDescent="0.3">
      <c r="A2563">
        <v>310</v>
      </c>
      <c r="B2563">
        <v>20240501</v>
      </c>
      <c r="C2563">
        <v>4.5</v>
      </c>
      <c r="D2563">
        <v>16.2</v>
      </c>
      <c r="E2563">
        <v>2220</v>
      </c>
      <c r="F2563">
        <v>1.2</v>
      </c>
      <c r="G2563">
        <v>1005.9</v>
      </c>
      <c r="H2563">
        <v>80</v>
      </c>
      <c r="I2563" s="101" t="s">
        <v>32</v>
      </c>
      <c r="J2563" s="1">
        <f>DATEVALUE(RIGHT(jaar_zip[[#This Row],[YYYYMMDD]],2)&amp;"-"&amp;MID(jaar_zip[[#This Row],[YYYYMMDD]],5,2)&amp;"-"&amp;LEFT(jaar_zip[[#This Row],[YYYYMMDD]],4))</f>
        <v>45413</v>
      </c>
      <c r="K2563" s="101" t="str">
        <f>IF(AND(VALUE(MONTH(jaar_zip[[#This Row],[Datum]]))=1,VALUE(WEEKNUM(jaar_zip[[#This Row],[Datum]],21))&gt;51),RIGHT(YEAR(jaar_zip[[#This Row],[Datum]])-1,2),RIGHT(YEAR(jaar_zip[[#This Row],[Datum]]),2))&amp;"-"&amp; TEXT(WEEKNUM(jaar_zip[[#This Row],[Datum]],21),"00")</f>
        <v>24-18</v>
      </c>
      <c r="L2563" s="101">
        <f>MONTH(jaar_zip[[#This Row],[Datum]])</f>
        <v>5</v>
      </c>
      <c r="M2563" s="101">
        <f>IF(ISNUMBER(jaar_zip[[#This Row],[etmaaltemperatuur]]),IF(jaar_zip[[#This Row],[etmaaltemperatuur]]&lt;stookgrens,stookgrens-jaar_zip[[#This Row],[etmaaltemperatuur]],0),"")</f>
        <v>1.8000000000000007</v>
      </c>
      <c r="N2563" s="101">
        <f>IF(ISNUMBER(jaar_zip[[#This Row],[graaddagen]]),IF(OR(MONTH(jaar_zip[[#This Row],[Datum]])=1,MONTH(jaar_zip[[#This Row],[Datum]])=2,MONTH(jaar_zip[[#This Row],[Datum]])=11,MONTH(jaar_zip[[#This Row],[Datum]])=12),1.1,IF(OR(MONTH(jaar_zip[[#This Row],[Datum]])=3,MONTH(jaar_zip[[#This Row],[Datum]])=10),1,0.8))*jaar_zip[[#This Row],[graaddagen]],"")</f>
        <v>1.4400000000000006</v>
      </c>
      <c r="O2563" s="101">
        <f>IF(ISNUMBER(jaar_zip[[#This Row],[etmaaltemperatuur]]),IF(jaar_zip[[#This Row],[etmaaltemperatuur]]&gt;stookgrens,jaar_zip[[#This Row],[etmaaltemperatuur]]-stookgrens,0),"")</f>
        <v>0</v>
      </c>
    </row>
    <row r="2564" spans="1:15" x14ac:dyDescent="0.3">
      <c r="A2564">
        <v>319</v>
      </c>
      <c r="B2564">
        <v>20240101</v>
      </c>
      <c r="C2564">
        <v>7.3</v>
      </c>
      <c r="D2564">
        <v>7.9</v>
      </c>
      <c r="E2564">
        <v>184</v>
      </c>
      <c r="F2564">
        <v>5.9</v>
      </c>
      <c r="G2564">
        <v>1002.8</v>
      </c>
      <c r="H2564">
        <v>84</v>
      </c>
      <c r="I2564" s="101" t="s">
        <v>33</v>
      </c>
      <c r="J2564" s="1">
        <f>DATEVALUE(RIGHT(jaar_zip[[#This Row],[YYYYMMDD]],2)&amp;"-"&amp;MID(jaar_zip[[#This Row],[YYYYMMDD]],5,2)&amp;"-"&amp;LEFT(jaar_zip[[#This Row],[YYYYMMDD]],4))</f>
        <v>45292</v>
      </c>
      <c r="K2564" s="101" t="str">
        <f>IF(AND(VALUE(MONTH(jaar_zip[[#This Row],[Datum]]))=1,VALUE(WEEKNUM(jaar_zip[[#This Row],[Datum]],21))&gt;51),RIGHT(YEAR(jaar_zip[[#This Row],[Datum]])-1,2),RIGHT(YEAR(jaar_zip[[#This Row],[Datum]]),2))&amp;"-"&amp; TEXT(WEEKNUM(jaar_zip[[#This Row],[Datum]],21),"00")</f>
        <v>24-01</v>
      </c>
      <c r="L2564" s="101">
        <f>MONTH(jaar_zip[[#This Row],[Datum]])</f>
        <v>1</v>
      </c>
      <c r="M2564" s="101">
        <f>IF(ISNUMBER(jaar_zip[[#This Row],[etmaaltemperatuur]]),IF(jaar_zip[[#This Row],[etmaaltemperatuur]]&lt;stookgrens,stookgrens-jaar_zip[[#This Row],[etmaaltemperatuur]],0),"")</f>
        <v>10.1</v>
      </c>
      <c r="N2564" s="101">
        <f>IF(ISNUMBER(jaar_zip[[#This Row],[graaddagen]]),IF(OR(MONTH(jaar_zip[[#This Row],[Datum]])=1,MONTH(jaar_zip[[#This Row],[Datum]])=2,MONTH(jaar_zip[[#This Row],[Datum]])=11,MONTH(jaar_zip[[#This Row],[Datum]])=12),1.1,IF(OR(MONTH(jaar_zip[[#This Row],[Datum]])=3,MONTH(jaar_zip[[#This Row],[Datum]])=10),1,0.8))*jaar_zip[[#This Row],[graaddagen]],"")</f>
        <v>11.110000000000001</v>
      </c>
      <c r="O2564" s="101">
        <f>IF(ISNUMBER(jaar_zip[[#This Row],[etmaaltemperatuur]]),IF(jaar_zip[[#This Row],[etmaaltemperatuur]]&gt;stookgrens,jaar_zip[[#This Row],[etmaaltemperatuur]]-stookgrens,0),"")</f>
        <v>0</v>
      </c>
    </row>
    <row r="2565" spans="1:15" x14ac:dyDescent="0.3">
      <c r="A2565">
        <v>319</v>
      </c>
      <c r="B2565">
        <v>20240102</v>
      </c>
      <c r="C2565">
        <v>9.9</v>
      </c>
      <c r="D2565">
        <v>11.7</v>
      </c>
      <c r="E2565">
        <v>55</v>
      </c>
      <c r="F2565">
        <v>15.5</v>
      </c>
      <c r="G2565">
        <v>989.4</v>
      </c>
      <c r="H2565">
        <v>86</v>
      </c>
      <c r="I2565" s="101" t="s">
        <v>33</v>
      </c>
      <c r="J2565" s="1">
        <f>DATEVALUE(RIGHT(jaar_zip[[#This Row],[YYYYMMDD]],2)&amp;"-"&amp;MID(jaar_zip[[#This Row],[YYYYMMDD]],5,2)&amp;"-"&amp;LEFT(jaar_zip[[#This Row],[YYYYMMDD]],4))</f>
        <v>45293</v>
      </c>
      <c r="K2565" s="101" t="str">
        <f>IF(AND(VALUE(MONTH(jaar_zip[[#This Row],[Datum]]))=1,VALUE(WEEKNUM(jaar_zip[[#This Row],[Datum]],21))&gt;51),RIGHT(YEAR(jaar_zip[[#This Row],[Datum]])-1,2),RIGHT(YEAR(jaar_zip[[#This Row],[Datum]]),2))&amp;"-"&amp; TEXT(WEEKNUM(jaar_zip[[#This Row],[Datum]],21),"00")</f>
        <v>24-01</v>
      </c>
      <c r="L2565" s="101">
        <f>MONTH(jaar_zip[[#This Row],[Datum]])</f>
        <v>1</v>
      </c>
      <c r="M2565" s="101">
        <f>IF(ISNUMBER(jaar_zip[[#This Row],[etmaaltemperatuur]]),IF(jaar_zip[[#This Row],[etmaaltemperatuur]]&lt;stookgrens,stookgrens-jaar_zip[[#This Row],[etmaaltemperatuur]],0),"")</f>
        <v>6.3000000000000007</v>
      </c>
      <c r="N2565" s="101">
        <f>IF(ISNUMBER(jaar_zip[[#This Row],[graaddagen]]),IF(OR(MONTH(jaar_zip[[#This Row],[Datum]])=1,MONTH(jaar_zip[[#This Row],[Datum]])=2,MONTH(jaar_zip[[#This Row],[Datum]])=11,MONTH(jaar_zip[[#This Row],[Datum]])=12),1.1,IF(OR(MONTH(jaar_zip[[#This Row],[Datum]])=3,MONTH(jaar_zip[[#This Row],[Datum]])=10),1,0.8))*jaar_zip[[#This Row],[graaddagen]],"")</f>
        <v>6.9300000000000015</v>
      </c>
      <c r="O2565" s="101">
        <f>IF(ISNUMBER(jaar_zip[[#This Row],[etmaaltemperatuur]]),IF(jaar_zip[[#This Row],[etmaaltemperatuur]]&gt;stookgrens,jaar_zip[[#This Row],[etmaaltemperatuur]]-stookgrens,0),"")</f>
        <v>0</v>
      </c>
    </row>
    <row r="2566" spans="1:15" x14ac:dyDescent="0.3">
      <c r="A2566">
        <v>319</v>
      </c>
      <c r="B2566">
        <v>20240103</v>
      </c>
      <c r="C2566">
        <v>8.4</v>
      </c>
      <c r="D2566">
        <v>9.6999999999999993</v>
      </c>
      <c r="E2566">
        <v>157</v>
      </c>
      <c r="F2566">
        <v>16.399999999999999</v>
      </c>
      <c r="G2566">
        <v>992</v>
      </c>
      <c r="H2566">
        <v>86</v>
      </c>
      <c r="I2566" s="101" t="s">
        <v>33</v>
      </c>
      <c r="J2566" s="1">
        <f>DATEVALUE(RIGHT(jaar_zip[[#This Row],[YYYYMMDD]],2)&amp;"-"&amp;MID(jaar_zip[[#This Row],[YYYYMMDD]],5,2)&amp;"-"&amp;LEFT(jaar_zip[[#This Row],[YYYYMMDD]],4))</f>
        <v>45294</v>
      </c>
      <c r="K2566" s="101" t="str">
        <f>IF(AND(VALUE(MONTH(jaar_zip[[#This Row],[Datum]]))=1,VALUE(WEEKNUM(jaar_zip[[#This Row],[Datum]],21))&gt;51),RIGHT(YEAR(jaar_zip[[#This Row],[Datum]])-1,2),RIGHT(YEAR(jaar_zip[[#This Row],[Datum]]),2))&amp;"-"&amp; TEXT(WEEKNUM(jaar_zip[[#This Row],[Datum]],21),"00")</f>
        <v>24-01</v>
      </c>
      <c r="L2566" s="101">
        <f>MONTH(jaar_zip[[#This Row],[Datum]])</f>
        <v>1</v>
      </c>
      <c r="M2566" s="101">
        <f>IF(ISNUMBER(jaar_zip[[#This Row],[etmaaltemperatuur]]),IF(jaar_zip[[#This Row],[etmaaltemperatuur]]&lt;stookgrens,stookgrens-jaar_zip[[#This Row],[etmaaltemperatuur]],0),"")</f>
        <v>8.3000000000000007</v>
      </c>
      <c r="N2566" s="101">
        <f>IF(ISNUMBER(jaar_zip[[#This Row],[graaddagen]]),IF(OR(MONTH(jaar_zip[[#This Row],[Datum]])=1,MONTH(jaar_zip[[#This Row],[Datum]])=2,MONTH(jaar_zip[[#This Row],[Datum]])=11,MONTH(jaar_zip[[#This Row],[Datum]])=12),1.1,IF(OR(MONTH(jaar_zip[[#This Row],[Datum]])=3,MONTH(jaar_zip[[#This Row],[Datum]])=10),1,0.8))*jaar_zip[[#This Row],[graaddagen]],"")</f>
        <v>9.1300000000000008</v>
      </c>
      <c r="O2566" s="101">
        <f>IF(ISNUMBER(jaar_zip[[#This Row],[etmaaltemperatuur]]),IF(jaar_zip[[#This Row],[etmaaltemperatuur]]&gt;stookgrens,jaar_zip[[#This Row],[etmaaltemperatuur]]-stookgrens,0),"")</f>
        <v>0</v>
      </c>
    </row>
    <row r="2567" spans="1:15" x14ac:dyDescent="0.3">
      <c r="A2567">
        <v>319</v>
      </c>
      <c r="B2567">
        <v>20240104</v>
      </c>
      <c r="C2567">
        <v>5</v>
      </c>
      <c r="D2567">
        <v>9.1</v>
      </c>
      <c r="E2567">
        <v>300</v>
      </c>
      <c r="F2567">
        <v>3.7</v>
      </c>
      <c r="G2567">
        <v>1001.7</v>
      </c>
      <c r="H2567">
        <v>87</v>
      </c>
      <c r="I2567" s="101" t="s">
        <v>33</v>
      </c>
      <c r="J2567" s="1">
        <f>DATEVALUE(RIGHT(jaar_zip[[#This Row],[YYYYMMDD]],2)&amp;"-"&amp;MID(jaar_zip[[#This Row],[YYYYMMDD]],5,2)&amp;"-"&amp;LEFT(jaar_zip[[#This Row],[YYYYMMDD]],4))</f>
        <v>45295</v>
      </c>
      <c r="K2567" s="101" t="str">
        <f>IF(AND(VALUE(MONTH(jaar_zip[[#This Row],[Datum]]))=1,VALUE(WEEKNUM(jaar_zip[[#This Row],[Datum]],21))&gt;51),RIGHT(YEAR(jaar_zip[[#This Row],[Datum]])-1,2),RIGHT(YEAR(jaar_zip[[#This Row],[Datum]]),2))&amp;"-"&amp; TEXT(WEEKNUM(jaar_zip[[#This Row],[Datum]],21),"00")</f>
        <v>24-01</v>
      </c>
      <c r="L2567" s="101">
        <f>MONTH(jaar_zip[[#This Row],[Datum]])</f>
        <v>1</v>
      </c>
      <c r="M2567" s="101">
        <f>IF(ISNUMBER(jaar_zip[[#This Row],[etmaaltemperatuur]]),IF(jaar_zip[[#This Row],[etmaaltemperatuur]]&lt;stookgrens,stookgrens-jaar_zip[[#This Row],[etmaaltemperatuur]],0),"")</f>
        <v>8.9</v>
      </c>
      <c r="N2567" s="101">
        <f>IF(ISNUMBER(jaar_zip[[#This Row],[graaddagen]]),IF(OR(MONTH(jaar_zip[[#This Row],[Datum]])=1,MONTH(jaar_zip[[#This Row],[Datum]])=2,MONTH(jaar_zip[[#This Row],[Datum]])=11,MONTH(jaar_zip[[#This Row],[Datum]])=12),1.1,IF(OR(MONTH(jaar_zip[[#This Row],[Datum]])=3,MONTH(jaar_zip[[#This Row],[Datum]])=10),1,0.8))*jaar_zip[[#This Row],[graaddagen]],"")</f>
        <v>9.7900000000000009</v>
      </c>
      <c r="O2567" s="101">
        <f>IF(ISNUMBER(jaar_zip[[#This Row],[etmaaltemperatuur]]),IF(jaar_zip[[#This Row],[etmaaltemperatuur]]&gt;stookgrens,jaar_zip[[#This Row],[etmaaltemperatuur]]-stookgrens,0),"")</f>
        <v>0</v>
      </c>
    </row>
    <row r="2568" spans="1:15" x14ac:dyDescent="0.3">
      <c r="A2568">
        <v>319</v>
      </c>
      <c r="B2568">
        <v>20240105</v>
      </c>
      <c r="C2568">
        <v>7.7</v>
      </c>
      <c r="D2568">
        <v>7.6</v>
      </c>
      <c r="E2568">
        <v>113</v>
      </c>
      <c r="F2568">
        <v>10.3</v>
      </c>
      <c r="G2568">
        <v>997.8</v>
      </c>
      <c r="H2568">
        <v>90</v>
      </c>
      <c r="I2568" s="101" t="s">
        <v>33</v>
      </c>
      <c r="J2568" s="1">
        <f>DATEVALUE(RIGHT(jaar_zip[[#This Row],[YYYYMMDD]],2)&amp;"-"&amp;MID(jaar_zip[[#This Row],[YYYYMMDD]],5,2)&amp;"-"&amp;LEFT(jaar_zip[[#This Row],[YYYYMMDD]],4))</f>
        <v>45296</v>
      </c>
      <c r="K2568" s="101" t="str">
        <f>IF(AND(VALUE(MONTH(jaar_zip[[#This Row],[Datum]]))=1,VALUE(WEEKNUM(jaar_zip[[#This Row],[Datum]],21))&gt;51),RIGHT(YEAR(jaar_zip[[#This Row],[Datum]])-1,2),RIGHT(YEAR(jaar_zip[[#This Row],[Datum]]),2))&amp;"-"&amp; TEXT(WEEKNUM(jaar_zip[[#This Row],[Datum]],21),"00")</f>
        <v>24-01</v>
      </c>
      <c r="L2568" s="101">
        <f>MONTH(jaar_zip[[#This Row],[Datum]])</f>
        <v>1</v>
      </c>
      <c r="M2568" s="101">
        <f>IF(ISNUMBER(jaar_zip[[#This Row],[etmaaltemperatuur]]),IF(jaar_zip[[#This Row],[etmaaltemperatuur]]&lt;stookgrens,stookgrens-jaar_zip[[#This Row],[etmaaltemperatuur]],0),"")</f>
        <v>10.4</v>
      </c>
      <c r="N2568" s="101">
        <f>IF(ISNUMBER(jaar_zip[[#This Row],[graaddagen]]),IF(OR(MONTH(jaar_zip[[#This Row],[Datum]])=1,MONTH(jaar_zip[[#This Row],[Datum]])=2,MONTH(jaar_zip[[#This Row],[Datum]])=11,MONTH(jaar_zip[[#This Row],[Datum]])=12),1.1,IF(OR(MONTH(jaar_zip[[#This Row],[Datum]])=3,MONTH(jaar_zip[[#This Row],[Datum]])=10),1,0.8))*jaar_zip[[#This Row],[graaddagen]],"")</f>
        <v>11.440000000000001</v>
      </c>
      <c r="O2568" s="101">
        <f>IF(ISNUMBER(jaar_zip[[#This Row],[etmaaltemperatuur]]),IF(jaar_zip[[#This Row],[etmaaltemperatuur]]&gt;stookgrens,jaar_zip[[#This Row],[etmaaltemperatuur]]-stookgrens,0),"")</f>
        <v>0</v>
      </c>
    </row>
    <row r="2569" spans="1:15" x14ac:dyDescent="0.3">
      <c r="A2569">
        <v>319</v>
      </c>
      <c r="B2569">
        <v>20240106</v>
      </c>
      <c r="C2569">
        <v>4.3</v>
      </c>
      <c r="D2569">
        <v>4.8</v>
      </c>
      <c r="E2569">
        <v>85</v>
      </c>
      <c r="F2569">
        <v>1.2</v>
      </c>
      <c r="G2569">
        <v>1012.5</v>
      </c>
      <c r="H2569">
        <v>90</v>
      </c>
      <c r="I2569" s="101" t="s">
        <v>33</v>
      </c>
      <c r="J2569" s="1">
        <f>DATEVALUE(RIGHT(jaar_zip[[#This Row],[YYYYMMDD]],2)&amp;"-"&amp;MID(jaar_zip[[#This Row],[YYYYMMDD]],5,2)&amp;"-"&amp;LEFT(jaar_zip[[#This Row],[YYYYMMDD]],4))</f>
        <v>45297</v>
      </c>
      <c r="K2569" s="101" t="str">
        <f>IF(AND(VALUE(MONTH(jaar_zip[[#This Row],[Datum]]))=1,VALUE(WEEKNUM(jaar_zip[[#This Row],[Datum]],21))&gt;51),RIGHT(YEAR(jaar_zip[[#This Row],[Datum]])-1,2),RIGHT(YEAR(jaar_zip[[#This Row],[Datum]]),2))&amp;"-"&amp; TEXT(WEEKNUM(jaar_zip[[#This Row],[Datum]],21),"00")</f>
        <v>24-01</v>
      </c>
      <c r="L2569" s="101">
        <f>MONTH(jaar_zip[[#This Row],[Datum]])</f>
        <v>1</v>
      </c>
      <c r="M2569" s="101">
        <f>IF(ISNUMBER(jaar_zip[[#This Row],[etmaaltemperatuur]]),IF(jaar_zip[[#This Row],[etmaaltemperatuur]]&lt;stookgrens,stookgrens-jaar_zip[[#This Row],[etmaaltemperatuur]],0),"")</f>
        <v>13.2</v>
      </c>
      <c r="N2569" s="101">
        <f>IF(ISNUMBER(jaar_zip[[#This Row],[graaddagen]]),IF(OR(MONTH(jaar_zip[[#This Row],[Datum]])=1,MONTH(jaar_zip[[#This Row],[Datum]])=2,MONTH(jaar_zip[[#This Row],[Datum]])=11,MONTH(jaar_zip[[#This Row],[Datum]])=12),1.1,IF(OR(MONTH(jaar_zip[[#This Row],[Datum]])=3,MONTH(jaar_zip[[#This Row],[Datum]])=10),1,0.8))*jaar_zip[[#This Row],[graaddagen]],"")</f>
        <v>14.52</v>
      </c>
      <c r="O2569" s="101">
        <f>IF(ISNUMBER(jaar_zip[[#This Row],[etmaaltemperatuur]]),IF(jaar_zip[[#This Row],[etmaaltemperatuur]]&gt;stookgrens,jaar_zip[[#This Row],[etmaaltemperatuur]]-stookgrens,0),"")</f>
        <v>0</v>
      </c>
    </row>
    <row r="2570" spans="1:15" x14ac:dyDescent="0.3">
      <c r="A2570">
        <v>319</v>
      </c>
      <c r="B2570">
        <v>20240107</v>
      </c>
      <c r="C2570">
        <v>5.6</v>
      </c>
      <c r="D2570">
        <v>0.8</v>
      </c>
      <c r="E2570">
        <v>75</v>
      </c>
      <c r="F2570">
        <v>0</v>
      </c>
      <c r="G2570">
        <v>1024.5</v>
      </c>
      <c r="H2570">
        <v>83</v>
      </c>
      <c r="I2570" s="101" t="s">
        <v>33</v>
      </c>
      <c r="J2570" s="1">
        <f>DATEVALUE(RIGHT(jaar_zip[[#This Row],[YYYYMMDD]],2)&amp;"-"&amp;MID(jaar_zip[[#This Row],[YYYYMMDD]],5,2)&amp;"-"&amp;LEFT(jaar_zip[[#This Row],[YYYYMMDD]],4))</f>
        <v>45298</v>
      </c>
      <c r="K2570" s="101" t="str">
        <f>IF(AND(VALUE(MONTH(jaar_zip[[#This Row],[Datum]]))=1,VALUE(WEEKNUM(jaar_zip[[#This Row],[Datum]],21))&gt;51),RIGHT(YEAR(jaar_zip[[#This Row],[Datum]])-1,2),RIGHT(YEAR(jaar_zip[[#This Row],[Datum]]),2))&amp;"-"&amp; TEXT(WEEKNUM(jaar_zip[[#This Row],[Datum]],21),"00")</f>
        <v>24-01</v>
      </c>
      <c r="L2570" s="101">
        <f>MONTH(jaar_zip[[#This Row],[Datum]])</f>
        <v>1</v>
      </c>
      <c r="M2570" s="101">
        <f>IF(ISNUMBER(jaar_zip[[#This Row],[etmaaltemperatuur]]),IF(jaar_zip[[#This Row],[etmaaltemperatuur]]&lt;stookgrens,stookgrens-jaar_zip[[#This Row],[etmaaltemperatuur]],0),"")</f>
        <v>17.2</v>
      </c>
      <c r="N2570" s="101">
        <f>IF(ISNUMBER(jaar_zip[[#This Row],[graaddagen]]),IF(OR(MONTH(jaar_zip[[#This Row],[Datum]])=1,MONTH(jaar_zip[[#This Row],[Datum]])=2,MONTH(jaar_zip[[#This Row],[Datum]])=11,MONTH(jaar_zip[[#This Row],[Datum]])=12),1.1,IF(OR(MONTH(jaar_zip[[#This Row],[Datum]])=3,MONTH(jaar_zip[[#This Row],[Datum]])=10),1,0.8))*jaar_zip[[#This Row],[graaddagen]],"")</f>
        <v>18.920000000000002</v>
      </c>
      <c r="O2570" s="101">
        <f>IF(ISNUMBER(jaar_zip[[#This Row],[etmaaltemperatuur]]),IF(jaar_zip[[#This Row],[etmaaltemperatuur]]&gt;stookgrens,jaar_zip[[#This Row],[etmaaltemperatuur]]-stookgrens,0),"")</f>
        <v>0</v>
      </c>
    </row>
    <row r="2571" spans="1:15" x14ac:dyDescent="0.3">
      <c r="A2571">
        <v>319</v>
      </c>
      <c r="B2571">
        <v>20240108</v>
      </c>
      <c r="C2571">
        <v>6.5</v>
      </c>
      <c r="D2571">
        <v>-1.7</v>
      </c>
      <c r="E2571">
        <v>162</v>
      </c>
      <c r="F2571">
        <v>-0.1</v>
      </c>
      <c r="G2571">
        <v>1031.0999999999999</v>
      </c>
      <c r="H2571">
        <v>69</v>
      </c>
      <c r="I2571" s="101" t="s">
        <v>33</v>
      </c>
      <c r="J2571" s="1">
        <f>DATEVALUE(RIGHT(jaar_zip[[#This Row],[YYYYMMDD]],2)&amp;"-"&amp;MID(jaar_zip[[#This Row],[YYYYMMDD]],5,2)&amp;"-"&amp;LEFT(jaar_zip[[#This Row],[YYYYMMDD]],4))</f>
        <v>45299</v>
      </c>
      <c r="K2571" s="101" t="str">
        <f>IF(AND(VALUE(MONTH(jaar_zip[[#This Row],[Datum]]))=1,VALUE(WEEKNUM(jaar_zip[[#This Row],[Datum]],21))&gt;51),RIGHT(YEAR(jaar_zip[[#This Row],[Datum]])-1,2),RIGHT(YEAR(jaar_zip[[#This Row],[Datum]]),2))&amp;"-"&amp; TEXT(WEEKNUM(jaar_zip[[#This Row],[Datum]],21),"00")</f>
        <v>24-02</v>
      </c>
      <c r="L2571" s="101">
        <f>MONTH(jaar_zip[[#This Row],[Datum]])</f>
        <v>1</v>
      </c>
      <c r="M2571" s="101">
        <f>IF(ISNUMBER(jaar_zip[[#This Row],[etmaaltemperatuur]]),IF(jaar_zip[[#This Row],[etmaaltemperatuur]]&lt;stookgrens,stookgrens-jaar_zip[[#This Row],[etmaaltemperatuur]],0),"")</f>
        <v>19.7</v>
      </c>
      <c r="N2571" s="101">
        <f>IF(ISNUMBER(jaar_zip[[#This Row],[graaddagen]]),IF(OR(MONTH(jaar_zip[[#This Row],[Datum]])=1,MONTH(jaar_zip[[#This Row],[Datum]])=2,MONTH(jaar_zip[[#This Row],[Datum]])=11,MONTH(jaar_zip[[#This Row],[Datum]])=12),1.1,IF(OR(MONTH(jaar_zip[[#This Row],[Datum]])=3,MONTH(jaar_zip[[#This Row],[Datum]])=10),1,0.8))*jaar_zip[[#This Row],[graaddagen]],"")</f>
        <v>21.67</v>
      </c>
      <c r="O2571" s="101">
        <f>IF(ISNUMBER(jaar_zip[[#This Row],[etmaaltemperatuur]]),IF(jaar_zip[[#This Row],[etmaaltemperatuur]]&gt;stookgrens,jaar_zip[[#This Row],[etmaaltemperatuur]]-stookgrens,0),"")</f>
        <v>0</v>
      </c>
    </row>
    <row r="2572" spans="1:15" x14ac:dyDescent="0.3">
      <c r="A2572">
        <v>319</v>
      </c>
      <c r="B2572">
        <v>20240109</v>
      </c>
      <c r="C2572">
        <v>5.7</v>
      </c>
      <c r="D2572">
        <v>-2.8</v>
      </c>
      <c r="E2572">
        <v>498</v>
      </c>
      <c r="F2572">
        <v>0</v>
      </c>
      <c r="G2572">
        <v>1031.0999999999999</v>
      </c>
      <c r="H2572">
        <v>64</v>
      </c>
      <c r="I2572" s="101" t="s">
        <v>33</v>
      </c>
      <c r="J2572" s="1">
        <f>DATEVALUE(RIGHT(jaar_zip[[#This Row],[YYYYMMDD]],2)&amp;"-"&amp;MID(jaar_zip[[#This Row],[YYYYMMDD]],5,2)&amp;"-"&amp;LEFT(jaar_zip[[#This Row],[YYYYMMDD]],4))</f>
        <v>45300</v>
      </c>
      <c r="K2572" s="101" t="str">
        <f>IF(AND(VALUE(MONTH(jaar_zip[[#This Row],[Datum]]))=1,VALUE(WEEKNUM(jaar_zip[[#This Row],[Datum]],21))&gt;51),RIGHT(YEAR(jaar_zip[[#This Row],[Datum]])-1,2),RIGHT(YEAR(jaar_zip[[#This Row],[Datum]]),2))&amp;"-"&amp; TEXT(WEEKNUM(jaar_zip[[#This Row],[Datum]],21),"00")</f>
        <v>24-02</v>
      </c>
      <c r="L2572" s="101">
        <f>MONTH(jaar_zip[[#This Row],[Datum]])</f>
        <v>1</v>
      </c>
      <c r="M2572" s="101">
        <f>IF(ISNUMBER(jaar_zip[[#This Row],[etmaaltemperatuur]]),IF(jaar_zip[[#This Row],[etmaaltemperatuur]]&lt;stookgrens,stookgrens-jaar_zip[[#This Row],[etmaaltemperatuur]],0),"")</f>
        <v>20.8</v>
      </c>
      <c r="N2572" s="101">
        <f>IF(ISNUMBER(jaar_zip[[#This Row],[graaddagen]]),IF(OR(MONTH(jaar_zip[[#This Row],[Datum]])=1,MONTH(jaar_zip[[#This Row],[Datum]])=2,MONTH(jaar_zip[[#This Row],[Datum]])=11,MONTH(jaar_zip[[#This Row],[Datum]])=12),1.1,IF(OR(MONTH(jaar_zip[[#This Row],[Datum]])=3,MONTH(jaar_zip[[#This Row],[Datum]])=10),1,0.8))*jaar_zip[[#This Row],[graaddagen]],"")</f>
        <v>22.880000000000003</v>
      </c>
      <c r="O2572" s="101">
        <f>IF(ISNUMBER(jaar_zip[[#This Row],[etmaaltemperatuur]]),IF(jaar_zip[[#This Row],[etmaaltemperatuur]]&gt;stookgrens,jaar_zip[[#This Row],[etmaaltemperatuur]]-stookgrens,0),"")</f>
        <v>0</v>
      </c>
    </row>
    <row r="2573" spans="1:15" x14ac:dyDescent="0.3">
      <c r="A2573">
        <v>319</v>
      </c>
      <c r="B2573">
        <v>20240110</v>
      </c>
      <c r="C2573">
        <v>3.4</v>
      </c>
      <c r="D2573">
        <v>-3.6</v>
      </c>
      <c r="E2573">
        <v>446</v>
      </c>
      <c r="F2573">
        <v>0</v>
      </c>
      <c r="G2573">
        <v>1029.5</v>
      </c>
      <c r="H2573">
        <v>71</v>
      </c>
      <c r="I2573" s="101" t="s">
        <v>33</v>
      </c>
      <c r="J2573" s="1">
        <f>DATEVALUE(RIGHT(jaar_zip[[#This Row],[YYYYMMDD]],2)&amp;"-"&amp;MID(jaar_zip[[#This Row],[YYYYMMDD]],5,2)&amp;"-"&amp;LEFT(jaar_zip[[#This Row],[YYYYMMDD]],4))</f>
        <v>45301</v>
      </c>
      <c r="K2573" s="101" t="str">
        <f>IF(AND(VALUE(MONTH(jaar_zip[[#This Row],[Datum]]))=1,VALUE(WEEKNUM(jaar_zip[[#This Row],[Datum]],21))&gt;51),RIGHT(YEAR(jaar_zip[[#This Row],[Datum]])-1,2),RIGHT(YEAR(jaar_zip[[#This Row],[Datum]]),2))&amp;"-"&amp; TEXT(WEEKNUM(jaar_zip[[#This Row],[Datum]],21),"00")</f>
        <v>24-02</v>
      </c>
      <c r="L2573" s="101">
        <f>MONTH(jaar_zip[[#This Row],[Datum]])</f>
        <v>1</v>
      </c>
      <c r="M2573" s="101">
        <f>IF(ISNUMBER(jaar_zip[[#This Row],[etmaaltemperatuur]]),IF(jaar_zip[[#This Row],[etmaaltemperatuur]]&lt;stookgrens,stookgrens-jaar_zip[[#This Row],[etmaaltemperatuur]],0),"")</f>
        <v>21.6</v>
      </c>
      <c r="N2573" s="101">
        <f>IF(ISNUMBER(jaar_zip[[#This Row],[graaddagen]]),IF(OR(MONTH(jaar_zip[[#This Row],[Datum]])=1,MONTH(jaar_zip[[#This Row],[Datum]])=2,MONTH(jaar_zip[[#This Row],[Datum]])=11,MONTH(jaar_zip[[#This Row],[Datum]])=12),1.1,IF(OR(MONTH(jaar_zip[[#This Row],[Datum]])=3,MONTH(jaar_zip[[#This Row],[Datum]])=10),1,0.8))*jaar_zip[[#This Row],[graaddagen]],"")</f>
        <v>23.760000000000005</v>
      </c>
      <c r="O2573" s="101">
        <f>IF(ISNUMBER(jaar_zip[[#This Row],[etmaaltemperatuur]]),IF(jaar_zip[[#This Row],[etmaaltemperatuur]]&gt;stookgrens,jaar_zip[[#This Row],[etmaaltemperatuur]]-stookgrens,0),"")</f>
        <v>0</v>
      </c>
    </row>
    <row r="2574" spans="1:15" x14ac:dyDescent="0.3">
      <c r="A2574">
        <v>319</v>
      </c>
      <c r="B2574">
        <v>20240111</v>
      </c>
      <c r="C2574">
        <v>2.5</v>
      </c>
      <c r="D2574">
        <v>-1.7</v>
      </c>
      <c r="E2574">
        <v>489</v>
      </c>
      <c r="F2574">
        <v>-0.1</v>
      </c>
      <c r="G2574">
        <v>1034.5</v>
      </c>
      <c r="H2574">
        <v>87</v>
      </c>
      <c r="I2574" s="101" t="s">
        <v>33</v>
      </c>
      <c r="J2574" s="1">
        <f>DATEVALUE(RIGHT(jaar_zip[[#This Row],[YYYYMMDD]],2)&amp;"-"&amp;MID(jaar_zip[[#This Row],[YYYYMMDD]],5,2)&amp;"-"&amp;LEFT(jaar_zip[[#This Row],[YYYYMMDD]],4))</f>
        <v>45302</v>
      </c>
      <c r="K2574" s="101" t="str">
        <f>IF(AND(VALUE(MONTH(jaar_zip[[#This Row],[Datum]]))=1,VALUE(WEEKNUM(jaar_zip[[#This Row],[Datum]],21))&gt;51),RIGHT(YEAR(jaar_zip[[#This Row],[Datum]])-1,2),RIGHT(YEAR(jaar_zip[[#This Row],[Datum]]),2))&amp;"-"&amp; TEXT(WEEKNUM(jaar_zip[[#This Row],[Datum]],21),"00")</f>
        <v>24-02</v>
      </c>
      <c r="L2574" s="101">
        <f>MONTH(jaar_zip[[#This Row],[Datum]])</f>
        <v>1</v>
      </c>
      <c r="M2574" s="101">
        <f>IF(ISNUMBER(jaar_zip[[#This Row],[etmaaltemperatuur]]),IF(jaar_zip[[#This Row],[etmaaltemperatuur]]&lt;stookgrens,stookgrens-jaar_zip[[#This Row],[etmaaltemperatuur]],0),"")</f>
        <v>19.7</v>
      </c>
      <c r="N2574" s="101">
        <f>IF(ISNUMBER(jaar_zip[[#This Row],[graaddagen]]),IF(OR(MONTH(jaar_zip[[#This Row],[Datum]])=1,MONTH(jaar_zip[[#This Row],[Datum]])=2,MONTH(jaar_zip[[#This Row],[Datum]])=11,MONTH(jaar_zip[[#This Row],[Datum]])=12),1.1,IF(OR(MONTH(jaar_zip[[#This Row],[Datum]])=3,MONTH(jaar_zip[[#This Row],[Datum]])=10),1,0.8))*jaar_zip[[#This Row],[graaddagen]],"")</f>
        <v>21.67</v>
      </c>
      <c r="O2574" s="101">
        <f>IF(ISNUMBER(jaar_zip[[#This Row],[etmaaltemperatuur]]),IF(jaar_zip[[#This Row],[etmaaltemperatuur]]&gt;stookgrens,jaar_zip[[#This Row],[etmaaltemperatuur]]-stookgrens,0),"")</f>
        <v>0</v>
      </c>
    </row>
    <row r="2575" spans="1:15" x14ac:dyDescent="0.3">
      <c r="A2575">
        <v>319</v>
      </c>
      <c r="B2575">
        <v>20240112</v>
      </c>
      <c r="C2575">
        <v>1.3</v>
      </c>
      <c r="D2575">
        <v>2.2000000000000002</v>
      </c>
      <c r="E2575">
        <v>113</v>
      </c>
      <c r="F2575">
        <v>-0.1</v>
      </c>
      <c r="G2575">
        <v>1033.4000000000001</v>
      </c>
      <c r="H2575">
        <v>94</v>
      </c>
      <c r="I2575" s="101" t="s">
        <v>33</v>
      </c>
      <c r="J2575" s="1">
        <f>DATEVALUE(RIGHT(jaar_zip[[#This Row],[YYYYMMDD]],2)&amp;"-"&amp;MID(jaar_zip[[#This Row],[YYYYMMDD]],5,2)&amp;"-"&amp;LEFT(jaar_zip[[#This Row],[YYYYMMDD]],4))</f>
        <v>45303</v>
      </c>
      <c r="K2575" s="101" t="str">
        <f>IF(AND(VALUE(MONTH(jaar_zip[[#This Row],[Datum]]))=1,VALUE(WEEKNUM(jaar_zip[[#This Row],[Datum]],21))&gt;51),RIGHT(YEAR(jaar_zip[[#This Row],[Datum]])-1,2),RIGHT(YEAR(jaar_zip[[#This Row],[Datum]]),2))&amp;"-"&amp; TEXT(WEEKNUM(jaar_zip[[#This Row],[Datum]],21),"00")</f>
        <v>24-02</v>
      </c>
      <c r="L2575" s="101">
        <f>MONTH(jaar_zip[[#This Row],[Datum]])</f>
        <v>1</v>
      </c>
      <c r="M2575" s="101">
        <f>IF(ISNUMBER(jaar_zip[[#This Row],[etmaaltemperatuur]]),IF(jaar_zip[[#This Row],[etmaaltemperatuur]]&lt;stookgrens,stookgrens-jaar_zip[[#This Row],[etmaaltemperatuur]],0),"")</f>
        <v>15.8</v>
      </c>
      <c r="N2575" s="101">
        <f>IF(ISNUMBER(jaar_zip[[#This Row],[graaddagen]]),IF(OR(MONTH(jaar_zip[[#This Row],[Datum]])=1,MONTH(jaar_zip[[#This Row],[Datum]])=2,MONTH(jaar_zip[[#This Row],[Datum]])=11,MONTH(jaar_zip[[#This Row],[Datum]])=12),1.1,IF(OR(MONTH(jaar_zip[[#This Row],[Datum]])=3,MONTH(jaar_zip[[#This Row],[Datum]])=10),1,0.8))*jaar_zip[[#This Row],[graaddagen]],"")</f>
        <v>17.380000000000003</v>
      </c>
      <c r="O2575" s="101">
        <f>IF(ISNUMBER(jaar_zip[[#This Row],[etmaaltemperatuur]]),IF(jaar_zip[[#This Row],[etmaaltemperatuur]]&gt;stookgrens,jaar_zip[[#This Row],[etmaaltemperatuur]]-stookgrens,0),"")</f>
        <v>0</v>
      </c>
    </row>
    <row r="2576" spans="1:15" x14ac:dyDescent="0.3">
      <c r="A2576">
        <v>319</v>
      </c>
      <c r="B2576">
        <v>20240113</v>
      </c>
      <c r="C2576">
        <v>4.3</v>
      </c>
      <c r="D2576">
        <v>2.2000000000000002</v>
      </c>
      <c r="E2576">
        <v>61</v>
      </c>
      <c r="F2576">
        <v>-0.1</v>
      </c>
      <c r="G2576">
        <v>1024</v>
      </c>
      <c r="H2576">
        <v>94</v>
      </c>
      <c r="I2576" s="101" t="s">
        <v>33</v>
      </c>
      <c r="J2576" s="1">
        <f>DATEVALUE(RIGHT(jaar_zip[[#This Row],[YYYYMMDD]],2)&amp;"-"&amp;MID(jaar_zip[[#This Row],[YYYYMMDD]],5,2)&amp;"-"&amp;LEFT(jaar_zip[[#This Row],[YYYYMMDD]],4))</f>
        <v>45304</v>
      </c>
      <c r="K2576" s="101" t="str">
        <f>IF(AND(VALUE(MONTH(jaar_zip[[#This Row],[Datum]]))=1,VALUE(WEEKNUM(jaar_zip[[#This Row],[Datum]],21))&gt;51),RIGHT(YEAR(jaar_zip[[#This Row],[Datum]])-1,2),RIGHT(YEAR(jaar_zip[[#This Row],[Datum]]),2))&amp;"-"&amp; TEXT(WEEKNUM(jaar_zip[[#This Row],[Datum]],21),"00")</f>
        <v>24-02</v>
      </c>
      <c r="L2576" s="101">
        <f>MONTH(jaar_zip[[#This Row],[Datum]])</f>
        <v>1</v>
      </c>
      <c r="M2576" s="101">
        <f>IF(ISNUMBER(jaar_zip[[#This Row],[etmaaltemperatuur]]),IF(jaar_zip[[#This Row],[etmaaltemperatuur]]&lt;stookgrens,stookgrens-jaar_zip[[#This Row],[etmaaltemperatuur]],0),"")</f>
        <v>15.8</v>
      </c>
      <c r="N2576" s="101">
        <f>IF(ISNUMBER(jaar_zip[[#This Row],[graaddagen]]),IF(OR(MONTH(jaar_zip[[#This Row],[Datum]])=1,MONTH(jaar_zip[[#This Row],[Datum]])=2,MONTH(jaar_zip[[#This Row],[Datum]])=11,MONTH(jaar_zip[[#This Row],[Datum]])=12),1.1,IF(OR(MONTH(jaar_zip[[#This Row],[Datum]])=3,MONTH(jaar_zip[[#This Row],[Datum]])=10),1,0.8))*jaar_zip[[#This Row],[graaddagen]],"")</f>
        <v>17.380000000000003</v>
      </c>
      <c r="O2576" s="101">
        <f>IF(ISNUMBER(jaar_zip[[#This Row],[etmaaltemperatuur]]),IF(jaar_zip[[#This Row],[etmaaltemperatuur]]&gt;stookgrens,jaar_zip[[#This Row],[etmaaltemperatuur]]-stookgrens,0),"")</f>
        <v>0</v>
      </c>
    </row>
    <row r="2577" spans="1:15" x14ac:dyDescent="0.3">
      <c r="A2577">
        <v>319</v>
      </c>
      <c r="B2577">
        <v>20240114</v>
      </c>
      <c r="C2577">
        <v>5.4</v>
      </c>
      <c r="D2577">
        <v>1.3</v>
      </c>
      <c r="E2577">
        <v>121</v>
      </c>
      <c r="F2577">
        <v>0.5</v>
      </c>
      <c r="G2577">
        <v>1011.2</v>
      </c>
      <c r="H2577">
        <v>93</v>
      </c>
      <c r="I2577" s="101" t="s">
        <v>33</v>
      </c>
      <c r="J2577" s="1">
        <f>DATEVALUE(RIGHT(jaar_zip[[#This Row],[YYYYMMDD]],2)&amp;"-"&amp;MID(jaar_zip[[#This Row],[YYYYMMDD]],5,2)&amp;"-"&amp;LEFT(jaar_zip[[#This Row],[YYYYMMDD]],4))</f>
        <v>45305</v>
      </c>
      <c r="K2577" s="101" t="str">
        <f>IF(AND(VALUE(MONTH(jaar_zip[[#This Row],[Datum]]))=1,VALUE(WEEKNUM(jaar_zip[[#This Row],[Datum]],21))&gt;51),RIGHT(YEAR(jaar_zip[[#This Row],[Datum]])-1,2),RIGHT(YEAR(jaar_zip[[#This Row],[Datum]]),2))&amp;"-"&amp; TEXT(WEEKNUM(jaar_zip[[#This Row],[Datum]],21),"00")</f>
        <v>24-02</v>
      </c>
      <c r="L2577" s="101">
        <f>MONTH(jaar_zip[[#This Row],[Datum]])</f>
        <v>1</v>
      </c>
      <c r="M2577" s="101">
        <f>IF(ISNUMBER(jaar_zip[[#This Row],[etmaaltemperatuur]]),IF(jaar_zip[[#This Row],[etmaaltemperatuur]]&lt;stookgrens,stookgrens-jaar_zip[[#This Row],[etmaaltemperatuur]],0),"")</f>
        <v>16.7</v>
      </c>
      <c r="N2577" s="101">
        <f>IF(ISNUMBER(jaar_zip[[#This Row],[graaddagen]]),IF(OR(MONTH(jaar_zip[[#This Row],[Datum]])=1,MONTH(jaar_zip[[#This Row],[Datum]])=2,MONTH(jaar_zip[[#This Row],[Datum]])=11,MONTH(jaar_zip[[#This Row],[Datum]])=12),1.1,IF(OR(MONTH(jaar_zip[[#This Row],[Datum]])=3,MONTH(jaar_zip[[#This Row],[Datum]])=10),1,0.8))*jaar_zip[[#This Row],[graaddagen]],"")</f>
        <v>18.37</v>
      </c>
      <c r="O2577" s="101">
        <f>IF(ISNUMBER(jaar_zip[[#This Row],[etmaaltemperatuur]]),IF(jaar_zip[[#This Row],[etmaaltemperatuur]]&gt;stookgrens,jaar_zip[[#This Row],[etmaaltemperatuur]]-stookgrens,0),"")</f>
        <v>0</v>
      </c>
    </row>
    <row r="2578" spans="1:15" x14ac:dyDescent="0.3">
      <c r="A2578">
        <v>319</v>
      </c>
      <c r="B2578">
        <v>20240115</v>
      </c>
      <c r="C2578">
        <v>5.5</v>
      </c>
      <c r="D2578">
        <v>2.1</v>
      </c>
      <c r="E2578">
        <v>339</v>
      </c>
      <c r="F2578">
        <v>1</v>
      </c>
      <c r="G2578">
        <v>1007.2</v>
      </c>
      <c r="H2578">
        <v>81</v>
      </c>
      <c r="I2578" s="101" t="s">
        <v>33</v>
      </c>
      <c r="J2578" s="1">
        <f>DATEVALUE(RIGHT(jaar_zip[[#This Row],[YYYYMMDD]],2)&amp;"-"&amp;MID(jaar_zip[[#This Row],[YYYYMMDD]],5,2)&amp;"-"&amp;LEFT(jaar_zip[[#This Row],[YYYYMMDD]],4))</f>
        <v>45306</v>
      </c>
      <c r="K2578" s="101" t="str">
        <f>IF(AND(VALUE(MONTH(jaar_zip[[#This Row],[Datum]]))=1,VALUE(WEEKNUM(jaar_zip[[#This Row],[Datum]],21))&gt;51),RIGHT(YEAR(jaar_zip[[#This Row],[Datum]])-1,2),RIGHT(YEAR(jaar_zip[[#This Row],[Datum]]),2))&amp;"-"&amp; TEXT(WEEKNUM(jaar_zip[[#This Row],[Datum]],21),"00")</f>
        <v>24-03</v>
      </c>
      <c r="L2578" s="101">
        <f>MONTH(jaar_zip[[#This Row],[Datum]])</f>
        <v>1</v>
      </c>
      <c r="M2578" s="101">
        <f>IF(ISNUMBER(jaar_zip[[#This Row],[etmaaltemperatuur]]),IF(jaar_zip[[#This Row],[etmaaltemperatuur]]&lt;stookgrens,stookgrens-jaar_zip[[#This Row],[etmaaltemperatuur]],0),"")</f>
        <v>15.9</v>
      </c>
      <c r="N2578" s="101">
        <f>IF(ISNUMBER(jaar_zip[[#This Row],[graaddagen]]),IF(OR(MONTH(jaar_zip[[#This Row],[Datum]])=1,MONTH(jaar_zip[[#This Row],[Datum]])=2,MONTH(jaar_zip[[#This Row],[Datum]])=11,MONTH(jaar_zip[[#This Row],[Datum]])=12),1.1,IF(OR(MONTH(jaar_zip[[#This Row],[Datum]])=3,MONTH(jaar_zip[[#This Row],[Datum]])=10),1,0.8))*jaar_zip[[#This Row],[graaddagen]],"")</f>
        <v>17.490000000000002</v>
      </c>
      <c r="O2578" s="101">
        <f>IF(ISNUMBER(jaar_zip[[#This Row],[etmaaltemperatuur]]),IF(jaar_zip[[#This Row],[etmaaltemperatuur]]&gt;stookgrens,jaar_zip[[#This Row],[etmaaltemperatuur]]-stookgrens,0),"")</f>
        <v>0</v>
      </c>
    </row>
    <row r="2579" spans="1:15" x14ac:dyDescent="0.3">
      <c r="A2579">
        <v>319</v>
      </c>
      <c r="B2579">
        <v>20240116</v>
      </c>
      <c r="C2579">
        <v>4.2</v>
      </c>
      <c r="D2579">
        <v>0.5</v>
      </c>
      <c r="E2579">
        <v>444</v>
      </c>
      <c r="F2579">
        <v>0</v>
      </c>
      <c r="G2579">
        <v>1008.1</v>
      </c>
      <c r="H2579">
        <v>75</v>
      </c>
      <c r="I2579" s="101" t="s">
        <v>33</v>
      </c>
      <c r="J2579" s="1">
        <f>DATEVALUE(RIGHT(jaar_zip[[#This Row],[YYYYMMDD]],2)&amp;"-"&amp;MID(jaar_zip[[#This Row],[YYYYMMDD]],5,2)&amp;"-"&amp;LEFT(jaar_zip[[#This Row],[YYYYMMDD]],4))</f>
        <v>45307</v>
      </c>
      <c r="K2579" s="101" t="str">
        <f>IF(AND(VALUE(MONTH(jaar_zip[[#This Row],[Datum]]))=1,VALUE(WEEKNUM(jaar_zip[[#This Row],[Datum]],21))&gt;51),RIGHT(YEAR(jaar_zip[[#This Row],[Datum]])-1,2),RIGHT(YEAR(jaar_zip[[#This Row],[Datum]]),2))&amp;"-"&amp; TEXT(WEEKNUM(jaar_zip[[#This Row],[Datum]],21),"00")</f>
        <v>24-03</v>
      </c>
      <c r="L2579" s="101">
        <f>MONTH(jaar_zip[[#This Row],[Datum]])</f>
        <v>1</v>
      </c>
      <c r="M2579" s="101">
        <f>IF(ISNUMBER(jaar_zip[[#This Row],[etmaaltemperatuur]]),IF(jaar_zip[[#This Row],[etmaaltemperatuur]]&lt;stookgrens,stookgrens-jaar_zip[[#This Row],[etmaaltemperatuur]],0),"")</f>
        <v>17.5</v>
      </c>
      <c r="N2579" s="101">
        <f>IF(ISNUMBER(jaar_zip[[#This Row],[graaddagen]]),IF(OR(MONTH(jaar_zip[[#This Row],[Datum]])=1,MONTH(jaar_zip[[#This Row],[Datum]])=2,MONTH(jaar_zip[[#This Row],[Datum]])=11,MONTH(jaar_zip[[#This Row],[Datum]])=12),1.1,IF(OR(MONTH(jaar_zip[[#This Row],[Datum]])=3,MONTH(jaar_zip[[#This Row],[Datum]])=10),1,0.8))*jaar_zip[[#This Row],[graaddagen]],"")</f>
        <v>19.25</v>
      </c>
      <c r="O2579" s="101">
        <f>IF(ISNUMBER(jaar_zip[[#This Row],[etmaaltemperatuur]]),IF(jaar_zip[[#This Row],[etmaaltemperatuur]]&gt;stookgrens,jaar_zip[[#This Row],[etmaaltemperatuur]]-stookgrens,0),"")</f>
        <v>0</v>
      </c>
    </row>
    <row r="2580" spans="1:15" x14ac:dyDescent="0.3">
      <c r="A2580">
        <v>319</v>
      </c>
      <c r="B2580">
        <v>20240117</v>
      </c>
      <c r="C2580">
        <v>2</v>
      </c>
      <c r="D2580">
        <v>-1.1000000000000001</v>
      </c>
      <c r="E2580">
        <v>97</v>
      </c>
      <c r="F2580">
        <v>0</v>
      </c>
      <c r="G2580">
        <v>992.9</v>
      </c>
      <c r="H2580">
        <v>86</v>
      </c>
      <c r="I2580" s="101" t="s">
        <v>33</v>
      </c>
      <c r="J2580" s="1">
        <f>DATEVALUE(RIGHT(jaar_zip[[#This Row],[YYYYMMDD]],2)&amp;"-"&amp;MID(jaar_zip[[#This Row],[YYYYMMDD]],5,2)&amp;"-"&amp;LEFT(jaar_zip[[#This Row],[YYYYMMDD]],4))</f>
        <v>45308</v>
      </c>
      <c r="K2580" s="101" t="str">
        <f>IF(AND(VALUE(MONTH(jaar_zip[[#This Row],[Datum]]))=1,VALUE(WEEKNUM(jaar_zip[[#This Row],[Datum]],21))&gt;51),RIGHT(YEAR(jaar_zip[[#This Row],[Datum]])-1,2),RIGHT(YEAR(jaar_zip[[#This Row],[Datum]]),2))&amp;"-"&amp; TEXT(WEEKNUM(jaar_zip[[#This Row],[Datum]],21),"00")</f>
        <v>24-03</v>
      </c>
      <c r="L2580" s="101">
        <f>MONTH(jaar_zip[[#This Row],[Datum]])</f>
        <v>1</v>
      </c>
      <c r="M2580" s="101">
        <f>IF(ISNUMBER(jaar_zip[[#This Row],[etmaaltemperatuur]]),IF(jaar_zip[[#This Row],[etmaaltemperatuur]]&lt;stookgrens,stookgrens-jaar_zip[[#This Row],[etmaaltemperatuur]],0),"")</f>
        <v>19.100000000000001</v>
      </c>
      <c r="N2580" s="101">
        <f>IF(ISNUMBER(jaar_zip[[#This Row],[graaddagen]]),IF(OR(MONTH(jaar_zip[[#This Row],[Datum]])=1,MONTH(jaar_zip[[#This Row],[Datum]])=2,MONTH(jaar_zip[[#This Row],[Datum]])=11,MONTH(jaar_zip[[#This Row],[Datum]])=12),1.1,IF(OR(MONTH(jaar_zip[[#This Row],[Datum]])=3,MONTH(jaar_zip[[#This Row],[Datum]])=10),1,0.8))*jaar_zip[[#This Row],[graaddagen]],"")</f>
        <v>21.01</v>
      </c>
      <c r="O2580" s="101">
        <f>IF(ISNUMBER(jaar_zip[[#This Row],[etmaaltemperatuur]]),IF(jaar_zip[[#This Row],[etmaaltemperatuur]]&gt;stookgrens,jaar_zip[[#This Row],[etmaaltemperatuur]]-stookgrens,0),"")</f>
        <v>0</v>
      </c>
    </row>
    <row r="2581" spans="1:15" x14ac:dyDescent="0.3">
      <c r="A2581">
        <v>319</v>
      </c>
      <c r="B2581">
        <v>20240118</v>
      </c>
      <c r="C2581">
        <v>2.7</v>
      </c>
      <c r="D2581">
        <v>0.1</v>
      </c>
      <c r="E2581">
        <v>415</v>
      </c>
      <c r="F2581">
        <v>0.3</v>
      </c>
      <c r="G2581">
        <v>1004.3</v>
      </c>
      <c r="H2581">
        <v>93</v>
      </c>
      <c r="I2581" s="101" t="s">
        <v>33</v>
      </c>
      <c r="J2581" s="1">
        <f>DATEVALUE(RIGHT(jaar_zip[[#This Row],[YYYYMMDD]],2)&amp;"-"&amp;MID(jaar_zip[[#This Row],[YYYYMMDD]],5,2)&amp;"-"&amp;LEFT(jaar_zip[[#This Row],[YYYYMMDD]],4))</f>
        <v>45309</v>
      </c>
      <c r="K2581" s="101" t="str">
        <f>IF(AND(VALUE(MONTH(jaar_zip[[#This Row],[Datum]]))=1,VALUE(WEEKNUM(jaar_zip[[#This Row],[Datum]],21))&gt;51),RIGHT(YEAR(jaar_zip[[#This Row],[Datum]])-1,2),RIGHT(YEAR(jaar_zip[[#This Row],[Datum]]),2))&amp;"-"&amp; TEXT(WEEKNUM(jaar_zip[[#This Row],[Datum]],21),"00")</f>
        <v>24-03</v>
      </c>
      <c r="L2581" s="101">
        <f>MONTH(jaar_zip[[#This Row],[Datum]])</f>
        <v>1</v>
      </c>
      <c r="M2581" s="101">
        <f>IF(ISNUMBER(jaar_zip[[#This Row],[etmaaltemperatuur]]),IF(jaar_zip[[#This Row],[etmaaltemperatuur]]&lt;stookgrens,stookgrens-jaar_zip[[#This Row],[etmaaltemperatuur]],0),"")</f>
        <v>17.899999999999999</v>
      </c>
      <c r="N2581" s="101">
        <f>IF(ISNUMBER(jaar_zip[[#This Row],[graaddagen]]),IF(OR(MONTH(jaar_zip[[#This Row],[Datum]])=1,MONTH(jaar_zip[[#This Row],[Datum]])=2,MONTH(jaar_zip[[#This Row],[Datum]])=11,MONTH(jaar_zip[[#This Row],[Datum]])=12),1.1,IF(OR(MONTH(jaar_zip[[#This Row],[Datum]])=3,MONTH(jaar_zip[[#This Row],[Datum]])=10),1,0.8))*jaar_zip[[#This Row],[graaddagen]],"")</f>
        <v>19.690000000000001</v>
      </c>
      <c r="O2581" s="101">
        <f>IF(ISNUMBER(jaar_zip[[#This Row],[etmaaltemperatuur]]),IF(jaar_zip[[#This Row],[etmaaltemperatuur]]&gt;stookgrens,jaar_zip[[#This Row],[etmaaltemperatuur]]-stookgrens,0),"")</f>
        <v>0</v>
      </c>
    </row>
    <row r="2582" spans="1:15" x14ac:dyDescent="0.3">
      <c r="A2582">
        <v>319</v>
      </c>
      <c r="B2582">
        <v>20240119</v>
      </c>
      <c r="C2582">
        <v>3.6</v>
      </c>
      <c r="D2582">
        <v>0.2</v>
      </c>
      <c r="E2582">
        <v>542</v>
      </c>
      <c r="F2582">
        <v>0</v>
      </c>
      <c r="G2582">
        <v>1021.9</v>
      </c>
      <c r="H2582">
        <v>88</v>
      </c>
      <c r="I2582" s="101" t="s">
        <v>33</v>
      </c>
      <c r="J2582" s="1">
        <f>DATEVALUE(RIGHT(jaar_zip[[#This Row],[YYYYMMDD]],2)&amp;"-"&amp;MID(jaar_zip[[#This Row],[YYYYMMDD]],5,2)&amp;"-"&amp;LEFT(jaar_zip[[#This Row],[YYYYMMDD]],4))</f>
        <v>45310</v>
      </c>
      <c r="K2582" s="101" t="str">
        <f>IF(AND(VALUE(MONTH(jaar_zip[[#This Row],[Datum]]))=1,VALUE(WEEKNUM(jaar_zip[[#This Row],[Datum]],21))&gt;51),RIGHT(YEAR(jaar_zip[[#This Row],[Datum]])-1,2),RIGHT(YEAR(jaar_zip[[#This Row],[Datum]]),2))&amp;"-"&amp; TEXT(WEEKNUM(jaar_zip[[#This Row],[Datum]],21),"00")</f>
        <v>24-03</v>
      </c>
      <c r="L2582" s="101">
        <f>MONTH(jaar_zip[[#This Row],[Datum]])</f>
        <v>1</v>
      </c>
      <c r="M2582" s="101">
        <f>IF(ISNUMBER(jaar_zip[[#This Row],[etmaaltemperatuur]]),IF(jaar_zip[[#This Row],[etmaaltemperatuur]]&lt;stookgrens,stookgrens-jaar_zip[[#This Row],[etmaaltemperatuur]],0),"")</f>
        <v>17.8</v>
      </c>
      <c r="N2582" s="101">
        <f>IF(ISNUMBER(jaar_zip[[#This Row],[graaddagen]]),IF(OR(MONTH(jaar_zip[[#This Row],[Datum]])=1,MONTH(jaar_zip[[#This Row],[Datum]])=2,MONTH(jaar_zip[[#This Row],[Datum]])=11,MONTH(jaar_zip[[#This Row],[Datum]])=12),1.1,IF(OR(MONTH(jaar_zip[[#This Row],[Datum]])=3,MONTH(jaar_zip[[#This Row],[Datum]])=10),1,0.8))*jaar_zip[[#This Row],[graaddagen]],"")</f>
        <v>19.580000000000002</v>
      </c>
      <c r="O2582" s="101">
        <f>IF(ISNUMBER(jaar_zip[[#This Row],[etmaaltemperatuur]]),IF(jaar_zip[[#This Row],[etmaaltemperatuur]]&gt;stookgrens,jaar_zip[[#This Row],[etmaaltemperatuur]]-stookgrens,0),"")</f>
        <v>0</v>
      </c>
    </row>
    <row r="2583" spans="1:15" x14ac:dyDescent="0.3">
      <c r="A2583">
        <v>319</v>
      </c>
      <c r="B2583">
        <v>20240120</v>
      </c>
      <c r="C2583">
        <v>4.2</v>
      </c>
      <c r="D2583">
        <v>-1.1000000000000001</v>
      </c>
      <c r="E2583">
        <v>407</v>
      </c>
      <c r="F2583">
        <v>-0.1</v>
      </c>
      <c r="G2583">
        <v>1027.5</v>
      </c>
      <c r="H2583">
        <v>82</v>
      </c>
      <c r="I2583" s="101" t="s">
        <v>33</v>
      </c>
      <c r="J2583" s="1">
        <f>DATEVALUE(RIGHT(jaar_zip[[#This Row],[YYYYMMDD]],2)&amp;"-"&amp;MID(jaar_zip[[#This Row],[YYYYMMDD]],5,2)&amp;"-"&amp;LEFT(jaar_zip[[#This Row],[YYYYMMDD]],4))</f>
        <v>45311</v>
      </c>
      <c r="K2583" s="101" t="str">
        <f>IF(AND(VALUE(MONTH(jaar_zip[[#This Row],[Datum]]))=1,VALUE(WEEKNUM(jaar_zip[[#This Row],[Datum]],21))&gt;51),RIGHT(YEAR(jaar_zip[[#This Row],[Datum]])-1,2),RIGHT(YEAR(jaar_zip[[#This Row],[Datum]]),2))&amp;"-"&amp; TEXT(WEEKNUM(jaar_zip[[#This Row],[Datum]],21),"00")</f>
        <v>24-03</v>
      </c>
      <c r="L2583" s="101">
        <f>MONTH(jaar_zip[[#This Row],[Datum]])</f>
        <v>1</v>
      </c>
      <c r="M2583" s="101">
        <f>IF(ISNUMBER(jaar_zip[[#This Row],[etmaaltemperatuur]]),IF(jaar_zip[[#This Row],[etmaaltemperatuur]]&lt;stookgrens,stookgrens-jaar_zip[[#This Row],[etmaaltemperatuur]],0),"")</f>
        <v>19.100000000000001</v>
      </c>
      <c r="N2583" s="101">
        <f>IF(ISNUMBER(jaar_zip[[#This Row],[graaddagen]]),IF(OR(MONTH(jaar_zip[[#This Row],[Datum]])=1,MONTH(jaar_zip[[#This Row],[Datum]])=2,MONTH(jaar_zip[[#This Row],[Datum]])=11,MONTH(jaar_zip[[#This Row],[Datum]])=12),1.1,IF(OR(MONTH(jaar_zip[[#This Row],[Datum]])=3,MONTH(jaar_zip[[#This Row],[Datum]])=10),1,0.8))*jaar_zip[[#This Row],[graaddagen]],"")</f>
        <v>21.01</v>
      </c>
      <c r="O2583" s="101">
        <f>IF(ISNUMBER(jaar_zip[[#This Row],[etmaaltemperatuur]]),IF(jaar_zip[[#This Row],[etmaaltemperatuur]]&gt;stookgrens,jaar_zip[[#This Row],[etmaaltemperatuur]]-stookgrens,0),"")</f>
        <v>0</v>
      </c>
    </row>
    <row r="2584" spans="1:15" x14ac:dyDescent="0.3">
      <c r="A2584">
        <v>319</v>
      </c>
      <c r="B2584">
        <v>20240121</v>
      </c>
      <c r="C2584">
        <v>8.9</v>
      </c>
      <c r="D2584">
        <v>4.3</v>
      </c>
      <c r="E2584">
        <v>202</v>
      </c>
      <c r="F2584">
        <v>-0.1</v>
      </c>
      <c r="G2584">
        <v>1017.1</v>
      </c>
      <c r="H2584">
        <v>78</v>
      </c>
      <c r="I2584" s="101" t="s">
        <v>33</v>
      </c>
      <c r="J2584" s="1">
        <f>DATEVALUE(RIGHT(jaar_zip[[#This Row],[YYYYMMDD]],2)&amp;"-"&amp;MID(jaar_zip[[#This Row],[YYYYMMDD]],5,2)&amp;"-"&amp;LEFT(jaar_zip[[#This Row],[YYYYMMDD]],4))</f>
        <v>45312</v>
      </c>
      <c r="K2584" s="101" t="str">
        <f>IF(AND(VALUE(MONTH(jaar_zip[[#This Row],[Datum]]))=1,VALUE(WEEKNUM(jaar_zip[[#This Row],[Datum]],21))&gt;51),RIGHT(YEAR(jaar_zip[[#This Row],[Datum]])-1,2),RIGHT(YEAR(jaar_zip[[#This Row],[Datum]]),2))&amp;"-"&amp; TEXT(WEEKNUM(jaar_zip[[#This Row],[Datum]],21),"00")</f>
        <v>24-03</v>
      </c>
      <c r="L2584" s="101">
        <f>MONTH(jaar_zip[[#This Row],[Datum]])</f>
        <v>1</v>
      </c>
      <c r="M2584" s="101">
        <f>IF(ISNUMBER(jaar_zip[[#This Row],[etmaaltemperatuur]]),IF(jaar_zip[[#This Row],[etmaaltemperatuur]]&lt;stookgrens,stookgrens-jaar_zip[[#This Row],[etmaaltemperatuur]],0),"")</f>
        <v>13.7</v>
      </c>
      <c r="N2584" s="101">
        <f>IF(ISNUMBER(jaar_zip[[#This Row],[graaddagen]]),IF(OR(MONTH(jaar_zip[[#This Row],[Datum]])=1,MONTH(jaar_zip[[#This Row],[Datum]])=2,MONTH(jaar_zip[[#This Row],[Datum]])=11,MONTH(jaar_zip[[#This Row],[Datum]])=12),1.1,IF(OR(MONTH(jaar_zip[[#This Row],[Datum]])=3,MONTH(jaar_zip[[#This Row],[Datum]])=10),1,0.8))*jaar_zip[[#This Row],[graaddagen]],"")</f>
        <v>15.07</v>
      </c>
      <c r="O2584" s="101">
        <f>IF(ISNUMBER(jaar_zip[[#This Row],[etmaaltemperatuur]]),IF(jaar_zip[[#This Row],[etmaaltemperatuur]]&gt;stookgrens,jaar_zip[[#This Row],[etmaaltemperatuur]]-stookgrens,0),"")</f>
        <v>0</v>
      </c>
    </row>
    <row r="2585" spans="1:15" x14ac:dyDescent="0.3">
      <c r="A2585">
        <v>319</v>
      </c>
      <c r="B2585">
        <v>20240122</v>
      </c>
      <c r="C2585">
        <v>10.7</v>
      </c>
      <c r="D2585">
        <v>10.1</v>
      </c>
      <c r="E2585">
        <v>350</v>
      </c>
      <c r="F2585">
        <v>1.9</v>
      </c>
      <c r="G2585">
        <v>1010.3</v>
      </c>
      <c r="H2585">
        <v>81</v>
      </c>
      <c r="I2585" s="101" t="s">
        <v>33</v>
      </c>
      <c r="J2585" s="1">
        <f>DATEVALUE(RIGHT(jaar_zip[[#This Row],[YYYYMMDD]],2)&amp;"-"&amp;MID(jaar_zip[[#This Row],[YYYYMMDD]],5,2)&amp;"-"&amp;LEFT(jaar_zip[[#This Row],[YYYYMMDD]],4))</f>
        <v>45313</v>
      </c>
      <c r="K2585" s="101" t="str">
        <f>IF(AND(VALUE(MONTH(jaar_zip[[#This Row],[Datum]]))=1,VALUE(WEEKNUM(jaar_zip[[#This Row],[Datum]],21))&gt;51),RIGHT(YEAR(jaar_zip[[#This Row],[Datum]])-1,2),RIGHT(YEAR(jaar_zip[[#This Row],[Datum]]),2))&amp;"-"&amp; TEXT(WEEKNUM(jaar_zip[[#This Row],[Datum]],21),"00")</f>
        <v>24-04</v>
      </c>
      <c r="L2585" s="101">
        <f>MONTH(jaar_zip[[#This Row],[Datum]])</f>
        <v>1</v>
      </c>
      <c r="M2585" s="101">
        <f>IF(ISNUMBER(jaar_zip[[#This Row],[etmaaltemperatuur]]),IF(jaar_zip[[#This Row],[etmaaltemperatuur]]&lt;stookgrens,stookgrens-jaar_zip[[#This Row],[etmaaltemperatuur]],0),"")</f>
        <v>7.9</v>
      </c>
      <c r="N2585" s="101">
        <f>IF(ISNUMBER(jaar_zip[[#This Row],[graaddagen]]),IF(OR(MONTH(jaar_zip[[#This Row],[Datum]])=1,MONTH(jaar_zip[[#This Row],[Datum]])=2,MONTH(jaar_zip[[#This Row],[Datum]])=11,MONTH(jaar_zip[[#This Row],[Datum]])=12),1.1,IF(OR(MONTH(jaar_zip[[#This Row],[Datum]])=3,MONTH(jaar_zip[[#This Row],[Datum]])=10),1,0.8))*jaar_zip[[#This Row],[graaddagen]],"")</f>
        <v>8.6900000000000013</v>
      </c>
      <c r="O2585" s="101">
        <f>IF(ISNUMBER(jaar_zip[[#This Row],[etmaaltemperatuur]]),IF(jaar_zip[[#This Row],[etmaaltemperatuur]]&gt;stookgrens,jaar_zip[[#This Row],[etmaaltemperatuur]]-stookgrens,0),"")</f>
        <v>0</v>
      </c>
    </row>
    <row r="2586" spans="1:15" x14ac:dyDescent="0.3">
      <c r="A2586">
        <v>319</v>
      </c>
      <c r="B2586">
        <v>20240123</v>
      </c>
      <c r="C2586">
        <v>8.1</v>
      </c>
      <c r="D2586">
        <v>8.5</v>
      </c>
      <c r="E2586">
        <v>274</v>
      </c>
      <c r="F2586">
        <v>2</v>
      </c>
      <c r="G2586">
        <v>1021.5</v>
      </c>
      <c r="H2586">
        <v>87</v>
      </c>
      <c r="I2586" s="101" t="s">
        <v>33</v>
      </c>
      <c r="J2586" s="1">
        <f>DATEVALUE(RIGHT(jaar_zip[[#This Row],[YYYYMMDD]],2)&amp;"-"&amp;MID(jaar_zip[[#This Row],[YYYYMMDD]],5,2)&amp;"-"&amp;LEFT(jaar_zip[[#This Row],[YYYYMMDD]],4))</f>
        <v>45314</v>
      </c>
      <c r="K2586" s="101" t="str">
        <f>IF(AND(VALUE(MONTH(jaar_zip[[#This Row],[Datum]]))=1,VALUE(WEEKNUM(jaar_zip[[#This Row],[Datum]],21))&gt;51),RIGHT(YEAR(jaar_zip[[#This Row],[Datum]])-1,2),RIGHT(YEAR(jaar_zip[[#This Row],[Datum]]),2))&amp;"-"&amp; TEXT(WEEKNUM(jaar_zip[[#This Row],[Datum]],21),"00")</f>
        <v>24-04</v>
      </c>
      <c r="L2586" s="101">
        <f>MONTH(jaar_zip[[#This Row],[Datum]])</f>
        <v>1</v>
      </c>
      <c r="M2586" s="101">
        <f>IF(ISNUMBER(jaar_zip[[#This Row],[etmaaltemperatuur]]),IF(jaar_zip[[#This Row],[etmaaltemperatuur]]&lt;stookgrens,stookgrens-jaar_zip[[#This Row],[etmaaltemperatuur]],0),"")</f>
        <v>9.5</v>
      </c>
      <c r="N2586" s="101">
        <f>IF(ISNUMBER(jaar_zip[[#This Row],[graaddagen]]),IF(OR(MONTH(jaar_zip[[#This Row],[Datum]])=1,MONTH(jaar_zip[[#This Row],[Datum]])=2,MONTH(jaar_zip[[#This Row],[Datum]])=11,MONTH(jaar_zip[[#This Row],[Datum]])=12),1.1,IF(OR(MONTH(jaar_zip[[#This Row],[Datum]])=3,MONTH(jaar_zip[[#This Row],[Datum]])=10),1,0.8))*jaar_zip[[#This Row],[graaddagen]],"")</f>
        <v>10.450000000000001</v>
      </c>
      <c r="O2586" s="101">
        <f>IF(ISNUMBER(jaar_zip[[#This Row],[etmaaltemperatuur]]),IF(jaar_zip[[#This Row],[etmaaltemperatuur]]&gt;stookgrens,jaar_zip[[#This Row],[etmaaltemperatuur]]-stookgrens,0),"")</f>
        <v>0</v>
      </c>
    </row>
    <row r="2587" spans="1:15" x14ac:dyDescent="0.3">
      <c r="A2587">
        <v>319</v>
      </c>
      <c r="B2587">
        <v>20240124</v>
      </c>
      <c r="C2587">
        <v>9</v>
      </c>
      <c r="D2587">
        <v>10.6</v>
      </c>
      <c r="E2587">
        <v>381</v>
      </c>
      <c r="F2587">
        <v>0.2</v>
      </c>
      <c r="G2587">
        <v>1023.5</v>
      </c>
      <c r="H2587">
        <v>80</v>
      </c>
      <c r="I2587" s="101" t="s">
        <v>33</v>
      </c>
      <c r="J2587" s="1">
        <f>DATEVALUE(RIGHT(jaar_zip[[#This Row],[YYYYMMDD]],2)&amp;"-"&amp;MID(jaar_zip[[#This Row],[YYYYMMDD]],5,2)&amp;"-"&amp;LEFT(jaar_zip[[#This Row],[YYYYMMDD]],4))</f>
        <v>45315</v>
      </c>
      <c r="K2587" s="101" t="str">
        <f>IF(AND(VALUE(MONTH(jaar_zip[[#This Row],[Datum]]))=1,VALUE(WEEKNUM(jaar_zip[[#This Row],[Datum]],21))&gt;51),RIGHT(YEAR(jaar_zip[[#This Row],[Datum]])-1,2),RIGHT(YEAR(jaar_zip[[#This Row],[Datum]]),2))&amp;"-"&amp; TEXT(WEEKNUM(jaar_zip[[#This Row],[Datum]],21),"00")</f>
        <v>24-04</v>
      </c>
      <c r="L2587" s="101">
        <f>MONTH(jaar_zip[[#This Row],[Datum]])</f>
        <v>1</v>
      </c>
      <c r="M2587" s="101">
        <f>IF(ISNUMBER(jaar_zip[[#This Row],[etmaaltemperatuur]]),IF(jaar_zip[[#This Row],[etmaaltemperatuur]]&lt;stookgrens,stookgrens-jaar_zip[[#This Row],[etmaaltemperatuur]],0),"")</f>
        <v>7.4</v>
      </c>
      <c r="N2587" s="101">
        <f>IF(ISNUMBER(jaar_zip[[#This Row],[graaddagen]]),IF(OR(MONTH(jaar_zip[[#This Row],[Datum]])=1,MONTH(jaar_zip[[#This Row],[Datum]])=2,MONTH(jaar_zip[[#This Row],[Datum]])=11,MONTH(jaar_zip[[#This Row],[Datum]])=12),1.1,IF(OR(MONTH(jaar_zip[[#This Row],[Datum]])=3,MONTH(jaar_zip[[#This Row],[Datum]])=10),1,0.8))*jaar_zip[[#This Row],[graaddagen]],"")</f>
        <v>8.14</v>
      </c>
      <c r="O2587" s="101">
        <f>IF(ISNUMBER(jaar_zip[[#This Row],[etmaaltemperatuur]]),IF(jaar_zip[[#This Row],[etmaaltemperatuur]]&gt;stookgrens,jaar_zip[[#This Row],[etmaaltemperatuur]]-stookgrens,0),"")</f>
        <v>0</v>
      </c>
    </row>
    <row r="2588" spans="1:15" x14ac:dyDescent="0.3">
      <c r="A2588">
        <v>319</v>
      </c>
      <c r="B2588">
        <v>20240125</v>
      </c>
      <c r="C2588">
        <v>3.7</v>
      </c>
      <c r="D2588">
        <v>8</v>
      </c>
      <c r="E2588">
        <v>229</v>
      </c>
      <c r="F2588">
        <v>0.3</v>
      </c>
      <c r="G2588">
        <v>1027.4000000000001</v>
      </c>
      <c r="H2588">
        <v>95</v>
      </c>
      <c r="I2588" s="101" t="s">
        <v>33</v>
      </c>
      <c r="J2588" s="1">
        <f>DATEVALUE(RIGHT(jaar_zip[[#This Row],[YYYYMMDD]],2)&amp;"-"&amp;MID(jaar_zip[[#This Row],[YYYYMMDD]],5,2)&amp;"-"&amp;LEFT(jaar_zip[[#This Row],[YYYYMMDD]],4))</f>
        <v>45316</v>
      </c>
      <c r="K2588" s="101" t="str">
        <f>IF(AND(VALUE(MONTH(jaar_zip[[#This Row],[Datum]]))=1,VALUE(WEEKNUM(jaar_zip[[#This Row],[Datum]],21))&gt;51),RIGHT(YEAR(jaar_zip[[#This Row],[Datum]])-1,2),RIGHT(YEAR(jaar_zip[[#This Row],[Datum]]),2))&amp;"-"&amp; TEXT(WEEKNUM(jaar_zip[[#This Row],[Datum]],21),"00")</f>
        <v>24-04</v>
      </c>
      <c r="L2588" s="101">
        <f>MONTH(jaar_zip[[#This Row],[Datum]])</f>
        <v>1</v>
      </c>
      <c r="M2588" s="101">
        <f>IF(ISNUMBER(jaar_zip[[#This Row],[etmaaltemperatuur]]),IF(jaar_zip[[#This Row],[etmaaltemperatuur]]&lt;stookgrens,stookgrens-jaar_zip[[#This Row],[etmaaltemperatuur]],0),"")</f>
        <v>10</v>
      </c>
      <c r="N2588" s="101">
        <f>IF(ISNUMBER(jaar_zip[[#This Row],[graaddagen]]),IF(OR(MONTH(jaar_zip[[#This Row],[Datum]])=1,MONTH(jaar_zip[[#This Row],[Datum]])=2,MONTH(jaar_zip[[#This Row],[Datum]])=11,MONTH(jaar_zip[[#This Row],[Datum]])=12),1.1,IF(OR(MONTH(jaar_zip[[#This Row],[Datum]])=3,MONTH(jaar_zip[[#This Row],[Datum]])=10),1,0.8))*jaar_zip[[#This Row],[graaddagen]],"")</f>
        <v>11</v>
      </c>
      <c r="O2588" s="101">
        <f>IF(ISNUMBER(jaar_zip[[#This Row],[etmaaltemperatuur]]),IF(jaar_zip[[#This Row],[etmaaltemperatuur]]&gt;stookgrens,jaar_zip[[#This Row],[etmaaltemperatuur]]-stookgrens,0),"")</f>
        <v>0</v>
      </c>
    </row>
    <row r="2589" spans="1:15" x14ac:dyDescent="0.3">
      <c r="A2589">
        <v>319</v>
      </c>
      <c r="B2589">
        <v>20240126</v>
      </c>
      <c r="C2589">
        <v>6.8</v>
      </c>
      <c r="D2589">
        <v>8.1</v>
      </c>
      <c r="E2589">
        <v>564</v>
      </c>
      <c r="F2589">
        <v>1.4</v>
      </c>
      <c r="G2589">
        <v>1027.8</v>
      </c>
      <c r="H2589">
        <v>81</v>
      </c>
      <c r="I2589" s="101" t="s">
        <v>33</v>
      </c>
      <c r="J2589" s="1">
        <f>DATEVALUE(RIGHT(jaar_zip[[#This Row],[YYYYMMDD]],2)&amp;"-"&amp;MID(jaar_zip[[#This Row],[YYYYMMDD]],5,2)&amp;"-"&amp;LEFT(jaar_zip[[#This Row],[YYYYMMDD]],4))</f>
        <v>45317</v>
      </c>
      <c r="K2589" s="101" t="str">
        <f>IF(AND(VALUE(MONTH(jaar_zip[[#This Row],[Datum]]))=1,VALUE(WEEKNUM(jaar_zip[[#This Row],[Datum]],21))&gt;51),RIGHT(YEAR(jaar_zip[[#This Row],[Datum]])-1,2),RIGHT(YEAR(jaar_zip[[#This Row],[Datum]]),2))&amp;"-"&amp; TEXT(WEEKNUM(jaar_zip[[#This Row],[Datum]],21),"00")</f>
        <v>24-04</v>
      </c>
      <c r="L2589" s="101">
        <f>MONTH(jaar_zip[[#This Row],[Datum]])</f>
        <v>1</v>
      </c>
      <c r="M2589" s="101">
        <f>IF(ISNUMBER(jaar_zip[[#This Row],[etmaaltemperatuur]]),IF(jaar_zip[[#This Row],[etmaaltemperatuur]]&lt;stookgrens,stookgrens-jaar_zip[[#This Row],[etmaaltemperatuur]],0),"")</f>
        <v>9.9</v>
      </c>
      <c r="N2589" s="101">
        <f>IF(ISNUMBER(jaar_zip[[#This Row],[graaddagen]]),IF(OR(MONTH(jaar_zip[[#This Row],[Datum]])=1,MONTH(jaar_zip[[#This Row],[Datum]])=2,MONTH(jaar_zip[[#This Row],[Datum]])=11,MONTH(jaar_zip[[#This Row],[Datum]])=12),1.1,IF(OR(MONTH(jaar_zip[[#This Row],[Datum]])=3,MONTH(jaar_zip[[#This Row],[Datum]])=10),1,0.8))*jaar_zip[[#This Row],[graaddagen]],"")</f>
        <v>10.89</v>
      </c>
      <c r="O2589" s="101">
        <f>IF(ISNUMBER(jaar_zip[[#This Row],[etmaaltemperatuur]]),IF(jaar_zip[[#This Row],[etmaaltemperatuur]]&gt;stookgrens,jaar_zip[[#This Row],[etmaaltemperatuur]]-stookgrens,0),"")</f>
        <v>0</v>
      </c>
    </row>
    <row r="2590" spans="1:15" x14ac:dyDescent="0.3">
      <c r="A2590">
        <v>319</v>
      </c>
      <c r="B2590">
        <v>20240127</v>
      </c>
      <c r="C2590">
        <v>2.1</v>
      </c>
      <c r="D2590">
        <v>3.3</v>
      </c>
      <c r="E2590">
        <v>494</v>
      </c>
      <c r="F2590">
        <v>0</v>
      </c>
      <c r="G2590">
        <v>1035.0999999999999</v>
      </c>
      <c r="H2590">
        <v>87</v>
      </c>
      <c r="I2590" s="101" t="s">
        <v>33</v>
      </c>
      <c r="J2590" s="1">
        <f>DATEVALUE(RIGHT(jaar_zip[[#This Row],[YYYYMMDD]],2)&amp;"-"&amp;MID(jaar_zip[[#This Row],[YYYYMMDD]],5,2)&amp;"-"&amp;LEFT(jaar_zip[[#This Row],[YYYYMMDD]],4))</f>
        <v>45318</v>
      </c>
      <c r="K2590" s="101" t="str">
        <f>IF(AND(VALUE(MONTH(jaar_zip[[#This Row],[Datum]]))=1,VALUE(WEEKNUM(jaar_zip[[#This Row],[Datum]],21))&gt;51),RIGHT(YEAR(jaar_zip[[#This Row],[Datum]])-1,2),RIGHT(YEAR(jaar_zip[[#This Row],[Datum]]),2))&amp;"-"&amp; TEXT(WEEKNUM(jaar_zip[[#This Row],[Datum]],21),"00")</f>
        <v>24-04</v>
      </c>
      <c r="L2590" s="101">
        <f>MONTH(jaar_zip[[#This Row],[Datum]])</f>
        <v>1</v>
      </c>
      <c r="M2590" s="101">
        <f>IF(ISNUMBER(jaar_zip[[#This Row],[etmaaltemperatuur]]),IF(jaar_zip[[#This Row],[etmaaltemperatuur]]&lt;stookgrens,stookgrens-jaar_zip[[#This Row],[etmaaltemperatuur]],0),"")</f>
        <v>14.7</v>
      </c>
      <c r="N2590" s="101">
        <f>IF(ISNUMBER(jaar_zip[[#This Row],[graaddagen]]),IF(OR(MONTH(jaar_zip[[#This Row],[Datum]])=1,MONTH(jaar_zip[[#This Row],[Datum]])=2,MONTH(jaar_zip[[#This Row],[Datum]])=11,MONTH(jaar_zip[[#This Row],[Datum]])=12),1.1,IF(OR(MONTH(jaar_zip[[#This Row],[Datum]])=3,MONTH(jaar_zip[[#This Row],[Datum]])=10),1,0.8))*jaar_zip[[#This Row],[graaddagen]],"")</f>
        <v>16.170000000000002</v>
      </c>
      <c r="O2590" s="101">
        <f>IF(ISNUMBER(jaar_zip[[#This Row],[etmaaltemperatuur]]),IF(jaar_zip[[#This Row],[etmaaltemperatuur]]&gt;stookgrens,jaar_zip[[#This Row],[etmaaltemperatuur]]-stookgrens,0),"")</f>
        <v>0</v>
      </c>
    </row>
    <row r="2591" spans="1:15" x14ac:dyDescent="0.3">
      <c r="A2591">
        <v>319</v>
      </c>
      <c r="B2591">
        <v>20240128</v>
      </c>
      <c r="C2591">
        <v>2.5</v>
      </c>
      <c r="D2591">
        <v>4.5999999999999996</v>
      </c>
      <c r="E2591">
        <v>531</v>
      </c>
      <c r="F2591">
        <v>0</v>
      </c>
      <c r="G2591">
        <v>1026.5999999999999</v>
      </c>
      <c r="H2591">
        <v>77</v>
      </c>
      <c r="I2591" s="101" t="s">
        <v>33</v>
      </c>
      <c r="J2591" s="1">
        <f>DATEVALUE(RIGHT(jaar_zip[[#This Row],[YYYYMMDD]],2)&amp;"-"&amp;MID(jaar_zip[[#This Row],[YYYYMMDD]],5,2)&amp;"-"&amp;LEFT(jaar_zip[[#This Row],[YYYYMMDD]],4))</f>
        <v>45319</v>
      </c>
      <c r="K2591" s="101" t="str">
        <f>IF(AND(VALUE(MONTH(jaar_zip[[#This Row],[Datum]]))=1,VALUE(WEEKNUM(jaar_zip[[#This Row],[Datum]],21))&gt;51),RIGHT(YEAR(jaar_zip[[#This Row],[Datum]])-1,2),RIGHT(YEAR(jaar_zip[[#This Row],[Datum]]),2))&amp;"-"&amp; TEXT(WEEKNUM(jaar_zip[[#This Row],[Datum]],21),"00")</f>
        <v>24-04</v>
      </c>
      <c r="L2591" s="101">
        <f>MONTH(jaar_zip[[#This Row],[Datum]])</f>
        <v>1</v>
      </c>
      <c r="M2591" s="101">
        <f>IF(ISNUMBER(jaar_zip[[#This Row],[etmaaltemperatuur]]),IF(jaar_zip[[#This Row],[etmaaltemperatuur]]&lt;stookgrens,stookgrens-jaar_zip[[#This Row],[etmaaltemperatuur]],0),"")</f>
        <v>13.4</v>
      </c>
      <c r="N2591" s="101">
        <f>IF(ISNUMBER(jaar_zip[[#This Row],[graaddagen]]),IF(OR(MONTH(jaar_zip[[#This Row],[Datum]])=1,MONTH(jaar_zip[[#This Row],[Datum]])=2,MONTH(jaar_zip[[#This Row],[Datum]])=11,MONTH(jaar_zip[[#This Row],[Datum]])=12),1.1,IF(OR(MONTH(jaar_zip[[#This Row],[Datum]])=3,MONTH(jaar_zip[[#This Row],[Datum]])=10),1,0.8))*jaar_zip[[#This Row],[graaddagen]],"")</f>
        <v>14.740000000000002</v>
      </c>
      <c r="O2591" s="101">
        <f>IF(ISNUMBER(jaar_zip[[#This Row],[etmaaltemperatuur]]),IF(jaar_zip[[#This Row],[etmaaltemperatuur]]&gt;stookgrens,jaar_zip[[#This Row],[etmaaltemperatuur]]-stookgrens,0),"")</f>
        <v>0</v>
      </c>
    </row>
    <row r="2592" spans="1:15" x14ac:dyDescent="0.3">
      <c r="A2592">
        <v>319</v>
      </c>
      <c r="B2592">
        <v>20240129</v>
      </c>
      <c r="C2592">
        <v>3.2</v>
      </c>
      <c r="D2592">
        <v>8.5</v>
      </c>
      <c r="E2592">
        <v>485</v>
      </c>
      <c r="F2592">
        <v>0</v>
      </c>
      <c r="G2592">
        <v>1025.7</v>
      </c>
      <c r="H2592">
        <v>82</v>
      </c>
      <c r="I2592" s="101" t="s">
        <v>33</v>
      </c>
      <c r="J2592" s="1">
        <f>DATEVALUE(RIGHT(jaar_zip[[#This Row],[YYYYMMDD]],2)&amp;"-"&amp;MID(jaar_zip[[#This Row],[YYYYMMDD]],5,2)&amp;"-"&amp;LEFT(jaar_zip[[#This Row],[YYYYMMDD]],4))</f>
        <v>45320</v>
      </c>
      <c r="K2592" s="101" t="str">
        <f>IF(AND(VALUE(MONTH(jaar_zip[[#This Row],[Datum]]))=1,VALUE(WEEKNUM(jaar_zip[[#This Row],[Datum]],21))&gt;51),RIGHT(YEAR(jaar_zip[[#This Row],[Datum]])-1,2),RIGHT(YEAR(jaar_zip[[#This Row],[Datum]]),2))&amp;"-"&amp; TEXT(WEEKNUM(jaar_zip[[#This Row],[Datum]],21),"00")</f>
        <v>24-05</v>
      </c>
      <c r="L2592" s="101">
        <f>MONTH(jaar_zip[[#This Row],[Datum]])</f>
        <v>1</v>
      </c>
      <c r="M2592" s="101">
        <f>IF(ISNUMBER(jaar_zip[[#This Row],[etmaaltemperatuur]]),IF(jaar_zip[[#This Row],[etmaaltemperatuur]]&lt;stookgrens,stookgrens-jaar_zip[[#This Row],[etmaaltemperatuur]],0),"")</f>
        <v>9.5</v>
      </c>
      <c r="N2592" s="101">
        <f>IF(ISNUMBER(jaar_zip[[#This Row],[graaddagen]]),IF(OR(MONTH(jaar_zip[[#This Row],[Datum]])=1,MONTH(jaar_zip[[#This Row],[Datum]])=2,MONTH(jaar_zip[[#This Row],[Datum]])=11,MONTH(jaar_zip[[#This Row],[Datum]])=12),1.1,IF(OR(MONTH(jaar_zip[[#This Row],[Datum]])=3,MONTH(jaar_zip[[#This Row],[Datum]])=10),1,0.8))*jaar_zip[[#This Row],[graaddagen]],"")</f>
        <v>10.450000000000001</v>
      </c>
      <c r="O2592" s="101">
        <f>IF(ISNUMBER(jaar_zip[[#This Row],[etmaaltemperatuur]]),IF(jaar_zip[[#This Row],[etmaaltemperatuur]]&gt;stookgrens,jaar_zip[[#This Row],[etmaaltemperatuur]]-stookgrens,0),"")</f>
        <v>0</v>
      </c>
    </row>
    <row r="2593" spans="1:15" x14ac:dyDescent="0.3">
      <c r="A2593">
        <v>319</v>
      </c>
      <c r="B2593">
        <v>20240130</v>
      </c>
      <c r="C2593">
        <v>5</v>
      </c>
      <c r="D2593">
        <v>9</v>
      </c>
      <c r="E2593">
        <v>187</v>
      </c>
      <c r="F2593">
        <v>0.3</v>
      </c>
      <c r="G2593">
        <v>1029</v>
      </c>
      <c r="H2593">
        <v>86</v>
      </c>
      <c r="I2593" s="101" t="s">
        <v>33</v>
      </c>
      <c r="J2593" s="1">
        <f>DATEVALUE(RIGHT(jaar_zip[[#This Row],[YYYYMMDD]],2)&amp;"-"&amp;MID(jaar_zip[[#This Row],[YYYYMMDD]],5,2)&amp;"-"&amp;LEFT(jaar_zip[[#This Row],[YYYYMMDD]],4))</f>
        <v>45321</v>
      </c>
      <c r="K2593" s="101" t="str">
        <f>IF(AND(VALUE(MONTH(jaar_zip[[#This Row],[Datum]]))=1,VALUE(WEEKNUM(jaar_zip[[#This Row],[Datum]],21))&gt;51),RIGHT(YEAR(jaar_zip[[#This Row],[Datum]])-1,2),RIGHT(YEAR(jaar_zip[[#This Row],[Datum]]),2))&amp;"-"&amp; TEXT(WEEKNUM(jaar_zip[[#This Row],[Datum]],21),"00")</f>
        <v>24-05</v>
      </c>
      <c r="L2593" s="101">
        <f>MONTH(jaar_zip[[#This Row],[Datum]])</f>
        <v>1</v>
      </c>
      <c r="M2593" s="101">
        <f>IF(ISNUMBER(jaar_zip[[#This Row],[etmaaltemperatuur]]),IF(jaar_zip[[#This Row],[etmaaltemperatuur]]&lt;stookgrens,stookgrens-jaar_zip[[#This Row],[etmaaltemperatuur]],0),"")</f>
        <v>9</v>
      </c>
      <c r="N2593" s="101">
        <f>IF(ISNUMBER(jaar_zip[[#This Row],[graaddagen]]),IF(OR(MONTH(jaar_zip[[#This Row],[Datum]])=1,MONTH(jaar_zip[[#This Row],[Datum]])=2,MONTH(jaar_zip[[#This Row],[Datum]])=11,MONTH(jaar_zip[[#This Row],[Datum]])=12),1.1,IF(OR(MONTH(jaar_zip[[#This Row],[Datum]])=3,MONTH(jaar_zip[[#This Row],[Datum]])=10),1,0.8))*jaar_zip[[#This Row],[graaddagen]],"")</f>
        <v>9.9</v>
      </c>
      <c r="O2593" s="101">
        <f>IF(ISNUMBER(jaar_zip[[#This Row],[etmaaltemperatuur]]),IF(jaar_zip[[#This Row],[etmaaltemperatuur]]&gt;stookgrens,jaar_zip[[#This Row],[etmaaltemperatuur]]-stookgrens,0),"")</f>
        <v>0</v>
      </c>
    </row>
    <row r="2594" spans="1:15" x14ac:dyDescent="0.3">
      <c r="A2594">
        <v>319</v>
      </c>
      <c r="B2594">
        <v>20240131</v>
      </c>
      <c r="C2594">
        <v>5.2</v>
      </c>
      <c r="D2594">
        <v>7.2</v>
      </c>
      <c r="E2594">
        <v>444</v>
      </c>
      <c r="F2594">
        <v>1</v>
      </c>
      <c r="G2594">
        <v>1031.2</v>
      </c>
      <c r="H2594">
        <v>83</v>
      </c>
      <c r="I2594" s="101" t="s">
        <v>33</v>
      </c>
      <c r="J2594" s="1">
        <f>DATEVALUE(RIGHT(jaar_zip[[#This Row],[YYYYMMDD]],2)&amp;"-"&amp;MID(jaar_zip[[#This Row],[YYYYMMDD]],5,2)&amp;"-"&amp;LEFT(jaar_zip[[#This Row],[YYYYMMDD]],4))</f>
        <v>45322</v>
      </c>
      <c r="K2594" s="101" t="str">
        <f>IF(AND(VALUE(MONTH(jaar_zip[[#This Row],[Datum]]))=1,VALUE(WEEKNUM(jaar_zip[[#This Row],[Datum]],21))&gt;51),RIGHT(YEAR(jaar_zip[[#This Row],[Datum]])-1,2),RIGHT(YEAR(jaar_zip[[#This Row],[Datum]]),2))&amp;"-"&amp; TEXT(WEEKNUM(jaar_zip[[#This Row],[Datum]],21),"00")</f>
        <v>24-05</v>
      </c>
      <c r="L2594" s="101">
        <f>MONTH(jaar_zip[[#This Row],[Datum]])</f>
        <v>1</v>
      </c>
      <c r="M2594" s="101">
        <f>IF(ISNUMBER(jaar_zip[[#This Row],[etmaaltemperatuur]]),IF(jaar_zip[[#This Row],[etmaaltemperatuur]]&lt;stookgrens,stookgrens-jaar_zip[[#This Row],[etmaaltemperatuur]],0),"")</f>
        <v>10.8</v>
      </c>
      <c r="N2594" s="101">
        <f>IF(ISNUMBER(jaar_zip[[#This Row],[graaddagen]]),IF(OR(MONTH(jaar_zip[[#This Row],[Datum]])=1,MONTH(jaar_zip[[#This Row],[Datum]])=2,MONTH(jaar_zip[[#This Row],[Datum]])=11,MONTH(jaar_zip[[#This Row],[Datum]])=12),1.1,IF(OR(MONTH(jaar_zip[[#This Row],[Datum]])=3,MONTH(jaar_zip[[#This Row],[Datum]])=10),1,0.8))*jaar_zip[[#This Row],[graaddagen]],"")</f>
        <v>11.880000000000003</v>
      </c>
      <c r="O2594" s="101">
        <f>IF(ISNUMBER(jaar_zip[[#This Row],[etmaaltemperatuur]]),IF(jaar_zip[[#This Row],[etmaaltemperatuur]]&gt;stookgrens,jaar_zip[[#This Row],[etmaaltemperatuur]]-stookgrens,0),"")</f>
        <v>0</v>
      </c>
    </row>
    <row r="2595" spans="1:15" x14ac:dyDescent="0.3">
      <c r="A2595">
        <v>319</v>
      </c>
      <c r="B2595">
        <v>20240201</v>
      </c>
      <c r="C2595">
        <v>3.9</v>
      </c>
      <c r="D2595">
        <v>6.9</v>
      </c>
      <c r="E2595">
        <v>661</v>
      </c>
      <c r="F2595">
        <v>3.3</v>
      </c>
      <c r="G2595">
        <v>1031.7</v>
      </c>
      <c r="H2595">
        <v>86</v>
      </c>
      <c r="I2595" s="101" t="s">
        <v>33</v>
      </c>
      <c r="J2595" s="1">
        <f>DATEVALUE(RIGHT(jaar_zip[[#This Row],[YYYYMMDD]],2)&amp;"-"&amp;MID(jaar_zip[[#This Row],[YYYYMMDD]],5,2)&amp;"-"&amp;LEFT(jaar_zip[[#This Row],[YYYYMMDD]],4))</f>
        <v>45323</v>
      </c>
      <c r="K2595" s="101" t="str">
        <f>IF(AND(VALUE(MONTH(jaar_zip[[#This Row],[Datum]]))=1,VALUE(WEEKNUM(jaar_zip[[#This Row],[Datum]],21))&gt;51),RIGHT(YEAR(jaar_zip[[#This Row],[Datum]])-1,2),RIGHT(YEAR(jaar_zip[[#This Row],[Datum]]),2))&amp;"-"&amp; TEXT(WEEKNUM(jaar_zip[[#This Row],[Datum]],21),"00")</f>
        <v>24-05</v>
      </c>
      <c r="L2595" s="101">
        <f>MONTH(jaar_zip[[#This Row],[Datum]])</f>
        <v>2</v>
      </c>
      <c r="M2595" s="101">
        <f>IF(ISNUMBER(jaar_zip[[#This Row],[etmaaltemperatuur]]),IF(jaar_zip[[#This Row],[etmaaltemperatuur]]&lt;stookgrens,stookgrens-jaar_zip[[#This Row],[etmaaltemperatuur]],0),"")</f>
        <v>11.1</v>
      </c>
      <c r="N2595" s="101">
        <f>IF(ISNUMBER(jaar_zip[[#This Row],[graaddagen]]),IF(OR(MONTH(jaar_zip[[#This Row],[Datum]])=1,MONTH(jaar_zip[[#This Row],[Datum]])=2,MONTH(jaar_zip[[#This Row],[Datum]])=11,MONTH(jaar_zip[[#This Row],[Datum]])=12),1.1,IF(OR(MONTH(jaar_zip[[#This Row],[Datum]])=3,MONTH(jaar_zip[[#This Row],[Datum]])=10),1,0.8))*jaar_zip[[#This Row],[graaddagen]],"")</f>
        <v>12.21</v>
      </c>
      <c r="O2595" s="101">
        <f>IF(ISNUMBER(jaar_zip[[#This Row],[etmaaltemperatuur]]),IF(jaar_zip[[#This Row],[etmaaltemperatuur]]&gt;stookgrens,jaar_zip[[#This Row],[etmaaltemperatuur]]-stookgrens,0),"")</f>
        <v>0</v>
      </c>
    </row>
    <row r="2596" spans="1:15" x14ac:dyDescent="0.3">
      <c r="A2596">
        <v>319</v>
      </c>
      <c r="B2596">
        <v>20240202</v>
      </c>
      <c r="C2596">
        <v>6.8</v>
      </c>
      <c r="D2596">
        <v>8.1999999999999993</v>
      </c>
      <c r="E2596">
        <v>395</v>
      </c>
      <c r="F2596">
        <v>0</v>
      </c>
      <c r="G2596">
        <v>1029.4000000000001</v>
      </c>
      <c r="H2596">
        <v>90</v>
      </c>
      <c r="I2596" s="101" t="s">
        <v>33</v>
      </c>
      <c r="J2596" s="1">
        <f>DATEVALUE(RIGHT(jaar_zip[[#This Row],[YYYYMMDD]],2)&amp;"-"&amp;MID(jaar_zip[[#This Row],[YYYYMMDD]],5,2)&amp;"-"&amp;LEFT(jaar_zip[[#This Row],[YYYYMMDD]],4))</f>
        <v>45324</v>
      </c>
      <c r="K2596" s="101" t="str">
        <f>IF(AND(VALUE(MONTH(jaar_zip[[#This Row],[Datum]]))=1,VALUE(WEEKNUM(jaar_zip[[#This Row],[Datum]],21))&gt;51),RIGHT(YEAR(jaar_zip[[#This Row],[Datum]])-1,2),RIGHT(YEAR(jaar_zip[[#This Row],[Datum]]),2))&amp;"-"&amp; TEXT(WEEKNUM(jaar_zip[[#This Row],[Datum]],21),"00")</f>
        <v>24-05</v>
      </c>
      <c r="L2596" s="101">
        <f>MONTH(jaar_zip[[#This Row],[Datum]])</f>
        <v>2</v>
      </c>
      <c r="M2596" s="101">
        <f>IF(ISNUMBER(jaar_zip[[#This Row],[etmaaltemperatuur]]),IF(jaar_zip[[#This Row],[etmaaltemperatuur]]&lt;stookgrens,stookgrens-jaar_zip[[#This Row],[etmaaltemperatuur]],0),"")</f>
        <v>9.8000000000000007</v>
      </c>
      <c r="N2596" s="101">
        <f>IF(ISNUMBER(jaar_zip[[#This Row],[graaddagen]]),IF(OR(MONTH(jaar_zip[[#This Row],[Datum]])=1,MONTH(jaar_zip[[#This Row],[Datum]])=2,MONTH(jaar_zip[[#This Row],[Datum]])=11,MONTH(jaar_zip[[#This Row],[Datum]])=12),1.1,IF(OR(MONTH(jaar_zip[[#This Row],[Datum]])=3,MONTH(jaar_zip[[#This Row],[Datum]])=10),1,0.8))*jaar_zip[[#This Row],[graaddagen]],"")</f>
        <v>10.780000000000001</v>
      </c>
      <c r="O2596" s="101">
        <f>IF(ISNUMBER(jaar_zip[[#This Row],[etmaaltemperatuur]]),IF(jaar_zip[[#This Row],[etmaaltemperatuur]]&gt;stookgrens,jaar_zip[[#This Row],[etmaaltemperatuur]]-stookgrens,0),"")</f>
        <v>0</v>
      </c>
    </row>
    <row r="2597" spans="1:15" x14ac:dyDescent="0.3">
      <c r="A2597">
        <v>319</v>
      </c>
      <c r="B2597">
        <v>20240203</v>
      </c>
      <c r="C2597">
        <v>6</v>
      </c>
      <c r="D2597">
        <v>10.6</v>
      </c>
      <c r="E2597">
        <v>153</v>
      </c>
      <c r="F2597">
        <v>1.2</v>
      </c>
      <c r="G2597">
        <v>1027.0999999999999</v>
      </c>
      <c r="H2597">
        <v>92</v>
      </c>
      <c r="I2597" s="101" t="s">
        <v>33</v>
      </c>
      <c r="J2597" s="1">
        <f>DATEVALUE(RIGHT(jaar_zip[[#This Row],[YYYYMMDD]],2)&amp;"-"&amp;MID(jaar_zip[[#This Row],[YYYYMMDD]],5,2)&amp;"-"&amp;LEFT(jaar_zip[[#This Row],[YYYYMMDD]],4))</f>
        <v>45325</v>
      </c>
      <c r="K2597" s="101" t="str">
        <f>IF(AND(VALUE(MONTH(jaar_zip[[#This Row],[Datum]]))=1,VALUE(WEEKNUM(jaar_zip[[#This Row],[Datum]],21))&gt;51),RIGHT(YEAR(jaar_zip[[#This Row],[Datum]])-1,2),RIGHT(YEAR(jaar_zip[[#This Row],[Datum]]),2))&amp;"-"&amp; TEXT(WEEKNUM(jaar_zip[[#This Row],[Datum]],21),"00")</f>
        <v>24-05</v>
      </c>
      <c r="L2597" s="101">
        <f>MONTH(jaar_zip[[#This Row],[Datum]])</f>
        <v>2</v>
      </c>
      <c r="M2597" s="101">
        <f>IF(ISNUMBER(jaar_zip[[#This Row],[etmaaltemperatuur]]),IF(jaar_zip[[#This Row],[etmaaltemperatuur]]&lt;stookgrens,stookgrens-jaar_zip[[#This Row],[etmaaltemperatuur]],0),"")</f>
        <v>7.4</v>
      </c>
      <c r="N2597" s="101">
        <f>IF(ISNUMBER(jaar_zip[[#This Row],[graaddagen]]),IF(OR(MONTH(jaar_zip[[#This Row],[Datum]])=1,MONTH(jaar_zip[[#This Row],[Datum]])=2,MONTH(jaar_zip[[#This Row],[Datum]])=11,MONTH(jaar_zip[[#This Row],[Datum]])=12),1.1,IF(OR(MONTH(jaar_zip[[#This Row],[Datum]])=3,MONTH(jaar_zip[[#This Row],[Datum]])=10),1,0.8))*jaar_zip[[#This Row],[graaddagen]],"")</f>
        <v>8.14</v>
      </c>
      <c r="O2597" s="101">
        <f>IF(ISNUMBER(jaar_zip[[#This Row],[etmaaltemperatuur]]),IF(jaar_zip[[#This Row],[etmaaltemperatuur]]&gt;stookgrens,jaar_zip[[#This Row],[etmaaltemperatuur]]-stookgrens,0),"")</f>
        <v>0</v>
      </c>
    </row>
    <row r="2598" spans="1:15" x14ac:dyDescent="0.3">
      <c r="A2598">
        <v>319</v>
      </c>
      <c r="B2598">
        <v>20240204</v>
      </c>
      <c r="C2598">
        <v>7.9</v>
      </c>
      <c r="D2598">
        <v>11.2</v>
      </c>
      <c r="E2598">
        <v>322</v>
      </c>
      <c r="F2598">
        <v>0.1</v>
      </c>
      <c r="G2598">
        <v>1023.8</v>
      </c>
      <c r="H2598">
        <v>89</v>
      </c>
      <c r="I2598" s="101" t="s">
        <v>33</v>
      </c>
      <c r="J2598" s="1">
        <f>DATEVALUE(RIGHT(jaar_zip[[#This Row],[YYYYMMDD]],2)&amp;"-"&amp;MID(jaar_zip[[#This Row],[YYYYMMDD]],5,2)&amp;"-"&amp;LEFT(jaar_zip[[#This Row],[YYYYMMDD]],4))</f>
        <v>45326</v>
      </c>
      <c r="K2598" s="101" t="str">
        <f>IF(AND(VALUE(MONTH(jaar_zip[[#This Row],[Datum]]))=1,VALUE(WEEKNUM(jaar_zip[[#This Row],[Datum]],21))&gt;51),RIGHT(YEAR(jaar_zip[[#This Row],[Datum]])-1,2),RIGHT(YEAR(jaar_zip[[#This Row],[Datum]]),2))&amp;"-"&amp; TEXT(WEEKNUM(jaar_zip[[#This Row],[Datum]],21),"00")</f>
        <v>24-05</v>
      </c>
      <c r="L2598" s="101">
        <f>MONTH(jaar_zip[[#This Row],[Datum]])</f>
        <v>2</v>
      </c>
      <c r="M2598" s="101">
        <f>IF(ISNUMBER(jaar_zip[[#This Row],[etmaaltemperatuur]]),IF(jaar_zip[[#This Row],[etmaaltemperatuur]]&lt;stookgrens,stookgrens-jaar_zip[[#This Row],[etmaaltemperatuur]],0),"")</f>
        <v>6.8000000000000007</v>
      </c>
      <c r="N2598" s="101">
        <f>IF(ISNUMBER(jaar_zip[[#This Row],[graaddagen]]),IF(OR(MONTH(jaar_zip[[#This Row],[Datum]])=1,MONTH(jaar_zip[[#This Row],[Datum]])=2,MONTH(jaar_zip[[#This Row],[Datum]])=11,MONTH(jaar_zip[[#This Row],[Datum]])=12),1.1,IF(OR(MONTH(jaar_zip[[#This Row],[Datum]])=3,MONTH(jaar_zip[[#This Row],[Datum]])=10),1,0.8))*jaar_zip[[#This Row],[graaddagen]],"")</f>
        <v>7.4800000000000013</v>
      </c>
      <c r="O2598" s="101">
        <f>IF(ISNUMBER(jaar_zip[[#This Row],[etmaaltemperatuur]]),IF(jaar_zip[[#This Row],[etmaaltemperatuur]]&gt;stookgrens,jaar_zip[[#This Row],[etmaaltemperatuur]]-stookgrens,0),"")</f>
        <v>0</v>
      </c>
    </row>
    <row r="2599" spans="1:15" x14ac:dyDescent="0.3">
      <c r="A2599">
        <v>319</v>
      </c>
      <c r="B2599">
        <v>20240205</v>
      </c>
      <c r="C2599">
        <v>9.1</v>
      </c>
      <c r="D2599">
        <v>9.6</v>
      </c>
      <c r="E2599">
        <v>268</v>
      </c>
      <c r="F2599">
        <v>-0.1</v>
      </c>
      <c r="G2599">
        <v>1020.4</v>
      </c>
      <c r="H2599">
        <v>85</v>
      </c>
      <c r="I2599" s="101" t="s">
        <v>33</v>
      </c>
      <c r="J2599" s="1">
        <f>DATEVALUE(RIGHT(jaar_zip[[#This Row],[YYYYMMDD]],2)&amp;"-"&amp;MID(jaar_zip[[#This Row],[YYYYMMDD]],5,2)&amp;"-"&amp;LEFT(jaar_zip[[#This Row],[YYYYMMDD]],4))</f>
        <v>45327</v>
      </c>
      <c r="K2599" s="101" t="str">
        <f>IF(AND(VALUE(MONTH(jaar_zip[[#This Row],[Datum]]))=1,VALUE(WEEKNUM(jaar_zip[[#This Row],[Datum]],21))&gt;51),RIGHT(YEAR(jaar_zip[[#This Row],[Datum]])-1,2),RIGHT(YEAR(jaar_zip[[#This Row],[Datum]]),2))&amp;"-"&amp; TEXT(WEEKNUM(jaar_zip[[#This Row],[Datum]],21),"00")</f>
        <v>24-06</v>
      </c>
      <c r="L2599" s="101">
        <f>MONTH(jaar_zip[[#This Row],[Datum]])</f>
        <v>2</v>
      </c>
      <c r="M2599" s="101">
        <f>IF(ISNUMBER(jaar_zip[[#This Row],[etmaaltemperatuur]]),IF(jaar_zip[[#This Row],[etmaaltemperatuur]]&lt;stookgrens,stookgrens-jaar_zip[[#This Row],[etmaaltemperatuur]],0),"")</f>
        <v>8.4</v>
      </c>
      <c r="N2599" s="101">
        <f>IF(ISNUMBER(jaar_zip[[#This Row],[graaddagen]]),IF(OR(MONTH(jaar_zip[[#This Row],[Datum]])=1,MONTH(jaar_zip[[#This Row],[Datum]])=2,MONTH(jaar_zip[[#This Row],[Datum]])=11,MONTH(jaar_zip[[#This Row],[Datum]])=12),1.1,IF(OR(MONTH(jaar_zip[[#This Row],[Datum]])=3,MONTH(jaar_zip[[#This Row],[Datum]])=10),1,0.8))*jaar_zip[[#This Row],[graaddagen]],"")</f>
        <v>9.240000000000002</v>
      </c>
      <c r="O2599" s="101">
        <f>IF(ISNUMBER(jaar_zip[[#This Row],[etmaaltemperatuur]]),IF(jaar_zip[[#This Row],[etmaaltemperatuur]]&gt;stookgrens,jaar_zip[[#This Row],[etmaaltemperatuur]]-stookgrens,0),"")</f>
        <v>0</v>
      </c>
    </row>
    <row r="2600" spans="1:15" x14ac:dyDescent="0.3">
      <c r="A2600">
        <v>319</v>
      </c>
      <c r="B2600">
        <v>20240206</v>
      </c>
      <c r="C2600">
        <v>10.5</v>
      </c>
      <c r="D2600">
        <v>11.4</v>
      </c>
      <c r="E2600">
        <v>206</v>
      </c>
      <c r="F2600">
        <v>3.8</v>
      </c>
      <c r="G2600">
        <v>1010.8</v>
      </c>
      <c r="H2600">
        <v>82</v>
      </c>
      <c r="I2600" s="101" t="s">
        <v>33</v>
      </c>
      <c r="J2600" s="1">
        <f>DATEVALUE(RIGHT(jaar_zip[[#This Row],[YYYYMMDD]],2)&amp;"-"&amp;MID(jaar_zip[[#This Row],[YYYYMMDD]],5,2)&amp;"-"&amp;LEFT(jaar_zip[[#This Row],[YYYYMMDD]],4))</f>
        <v>45328</v>
      </c>
      <c r="K2600" s="101" t="str">
        <f>IF(AND(VALUE(MONTH(jaar_zip[[#This Row],[Datum]]))=1,VALUE(WEEKNUM(jaar_zip[[#This Row],[Datum]],21))&gt;51),RIGHT(YEAR(jaar_zip[[#This Row],[Datum]])-1,2),RIGHT(YEAR(jaar_zip[[#This Row],[Datum]]),2))&amp;"-"&amp; TEXT(WEEKNUM(jaar_zip[[#This Row],[Datum]],21),"00")</f>
        <v>24-06</v>
      </c>
      <c r="L2600" s="101">
        <f>MONTH(jaar_zip[[#This Row],[Datum]])</f>
        <v>2</v>
      </c>
      <c r="M2600" s="101">
        <f>IF(ISNUMBER(jaar_zip[[#This Row],[etmaaltemperatuur]]),IF(jaar_zip[[#This Row],[etmaaltemperatuur]]&lt;stookgrens,stookgrens-jaar_zip[[#This Row],[etmaaltemperatuur]],0),"")</f>
        <v>6.6</v>
      </c>
      <c r="N2600" s="101">
        <f>IF(ISNUMBER(jaar_zip[[#This Row],[graaddagen]]),IF(OR(MONTH(jaar_zip[[#This Row],[Datum]])=1,MONTH(jaar_zip[[#This Row],[Datum]])=2,MONTH(jaar_zip[[#This Row],[Datum]])=11,MONTH(jaar_zip[[#This Row],[Datum]])=12),1.1,IF(OR(MONTH(jaar_zip[[#This Row],[Datum]])=3,MONTH(jaar_zip[[#This Row],[Datum]])=10),1,0.8))*jaar_zip[[#This Row],[graaddagen]],"")</f>
        <v>7.26</v>
      </c>
      <c r="O2600" s="101">
        <f>IF(ISNUMBER(jaar_zip[[#This Row],[etmaaltemperatuur]]),IF(jaar_zip[[#This Row],[etmaaltemperatuur]]&gt;stookgrens,jaar_zip[[#This Row],[etmaaltemperatuur]]-stookgrens,0),"")</f>
        <v>0</v>
      </c>
    </row>
    <row r="2601" spans="1:15" x14ac:dyDescent="0.3">
      <c r="A2601">
        <v>319</v>
      </c>
      <c r="B2601">
        <v>20240207</v>
      </c>
      <c r="C2601">
        <v>4</v>
      </c>
      <c r="D2601">
        <v>5.2</v>
      </c>
      <c r="E2601">
        <v>257</v>
      </c>
      <c r="F2601">
        <v>12.5</v>
      </c>
      <c r="G2601">
        <v>1005.2</v>
      </c>
      <c r="H2601">
        <v>92</v>
      </c>
      <c r="I2601" s="101" t="s">
        <v>33</v>
      </c>
      <c r="J2601" s="1">
        <f>DATEVALUE(RIGHT(jaar_zip[[#This Row],[YYYYMMDD]],2)&amp;"-"&amp;MID(jaar_zip[[#This Row],[YYYYMMDD]],5,2)&amp;"-"&amp;LEFT(jaar_zip[[#This Row],[YYYYMMDD]],4))</f>
        <v>45329</v>
      </c>
      <c r="K2601" s="101" t="str">
        <f>IF(AND(VALUE(MONTH(jaar_zip[[#This Row],[Datum]]))=1,VALUE(WEEKNUM(jaar_zip[[#This Row],[Datum]],21))&gt;51),RIGHT(YEAR(jaar_zip[[#This Row],[Datum]])-1,2),RIGHT(YEAR(jaar_zip[[#This Row],[Datum]]),2))&amp;"-"&amp; TEXT(WEEKNUM(jaar_zip[[#This Row],[Datum]],21),"00")</f>
        <v>24-06</v>
      </c>
      <c r="L2601" s="101">
        <f>MONTH(jaar_zip[[#This Row],[Datum]])</f>
        <v>2</v>
      </c>
      <c r="M2601" s="101">
        <f>IF(ISNUMBER(jaar_zip[[#This Row],[etmaaltemperatuur]]),IF(jaar_zip[[#This Row],[etmaaltemperatuur]]&lt;stookgrens,stookgrens-jaar_zip[[#This Row],[etmaaltemperatuur]],0),"")</f>
        <v>12.8</v>
      </c>
      <c r="N2601" s="101">
        <f>IF(ISNUMBER(jaar_zip[[#This Row],[graaddagen]]),IF(OR(MONTH(jaar_zip[[#This Row],[Datum]])=1,MONTH(jaar_zip[[#This Row],[Datum]])=2,MONTH(jaar_zip[[#This Row],[Datum]])=11,MONTH(jaar_zip[[#This Row],[Datum]])=12),1.1,IF(OR(MONTH(jaar_zip[[#This Row],[Datum]])=3,MONTH(jaar_zip[[#This Row],[Datum]])=10),1,0.8))*jaar_zip[[#This Row],[graaddagen]],"")</f>
        <v>14.080000000000002</v>
      </c>
      <c r="O2601" s="101">
        <f>IF(ISNUMBER(jaar_zip[[#This Row],[etmaaltemperatuur]]),IF(jaar_zip[[#This Row],[etmaaltemperatuur]]&gt;stookgrens,jaar_zip[[#This Row],[etmaaltemperatuur]]-stookgrens,0),"")</f>
        <v>0</v>
      </c>
    </row>
    <row r="2602" spans="1:15" x14ac:dyDescent="0.3">
      <c r="A2602">
        <v>319</v>
      </c>
      <c r="B2602">
        <v>20240208</v>
      </c>
      <c r="C2602">
        <v>4.0999999999999996</v>
      </c>
      <c r="D2602">
        <v>6.9</v>
      </c>
      <c r="E2602">
        <v>114</v>
      </c>
      <c r="F2602">
        <v>15.8</v>
      </c>
      <c r="G2602">
        <v>995</v>
      </c>
      <c r="H2602">
        <v>95</v>
      </c>
      <c r="I2602" s="101" t="s">
        <v>33</v>
      </c>
      <c r="J2602" s="1">
        <f>DATEVALUE(RIGHT(jaar_zip[[#This Row],[YYYYMMDD]],2)&amp;"-"&amp;MID(jaar_zip[[#This Row],[YYYYMMDD]],5,2)&amp;"-"&amp;LEFT(jaar_zip[[#This Row],[YYYYMMDD]],4))</f>
        <v>45330</v>
      </c>
      <c r="K2602" s="101" t="str">
        <f>IF(AND(VALUE(MONTH(jaar_zip[[#This Row],[Datum]]))=1,VALUE(WEEKNUM(jaar_zip[[#This Row],[Datum]],21))&gt;51),RIGHT(YEAR(jaar_zip[[#This Row],[Datum]])-1,2),RIGHT(YEAR(jaar_zip[[#This Row],[Datum]]),2))&amp;"-"&amp; TEXT(WEEKNUM(jaar_zip[[#This Row],[Datum]],21),"00")</f>
        <v>24-06</v>
      </c>
      <c r="L2602" s="101">
        <f>MONTH(jaar_zip[[#This Row],[Datum]])</f>
        <v>2</v>
      </c>
      <c r="M2602" s="101">
        <f>IF(ISNUMBER(jaar_zip[[#This Row],[etmaaltemperatuur]]),IF(jaar_zip[[#This Row],[etmaaltemperatuur]]&lt;stookgrens,stookgrens-jaar_zip[[#This Row],[etmaaltemperatuur]],0),"")</f>
        <v>11.1</v>
      </c>
      <c r="N2602" s="101">
        <f>IF(ISNUMBER(jaar_zip[[#This Row],[graaddagen]]),IF(OR(MONTH(jaar_zip[[#This Row],[Datum]])=1,MONTH(jaar_zip[[#This Row],[Datum]])=2,MONTH(jaar_zip[[#This Row],[Datum]])=11,MONTH(jaar_zip[[#This Row],[Datum]])=12),1.1,IF(OR(MONTH(jaar_zip[[#This Row],[Datum]])=3,MONTH(jaar_zip[[#This Row],[Datum]])=10),1,0.8))*jaar_zip[[#This Row],[graaddagen]],"")</f>
        <v>12.21</v>
      </c>
      <c r="O2602" s="101">
        <f>IF(ISNUMBER(jaar_zip[[#This Row],[etmaaltemperatuur]]),IF(jaar_zip[[#This Row],[etmaaltemperatuur]]&gt;stookgrens,jaar_zip[[#This Row],[etmaaltemperatuur]]-stookgrens,0),"")</f>
        <v>0</v>
      </c>
    </row>
    <row r="2603" spans="1:15" x14ac:dyDescent="0.3">
      <c r="A2603">
        <v>319</v>
      </c>
      <c r="B2603">
        <v>20240209</v>
      </c>
      <c r="C2603">
        <v>5.9</v>
      </c>
      <c r="D2603">
        <v>11.7</v>
      </c>
      <c r="E2603">
        <v>328</v>
      </c>
      <c r="F2603">
        <v>2.2999999999999998</v>
      </c>
      <c r="G2603">
        <v>983.4</v>
      </c>
      <c r="H2603">
        <v>84</v>
      </c>
      <c r="I2603" s="101" t="s">
        <v>33</v>
      </c>
      <c r="J2603" s="1">
        <f>DATEVALUE(RIGHT(jaar_zip[[#This Row],[YYYYMMDD]],2)&amp;"-"&amp;MID(jaar_zip[[#This Row],[YYYYMMDD]],5,2)&amp;"-"&amp;LEFT(jaar_zip[[#This Row],[YYYYMMDD]],4))</f>
        <v>45331</v>
      </c>
      <c r="K2603" s="101" t="str">
        <f>IF(AND(VALUE(MONTH(jaar_zip[[#This Row],[Datum]]))=1,VALUE(WEEKNUM(jaar_zip[[#This Row],[Datum]],21))&gt;51),RIGHT(YEAR(jaar_zip[[#This Row],[Datum]])-1,2),RIGHT(YEAR(jaar_zip[[#This Row],[Datum]]),2))&amp;"-"&amp; TEXT(WEEKNUM(jaar_zip[[#This Row],[Datum]],21),"00")</f>
        <v>24-06</v>
      </c>
      <c r="L2603" s="101">
        <f>MONTH(jaar_zip[[#This Row],[Datum]])</f>
        <v>2</v>
      </c>
      <c r="M2603" s="101">
        <f>IF(ISNUMBER(jaar_zip[[#This Row],[etmaaltemperatuur]]),IF(jaar_zip[[#This Row],[etmaaltemperatuur]]&lt;stookgrens,stookgrens-jaar_zip[[#This Row],[etmaaltemperatuur]],0),"")</f>
        <v>6.3000000000000007</v>
      </c>
      <c r="N2603" s="101">
        <f>IF(ISNUMBER(jaar_zip[[#This Row],[graaddagen]]),IF(OR(MONTH(jaar_zip[[#This Row],[Datum]])=1,MONTH(jaar_zip[[#This Row],[Datum]])=2,MONTH(jaar_zip[[#This Row],[Datum]])=11,MONTH(jaar_zip[[#This Row],[Datum]])=12),1.1,IF(OR(MONTH(jaar_zip[[#This Row],[Datum]])=3,MONTH(jaar_zip[[#This Row],[Datum]])=10),1,0.8))*jaar_zip[[#This Row],[graaddagen]],"")</f>
        <v>6.9300000000000015</v>
      </c>
      <c r="O2603" s="101">
        <f>IF(ISNUMBER(jaar_zip[[#This Row],[etmaaltemperatuur]]),IF(jaar_zip[[#This Row],[etmaaltemperatuur]]&gt;stookgrens,jaar_zip[[#This Row],[etmaaltemperatuur]]-stookgrens,0),"")</f>
        <v>0</v>
      </c>
    </row>
    <row r="2604" spans="1:15" x14ac:dyDescent="0.3">
      <c r="A2604">
        <v>319</v>
      </c>
      <c r="B2604">
        <v>20240210</v>
      </c>
      <c r="C2604">
        <v>2.6</v>
      </c>
      <c r="D2604">
        <v>11</v>
      </c>
      <c r="E2604">
        <v>478</v>
      </c>
      <c r="F2604">
        <v>3.6</v>
      </c>
      <c r="G2604">
        <v>985.4</v>
      </c>
      <c r="H2604">
        <v>89</v>
      </c>
      <c r="I2604" s="101" t="s">
        <v>33</v>
      </c>
      <c r="J2604" s="1">
        <f>DATEVALUE(RIGHT(jaar_zip[[#This Row],[YYYYMMDD]],2)&amp;"-"&amp;MID(jaar_zip[[#This Row],[YYYYMMDD]],5,2)&amp;"-"&amp;LEFT(jaar_zip[[#This Row],[YYYYMMDD]],4))</f>
        <v>45332</v>
      </c>
      <c r="K2604" s="101" t="str">
        <f>IF(AND(VALUE(MONTH(jaar_zip[[#This Row],[Datum]]))=1,VALUE(WEEKNUM(jaar_zip[[#This Row],[Datum]],21))&gt;51),RIGHT(YEAR(jaar_zip[[#This Row],[Datum]])-1,2),RIGHT(YEAR(jaar_zip[[#This Row],[Datum]]),2))&amp;"-"&amp; TEXT(WEEKNUM(jaar_zip[[#This Row],[Datum]],21),"00")</f>
        <v>24-06</v>
      </c>
      <c r="L2604" s="101">
        <f>MONTH(jaar_zip[[#This Row],[Datum]])</f>
        <v>2</v>
      </c>
      <c r="M2604" s="101">
        <f>IF(ISNUMBER(jaar_zip[[#This Row],[etmaaltemperatuur]]),IF(jaar_zip[[#This Row],[etmaaltemperatuur]]&lt;stookgrens,stookgrens-jaar_zip[[#This Row],[etmaaltemperatuur]],0),"")</f>
        <v>7</v>
      </c>
      <c r="N2604" s="101">
        <f>IF(ISNUMBER(jaar_zip[[#This Row],[graaddagen]]),IF(OR(MONTH(jaar_zip[[#This Row],[Datum]])=1,MONTH(jaar_zip[[#This Row],[Datum]])=2,MONTH(jaar_zip[[#This Row],[Datum]])=11,MONTH(jaar_zip[[#This Row],[Datum]])=12),1.1,IF(OR(MONTH(jaar_zip[[#This Row],[Datum]])=3,MONTH(jaar_zip[[#This Row],[Datum]])=10),1,0.8))*jaar_zip[[#This Row],[graaddagen]],"")</f>
        <v>7.7000000000000011</v>
      </c>
      <c r="O2604" s="101">
        <f>IF(ISNUMBER(jaar_zip[[#This Row],[etmaaltemperatuur]]),IF(jaar_zip[[#This Row],[etmaaltemperatuur]]&gt;stookgrens,jaar_zip[[#This Row],[etmaaltemperatuur]]-stookgrens,0),"")</f>
        <v>0</v>
      </c>
    </row>
    <row r="2605" spans="1:15" x14ac:dyDescent="0.3">
      <c r="A2605">
        <v>319</v>
      </c>
      <c r="B2605">
        <v>20240211</v>
      </c>
      <c r="C2605">
        <v>3.1</v>
      </c>
      <c r="D2605">
        <v>8.6</v>
      </c>
      <c r="E2605">
        <v>235</v>
      </c>
      <c r="F2605">
        <v>1.2</v>
      </c>
      <c r="G2605">
        <v>991.4</v>
      </c>
      <c r="H2605">
        <v>92</v>
      </c>
      <c r="I2605" s="101" t="s">
        <v>33</v>
      </c>
      <c r="J2605" s="1">
        <f>DATEVALUE(RIGHT(jaar_zip[[#This Row],[YYYYMMDD]],2)&amp;"-"&amp;MID(jaar_zip[[#This Row],[YYYYMMDD]],5,2)&amp;"-"&amp;LEFT(jaar_zip[[#This Row],[YYYYMMDD]],4))</f>
        <v>45333</v>
      </c>
      <c r="K2605" s="101" t="str">
        <f>IF(AND(VALUE(MONTH(jaar_zip[[#This Row],[Datum]]))=1,VALUE(WEEKNUM(jaar_zip[[#This Row],[Datum]],21))&gt;51),RIGHT(YEAR(jaar_zip[[#This Row],[Datum]])-1,2),RIGHT(YEAR(jaar_zip[[#This Row],[Datum]]),2))&amp;"-"&amp; TEXT(WEEKNUM(jaar_zip[[#This Row],[Datum]],21),"00")</f>
        <v>24-06</v>
      </c>
      <c r="L2605" s="101">
        <f>MONTH(jaar_zip[[#This Row],[Datum]])</f>
        <v>2</v>
      </c>
      <c r="M2605" s="101">
        <f>IF(ISNUMBER(jaar_zip[[#This Row],[etmaaltemperatuur]]),IF(jaar_zip[[#This Row],[etmaaltemperatuur]]&lt;stookgrens,stookgrens-jaar_zip[[#This Row],[etmaaltemperatuur]],0),"")</f>
        <v>9.4</v>
      </c>
      <c r="N2605" s="101">
        <f>IF(ISNUMBER(jaar_zip[[#This Row],[graaddagen]]),IF(OR(MONTH(jaar_zip[[#This Row],[Datum]])=1,MONTH(jaar_zip[[#This Row],[Datum]])=2,MONTH(jaar_zip[[#This Row],[Datum]])=11,MONTH(jaar_zip[[#This Row],[Datum]])=12),1.1,IF(OR(MONTH(jaar_zip[[#This Row],[Datum]])=3,MONTH(jaar_zip[[#This Row],[Datum]])=10),1,0.8))*jaar_zip[[#This Row],[graaddagen]],"")</f>
        <v>10.340000000000002</v>
      </c>
      <c r="O2605" s="101">
        <f>IF(ISNUMBER(jaar_zip[[#This Row],[etmaaltemperatuur]]),IF(jaar_zip[[#This Row],[etmaaltemperatuur]]&gt;stookgrens,jaar_zip[[#This Row],[etmaaltemperatuur]]-stookgrens,0),"")</f>
        <v>0</v>
      </c>
    </row>
    <row r="2606" spans="1:15" x14ac:dyDescent="0.3">
      <c r="A2606">
        <v>319</v>
      </c>
      <c r="B2606">
        <v>20240212</v>
      </c>
      <c r="C2606">
        <v>4.3</v>
      </c>
      <c r="D2606">
        <v>7</v>
      </c>
      <c r="E2606">
        <v>672</v>
      </c>
      <c r="F2606">
        <v>0.5</v>
      </c>
      <c r="G2606">
        <v>1006.3</v>
      </c>
      <c r="H2606">
        <v>87</v>
      </c>
      <c r="I2606" s="101" t="s">
        <v>33</v>
      </c>
      <c r="J2606" s="1">
        <f>DATEVALUE(RIGHT(jaar_zip[[#This Row],[YYYYMMDD]],2)&amp;"-"&amp;MID(jaar_zip[[#This Row],[YYYYMMDD]],5,2)&amp;"-"&amp;LEFT(jaar_zip[[#This Row],[YYYYMMDD]],4))</f>
        <v>45334</v>
      </c>
      <c r="K2606" s="101" t="str">
        <f>IF(AND(VALUE(MONTH(jaar_zip[[#This Row],[Datum]]))=1,VALUE(WEEKNUM(jaar_zip[[#This Row],[Datum]],21))&gt;51),RIGHT(YEAR(jaar_zip[[#This Row],[Datum]])-1,2),RIGHT(YEAR(jaar_zip[[#This Row],[Datum]]),2))&amp;"-"&amp; TEXT(WEEKNUM(jaar_zip[[#This Row],[Datum]],21),"00")</f>
        <v>24-07</v>
      </c>
      <c r="L2606" s="101">
        <f>MONTH(jaar_zip[[#This Row],[Datum]])</f>
        <v>2</v>
      </c>
      <c r="M2606" s="101">
        <f>IF(ISNUMBER(jaar_zip[[#This Row],[etmaaltemperatuur]]),IF(jaar_zip[[#This Row],[etmaaltemperatuur]]&lt;stookgrens,stookgrens-jaar_zip[[#This Row],[etmaaltemperatuur]],0),"")</f>
        <v>11</v>
      </c>
      <c r="N2606" s="101">
        <f>IF(ISNUMBER(jaar_zip[[#This Row],[graaddagen]]),IF(OR(MONTH(jaar_zip[[#This Row],[Datum]])=1,MONTH(jaar_zip[[#This Row],[Datum]])=2,MONTH(jaar_zip[[#This Row],[Datum]])=11,MONTH(jaar_zip[[#This Row],[Datum]])=12),1.1,IF(OR(MONTH(jaar_zip[[#This Row],[Datum]])=3,MONTH(jaar_zip[[#This Row],[Datum]])=10),1,0.8))*jaar_zip[[#This Row],[graaddagen]],"")</f>
        <v>12.100000000000001</v>
      </c>
      <c r="O2606" s="101">
        <f>IF(ISNUMBER(jaar_zip[[#This Row],[etmaaltemperatuur]]),IF(jaar_zip[[#This Row],[etmaaltemperatuur]]&gt;stookgrens,jaar_zip[[#This Row],[etmaaltemperatuur]]-stookgrens,0),"")</f>
        <v>0</v>
      </c>
    </row>
    <row r="2607" spans="1:15" x14ac:dyDescent="0.3">
      <c r="A2607">
        <v>319</v>
      </c>
      <c r="B2607">
        <v>20240213</v>
      </c>
      <c r="C2607">
        <v>5.6</v>
      </c>
      <c r="D2607">
        <v>7.5</v>
      </c>
      <c r="E2607">
        <v>721</v>
      </c>
      <c r="F2607">
        <v>0.5</v>
      </c>
      <c r="G2607">
        <v>1015.5</v>
      </c>
      <c r="H2607">
        <v>81</v>
      </c>
      <c r="I2607" s="101" t="s">
        <v>33</v>
      </c>
      <c r="J2607" s="1">
        <f>DATEVALUE(RIGHT(jaar_zip[[#This Row],[YYYYMMDD]],2)&amp;"-"&amp;MID(jaar_zip[[#This Row],[YYYYMMDD]],5,2)&amp;"-"&amp;LEFT(jaar_zip[[#This Row],[YYYYMMDD]],4))</f>
        <v>45335</v>
      </c>
      <c r="K2607" s="101" t="str">
        <f>IF(AND(VALUE(MONTH(jaar_zip[[#This Row],[Datum]]))=1,VALUE(WEEKNUM(jaar_zip[[#This Row],[Datum]],21))&gt;51),RIGHT(YEAR(jaar_zip[[#This Row],[Datum]])-1,2),RIGHT(YEAR(jaar_zip[[#This Row],[Datum]]),2))&amp;"-"&amp; TEXT(WEEKNUM(jaar_zip[[#This Row],[Datum]],21),"00")</f>
        <v>24-07</v>
      </c>
      <c r="L2607" s="101">
        <f>MONTH(jaar_zip[[#This Row],[Datum]])</f>
        <v>2</v>
      </c>
      <c r="M2607" s="101">
        <f>IF(ISNUMBER(jaar_zip[[#This Row],[etmaaltemperatuur]]),IF(jaar_zip[[#This Row],[etmaaltemperatuur]]&lt;stookgrens,stookgrens-jaar_zip[[#This Row],[etmaaltemperatuur]],0),"")</f>
        <v>10.5</v>
      </c>
      <c r="N2607" s="101">
        <f>IF(ISNUMBER(jaar_zip[[#This Row],[graaddagen]]),IF(OR(MONTH(jaar_zip[[#This Row],[Datum]])=1,MONTH(jaar_zip[[#This Row],[Datum]])=2,MONTH(jaar_zip[[#This Row],[Datum]])=11,MONTH(jaar_zip[[#This Row],[Datum]])=12),1.1,IF(OR(MONTH(jaar_zip[[#This Row],[Datum]])=3,MONTH(jaar_zip[[#This Row],[Datum]])=10),1,0.8))*jaar_zip[[#This Row],[graaddagen]],"")</f>
        <v>11.55</v>
      </c>
      <c r="O2607" s="101">
        <f>IF(ISNUMBER(jaar_zip[[#This Row],[etmaaltemperatuur]]),IF(jaar_zip[[#This Row],[etmaaltemperatuur]]&gt;stookgrens,jaar_zip[[#This Row],[etmaaltemperatuur]]-stookgrens,0),"")</f>
        <v>0</v>
      </c>
    </row>
    <row r="2608" spans="1:15" x14ac:dyDescent="0.3">
      <c r="A2608">
        <v>319</v>
      </c>
      <c r="B2608">
        <v>20240214</v>
      </c>
      <c r="C2608">
        <v>7</v>
      </c>
      <c r="D2608">
        <v>12.1</v>
      </c>
      <c r="E2608">
        <v>192</v>
      </c>
      <c r="F2608">
        <v>2.2000000000000002</v>
      </c>
      <c r="G2608">
        <v>1015.7</v>
      </c>
      <c r="H2608">
        <v>91</v>
      </c>
      <c r="I2608" s="101" t="s">
        <v>33</v>
      </c>
      <c r="J2608" s="1">
        <f>DATEVALUE(RIGHT(jaar_zip[[#This Row],[YYYYMMDD]],2)&amp;"-"&amp;MID(jaar_zip[[#This Row],[YYYYMMDD]],5,2)&amp;"-"&amp;LEFT(jaar_zip[[#This Row],[YYYYMMDD]],4))</f>
        <v>45336</v>
      </c>
      <c r="K2608" s="101" t="str">
        <f>IF(AND(VALUE(MONTH(jaar_zip[[#This Row],[Datum]]))=1,VALUE(WEEKNUM(jaar_zip[[#This Row],[Datum]],21))&gt;51),RIGHT(YEAR(jaar_zip[[#This Row],[Datum]])-1,2),RIGHT(YEAR(jaar_zip[[#This Row],[Datum]]),2))&amp;"-"&amp; TEXT(WEEKNUM(jaar_zip[[#This Row],[Datum]],21),"00")</f>
        <v>24-07</v>
      </c>
      <c r="L2608" s="101">
        <f>MONTH(jaar_zip[[#This Row],[Datum]])</f>
        <v>2</v>
      </c>
      <c r="M2608" s="101">
        <f>IF(ISNUMBER(jaar_zip[[#This Row],[etmaaltemperatuur]]),IF(jaar_zip[[#This Row],[etmaaltemperatuur]]&lt;stookgrens,stookgrens-jaar_zip[[#This Row],[etmaaltemperatuur]],0),"")</f>
        <v>5.9</v>
      </c>
      <c r="N2608" s="101">
        <f>IF(ISNUMBER(jaar_zip[[#This Row],[graaddagen]]),IF(OR(MONTH(jaar_zip[[#This Row],[Datum]])=1,MONTH(jaar_zip[[#This Row],[Datum]])=2,MONTH(jaar_zip[[#This Row],[Datum]])=11,MONTH(jaar_zip[[#This Row],[Datum]])=12),1.1,IF(OR(MONTH(jaar_zip[[#This Row],[Datum]])=3,MONTH(jaar_zip[[#This Row],[Datum]])=10),1,0.8))*jaar_zip[[#This Row],[graaddagen]],"")</f>
        <v>6.4900000000000011</v>
      </c>
      <c r="O2608" s="101">
        <f>IF(ISNUMBER(jaar_zip[[#This Row],[etmaaltemperatuur]]),IF(jaar_zip[[#This Row],[etmaaltemperatuur]]&gt;stookgrens,jaar_zip[[#This Row],[etmaaltemperatuur]]-stookgrens,0),"")</f>
        <v>0</v>
      </c>
    </row>
    <row r="2609" spans="1:15" x14ac:dyDescent="0.3">
      <c r="A2609">
        <v>319</v>
      </c>
      <c r="B2609">
        <v>20240215</v>
      </c>
      <c r="C2609">
        <v>3.9</v>
      </c>
      <c r="D2609">
        <v>13.8</v>
      </c>
      <c r="E2609">
        <v>548</v>
      </c>
      <c r="F2609">
        <v>5.8</v>
      </c>
      <c r="G2609">
        <v>1012.2</v>
      </c>
      <c r="H2609">
        <v>80</v>
      </c>
      <c r="I2609" s="101" t="s">
        <v>33</v>
      </c>
      <c r="J2609" s="1">
        <f>DATEVALUE(RIGHT(jaar_zip[[#This Row],[YYYYMMDD]],2)&amp;"-"&amp;MID(jaar_zip[[#This Row],[YYYYMMDD]],5,2)&amp;"-"&amp;LEFT(jaar_zip[[#This Row],[YYYYMMDD]],4))</f>
        <v>45337</v>
      </c>
      <c r="K2609" s="101" t="str">
        <f>IF(AND(VALUE(MONTH(jaar_zip[[#This Row],[Datum]]))=1,VALUE(WEEKNUM(jaar_zip[[#This Row],[Datum]],21))&gt;51),RIGHT(YEAR(jaar_zip[[#This Row],[Datum]])-1,2),RIGHT(YEAR(jaar_zip[[#This Row],[Datum]]),2))&amp;"-"&amp; TEXT(WEEKNUM(jaar_zip[[#This Row],[Datum]],21),"00")</f>
        <v>24-07</v>
      </c>
      <c r="L2609" s="101">
        <f>MONTH(jaar_zip[[#This Row],[Datum]])</f>
        <v>2</v>
      </c>
      <c r="M2609" s="101">
        <f>IF(ISNUMBER(jaar_zip[[#This Row],[etmaaltemperatuur]]),IF(jaar_zip[[#This Row],[etmaaltemperatuur]]&lt;stookgrens,stookgrens-jaar_zip[[#This Row],[etmaaltemperatuur]],0),"")</f>
        <v>4.1999999999999993</v>
      </c>
      <c r="N2609" s="101">
        <f>IF(ISNUMBER(jaar_zip[[#This Row],[graaddagen]]),IF(OR(MONTH(jaar_zip[[#This Row],[Datum]])=1,MONTH(jaar_zip[[#This Row],[Datum]])=2,MONTH(jaar_zip[[#This Row],[Datum]])=11,MONTH(jaar_zip[[#This Row],[Datum]])=12),1.1,IF(OR(MONTH(jaar_zip[[#This Row],[Datum]])=3,MONTH(jaar_zip[[#This Row],[Datum]])=10),1,0.8))*jaar_zip[[#This Row],[graaddagen]],"")</f>
        <v>4.6199999999999992</v>
      </c>
      <c r="O2609" s="101">
        <f>IF(ISNUMBER(jaar_zip[[#This Row],[etmaaltemperatuur]]),IF(jaar_zip[[#This Row],[etmaaltemperatuur]]&gt;stookgrens,jaar_zip[[#This Row],[etmaaltemperatuur]]-stookgrens,0),"")</f>
        <v>0</v>
      </c>
    </row>
    <row r="2610" spans="1:15" x14ac:dyDescent="0.3">
      <c r="A2610">
        <v>319</v>
      </c>
      <c r="B2610">
        <v>20240216</v>
      </c>
      <c r="C2610">
        <v>4.5</v>
      </c>
      <c r="D2610">
        <v>11.9</v>
      </c>
      <c r="E2610">
        <v>279</v>
      </c>
      <c r="F2610">
        <v>1.3</v>
      </c>
      <c r="G2610">
        <v>1015.6</v>
      </c>
      <c r="H2610">
        <v>85</v>
      </c>
      <c r="I2610" s="101" t="s">
        <v>33</v>
      </c>
      <c r="J2610" s="1">
        <f>DATEVALUE(RIGHT(jaar_zip[[#This Row],[YYYYMMDD]],2)&amp;"-"&amp;MID(jaar_zip[[#This Row],[YYYYMMDD]],5,2)&amp;"-"&amp;LEFT(jaar_zip[[#This Row],[YYYYMMDD]],4))</f>
        <v>45338</v>
      </c>
      <c r="K2610" s="101" t="str">
        <f>IF(AND(VALUE(MONTH(jaar_zip[[#This Row],[Datum]]))=1,VALUE(WEEKNUM(jaar_zip[[#This Row],[Datum]],21))&gt;51),RIGHT(YEAR(jaar_zip[[#This Row],[Datum]])-1,2),RIGHT(YEAR(jaar_zip[[#This Row],[Datum]]),2))&amp;"-"&amp; TEXT(WEEKNUM(jaar_zip[[#This Row],[Datum]],21),"00")</f>
        <v>24-07</v>
      </c>
      <c r="L2610" s="101">
        <f>MONTH(jaar_zip[[#This Row],[Datum]])</f>
        <v>2</v>
      </c>
      <c r="M2610" s="101">
        <f>IF(ISNUMBER(jaar_zip[[#This Row],[etmaaltemperatuur]]),IF(jaar_zip[[#This Row],[etmaaltemperatuur]]&lt;stookgrens,stookgrens-jaar_zip[[#This Row],[etmaaltemperatuur]],0),"")</f>
        <v>6.1</v>
      </c>
      <c r="N2610" s="101">
        <f>IF(ISNUMBER(jaar_zip[[#This Row],[graaddagen]]),IF(OR(MONTH(jaar_zip[[#This Row],[Datum]])=1,MONTH(jaar_zip[[#This Row],[Datum]])=2,MONTH(jaar_zip[[#This Row],[Datum]])=11,MONTH(jaar_zip[[#This Row],[Datum]])=12),1.1,IF(OR(MONTH(jaar_zip[[#This Row],[Datum]])=3,MONTH(jaar_zip[[#This Row],[Datum]])=10),1,0.8))*jaar_zip[[#This Row],[graaddagen]],"")</f>
        <v>6.71</v>
      </c>
      <c r="O2610" s="101">
        <f>IF(ISNUMBER(jaar_zip[[#This Row],[etmaaltemperatuur]]),IF(jaar_zip[[#This Row],[etmaaltemperatuur]]&gt;stookgrens,jaar_zip[[#This Row],[etmaaltemperatuur]]-stookgrens,0),"")</f>
        <v>0</v>
      </c>
    </row>
    <row r="2611" spans="1:15" x14ac:dyDescent="0.3">
      <c r="A2611">
        <v>319</v>
      </c>
      <c r="B2611">
        <v>20240217</v>
      </c>
      <c r="C2611">
        <v>3.6</v>
      </c>
      <c r="D2611">
        <v>11</v>
      </c>
      <c r="E2611">
        <v>614</v>
      </c>
      <c r="F2611">
        <v>-0.1</v>
      </c>
      <c r="G2611">
        <v>1030.8</v>
      </c>
      <c r="H2611">
        <v>83</v>
      </c>
      <c r="I2611" s="101" t="s">
        <v>33</v>
      </c>
      <c r="J2611" s="1">
        <f>DATEVALUE(RIGHT(jaar_zip[[#This Row],[YYYYMMDD]],2)&amp;"-"&amp;MID(jaar_zip[[#This Row],[YYYYMMDD]],5,2)&amp;"-"&amp;LEFT(jaar_zip[[#This Row],[YYYYMMDD]],4))</f>
        <v>45339</v>
      </c>
      <c r="K2611" s="101" t="str">
        <f>IF(AND(VALUE(MONTH(jaar_zip[[#This Row],[Datum]]))=1,VALUE(WEEKNUM(jaar_zip[[#This Row],[Datum]],21))&gt;51),RIGHT(YEAR(jaar_zip[[#This Row],[Datum]])-1,2),RIGHT(YEAR(jaar_zip[[#This Row],[Datum]]),2))&amp;"-"&amp; TEXT(WEEKNUM(jaar_zip[[#This Row],[Datum]],21),"00")</f>
        <v>24-07</v>
      </c>
      <c r="L2611" s="101">
        <f>MONTH(jaar_zip[[#This Row],[Datum]])</f>
        <v>2</v>
      </c>
      <c r="M2611" s="101">
        <f>IF(ISNUMBER(jaar_zip[[#This Row],[etmaaltemperatuur]]),IF(jaar_zip[[#This Row],[etmaaltemperatuur]]&lt;stookgrens,stookgrens-jaar_zip[[#This Row],[etmaaltemperatuur]],0),"")</f>
        <v>7</v>
      </c>
      <c r="N2611" s="101">
        <f>IF(ISNUMBER(jaar_zip[[#This Row],[graaddagen]]),IF(OR(MONTH(jaar_zip[[#This Row],[Datum]])=1,MONTH(jaar_zip[[#This Row],[Datum]])=2,MONTH(jaar_zip[[#This Row],[Datum]])=11,MONTH(jaar_zip[[#This Row],[Datum]])=12),1.1,IF(OR(MONTH(jaar_zip[[#This Row],[Datum]])=3,MONTH(jaar_zip[[#This Row],[Datum]])=10),1,0.8))*jaar_zip[[#This Row],[graaddagen]],"")</f>
        <v>7.7000000000000011</v>
      </c>
      <c r="O2611" s="101">
        <f>IF(ISNUMBER(jaar_zip[[#This Row],[etmaaltemperatuur]]),IF(jaar_zip[[#This Row],[etmaaltemperatuur]]&gt;stookgrens,jaar_zip[[#This Row],[etmaaltemperatuur]]-stookgrens,0),"")</f>
        <v>0</v>
      </c>
    </row>
    <row r="2612" spans="1:15" x14ac:dyDescent="0.3">
      <c r="A2612">
        <v>319</v>
      </c>
      <c r="B2612">
        <v>20240218</v>
      </c>
      <c r="C2612">
        <v>6.8</v>
      </c>
      <c r="D2612">
        <v>10.4</v>
      </c>
      <c r="E2612">
        <v>190</v>
      </c>
      <c r="F2612">
        <v>7.4</v>
      </c>
      <c r="G2612">
        <v>1025.8</v>
      </c>
      <c r="H2612">
        <v>88</v>
      </c>
      <c r="I2612" s="101" t="s">
        <v>33</v>
      </c>
      <c r="J2612" s="1">
        <f>DATEVALUE(RIGHT(jaar_zip[[#This Row],[YYYYMMDD]],2)&amp;"-"&amp;MID(jaar_zip[[#This Row],[YYYYMMDD]],5,2)&amp;"-"&amp;LEFT(jaar_zip[[#This Row],[YYYYMMDD]],4))</f>
        <v>45340</v>
      </c>
      <c r="K2612" s="101" t="str">
        <f>IF(AND(VALUE(MONTH(jaar_zip[[#This Row],[Datum]]))=1,VALUE(WEEKNUM(jaar_zip[[#This Row],[Datum]],21))&gt;51),RIGHT(YEAR(jaar_zip[[#This Row],[Datum]])-1,2),RIGHT(YEAR(jaar_zip[[#This Row],[Datum]]),2))&amp;"-"&amp; TEXT(WEEKNUM(jaar_zip[[#This Row],[Datum]],21),"00")</f>
        <v>24-07</v>
      </c>
      <c r="L2612" s="101">
        <f>MONTH(jaar_zip[[#This Row],[Datum]])</f>
        <v>2</v>
      </c>
      <c r="M2612" s="101">
        <f>IF(ISNUMBER(jaar_zip[[#This Row],[etmaaltemperatuur]]),IF(jaar_zip[[#This Row],[etmaaltemperatuur]]&lt;stookgrens,stookgrens-jaar_zip[[#This Row],[etmaaltemperatuur]],0),"")</f>
        <v>7.6</v>
      </c>
      <c r="N2612" s="101">
        <f>IF(ISNUMBER(jaar_zip[[#This Row],[graaddagen]]),IF(OR(MONTH(jaar_zip[[#This Row],[Datum]])=1,MONTH(jaar_zip[[#This Row],[Datum]])=2,MONTH(jaar_zip[[#This Row],[Datum]])=11,MONTH(jaar_zip[[#This Row],[Datum]])=12),1.1,IF(OR(MONTH(jaar_zip[[#This Row],[Datum]])=3,MONTH(jaar_zip[[#This Row],[Datum]])=10),1,0.8))*jaar_zip[[#This Row],[graaddagen]],"")</f>
        <v>8.36</v>
      </c>
      <c r="O2612" s="101">
        <f>IF(ISNUMBER(jaar_zip[[#This Row],[etmaaltemperatuur]]),IF(jaar_zip[[#This Row],[etmaaltemperatuur]]&gt;stookgrens,jaar_zip[[#This Row],[etmaaltemperatuur]]-stookgrens,0),"")</f>
        <v>0</v>
      </c>
    </row>
    <row r="2613" spans="1:15" x14ac:dyDescent="0.3">
      <c r="A2613">
        <v>319</v>
      </c>
      <c r="B2613">
        <v>20240219</v>
      </c>
      <c r="C2613">
        <v>4.3</v>
      </c>
      <c r="D2613">
        <v>8.9</v>
      </c>
      <c r="E2613">
        <v>253</v>
      </c>
      <c r="F2613">
        <v>0.6</v>
      </c>
      <c r="G2613">
        <v>1028.4000000000001</v>
      </c>
      <c r="H2613">
        <v>92</v>
      </c>
      <c r="I2613" s="101" t="s">
        <v>33</v>
      </c>
      <c r="J2613" s="1">
        <f>DATEVALUE(RIGHT(jaar_zip[[#This Row],[YYYYMMDD]],2)&amp;"-"&amp;MID(jaar_zip[[#This Row],[YYYYMMDD]],5,2)&amp;"-"&amp;LEFT(jaar_zip[[#This Row],[YYYYMMDD]],4))</f>
        <v>45341</v>
      </c>
      <c r="K2613" s="101" t="str">
        <f>IF(AND(VALUE(MONTH(jaar_zip[[#This Row],[Datum]]))=1,VALUE(WEEKNUM(jaar_zip[[#This Row],[Datum]],21))&gt;51),RIGHT(YEAR(jaar_zip[[#This Row],[Datum]])-1,2),RIGHT(YEAR(jaar_zip[[#This Row],[Datum]]),2))&amp;"-"&amp; TEXT(WEEKNUM(jaar_zip[[#This Row],[Datum]],21),"00")</f>
        <v>24-08</v>
      </c>
      <c r="L2613" s="101">
        <f>MONTH(jaar_zip[[#This Row],[Datum]])</f>
        <v>2</v>
      </c>
      <c r="M2613" s="101">
        <f>IF(ISNUMBER(jaar_zip[[#This Row],[etmaaltemperatuur]]),IF(jaar_zip[[#This Row],[etmaaltemperatuur]]&lt;stookgrens,stookgrens-jaar_zip[[#This Row],[etmaaltemperatuur]],0),"")</f>
        <v>9.1</v>
      </c>
      <c r="N2613" s="101">
        <f>IF(ISNUMBER(jaar_zip[[#This Row],[graaddagen]]),IF(OR(MONTH(jaar_zip[[#This Row],[Datum]])=1,MONTH(jaar_zip[[#This Row],[Datum]])=2,MONTH(jaar_zip[[#This Row],[Datum]])=11,MONTH(jaar_zip[[#This Row],[Datum]])=12),1.1,IF(OR(MONTH(jaar_zip[[#This Row],[Datum]])=3,MONTH(jaar_zip[[#This Row],[Datum]])=10),1,0.8))*jaar_zip[[#This Row],[graaddagen]],"")</f>
        <v>10.01</v>
      </c>
      <c r="O2613" s="101">
        <f>IF(ISNUMBER(jaar_zip[[#This Row],[etmaaltemperatuur]]),IF(jaar_zip[[#This Row],[etmaaltemperatuur]]&gt;stookgrens,jaar_zip[[#This Row],[etmaaltemperatuur]]-stookgrens,0),"")</f>
        <v>0</v>
      </c>
    </row>
    <row r="2614" spans="1:15" x14ac:dyDescent="0.3">
      <c r="A2614">
        <v>319</v>
      </c>
      <c r="B2614">
        <v>20240220</v>
      </c>
      <c r="C2614">
        <v>5.6</v>
      </c>
      <c r="D2614">
        <v>8.5</v>
      </c>
      <c r="E2614">
        <v>475</v>
      </c>
      <c r="F2614">
        <v>-0.1</v>
      </c>
      <c r="G2614">
        <v>1027.0999999999999</v>
      </c>
      <c r="H2614">
        <v>87</v>
      </c>
      <c r="I2614" s="101" t="s">
        <v>33</v>
      </c>
      <c r="J2614" s="1">
        <f>DATEVALUE(RIGHT(jaar_zip[[#This Row],[YYYYMMDD]],2)&amp;"-"&amp;MID(jaar_zip[[#This Row],[YYYYMMDD]],5,2)&amp;"-"&amp;LEFT(jaar_zip[[#This Row],[YYYYMMDD]],4))</f>
        <v>45342</v>
      </c>
      <c r="K2614" s="101" t="str">
        <f>IF(AND(VALUE(MONTH(jaar_zip[[#This Row],[Datum]]))=1,VALUE(WEEKNUM(jaar_zip[[#This Row],[Datum]],21))&gt;51),RIGHT(YEAR(jaar_zip[[#This Row],[Datum]])-1,2),RIGHT(YEAR(jaar_zip[[#This Row],[Datum]]),2))&amp;"-"&amp; TEXT(WEEKNUM(jaar_zip[[#This Row],[Datum]],21),"00")</f>
        <v>24-08</v>
      </c>
      <c r="L2614" s="101">
        <f>MONTH(jaar_zip[[#This Row],[Datum]])</f>
        <v>2</v>
      </c>
      <c r="M2614" s="101">
        <f>IF(ISNUMBER(jaar_zip[[#This Row],[etmaaltemperatuur]]),IF(jaar_zip[[#This Row],[etmaaltemperatuur]]&lt;stookgrens,stookgrens-jaar_zip[[#This Row],[etmaaltemperatuur]],0),"")</f>
        <v>9.5</v>
      </c>
      <c r="N2614" s="101">
        <f>IF(ISNUMBER(jaar_zip[[#This Row],[graaddagen]]),IF(OR(MONTH(jaar_zip[[#This Row],[Datum]])=1,MONTH(jaar_zip[[#This Row],[Datum]])=2,MONTH(jaar_zip[[#This Row],[Datum]])=11,MONTH(jaar_zip[[#This Row],[Datum]])=12),1.1,IF(OR(MONTH(jaar_zip[[#This Row],[Datum]])=3,MONTH(jaar_zip[[#This Row],[Datum]])=10),1,0.8))*jaar_zip[[#This Row],[graaddagen]],"")</f>
        <v>10.450000000000001</v>
      </c>
      <c r="O2614" s="101">
        <f>IF(ISNUMBER(jaar_zip[[#This Row],[etmaaltemperatuur]]),IF(jaar_zip[[#This Row],[etmaaltemperatuur]]&gt;stookgrens,jaar_zip[[#This Row],[etmaaltemperatuur]]-stookgrens,0),"")</f>
        <v>0</v>
      </c>
    </row>
    <row r="2615" spans="1:15" x14ac:dyDescent="0.3">
      <c r="A2615">
        <v>319</v>
      </c>
      <c r="B2615">
        <v>20240221</v>
      </c>
      <c r="C2615">
        <v>7.1</v>
      </c>
      <c r="D2615">
        <v>9.4</v>
      </c>
      <c r="E2615">
        <v>207</v>
      </c>
      <c r="F2615">
        <v>5</v>
      </c>
      <c r="G2615">
        <v>1010.7</v>
      </c>
      <c r="H2615">
        <v>90</v>
      </c>
      <c r="I2615" s="101" t="s">
        <v>33</v>
      </c>
      <c r="J2615" s="1">
        <f>DATEVALUE(RIGHT(jaar_zip[[#This Row],[YYYYMMDD]],2)&amp;"-"&amp;MID(jaar_zip[[#This Row],[YYYYMMDD]],5,2)&amp;"-"&amp;LEFT(jaar_zip[[#This Row],[YYYYMMDD]],4))</f>
        <v>45343</v>
      </c>
      <c r="K2615" s="101" t="str">
        <f>IF(AND(VALUE(MONTH(jaar_zip[[#This Row],[Datum]]))=1,VALUE(WEEKNUM(jaar_zip[[#This Row],[Datum]],21))&gt;51),RIGHT(YEAR(jaar_zip[[#This Row],[Datum]])-1,2),RIGHT(YEAR(jaar_zip[[#This Row],[Datum]]),2))&amp;"-"&amp; TEXT(WEEKNUM(jaar_zip[[#This Row],[Datum]],21),"00")</f>
        <v>24-08</v>
      </c>
      <c r="L2615" s="101">
        <f>MONTH(jaar_zip[[#This Row],[Datum]])</f>
        <v>2</v>
      </c>
      <c r="M2615" s="101">
        <f>IF(ISNUMBER(jaar_zip[[#This Row],[etmaaltemperatuur]]),IF(jaar_zip[[#This Row],[etmaaltemperatuur]]&lt;stookgrens,stookgrens-jaar_zip[[#This Row],[etmaaltemperatuur]],0),"")</f>
        <v>8.6</v>
      </c>
      <c r="N2615" s="101">
        <f>IF(ISNUMBER(jaar_zip[[#This Row],[graaddagen]]),IF(OR(MONTH(jaar_zip[[#This Row],[Datum]])=1,MONTH(jaar_zip[[#This Row],[Datum]])=2,MONTH(jaar_zip[[#This Row],[Datum]])=11,MONTH(jaar_zip[[#This Row],[Datum]])=12),1.1,IF(OR(MONTH(jaar_zip[[#This Row],[Datum]])=3,MONTH(jaar_zip[[#This Row],[Datum]])=10),1,0.8))*jaar_zip[[#This Row],[graaddagen]],"")</f>
        <v>9.4600000000000009</v>
      </c>
      <c r="O2615" s="101">
        <f>IF(ISNUMBER(jaar_zip[[#This Row],[etmaaltemperatuur]]),IF(jaar_zip[[#This Row],[etmaaltemperatuur]]&gt;stookgrens,jaar_zip[[#This Row],[etmaaltemperatuur]]-stookgrens,0),"")</f>
        <v>0</v>
      </c>
    </row>
    <row r="2616" spans="1:15" x14ac:dyDescent="0.3">
      <c r="A2616">
        <v>319</v>
      </c>
      <c r="B2616">
        <v>20240222</v>
      </c>
      <c r="C2616">
        <v>7.5</v>
      </c>
      <c r="D2616">
        <v>9.9</v>
      </c>
      <c r="E2616">
        <v>305</v>
      </c>
      <c r="F2616">
        <v>1.2</v>
      </c>
      <c r="G2616">
        <v>987.3</v>
      </c>
      <c r="H2616">
        <v>88</v>
      </c>
      <c r="I2616" s="101" t="s">
        <v>33</v>
      </c>
      <c r="J2616" s="1">
        <f>DATEVALUE(RIGHT(jaar_zip[[#This Row],[YYYYMMDD]],2)&amp;"-"&amp;MID(jaar_zip[[#This Row],[YYYYMMDD]],5,2)&amp;"-"&amp;LEFT(jaar_zip[[#This Row],[YYYYMMDD]],4))</f>
        <v>45344</v>
      </c>
      <c r="K2616" s="101" t="str">
        <f>IF(AND(VALUE(MONTH(jaar_zip[[#This Row],[Datum]]))=1,VALUE(WEEKNUM(jaar_zip[[#This Row],[Datum]],21))&gt;51),RIGHT(YEAR(jaar_zip[[#This Row],[Datum]])-1,2),RIGHT(YEAR(jaar_zip[[#This Row],[Datum]]),2))&amp;"-"&amp; TEXT(WEEKNUM(jaar_zip[[#This Row],[Datum]],21),"00")</f>
        <v>24-08</v>
      </c>
      <c r="L2616" s="101">
        <f>MONTH(jaar_zip[[#This Row],[Datum]])</f>
        <v>2</v>
      </c>
      <c r="M2616" s="101">
        <f>IF(ISNUMBER(jaar_zip[[#This Row],[etmaaltemperatuur]]),IF(jaar_zip[[#This Row],[etmaaltemperatuur]]&lt;stookgrens,stookgrens-jaar_zip[[#This Row],[etmaaltemperatuur]],0),"")</f>
        <v>8.1</v>
      </c>
      <c r="N2616" s="101">
        <f>IF(ISNUMBER(jaar_zip[[#This Row],[graaddagen]]),IF(OR(MONTH(jaar_zip[[#This Row],[Datum]])=1,MONTH(jaar_zip[[#This Row],[Datum]])=2,MONTH(jaar_zip[[#This Row],[Datum]])=11,MONTH(jaar_zip[[#This Row],[Datum]])=12),1.1,IF(OR(MONTH(jaar_zip[[#This Row],[Datum]])=3,MONTH(jaar_zip[[#This Row],[Datum]])=10),1,0.8))*jaar_zip[[#This Row],[graaddagen]],"")</f>
        <v>8.91</v>
      </c>
      <c r="O2616" s="101">
        <f>IF(ISNUMBER(jaar_zip[[#This Row],[etmaaltemperatuur]]),IF(jaar_zip[[#This Row],[etmaaltemperatuur]]&gt;stookgrens,jaar_zip[[#This Row],[etmaaltemperatuur]]-stookgrens,0),"")</f>
        <v>0</v>
      </c>
    </row>
    <row r="2617" spans="1:15" x14ac:dyDescent="0.3">
      <c r="A2617">
        <v>319</v>
      </c>
      <c r="B2617">
        <v>20240223</v>
      </c>
      <c r="C2617">
        <v>7.1</v>
      </c>
      <c r="D2617">
        <v>6</v>
      </c>
      <c r="E2617">
        <v>570</v>
      </c>
      <c r="F2617">
        <v>4.5</v>
      </c>
      <c r="G2617">
        <v>990.8</v>
      </c>
      <c r="H2617">
        <v>83</v>
      </c>
      <c r="I2617" s="101" t="s">
        <v>33</v>
      </c>
      <c r="J2617" s="1">
        <f>DATEVALUE(RIGHT(jaar_zip[[#This Row],[YYYYMMDD]],2)&amp;"-"&amp;MID(jaar_zip[[#This Row],[YYYYMMDD]],5,2)&amp;"-"&amp;LEFT(jaar_zip[[#This Row],[YYYYMMDD]],4))</f>
        <v>45345</v>
      </c>
      <c r="K2617" s="101" t="str">
        <f>IF(AND(VALUE(MONTH(jaar_zip[[#This Row],[Datum]]))=1,VALUE(WEEKNUM(jaar_zip[[#This Row],[Datum]],21))&gt;51),RIGHT(YEAR(jaar_zip[[#This Row],[Datum]])-1,2),RIGHT(YEAR(jaar_zip[[#This Row],[Datum]]),2))&amp;"-"&amp; TEXT(WEEKNUM(jaar_zip[[#This Row],[Datum]],21),"00")</f>
        <v>24-08</v>
      </c>
      <c r="L2617" s="101">
        <f>MONTH(jaar_zip[[#This Row],[Datum]])</f>
        <v>2</v>
      </c>
      <c r="M2617" s="101">
        <f>IF(ISNUMBER(jaar_zip[[#This Row],[etmaaltemperatuur]]),IF(jaar_zip[[#This Row],[etmaaltemperatuur]]&lt;stookgrens,stookgrens-jaar_zip[[#This Row],[etmaaltemperatuur]],0),"")</f>
        <v>12</v>
      </c>
      <c r="N2617" s="101">
        <f>IF(ISNUMBER(jaar_zip[[#This Row],[graaddagen]]),IF(OR(MONTH(jaar_zip[[#This Row],[Datum]])=1,MONTH(jaar_zip[[#This Row],[Datum]])=2,MONTH(jaar_zip[[#This Row],[Datum]])=11,MONTH(jaar_zip[[#This Row],[Datum]])=12),1.1,IF(OR(MONTH(jaar_zip[[#This Row],[Datum]])=3,MONTH(jaar_zip[[#This Row],[Datum]])=10),1,0.8))*jaar_zip[[#This Row],[graaddagen]],"")</f>
        <v>13.200000000000001</v>
      </c>
      <c r="O2617" s="101">
        <f>IF(ISNUMBER(jaar_zip[[#This Row],[etmaaltemperatuur]]),IF(jaar_zip[[#This Row],[etmaaltemperatuur]]&gt;stookgrens,jaar_zip[[#This Row],[etmaaltemperatuur]]-stookgrens,0),"")</f>
        <v>0</v>
      </c>
    </row>
    <row r="2618" spans="1:15" x14ac:dyDescent="0.3">
      <c r="A2618">
        <v>319</v>
      </c>
      <c r="B2618">
        <v>20240224</v>
      </c>
      <c r="C2618">
        <v>4.5</v>
      </c>
      <c r="D2618">
        <v>5.4</v>
      </c>
      <c r="E2618">
        <v>414</v>
      </c>
      <c r="F2618">
        <v>1.5</v>
      </c>
      <c r="G2618">
        <v>997.6</v>
      </c>
      <c r="H2618">
        <v>84</v>
      </c>
      <c r="I2618" s="101" t="s">
        <v>33</v>
      </c>
      <c r="J2618" s="1">
        <f>DATEVALUE(RIGHT(jaar_zip[[#This Row],[YYYYMMDD]],2)&amp;"-"&amp;MID(jaar_zip[[#This Row],[YYYYMMDD]],5,2)&amp;"-"&amp;LEFT(jaar_zip[[#This Row],[YYYYMMDD]],4))</f>
        <v>45346</v>
      </c>
      <c r="K2618" s="101" t="str">
        <f>IF(AND(VALUE(MONTH(jaar_zip[[#This Row],[Datum]]))=1,VALUE(WEEKNUM(jaar_zip[[#This Row],[Datum]],21))&gt;51),RIGHT(YEAR(jaar_zip[[#This Row],[Datum]])-1,2),RIGHT(YEAR(jaar_zip[[#This Row],[Datum]]),2))&amp;"-"&amp; TEXT(WEEKNUM(jaar_zip[[#This Row],[Datum]],21),"00")</f>
        <v>24-08</v>
      </c>
      <c r="L2618" s="101">
        <f>MONTH(jaar_zip[[#This Row],[Datum]])</f>
        <v>2</v>
      </c>
      <c r="M2618" s="101">
        <f>IF(ISNUMBER(jaar_zip[[#This Row],[etmaaltemperatuur]]),IF(jaar_zip[[#This Row],[etmaaltemperatuur]]&lt;stookgrens,stookgrens-jaar_zip[[#This Row],[etmaaltemperatuur]],0),"")</f>
        <v>12.6</v>
      </c>
      <c r="N2618" s="101">
        <f>IF(ISNUMBER(jaar_zip[[#This Row],[graaddagen]]),IF(OR(MONTH(jaar_zip[[#This Row],[Datum]])=1,MONTH(jaar_zip[[#This Row],[Datum]])=2,MONTH(jaar_zip[[#This Row],[Datum]])=11,MONTH(jaar_zip[[#This Row],[Datum]])=12),1.1,IF(OR(MONTH(jaar_zip[[#This Row],[Datum]])=3,MONTH(jaar_zip[[#This Row],[Datum]])=10),1,0.8))*jaar_zip[[#This Row],[graaddagen]],"")</f>
        <v>13.860000000000001</v>
      </c>
      <c r="O2618" s="101">
        <f>IF(ISNUMBER(jaar_zip[[#This Row],[etmaaltemperatuur]]),IF(jaar_zip[[#This Row],[etmaaltemperatuur]]&gt;stookgrens,jaar_zip[[#This Row],[etmaaltemperatuur]]-stookgrens,0),"")</f>
        <v>0</v>
      </c>
    </row>
    <row r="2619" spans="1:15" x14ac:dyDescent="0.3">
      <c r="A2619">
        <v>319</v>
      </c>
      <c r="B2619">
        <v>20240225</v>
      </c>
      <c r="C2619">
        <v>4.5</v>
      </c>
      <c r="D2619">
        <v>7.5</v>
      </c>
      <c r="E2619">
        <v>658</v>
      </c>
      <c r="F2619">
        <v>0.2</v>
      </c>
      <c r="G2619">
        <v>998.4</v>
      </c>
      <c r="H2619">
        <v>80</v>
      </c>
      <c r="I2619" s="101" t="s">
        <v>33</v>
      </c>
      <c r="J2619" s="1">
        <f>DATEVALUE(RIGHT(jaar_zip[[#This Row],[YYYYMMDD]],2)&amp;"-"&amp;MID(jaar_zip[[#This Row],[YYYYMMDD]],5,2)&amp;"-"&amp;LEFT(jaar_zip[[#This Row],[YYYYMMDD]],4))</f>
        <v>45347</v>
      </c>
      <c r="K2619" s="101" t="str">
        <f>IF(AND(VALUE(MONTH(jaar_zip[[#This Row],[Datum]]))=1,VALUE(WEEKNUM(jaar_zip[[#This Row],[Datum]],21))&gt;51),RIGHT(YEAR(jaar_zip[[#This Row],[Datum]])-1,2),RIGHT(YEAR(jaar_zip[[#This Row],[Datum]]),2))&amp;"-"&amp; TEXT(WEEKNUM(jaar_zip[[#This Row],[Datum]],21),"00")</f>
        <v>24-08</v>
      </c>
      <c r="L2619" s="101">
        <f>MONTH(jaar_zip[[#This Row],[Datum]])</f>
        <v>2</v>
      </c>
      <c r="M2619" s="101">
        <f>IF(ISNUMBER(jaar_zip[[#This Row],[etmaaltemperatuur]]),IF(jaar_zip[[#This Row],[etmaaltemperatuur]]&lt;stookgrens,stookgrens-jaar_zip[[#This Row],[etmaaltemperatuur]],0),"")</f>
        <v>10.5</v>
      </c>
      <c r="N2619" s="101">
        <f>IF(ISNUMBER(jaar_zip[[#This Row],[graaddagen]]),IF(OR(MONTH(jaar_zip[[#This Row],[Datum]])=1,MONTH(jaar_zip[[#This Row],[Datum]])=2,MONTH(jaar_zip[[#This Row],[Datum]])=11,MONTH(jaar_zip[[#This Row],[Datum]])=12),1.1,IF(OR(MONTH(jaar_zip[[#This Row],[Datum]])=3,MONTH(jaar_zip[[#This Row],[Datum]])=10),1,0.8))*jaar_zip[[#This Row],[graaddagen]],"")</f>
        <v>11.55</v>
      </c>
      <c r="O2619" s="101">
        <f>IF(ISNUMBER(jaar_zip[[#This Row],[etmaaltemperatuur]]),IF(jaar_zip[[#This Row],[etmaaltemperatuur]]&gt;stookgrens,jaar_zip[[#This Row],[etmaaltemperatuur]]-stookgrens,0),"")</f>
        <v>0</v>
      </c>
    </row>
    <row r="2620" spans="1:15" x14ac:dyDescent="0.3">
      <c r="A2620">
        <v>319</v>
      </c>
      <c r="B2620">
        <v>20240226</v>
      </c>
      <c r="C2620">
        <v>8.6999999999999993</v>
      </c>
      <c r="D2620">
        <v>5.7</v>
      </c>
      <c r="E2620">
        <v>183</v>
      </c>
      <c r="F2620">
        <v>7.4</v>
      </c>
      <c r="G2620">
        <v>1005.1</v>
      </c>
      <c r="H2620">
        <v>89</v>
      </c>
      <c r="I2620" s="101" t="s">
        <v>33</v>
      </c>
      <c r="J2620" s="1">
        <f>DATEVALUE(RIGHT(jaar_zip[[#This Row],[YYYYMMDD]],2)&amp;"-"&amp;MID(jaar_zip[[#This Row],[YYYYMMDD]],5,2)&amp;"-"&amp;LEFT(jaar_zip[[#This Row],[YYYYMMDD]],4))</f>
        <v>45348</v>
      </c>
      <c r="K2620" s="101" t="str">
        <f>IF(AND(VALUE(MONTH(jaar_zip[[#This Row],[Datum]]))=1,VALUE(WEEKNUM(jaar_zip[[#This Row],[Datum]],21))&gt;51),RIGHT(YEAR(jaar_zip[[#This Row],[Datum]])-1,2),RIGHT(YEAR(jaar_zip[[#This Row],[Datum]]),2))&amp;"-"&amp; TEXT(WEEKNUM(jaar_zip[[#This Row],[Datum]],21),"00")</f>
        <v>24-09</v>
      </c>
      <c r="L2620" s="101">
        <f>MONTH(jaar_zip[[#This Row],[Datum]])</f>
        <v>2</v>
      </c>
      <c r="M2620" s="101">
        <f>IF(ISNUMBER(jaar_zip[[#This Row],[etmaaltemperatuur]]),IF(jaar_zip[[#This Row],[etmaaltemperatuur]]&lt;stookgrens,stookgrens-jaar_zip[[#This Row],[etmaaltemperatuur]],0),"")</f>
        <v>12.3</v>
      </c>
      <c r="N2620" s="101">
        <f>IF(ISNUMBER(jaar_zip[[#This Row],[graaddagen]]),IF(OR(MONTH(jaar_zip[[#This Row],[Datum]])=1,MONTH(jaar_zip[[#This Row],[Datum]])=2,MONTH(jaar_zip[[#This Row],[Datum]])=11,MONTH(jaar_zip[[#This Row],[Datum]])=12),1.1,IF(OR(MONTH(jaar_zip[[#This Row],[Datum]])=3,MONTH(jaar_zip[[#This Row],[Datum]])=10),1,0.8))*jaar_zip[[#This Row],[graaddagen]],"")</f>
        <v>13.530000000000001</v>
      </c>
      <c r="O2620" s="101">
        <f>IF(ISNUMBER(jaar_zip[[#This Row],[etmaaltemperatuur]]),IF(jaar_zip[[#This Row],[etmaaltemperatuur]]&gt;stookgrens,jaar_zip[[#This Row],[etmaaltemperatuur]]-stookgrens,0),"")</f>
        <v>0</v>
      </c>
    </row>
    <row r="2621" spans="1:15" x14ac:dyDescent="0.3">
      <c r="A2621">
        <v>319</v>
      </c>
      <c r="B2621">
        <v>20240227</v>
      </c>
      <c r="C2621">
        <v>4.2</v>
      </c>
      <c r="D2621">
        <v>5.6</v>
      </c>
      <c r="E2621">
        <v>1036</v>
      </c>
      <c r="F2621">
        <v>0</v>
      </c>
      <c r="G2621">
        <v>1018.9</v>
      </c>
      <c r="H2621">
        <v>84</v>
      </c>
      <c r="I2621" s="101" t="s">
        <v>33</v>
      </c>
      <c r="J2621" s="1">
        <f>DATEVALUE(RIGHT(jaar_zip[[#This Row],[YYYYMMDD]],2)&amp;"-"&amp;MID(jaar_zip[[#This Row],[YYYYMMDD]],5,2)&amp;"-"&amp;LEFT(jaar_zip[[#This Row],[YYYYMMDD]],4))</f>
        <v>45349</v>
      </c>
      <c r="K2621" s="101" t="str">
        <f>IF(AND(VALUE(MONTH(jaar_zip[[#This Row],[Datum]]))=1,VALUE(WEEKNUM(jaar_zip[[#This Row],[Datum]],21))&gt;51),RIGHT(YEAR(jaar_zip[[#This Row],[Datum]])-1,2),RIGHT(YEAR(jaar_zip[[#This Row],[Datum]]),2))&amp;"-"&amp; TEXT(WEEKNUM(jaar_zip[[#This Row],[Datum]],21),"00")</f>
        <v>24-09</v>
      </c>
      <c r="L2621" s="101">
        <f>MONTH(jaar_zip[[#This Row],[Datum]])</f>
        <v>2</v>
      </c>
      <c r="M2621" s="101">
        <f>IF(ISNUMBER(jaar_zip[[#This Row],[etmaaltemperatuur]]),IF(jaar_zip[[#This Row],[etmaaltemperatuur]]&lt;stookgrens,stookgrens-jaar_zip[[#This Row],[etmaaltemperatuur]],0),"")</f>
        <v>12.4</v>
      </c>
      <c r="N2621" s="101">
        <f>IF(ISNUMBER(jaar_zip[[#This Row],[graaddagen]]),IF(OR(MONTH(jaar_zip[[#This Row],[Datum]])=1,MONTH(jaar_zip[[#This Row],[Datum]])=2,MONTH(jaar_zip[[#This Row],[Datum]])=11,MONTH(jaar_zip[[#This Row],[Datum]])=12),1.1,IF(OR(MONTH(jaar_zip[[#This Row],[Datum]])=3,MONTH(jaar_zip[[#This Row],[Datum]])=10),1,0.8))*jaar_zip[[#This Row],[graaddagen]],"")</f>
        <v>13.640000000000002</v>
      </c>
      <c r="O2621" s="101">
        <f>IF(ISNUMBER(jaar_zip[[#This Row],[etmaaltemperatuur]]),IF(jaar_zip[[#This Row],[etmaaltemperatuur]]&gt;stookgrens,jaar_zip[[#This Row],[etmaaltemperatuur]]-stookgrens,0),"")</f>
        <v>0</v>
      </c>
    </row>
    <row r="2622" spans="1:15" x14ac:dyDescent="0.3">
      <c r="A2622">
        <v>319</v>
      </c>
      <c r="B2622">
        <v>20240228</v>
      </c>
      <c r="C2622">
        <v>4.0999999999999996</v>
      </c>
      <c r="D2622">
        <v>7.1</v>
      </c>
      <c r="E2622">
        <v>450</v>
      </c>
      <c r="F2622">
        <v>-0.1</v>
      </c>
      <c r="G2622">
        <v>1019.7</v>
      </c>
      <c r="H2622">
        <v>88</v>
      </c>
      <c r="I2622" s="101" t="s">
        <v>33</v>
      </c>
      <c r="J2622" s="1">
        <f>DATEVALUE(RIGHT(jaar_zip[[#This Row],[YYYYMMDD]],2)&amp;"-"&amp;MID(jaar_zip[[#This Row],[YYYYMMDD]],5,2)&amp;"-"&amp;LEFT(jaar_zip[[#This Row],[YYYYMMDD]],4))</f>
        <v>45350</v>
      </c>
      <c r="K2622" s="101" t="str">
        <f>IF(AND(VALUE(MONTH(jaar_zip[[#This Row],[Datum]]))=1,VALUE(WEEKNUM(jaar_zip[[#This Row],[Datum]],21))&gt;51),RIGHT(YEAR(jaar_zip[[#This Row],[Datum]])-1,2),RIGHT(YEAR(jaar_zip[[#This Row],[Datum]]),2))&amp;"-"&amp; TEXT(WEEKNUM(jaar_zip[[#This Row],[Datum]],21),"00")</f>
        <v>24-09</v>
      </c>
      <c r="L2622" s="101">
        <f>MONTH(jaar_zip[[#This Row],[Datum]])</f>
        <v>2</v>
      </c>
      <c r="M2622" s="101">
        <f>IF(ISNUMBER(jaar_zip[[#This Row],[etmaaltemperatuur]]),IF(jaar_zip[[#This Row],[etmaaltemperatuur]]&lt;stookgrens,stookgrens-jaar_zip[[#This Row],[etmaaltemperatuur]],0),"")</f>
        <v>10.9</v>
      </c>
      <c r="N2622" s="101">
        <f>IF(ISNUMBER(jaar_zip[[#This Row],[graaddagen]]),IF(OR(MONTH(jaar_zip[[#This Row],[Datum]])=1,MONTH(jaar_zip[[#This Row],[Datum]])=2,MONTH(jaar_zip[[#This Row],[Datum]])=11,MONTH(jaar_zip[[#This Row],[Datum]])=12),1.1,IF(OR(MONTH(jaar_zip[[#This Row],[Datum]])=3,MONTH(jaar_zip[[#This Row],[Datum]])=10),1,0.8))*jaar_zip[[#This Row],[graaddagen]],"")</f>
        <v>11.990000000000002</v>
      </c>
      <c r="O2622" s="101">
        <f>IF(ISNUMBER(jaar_zip[[#This Row],[etmaaltemperatuur]]),IF(jaar_zip[[#This Row],[etmaaltemperatuur]]&gt;stookgrens,jaar_zip[[#This Row],[etmaaltemperatuur]]-stookgrens,0),"")</f>
        <v>0</v>
      </c>
    </row>
    <row r="2623" spans="1:15" x14ac:dyDescent="0.3">
      <c r="A2623">
        <v>319</v>
      </c>
      <c r="B2623">
        <v>20240229</v>
      </c>
      <c r="C2623">
        <v>4.8</v>
      </c>
      <c r="D2623">
        <v>8.6999999999999993</v>
      </c>
      <c r="E2623">
        <v>228</v>
      </c>
      <c r="F2623">
        <v>3.6</v>
      </c>
      <c r="G2623">
        <v>1007.2</v>
      </c>
      <c r="H2623">
        <v>93</v>
      </c>
      <c r="I2623" s="101" t="s">
        <v>33</v>
      </c>
      <c r="J2623" s="1">
        <f>DATEVALUE(RIGHT(jaar_zip[[#This Row],[YYYYMMDD]],2)&amp;"-"&amp;MID(jaar_zip[[#This Row],[YYYYMMDD]],5,2)&amp;"-"&amp;LEFT(jaar_zip[[#This Row],[YYYYMMDD]],4))</f>
        <v>45351</v>
      </c>
      <c r="K2623" s="101" t="str">
        <f>IF(AND(VALUE(MONTH(jaar_zip[[#This Row],[Datum]]))=1,VALUE(WEEKNUM(jaar_zip[[#This Row],[Datum]],21))&gt;51),RIGHT(YEAR(jaar_zip[[#This Row],[Datum]])-1,2),RIGHT(YEAR(jaar_zip[[#This Row],[Datum]]),2))&amp;"-"&amp; TEXT(WEEKNUM(jaar_zip[[#This Row],[Datum]],21),"00")</f>
        <v>24-09</v>
      </c>
      <c r="L2623" s="101">
        <f>MONTH(jaar_zip[[#This Row],[Datum]])</f>
        <v>2</v>
      </c>
      <c r="M2623" s="101">
        <f>IF(ISNUMBER(jaar_zip[[#This Row],[etmaaltemperatuur]]),IF(jaar_zip[[#This Row],[etmaaltemperatuur]]&lt;stookgrens,stookgrens-jaar_zip[[#This Row],[etmaaltemperatuur]],0),"")</f>
        <v>9.3000000000000007</v>
      </c>
      <c r="N2623" s="101">
        <f>IF(ISNUMBER(jaar_zip[[#This Row],[graaddagen]]),IF(OR(MONTH(jaar_zip[[#This Row],[Datum]])=1,MONTH(jaar_zip[[#This Row],[Datum]])=2,MONTH(jaar_zip[[#This Row],[Datum]])=11,MONTH(jaar_zip[[#This Row],[Datum]])=12),1.1,IF(OR(MONTH(jaar_zip[[#This Row],[Datum]])=3,MONTH(jaar_zip[[#This Row],[Datum]])=10),1,0.8))*jaar_zip[[#This Row],[graaddagen]],"")</f>
        <v>10.230000000000002</v>
      </c>
      <c r="O2623" s="101">
        <f>IF(ISNUMBER(jaar_zip[[#This Row],[etmaaltemperatuur]]),IF(jaar_zip[[#This Row],[etmaaltemperatuur]]&gt;stookgrens,jaar_zip[[#This Row],[etmaaltemperatuur]]-stookgrens,0),"")</f>
        <v>0</v>
      </c>
    </row>
    <row r="2624" spans="1:15" x14ac:dyDescent="0.3">
      <c r="A2624">
        <v>319</v>
      </c>
      <c r="B2624">
        <v>20240301</v>
      </c>
      <c r="C2624">
        <v>5.3</v>
      </c>
      <c r="D2624">
        <v>6.9</v>
      </c>
      <c r="E2624">
        <v>544</v>
      </c>
      <c r="F2624">
        <v>8.5</v>
      </c>
      <c r="G2624">
        <v>999.5</v>
      </c>
      <c r="H2624">
        <v>87</v>
      </c>
      <c r="I2624" s="101" t="s">
        <v>33</v>
      </c>
      <c r="J2624" s="1">
        <f>DATEVALUE(RIGHT(jaar_zip[[#This Row],[YYYYMMDD]],2)&amp;"-"&amp;MID(jaar_zip[[#This Row],[YYYYMMDD]],5,2)&amp;"-"&amp;LEFT(jaar_zip[[#This Row],[YYYYMMDD]],4))</f>
        <v>45352</v>
      </c>
      <c r="K2624" s="101" t="str">
        <f>IF(AND(VALUE(MONTH(jaar_zip[[#This Row],[Datum]]))=1,VALUE(WEEKNUM(jaar_zip[[#This Row],[Datum]],21))&gt;51),RIGHT(YEAR(jaar_zip[[#This Row],[Datum]])-1,2),RIGHT(YEAR(jaar_zip[[#This Row],[Datum]]),2))&amp;"-"&amp; TEXT(WEEKNUM(jaar_zip[[#This Row],[Datum]],21),"00")</f>
        <v>24-09</v>
      </c>
      <c r="L2624" s="101">
        <f>MONTH(jaar_zip[[#This Row],[Datum]])</f>
        <v>3</v>
      </c>
      <c r="M2624" s="101">
        <f>IF(ISNUMBER(jaar_zip[[#This Row],[etmaaltemperatuur]]),IF(jaar_zip[[#This Row],[etmaaltemperatuur]]&lt;stookgrens,stookgrens-jaar_zip[[#This Row],[etmaaltemperatuur]],0),"")</f>
        <v>11.1</v>
      </c>
      <c r="N2624" s="101">
        <f>IF(ISNUMBER(jaar_zip[[#This Row],[graaddagen]]),IF(OR(MONTH(jaar_zip[[#This Row],[Datum]])=1,MONTH(jaar_zip[[#This Row],[Datum]])=2,MONTH(jaar_zip[[#This Row],[Datum]])=11,MONTH(jaar_zip[[#This Row],[Datum]])=12),1.1,IF(OR(MONTH(jaar_zip[[#This Row],[Datum]])=3,MONTH(jaar_zip[[#This Row],[Datum]])=10),1,0.8))*jaar_zip[[#This Row],[graaddagen]],"")</f>
        <v>11.1</v>
      </c>
      <c r="O2624" s="101">
        <f>IF(ISNUMBER(jaar_zip[[#This Row],[etmaaltemperatuur]]),IF(jaar_zip[[#This Row],[etmaaltemperatuur]]&gt;stookgrens,jaar_zip[[#This Row],[etmaaltemperatuur]]-stookgrens,0),"")</f>
        <v>0</v>
      </c>
    </row>
    <row r="2625" spans="1:15" x14ac:dyDescent="0.3">
      <c r="A2625">
        <v>319</v>
      </c>
      <c r="B2625">
        <v>20240302</v>
      </c>
      <c r="C2625">
        <v>3.8</v>
      </c>
      <c r="D2625">
        <v>7.8</v>
      </c>
      <c r="E2625">
        <v>631</v>
      </c>
      <c r="F2625">
        <v>2.5</v>
      </c>
      <c r="G2625">
        <v>997.6</v>
      </c>
      <c r="H2625">
        <v>85</v>
      </c>
      <c r="I2625" s="101" t="s">
        <v>33</v>
      </c>
      <c r="J2625" s="1">
        <f>DATEVALUE(RIGHT(jaar_zip[[#This Row],[YYYYMMDD]],2)&amp;"-"&amp;MID(jaar_zip[[#This Row],[YYYYMMDD]],5,2)&amp;"-"&amp;LEFT(jaar_zip[[#This Row],[YYYYMMDD]],4))</f>
        <v>45353</v>
      </c>
      <c r="K2625" s="101" t="str">
        <f>IF(AND(VALUE(MONTH(jaar_zip[[#This Row],[Datum]]))=1,VALUE(WEEKNUM(jaar_zip[[#This Row],[Datum]],21))&gt;51),RIGHT(YEAR(jaar_zip[[#This Row],[Datum]])-1,2),RIGHT(YEAR(jaar_zip[[#This Row],[Datum]]),2))&amp;"-"&amp; TEXT(WEEKNUM(jaar_zip[[#This Row],[Datum]],21),"00")</f>
        <v>24-09</v>
      </c>
      <c r="L2625" s="101">
        <f>MONTH(jaar_zip[[#This Row],[Datum]])</f>
        <v>3</v>
      </c>
      <c r="M2625" s="101">
        <f>IF(ISNUMBER(jaar_zip[[#This Row],[etmaaltemperatuur]]),IF(jaar_zip[[#This Row],[etmaaltemperatuur]]&lt;stookgrens,stookgrens-jaar_zip[[#This Row],[etmaaltemperatuur]],0),"")</f>
        <v>10.199999999999999</v>
      </c>
      <c r="N2625" s="101">
        <f>IF(ISNUMBER(jaar_zip[[#This Row],[graaddagen]]),IF(OR(MONTH(jaar_zip[[#This Row],[Datum]])=1,MONTH(jaar_zip[[#This Row],[Datum]])=2,MONTH(jaar_zip[[#This Row],[Datum]])=11,MONTH(jaar_zip[[#This Row],[Datum]])=12),1.1,IF(OR(MONTH(jaar_zip[[#This Row],[Datum]])=3,MONTH(jaar_zip[[#This Row],[Datum]])=10),1,0.8))*jaar_zip[[#This Row],[graaddagen]],"")</f>
        <v>10.199999999999999</v>
      </c>
      <c r="O2625" s="101">
        <f>IF(ISNUMBER(jaar_zip[[#This Row],[etmaaltemperatuur]]),IF(jaar_zip[[#This Row],[etmaaltemperatuur]]&gt;stookgrens,jaar_zip[[#This Row],[etmaaltemperatuur]]-stookgrens,0),"")</f>
        <v>0</v>
      </c>
    </row>
    <row r="2626" spans="1:15" x14ac:dyDescent="0.3">
      <c r="A2626">
        <v>319</v>
      </c>
      <c r="B2626">
        <v>20240303</v>
      </c>
      <c r="C2626">
        <v>3.3</v>
      </c>
      <c r="D2626">
        <v>6.8</v>
      </c>
      <c r="E2626">
        <v>196</v>
      </c>
      <c r="F2626">
        <v>0.3</v>
      </c>
      <c r="G2626">
        <v>1002.6</v>
      </c>
      <c r="H2626">
        <v>93</v>
      </c>
      <c r="I2626" s="101" t="s">
        <v>33</v>
      </c>
      <c r="J2626" s="1">
        <f>DATEVALUE(RIGHT(jaar_zip[[#This Row],[YYYYMMDD]],2)&amp;"-"&amp;MID(jaar_zip[[#This Row],[YYYYMMDD]],5,2)&amp;"-"&amp;LEFT(jaar_zip[[#This Row],[YYYYMMDD]],4))</f>
        <v>45354</v>
      </c>
      <c r="K2626" s="101" t="str">
        <f>IF(AND(VALUE(MONTH(jaar_zip[[#This Row],[Datum]]))=1,VALUE(WEEKNUM(jaar_zip[[#This Row],[Datum]],21))&gt;51),RIGHT(YEAR(jaar_zip[[#This Row],[Datum]])-1,2),RIGHT(YEAR(jaar_zip[[#This Row],[Datum]]),2))&amp;"-"&amp; TEXT(WEEKNUM(jaar_zip[[#This Row],[Datum]],21),"00")</f>
        <v>24-09</v>
      </c>
      <c r="L2626" s="101">
        <f>MONTH(jaar_zip[[#This Row],[Datum]])</f>
        <v>3</v>
      </c>
      <c r="M2626" s="101">
        <f>IF(ISNUMBER(jaar_zip[[#This Row],[etmaaltemperatuur]]),IF(jaar_zip[[#This Row],[etmaaltemperatuur]]&lt;stookgrens,stookgrens-jaar_zip[[#This Row],[etmaaltemperatuur]],0),"")</f>
        <v>11.2</v>
      </c>
      <c r="N2626" s="101">
        <f>IF(ISNUMBER(jaar_zip[[#This Row],[graaddagen]]),IF(OR(MONTH(jaar_zip[[#This Row],[Datum]])=1,MONTH(jaar_zip[[#This Row],[Datum]])=2,MONTH(jaar_zip[[#This Row],[Datum]])=11,MONTH(jaar_zip[[#This Row],[Datum]])=12),1.1,IF(OR(MONTH(jaar_zip[[#This Row],[Datum]])=3,MONTH(jaar_zip[[#This Row],[Datum]])=10),1,0.8))*jaar_zip[[#This Row],[graaddagen]],"")</f>
        <v>11.2</v>
      </c>
      <c r="O2626" s="101">
        <f>IF(ISNUMBER(jaar_zip[[#This Row],[etmaaltemperatuur]]),IF(jaar_zip[[#This Row],[etmaaltemperatuur]]&gt;stookgrens,jaar_zip[[#This Row],[etmaaltemperatuur]]-stookgrens,0),"")</f>
        <v>0</v>
      </c>
    </row>
    <row r="2627" spans="1:15" x14ac:dyDescent="0.3">
      <c r="A2627">
        <v>319</v>
      </c>
      <c r="B2627">
        <v>20240304</v>
      </c>
      <c r="C2627">
        <v>1.6</v>
      </c>
      <c r="D2627">
        <v>7</v>
      </c>
      <c r="E2627">
        <v>1039</v>
      </c>
      <c r="F2627">
        <v>0</v>
      </c>
      <c r="G2627">
        <v>1011.7</v>
      </c>
      <c r="H2627">
        <v>82</v>
      </c>
      <c r="I2627" s="101" t="s">
        <v>33</v>
      </c>
      <c r="J2627" s="1">
        <f>DATEVALUE(RIGHT(jaar_zip[[#This Row],[YYYYMMDD]],2)&amp;"-"&amp;MID(jaar_zip[[#This Row],[YYYYMMDD]],5,2)&amp;"-"&amp;LEFT(jaar_zip[[#This Row],[YYYYMMDD]],4))</f>
        <v>45355</v>
      </c>
      <c r="K2627" s="101" t="str">
        <f>IF(AND(VALUE(MONTH(jaar_zip[[#This Row],[Datum]]))=1,VALUE(WEEKNUM(jaar_zip[[#This Row],[Datum]],21))&gt;51),RIGHT(YEAR(jaar_zip[[#This Row],[Datum]])-1,2),RIGHT(YEAR(jaar_zip[[#This Row],[Datum]]),2))&amp;"-"&amp; TEXT(WEEKNUM(jaar_zip[[#This Row],[Datum]],21),"00")</f>
        <v>24-10</v>
      </c>
      <c r="L2627" s="101">
        <f>MONTH(jaar_zip[[#This Row],[Datum]])</f>
        <v>3</v>
      </c>
      <c r="M2627" s="101">
        <f>IF(ISNUMBER(jaar_zip[[#This Row],[etmaaltemperatuur]]),IF(jaar_zip[[#This Row],[etmaaltemperatuur]]&lt;stookgrens,stookgrens-jaar_zip[[#This Row],[etmaaltemperatuur]],0),"")</f>
        <v>11</v>
      </c>
      <c r="N2627" s="101">
        <f>IF(ISNUMBER(jaar_zip[[#This Row],[graaddagen]]),IF(OR(MONTH(jaar_zip[[#This Row],[Datum]])=1,MONTH(jaar_zip[[#This Row],[Datum]])=2,MONTH(jaar_zip[[#This Row],[Datum]])=11,MONTH(jaar_zip[[#This Row],[Datum]])=12),1.1,IF(OR(MONTH(jaar_zip[[#This Row],[Datum]])=3,MONTH(jaar_zip[[#This Row],[Datum]])=10),1,0.8))*jaar_zip[[#This Row],[graaddagen]],"")</f>
        <v>11</v>
      </c>
      <c r="O2627" s="101">
        <f>IF(ISNUMBER(jaar_zip[[#This Row],[etmaaltemperatuur]]),IF(jaar_zip[[#This Row],[etmaaltemperatuur]]&gt;stookgrens,jaar_zip[[#This Row],[etmaaltemperatuur]]-stookgrens,0),"")</f>
        <v>0</v>
      </c>
    </row>
    <row r="2628" spans="1:15" x14ac:dyDescent="0.3">
      <c r="A2628">
        <v>319</v>
      </c>
      <c r="B2628">
        <v>20240305</v>
      </c>
      <c r="C2628">
        <v>1.4</v>
      </c>
      <c r="D2628">
        <v>6.1</v>
      </c>
      <c r="E2628">
        <v>422</v>
      </c>
      <c r="F2628">
        <v>0.4</v>
      </c>
      <c r="G2628">
        <v>1014.3</v>
      </c>
      <c r="H2628">
        <v>90</v>
      </c>
      <c r="I2628" s="101" t="s">
        <v>33</v>
      </c>
      <c r="J2628" s="1">
        <f>DATEVALUE(RIGHT(jaar_zip[[#This Row],[YYYYMMDD]],2)&amp;"-"&amp;MID(jaar_zip[[#This Row],[YYYYMMDD]],5,2)&amp;"-"&amp;LEFT(jaar_zip[[#This Row],[YYYYMMDD]],4))</f>
        <v>45356</v>
      </c>
      <c r="K2628" s="101" t="str">
        <f>IF(AND(VALUE(MONTH(jaar_zip[[#This Row],[Datum]]))=1,VALUE(WEEKNUM(jaar_zip[[#This Row],[Datum]],21))&gt;51),RIGHT(YEAR(jaar_zip[[#This Row],[Datum]])-1,2),RIGHT(YEAR(jaar_zip[[#This Row],[Datum]]),2))&amp;"-"&amp; TEXT(WEEKNUM(jaar_zip[[#This Row],[Datum]],21),"00")</f>
        <v>24-10</v>
      </c>
      <c r="L2628" s="101">
        <f>MONTH(jaar_zip[[#This Row],[Datum]])</f>
        <v>3</v>
      </c>
      <c r="M2628" s="101">
        <f>IF(ISNUMBER(jaar_zip[[#This Row],[etmaaltemperatuur]]),IF(jaar_zip[[#This Row],[etmaaltemperatuur]]&lt;stookgrens,stookgrens-jaar_zip[[#This Row],[etmaaltemperatuur]],0),"")</f>
        <v>11.9</v>
      </c>
      <c r="N2628" s="101">
        <f>IF(ISNUMBER(jaar_zip[[#This Row],[graaddagen]]),IF(OR(MONTH(jaar_zip[[#This Row],[Datum]])=1,MONTH(jaar_zip[[#This Row],[Datum]])=2,MONTH(jaar_zip[[#This Row],[Datum]])=11,MONTH(jaar_zip[[#This Row],[Datum]])=12),1.1,IF(OR(MONTH(jaar_zip[[#This Row],[Datum]])=3,MONTH(jaar_zip[[#This Row],[Datum]])=10),1,0.8))*jaar_zip[[#This Row],[graaddagen]],"")</f>
        <v>11.9</v>
      </c>
      <c r="O2628" s="101">
        <f>IF(ISNUMBER(jaar_zip[[#This Row],[etmaaltemperatuur]]),IF(jaar_zip[[#This Row],[etmaaltemperatuur]]&gt;stookgrens,jaar_zip[[#This Row],[etmaaltemperatuur]]-stookgrens,0),"")</f>
        <v>0</v>
      </c>
    </row>
    <row r="2629" spans="1:15" x14ac:dyDescent="0.3">
      <c r="A2629">
        <v>319</v>
      </c>
      <c r="B2629">
        <v>20240306</v>
      </c>
      <c r="C2629">
        <v>1.6</v>
      </c>
      <c r="D2629">
        <v>6.6</v>
      </c>
      <c r="E2629">
        <v>801</v>
      </c>
      <c r="F2629">
        <v>0</v>
      </c>
      <c r="G2629">
        <v>1022.3</v>
      </c>
      <c r="H2629">
        <v>91</v>
      </c>
      <c r="I2629" s="101" t="s">
        <v>33</v>
      </c>
      <c r="J2629" s="1">
        <f>DATEVALUE(RIGHT(jaar_zip[[#This Row],[YYYYMMDD]],2)&amp;"-"&amp;MID(jaar_zip[[#This Row],[YYYYMMDD]],5,2)&amp;"-"&amp;LEFT(jaar_zip[[#This Row],[YYYYMMDD]],4))</f>
        <v>45357</v>
      </c>
      <c r="K2629" s="101" t="str">
        <f>IF(AND(VALUE(MONTH(jaar_zip[[#This Row],[Datum]]))=1,VALUE(WEEKNUM(jaar_zip[[#This Row],[Datum]],21))&gt;51),RIGHT(YEAR(jaar_zip[[#This Row],[Datum]])-1,2),RIGHT(YEAR(jaar_zip[[#This Row],[Datum]]),2))&amp;"-"&amp; TEXT(WEEKNUM(jaar_zip[[#This Row],[Datum]],21),"00")</f>
        <v>24-10</v>
      </c>
      <c r="L2629" s="101">
        <f>MONTH(jaar_zip[[#This Row],[Datum]])</f>
        <v>3</v>
      </c>
      <c r="M2629" s="101">
        <f>IF(ISNUMBER(jaar_zip[[#This Row],[etmaaltemperatuur]]),IF(jaar_zip[[#This Row],[etmaaltemperatuur]]&lt;stookgrens,stookgrens-jaar_zip[[#This Row],[etmaaltemperatuur]],0),"")</f>
        <v>11.4</v>
      </c>
      <c r="N2629" s="101">
        <f>IF(ISNUMBER(jaar_zip[[#This Row],[graaddagen]]),IF(OR(MONTH(jaar_zip[[#This Row],[Datum]])=1,MONTH(jaar_zip[[#This Row],[Datum]])=2,MONTH(jaar_zip[[#This Row],[Datum]])=11,MONTH(jaar_zip[[#This Row],[Datum]])=12),1.1,IF(OR(MONTH(jaar_zip[[#This Row],[Datum]])=3,MONTH(jaar_zip[[#This Row],[Datum]])=10),1,0.8))*jaar_zip[[#This Row],[graaddagen]],"")</f>
        <v>11.4</v>
      </c>
      <c r="O2629" s="101">
        <f>IF(ISNUMBER(jaar_zip[[#This Row],[etmaaltemperatuur]]),IF(jaar_zip[[#This Row],[etmaaltemperatuur]]&gt;stookgrens,jaar_zip[[#This Row],[etmaaltemperatuur]]-stookgrens,0),"")</f>
        <v>0</v>
      </c>
    </row>
    <row r="2630" spans="1:15" x14ac:dyDescent="0.3">
      <c r="A2630">
        <v>319</v>
      </c>
      <c r="B2630">
        <v>20240307</v>
      </c>
      <c r="C2630">
        <v>4</v>
      </c>
      <c r="D2630">
        <v>6.3</v>
      </c>
      <c r="E2630">
        <v>1225</v>
      </c>
      <c r="F2630">
        <v>0</v>
      </c>
      <c r="G2630">
        <v>1020.9</v>
      </c>
      <c r="H2630">
        <v>81</v>
      </c>
      <c r="I2630" s="101" t="s">
        <v>33</v>
      </c>
      <c r="J2630" s="1">
        <f>DATEVALUE(RIGHT(jaar_zip[[#This Row],[YYYYMMDD]],2)&amp;"-"&amp;MID(jaar_zip[[#This Row],[YYYYMMDD]],5,2)&amp;"-"&amp;LEFT(jaar_zip[[#This Row],[YYYYMMDD]],4))</f>
        <v>45358</v>
      </c>
      <c r="K2630" s="101" t="str">
        <f>IF(AND(VALUE(MONTH(jaar_zip[[#This Row],[Datum]]))=1,VALUE(WEEKNUM(jaar_zip[[#This Row],[Datum]],21))&gt;51),RIGHT(YEAR(jaar_zip[[#This Row],[Datum]])-1,2),RIGHT(YEAR(jaar_zip[[#This Row],[Datum]]),2))&amp;"-"&amp; TEXT(WEEKNUM(jaar_zip[[#This Row],[Datum]],21),"00")</f>
        <v>24-10</v>
      </c>
      <c r="L2630" s="101">
        <f>MONTH(jaar_zip[[#This Row],[Datum]])</f>
        <v>3</v>
      </c>
      <c r="M2630" s="101">
        <f>IF(ISNUMBER(jaar_zip[[#This Row],[etmaaltemperatuur]]),IF(jaar_zip[[#This Row],[etmaaltemperatuur]]&lt;stookgrens,stookgrens-jaar_zip[[#This Row],[etmaaltemperatuur]],0),"")</f>
        <v>11.7</v>
      </c>
      <c r="N2630" s="101">
        <f>IF(ISNUMBER(jaar_zip[[#This Row],[graaddagen]]),IF(OR(MONTH(jaar_zip[[#This Row],[Datum]])=1,MONTH(jaar_zip[[#This Row],[Datum]])=2,MONTH(jaar_zip[[#This Row],[Datum]])=11,MONTH(jaar_zip[[#This Row],[Datum]])=12),1.1,IF(OR(MONTH(jaar_zip[[#This Row],[Datum]])=3,MONTH(jaar_zip[[#This Row],[Datum]])=10),1,0.8))*jaar_zip[[#This Row],[graaddagen]],"")</f>
        <v>11.7</v>
      </c>
      <c r="O2630" s="101">
        <f>IF(ISNUMBER(jaar_zip[[#This Row],[etmaaltemperatuur]]),IF(jaar_zip[[#This Row],[etmaaltemperatuur]]&gt;stookgrens,jaar_zip[[#This Row],[etmaaltemperatuur]]-stookgrens,0),"")</f>
        <v>0</v>
      </c>
    </row>
    <row r="2631" spans="1:15" x14ac:dyDescent="0.3">
      <c r="A2631">
        <v>319</v>
      </c>
      <c r="B2631">
        <v>20240308</v>
      </c>
      <c r="C2631">
        <v>5.3</v>
      </c>
      <c r="D2631">
        <v>7</v>
      </c>
      <c r="E2631">
        <v>1365</v>
      </c>
      <c r="F2631">
        <v>0</v>
      </c>
      <c r="G2631">
        <v>1008.4</v>
      </c>
      <c r="H2631">
        <v>67</v>
      </c>
      <c r="I2631" s="101" t="s">
        <v>33</v>
      </c>
      <c r="J2631" s="1">
        <f>DATEVALUE(RIGHT(jaar_zip[[#This Row],[YYYYMMDD]],2)&amp;"-"&amp;MID(jaar_zip[[#This Row],[YYYYMMDD]],5,2)&amp;"-"&amp;LEFT(jaar_zip[[#This Row],[YYYYMMDD]],4))</f>
        <v>45359</v>
      </c>
      <c r="K2631" s="101" t="str">
        <f>IF(AND(VALUE(MONTH(jaar_zip[[#This Row],[Datum]]))=1,VALUE(WEEKNUM(jaar_zip[[#This Row],[Datum]],21))&gt;51),RIGHT(YEAR(jaar_zip[[#This Row],[Datum]])-1,2),RIGHT(YEAR(jaar_zip[[#This Row],[Datum]]),2))&amp;"-"&amp; TEXT(WEEKNUM(jaar_zip[[#This Row],[Datum]],21),"00")</f>
        <v>24-10</v>
      </c>
      <c r="L2631" s="101">
        <f>MONTH(jaar_zip[[#This Row],[Datum]])</f>
        <v>3</v>
      </c>
      <c r="M2631" s="101">
        <f>IF(ISNUMBER(jaar_zip[[#This Row],[etmaaltemperatuur]]),IF(jaar_zip[[#This Row],[etmaaltemperatuur]]&lt;stookgrens,stookgrens-jaar_zip[[#This Row],[etmaaltemperatuur]],0),"")</f>
        <v>11</v>
      </c>
      <c r="N2631" s="101">
        <f>IF(ISNUMBER(jaar_zip[[#This Row],[graaddagen]]),IF(OR(MONTH(jaar_zip[[#This Row],[Datum]])=1,MONTH(jaar_zip[[#This Row],[Datum]])=2,MONTH(jaar_zip[[#This Row],[Datum]])=11,MONTH(jaar_zip[[#This Row],[Datum]])=12),1.1,IF(OR(MONTH(jaar_zip[[#This Row],[Datum]])=3,MONTH(jaar_zip[[#This Row],[Datum]])=10),1,0.8))*jaar_zip[[#This Row],[graaddagen]],"")</f>
        <v>11</v>
      </c>
      <c r="O2631" s="101">
        <f>IF(ISNUMBER(jaar_zip[[#This Row],[etmaaltemperatuur]]),IF(jaar_zip[[#This Row],[etmaaltemperatuur]]&gt;stookgrens,jaar_zip[[#This Row],[etmaaltemperatuur]]-stookgrens,0),"")</f>
        <v>0</v>
      </c>
    </row>
    <row r="2632" spans="1:15" x14ac:dyDescent="0.3">
      <c r="A2632">
        <v>319</v>
      </c>
      <c r="B2632">
        <v>20240309</v>
      </c>
      <c r="C2632">
        <v>4</v>
      </c>
      <c r="D2632">
        <v>10.6</v>
      </c>
      <c r="E2632">
        <v>1041</v>
      </c>
      <c r="F2632">
        <v>-0.1</v>
      </c>
      <c r="G2632">
        <v>998.3</v>
      </c>
      <c r="H2632">
        <v>64</v>
      </c>
      <c r="I2632" s="101" t="s">
        <v>33</v>
      </c>
      <c r="J2632" s="1">
        <f>DATEVALUE(RIGHT(jaar_zip[[#This Row],[YYYYMMDD]],2)&amp;"-"&amp;MID(jaar_zip[[#This Row],[YYYYMMDD]],5,2)&amp;"-"&amp;LEFT(jaar_zip[[#This Row],[YYYYMMDD]],4))</f>
        <v>45360</v>
      </c>
      <c r="K2632" s="101" t="str">
        <f>IF(AND(VALUE(MONTH(jaar_zip[[#This Row],[Datum]]))=1,VALUE(WEEKNUM(jaar_zip[[#This Row],[Datum]],21))&gt;51),RIGHT(YEAR(jaar_zip[[#This Row],[Datum]])-1,2),RIGHT(YEAR(jaar_zip[[#This Row],[Datum]]),2))&amp;"-"&amp; TEXT(WEEKNUM(jaar_zip[[#This Row],[Datum]],21),"00")</f>
        <v>24-10</v>
      </c>
      <c r="L2632" s="101">
        <f>MONTH(jaar_zip[[#This Row],[Datum]])</f>
        <v>3</v>
      </c>
      <c r="M2632" s="101">
        <f>IF(ISNUMBER(jaar_zip[[#This Row],[etmaaltemperatuur]]),IF(jaar_zip[[#This Row],[etmaaltemperatuur]]&lt;stookgrens,stookgrens-jaar_zip[[#This Row],[etmaaltemperatuur]],0),"")</f>
        <v>7.4</v>
      </c>
      <c r="N2632" s="101">
        <f>IF(ISNUMBER(jaar_zip[[#This Row],[graaddagen]]),IF(OR(MONTH(jaar_zip[[#This Row],[Datum]])=1,MONTH(jaar_zip[[#This Row],[Datum]])=2,MONTH(jaar_zip[[#This Row],[Datum]])=11,MONTH(jaar_zip[[#This Row],[Datum]])=12),1.1,IF(OR(MONTH(jaar_zip[[#This Row],[Datum]])=3,MONTH(jaar_zip[[#This Row],[Datum]])=10),1,0.8))*jaar_zip[[#This Row],[graaddagen]],"")</f>
        <v>7.4</v>
      </c>
      <c r="O2632" s="101">
        <f>IF(ISNUMBER(jaar_zip[[#This Row],[etmaaltemperatuur]]),IF(jaar_zip[[#This Row],[etmaaltemperatuur]]&gt;stookgrens,jaar_zip[[#This Row],[etmaaltemperatuur]]-stookgrens,0),"")</f>
        <v>0</v>
      </c>
    </row>
    <row r="2633" spans="1:15" x14ac:dyDescent="0.3">
      <c r="A2633">
        <v>319</v>
      </c>
      <c r="B2633">
        <v>20240310</v>
      </c>
      <c r="C2633">
        <v>2.1</v>
      </c>
      <c r="D2633">
        <v>9.3000000000000007</v>
      </c>
      <c r="E2633">
        <v>406</v>
      </c>
      <c r="F2633">
        <v>1.8</v>
      </c>
      <c r="G2633">
        <v>996</v>
      </c>
      <c r="H2633">
        <v>80</v>
      </c>
      <c r="I2633" s="101" t="s">
        <v>33</v>
      </c>
      <c r="J2633" s="1">
        <f>DATEVALUE(RIGHT(jaar_zip[[#This Row],[YYYYMMDD]],2)&amp;"-"&amp;MID(jaar_zip[[#This Row],[YYYYMMDD]],5,2)&amp;"-"&amp;LEFT(jaar_zip[[#This Row],[YYYYMMDD]],4))</f>
        <v>45361</v>
      </c>
      <c r="K2633" s="101" t="str">
        <f>IF(AND(VALUE(MONTH(jaar_zip[[#This Row],[Datum]]))=1,VALUE(WEEKNUM(jaar_zip[[#This Row],[Datum]],21))&gt;51),RIGHT(YEAR(jaar_zip[[#This Row],[Datum]])-1,2),RIGHT(YEAR(jaar_zip[[#This Row],[Datum]]),2))&amp;"-"&amp; TEXT(WEEKNUM(jaar_zip[[#This Row],[Datum]],21),"00")</f>
        <v>24-10</v>
      </c>
      <c r="L2633" s="101">
        <f>MONTH(jaar_zip[[#This Row],[Datum]])</f>
        <v>3</v>
      </c>
      <c r="M2633" s="101">
        <f>IF(ISNUMBER(jaar_zip[[#This Row],[etmaaltemperatuur]]),IF(jaar_zip[[#This Row],[etmaaltemperatuur]]&lt;stookgrens,stookgrens-jaar_zip[[#This Row],[etmaaltemperatuur]],0),"")</f>
        <v>8.6999999999999993</v>
      </c>
      <c r="N2633" s="101">
        <f>IF(ISNUMBER(jaar_zip[[#This Row],[graaddagen]]),IF(OR(MONTH(jaar_zip[[#This Row],[Datum]])=1,MONTH(jaar_zip[[#This Row],[Datum]])=2,MONTH(jaar_zip[[#This Row],[Datum]])=11,MONTH(jaar_zip[[#This Row],[Datum]])=12),1.1,IF(OR(MONTH(jaar_zip[[#This Row],[Datum]])=3,MONTH(jaar_zip[[#This Row],[Datum]])=10),1,0.8))*jaar_zip[[#This Row],[graaddagen]],"")</f>
        <v>8.6999999999999993</v>
      </c>
      <c r="O2633" s="101">
        <f>IF(ISNUMBER(jaar_zip[[#This Row],[etmaaltemperatuur]]),IF(jaar_zip[[#This Row],[etmaaltemperatuur]]&gt;stookgrens,jaar_zip[[#This Row],[etmaaltemperatuur]]-stookgrens,0),"")</f>
        <v>0</v>
      </c>
    </row>
    <row r="2634" spans="1:15" x14ac:dyDescent="0.3">
      <c r="A2634">
        <v>319</v>
      </c>
      <c r="B2634">
        <v>20240311</v>
      </c>
      <c r="C2634">
        <v>3.5</v>
      </c>
      <c r="D2634">
        <v>8.1</v>
      </c>
      <c r="E2634">
        <v>190</v>
      </c>
      <c r="F2634">
        <v>8.3000000000000007</v>
      </c>
      <c r="G2634">
        <v>1003.8</v>
      </c>
      <c r="H2634">
        <v>96</v>
      </c>
      <c r="I2634" s="101" t="s">
        <v>33</v>
      </c>
      <c r="J2634" s="1">
        <f>DATEVALUE(RIGHT(jaar_zip[[#This Row],[YYYYMMDD]],2)&amp;"-"&amp;MID(jaar_zip[[#This Row],[YYYYMMDD]],5,2)&amp;"-"&amp;LEFT(jaar_zip[[#This Row],[YYYYMMDD]],4))</f>
        <v>45362</v>
      </c>
      <c r="K2634" s="101" t="str">
        <f>IF(AND(VALUE(MONTH(jaar_zip[[#This Row],[Datum]]))=1,VALUE(WEEKNUM(jaar_zip[[#This Row],[Datum]],21))&gt;51),RIGHT(YEAR(jaar_zip[[#This Row],[Datum]])-1,2),RIGHT(YEAR(jaar_zip[[#This Row],[Datum]]),2))&amp;"-"&amp; TEXT(WEEKNUM(jaar_zip[[#This Row],[Datum]],21),"00")</f>
        <v>24-11</v>
      </c>
      <c r="L2634" s="101">
        <f>MONTH(jaar_zip[[#This Row],[Datum]])</f>
        <v>3</v>
      </c>
      <c r="M2634" s="101">
        <f>IF(ISNUMBER(jaar_zip[[#This Row],[etmaaltemperatuur]]),IF(jaar_zip[[#This Row],[etmaaltemperatuur]]&lt;stookgrens,stookgrens-jaar_zip[[#This Row],[etmaaltemperatuur]],0),"")</f>
        <v>9.9</v>
      </c>
      <c r="N2634" s="101">
        <f>IF(ISNUMBER(jaar_zip[[#This Row],[graaddagen]]),IF(OR(MONTH(jaar_zip[[#This Row],[Datum]])=1,MONTH(jaar_zip[[#This Row],[Datum]])=2,MONTH(jaar_zip[[#This Row],[Datum]])=11,MONTH(jaar_zip[[#This Row],[Datum]])=12),1.1,IF(OR(MONTH(jaar_zip[[#This Row],[Datum]])=3,MONTH(jaar_zip[[#This Row],[Datum]])=10),1,0.8))*jaar_zip[[#This Row],[graaddagen]],"")</f>
        <v>9.9</v>
      </c>
      <c r="O2634" s="101">
        <f>IF(ISNUMBER(jaar_zip[[#This Row],[etmaaltemperatuur]]),IF(jaar_zip[[#This Row],[etmaaltemperatuur]]&gt;stookgrens,jaar_zip[[#This Row],[etmaaltemperatuur]]-stookgrens,0),"")</f>
        <v>0</v>
      </c>
    </row>
    <row r="2635" spans="1:15" x14ac:dyDescent="0.3">
      <c r="A2635">
        <v>319</v>
      </c>
      <c r="B2635">
        <v>20240312</v>
      </c>
      <c r="C2635">
        <v>4.4000000000000004</v>
      </c>
      <c r="D2635">
        <v>8.9</v>
      </c>
      <c r="E2635">
        <v>319</v>
      </c>
      <c r="F2635">
        <v>7.3</v>
      </c>
      <c r="G2635">
        <v>1013.3</v>
      </c>
      <c r="H2635">
        <v>93</v>
      </c>
      <c r="I2635" s="101" t="s">
        <v>33</v>
      </c>
      <c r="J2635" s="1">
        <f>DATEVALUE(RIGHT(jaar_zip[[#This Row],[YYYYMMDD]],2)&amp;"-"&amp;MID(jaar_zip[[#This Row],[YYYYMMDD]],5,2)&amp;"-"&amp;LEFT(jaar_zip[[#This Row],[YYYYMMDD]],4))</f>
        <v>45363</v>
      </c>
      <c r="K2635" s="101" t="str">
        <f>IF(AND(VALUE(MONTH(jaar_zip[[#This Row],[Datum]]))=1,VALUE(WEEKNUM(jaar_zip[[#This Row],[Datum]],21))&gt;51),RIGHT(YEAR(jaar_zip[[#This Row],[Datum]])-1,2),RIGHT(YEAR(jaar_zip[[#This Row],[Datum]]),2))&amp;"-"&amp; TEXT(WEEKNUM(jaar_zip[[#This Row],[Datum]],21),"00")</f>
        <v>24-11</v>
      </c>
      <c r="L2635" s="101">
        <f>MONTH(jaar_zip[[#This Row],[Datum]])</f>
        <v>3</v>
      </c>
      <c r="M2635" s="101">
        <f>IF(ISNUMBER(jaar_zip[[#This Row],[etmaaltemperatuur]]),IF(jaar_zip[[#This Row],[etmaaltemperatuur]]&lt;stookgrens,stookgrens-jaar_zip[[#This Row],[etmaaltemperatuur]],0),"")</f>
        <v>9.1</v>
      </c>
      <c r="N2635" s="101">
        <f>IF(ISNUMBER(jaar_zip[[#This Row],[graaddagen]]),IF(OR(MONTH(jaar_zip[[#This Row],[Datum]])=1,MONTH(jaar_zip[[#This Row],[Datum]])=2,MONTH(jaar_zip[[#This Row],[Datum]])=11,MONTH(jaar_zip[[#This Row],[Datum]])=12),1.1,IF(OR(MONTH(jaar_zip[[#This Row],[Datum]])=3,MONTH(jaar_zip[[#This Row],[Datum]])=10),1,0.8))*jaar_zip[[#This Row],[graaddagen]],"")</f>
        <v>9.1</v>
      </c>
      <c r="O2635" s="101">
        <f>IF(ISNUMBER(jaar_zip[[#This Row],[etmaaltemperatuur]]),IF(jaar_zip[[#This Row],[etmaaltemperatuur]]&gt;stookgrens,jaar_zip[[#This Row],[etmaaltemperatuur]]-stookgrens,0),"")</f>
        <v>0</v>
      </c>
    </row>
    <row r="2636" spans="1:15" x14ac:dyDescent="0.3">
      <c r="A2636">
        <v>319</v>
      </c>
      <c r="B2636">
        <v>20240313</v>
      </c>
      <c r="C2636">
        <v>5.6</v>
      </c>
      <c r="D2636">
        <v>11.8</v>
      </c>
      <c r="E2636">
        <v>447</v>
      </c>
      <c r="F2636">
        <v>-0.1</v>
      </c>
      <c r="G2636">
        <v>1014.9</v>
      </c>
      <c r="H2636">
        <v>85</v>
      </c>
      <c r="I2636" s="101" t="s">
        <v>33</v>
      </c>
      <c r="J2636" s="1">
        <f>DATEVALUE(RIGHT(jaar_zip[[#This Row],[YYYYMMDD]],2)&amp;"-"&amp;MID(jaar_zip[[#This Row],[YYYYMMDD]],5,2)&amp;"-"&amp;LEFT(jaar_zip[[#This Row],[YYYYMMDD]],4))</f>
        <v>45364</v>
      </c>
      <c r="K2636" s="101" t="str">
        <f>IF(AND(VALUE(MONTH(jaar_zip[[#This Row],[Datum]]))=1,VALUE(WEEKNUM(jaar_zip[[#This Row],[Datum]],21))&gt;51),RIGHT(YEAR(jaar_zip[[#This Row],[Datum]])-1,2),RIGHT(YEAR(jaar_zip[[#This Row],[Datum]]),2))&amp;"-"&amp; TEXT(WEEKNUM(jaar_zip[[#This Row],[Datum]],21),"00")</f>
        <v>24-11</v>
      </c>
      <c r="L2636" s="101">
        <f>MONTH(jaar_zip[[#This Row],[Datum]])</f>
        <v>3</v>
      </c>
      <c r="M2636" s="101">
        <f>IF(ISNUMBER(jaar_zip[[#This Row],[etmaaltemperatuur]]),IF(jaar_zip[[#This Row],[etmaaltemperatuur]]&lt;stookgrens,stookgrens-jaar_zip[[#This Row],[etmaaltemperatuur]],0),"")</f>
        <v>6.1999999999999993</v>
      </c>
      <c r="N2636" s="101">
        <f>IF(ISNUMBER(jaar_zip[[#This Row],[graaddagen]]),IF(OR(MONTH(jaar_zip[[#This Row],[Datum]])=1,MONTH(jaar_zip[[#This Row],[Datum]])=2,MONTH(jaar_zip[[#This Row],[Datum]])=11,MONTH(jaar_zip[[#This Row],[Datum]])=12),1.1,IF(OR(MONTH(jaar_zip[[#This Row],[Datum]])=3,MONTH(jaar_zip[[#This Row],[Datum]])=10),1,0.8))*jaar_zip[[#This Row],[graaddagen]],"")</f>
        <v>6.1999999999999993</v>
      </c>
      <c r="O2636" s="101">
        <f>IF(ISNUMBER(jaar_zip[[#This Row],[etmaaltemperatuur]]),IF(jaar_zip[[#This Row],[etmaaltemperatuur]]&gt;stookgrens,jaar_zip[[#This Row],[etmaaltemperatuur]]-stookgrens,0),"")</f>
        <v>0</v>
      </c>
    </row>
    <row r="2637" spans="1:15" x14ac:dyDescent="0.3">
      <c r="A2637">
        <v>319</v>
      </c>
      <c r="B2637">
        <v>20240314</v>
      </c>
      <c r="C2637">
        <v>4.3</v>
      </c>
      <c r="D2637">
        <v>13.2</v>
      </c>
      <c r="E2637">
        <v>1195</v>
      </c>
      <c r="F2637">
        <v>0</v>
      </c>
      <c r="G2637">
        <v>1010.4</v>
      </c>
      <c r="H2637">
        <v>76</v>
      </c>
      <c r="I2637" s="101" t="s">
        <v>33</v>
      </c>
      <c r="J2637" s="1">
        <f>DATEVALUE(RIGHT(jaar_zip[[#This Row],[YYYYMMDD]],2)&amp;"-"&amp;MID(jaar_zip[[#This Row],[YYYYMMDD]],5,2)&amp;"-"&amp;LEFT(jaar_zip[[#This Row],[YYYYMMDD]],4))</f>
        <v>45365</v>
      </c>
      <c r="K2637" s="101" t="str">
        <f>IF(AND(VALUE(MONTH(jaar_zip[[#This Row],[Datum]]))=1,VALUE(WEEKNUM(jaar_zip[[#This Row],[Datum]],21))&gt;51),RIGHT(YEAR(jaar_zip[[#This Row],[Datum]])-1,2),RIGHT(YEAR(jaar_zip[[#This Row],[Datum]]),2))&amp;"-"&amp; TEXT(WEEKNUM(jaar_zip[[#This Row],[Datum]],21),"00")</f>
        <v>24-11</v>
      </c>
      <c r="L2637" s="101">
        <f>MONTH(jaar_zip[[#This Row],[Datum]])</f>
        <v>3</v>
      </c>
      <c r="M2637" s="101">
        <f>IF(ISNUMBER(jaar_zip[[#This Row],[etmaaltemperatuur]]),IF(jaar_zip[[#This Row],[etmaaltemperatuur]]&lt;stookgrens,stookgrens-jaar_zip[[#This Row],[etmaaltemperatuur]],0),"")</f>
        <v>4.8000000000000007</v>
      </c>
      <c r="N2637" s="101">
        <f>IF(ISNUMBER(jaar_zip[[#This Row],[graaddagen]]),IF(OR(MONTH(jaar_zip[[#This Row],[Datum]])=1,MONTH(jaar_zip[[#This Row],[Datum]])=2,MONTH(jaar_zip[[#This Row],[Datum]])=11,MONTH(jaar_zip[[#This Row],[Datum]])=12),1.1,IF(OR(MONTH(jaar_zip[[#This Row],[Datum]])=3,MONTH(jaar_zip[[#This Row],[Datum]])=10),1,0.8))*jaar_zip[[#This Row],[graaddagen]],"")</f>
        <v>4.8000000000000007</v>
      </c>
      <c r="O2637" s="101">
        <f>IF(ISNUMBER(jaar_zip[[#This Row],[etmaaltemperatuur]]),IF(jaar_zip[[#This Row],[etmaaltemperatuur]]&gt;stookgrens,jaar_zip[[#This Row],[etmaaltemperatuur]]-stookgrens,0),"")</f>
        <v>0</v>
      </c>
    </row>
    <row r="2638" spans="1:15" x14ac:dyDescent="0.3">
      <c r="A2638">
        <v>319</v>
      </c>
      <c r="B2638">
        <v>20240315</v>
      </c>
      <c r="C2638">
        <v>6.9</v>
      </c>
      <c r="D2638">
        <v>13</v>
      </c>
      <c r="E2638">
        <v>714</v>
      </c>
      <c r="F2638">
        <v>1</v>
      </c>
      <c r="G2638">
        <v>1008.3</v>
      </c>
      <c r="H2638">
        <v>81</v>
      </c>
      <c r="I2638" s="101" t="s">
        <v>33</v>
      </c>
      <c r="J2638" s="1">
        <f>DATEVALUE(RIGHT(jaar_zip[[#This Row],[YYYYMMDD]],2)&amp;"-"&amp;MID(jaar_zip[[#This Row],[YYYYMMDD]],5,2)&amp;"-"&amp;LEFT(jaar_zip[[#This Row],[YYYYMMDD]],4))</f>
        <v>45366</v>
      </c>
      <c r="K2638" s="101" t="str">
        <f>IF(AND(VALUE(MONTH(jaar_zip[[#This Row],[Datum]]))=1,VALUE(WEEKNUM(jaar_zip[[#This Row],[Datum]],21))&gt;51),RIGHT(YEAR(jaar_zip[[#This Row],[Datum]])-1,2),RIGHT(YEAR(jaar_zip[[#This Row],[Datum]]),2))&amp;"-"&amp; TEXT(WEEKNUM(jaar_zip[[#This Row],[Datum]],21),"00")</f>
        <v>24-11</v>
      </c>
      <c r="L2638" s="101">
        <f>MONTH(jaar_zip[[#This Row],[Datum]])</f>
        <v>3</v>
      </c>
      <c r="M2638" s="101">
        <f>IF(ISNUMBER(jaar_zip[[#This Row],[etmaaltemperatuur]]),IF(jaar_zip[[#This Row],[etmaaltemperatuur]]&lt;stookgrens,stookgrens-jaar_zip[[#This Row],[etmaaltemperatuur]],0),"")</f>
        <v>5</v>
      </c>
      <c r="N2638" s="101">
        <f>IF(ISNUMBER(jaar_zip[[#This Row],[graaddagen]]),IF(OR(MONTH(jaar_zip[[#This Row],[Datum]])=1,MONTH(jaar_zip[[#This Row],[Datum]])=2,MONTH(jaar_zip[[#This Row],[Datum]])=11,MONTH(jaar_zip[[#This Row],[Datum]])=12),1.1,IF(OR(MONTH(jaar_zip[[#This Row],[Datum]])=3,MONTH(jaar_zip[[#This Row],[Datum]])=10),1,0.8))*jaar_zip[[#This Row],[graaddagen]],"")</f>
        <v>5</v>
      </c>
      <c r="O2638" s="101">
        <f>IF(ISNUMBER(jaar_zip[[#This Row],[etmaaltemperatuur]]),IF(jaar_zip[[#This Row],[etmaaltemperatuur]]&gt;stookgrens,jaar_zip[[#This Row],[etmaaltemperatuur]]-stookgrens,0),"")</f>
        <v>0</v>
      </c>
    </row>
    <row r="2639" spans="1:15" x14ac:dyDescent="0.3">
      <c r="A2639">
        <v>319</v>
      </c>
      <c r="B2639">
        <v>20240316</v>
      </c>
      <c r="C2639">
        <v>3.2</v>
      </c>
      <c r="D2639">
        <v>8.9</v>
      </c>
      <c r="E2639">
        <v>843</v>
      </c>
      <c r="F2639">
        <v>1.1000000000000001</v>
      </c>
      <c r="G2639">
        <v>1020.4</v>
      </c>
      <c r="H2639">
        <v>80</v>
      </c>
      <c r="I2639" s="101" t="s">
        <v>33</v>
      </c>
      <c r="J2639" s="1">
        <f>DATEVALUE(RIGHT(jaar_zip[[#This Row],[YYYYMMDD]],2)&amp;"-"&amp;MID(jaar_zip[[#This Row],[YYYYMMDD]],5,2)&amp;"-"&amp;LEFT(jaar_zip[[#This Row],[YYYYMMDD]],4))</f>
        <v>45367</v>
      </c>
      <c r="K2639" s="101" t="str">
        <f>IF(AND(VALUE(MONTH(jaar_zip[[#This Row],[Datum]]))=1,VALUE(WEEKNUM(jaar_zip[[#This Row],[Datum]],21))&gt;51),RIGHT(YEAR(jaar_zip[[#This Row],[Datum]])-1,2),RIGHT(YEAR(jaar_zip[[#This Row],[Datum]]),2))&amp;"-"&amp; TEXT(WEEKNUM(jaar_zip[[#This Row],[Datum]],21),"00")</f>
        <v>24-11</v>
      </c>
      <c r="L2639" s="101">
        <f>MONTH(jaar_zip[[#This Row],[Datum]])</f>
        <v>3</v>
      </c>
      <c r="M2639" s="101">
        <f>IF(ISNUMBER(jaar_zip[[#This Row],[etmaaltemperatuur]]),IF(jaar_zip[[#This Row],[etmaaltemperatuur]]&lt;stookgrens,stookgrens-jaar_zip[[#This Row],[etmaaltemperatuur]],0),"")</f>
        <v>9.1</v>
      </c>
      <c r="N2639" s="101">
        <f>IF(ISNUMBER(jaar_zip[[#This Row],[graaddagen]]),IF(OR(MONTH(jaar_zip[[#This Row],[Datum]])=1,MONTH(jaar_zip[[#This Row],[Datum]])=2,MONTH(jaar_zip[[#This Row],[Datum]])=11,MONTH(jaar_zip[[#This Row],[Datum]])=12),1.1,IF(OR(MONTH(jaar_zip[[#This Row],[Datum]])=3,MONTH(jaar_zip[[#This Row],[Datum]])=10),1,0.8))*jaar_zip[[#This Row],[graaddagen]],"")</f>
        <v>9.1</v>
      </c>
      <c r="O2639" s="101">
        <f>IF(ISNUMBER(jaar_zip[[#This Row],[etmaaltemperatuur]]),IF(jaar_zip[[#This Row],[etmaaltemperatuur]]&gt;stookgrens,jaar_zip[[#This Row],[etmaaltemperatuur]]-stookgrens,0),"")</f>
        <v>0</v>
      </c>
    </row>
    <row r="2640" spans="1:15" x14ac:dyDescent="0.3">
      <c r="A2640">
        <v>319</v>
      </c>
      <c r="B2640">
        <v>20240317</v>
      </c>
      <c r="C2640">
        <v>3.2</v>
      </c>
      <c r="D2640">
        <v>10.6</v>
      </c>
      <c r="E2640">
        <v>624</v>
      </c>
      <c r="F2640">
        <v>2.2999999999999998</v>
      </c>
      <c r="G2640">
        <v>1018.2</v>
      </c>
      <c r="H2640">
        <v>87</v>
      </c>
      <c r="I2640" s="101" t="s">
        <v>33</v>
      </c>
      <c r="J2640" s="1">
        <f>DATEVALUE(RIGHT(jaar_zip[[#This Row],[YYYYMMDD]],2)&amp;"-"&amp;MID(jaar_zip[[#This Row],[YYYYMMDD]],5,2)&amp;"-"&amp;LEFT(jaar_zip[[#This Row],[YYYYMMDD]],4))</f>
        <v>45368</v>
      </c>
      <c r="K2640" s="101" t="str">
        <f>IF(AND(VALUE(MONTH(jaar_zip[[#This Row],[Datum]]))=1,VALUE(WEEKNUM(jaar_zip[[#This Row],[Datum]],21))&gt;51),RIGHT(YEAR(jaar_zip[[#This Row],[Datum]])-1,2),RIGHT(YEAR(jaar_zip[[#This Row],[Datum]]),2))&amp;"-"&amp; TEXT(WEEKNUM(jaar_zip[[#This Row],[Datum]],21),"00")</f>
        <v>24-11</v>
      </c>
      <c r="L2640" s="101">
        <f>MONTH(jaar_zip[[#This Row],[Datum]])</f>
        <v>3</v>
      </c>
      <c r="M2640" s="101">
        <f>IF(ISNUMBER(jaar_zip[[#This Row],[etmaaltemperatuur]]),IF(jaar_zip[[#This Row],[etmaaltemperatuur]]&lt;stookgrens,stookgrens-jaar_zip[[#This Row],[etmaaltemperatuur]],0),"")</f>
        <v>7.4</v>
      </c>
      <c r="N2640" s="101">
        <f>IF(ISNUMBER(jaar_zip[[#This Row],[graaddagen]]),IF(OR(MONTH(jaar_zip[[#This Row],[Datum]])=1,MONTH(jaar_zip[[#This Row],[Datum]])=2,MONTH(jaar_zip[[#This Row],[Datum]])=11,MONTH(jaar_zip[[#This Row],[Datum]])=12),1.1,IF(OR(MONTH(jaar_zip[[#This Row],[Datum]])=3,MONTH(jaar_zip[[#This Row],[Datum]])=10),1,0.8))*jaar_zip[[#This Row],[graaddagen]],"")</f>
        <v>7.4</v>
      </c>
      <c r="O2640" s="101">
        <f>IF(ISNUMBER(jaar_zip[[#This Row],[etmaaltemperatuur]]),IF(jaar_zip[[#This Row],[etmaaltemperatuur]]&gt;stookgrens,jaar_zip[[#This Row],[etmaaltemperatuur]]-stookgrens,0),"")</f>
        <v>0</v>
      </c>
    </row>
    <row r="2641" spans="1:15" x14ac:dyDescent="0.3">
      <c r="A2641">
        <v>319</v>
      </c>
      <c r="B2641">
        <v>20240318</v>
      </c>
      <c r="C2641">
        <v>3.3</v>
      </c>
      <c r="D2641">
        <v>11.7</v>
      </c>
      <c r="E2641">
        <v>1088</v>
      </c>
      <c r="F2641">
        <v>0</v>
      </c>
      <c r="G2641">
        <v>1016.4</v>
      </c>
      <c r="H2641">
        <v>85</v>
      </c>
      <c r="I2641" s="101" t="s">
        <v>33</v>
      </c>
      <c r="J2641" s="1">
        <f>DATEVALUE(RIGHT(jaar_zip[[#This Row],[YYYYMMDD]],2)&amp;"-"&amp;MID(jaar_zip[[#This Row],[YYYYMMDD]],5,2)&amp;"-"&amp;LEFT(jaar_zip[[#This Row],[YYYYMMDD]],4))</f>
        <v>45369</v>
      </c>
      <c r="K2641" s="101" t="str">
        <f>IF(AND(VALUE(MONTH(jaar_zip[[#This Row],[Datum]]))=1,VALUE(WEEKNUM(jaar_zip[[#This Row],[Datum]],21))&gt;51),RIGHT(YEAR(jaar_zip[[#This Row],[Datum]])-1,2),RIGHT(YEAR(jaar_zip[[#This Row],[Datum]]),2))&amp;"-"&amp; TEXT(WEEKNUM(jaar_zip[[#This Row],[Datum]],21),"00")</f>
        <v>24-12</v>
      </c>
      <c r="L2641" s="101">
        <f>MONTH(jaar_zip[[#This Row],[Datum]])</f>
        <v>3</v>
      </c>
      <c r="M2641" s="101">
        <f>IF(ISNUMBER(jaar_zip[[#This Row],[etmaaltemperatuur]]),IF(jaar_zip[[#This Row],[etmaaltemperatuur]]&lt;stookgrens,stookgrens-jaar_zip[[#This Row],[etmaaltemperatuur]],0),"")</f>
        <v>6.3000000000000007</v>
      </c>
      <c r="N2641" s="101">
        <f>IF(ISNUMBER(jaar_zip[[#This Row],[graaddagen]]),IF(OR(MONTH(jaar_zip[[#This Row],[Datum]])=1,MONTH(jaar_zip[[#This Row],[Datum]])=2,MONTH(jaar_zip[[#This Row],[Datum]])=11,MONTH(jaar_zip[[#This Row],[Datum]])=12),1.1,IF(OR(MONTH(jaar_zip[[#This Row],[Datum]])=3,MONTH(jaar_zip[[#This Row],[Datum]])=10),1,0.8))*jaar_zip[[#This Row],[graaddagen]],"")</f>
        <v>6.3000000000000007</v>
      </c>
      <c r="O2641" s="101">
        <f>IF(ISNUMBER(jaar_zip[[#This Row],[etmaaltemperatuur]]),IF(jaar_zip[[#This Row],[etmaaltemperatuur]]&gt;stookgrens,jaar_zip[[#This Row],[etmaaltemperatuur]]-stookgrens,0),"")</f>
        <v>0</v>
      </c>
    </row>
    <row r="2642" spans="1:15" x14ac:dyDescent="0.3">
      <c r="A2642">
        <v>319</v>
      </c>
      <c r="B2642">
        <v>20240319</v>
      </c>
      <c r="C2642">
        <v>3.1</v>
      </c>
      <c r="D2642">
        <v>11.7</v>
      </c>
      <c r="E2642">
        <v>1290</v>
      </c>
      <c r="F2642">
        <v>0</v>
      </c>
      <c r="G2642">
        <v>1018.1</v>
      </c>
      <c r="H2642">
        <v>82</v>
      </c>
      <c r="I2642" s="101" t="s">
        <v>33</v>
      </c>
      <c r="J2642" s="1">
        <f>DATEVALUE(RIGHT(jaar_zip[[#This Row],[YYYYMMDD]],2)&amp;"-"&amp;MID(jaar_zip[[#This Row],[YYYYMMDD]],5,2)&amp;"-"&amp;LEFT(jaar_zip[[#This Row],[YYYYMMDD]],4))</f>
        <v>45370</v>
      </c>
      <c r="K2642" s="101" t="str">
        <f>IF(AND(VALUE(MONTH(jaar_zip[[#This Row],[Datum]]))=1,VALUE(WEEKNUM(jaar_zip[[#This Row],[Datum]],21))&gt;51),RIGHT(YEAR(jaar_zip[[#This Row],[Datum]])-1,2),RIGHT(YEAR(jaar_zip[[#This Row],[Datum]]),2))&amp;"-"&amp; TEXT(WEEKNUM(jaar_zip[[#This Row],[Datum]],21),"00")</f>
        <v>24-12</v>
      </c>
      <c r="L2642" s="101">
        <f>MONTH(jaar_zip[[#This Row],[Datum]])</f>
        <v>3</v>
      </c>
      <c r="M2642" s="101">
        <f>IF(ISNUMBER(jaar_zip[[#This Row],[etmaaltemperatuur]]),IF(jaar_zip[[#This Row],[etmaaltemperatuur]]&lt;stookgrens,stookgrens-jaar_zip[[#This Row],[etmaaltemperatuur]],0),"")</f>
        <v>6.3000000000000007</v>
      </c>
      <c r="N2642" s="101">
        <f>IF(ISNUMBER(jaar_zip[[#This Row],[graaddagen]]),IF(OR(MONTH(jaar_zip[[#This Row],[Datum]])=1,MONTH(jaar_zip[[#This Row],[Datum]])=2,MONTH(jaar_zip[[#This Row],[Datum]])=11,MONTH(jaar_zip[[#This Row],[Datum]])=12),1.1,IF(OR(MONTH(jaar_zip[[#This Row],[Datum]])=3,MONTH(jaar_zip[[#This Row],[Datum]])=10),1,0.8))*jaar_zip[[#This Row],[graaddagen]],"")</f>
        <v>6.3000000000000007</v>
      </c>
      <c r="O2642" s="101">
        <f>IF(ISNUMBER(jaar_zip[[#This Row],[etmaaltemperatuur]]),IF(jaar_zip[[#This Row],[etmaaltemperatuur]]&gt;stookgrens,jaar_zip[[#This Row],[etmaaltemperatuur]]-stookgrens,0),"")</f>
        <v>0</v>
      </c>
    </row>
    <row r="2643" spans="1:15" x14ac:dyDescent="0.3">
      <c r="A2643">
        <v>319</v>
      </c>
      <c r="B2643">
        <v>20240320</v>
      </c>
      <c r="C2643">
        <v>1.3</v>
      </c>
      <c r="D2643">
        <v>11.6</v>
      </c>
      <c r="E2643">
        <v>1203</v>
      </c>
      <c r="F2643">
        <v>-0.1</v>
      </c>
      <c r="G2643">
        <v>1019.1</v>
      </c>
      <c r="H2643">
        <v>86</v>
      </c>
      <c r="I2643" s="101" t="s">
        <v>33</v>
      </c>
      <c r="J2643" s="1">
        <f>DATEVALUE(RIGHT(jaar_zip[[#This Row],[YYYYMMDD]],2)&amp;"-"&amp;MID(jaar_zip[[#This Row],[YYYYMMDD]],5,2)&amp;"-"&amp;LEFT(jaar_zip[[#This Row],[YYYYMMDD]],4))</f>
        <v>45371</v>
      </c>
      <c r="K2643" s="101" t="str">
        <f>IF(AND(VALUE(MONTH(jaar_zip[[#This Row],[Datum]]))=1,VALUE(WEEKNUM(jaar_zip[[#This Row],[Datum]],21))&gt;51),RIGHT(YEAR(jaar_zip[[#This Row],[Datum]])-1,2),RIGHT(YEAR(jaar_zip[[#This Row],[Datum]]),2))&amp;"-"&amp; TEXT(WEEKNUM(jaar_zip[[#This Row],[Datum]],21),"00")</f>
        <v>24-12</v>
      </c>
      <c r="L2643" s="101">
        <f>MONTH(jaar_zip[[#This Row],[Datum]])</f>
        <v>3</v>
      </c>
      <c r="M2643" s="101">
        <f>IF(ISNUMBER(jaar_zip[[#This Row],[etmaaltemperatuur]]),IF(jaar_zip[[#This Row],[etmaaltemperatuur]]&lt;stookgrens,stookgrens-jaar_zip[[#This Row],[etmaaltemperatuur]],0),"")</f>
        <v>6.4</v>
      </c>
      <c r="N2643" s="101">
        <f>IF(ISNUMBER(jaar_zip[[#This Row],[graaddagen]]),IF(OR(MONTH(jaar_zip[[#This Row],[Datum]])=1,MONTH(jaar_zip[[#This Row],[Datum]])=2,MONTH(jaar_zip[[#This Row],[Datum]])=11,MONTH(jaar_zip[[#This Row],[Datum]])=12),1.1,IF(OR(MONTH(jaar_zip[[#This Row],[Datum]])=3,MONTH(jaar_zip[[#This Row],[Datum]])=10),1,0.8))*jaar_zip[[#This Row],[graaddagen]],"")</f>
        <v>6.4</v>
      </c>
      <c r="O2643" s="101">
        <f>IF(ISNUMBER(jaar_zip[[#This Row],[etmaaltemperatuur]]),IF(jaar_zip[[#This Row],[etmaaltemperatuur]]&gt;stookgrens,jaar_zip[[#This Row],[etmaaltemperatuur]]-stookgrens,0),"")</f>
        <v>0</v>
      </c>
    </row>
    <row r="2644" spans="1:15" x14ac:dyDescent="0.3">
      <c r="A2644">
        <v>319</v>
      </c>
      <c r="B2644">
        <v>20240321</v>
      </c>
      <c r="C2644">
        <v>3.4</v>
      </c>
      <c r="D2644">
        <v>10.7</v>
      </c>
      <c r="E2644">
        <v>712</v>
      </c>
      <c r="F2644">
        <v>-0.1</v>
      </c>
      <c r="G2644">
        <v>1024.4000000000001</v>
      </c>
      <c r="H2644">
        <v>87</v>
      </c>
      <c r="I2644" s="101" t="s">
        <v>33</v>
      </c>
      <c r="J2644" s="1">
        <f>DATEVALUE(RIGHT(jaar_zip[[#This Row],[YYYYMMDD]],2)&amp;"-"&amp;MID(jaar_zip[[#This Row],[YYYYMMDD]],5,2)&amp;"-"&amp;LEFT(jaar_zip[[#This Row],[YYYYMMDD]],4))</f>
        <v>45372</v>
      </c>
      <c r="K2644" s="101" t="str">
        <f>IF(AND(VALUE(MONTH(jaar_zip[[#This Row],[Datum]]))=1,VALUE(WEEKNUM(jaar_zip[[#This Row],[Datum]],21))&gt;51),RIGHT(YEAR(jaar_zip[[#This Row],[Datum]])-1,2),RIGHT(YEAR(jaar_zip[[#This Row],[Datum]]),2))&amp;"-"&amp; TEXT(WEEKNUM(jaar_zip[[#This Row],[Datum]],21),"00")</f>
        <v>24-12</v>
      </c>
      <c r="L2644" s="101">
        <f>MONTH(jaar_zip[[#This Row],[Datum]])</f>
        <v>3</v>
      </c>
      <c r="M2644" s="101">
        <f>IF(ISNUMBER(jaar_zip[[#This Row],[etmaaltemperatuur]]),IF(jaar_zip[[#This Row],[etmaaltemperatuur]]&lt;stookgrens,stookgrens-jaar_zip[[#This Row],[etmaaltemperatuur]],0),"")</f>
        <v>7.3000000000000007</v>
      </c>
      <c r="N2644" s="101">
        <f>IF(ISNUMBER(jaar_zip[[#This Row],[graaddagen]]),IF(OR(MONTH(jaar_zip[[#This Row],[Datum]])=1,MONTH(jaar_zip[[#This Row],[Datum]])=2,MONTH(jaar_zip[[#This Row],[Datum]])=11,MONTH(jaar_zip[[#This Row],[Datum]])=12),1.1,IF(OR(MONTH(jaar_zip[[#This Row],[Datum]])=3,MONTH(jaar_zip[[#This Row],[Datum]])=10),1,0.8))*jaar_zip[[#This Row],[graaddagen]],"")</f>
        <v>7.3000000000000007</v>
      </c>
      <c r="O2644" s="101">
        <f>IF(ISNUMBER(jaar_zip[[#This Row],[etmaaltemperatuur]]),IF(jaar_zip[[#This Row],[etmaaltemperatuur]]&gt;stookgrens,jaar_zip[[#This Row],[etmaaltemperatuur]]-stookgrens,0),"")</f>
        <v>0</v>
      </c>
    </row>
    <row r="2645" spans="1:15" x14ac:dyDescent="0.3">
      <c r="A2645">
        <v>319</v>
      </c>
      <c r="B2645">
        <v>20240322</v>
      </c>
      <c r="C2645">
        <v>4.5999999999999996</v>
      </c>
      <c r="D2645">
        <v>9.8000000000000007</v>
      </c>
      <c r="E2645">
        <v>289</v>
      </c>
      <c r="F2645">
        <v>13.2</v>
      </c>
      <c r="G2645">
        <v>1017</v>
      </c>
      <c r="H2645">
        <v>93</v>
      </c>
      <c r="I2645" s="101" t="s">
        <v>33</v>
      </c>
      <c r="J2645" s="1">
        <f>DATEVALUE(RIGHT(jaar_zip[[#This Row],[YYYYMMDD]],2)&amp;"-"&amp;MID(jaar_zip[[#This Row],[YYYYMMDD]],5,2)&amp;"-"&amp;LEFT(jaar_zip[[#This Row],[YYYYMMDD]],4))</f>
        <v>45373</v>
      </c>
      <c r="K2645" s="101" t="str">
        <f>IF(AND(VALUE(MONTH(jaar_zip[[#This Row],[Datum]]))=1,VALUE(WEEKNUM(jaar_zip[[#This Row],[Datum]],21))&gt;51),RIGHT(YEAR(jaar_zip[[#This Row],[Datum]])-1,2),RIGHT(YEAR(jaar_zip[[#This Row],[Datum]]),2))&amp;"-"&amp; TEXT(WEEKNUM(jaar_zip[[#This Row],[Datum]],21),"00")</f>
        <v>24-12</v>
      </c>
      <c r="L2645" s="101">
        <f>MONTH(jaar_zip[[#This Row],[Datum]])</f>
        <v>3</v>
      </c>
      <c r="M2645" s="101">
        <f>IF(ISNUMBER(jaar_zip[[#This Row],[etmaaltemperatuur]]),IF(jaar_zip[[#This Row],[etmaaltemperatuur]]&lt;stookgrens,stookgrens-jaar_zip[[#This Row],[etmaaltemperatuur]],0),"")</f>
        <v>8.1999999999999993</v>
      </c>
      <c r="N2645" s="101">
        <f>IF(ISNUMBER(jaar_zip[[#This Row],[graaddagen]]),IF(OR(MONTH(jaar_zip[[#This Row],[Datum]])=1,MONTH(jaar_zip[[#This Row],[Datum]])=2,MONTH(jaar_zip[[#This Row],[Datum]])=11,MONTH(jaar_zip[[#This Row],[Datum]])=12),1.1,IF(OR(MONTH(jaar_zip[[#This Row],[Datum]])=3,MONTH(jaar_zip[[#This Row],[Datum]])=10),1,0.8))*jaar_zip[[#This Row],[graaddagen]],"")</f>
        <v>8.1999999999999993</v>
      </c>
      <c r="O2645" s="101">
        <f>IF(ISNUMBER(jaar_zip[[#This Row],[etmaaltemperatuur]]),IF(jaar_zip[[#This Row],[etmaaltemperatuur]]&gt;stookgrens,jaar_zip[[#This Row],[etmaaltemperatuur]]-stookgrens,0),"")</f>
        <v>0</v>
      </c>
    </row>
    <row r="2646" spans="1:15" x14ac:dyDescent="0.3">
      <c r="A2646">
        <v>319</v>
      </c>
      <c r="B2646">
        <v>20240323</v>
      </c>
      <c r="C2646">
        <v>5.9</v>
      </c>
      <c r="D2646">
        <v>6.7</v>
      </c>
      <c r="E2646">
        <v>1140</v>
      </c>
      <c r="F2646">
        <v>2.7</v>
      </c>
      <c r="G2646">
        <v>1010.3</v>
      </c>
      <c r="H2646">
        <v>80</v>
      </c>
      <c r="I2646" s="101" t="s">
        <v>33</v>
      </c>
      <c r="J2646" s="1">
        <f>DATEVALUE(RIGHT(jaar_zip[[#This Row],[YYYYMMDD]],2)&amp;"-"&amp;MID(jaar_zip[[#This Row],[YYYYMMDD]],5,2)&amp;"-"&amp;LEFT(jaar_zip[[#This Row],[YYYYMMDD]],4))</f>
        <v>45374</v>
      </c>
      <c r="K2646" s="101" t="str">
        <f>IF(AND(VALUE(MONTH(jaar_zip[[#This Row],[Datum]]))=1,VALUE(WEEKNUM(jaar_zip[[#This Row],[Datum]],21))&gt;51),RIGHT(YEAR(jaar_zip[[#This Row],[Datum]])-1,2),RIGHT(YEAR(jaar_zip[[#This Row],[Datum]]),2))&amp;"-"&amp; TEXT(WEEKNUM(jaar_zip[[#This Row],[Datum]],21),"00")</f>
        <v>24-12</v>
      </c>
      <c r="L2646" s="101">
        <f>MONTH(jaar_zip[[#This Row],[Datum]])</f>
        <v>3</v>
      </c>
      <c r="M2646" s="101">
        <f>IF(ISNUMBER(jaar_zip[[#This Row],[etmaaltemperatuur]]),IF(jaar_zip[[#This Row],[etmaaltemperatuur]]&lt;stookgrens,stookgrens-jaar_zip[[#This Row],[etmaaltemperatuur]],0),"")</f>
        <v>11.3</v>
      </c>
      <c r="N2646" s="101">
        <f>IF(ISNUMBER(jaar_zip[[#This Row],[graaddagen]]),IF(OR(MONTH(jaar_zip[[#This Row],[Datum]])=1,MONTH(jaar_zip[[#This Row],[Datum]])=2,MONTH(jaar_zip[[#This Row],[Datum]])=11,MONTH(jaar_zip[[#This Row],[Datum]])=12),1.1,IF(OR(MONTH(jaar_zip[[#This Row],[Datum]])=3,MONTH(jaar_zip[[#This Row],[Datum]])=10),1,0.8))*jaar_zip[[#This Row],[graaddagen]],"")</f>
        <v>11.3</v>
      </c>
      <c r="O2646" s="101">
        <f>IF(ISNUMBER(jaar_zip[[#This Row],[etmaaltemperatuur]]),IF(jaar_zip[[#This Row],[etmaaltemperatuur]]&gt;stookgrens,jaar_zip[[#This Row],[etmaaltemperatuur]]-stookgrens,0),"")</f>
        <v>0</v>
      </c>
    </row>
    <row r="2647" spans="1:15" x14ac:dyDescent="0.3">
      <c r="A2647">
        <v>319</v>
      </c>
      <c r="B2647">
        <v>20240324</v>
      </c>
      <c r="C2647">
        <v>6.6</v>
      </c>
      <c r="D2647">
        <v>6.9</v>
      </c>
      <c r="E2647">
        <v>789</v>
      </c>
      <c r="F2647">
        <v>2.6</v>
      </c>
      <c r="G2647">
        <v>1008</v>
      </c>
      <c r="H2647">
        <v>83</v>
      </c>
      <c r="I2647" s="101" t="s">
        <v>33</v>
      </c>
      <c r="J2647" s="1">
        <f>DATEVALUE(RIGHT(jaar_zip[[#This Row],[YYYYMMDD]],2)&amp;"-"&amp;MID(jaar_zip[[#This Row],[YYYYMMDD]],5,2)&amp;"-"&amp;LEFT(jaar_zip[[#This Row],[YYYYMMDD]],4))</f>
        <v>45375</v>
      </c>
      <c r="K2647" s="101" t="str">
        <f>IF(AND(VALUE(MONTH(jaar_zip[[#This Row],[Datum]]))=1,VALUE(WEEKNUM(jaar_zip[[#This Row],[Datum]],21))&gt;51),RIGHT(YEAR(jaar_zip[[#This Row],[Datum]])-1,2),RIGHT(YEAR(jaar_zip[[#This Row],[Datum]]),2))&amp;"-"&amp; TEXT(WEEKNUM(jaar_zip[[#This Row],[Datum]],21),"00")</f>
        <v>24-12</v>
      </c>
      <c r="L2647" s="101">
        <f>MONTH(jaar_zip[[#This Row],[Datum]])</f>
        <v>3</v>
      </c>
      <c r="M2647" s="101">
        <f>IF(ISNUMBER(jaar_zip[[#This Row],[etmaaltemperatuur]]),IF(jaar_zip[[#This Row],[etmaaltemperatuur]]&lt;stookgrens,stookgrens-jaar_zip[[#This Row],[etmaaltemperatuur]],0),"")</f>
        <v>11.1</v>
      </c>
      <c r="N2647" s="101">
        <f>IF(ISNUMBER(jaar_zip[[#This Row],[graaddagen]]),IF(OR(MONTH(jaar_zip[[#This Row],[Datum]])=1,MONTH(jaar_zip[[#This Row],[Datum]])=2,MONTH(jaar_zip[[#This Row],[Datum]])=11,MONTH(jaar_zip[[#This Row],[Datum]])=12),1.1,IF(OR(MONTH(jaar_zip[[#This Row],[Datum]])=3,MONTH(jaar_zip[[#This Row],[Datum]])=10),1,0.8))*jaar_zip[[#This Row],[graaddagen]],"")</f>
        <v>11.1</v>
      </c>
      <c r="O2647" s="101">
        <f>IF(ISNUMBER(jaar_zip[[#This Row],[etmaaltemperatuur]]),IF(jaar_zip[[#This Row],[etmaaltemperatuur]]&gt;stookgrens,jaar_zip[[#This Row],[etmaaltemperatuur]]-stookgrens,0),"")</f>
        <v>0</v>
      </c>
    </row>
    <row r="2648" spans="1:15" x14ac:dyDescent="0.3">
      <c r="A2648">
        <v>319</v>
      </c>
      <c r="B2648">
        <v>20240325</v>
      </c>
      <c r="C2648">
        <v>3.3</v>
      </c>
      <c r="D2648">
        <v>7.8</v>
      </c>
      <c r="E2648">
        <v>1509</v>
      </c>
      <c r="F2648">
        <v>0</v>
      </c>
      <c r="G2648">
        <v>1003.2</v>
      </c>
      <c r="H2648">
        <v>76</v>
      </c>
      <c r="I2648" s="101" t="s">
        <v>33</v>
      </c>
      <c r="J2648" s="1">
        <f>DATEVALUE(RIGHT(jaar_zip[[#This Row],[YYYYMMDD]],2)&amp;"-"&amp;MID(jaar_zip[[#This Row],[YYYYMMDD]],5,2)&amp;"-"&amp;LEFT(jaar_zip[[#This Row],[YYYYMMDD]],4))</f>
        <v>45376</v>
      </c>
      <c r="K2648" s="101" t="str">
        <f>IF(AND(VALUE(MONTH(jaar_zip[[#This Row],[Datum]]))=1,VALUE(WEEKNUM(jaar_zip[[#This Row],[Datum]],21))&gt;51),RIGHT(YEAR(jaar_zip[[#This Row],[Datum]])-1,2),RIGHT(YEAR(jaar_zip[[#This Row],[Datum]]),2))&amp;"-"&amp; TEXT(WEEKNUM(jaar_zip[[#This Row],[Datum]],21),"00")</f>
        <v>24-13</v>
      </c>
      <c r="L2648" s="101">
        <f>MONTH(jaar_zip[[#This Row],[Datum]])</f>
        <v>3</v>
      </c>
      <c r="M2648" s="101">
        <f>IF(ISNUMBER(jaar_zip[[#This Row],[etmaaltemperatuur]]),IF(jaar_zip[[#This Row],[etmaaltemperatuur]]&lt;stookgrens,stookgrens-jaar_zip[[#This Row],[etmaaltemperatuur]],0),"")</f>
        <v>10.199999999999999</v>
      </c>
      <c r="N2648" s="101">
        <f>IF(ISNUMBER(jaar_zip[[#This Row],[graaddagen]]),IF(OR(MONTH(jaar_zip[[#This Row],[Datum]])=1,MONTH(jaar_zip[[#This Row],[Datum]])=2,MONTH(jaar_zip[[#This Row],[Datum]])=11,MONTH(jaar_zip[[#This Row],[Datum]])=12),1.1,IF(OR(MONTH(jaar_zip[[#This Row],[Datum]])=3,MONTH(jaar_zip[[#This Row],[Datum]])=10),1,0.8))*jaar_zip[[#This Row],[graaddagen]],"")</f>
        <v>10.199999999999999</v>
      </c>
      <c r="O2648" s="101">
        <f>IF(ISNUMBER(jaar_zip[[#This Row],[etmaaltemperatuur]]),IF(jaar_zip[[#This Row],[etmaaltemperatuur]]&gt;stookgrens,jaar_zip[[#This Row],[etmaaltemperatuur]]-stookgrens,0),"")</f>
        <v>0</v>
      </c>
    </row>
    <row r="2649" spans="1:15" x14ac:dyDescent="0.3">
      <c r="A2649">
        <v>319</v>
      </c>
      <c r="B2649">
        <v>20240326</v>
      </c>
      <c r="C2649">
        <v>2.6</v>
      </c>
      <c r="D2649">
        <v>9.8000000000000007</v>
      </c>
      <c r="E2649">
        <v>913</v>
      </c>
      <c r="F2649">
        <v>0.1</v>
      </c>
      <c r="G2649">
        <v>989.3</v>
      </c>
      <c r="H2649">
        <v>74</v>
      </c>
      <c r="I2649" s="101" t="s">
        <v>33</v>
      </c>
      <c r="J2649" s="1">
        <f>DATEVALUE(RIGHT(jaar_zip[[#This Row],[YYYYMMDD]],2)&amp;"-"&amp;MID(jaar_zip[[#This Row],[YYYYMMDD]],5,2)&amp;"-"&amp;LEFT(jaar_zip[[#This Row],[YYYYMMDD]],4))</f>
        <v>45377</v>
      </c>
      <c r="K2649" s="101" t="str">
        <f>IF(AND(VALUE(MONTH(jaar_zip[[#This Row],[Datum]]))=1,VALUE(WEEKNUM(jaar_zip[[#This Row],[Datum]],21))&gt;51),RIGHT(YEAR(jaar_zip[[#This Row],[Datum]])-1,2),RIGHT(YEAR(jaar_zip[[#This Row],[Datum]]),2))&amp;"-"&amp; TEXT(WEEKNUM(jaar_zip[[#This Row],[Datum]],21),"00")</f>
        <v>24-13</v>
      </c>
      <c r="L2649" s="101">
        <f>MONTH(jaar_zip[[#This Row],[Datum]])</f>
        <v>3</v>
      </c>
      <c r="M2649" s="101">
        <f>IF(ISNUMBER(jaar_zip[[#This Row],[etmaaltemperatuur]]),IF(jaar_zip[[#This Row],[etmaaltemperatuur]]&lt;stookgrens,stookgrens-jaar_zip[[#This Row],[etmaaltemperatuur]],0),"")</f>
        <v>8.1999999999999993</v>
      </c>
      <c r="N2649" s="101">
        <f>IF(ISNUMBER(jaar_zip[[#This Row],[graaddagen]]),IF(OR(MONTH(jaar_zip[[#This Row],[Datum]])=1,MONTH(jaar_zip[[#This Row],[Datum]])=2,MONTH(jaar_zip[[#This Row],[Datum]])=11,MONTH(jaar_zip[[#This Row],[Datum]])=12),1.1,IF(OR(MONTH(jaar_zip[[#This Row],[Datum]])=3,MONTH(jaar_zip[[#This Row],[Datum]])=10),1,0.8))*jaar_zip[[#This Row],[graaddagen]],"")</f>
        <v>8.1999999999999993</v>
      </c>
      <c r="O2649" s="101">
        <f>IF(ISNUMBER(jaar_zip[[#This Row],[etmaaltemperatuur]]),IF(jaar_zip[[#This Row],[etmaaltemperatuur]]&gt;stookgrens,jaar_zip[[#This Row],[etmaaltemperatuur]]-stookgrens,0),"")</f>
        <v>0</v>
      </c>
    </row>
    <row r="2650" spans="1:15" x14ac:dyDescent="0.3">
      <c r="A2650">
        <v>319</v>
      </c>
      <c r="B2650">
        <v>20240327</v>
      </c>
      <c r="C2650">
        <v>5</v>
      </c>
      <c r="D2650">
        <v>9.1999999999999993</v>
      </c>
      <c r="E2650">
        <v>1048</v>
      </c>
      <c r="F2650">
        <v>0.9</v>
      </c>
      <c r="G2650">
        <v>985.7</v>
      </c>
      <c r="H2650">
        <v>76</v>
      </c>
      <c r="I2650" s="101" t="s">
        <v>33</v>
      </c>
      <c r="J2650" s="1">
        <f>DATEVALUE(RIGHT(jaar_zip[[#This Row],[YYYYMMDD]],2)&amp;"-"&amp;MID(jaar_zip[[#This Row],[YYYYMMDD]],5,2)&amp;"-"&amp;LEFT(jaar_zip[[#This Row],[YYYYMMDD]],4))</f>
        <v>45378</v>
      </c>
      <c r="K2650" s="101" t="str">
        <f>IF(AND(VALUE(MONTH(jaar_zip[[#This Row],[Datum]]))=1,VALUE(WEEKNUM(jaar_zip[[#This Row],[Datum]],21))&gt;51),RIGHT(YEAR(jaar_zip[[#This Row],[Datum]])-1,2),RIGHT(YEAR(jaar_zip[[#This Row],[Datum]]),2))&amp;"-"&amp; TEXT(WEEKNUM(jaar_zip[[#This Row],[Datum]],21),"00")</f>
        <v>24-13</v>
      </c>
      <c r="L2650" s="101">
        <f>MONTH(jaar_zip[[#This Row],[Datum]])</f>
        <v>3</v>
      </c>
      <c r="M2650" s="101">
        <f>IF(ISNUMBER(jaar_zip[[#This Row],[etmaaltemperatuur]]),IF(jaar_zip[[#This Row],[etmaaltemperatuur]]&lt;stookgrens,stookgrens-jaar_zip[[#This Row],[etmaaltemperatuur]],0),"")</f>
        <v>8.8000000000000007</v>
      </c>
      <c r="N2650" s="101">
        <f>IF(ISNUMBER(jaar_zip[[#This Row],[graaddagen]]),IF(OR(MONTH(jaar_zip[[#This Row],[Datum]])=1,MONTH(jaar_zip[[#This Row],[Datum]])=2,MONTH(jaar_zip[[#This Row],[Datum]])=11,MONTH(jaar_zip[[#This Row],[Datum]])=12),1.1,IF(OR(MONTH(jaar_zip[[#This Row],[Datum]])=3,MONTH(jaar_zip[[#This Row],[Datum]])=10),1,0.8))*jaar_zip[[#This Row],[graaddagen]],"")</f>
        <v>8.8000000000000007</v>
      </c>
      <c r="O2650" s="101">
        <f>IF(ISNUMBER(jaar_zip[[#This Row],[etmaaltemperatuur]]),IF(jaar_zip[[#This Row],[etmaaltemperatuur]]&gt;stookgrens,jaar_zip[[#This Row],[etmaaltemperatuur]]-stookgrens,0),"")</f>
        <v>0</v>
      </c>
    </row>
    <row r="2651" spans="1:15" x14ac:dyDescent="0.3">
      <c r="A2651">
        <v>319</v>
      </c>
      <c r="B2651">
        <v>20240328</v>
      </c>
      <c r="C2651">
        <v>7.4</v>
      </c>
      <c r="D2651">
        <v>9.6</v>
      </c>
      <c r="E2651">
        <v>1037</v>
      </c>
      <c r="F2651">
        <v>3.3</v>
      </c>
      <c r="G2651">
        <v>985.4</v>
      </c>
      <c r="H2651">
        <v>69</v>
      </c>
      <c r="I2651" s="101" t="s">
        <v>33</v>
      </c>
      <c r="J2651" s="1">
        <f>DATEVALUE(RIGHT(jaar_zip[[#This Row],[YYYYMMDD]],2)&amp;"-"&amp;MID(jaar_zip[[#This Row],[YYYYMMDD]],5,2)&amp;"-"&amp;LEFT(jaar_zip[[#This Row],[YYYYMMDD]],4))</f>
        <v>45379</v>
      </c>
      <c r="K2651" s="101" t="str">
        <f>IF(AND(VALUE(MONTH(jaar_zip[[#This Row],[Datum]]))=1,VALUE(WEEKNUM(jaar_zip[[#This Row],[Datum]],21))&gt;51),RIGHT(YEAR(jaar_zip[[#This Row],[Datum]])-1,2),RIGHT(YEAR(jaar_zip[[#This Row],[Datum]]),2))&amp;"-"&amp; TEXT(WEEKNUM(jaar_zip[[#This Row],[Datum]],21),"00")</f>
        <v>24-13</v>
      </c>
      <c r="L2651" s="101">
        <f>MONTH(jaar_zip[[#This Row],[Datum]])</f>
        <v>3</v>
      </c>
      <c r="M2651" s="101">
        <f>IF(ISNUMBER(jaar_zip[[#This Row],[etmaaltemperatuur]]),IF(jaar_zip[[#This Row],[etmaaltemperatuur]]&lt;stookgrens,stookgrens-jaar_zip[[#This Row],[etmaaltemperatuur]],0),"")</f>
        <v>8.4</v>
      </c>
      <c r="N2651" s="101">
        <f>IF(ISNUMBER(jaar_zip[[#This Row],[graaddagen]]),IF(OR(MONTH(jaar_zip[[#This Row],[Datum]])=1,MONTH(jaar_zip[[#This Row],[Datum]])=2,MONTH(jaar_zip[[#This Row],[Datum]])=11,MONTH(jaar_zip[[#This Row],[Datum]])=12),1.1,IF(OR(MONTH(jaar_zip[[#This Row],[Datum]])=3,MONTH(jaar_zip[[#This Row],[Datum]])=10),1,0.8))*jaar_zip[[#This Row],[graaddagen]],"")</f>
        <v>8.4</v>
      </c>
      <c r="O2651" s="101">
        <f>IF(ISNUMBER(jaar_zip[[#This Row],[etmaaltemperatuur]]),IF(jaar_zip[[#This Row],[etmaaltemperatuur]]&gt;stookgrens,jaar_zip[[#This Row],[etmaaltemperatuur]]-stookgrens,0),"")</f>
        <v>0</v>
      </c>
    </row>
    <row r="2652" spans="1:15" x14ac:dyDescent="0.3">
      <c r="A2652">
        <v>319</v>
      </c>
      <c r="B2652">
        <v>20240329</v>
      </c>
      <c r="C2652">
        <v>5.2</v>
      </c>
      <c r="D2652">
        <v>11</v>
      </c>
      <c r="E2652">
        <v>925</v>
      </c>
      <c r="F2652">
        <v>0.2</v>
      </c>
      <c r="G2652">
        <v>992.8</v>
      </c>
      <c r="H2652">
        <v>74</v>
      </c>
      <c r="I2652" s="101" t="s">
        <v>33</v>
      </c>
      <c r="J2652" s="1">
        <f>DATEVALUE(RIGHT(jaar_zip[[#This Row],[YYYYMMDD]],2)&amp;"-"&amp;MID(jaar_zip[[#This Row],[YYYYMMDD]],5,2)&amp;"-"&amp;LEFT(jaar_zip[[#This Row],[YYYYMMDD]],4))</f>
        <v>45380</v>
      </c>
      <c r="K2652" s="101" t="str">
        <f>IF(AND(VALUE(MONTH(jaar_zip[[#This Row],[Datum]]))=1,VALUE(WEEKNUM(jaar_zip[[#This Row],[Datum]],21))&gt;51),RIGHT(YEAR(jaar_zip[[#This Row],[Datum]])-1,2),RIGHT(YEAR(jaar_zip[[#This Row],[Datum]]),2))&amp;"-"&amp; TEXT(WEEKNUM(jaar_zip[[#This Row],[Datum]],21),"00")</f>
        <v>24-13</v>
      </c>
      <c r="L2652" s="101">
        <f>MONTH(jaar_zip[[#This Row],[Datum]])</f>
        <v>3</v>
      </c>
      <c r="M2652" s="101">
        <f>IF(ISNUMBER(jaar_zip[[#This Row],[etmaaltemperatuur]]),IF(jaar_zip[[#This Row],[etmaaltemperatuur]]&lt;stookgrens,stookgrens-jaar_zip[[#This Row],[etmaaltemperatuur]],0),"")</f>
        <v>7</v>
      </c>
      <c r="N2652" s="101">
        <f>IF(ISNUMBER(jaar_zip[[#This Row],[graaddagen]]),IF(OR(MONTH(jaar_zip[[#This Row],[Datum]])=1,MONTH(jaar_zip[[#This Row],[Datum]])=2,MONTH(jaar_zip[[#This Row],[Datum]])=11,MONTH(jaar_zip[[#This Row],[Datum]])=12),1.1,IF(OR(MONTH(jaar_zip[[#This Row],[Datum]])=3,MONTH(jaar_zip[[#This Row],[Datum]])=10),1,0.8))*jaar_zip[[#This Row],[graaddagen]],"")</f>
        <v>7</v>
      </c>
      <c r="O2652" s="101">
        <f>IF(ISNUMBER(jaar_zip[[#This Row],[etmaaltemperatuur]]),IF(jaar_zip[[#This Row],[etmaaltemperatuur]]&gt;stookgrens,jaar_zip[[#This Row],[etmaaltemperatuur]]-stookgrens,0),"")</f>
        <v>0</v>
      </c>
    </row>
    <row r="2653" spans="1:15" x14ac:dyDescent="0.3">
      <c r="A2653">
        <v>319</v>
      </c>
      <c r="B2653">
        <v>20240330</v>
      </c>
      <c r="C2653">
        <v>2.1</v>
      </c>
      <c r="D2653">
        <v>8.6999999999999993</v>
      </c>
      <c r="E2653">
        <v>469</v>
      </c>
      <c r="F2653">
        <v>7.7</v>
      </c>
      <c r="G2653">
        <v>997</v>
      </c>
      <c r="H2653">
        <v>94</v>
      </c>
      <c r="I2653" s="101" t="s">
        <v>33</v>
      </c>
      <c r="J2653" s="1">
        <f>DATEVALUE(RIGHT(jaar_zip[[#This Row],[YYYYMMDD]],2)&amp;"-"&amp;MID(jaar_zip[[#This Row],[YYYYMMDD]],5,2)&amp;"-"&amp;LEFT(jaar_zip[[#This Row],[YYYYMMDD]],4))</f>
        <v>45381</v>
      </c>
      <c r="K2653" s="101" t="str">
        <f>IF(AND(VALUE(MONTH(jaar_zip[[#This Row],[Datum]]))=1,VALUE(WEEKNUM(jaar_zip[[#This Row],[Datum]],21))&gt;51),RIGHT(YEAR(jaar_zip[[#This Row],[Datum]])-1,2),RIGHT(YEAR(jaar_zip[[#This Row],[Datum]]),2))&amp;"-"&amp; TEXT(WEEKNUM(jaar_zip[[#This Row],[Datum]],21),"00")</f>
        <v>24-13</v>
      </c>
      <c r="L2653" s="101">
        <f>MONTH(jaar_zip[[#This Row],[Datum]])</f>
        <v>3</v>
      </c>
      <c r="M2653" s="101">
        <f>IF(ISNUMBER(jaar_zip[[#This Row],[etmaaltemperatuur]]),IF(jaar_zip[[#This Row],[etmaaltemperatuur]]&lt;stookgrens,stookgrens-jaar_zip[[#This Row],[etmaaltemperatuur]],0),"")</f>
        <v>9.3000000000000007</v>
      </c>
      <c r="N2653" s="101">
        <f>IF(ISNUMBER(jaar_zip[[#This Row],[graaddagen]]),IF(OR(MONTH(jaar_zip[[#This Row],[Datum]])=1,MONTH(jaar_zip[[#This Row],[Datum]])=2,MONTH(jaar_zip[[#This Row],[Datum]])=11,MONTH(jaar_zip[[#This Row],[Datum]])=12),1.1,IF(OR(MONTH(jaar_zip[[#This Row],[Datum]])=3,MONTH(jaar_zip[[#This Row],[Datum]])=10),1,0.8))*jaar_zip[[#This Row],[graaddagen]],"")</f>
        <v>9.3000000000000007</v>
      </c>
      <c r="O2653" s="101">
        <f>IF(ISNUMBER(jaar_zip[[#This Row],[etmaaltemperatuur]]),IF(jaar_zip[[#This Row],[etmaaltemperatuur]]&gt;stookgrens,jaar_zip[[#This Row],[etmaaltemperatuur]]-stookgrens,0),"")</f>
        <v>0</v>
      </c>
    </row>
    <row r="2654" spans="1:15" x14ac:dyDescent="0.3">
      <c r="A2654">
        <v>319</v>
      </c>
      <c r="B2654">
        <v>20240331</v>
      </c>
      <c r="C2654">
        <v>3</v>
      </c>
      <c r="D2654">
        <v>10.4</v>
      </c>
      <c r="E2654">
        <v>915</v>
      </c>
      <c r="F2654">
        <v>3.1</v>
      </c>
      <c r="G2654">
        <v>994.9</v>
      </c>
      <c r="H2654">
        <v>89</v>
      </c>
      <c r="I2654" s="101" t="s">
        <v>33</v>
      </c>
      <c r="J2654" s="1">
        <f>DATEVALUE(RIGHT(jaar_zip[[#This Row],[YYYYMMDD]],2)&amp;"-"&amp;MID(jaar_zip[[#This Row],[YYYYMMDD]],5,2)&amp;"-"&amp;LEFT(jaar_zip[[#This Row],[YYYYMMDD]],4))</f>
        <v>45382</v>
      </c>
      <c r="K2654" s="101" t="str">
        <f>IF(AND(VALUE(MONTH(jaar_zip[[#This Row],[Datum]]))=1,VALUE(WEEKNUM(jaar_zip[[#This Row],[Datum]],21))&gt;51),RIGHT(YEAR(jaar_zip[[#This Row],[Datum]])-1,2),RIGHT(YEAR(jaar_zip[[#This Row],[Datum]]),2))&amp;"-"&amp; TEXT(WEEKNUM(jaar_zip[[#This Row],[Datum]],21),"00")</f>
        <v>24-13</v>
      </c>
      <c r="L2654" s="101">
        <f>MONTH(jaar_zip[[#This Row],[Datum]])</f>
        <v>3</v>
      </c>
      <c r="M2654" s="101">
        <f>IF(ISNUMBER(jaar_zip[[#This Row],[etmaaltemperatuur]]),IF(jaar_zip[[#This Row],[etmaaltemperatuur]]&lt;stookgrens,stookgrens-jaar_zip[[#This Row],[etmaaltemperatuur]],0),"")</f>
        <v>7.6</v>
      </c>
      <c r="N2654" s="101">
        <f>IF(ISNUMBER(jaar_zip[[#This Row],[graaddagen]]),IF(OR(MONTH(jaar_zip[[#This Row],[Datum]])=1,MONTH(jaar_zip[[#This Row],[Datum]])=2,MONTH(jaar_zip[[#This Row],[Datum]])=11,MONTH(jaar_zip[[#This Row],[Datum]])=12),1.1,IF(OR(MONTH(jaar_zip[[#This Row],[Datum]])=3,MONTH(jaar_zip[[#This Row],[Datum]])=10),1,0.8))*jaar_zip[[#This Row],[graaddagen]],"")</f>
        <v>7.6</v>
      </c>
      <c r="O2654" s="101">
        <f>IF(ISNUMBER(jaar_zip[[#This Row],[etmaaltemperatuur]]),IF(jaar_zip[[#This Row],[etmaaltemperatuur]]&gt;stookgrens,jaar_zip[[#This Row],[etmaaltemperatuur]]-stookgrens,0),"")</f>
        <v>0</v>
      </c>
    </row>
    <row r="2655" spans="1:15" x14ac:dyDescent="0.3">
      <c r="A2655">
        <v>319</v>
      </c>
      <c r="B2655">
        <v>20240401</v>
      </c>
      <c r="C2655">
        <v>5</v>
      </c>
      <c r="D2655">
        <v>10.7</v>
      </c>
      <c r="E2655">
        <v>1266</v>
      </c>
      <c r="F2655">
        <v>0.4</v>
      </c>
      <c r="G2655">
        <v>997.3</v>
      </c>
      <c r="H2655">
        <v>80</v>
      </c>
      <c r="I2655" s="101" t="s">
        <v>33</v>
      </c>
      <c r="J2655" s="1">
        <f>DATEVALUE(RIGHT(jaar_zip[[#This Row],[YYYYMMDD]],2)&amp;"-"&amp;MID(jaar_zip[[#This Row],[YYYYMMDD]],5,2)&amp;"-"&amp;LEFT(jaar_zip[[#This Row],[YYYYMMDD]],4))</f>
        <v>45383</v>
      </c>
      <c r="K2655" s="101" t="str">
        <f>IF(AND(VALUE(MONTH(jaar_zip[[#This Row],[Datum]]))=1,VALUE(WEEKNUM(jaar_zip[[#This Row],[Datum]],21))&gt;51),RIGHT(YEAR(jaar_zip[[#This Row],[Datum]])-1,2),RIGHT(YEAR(jaar_zip[[#This Row],[Datum]]),2))&amp;"-"&amp; TEXT(WEEKNUM(jaar_zip[[#This Row],[Datum]],21),"00")</f>
        <v>24-14</v>
      </c>
      <c r="L2655" s="101">
        <f>MONTH(jaar_zip[[#This Row],[Datum]])</f>
        <v>4</v>
      </c>
      <c r="M2655" s="101">
        <f>IF(ISNUMBER(jaar_zip[[#This Row],[etmaaltemperatuur]]),IF(jaar_zip[[#This Row],[etmaaltemperatuur]]&lt;stookgrens,stookgrens-jaar_zip[[#This Row],[etmaaltemperatuur]],0),"")</f>
        <v>7.3000000000000007</v>
      </c>
      <c r="N2655" s="101">
        <f>IF(ISNUMBER(jaar_zip[[#This Row],[graaddagen]]),IF(OR(MONTH(jaar_zip[[#This Row],[Datum]])=1,MONTH(jaar_zip[[#This Row],[Datum]])=2,MONTH(jaar_zip[[#This Row],[Datum]])=11,MONTH(jaar_zip[[#This Row],[Datum]])=12),1.1,IF(OR(MONTH(jaar_zip[[#This Row],[Datum]])=3,MONTH(jaar_zip[[#This Row],[Datum]])=10),1,0.8))*jaar_zip[[#This Row],[graaddagen]],"")</f>
        <v>5.8400000000000007</v>
      </c>
      <c r="O2655" s="101">
        <f>IF(ISNUMBER(jaar_zip[[#This Row],[etmaaltemperatuur]]),IF(jaar_zip[[#This Row],[etmaaltemperatuur]]&gt;stookgrens,jaar_zip[[#This Row],[etmaaltemperatuur]]-stookgrens,0),"")</f>
        <v>0</v>
      </c>
    </row>
    <row r="2656" spans="1:15" x14ac:dyDescent="0.3">
      <c r="A2656">
        <v>319</v>
      </c>
      <c r="B2656">
        <v>20240402</v>
      </c>
      <c r="C2656">
        <v>6.6</v>
      </c>
      <c r="D2656">
        <v>10.6</v>
      </c>
      <c r="E2656">
        <v>810</v>
      </c>
      <c r="F2656">
        <v>2.6</v>
      </c>
      <c r="G2656">
        <v>1005.8</v>
      </c>
      <c r="H2656">
        <v>84</v>
      </c>
      <c r="I2656" s="101" t="s">
        <v>33</v>
      </c>
      <c r="J2656" s="1">
        <f>DATEVALUE(RIGHT(jaar_zip[[#This Row],[YYYYMMDD]],2)&amp;"-"&amp;MID(jaar_zip[[#This Row],[YYYYMMDD]],5,2)&amp;"-"&amp;LEFT(jaar_zip[[#This Row],[YYYYMMDD]],4))</f>
        <v>45384</v>
      </c>
      <c r="K2656" s="101" t="str">
        <f>IF(AND(VALUE(MONTH(jaar_zip[[#This Row],[Datum]]))=1,VALUE(WEEKNUM(jaar_zip[[#This Row],[Datum]],21))&gt;51),RIGHT(YEAR(jaar_zip[[#This Row],[Datum]])-1,2),RIGHT(YEAR(jaar_zip[[#This Row],[Datum]]),2))&amp;"-"&amp; TEXT(WEEKNUM(jaar_zip[[#This Row],[Datum]],21),"00")</f>
        <v>24-14</v>
      </c>
      <c r="L2656" s="101">
        <f>MONTH(jaar_zip[[#This Row],[Datum]])</f>
        <v>4</v>
      </c>
      <c r="M2656" s="101">
        <f>IF(ISNUMBER(jaar_zip[[#This Row],[etmaaltemperatuur]]),IF(jaar_zip[[#This Row],[etmaaltemperatuur]]&lt;stookgrens,stookgrens-jaar_zip[[#This Row],[etmaaltemperatuur]],0),"")</f>
        <v>7.4</v>
      </c>
      <c r="N2656" s="101">
        <f>IF(ISNUMBER(jaar_zip[[#This Row],[graaddagen]]),IF(OR(MONTH(jaar_zip[[#This Row],[Datum]])=1,MONTH(jaar_zip[[#This Row],[Datum]])=2,MONTH(jaar_zip[[#This Row],[Datum]])=11,MONTH(jaar_zip[[#This Row],[Datum]])=12),1.1,IF(OR(MONTH(jaar_zip[[#This Row],[Datum]])=3,MONTH(jaar_zip[[#This Row],[Datum]])=10),1,0.8))*jaar_zip[[#This Row],[graaddagen]],"")</f>
        <v>5.9200000000000008</v>
      </c>
      <c r="O2656" s="101">
        <f>IF(ISNUMBER(jaar_zip[[#This Row],[etmaaltemperatuur]]),IF(jaar_zip[[#This Row],[etmaaltemperatuur]]&gt;stookgrens,jaar_zip[[#This Row],[etmaaltemperatuur]]-stookgrens,0),"")</f>
        <v>0</v>
      </c>
    </row>
    <row r="2657" spans="1:15" x14ac:dyDescent="0.3">
      <c r="A2657">
        <v>319</v>
      </c>
      <c r="B2657">
        <v>20240403</v>
      </c>
      <c r="C2657">
        <v>6.4</v>
      </c>
      <c r="D2657">
        <v>11.3</v>
      </c>
      <c r="E2657">
        <v>677</v>
      </c>
      <c r="F2657">
        <v>1.8</v>
      </c>
      <c r="G2657">
        <v>1004.3</v>
      </c>
      <c r="H2657">
        <v>85</v>
      </c>
      <c r="I2657" s="101" t="s">
        <v>33</v>
      </c>
      <c r="J2657" s="1">
        <f>DATEVALUE(RIGHT(jaar_zip[[#This Row],[YYYYMMDD]],2)&amp;"-"&amp;MID(jaar_zip[[#This Row],[YYYYMMDD]],5,2)&amp;"-"&amp;LEFT(jaar_zip[[#This Row],[YYYYMMDD]],4))</f>
        <v>45385</v>
      </c>
      <c r="K2657" s="101" t="str">
        <f>IF(AND(VALUE(MONTH(jaar_zip[[#This Row],[Datum]]))=1,VALUE(WEEKNUM(jaar_zip[[#This Row],[Datum]],21))&gt;51),RIGHT(YEAR(jaar_zip[[#This Row],[Datum]])-1,2),RIGHT(YEAR(jaar_zip[[#This Row],[Datum]]),2))&amp;"-"&amp; TEXT(WEEKNUM(jaar_zip[[#This Row],[Datum]],21),"00")</f>
        <v>24-14</v>
      </c>
      <c r="L2657" s="101">
        <f>MONTH(jaar_zip[[#This Row],[Datum]])</f>
        <v>4</v>
      </c>
      <c r="M2657" s="101">
        <f>IF(ISNUMBER(jaar_zip[[#This Row],[etmaaltemperatuur]]),IF(jaar_zip[[#This Row],[etmaaltemperatuur]]&lt;stookgrens,stookgrens-jaar_zip[[#This Row],[etmaaltemperatuur]],0),"")</f>
        <v>6.6999999999999993</v>
      </c>
      <c r="N2657" s="101">
        <f>IF(ISNUMBER(jaar_zip[[#This Row],[graaddagen]]),IF(OR(MONTH(jaar_zip[[#This Row],[Datum]])=1,MONTH(jaar_zip[[#This Row],[Datum]])=2,MONTH(jaar_zip[[#This Row],[Datum]])=11,MONTH(jaar_zip[[#This Row],[Datum]])=12),1.1,IF(OR(MONTH(jaar_zip[[#This Row],[Datum]])=3,MONTH(jaar_zip[[#This Row],[Datum]])=10),1,0.8))*jaar_zip[[#This Row],[graaddagen]],"")</f>
        <v>5.3599999999999994</v>
      </c>
      <c r="O2657" s="101">
        <f>IF(ISNUMBER(jaar_zip[[#This Row],[etmaaltemperatuur]]),IF(jaar_zip[[#This Row],[etmaaltemperatuur]]&gt;stookgrens,jaar_zip[[#This Row],[etmaaltemperatuur]]-stookgrens,0),"")</f>
        <v>0</v>
      </c>
    </row>
    <row r="2658" spans="1:15" x14ac:dyDescent="0.3">
      <c r="A2658">
        <v>319</v>
      </c>
      <c r="B2658">
        <v>20240404</v>
      </c>
      <c r="C2658">
        <v>8</v>
      </c>
      <c r="D2658">
        <v>13</v>
      </c>
      <c r="E2658">
        <v>1175</v>
      </c>
      <c r="F2658">
        <v>7.6</v>
      </c>
      <c r="G2658">
        <v>1006.3</v>
      </c>
      <c r="H2658">
        <v>81</v>
      </c>
      <c r="I2658" s="101" t="s">
        <v>33</v>
      </c>
      <c r="J2658" s="1">
        <f>DATEVALUE(RIGHT(jaar_zip[[#This Row],[YYYYMMDD]],2)&amp;"-"&amp;MID(jaar_zip[[#This Row],[YYYYMMDD]],5,2)&amp;"-"&amp;LEFT(jaar_zip[[#This Row],[YYYYMMDD]],4))</f>
        <v>45386</v>
      </c>
      <c r="K2658" s="101" t="str">
        <f>IF(AND(VALUE(MONTH(jaar_zip[[#This Row],[Datum]]))=1,VALUE(WEEKNUM(jaar_zip[[#This Row],[Datum]],21))&gt;51),RIGHT(YEAR(jaar_zip[[#This Row],[Datum]])-1,2),RIGHT(YEAR(jaar_zip[[#This Row],[Datum]]),2))&amp;"-"&amp; TEXT(WEEKNUM(jaar_zip[[#This Row],[Datum]],21),"00")</f>
        <v>24-14</v>
      </c>
      <c r="L2658" s="101">
        <f>MONTH(jaar_zip[[#This Row],[Datum]])</f>
        <v>4</v>
      </c>
      <c r="M2658" s="101">
        <f>IF(ISNUMBER(jaar_zip[[#This Row],[etmaaltemperatuur]]),IF(jaar_zip[[#This Row],[etmaaltemperatuur]]&lt;stookgrens,stookgrens-jaar_zip[[#This Row],[etmaaltemperatuur]],0),"")</f>
        <v>5</v>
      </c>
      <c r="N2658" s="101">
        <f>IF(ISNUMBER(jaar_zip[[#This Row],[graaddagen]]),IF(OR(MONTH(jaar_zip[[#This Row],[Datum]])=1,MONTH(jaar_zip[[#This Row],[Datum]])=2,MONTH(jaar_zip[[#This Row],[Datum]])=11,MONTH(jaar_zip[[#This Row],[Datum]])=12),1.1,IF(OR(MONTH(jaar_zip[[#This Row],[Datum]])=3,MONTH(jaar_zip[[#This Row],[Datum]])=10),1,0.8))*jaar_zip[[#This Row],[graaddagen]],"")</f>
        <v>4</v>
      </c>
      <c r="O2658" s="101">
        <f>IF(ISNUMBER(jaar_zip[[#This Row],[etmaaltemperatuur]]),IF(jaar_zip[[#This Row],[etmaaltemperatuur]]&gt;stookgrens,jaar_zip[[#This Row],[etmaaltemperatuur]]-stookgrens,0),"")</f>
        <v>0</v>
      </c>
    </row>
    <row r="2659" spans="1:15" x14ac:dyDescent="0.3">
      <c r="A2659">
        <v>319</v>
      </c>
      <c r="B2659">
        <v>20240405</v>
      </c>
      <c r="C2659">
        <v>5.4</v>
      </c>
      <c r="D2659">
        <v>15.2</v>
      </c>
      <c r="E2659">
        <v>1016</v>
      </c>
      <c r="F2659">
        <v>1</v>
      </c>
      <c r="G2659">
        <v>1008.4</v>
      </c>
      <c r="H2659">
        <v>80</v>
      </c>
      <c r="I2659" s="101" t="s">
        <v>33</v>
      </c>
      <c r="J2659" s="1">
        <f>DATEVALUE(RIGHT(jaar_zip[[#This Row],[YYYYMMDD]],2)&amp;"-"&amp;MID(jaar_zip[[#This Row],[YYYYMMDD]],5,2)&amp;"-"&amp;LEFT(jaar_zip[[#This Row],[YYYYMMDD]],4))</f>
        <v>45387</v>
      </c>
      <c r="K2659" s="101" t="str">
        <f>IF(AND(VALUE(MONTH(jaar_zip[[#This Row],[Datum]]))=1,VALUE(WEEKNUM(jaar_zip[[#This Row],[Datum]],21))&gt;51),RIGHT(YEAR(jaar_zip[[#This Row],[Datum]])-1,2),RIGHT(YEAR(jaar_zip[[#This Row],[Datum]]),2))&amp;"-"&amp; TEXT(WEEKNUM(jaar_zip[[#This Row],[Datum]],21),"00")</f>
        <v>24-14</v>
      </c>
      <c r="L2659" s="101">
        <f>MONTH(jaar_zip[[#This Row],[Datum]])</f>
        <v>4</v>
      </c>
      <c r="M2659" s="101">
        <f>IF(ISNUMBER(jaar_zip[[#This Row],[etmaaltemperatuur]]),IF(jaar_zip[[#This Row],[etmaaltemperatuur]]&lt;stookgrens,stookgrens-jaar_zip[[#This Row],[etmaaltemperatuur]],0),"")</f>
        <v>2.8000000000000007</v>
      </c>
      <c r="N2659" s="101">
        <f>IF(ISNUMBER(jaar_zip[[#This Row],[graaddagen]]),IF(OR(MONTH(jaar_zip[[#This Row],[Datum]])=1,MONTH(jaar_zip[[#This Row],[Datum]])=2,MONTH(jaar_zip[[#This Row],[Datum]])=11,MONTH(jaar_zip[[#This Row],[Datum]])=12),1.1,IF(OR(MONTH(jaar_zip[[#This Row],[Datum]])=3,MONTH(jaar_zip[[#This Row],[Datum]])=10),1,0.8))*jaar_zip[[#This Row],[graaddagen]],"")</f>
        <v>2.2400000000000007</v>
      </c>
      <c r="O2659" s="101">
        <f>IF(ISNUMBER(jaar_zip[[#This Row],[etmaaltemperatuur]]),IF(jaar_zip[[#This Row],[etmaaltemperatuur]]&gt;stookgrens,jaar_zip[[#This Row],[etmaaltemperatuur]]-stookgrens,0),"")</f>
        <v>0</v>
      </c>
    </row>
    <row r="2660" spans="1:15" x14ac:dyDescent="0.3">
      <c r="A2660">
        <v>319</v>
      </c>
      <c r="B2660">
        <v>20240406</v>
      </c>
      <c r="C2660">
        <v>4.9000000000000004</v>
      </c>
      <c r="D2660">
        <v>18.100000000000001</v>
      </c>
      <c r="E2660">
        <v>1399</v>
      </c>
      <c r="F2660">
        <v>-0.1</v>
      </c>
      <c r="G2660">
        <v>1008.2</v>
      </c>
      <c r="H2660">
        <v>64</v>
      </c>
      <c r="I2660" s="101" t="s">
        <v>33</v>
      </c>
      <c r="J2660" s="1">
        <f>DATEVALUE(RIGHT(jaar_zip[[#This Row],[YYYYMMDD]],2)&amp;"-"&amp;MID(jaar_zip[[#This Row],[YYYYMMDD]],5,2)&amp;"-"&amp;LEFT(jaar_zip[[#This Row],[YYYYMMDD]],4))</f>
        <v>45388</v>
      </c>
      <c r="K2660" s="101" t="str">
        <f>IF(AND(VALUE(MONTH(jaar_zip[[#This Row],[Datum]]))=1,VALUE(WEEKNUM(jaar_zip[[#This Row],[Datum]],21))&gt;51),RIGHT(YEAR(jaar_zip[[#This Row],[Datum]])-1,2),RIGHT(YEAR(jaar_zip[[#This Row],[Datum]]),2))&amp;"-"&amp; TEXT(WEEKNUM(jaar_zip[[#This Row],[Datum]],21),"00")</f>
        <v>24-14</v>
      </c>
      <c r="L2660" s="101">
        <f>MONTH(jaar_zip[[#This Row],[Datum]])</f>
        <v>4</v>
      </c>
      <c r="M2660" s="101">
        <f>IF(ISNUMBER(jaar_zip[[#This Row],[etmaaltemperatuur]]),IF(jaar_zip[[#This Row],[etmaaltemperatuur]]&lt;stookgrens,stookgrens-jaar_zip[[#This Row],[etmaaltemperatuur]],0),"")</f>
        <v>0</v>
      </c>
      <c r="N2660" s="101">
        <f>IF(ISNUMBER(jaar_zip[[#This Row],[graaddagen]]),IF(OR(MONTH(jaar_zip[[#This Row],[Datum]])=1,MONTH(jaar_zip[[#This Row],[Datum]])=2,MONTH(jaar_zip[[#This Row],[Datum]])=11,MONTH(jaar_zip[[#This Row],[Datum]])=12),1.1,IF(OR(MONTH(jaar_zip[[#This Row],[Datum]])=3,MONTH(jaar_zip[[#This Row],[Datum]])=10),1,0.8))*jaar_zip[[#This Row],[graaddagen]],"")</f>
        <v>0</v>
      </c>
      <c r="O2660" s="101">
        <f>IF(ISNUMBER(jaar_zip[[#This Row],[etmaaltemperatuur]]),IF(jaar_zip[[#This Row],[etmaaltemperatuur]]&gt;stookgrens,jaar_zip[[#This Row],[etmaaltemperatuur]]-stookgrens,0),"")</f>
        <v>0.10000000000000142</v>
      </c>
    </row>
    <row r="2661" spans="1:15" x14ac:dyDescent="0.3">
      <c r="A2661">
        <v>319</v>
      </c>
      <c r="B2661">
        <v>20240407</v>
      </c>
      <c r="C2661">
        <v>6.7</v>
      </c>
      <c r="D2661">
        <v>16.3</v>
      </c>
      <c r="E2661">
        <v>1798</v>
      </c>
      <c r="F2661">
        <v>0.6</v>
      </c>
      <c r="G2661">
        <v>1012.3</v>
      </c>
      <c r="H2661">
        <v>66</v>
      </c>
      <c r="I2661" s="101" t="s">
        <v>33</v>
      </c>
      <c r="J2661" s="1">
        <f>DATEVALUE(RIGHT(jaar_zip[[#This Row],[YYYYMMDD]],2)&amp;"-"&amp;MID(jaar_zip[[#This Row],[YYYYMMDD]],5,2)&amp;"-"&amp;LEFT(jaar_zip[[#This Row],[YYYYMMDD]],4))</f>
        <v>45389</v>
      </c>
      <c r="K2661" s="101" t="str">
        <f>IF(AND(VALUE(MONTH(jaar_zip[[#This Row],[Datum]]))=1,VALUE(WEEKNUM(jaar_zip[[#This Row],[Datum]],21))&gt;51),RIGHT(YEAR(jaar_zip[[#This Row],[Datum]])-1,2),RIGHT(YEAR(jaar_zip[[#This Row],[Datum]]),2))&amp;"-"&amp; TEXT(WEEKNUM(jaar_zip[[#This Row],[Datum]],21),"00")</f>
        <v>24-14</v>
      </c>
      <c r="L2661" s="101">
        <f>MONTH(jaar_zip[[#This Row],[Datum]])</f>
        <v>4</v>
      </c>
      <c r="M2661" s="101">
        <f>IF(ISNUMBER(jaar_zip[[#This Row],[etmaaltemperatuur]]),IF(jaar_zip[[#This Row],[etmaaltemperatuur]]&lt;stookgrens,stookgrens-jaar_zip[[#This Row],[etmaaltemperatuur]],0),"")</f>
        <v>1.6999999999999993</v>
      </c>
      <c r="N2661" s="101">
        <f>IF(ISNUMBER(jaar_zip[[#This Row],[graaddagen]]),IF(OR(MONTH(jaar_zip[[#This Row],[Datum]])=1,MONTH(jaar_zip[[#This Row],[Datum]])=2,MONTH(jaar_zip[[#This Row],[Datum]])=11,MONTH(jaar_zip[[#This Row],[Datum]])=12),1.1,IF(OR(MONTH(jaar_zip[[#This Row],[Datum]])=3,MONTH(jaar_zip[[#This Row],[Datum]])=10),1,0.8))*jaar_zip[[#This Row],[graaddagen]],"")</f>
        <v>1.3599999999999994</v>
      </c>
      <c r="O2661" s="101">
        <f>IF(ISNUMBER(jaar_zip[[#This Row],[etmaaltemperatuur]]),IF(jaar_zip[[#This Row],[etmaaltemperatuur]]&gt;stookgrens,jaar_zip[[#This Row],[etmaaltemperatuur]]-stookgrens,0),"")</f>
        <v>0</v>
      </c>
    </row>
    <row r="2662" spans="1:15" x14ac:dyDescent="0.3">
      <c r="A2662">
        <v>319</v>
      </c>
      <c r="B2662">
        <v>20240408</v>
      </c>
      <c r="C2662">
        <v>2.5</v>
      </c>
      <c r="D2662">
        <v>15</v>
      </c>
      <c r="E2662">
        <v>1311</v>
      </c>
      <c r="F2662">
        <v>4.2</v>
      </c>
      <c r="G2662">
        <v>1006.8</v>
      </c>
      <c r="H2662">
        <v>82</v>
      </c>
      <c r="I2662" s="101" t="s">
        <v>33</v>
      </c>
      <c r="J2662" s="1">
        <f>DATEVALUE(RIGHT(jaar_zip[[#This Row],[YYYYMMDD]],2)&amp;"-"&amp;MID(jaar_zip[[#This Row],[YYYYMMDD]],5,2)&amp;"-"&amp;LEFT(jaar_zip[[#This Row],[YYYYMMDD]],4))</f>
        <v>45390</v>
      </c>
      <c r="K2662" s="101" t="str">
        <f>IF(AND(VALUE(MONTH(jaar_zip[[#This Row],[Datum]]))=1,VALUE(WEEKNUM(jaar_zip[[#This Row],[Datum]],21))&gt;51),RIGHT(YEAR(jaar_zip[[#This Row],[Datum]])-1,2),RIGHT(YEAR(jaar_zip[[#This Row],[Datum]]),2))&amp;"-"&amp; TEXT(WEEKNUM(jaar_zip[[#This Row],[Datum]],21),"00")</f>
        <v>24-15</v>
      </c>
      <c r="L2662" s="101">
        <f>MONTH(jaar_zip[[#This Row],[Datum]])</f>
        <v>4</v>
      </c>
      <c r="M2662" s="101">
        <f>IF(ISNUMBER(jaar_zip[[#This Row],[etmaaltemperatuur]]),IF(jaar_zip[[#This Row],[etmaaltemperatuur]]&lt;stookgrens,stookgrens-jaar_zip[[#This Row],[etmaaltemperatuur]],0),"")</f>
        <v>3</v>
      </c>
      <c r="N2662" s="101">
        <f>IF(ISNUMBER(jaar_zip[[#This Row],[graaddagen]]),IF(OR(MONTH(jaar_zip[[#This Row],[Datum]])=1,MONTH(jaar_zip[[#This Row],[Datum]])=2,MONTH(jaar_zip[[#This Row],[Datum]])=11,MONTH(jaar_zip[[#This Row],[Datum]])=12),1.1,IF(OR(MONTH(jaar_zip[[#This Row],[Datum]])=3,MONTH(jaar_zip[[#This Row],[Datum]])=10),1,0.8))*jaar_zip[[#This Row],[graaddagen]],"")</f>
        <v>2.4000000000000004</v>
      </c>
      <c r="O2662" s="101">
        <f>IF(ISNUMBER(jaar_zip[[#This Row],[etmaaltemperatuur]]),IF(jaar_zip[[#This Row],[etmaaltemperatuur]]&gt;stookgrens,jaar_zip[[#This Row],[etmaaltemperatuur]]-stookgrens,0),"")</f>
        <v>0</v>
      </c>
    </row>
    <row r="2663" spans="1:15" x14ac:dyDescent="0.3">
      <c r="A2663">
        <v>319</v>
      </c>
      <c r="B2663">
        <v>20240409</v>
      </c>
      <c r="C2663">
        <v>8.5</v>
      </c>
      <c r="D2663">
        <v>10.7</v>
      </c>
      <c r="E2663">
        <v>1002</v>
      </c>
      <c r="F2663">
        <v>1.7</v>
      </c>
      <c r="G2663">
        <v>1011.5</v>
      </c>
      <c r="H2663">
        <v>76</v>
      </c>
      <c r="I2663" s="101" t="s">
        <v>33</v>
      </c>
      <c r="J2663" s="1">
        <f>DATEVALUE(RIGHT(jaar_zip[[#This Row],[YYYYMMDD]],2)&amp;"-"&amp;MID(jaar_zip[[#This Row],[YYYYMMDD]],5,2)&amp;"-"&amp;LEFT(jaar_zip[[#This Row],[YYYYMMDD]],4))</f>
        <v>45391</v>
      </c>
      <c r="K2663" s="101" t="str">
        <f>IF(AND(VALUE(MONTH(jaar_zip[[#This Row],[Datum]]))=1,VALUE(WEEKNUM(jaar_zip[[#This Row],[Datum]],21))&gt;51),RIGHT(YEAR(jaar_zip[[#This Row],[Datum]])-1,2),RIGHT(YEAR(jaar_zip[[#This Row],[Datum]]),2))&amp;"-"&amp; TEXT(WEEKNUM(jaar_zip[[#This Row],[Datum]],21),"00")</f>
        <v>24-15</v>
      </c>
      <c r="L2663" s="101">
        <f>MONTH(jaar_zip[[#This Row],[Datum]])</f>
        <v>4</v>
      </c>
      <c r="M2663" s="101">
        <f>IF(ISNUMBER(jaar_zip[[#This Row],[etmaaltemperatuur]]),IF(jaar_zip[[#This Row],[etmaaltemperatuur]]&lt;stookgrens,stookgrens-jaar_zip[[#This Row],[etmaaltemperatuur]],0),"")</f>
        <v>7.3000000000000007</v>
      </c>
      <c r="N2663" s="101">
        <f>IF(ISNUMBER(jaar_zip[[#This Row],[graaddagen]]),IF(OR(MONTH(jaar_zip[[#This Row],[Datum]])=1,MONTH(jaar_zip[[#This Row],[Datum]])=2,MONTH(jaar_zip[[#This Row],[Datum]])=11,MONTH(jaar_zip[[#This Row],[Datum]])=12),1.1,IF(OR(MONTH(jaar_zip[[#This Row],[Datum]])=3,MONTH(jaar_zip[[#This Row],[Datum]])=10),1,0.8))*jaar_zip[[#This Row],[graaddagen]],"")</f>
        <v>5.8400000000000007</v>
      </c>
      <c r="O2663" s="101">
        <f>IF(ISNUMBER(jaar_zip[[#This Row],[etmaaltemperatuur]]),IF(jaar_zip[[#This Row],[etmaaltemperatuur]]&gt;stookgrens,jaar_zip[[#This Row],[etmaaltemperatuur]]-stookgrens,0),"")</f>
        <v>0</v>
      </c>
    </row>
    <row r="2664" spans="1:15" x14ac:dyDescent="0.3">
      <c r="A2664">
        <v>319</v>
      </c>
      <c r="B2664">
        <v>20240410</v>
      </c>
      <c r="C2664">
        <v>4.8</v>
      </c>
      <c r="D2664">
        <v>11.5</v>
      </c>
      <c r="E2664">
        <v>2109</v>
      </c>
      <c r="F2664">
        <v>-0.1</v>
      </c>
      <c r="G2664">
        <v>1027.8</v>
      </c>
      <c r="H2664">
        <v>67</v>
      </c>
      <c r="I2664" s="101" t="s">
        <v>33</v>
      </c>
      <c r="J2664" s="1">
        <f>DATEVALUE(RIGHT(jaar_zip[[#This Row],[YYYYMMDD]],2)&amp;"-"&amp;MID(jaar_zip[[#This Row],[YYYYMMDD]],5,2)&amp;"-"&amp;LEFT(jaar_zip[[#This Row],[YYYYMMDD]],4))</f>
        <v>45392</v>
      </c>
      <c r="K2664" s="101" t="str">
        <f>IF(AND(VALUE(MONTH(jaar_zip[[#This Row],[Datum]]))=1,VALUE(WEEKNUM(jaar_zip[[#This Row],[Datum]],21))&gt;51),RIGHT(YEAR(jaar_zip[[#This Row],[Datum]])-1,2),RIGHT(YEAR(jaar_zip[[#This Row],[Datum]]),2))&amp;"-"&amp; TEXT(WEEKNUM(jaar_zip[[#This Row],[Datum]],21),"00")</f>
        <v>24-15</v>
      </c>
      <c r="L2664" s="101">
        <f>MONTH(jaar_zip[[#This Row],[Datum]])</f>
        <v>4</v>
      </c>
      <c r="M2664" s="101">
        <f>IF(ISNUMBER(jaar_zip[[#This Row],[etmaaltemperatuur]]),IF(jaar_zip[[#This Row],[etmaaltemperatuur]]&lt;stookgrens,stookgrens-jaar_zip[[#This Row],[etmaaltemperatuur]],0),"")</f>
        <v>6.5</v>
      </c>
      <c r="N2664" s="101">
        <f>IF(ISNUMBER(jaar_zip[[#This Row],[graaddagen]]),IF(OR(MONTH(jaar_zip[[#This Row],[Datum]])=1,MONTH(jaar_zip[[#This Row],[Datum]])=2,MONTH(jaar_zip[[#This Row],[Datum]])=11,MONTH(jaar_zip[[#This Row],[Datum]])=12),1.1,IF(OR(MONTH(jaar_zip[[#This Row],[Datum]])=3,MONTH(jaar_zip[[#This Row],[Datum]])=10),1,0.8))*jaar_zip[[#This Row],[graaddagen]],"")</f>
        <v>5.2</v>
      </c>
      <c r="O2664" s="101">
        <f>IF(ISNUMBER(jaar_zip[[#This Row],[etmaaltemperatuur]]),IF(jaar_zip[[#This Row],[etmaaltemperatuur]]&gt;stookgrens,jaar_zip[[#This Row],[etmaaltemperatuur]]-stookgrens,0),"")</f>
        <v>0</v>
      </c>
    </row>
    <row r="2665" spans="1:15" x14ac:dyDescent="0.3">
      <c r="A2665">
        <v>319</v>
      </c>
      <c r="B2665">
        <v>20240411</v>
      </c>
      <c r="C2665">
        <v>5.3</v>
      </c>
      <c r="D2665">
        <v>13.6</v>
      </c>
      <c r="E2665">
        <v>378</v>
      </c>
      <c r="F2665">
        <v>1.3</v>
      </c>
      <c r="G2665">
        <v>1031</v>
      </c>
      <c r="H2665">
        <v>86</v>
      </c>
      <c r="I2665" s="101" t="s">
        <v>33</v>
      </c>
      <c r="J2665" s="1">
        <f>DATEVALUE(RIGHT(jaar_zip[[#This Row],[YYYYMMDD]],2)&amp;"-"&amp;MID(jaar_zip[[#This Row],[YYYYMMDD]],5,2)&amp;"-"&amp;LEFT(jaar_zip[[#This Row],[YYYYMMDD]],4))</f>
        <v>45393</v>
      </c>
      <c r="K2665" s="101" t="str">
        <f>IF(AND(VALUE(MONTH(jaar_zip[[#This Row],[Datum]]))=1,VALUE(WEEKNUM(jaar_zip[[#This Row],[Datum]],21))&gt;51),RIGHT(YEAR(jaar_zip[[#This Row],[Datum]])-1,2),RIGHT(YEAR(jaar_zip[[#This Row],[Datum]]),2))&amp;"-"&amp; TEXT(WEEKNUM(jaar_zip[[#This Row],[Datum]],21),"00")</f>
        <v>24-15</v>
      </c>
      <c r="L2665" s="101">
        <f>MONTH(jaar_zip[[#This Row],[Datum]])</f>
        <v>4</v>
      </c>
      <c r="M2665" s="101">
        <f>IF(ISNUMBER(jaar_zip[[#This Row],[etmaaltemperatuur]]),IF(jaar_zip[[#This Row],[etmaaltemperatuur]]&lt;stookgrens,stookgrens-jaar_zip[[#This Row],[etmaaltemperatuur]],0),"")</f>
        <v>4.4000000000000004</v>
      </c>
      <c r="N2665" s="101">
        <f>IF(ISNUMBER(jaar_zip[[#This Row],[graaddagen]]),IF(OR(MONTH(jaar_zip[[#This Row],[Datum]])=1,MONTH(jaar_zip[[#This Row],[Datum]])=2,MONTH(jaar_zip[[#This Row],[Datum]])=11,MONTH(jaar_zip[[#This Row],[Datum]])=12),1.1,IF(OR(MONTH(jaar_zip[[#This Row],[Datum]])=3,MONTH(jaar_zip[[#This Row],[Datum]])=10),1,0.8))*jaar_zip[[#This Row],[graaddagen]],"")</f>
        <v>3.5200000000000005</v>
      </c>
      <c r="O2665" s="101">
        <f>IF(ISNUMBER(jaar_zip[[#This Row],[etmaaltemperatuur]]),IF(jaar_zip[[#This Row],[etmaaltemperatuur]]&gt;stookgrens,jaar_zip[[#This Row],[etmaaltemperatuur]]-stookgrens,0),"")</f>
        <v>0</v>
      </c>
    </row>
    <row r="2666" spans="1:15" x14ac:dyDescent="0.3">
      <c r="A2666">
        <v>319</v>
      </c>
      <c r="B2666">
        <v>20240412</v>
      </c>
      <c r="C2666">
        <v>5.4</v>
      </c>
      <c r="D2666">
        <v>16.5</v>
      </c>
      <c r="E2666">
        <v>1667</v>
      </c>
      <c r="F2666">
        <v>0</v>
      </c>
      <c r="G2666">
        <v>1030</v>
      </c>
      <c r="H2666">
        <v>78</v>
      </c>
      <c r="I2666" s="101" t="s">
        <v>33</v>
      </c>
      <c r="J2666" s="1">
        <f>DATEVALUE(RIGHT(jaar_zip[[#This Row],[YYYYMMDD]],2)&amp;"-"&amp;MID(jaar_zip[[#This Row],[YYYYMMDD]],5,2)&amp;"-"&amp;LEFT(jaar_zip[[#This Row],[YYYYMMDD]],4))</f>
        <v>45394</v>
      </c>
      <c r="K2666" s="101" t="str">
        <f>IF(AND(VALUE(MONTH(jaar_zip[[#This Row],[Datum]]))=1,VALUE(WEEKNUM(jaar_zip[[#This Row],[Datum]],21))&gt;51),RIGHT(YEAR(jaar_zip[[#This Row],[Datum]])-1,2),RIGHT(YEAR(jaar_zip[[#This Row],[Datum]]),2))&amp;"-"&amp; TEXT(WEEKNUM(jaar_zip[[#This Row],[Datum]],21),"00")</f>
        <v>24-15</v>
      </c>
      <c r="L2666" s="101">
        <f>MONTH(jaar_zip[[#This Row],[Datum]])</f>
        <v>4</v>
      </c>
      <c r="M2666" s="101">
        <f>IF(ISNUMBER(jaar_zip[[#This Row],[etmaaltemperatuur]]),IF(jaar_zip[[#This Row],[etmaaltemperatuur]]&lt;stookgrens,stookgrens-jaar_zip[[#This Row],[etmaaltemperatuur]],0),"")</f>
        <v>1.5</v>
      </c>
      <c r="N2666" s="101">
        <f>IF(ISNUMBER(jaar_zip[[#This Row],[graaddagen]]),IF(OR(MONTH(jaar_zip[[#This Row],[Datum]])=1,MONTH(jaar_zip[[#This Row],[Datum]])=2,MONTH(jaar_zip[[#This Row],[Datum]])=11,MONTH(jaar_zip[[#This Row],[Datum]])=12),1.1,IF(OR(MONTH(jaar_zip[[#This Row],[Datum]])=3,MONTH(jaar_zip[[#This Row],[Datum]])=10),1,0.8))*jaar_zip[[#This Row],[graaddagen]],"")</f>
        <v>1.2000000000000002</v>
      </c>
      <c r="O2666" s="101">
        <f>IF(ISNUMBER(jaar_zip[[#This Row],[etmaaltemperatuur]]),IF(jaar_zip[[#This Row],[etmaaltemperatuur]]&gt;stookgrens,jaar_zip[[#This Row],[etmaaltemperatuur]]-stookgrens,0),"")</f>
        <v>0</v>
      </c>
    </row>
    <row r="2667" spans="1:15" x14ac:dyDescent="0.3">
      <c r="A2667">
        <v>319</v>
      </c>
      <c r="B2667">
        <v>20240413</v>
      </c>
      <c r="C2667">
        <v>5.3</v>
      </c>
      <c r="D2667">
        <v>17.2</v>
      </c>
      <c r="E2667">
        <v>1911</v>
      </c>
      <c r="F2667">
        <v>0</v>
      </c>
      <c r="G2667">
        <v>1023.3</v>
      </c>
      <c r="H2667">
        <v>71</v>
      </c>
      <c r="I2667" s="101" t="s">
        <v>33</v>
      </c>
      <c r="J2667" s="1">
        <f>DATEVALUE(RIGHT(jaar_zip[[#This Row],[YYYYMMDD]],2)&amp;"-"&amp;MID(jaar_zip[[#This Row],[YYYYMMDD]],5,2)&amp;"-"&amp;LEFT(jaar_zip[[#This Row],[YYYYMMDD]],4))</f>
        <v>45395</v>
      </c>
      <c r="K2667" s="101" t="str">
        <f>IF(AND(VALUE(MONTH(jaar_zip[[#This Row],[Datum]]))=1,VALUE(WEEKNUM(jaar_zip[[#This Row],[Datum]],21))&gt;51),RIGHT(YEAR(jaar_zip[[#This Row],[Datum]])-1,2),RIGHT(YEAR(jaar_zip[[#This Row],[Datum]]),2))&amp;"-"&amp; TEXT(WEEKNUM(jaar_zip[[#This Row],[Datum]],21),"00")</f>
        <v>24-15</v>
      </c>
      <c r="L2667" s="101">
        <f>MONTH(jaar_zip[[#This Row],[Datum]])</f>
        <v>4</v>
      </c>
      <c r="M2667" s="101">
        <f>IF(ISNUMBER(jaar_zip[[#This Row],[etmaaltemperatuur]]),IF(jaar_zip[[#This Row],[etmaaltemperatuur]]&lt;stookgrens,stookgrens-jaar_zip[[#This Row],[etmaaltemperatuur]],0),"")</f>
        <v>0.80000000000000071</v>
      </c>
      <c r="N2667" s="101">
        <f>IF(ISNUMBER(jaar_zip[[#This Row],[graaddagen]]),IF(OR(MONTH(jaar_zip[[#This Row],[Datum]])=1,MONTH(jaar_zip[[#This Row],[Datum]])=2,MONTH(jaar_zip[[#This Row],[Datum]])=11,MONTH(jaar_zip[[#This Row],[Datum]])=12),1.1,IF(OR(MONTH(jaar_zip[[#This Row],[Datum]])=3,MONTH(jaar_zip[[#This Row],[Datum]])=10),1,0.8))*jaar_zip[[#This Row],[graaddagen]],"")</f>
        <v>0.64000000000000057</v>
      </c>
      <c r="O2667" s="101">
        <f>IF(ISNUMBER(jaar_zip[[#This Row],[etmaaltemperatuur]]),IF(jaar_zip[[#This Row],[etmaaltemperatuur]]&gt;stookgrens,jaar_zip[[#This Row],[etmaaltemperatuur]]-stookgrens,0),"")</f>
        <v>0</v>
      </c>
    </row>
    <row r="2668" spans="1:15" x14ac:dyDescent="0.3">
      <c r="A2668">
        <v>319</v>
      </c>
      <c r="B2668">
        <v>20240414</v>
      </c>
      <c r="C2668">
        <v>3</v>
      </c>
      <c r="D2668">
        <v>12</v>
      </c>
      <c r="E2668">
        <v>1442</v>
      </c>
      <c r="F2668">
        <v>0.6</v>
      </c>
      <c r="G2668">
        <v>1021.7</v>
      </c>
      <c r="H2668">
        <v>70</v>
      </c>
      <c r="I2668" s="101" t="s">
        <v>33</v>
      </c>
      <c r="J2668" s="1">
        <f>DATEVALUE(RIGHT(jaar_zip[[#This Row],[YYYYMMDD]],2)&amp;"-"&amp;MID(jaar_zip[[#This Row],[YYYYMMDD]],5,2)&amp;"-"&amp;LEFT(jaar_zip[[#This Row],[YYYYMMDD]],4))</f>
        <v>45396</v>
      </c>
      <c r="K2668" s="101" t="str">
        <f>IF(AND(VALUE(MONTH(jaar_zip[[#This Row],[Datum]]))=1,VALUE(WEEKNUM(jaar_zip[[#This Row],[Datum]],21))&gt;51),RIGHT(YEAR(jaar_zip[[#This Row],[Datum]])-1,2),RIGHT(YEAR(jaar_zip[[#This Row],[Datum]]),2))&amp;"-"&amp; TEXT(WEEKNUM(jaar_zip[[#This Row],[Datum]],21),"00")</f>
        <v>24-15</v>
      </c>
      <c r="L2668" s="101">
        <f>MONTH(jaar_zip[[#This Row],[Datum]])</f>
        <v>4</v>
      </c>
      <c r="M2668" s="101">
        <f>IF(ISNUMBER(jaar_zip[[#This Row],[etmaaltemperatuur]]),IF(jaar_zip[[#This Row],[etmaaltemperatuur]]&lt;stookgrens,stookgrens-jaar_zip[[#This Row],[etmaaltemperatuur]],0),"")</f>
        <v>6</v>
      </c>
      <c r="N2668" s="101">
        <f>IF(ISNUMBER(jaar_zip[[#This Row],[graaddagen]]),IF(OR(MONTH(jaar_zip[[#This Row],[Datum]])=1,MONTH(jaar_zip[[#This Row],[Datum]])=2,MONTH(jaar_zip[[#This Row],[Datum]])=11,MONTH(jaar_zip[[#This Row],[Datum]])=12),1.1,IF(OR(MONTH(jaar_zip[[#This Row],[Datum]])=3,MONTH(jaar_zip[[#This Row],[Datum]])=10),1,0.8))*jaar_zip[[#This Row],[graaddagen]],"")</f>
        <v>4.8000000000000007</v>
      </c>
      <c r="O2668" s="101">
        <f>IF(ISNUMBER(jaar_zip[[#This Row],[etmaaltemperatuur]]),IF(jaar_zip[[#This Row],[etmaaltemperatuur]]&gt;stookgrens,jaar_zip[[#This Row],[etmaaltemperatuur]]-stookgrens,0),"")</f>
        <v>0</v>
      </c>
    </row>
    <row r="2669" spans="1:15" x14ac:dyDescent="0.3">
      <c r="A2669">
        <v>319</v>
      </c>
      <c r="B2669">
        <v>20240415</v>
      </c>
      <c r="C2669">
        <v>7.9</v>
      </c>
      <c r="D2669">
        <v>8.6999999999999993</v>
      </c>
      <c r="E2669">
        <v>886</v>
      </c>
      <c r="F2669">
        <v>4.5</v>
      </c>
      <c r="G2669">
        <v>1007.6</v>
      </c>
      <c r="H2669">
        <v>77</v>
      </c>
      <c r="I2669" s="101" t="s">
        <v>33</v>
      </c>
      <c r="J2669" s="1">
        <f>DATEVALUE(RIGHT(jaar_zip[[#This Row],[YYYYMMDD]],2)&amp;"-"&amp;MID(jaar_zip[[#This Row],[YYYYMMDD]],5,2)&amp;"-"&amp;LEFT(jaar_zip[[#This Row],[YYYYMMDD]],4))</f>
        <v>45397</v>
      </c>
      <c r="K2669" s="101" t="str">
        <f>IF(AND(VALUE(MONTH(jaar_zip[[#This Row],[Datum]]))=1,VALUE(WEEKNUM(jaar_zip[[#This Row],[Datum]],21))&gt;51),RIGHT(YEAR(jaar_zip[[#This Row],[Datum]])-1,2),RIGHT(YEAR(jaar_zip[[#This Row],[Datum]]),2))&amp;"-"&amp; TEXT(WEEKNUM(jaar_zip[[#This Row],[Datum]],21),"00")</f>
        <v>24-16</v>
      </c>
      <c r="L2669" s="101">
        <f>MONTH(jaar_zip[[#This Row],[Datum]])</f>
        <v>4</v>
      </c>
      <c r="M2669" s="101">
        <f>IF(ISNUMBER(jaar_zip[[#This Row],[etmaaltemperatuur]]),IF(jaar_zip[[#This Row],[etmaaltemperatuur]]&lt;stookgrens,stookgrens-jaar_zip[[#This Row],[etmaaltemperatuur]],0),"")</f>
        <v>9.3000000000000007</v>
      </c>
      <c r="N2669" s="101">
        <f>IF(ISNUMBER(jaar_zip[[#This Row],[graaddagen]]),IF(OR(MONTH(jaar_zip[[#This Row],[Datum]])=1,MONTH(jaar_zip[[#This Row],[Datum]])=2,MONTH(jaar_zip[[#This Row],[Datum]])=11,MONTH(jaar_zip[[#This Row],[Datum]])=12),1.1,IF(OR(MONTH(jaar_zip[[#This Row],[Datum]])=3,MONTH(jaar_zip[[#This Row],[Datum]])=10),1,0.8))*jaar_zip[[#This Row],[graaddagen]],"")</f>
        <v>7.4400000000000013</v>
      </c>
      <c r="O2669" s="101">
        <f>IF(ISNUMBER(jaar_zip[[#This Row],[etmaaltemperatuur]]),IF(jaar_zip[[#This Row],[etmaaltemperatuur]]&gt;stookgrens,jaar_zip[[#This Row],[etmaaltemperatuur]]-stookgrens,0),"")</f>
        <v>0</v>
      </c>
    </row>
    <row r="2670" spans="1:15" x14ac:dyDescent="0.3">
      <c r="A2670">
        <v>319</v>
      </c>
      <c r="B2670">
        <v>20240416</v>
      </c>
      <c r="C2670">
        <v>7.7</v>
      </c>
      <c r="D2670">
        <v>8.3000000000000007</v>
      </c>
      <c r="E2670">
        <v>961</v>
      </c>
      <c r="F2670">
        <v>9.6</v>
      </c>
      <c r="G2670">
        <v>1008.1</v>
      </c>
      <c r="H2670">
        <v>84</v>
      </c>
      <c r="I2670" s="101" t="s">
        <v>33</v>
      </c>
      <c r="J2670" s="1">
        <f>DATEVALUE(RIGHT(jaar_zip[[#This Row],[YYYYMMDD]],2)&amp;"-"&amp;MID(jaar_zip[[#This Row],[YYYYMMDD]],5,2)&amp;"-"&amp;LEFT(jaar_zip[[#This Row],[YYYYMMDD]],4))</f>
        <v>45398</v>
      </c>
      <c r="K2670" s="101" t="str">
        <f>IF(AND(VALUE(MONTH(jaar_zip[[#This Row],[Datum]]))=1,VALUE(WEEKNUM(jaar_zip[[#This Row],[Datum]],21))&gt;51),RIGHT(YEAR(jaar_zip[[#This Row],[Datum]])-1,2),RIGHT(YEAR(jaar_zip[[#This Row],[Datum]]),2))&amp;"-"&amp; TEXT(WEEKNUM(jaar_zip[[#This Row],[Datum]],21),"00")</f>
        <v>24-16</v>
      </c>
      <c r="L2670" s="101">
        <f>MONTH(jaar_zip[[#This Row],[Datum]])</f>
        <v>4</v>
      </c>
      <c r="M2670" s="101">
        <f>IF(ISNUMBER(jaar_zip[[#This Row],[etmaaltemperatuur]]),IF(jaar_zip[[#This Row],[etmaaltemperatuur]]&lt;stookgrens,stookgrens-jaar_zip[[#This Row],[etmaaltemperatuur]],0),"")</f>
        <v>9.6999999999999993</v>
      </c>
      <c r="N2670" s="101">
        <f>IF(ISNUMBER(jaar_zip[[#This Row],[graaddagen]]),IF(OR(MONTH(jaar_zip[[#This Row],[Datum]])=1,MONTH(jaar_zip[[#This Row],[Datum]])=2,MONTH(jaar_zip[[#This Row],[Datum]])=11,MONTH(jaar_zip[[#This Row],[Datum]])=12),1.1,IF(OR(MONTH(jaar_zip[[#This Row],[Datum]])=3,MONTH(jaar_zip[[#This Row],[Datum]])=10),1,0.8))*jaar_zip[[#This Row],[graaddagen]],"")</f>
        <v>7.76</v>
      </c>
      <c r="O2670" s="101">
        <f>IF(ISNUMBER(jaar_zip[[#This Row],[etmaaltemperatuur]]),IF(jaar_zip[[#This Row],[etmaaltemperatuur]]&gt;stookgrens,jaar_zip[[#This Row],[etmaaltemperatuur]]-stookgrens,0),"")</f>
        <v>0</v>
      </c>
    </row>
    <row r="2671" spans="1:15" x14ac:dyDescent="0.3">
      <c r="A2671">
        <v>319</v>
      </c>
      <c r="B2671">
        <v>20240417</v>
      </c>
      <c r="C2671">
        <v>3.9</v>
      </c>
      <c r="D2671">
        <v>6.8</v>
      </c>
      <c r="E2671">
        <v>1532</v>
      </c>
      <c r="F2671">
        <v>9.1</v>
      </c>
      <c r="G2671">
        <v>1013.5</v>
      </c>
      <c r="H2671">
        <v>82</v>
      </c>
      <c r="I2671" s="101" t="s">
        <v>33</v>
      </c>
      <c r="J2671" s="1">
        <f>DATEVALUE(RIGHT(jaar_zip[[#This Row],[YYYYMMDD]],2)&amp;"-"&amp;MID(jaar_zip[[#This Row],[YYYYMMDD]],5,2)&amp;"-"&amp;LEFT(jaar_zip[[#This Row],[YYYYMMDD]],4))</f>
        <v>45399</v>
      </c>
      <c r="K2671" s="101" t="str">
        <f>IF(AND(VALUE(MONTH(jaar_zip[[#This Row],[Datum]]))=1,VALUE(WEEKNUM(jaar_zip[[#This Row],[Datum]],21))&gt;51),RIGHT(YEAR(jaar_zip[[#This Row],[Datum]])-1,2),RIGHT(YEAR(jaar_zip[[#This Row],[Datum]]),2))&amp;"-"&amp; TEXT(WEEKNUM(jaar_zip[[#This Row],[Datum]],21),"00")</f>
        <v>24-16</v>
      </c>
      <c r="L2671" s="101">
        <f>MONTH(jaar_zip[[#This Row],[Datum]])</f>
        <v>4</v>
      </c>
      <c r="M2671" s="101">
        <f>IF(ISNUMBER(jaar_zip[[#This Row],[etmaaltemperatuur]]),IF(jaar_zip[[#This Row],[etmaaltemperatuur]]&lt;stookgrens,stookgrens-jaar_zip[[#This Row],[etmaaltemperatuur]],0),"")</f>
        <v>11.2</v>
      </c>
      <c r="N2671" s="101">
        <f>IF(ISNUMBER(jaar_zip[[#This Row],[graaddagen]]),IF(OR(MONTH(jaar_zip[[#This Row],[Datum]])=1,MONTH(jaar_zip[[#This Row],[Datum]])=2,MONTH(jaar_zip[[#This Row],[Datum]])=11,MONTH(jaar_zip[[#This Row],[Datum]])=12),1.1,IF(OR(MONTH(jaar_zip[[#This Row],[Datum]])=3,MONTH(jaar_zip[[#This Row],[Datum]])=10),1,0.8))*jaar_zip[[#This Row],[graaddagen]],"")</f>
        <v>8.9599999999999991</v>
      </c>
      <c r="O2671" s="101">
        <f>IF(ISNUMBER(jaar_zip[[#This Row],[etmaaltemperatuur]]),IF(jaar_zip[[#This Row],[etmaaltemperatuur]]&gt;stookgrens,jaar_zip[[#This Row],[etmaaltemperatuur]]-stookgrens,0),"")</f>
        <v>0</v>
      </c>
    </row>
    <row r="2672" spans="1:15" x14ac:dyDescent="0.3">
      <c r="A2672">
        <v>319</v>
      </c>
      <c r="B2672">
        <v>20240418</v>
      </c>
      <c r="C2672">
        <v>3.8</v>
      </c>
      <c r="D2672">
        <v>8.1</v>
      </c>
      <c r="E2672">
        <v>1823</v>
      </c>
      <c r="F2672">
        <v>0.4</v>
      </c>
      <c r="G2672">
        <v>1019.8</v>
      </c>
      <c r="H2672">
        <v>77</v>
      </c>
      <c r="I2672" s="101" t="s">
        <v>33</v>
      </c>
      <c r="J2672" s="1">
        <f>DATEVALUE(RIGHT(jaar_zip[[#This Row],[YYYYMMDD]],2)&amp;"-"&amp;MID(jaar_zip[[#This Row],[YYYYMMDD]],5,2)&amp;"-"&amp;LEFT(jaar_zip[[#This Row],[YYYYMMDD]],4))</f>
        <v>45400</v>
      </c>
      <c r="K2672" s="101" t="str">
        <f>IF(AND(VALUE(MONTH(jaar_zip[[#This Row],[Datum]]))=1,VALUE(WEEKNUM(jaar_zip[[#This Row],[Datum]],21))&gt;51),RIGHT(YEAR(jaar_zip[[#This Row],[Datum]])-1,2),RIGHT(YEAR(jaar_zip[[#This Row],[Datum]]),2))&amp;"-"&amp; TEXT(WEEKNUM(jaar_zip[[#This Row],[Datum]],21),"00")</f>
        <v>24-16</v>
      </c>
      <c r="L2672" s="101">
        <f>MONTH(jaar_zip[[#This Row],[Datum]])</f>
        <v>4</v>
      </c>
      <c r="M2672" s="101">
        <f>IF(ISNUMBER(jaar_zip[[#This Row],[etmaaltemperatuur]]),IF(jaar_zip[[#This Row],[etmaaltemperatuur]]&lt;stookgrens,stookgrens-jaar_zip[[#This Row],[etmaaltemperatuur]],0),"")</f>
        <v>9.9</v>
      </c>
      <c r="N2672" s="101">
        <f>IF(ISNUMBER(jaar_zip[[#This Row],[graaddagen]]),IF(OR(MONTH(jaar_zip[[#This Row],[Datum]])=1,MONTH(jaar_zip[[#This Row],[Datum]])=2,MONTH(jaar_zip[[#This Row],[Datum]])=11,MONTH(jaar_zip[[#This Row],[Datum]])=12),1.1,IF(OR(MONTH(jaar_zip[[#This Row],[Datum]])=3,MONTH(jaar_zip[[#This Row],[Datum]])=10),1,0.8))*jaar_zip[[#This Row],[graaddagen]],"")</f>
        <v>7.9200000000000008</v>
      </c>
      <c r="O2672" s="101">
        <f>IF(ISNUMBER(jaar_zip[[#This Row],[etmaaltemperatuur]]),IF(jaar_zip[[#This Row],[etmaaltemperatuur]]&gt;stookgrens,jaar_zip[[#This Row],[etmaaltemperatuur]]-stookgrens,0),"")</f>
        <v>0</v>
      </c>
    </row>
    <row r="2673" spans="1:15" x14ac:dyDescent="0.3">
      <c r="A2673">
        <v>319</v>
      </c>
      <c r="B2673">
        <v>20240419</v>
      </c>
      <c r="C2673">
        <v>8.8000000000000007</v>
      </c>
      <c r="D2673">
        <v>8.8000000000000007</v>
      </c>
      <c r="E2673">
        <v>1167</v>
      </c>
      <c r="F2673">
        <v>3.7</v>
      </c>
      <c r="G2673">
        <v>1014.4</v>
      </c>
      <c r="H2673">
        <v>80</v>
      </c>
      <c r="I2673" s="101" t="s">
        <v>33</v>
      </c>
      <c r="J2673" s="1">
        <f>DATEVALUE(RIGHT(jaar_zip[[#This Row],[YYYYMMDD]],2)&amp;"-"&amp;MID(jaar_zip[[#This Row],[YYYYMMDD]],5,2)&amp;"-"&amp;LEFT(jaar_zip[[#This Row],[YYYYMMDD]],4))</f>
        <v>45401</v>
      </c>
      <c r="K2673" s="101" t="str">
        <f>IF(AND(VALUE(MONTH(jaar_zip[[#This Row],[Datum]]))=1,VALUE(WEEKNUM(jaar_zip[[#This Row],[Datum]],21))&gt;51),RIGHT(YEAR(jaar_zip[[#This Row],[Datum]])-1,2),RIGHT(YEAR(jaar_zip[[#This Row],[Datum]]),2))&amp;"-"&amp; TEXT(WEEKNUM(jaar_zip[[#This Row],[Datum]],21),"00")</f>
        <v>24-16</v>
      </c>
      <c r="L2673" s="101">
        <f>MONTH(jaar_zip[[#This Row],[Datum]])</f>
        <v>4</v>
      </c>
      <c r="M2673" s="101">
        <f>IF(ISNUMBER(jaar_zip[[#This Row],[etmaaltemperatuur]]),IF(jaar_zip[[#This Row],[etmaaltemperatuur]]&lt;stookgrens,stookgrens-jaar_zip[[#This Row],[etmaaltemperatuur]],0),"")</f>
        <v>9.1999999999999993</v>
      </c>
      <c r="N2673" s="101">
        <f>IF(ISNUMBER(jaar_zip[[#This Row],[graaddagen]]),IF(OR(MONTH(jaar_zip[[#This Row],[Datum]])=1,MONTH(jaar_zip[[#This Row],[Datum]])=2,MONTH(jaar_zip[[#This Row],[Datum]])=11,MONTH(jaar_zip[[#This Row],[Datum]])=12),1.1,IF(OR(MONTH(jaar_zip[[#This Row],[Datum]])=3,MONTH(jaar_zip[[#This Row],[Datum]])=10),1,0.8))*jaar_zip[[#This Row],[graaddagen]],"")</f>
        <v>7.3599999999999994</v>
      </c>
      <c r="O2673" s="101">
        <f>IF(ISNUMBER(jaar_zip[[#This Row],[etmaaltemperatuur]]),IF(jaar_zip[[#This Row],[etmaaltemperatuur]]&gt;stookgrens,jaar_zip[[#This Row],[etmaaltemperatuur]]-stookgrens,0),"")</f>
        <v>0</v>
      </c>
    </row>
    <row r="2674" spans="1:15" x14ac:dyDescent="0.3">
      <c r="A2674">
        <v>319</v>
      </c>
      <c r="B2674">
        <v>20240420</v>
      </c>
      <c r="C2674">
        <v>6.9</v>
      </c>
      <c r="D2674">
        <v>7.4</v>
      </c>
      <c r="E2674">
        <v>1352</v>
      </c>
      <c r="F2674">
        <v>1</v>
      </c>
      <c r="G2674">
        <v>1023.8</v>
      </c>
      <c r="H2674">
        <v>76</v>
      </c>
      <c r="I2674" s="101" t="s">
        <v>33</v>
      </c>
      <c r="J2674" s="1">
        <f>DATEVALUE(RIGHT(jaar_zip[[#This Row],[YYYYMMDD]],2)&amp;"-"&amp;MID(jaar_zip[[#This Row],[YYYYMMDD]],5,2)&amp;"-"&amp;LEFT(jaar_zip[[#This Row],[YYYYMMDD]],4))</f>
        <v>45402</v>
      </c>
      <c r="K2674" s="101" t="str">
        <f>IF(AND(VALUE(MONTH(jaar_zip[[#This Row],[Datum]]))=1,VALUE(WEEKNUM(jaar_zip[[#This Row],[Datum]],21))&gt;51),RIGHT(YEAR(jaar_zip[[#This Row],[Datum]])-1,2),RIGHT(YEAR(jaar_zip[[#This Row],[Datum]]),2))&amp;"-"&amp; TEXT(WEEKNUM(jaar_zip[[#This Row],[Datum]],21),"00")</f>
        <v>24-16</v>
      </c>
      <c r="L2674" s="101">
        <f>MONTH(jaar_zip[[#This Row],[Datum]])</f>
        <v>4</v>
      </c>
      <c r="M2674" s="101">
        <f>IF(ISNUMBER(jaar_zip[[#This Row],[etmaaltemperatuur]]),IF(jaar_zip[[#This Row],[etmaaltemperatuur]]&lt;stookgrens,stookgrens-jaar_zip[[#This Row],[etmaaltemperatuur]],0),"")</f>
        <v>10.6</v>
      </c>
      <c r="N2674" s="101">
        <f>IF(ISNUMBER(jaar_zip[[#This Row],[graaddagen]]),IF(OR(MONTH(jaar_zip[[#This Row],[Datum]])=1,MONTH(jaar_zip[[#This Row],[Datum]])=2,MONTH(jaar_zip[[#This Row],[Datum]])=11,MONTH(jaar_zip[[#This Row],[Datum]])=12),1.1,IF(OR(MONTH(jaar_zip[[#This Row],[Datum]])=3,MONTH(jaar_zip[[#This Row],[Datum]])=10),1,0.8))*jaar_zip[[#This Row],[graaddagen]],"")</f>
        <v>8.48</v>
      </c>
      <c r="O2674" s="101">
        <f>IF(ISNUMBER(jaar_zip[[#This Row],[etmaaltemperatuur]]),IF(jaar_zip[[#This Row],[etmaaltemperatuur]]&gt;stookgrens,jaar_zip[[#This Row],[etmaaltemperatuur]]-stookgrens,0),"")</f>
        <v>0</v>
      </c>
    </row>
    <row r="2675" spans="1:15" x14ac:dyDescent="0.3">
      <c r="A2675">
        <v>319</v>
      </c>
      <c r="B2675">
        <v>20240421</v>
      </c>
      <c r="C2675">
        <v>5.8</v>
      </c>
      <c r="D2675">
        <v>7.2</v>
      </c>
      <c r="E2675">
        <v>1957</v>
      </c>
      <c r="F2675">
        <v>0.4</v>
      </c>
      <c r="G2675">
        <v>1025.5999999999999</v>
      </c>
      <c r="H2675">
        <v>74</v>
      </c>
      <c r="I2675" s="101" t="s">
        <v>33</v>
      </c>
      <c r="J2675" s="1">
        <f>DATEVALUE(RIGHT(jaar_zip[[#This Row],[YYYYMMDD]],2)&amp;"-"&amp;MID(jaar_zip[[#This Row],[YYYYMMDD]],5,2)&amp;"-"&amp;LEFT(jaar_zip[[#This Row],[YYYYMMDD]],4))</f>
        <v>45403</v>
      </c>
      <c r="K2675" s="101" t="str">
        <f>IF(AND(VALUE(MONTH(jaar_zip[[#This Row],[Datum]]))=1,VALUE(WEEKNUM(jaar_zip[[#This Row],[Datum]],21))&gt;51),RIGHT(YEAR(jaar_zip[[#This Row],[Datum]])-1,2),RIGHT(YEAR(jaar_zip[[#This Row],[Datum]]),2))&amp;"-"&amp; TEXT(WEEKNUM(jaar_zip[[#This Row],[Datum]],21),"00")</f>
        <v>24-16</v>
      </c>
      <c r="L2675" s="101">
        <f>MONTH(jaar_zip[[#This Row],[Datum]])</f>
        <v>4</v>
      </c>
      <c r="M2675" s="101">
        <f>IF(ISNUMBER(jaar_zip[[#This Row],[etmaaltemperatuur]]),IF(jaar_zip[[#This Row],[etmaaltemperatuur]]&lt;stookgrens,stookgrens-jaar_zip[[#This Row],[etmaaltemperatuur]],0),"")</f>
        <v>10.8</v>
      </c>
      <c r="N2675" s="101">
        <f>IF(ISNUMBER(jaar_zip[[#This Row],[graaddagen]]),IF(OR(MONTH(jaar_zip[[#This Row],[Datum]])=1,MONTH(jaar_zip[[#This Row],[Datum]])=2,MONTH(jaar_zip[[#This Row],[Datum]])=11,MONTH(jaar_zip[[#This Row],[Datum]])=12),1.1,IF(OR(MONTH(jaar_zip[[#This Row],[Datum]])=3,MONTH(jaar_zip[[#This Row],[Datum]])=10),1,0.8))*jaar_zip[[#This Row],[graaddagen]],"")</f>
        <v>8.64</v>
      </c>
      <c r="O2675" s="101">
        <f>IF(ISNUMBER(jaar_zip[[#This Row],[etmaaltemperatuur]]),IF(jaar_zip[[#This Row],[etmaaltemperatuur]]&gt;stookgrens,jaar_zip[[#This Row],[etmaaltemperatuur]]-stookgrens,0),"")</f>
        <v>0</v>
      </c>
    </row>
    <row r="2676" spans="1:15" x14ac:dyDescent="0.3">
      <c r="A2676">
        <v>319</v>
      </c>
      <c r="B2676">
        <v>20240422</v>
      </c>
      <c r="C2676">
        <v>3.8</v>
      </c>
      <c r="D2676">
        <v>6.6</v>
      </c>
      <c r="E2676">
        <v>1737</v>
      </c>
      <c r="F2676">
        <v>-0.1</v>
      </c>
      <c r="G2676">
        <v>1025.4000000000001</v>
      </c>
      <c r="H2676">
        <v>71</v>
      </c>
      <c r="I2676" s="101" t="s">
        <v>33</v>
      </c>
      <c r="J2676" s="1">
        <f>DATEVALUE(RIGHT(jaar_zip[[#This Row],[YYYYMMDD]],2)&amp;"-"&amp;MID(jaar_zip[[#This Row],[YYYYMMDD]],5,2)&amp;"-"&amp;LEFT(jaar_zip[[#This Row],[YYYYMMDD]],4))</f>
        <v>45404</v>
      </c>
      <c r="K2676" s="101" t="str">
        <f>IF(AND(VALUE(MONTH(jaar_zip[[#This Row],[Datum]]))=1,VALUE(WEEKNUM(jaar_zip[[#This Row],[Datum]],21))&gt;51),RIGHT(YEAR(jaar_zip[[#This Row],[Datum]])-1,2),RIGHT(YEAR(jaar_zip[[#This Row],[Datum]]),2))&amp;"-"&amp; TEXT(WEEKNUM(jaar_zip[[#This Row],[Datum]],21),"00")</f>
        <v>24-17</v>
      </c>
      <c r="L2676" s="101">
        <f>MONTH(jaar_zip[[#This Row],[Datum]])</f>
        <v>4</v>
      </c>
      <c r="M2676" s="101">
        <f>IF(ISNUMBER(jaar_zip[[#This Row],[etmaaltemperatuur]]),IF(jaar_zip[[#This Row],[etmaaltemperatuur]]&lt;stookgrens,stookgrens-jaar_zip[[#This Row],[etmaaltemperatuur]],0),"")</f>
        <v>11.4</v>
      </c>
      <c r="N2676" s="101">
        <f>IF(ISNUMBER(jaar_zip[[#This Row],[graaddagen]]),IF(OR(MONTH(jaar_zip[[#This Row],[Datum]])=1,MONTH(jaar_zip[[#This Row],[Datum]])=2,MONTH(jaar_zip[[#This Row],[Datum]])=11,MONTH(jaar_zip[[#This Row],[Datum]])=12),1.1,IF(OR(MONTH(jaar_zip[[#This Row],[Datum]])=3,MONTH(jaar_zip[[#This Row],[Datum]])=10),1,0.8))*jaar_zip[[#This Row],[graaddagen]],"")</f>
        <v>9.120000000000001</v>
      </c>
      <c r="O2676" s="101">
        <f>IF(ISNUMBER(jaar_zip[[#This Row],[etmaaltemperatuur]]),IF(jaar_zip[[#This Row],[etmaaltemperatuur]]&gt;stookgrens,jaar_zip[[#This Row],[etmaaltemperatuur]]-stookgrens,0),"")</f>
        <v>0</v>
      </c>
    </row>
    <row r="2677" spans="1:15" x14ac:dyDescent="0.3">
      <c r="A2677">
        <v>319</v>
      </c>
      <c r="B2677">
        <v>20240423</v>
      </c>
      <c r="C2677">
        <v>3.2</v>
      </c>
      <c r="D2677">
        <v>6.6</v>
      </c>
      <c r="E2677">
        <v>2168</v>
      </c>
      <c r="F2677">
        <v>1.6</v>
      </c>
      <c r="G2677">
        <v>1020.2</v>
      </c>
      <c r="H2677">
        <v>73</v>
      </c>
      <c r="I2677" s="101" t="s">
        <v>33</v>
      </c>
      <c r="J2677" s="1">
        <f>DATEVALUE(RIGHT(jaar_zip[[#This Row],[YYYYMMDD]],2)&amp;"-"&amp;MID(jaar_zip[[#This Row],[YYYYMMDD]],5,2)&amp;"-"&amp;LEFT(jaar_zip[[#This Row],[YYYYMMDD]],4))</f>
        <v>45405</v>
      </c>
      <c r="K2677" s="101" t="str">
        <f>IF(AND(VALUE(MONTH(jaar_zip[[#This Row],[Datum]]))=1,VALUE(WEEKNUM(jaar_zip[[#This Row],[Datum]],21))&gt;51),RIGHT(YEAR(jaar_zip[[#This Row],[Datum]])-1,2),RIGHT(YEAR(jaar_zip[[#This Row],[Datum]]),2))&amp;"-"&amp; TEXT(WEEKNUM(jaar_zip[[#This Row],[Datum]],21),"00")</f>
        <v>24-17</v>
      </c>
      <c r="L2677" s="101">
        <f>MONTH(jaar_zip[[#This Row],[Datum]])</f>
        <v>4</v>
      </c>
      <c r="M2677" s="101">
        <f>IF(ISNUMBER(jaar_zip[[#This Row],[etmaaltemperatuur]]),IF(jaar_zip[[#This Row],[etmaaltemperatuur]]&lt;stookgrens,stookgrens-jaar_zip[[#This Row],[etmaaltemperatuur]],0),"")</f>
        <v>11.4</v>
      </c>
      <c r="N2677" s="101">
        <f>IF(ISNUMBER(jaar_zip[[#This Row],[graaddagen]]),IF(OR(MONTH(jaar_zip[[#This Row],[Datum]])=1,MONTH(jaar_zip[[#This Row],[Datum]])=2,MONTH(jaar_zip[[#This Row],[Datum]])=11,MONTH(jaar_zip[[#This Row],[Datum]])=12),1.1,IF(OR(MONTH(jaar_zip[[#This Row],[Datum]])=3,MONTH(jaar_zip[[#This Row],[Datum]])=10),1,0.8))*jaar_zip[[#This Row],[graaddagen]],"")</f>
        <v>9.120000000000001</v>
      </c>
      <c r="O2677" s="101">
        <f>IF(ISNUMBER(jaar_zip[[#This Row],[etmaaltemperatuur]]),IF(jaar_zip[[#This Row],[etmaaltemperatuur]]&gt;stookgrens,jaar_zip[[#This Row],[etmaaltemperatuur]]-stookgrens,0),"")</f>
        <v>0</v>
      </c>
    </row>
    <row r="2678" spans="1:15" x14ac:dyDescent="0.3">
      <c r="A2678">
        <v>319</v>
      </c>
      <c r="B2678">
        <v>20240424</v>
      </c>
      <c r="C2678">
        <v>5.3</v>
      </c>
      <c r="D2678">
        <v>6.4</v>
      </c>
      <c r="E2678">
        <v>1439</v>
      </c>
      <c r="F2678">
        <v>1.9</v>
      </c>
      <c r="G2678">
        <v>1012.2</v>
      </c>
      <c r="H2678">
        <v>81</v>
      </c>
      <c r="I2678" s="101" t="s">
        <v>33</v>
      </c>
      <c r="J2678" s="1">
        <f>DATEVALUE(RIGHT(jaar_zip[[#This Row],[YYYYMMDD]],2)&amp;"-"&amp;MID(jaar_zip[[#This Row],[YYYYMMDD]],5,2)&amp;"-"&amp;LEFT(jaar_zip[[#This Row],[YYYYMMDD]],4))</f>
        <v>45406</v>
      </c>
      <c r="K2678" s="101" t="str">
        <f>IF(AND(VALUE(MONTH(jaar_zip[[#This Row],[Datum]]))=1,VALUE(WEEKNUM(jaar_zip[[#This Row],[Datum]],21))&gt;51),RIGHT(YEAR(jaar_zip[[#This Row],[Datum]])-1,2),RIGHT(YEAR(jaar_zip[[#This Row],[Datum]]),2))&amp;"-"&amp; TEXT(WEEKNUM(jaar_zip[[#This Row],[Datum]],21),"00")</f>
        <v>24-17</v>
      </c>
      <c r="L2678" s="101">
        <f>MONTH(jaar_zip[[#This Row],[Datum]])</f>
        <v>4</v>
      </c>
      <c r="M2678" s="101">
        <f>IF(ISNUMBER(jaar_zip[[#This Row],[etmaaltemperatuur]]),IF(jaar_zip[[#This Row],[etmaaltemperatuur]]&lt;stookgrens,stookgrens-jaar_zip[[#This Row],[etmaaltemperatuur]],0),"")</f>
        <v>11.6</v>
      </c>
      <c r="N2678" s="101">
        <f>IF(ISNUMBER(jaar_zip[[#This Row],[graaddagen]]),IF(OR(MONTH(jaar_zip[[#This Row],[Datum]])=1,MONTH(jaar_zip[[#This Row],[Datum]])=2,MONTH(jaar_zip[[#This Row],[Datum]])=11,MONTH(jaar_zip[[#This Row],[Datum]])=12),1.1,IF(OR(MONTH(jaar_zip[[#This Row],[Datum]])=3,MONTH(jaar_zip[[#This Row],[Datum]])=10),1,0.8))*jaar_zip[[#This Row],[graaddagen]],"")</f>
        <v>9.2799999999999994</v>
      </c>
      <c r="O2678" s="101">
        <f>IF(ISNUMBER(jaar_zip[[#This Row],[etmaaltemperatuur]]),IF(jaar_zip[[#This Row],[etmaaltemperatuur]]&gt;stookgrens,jaar_zip[[#This Row],[etmaaltemperatuur]]-stookgrens,0),"")</f>
        <v>0</v>
      </c>
    </row>
    <row r="2679" spans="1:15" x14ac:dyDescent="0.3">
      <c r="A2679">
        <v>319</v>
      </c>
      <c r="B2679">
        <v>20240425</v>
      </c>
      <c r="C2679">
        <v>4.8</v>
      </c>
      <c r="D2679">
        <v>7.4</v>
      </c>
      <c r="E2679">
        <v>987</v>
      </c>
      <c r="F2679">
        <v>2.4</v>
      </c>
      <c r="G2679">
        <v>1005.2</v>
      </c>
      <c r="H2679">
        <v>79</v>
      </c>
      <c r="I2679" s="101" t="s">
        <v>33</v>
      </c>
      <c r="J2679" s="1">
        <f>DATEVALUE(RIGHT(jaar_zip[[#This Row],[YYYYMMDD]],2)&amp;"-"&amp;MID(jaar_zip[[#This Row],[YYYYMMDD]],5,2)&amp;"-"&amp;LEFT(jaar_zip[[#This Row],[YYYYMMDD]],4))</f>
        <v>45407</v>
      </c>
      <c r="K2679" s="101" t="str">
        <f>IF(AND(VALUE(MONTH(jaar_zip[[#This Row],[Datum]]))=1,VALUE(WEEKNUM(jaar_zip[[#This Row],[Datum]],21))&gt;51),RIGHT(YEAR(jaar_zip[[#This Row],[Datum]])-1,2),RIGHT(YEAR(jaar_zip[[#This Row],[Datum]]),2))&amp;"-"&amp; TEXT(WEEKNUM(jaar_zip[[#This Row],[Datum]],21),"00")</f>
        <v>24-17</v>
      </c>
      <c r="L2679" s="101">
        <f>MONTH(jaar_zip[[#This Row],[Datum]])</f>
        <v>4</v>
      </c>
      <c r="M2679" s="101">
        <f>IF(ISNUMBER(jaar_zip[[#This Row],[etmaaltemperatuur]]),IF(jaar_zip[[#This Row],[etmaaltemperatuur]]&lt;stookgrens,stookgrens-jaar_zip[[#This Row],[etmaaltemperatuur]],0),"")</f>
        <v>10.6</v>
      </c>
      <c r="N2679" s="101">
        <f>IF(ISNUMBER(jaar_zip[[#This Row],[graaddagen]]),IF(OR(MONTH(jaar_zip[[#This Row],[Datum]])=1,MONTH(jaar_zip[[#This Row],[Datum]])=2,MONTH(jaar_zip[[#This Row],[Datum]])=11,MONTH(jaar_zip[[#This Row],[Datum]])=12),1.1,IF(OR(MONTH(jaar_zip[[#This Row],[Datum]])=3,MONTH(jaar_zip[[#This Row],[Datum]])=10),1,0.8))*jaar_zip[[#This Row],[graaddagen]],"")</f>
        <v>8.48</v>
      </c>
      <c r="O2679" s="101">
        <f>IF(ISNUMBER(jaar_zip[[#This Row],[etmaaltemperatuur]]),IF(jaar_zip[[#This Row],[etmaaltemperatuur]]&gt;stookgrens,jaar_zip[[#This Row],[etmaaltemperatuur]]-stookgrens,0),"")</f>
        <v>0</v>
      </c>
    </row>
    <row r="2680" spans="1:15" x14ac:dyDescent="0.3">
      <c r="A2680">
        <v>319</v>
      </c>
      <c r="B2680">
        <v>20240426</v>
      </c>
      <c r="C2680">
        <v>1.9</v>
      </c>
      <c r="D2680">
        <v>8.6</v>
      </c>
      <c r="E2680">
        <v>1344</v>
      </c>
      <c r="F2680">
        <v>2.7</v>
      </c>
      <c r="G2680">
        <v>1004.1</v>
      </c>
      <c r="H2680">
        <v>82</v>
      </c>
      <c r="I2680" s="101" t="s">
        <v>33</v>
      </c>
      <c r="J2680" s="1">
        <f>DATEVALUE(RIGHT(jaar_zip[[#This Row],[YYYYMMDD]],2)&amp;"-"&amp;MID(jaar_zip[[#This Row],[YYYYMMDD]],5,2)&amp;"-"&amp;LEFT(jaar_zip[[#This Row],[YYYYMMDD]],4))</f>
        <v>45408</v>
      </c>
      <c r="K2680" s="101" t="str">
        <f>IF(AND(VALUE(MONTH(jaar_zip[[#This Row],[Datum]]))=1,VALUE(WEEKNUM(jaar_zip[[#This Row],[Datum]],21))&gt;51),RIGHT(YEAR(jaar_zip[[#This Row],[Datum]])-1,2),RIGHT(YEAR(jaar_zip[[#This Row],[Datum]]),2))&amp;"-"&amp; TEXT(WEEKNUM(jaar_zip[[#This Row],[Datum]],21),"00")</f>
        <v>24-17</v>
      </c>
      <c r="L2680" s="101">
        <f>MONTH(jaar_zip[[#This Row],[Datum]])</f>
        <v>4</v>
      </c>
      <c r="M2680" s="101">
        <f>IF(ISNUMBER(jaar_zip[[#This Row],[etmaaltemperatuur]]),IF(jaar_zip[[#This Row],[etmaaltemperatuur]]&lt;stookgrens,stookgrens-jaar_zip[[#This Row],[etmaaltemperatuur]],0),"")</f>
        <v>9.4</v>
      </c>
      <c r="N2680" s="101">
        <f>IF(ISNUMBER(jaar_zip[[#This Row],[graaddagen]]),IF(OR(MONTH(jaar_zip[[#This Row],[Datum]])=1,MONTH(jaar_zip[[#This Row],[Datum]])=2,MONTH(jaar_zip[[#This Row],[Datum]])=11,MONTH(jaar_zip[[#This Row],[Datum]])=12),1.1,IF(OR(MONTH(jaar_zip[[#This Row],[Datum]])=3,MONTH(jaar_zip[[#This Row],[Datum]])=10),1,0.8))*jaar_zip[[#This Row],[graaddagen]],"")</f>
        <v>7.5200000000000005</v>
      </c>
      <c r="O2680" s="101">
        <f>IF(ISNUMBER(jaar_zip[[#This Row],[etmaaltemperatuur]]),IF(jaar_zip[[#This Row],[etmaaltemperatuur]]&gt;stookgrens,jaar_zip[[#This Row],[etmaaltemperatuur]]-stookgrens,0),"")</f>
        <v>0</v>
      </c>
    </row>
    <row r="2681" spans="1:15" x14ac:dyDescent="0.3">
      <c r="A2681">
        <v>319</v>
      </c>
      <c r="B2681">
        <v>20240427</v>
      </c>
      <c r="C2681">
        <v>2.7</v>
      </c>
      <c r="D2681">
        <v>12.2</v>
      </c>
      <c r="E2681">
        <v>1359</v>
      </c>
      <c r="F2681">
        <v>2.2000000000000002</v>
      </c>
      <c r="G2681">
        <v>1003.4</v>
      </c>
      <c r="H2681">
        <v>83</v>
      </c>
      <c r="I2681" s="101" t="s">
        <v>33</v>
      </c>
      <c r="J2681" s="1">
        <f>DATEVALUE(RIGHT(jaar_zip[[#This Row],[YYYYMMDD]],2)&amp;"-"&amp;MID(jaar_zip[[#This Row],[YYYYMMDD]],5,2)&amp;"-"&amp;LEFT(jaar_zip[[#This Row],[YYYYMMDD]],4))</f>
        <v>45409</v>
      </c>
      <c r="K2681" s="101" t="str">
        <f>IF(AND(VALUE(MONTH(jaar_zip[[#This Row],[Datum]]))=1,VALUE(WEEKNUM(jaar_zip[[#This Row],[Datum]],21))&gt;51),RIGHT(YEAR(jaar_zip[[#This Row],[Datum]])-1,2),RIGHT(YEAR(jaar_zip[[#This Row],[Datum]]),2))&amp;"-"&amp; TEXT(WEEKNUM(jaar_zip[[#This Row],[Datum]],21),"00")</f>
        <v>24-17</v>
      </c>
      <c r="L2681" s="101">
        <f>MONTH(jaar_zip[[#This Row],[Datum]])</f>
        <v>4</v>
      </c>
      <c r="M2681" s="101">
        <f>IF(ISNUMBER(jaar_zip[[#This Row],[etmaaltemperatuur]]),IF(jaar_zip[[#This Row],[etmaaltemperatuur]]&lt;stookgrens,stookgrens-jaar_zip[[#This Row],[etmaaltemperatuur]],0),"")</f>
        <v>5.8000000000000007</v>
      </c>
      <c r="N2681" s="101">
        <f>IF(ISNUMBER(jaar_zip[[#This Row],[graaddagen]]),IF(OR(MONTH(jaar_zip[[#This Row],[Datum]])=1,MONTH(jaar_zip[[#This Row],[Datum]])=2,MONTH(jaar_zip[[#This Row],[Datum]])=11,MONTH(jaar_zip[[#This Row],[Datum]])=12),1.1,IF(OR(MONTH(jaar_zip[[#This Row],[Datum]])=3,MONTH(jaar_zip[[#This Row],[Datum]])=10),1,0.8))*jaar_zip[[#This Row],[graaddagen]],"")</f>
        <v>4.6400000000000006</v>
      </c>
      <c r="O2681" s="101">
        <f>IF(ISNUMBER(jaar_zip[[#This Row],[etmaaltemperatuur]]),IF(jaar_zip[[#This Row],[etmaaltemperatuur]]&gt;stookgrens,jaar_zip[[#This Row],[etmaaltemperatuur]]-stookgrens,0),"")</f>
        <v>0</v>
      </c>
    </row>
    <row r="2682" spans="1:15" x14ac:dyDescent="0.3">
      <c r="A2682">
        <v>319</v>
      </c>
      <c r="B2682">
        <v>20240428</v>
      </c>
      <c r="C2682">
        <v>6.8</v>
      </c>
      <c r="D2682">
        <v>12</v>
      </c>
      <c r="E2682">
        <v>1041</v>
      </c>
      <c r="F2682">
        <v>-0.1</v>
      </c>
      <c r="G2682">
        <v>1008.3</v>
      </c>
      <c r="H2682">
        <v>73</v>
      </c>
      <c r="I2682" s="101" t="s">
        <v>33</v>
      </c>
      <c r="J2682" s="1">
        <f>DATEVALUE(RIGHT(jaar_zip[[#This Row],[YYYYMMDD]],2)&amp;"-"&amp;MID(jaar_zip[[#This Row],[YYYYMMDD]],5,2)&amp;"-"&amp;LEFT(jaar_zip[[#This Row],[YYYYMMDD]],4))</f>
        <v>45410</v>
      </c>
      <c r="K2682" s="101" t="str">
        <f>IF(AND(VALUE(MONTH(jaar_zip[[#This Row],[Datum]]))=1,VALUE(WEEKNUM(jaar_zip[[#This Row],[Datum]],21))&gt;51),RIGHT(YEAR(jaar_zip[[#This Row],[Datum]])-1,2),RIGHT(YEAR(jaar_zip[[#This Row],[Datum]]),2))&amp;"-"&amp; TEXT(WEEKNUM(jaar_zip[[#This Row],[Datum]],21),"00")</f>
        <v>24-17</v>
      </c>
      <c r="L2682" s="101">
        <f>MONTH(jaar_zip[[#This Row],[Datum]])</f>
        <v>4</v>
      </c>
      <c r="M2682" s="101">
        <f>IF(ISNUMBER(jaar_zip[[#This Row],[etmaaltemperatuur]]),IF(jaar_zip[[#This Row],[etmaaltemperatuur]]&lt;stookgrens,stookgrens-jaar_zip[[#This Row],[etmaaltemperatuur]],0),"")</f>
        <v>6</v>
      </c>
      <c r="N2682" s="101">
        <f>IF(ISNUMBER(jaar_zip[[#This Row],[graaddagen]]),IF(OR(MONTH(jaar_zip[[#This Row],[Datum]])=1,MONTH(jaar_zip[[#This Row],[Datum]])=2,MONTH(jaar_zip[[#This Row],[Datum]])=11,MONTH(jaar_zip[[#This Row],[Datum]])=12),1.1,IF(OR(MONTH(jaar_zip[[#This Row],[Datum]])=3,MONTH(jaar_zip[[#This Row],[Datum]])=10),1,0.8))*jaar_zip[[#This Row],[graaddagen]],"")</f>
        <v>4.8000000000000007</v>
      </c>
      <c r="O2682" s="101">
        <f>IF(ISNUMBER(jaar_zip[[#This Row],[etmaaltemperatuur]]),IF(jaar_zip[[#This Row],[etmaaltemperatuur]]&gt;stookgrens,jaar_zip[[#This Row],[etmaaltemperatuur]]-stookgrens,0),"")</f>
        <v>0</v>
      </c>
    </row>
    <row r="2683" spans="1:15" x14ac:dyDescent="0.3">
      <c r="A2683">
        <v>319</v>
      </c>
      <c r="B2683">
        <v>20240429</v>
      </c>
      <c r="C2683">
        <v>3</v>
      </c>
      <c r="D2683">
        <v>13.4</v>
      </c>
      <c r="E2683">
        <v>2269</v>
      </c>
      <c r="F2683">
        <v>0</v>
      </c>
      <c r="G2683">
        <v>1018.2</v>
      </c>
      <c r="H2683">
        <v>72</v>
      </c>
      <c r="I2683" s="101" t="s">
        <v>33</v>
      </c>
      <c r="J2683" s="1">
        <f>DATEVALUE(RIGHT(jaar_zip[[#This Row],[YYYYMMDD]],2)&amp;"-"&amp;MID(jaar_zip[[#This Row],[YYYYMMDD]],5,2)&amp;"-"&amp;LEFT(jaar_zip[[#This Row],[YYYYMMDD]],4))</f>
        <v>45411</v>
      </c>
      <c r="K2683" s="101" t="str">
        <f>IF(AND(VALUE(MONTH(jaar_zip[[#This Row],[Datum]]))=1,VALUE(WEEKNUM(jaar_zip[[#This Row],[Datum]],21))&gt;51),RIGHT(YEAR(jaar_zip[[#This Row],[Datum]])-1,2),RIGHT(YEAR(jaar_zip[[#This Row],[Datum]]),2))&amp;"-"&amp; TEXT(WEEKNUM(jaar_zip[[#This Row],[Datum]],21),"00")</f>
        <v>24-18</v>
      </c>
      <c r="L2683" s="101">
        <f>MONTH(jaar_zip[[#This Row],[Datum]])</f>
        <v>4</v>
      </c>
      <c r="M2683" s="101">
        <f>IF(ISNUMBER(jaar_zip[[#This Row],[etmaaltemperatuur]]),IF(jaar_zip[[#This Row],[etmaaltemperatuur]]&lt;stookgrens,stookgrens-jaar_zip[[#This Row],[etmaaltemperatuur]],0),"")</f>
        <v>4.5999999999999996</v>
      </c>
      <c r="N2683" s="101">
        <f>IF(ISNUMBER(jaar_zip[[#This Row],[graaddagen]]),IF(OR(MONTH(jaar_zip[[#This Row],[Datum]])=1,MONTH(jaar_zip[[#This Row],[Datum]])=2,MONTH(jaar_zip[[#This Row],[Datum]])=11,MONTH(jaar_zip[[#This Row],[Datum]])=12),1.1,IF(OR(MONTH(jaar_zip[[#This Row],[Datum]])=3,MONTH(jaar_zip[[#This Row],[Datum]])=10),1,0.8))*jaar_zip[[#This Row],[graaddagen]],"")</f>
        <v>3.6799999999999997</v>
      </c>
      <c r="O2683" s="101">
        <f>IF(ISNUMBER(jaar_zip[[#This Row],[etmaaltemperatuur]]),IF(jaar_zip[[#This Row],[etmaaltemperatuur]]&gt;stookgrens,jaar_zip[[#This Row],[etmaaltemperatuur]]-stookgrens,0),"")</f>
        <v>0</v>
      </c>
    </row>
    <row r="2684" spans="1:15" x14ac:dyDescent="0.3">
      <c r="A2684">
        <v>319</v>
      </c>
      <c r="B2684">
        <v>20240430</v>
      </c>
      <c r="C2684">
        <v>2.2000000000000002</v>
      </c>
      <c r="D2684">
        <v>15.8</v>
      </c>
      <c r="E2684">
        <v>1617</v>
      </c>
      <c r="F2684">
        <v>0.6</v>
      </c>
      <c r="G2684">
        <v>1014.3</v>
      </c>
      <c r="H2684">
        <v>78</v>
      </c>
      <c r="I2684" s="101" t="s">
        <v>33</v>
      </c>
      <c r="J2684" s="1">
        <f>DATEVALUE(RIGHT(jaar_zip[[#This Row],[YYYYMMDD]],2)&amp;"-"&amp;MID(jaar_zip[[#This Row],[YYYYMMDD]],5,2)&amp;"-"&amp;LEFT(jaar_zip[[#This Row],[YYYYMMDD]],4))</f>
        <v>45412</v>
      </c>
      <c r="K2684" s="101" t="str">
        <f>IF(AND(VALUE(MONTH(jaar_zip[[#This Row],[Datum]]))=1,VALUE(WEEKNUM(jaar_zip[[#This Row],[Datum]],21))&gt;51),RIGHT(YEAR(jaar_zip[[#This Row],[Datum]])-1,2),RIGHT(YEAR(jaar_zip[[#This Row],[Datum]]),2))&amp;"-"&amp; TEXT(WEEKNUM(jaar_zip[[#This Row],[Datum]],21),"00")</f>
        <v>24-18</v>
      </c>
      <c r="L2684" s="101">
        <f>MONTH(jaar_zip[[#This Row],[Datum]])</f>
        <v>4</v>
      </c>
      <c r="M2684" s="101">
        <f>IF(ISNUMBER(jaar_zip[[#This Row],[etmaaltemperatuur]]),IF(jaar_zip[[#This Row],[etmaaltemperatuur]]&lt;stookgrens,stookgrens-jaar_zip[[#This Row],[etmaaltemperatuur]],0),"")</f>
        <v>2.1999999999999993</v>
      </c>
      <c r="N2684" s="101">
        <f>IF(ISNUMBER(jaar_zip[[#This Row],[graaddagen]]),IF(OR(MONTH(jaar_zip[[#This Row],[Datum]])=1,MONTH(jaar_zip[[#This Row],[Datum]])=2,MONTH(jaar_zip[[#This Row],[Datum]])=11,MONTH(jaar_zip[[#This Row],[Datum]])=12),1.1,IF(OR(MONTH(jaar_zip[[#This Row],[Datum]])=3,MONTH(jaar_zip[[#This Row],[Datum]])=10),1,0.8))*jaar_zip[[#This Row],[graaddagen]],"")</f>
        <v>1.7599999999999996</v>
      </c>
      <c r="O2684" s="101">
        <f>IF(ISNUMBER(jaar_zip[[#This Row],[etmaaltemperatuur]]),IF(jaar_zip[[#This Row],[etmaaltemperatuur]]&gt;stookgrens,jaar_zip[[#This Row],[etmaaltemperatuur]]-stookgrens,0),"")</f>
        <v>0</v>
      </c>
    </row>
    <row r="2685" spans="1:15" x14ac:dyDescent="0.3">
      <c r="A2685">
        <v>319</v>
      </c>
      <c r="B2685">
        <v>20240501</v>
      </c>
      <c r="C2685">
        <v>3</v>
      </c>
      <c r="D2685">
        <v>17.3</v>
      </c>
      <c r="E2685">
        <v>2229</v>
      </c>
      <c r="F2685">
        <v>1.4</v>
      </c>
      <c r="G2685">
        <v>1005.8</v>
      </c>
      <c r="H2685">
        <v>83</v>
      </c>
      <c r="I2685" s="101" t="s">
        <v>33</v>
      </c>
      <c r="J2685" s="1">
        <f>DATEVALUE(RIGHT(jaar_zip[[#This Row],[YYYYMMDD]],2)&amp;"-"&amp;MID(jaar_zip[[#This Row],[YYYYMMDD]],5,2)&amp;"-"&amp;LEFT(jaar_zip[[#This Row],[YYYYMMDD]],4))</f>
        <v>45413</v>
      </c>
      <c r="K2685" s="101" t="str">
        <f>IF(AND(VALUE(MONTH(jaar_zip[[#This Row],[Datum]]))=1,VALUE(WEEKNUM(jaar_zip[[#This Row],[Datum]],21))&gt;51),RIGHT(YEAR(jaar_zip[[#This Row],[Datum]])-1,2),RIGHT(YEAR(jaar_zip[[#This Row],[Datum]]),2))&amp;"-"&amp; TEXT(WEEKNUM(jaar_zip[[#This Row],[Datum]],21),"00")</f>
        <v>24-18</v>
      </c>
      <c r="L2685" s="101">
        <f>MONTH(jaar_zip[[#This Row],[Datum]])</f>
        <v>5</v>
      </c>
      <c r="M2685" s="101">
        <f>IF(ISNUMBER(jaar_zip[[#This Row],[etmaaltemperatuur]]),IF(jaar_zip[[#This Row],[etmaaltemperatuur]]&lt;stookgrens,stookgrens-jaar_zip[[#This Row],[etmaaltemperatuur]],0),"")</f>
        <v>0.69999999999999929</v>
      </c>
      <c r="N2685" s="101">
        <f>IF(ISNUMBER(jaar_zip[[#This Row],[graaddagen]]),IF(OR(MONTH(jaar_zip[[#This Row],[Datum]])=1,MONTH(jaar_zip[[#This Row],[Datum]])=2,MONTH(jaar_zip[[#This Row],[Datum]])=11,MONTH(jaar_zip[[#This Row],[Datum]])=12),1.1,IF(OR(MONTH(jaar_zip[[#This Row],[Datum]])=3,MONTH(jaar_zip[[#This Row],[Datum]])=10),1,0.8))*jaar_zip[[#This Row],[graaddagen]],"")</f>
        <v>0.5599999999999995</v>
      </c>
      <c r="O2685" s="101">
        <f>IF(ISNUMBER(jaar_zip[[#This Row],[etmaaltemperatuur]]),IF(jaar_zip[[#This Row],[etmaaltemperatuur]]&gt;stookgrens,jaar_zip[[#This Row],[etmaaltemperatuur]]-stookgrens,0),"")</f>
        <v>0</v>
      </c>
    </row>
    <row r="2686" spans="1:15" x14ac:dyDescent="0.3">
      <c r="A2686">
        <v>323</v>
      </c>
      <c r="B2686">
        <v>20240101</v>
      </c>
      <c r="C2686">
        <v>6.8</v>
      </c>
      <c r="D2686">
        <v>8</v>
      </c>
      <c r="E2686">
        <v>241</v>
      </c>
      <c r="F2686">
        <v>5.4</v>
      </c>
      <c r="G2686">
        <v>1001.9</v>
      </c>
      <c r="H2686">
        <v>85</v>
      </c>
      <c r="I2686" s="101" t="s">
        <v>34</v>
      </c>
      <c r="J2686" s="1">
        <f>DATEVALUE(RIGHT(jaar_zip[[#This Row],[YYYYMMDD]],2)&amp;"-"&amp;MID(jaar_zip[[#This Row],[YYYYMMDD]],5,2)&amp;"-"&amp;LEFT(jaar_zip[[#This Row],[YYYYMMDD]],4))</f>
        <v>45292</v>
      </c>
      <c r="K2686" s="101" t="str">
        <f>IF(AND(VALUE(MONTH(jaar_zip[[#This Row],[Datum]]))=1,VALUE(WEEKNUM(jaar_zip[[#This Row],[Datum]],21))&gt;51),RIGHT(YEAR(jaar_zip[[#This Row],[Datum]])-1,2),RIGHT(YEAR(jaar_zip[[#This Row],[Datum]]),2))&amp;"-"&amp; TEXT(WEEKNUM(jaar_zip[[#This Row],[Datum]],21),"00")</f>
        <v>24-01</v>
      </c>
      <c r="L2686" s="101">
        <f>MONTH(jaar_zip[[#This Row],[Datum]])</f>
        <v>1</v>
      </c>
      <c r="M2686" s="101">
        <f>IF(ISNUMBER(jaar_zip[[#This Row],[etmaaltemperatuur]]),IF(jaar_zip[[#This Row],[etmaaltemperatuur]]&lt;stookgrens,stookgrens-jaar_zip[[#This Row],[etmaaltemperatuur]],0),"")</f>
        <v>10</v>
      </c>
      <c r="N2686" s="101">
        <f>IF(ISNUMBER(jaar_zip[[#This Row],[graaddagen]]),IF(OR(MONTH(jaar_zip[[#This Row],[Datum]])=1,MONTH(jaar_zip[[#This Row],[Datum]])=2,MONTH(jaar_zip[[#This Row],[Datum]])=11,MONTH(jaar_zip[[#This Row],[Datum]])=12),1.1,IF(OR(MONTH(jaar_zip[[#This Row],[Datum]])=3,MONTH(jaar_zip[[#This Row],[Datum]])=10),1,0.8))*jaar_zip[[#This Row],[graaddagen]],"")</f>
        <v>11</v>
      </c>
      <c r="O2686" s="101">
        <f>IF(ISNUMBER(jaar_zip[[#This Row],[etmaaltemperatuur]]),IF(jaar_zip[[#This Row],[etmaaltemperatuur]]&gt;stookgrens,jaar_zip[[#This Row],[etmaaltemperatuur]]-stookgrens,0),"")</f>
        <v>0</v>
      </c>
    </row>
    <row r="2687" spans="1:15" x14ac:dyDescent="0.3">
      <c r="A2687">
        <v>323</v>
      </c>
      <c r="B2687">
        <v>20240102</v>
      </c>
      <c r="C2687">
        <v>9.9</v>
      </c>
      <c r="D2687">
        <v>11.3</v>
      </c>
      <c r="E2687">
        <v>67</v>
      </c>
      <c r="F2687">
        <v>19.899999999999999</v>
      </c>
      <c r="G2687">
        <v>988.2</v>
      </c>
      <c r="H2687">
        <v>89</v>
      </c>
      <c r="I2687" s="101" t="s">
        <v>34</v>
      </c>
      <c r="J2687" s="1">
        <f>DATEVALUE(RIGHT(jaar_zip[[#This Row],[YYYYMMDD]],2)&amp;"-"&amp;MID(jaar_zip[[#This Row],[YYYYMMDD]],5,2)&amp;"-"&amp;LEFT(jaar_zip[[#This Row],[YYYYMMDD]],4))</f>
        <v>45293</v>
      </c>
      <c r="K2687" s="101" t="str">
        <f>IF(AND(VALUE(MONTH(jaar_zip[[#This Row],[Datum]]))=1,VALUE(WEEKNUM(jaar_zip[[#This Row],[Datum]],21))&gt;51),RIGHT(YEAR(jaar_zip[[#This Row],[Datum]])-1,2),RIGHT(YEAR(jaar_zip[[#This Row],[Datum]]),2))&amp;"-"&amp; TEXT(WEEKNUM(jaar_zip[[#This Row],[Datum]],21),"00")</f>
        <v>24-01</v>
      </c>
      <c r="L2687" s="101">
        <f>MONTH(jaar_zip[[#This Row],[Datum]])</f>
        <v>1</v>
      </c>
      <c r="M2687" s="101">
        <f>IF(ISNUMBER(jaar_zip[[#This Row],[etmaaltemperatuur]]),IF(jaar_zip[[#This Row],[etmaaltemperatuur]]&lt;stookgrens,stookgrens-jaar_zip[[#This Row],[etmaaltemperatuur]],0),"")</f>
        <v>6.6999999999999993</v>
      </c>
      <c r="N2687" s="101">
        <f>IF(ISNUMBER(jaar_zip[[#This Row],[graaddagen]]),IF(OR(MONTH(jaar_zip[[#This Row],[Datum]])=1,MONTH(jaar_zip[[#This Row],[Datum]])=2,MONTH(jaar_zip[[#This Row],[Datum]])=11,MONTH(jaar_zip[[#This Row],[Datum]])=12),1.1,IF(OR(MONTH(jaar_zip[[#This Row],[Datum]])=3,MONTH(jaar_zip[[#This Row],[Datum]])=10),1,0.8))*jaar_zip[[#This Row],[graaddagen]],"")</f>
        <v>7.37</v>
      </c>
      <c r="O2687" s="101">
        <f>IF(ISNUMBER(jaar_zip[[#This Row],[etmaaltemperatuur]]),IF(jaar_zip[[#This Row],[etmaaltemperatuur]]&gt;stookgrens,jaar_zip[[#This Row],[etmaaltemperatuur]]-stookgrens,0),"")</f>
        <v>0</v>
      </c>
    </row>
    <row r="2688" spans="1:15" x14ac:dyDescent="0.3">
      <c r="A2688">
        <v>323</v>
      </c>
      <c r="B2688">
        <v>20240103</v>
      </c>
      <c r="C2688">
        <v>8.6</v>
      </c>
      <c r="D2688">
        <v>9.6</v>
      </c>
      <c r="E2688">
        <v>154</v>
      </c>
      <c r="F2688">
        <v>18.3</v>
      </c>
      <c r="G2688">
        <v>991.1</v>
      </c>
      <c r="H2688">
        <v>88</v>
      </c>
      <c r="I2688" s="101" t="s">
        <v>34</v>
      </c>
      <c r="J2688" s="1">
        <f>DATEVALUE(RIGHT(jaar_zip[[#This Row],[YYYYMMDD]],2)&amp;"-"&amp;MID(jaar_zip[[#This Row],[YYYYMMDD]],5,2)&amp;"-"&amp;LEFT(jaar_zip[[#This Row],[YYYYMMDD]],4))</f>
        <v>45294</v>
      </c>
      <c r="K2688" s="101" t="str">
        <f>IF(AND(VALUE(MONTH(jaar_zip[[#This Row],[Datum]]))=1,VALUE(WEEKNUM(jaar_zip[[#This Row],[Datum]],21))&gt;51),RIGHT(YEAR(jaar_zip[[#This Row],[Datum]])-1,2),RIGHT(YEAR(jaar_zip[[#This Row],[Datum]]),2))&amp;"-"&amp; TEXT(WEEKNUM(jaar_zip[[#This Row],[Datum]],21),"00")</f>
        <v>24-01</v>
      </c>
      <c r="L2688" s="101">
        <f>MONTH(jaar_zip[[#This Row],[Datum]])</f>
        <v>1</v>
      </c>
      <c r="M2688" s="101">
        <f>IF(ISNUMBER(jaar_zip[[#This Row],[etmaaltemperatuur]]),IF(jaar_zip[[#This Row],[etmaaltemperatuur]]&lt;stookgrens,stookgrens-jaar_zip[[#This Row],[etmaaltemperatuur]],0),"")</f>
        <v>8.4</v>
      </c>
      <c r="N2688" s="101">
        <f>IF(ISNUMBER(jaar_zip[[#This Row],[graaddagen]]),IF(OR(MONTH(jaar_zip[[#This Row],[Datum]])=1,MONTH(jaar_zip[[#This Row],[Datum]])=2,MONTH(jaar_zip[[#This Row],[Datum]])=11,MONTH(jaar_zip[[#This Row],[Datum]])=12),1.1,IF(OR(MONTH(jaar_zip[[#This Row],[Datum]])=3,MONTH(jaar_zip[[#This Row],[Datum]])=10),1,0.8))*jaar_zip[[#This Row],[graaddagen]],"")</f>
        <v>9.240000000000002</v>
      </c>
      <c r="O2688" s="101">
        <f>IF(ISNUMBER(jaar_zip[[#This Row],[etmaaltemperatuur]]),IF(jaar_zip[[#This Row],[etmaaltemperatuur]]&gt;stookgrens,jaar_zip[[#This Row],[etmaaltemperatuur]]-stookgrens,0),"")</f>
        <v>0</v>
      </c>
    </row>
    <row r="2689" spans="1:15" x14ac:dyDescent="0.3">
      <c r="A2689">
        <v>323</v>
      </c>
      <c r="B2689">
        <v>20240104</v>
      </c>
      <c r="C2689">
        <v>4.9000000000000004</v>
      </c>
      <c r="D2689">
        <v>8.8000000000000007</v>
      </c>
      <c r="E2689">
        <v>251</v>
      </c>
      <c r="F2689">
        <v>6.9</v>
      </c>
      <c r="G2689">
        <v>1001.2</v>
      </c>
      <c r="H2689">
        <v>90</v>
      </c>
      <c r="I2689" s="101" t="s">
        <v>34</v>
      </c>
      <c r="J2689" s="1">
        <f>DATEVALUE(RIGHT(jaar_zip[[#This Row],[YYYYMMDD]],2)&amp;"-"&amp;MID(jaar_zip[[#This Row],[YYYYMMDD]],5,2)&amp;"-"&amp;LEFT(jaar_zip[[#This Row],[YYYYMMDD]],4))</f>
        <v>45295</v>
      </c>
      <c r="K2689" s="101" t="str">
        <f>IF(AND(VALUE(MONTH(jaar_zip[[#This Row],[Datum]]))=1,VALUE(WEEKNUM(jaar_zip[[#This Row],[Datum]],21))&gt;51),RIGHT(YEAR(jaar_zip[[#This Row],[Datum]])-1,2),RIGHT(YEAR(jaar_zip[[#This Row],[Datum]]),2))&amp;"-"&amp; TEXT(WEEKNUM(jaar_zip[[#This Row],[Datum]],21),"00")</f>
        <v>24-01</v>
      </c>
      <c r="L2689" s="101">
        <f>MONTH(jaar_zip[[#This Row],[Datum]])</f>
        <v>1</v>
      </c>
      <c r="M2689" s="101">
        <f>IF(ISNUMBER(jaar_zip[[#This Row],[etmaaltemperatuur]]),IF(jaar_zip[[#This Row],[etmaaltemperatuur]]&lt;stookgrens,stookgrens-jaar_zip[[#This Row],[etmaaltemperatuur]],0),"")</f>
        <v>9.1999999999999993</v>
      </c>
      <c r="N2689" s="101">
        <f>IF(ISNUMBER(jaar_zip[[#This Row],[graaddagen]]),IF(OR(MONTH(jaar_zip[[#This Row],[Datum]])=1,MONTH(jaar_zip[[#This Row],[Datum]])=2,MONTH(jaar_zip[[#This Row],[Datum]])=11,MONTH(jaar_zip[[#This Row],[Datum]])=12),1.1,IF(OR(MONTH(jaar_zip[[#This Row],[Datum]])=3,MONTH(jaar_zip[[#This Row],[Datum]])=10),1,0.8))*jaar_zip[[#This Row],[graaddagen]],"")</f>
        <v>10.119999999999999</v>
      </c>
      <c r="O2689" s="101">
        <f>IF(ISNUMBER(jaar_zip[[#This Row],[etmaaltemperatuur]]),IF(jaar_zip[[#This Row],[etmaaltemperatuur]]&gt;stookgrens,jaar_zip[[#This Row],[etmaaltemperatuur]]-stookgrens,0),"")</f>
        <v>0</v>
      </c>
    </row>
    <row r="2690" spans="1:15" x14ac:dyDescent="0.3">
      <c r="A2690">
        <v>323</v>
      </c>
      <c r="B2690">
        <v>20240105</v>
      </c>
      <c r="C2690">
        <v>5.8</v>
      </c>
      <c r="D2690">
        <v>7.8</v>
      </c>
      <c r="E2690">
        <v>62</v>
      </c>
      <c r="F2690">
        <v>18</v>
      </c>
      <c r="G2690">
        <v>997.1</v>
      </c>
      <c r="H2690">
        <v>93</v>
      </c>
      <c r="I2690" s="101" t="s">
        <v>34</v>
      </c>
      <c r="J2690" s="1">
        <f>DATEVALUE(RIGHT(jaar_zip[[#This Row],[YYYYMMDD]],2)&amp;"-"&amp;MID(jaar_zip[[#This Row],[YYYYMMDD]],5,2)&amp;"-"&amp;LEFT(jaar_zip[[#This Row],[YYYYMMDD]],4))</f>
        <v>45296</v>
      </c>
      <c r="K2690" s="101" t="str">
        <f>IF(AND(VALUE(MONTH(jaar_zip[[#This Row],[Datum]]))=1,VALUE(WEEKNUM(jaar_zip[[#This Row],[Datum]],21))&gt;51),RIGHT(YEAR(jaar_zip[[#This Row],[Datum]])-1,2),RIGHT(YEAR(jaar_zip[[#This Row],[Datum]]),2))&amp;"-"&amp; TEXT(WEEKNUM(jaar_zip[[#This Row],[Datum]],21),"00")</f>
        <v>24-01</v>
      </c>
      <c r="L2690" s="101">
        <f>MONTH(jaar_zip[[#This Row],[Datum]])</f>
        <v>1</v>
      </c>
      <c r="M2690" s="101">
        <f>IF(ISNUMBER(jaar_zip[[#This Row],[etmaaltemperatuur]]),IF(jaar_zip[[#This Row],[etmaaltemperatuur]]&lt;stookgrens,stookgrens-jaar_zip[[#This Row],[etmaaltemperatuur]],0),"")</f>
        <v>10.199999999999999</v>
      </c>
      <c r="N2690" s="101">
        <f>IF(ISNUMBER(jaar_zip[[#This Row],[graaddagen]]),IF(OR(MONTH(jaar_zip[[#This Row],[Datum]])=1,MONTH(jaar_zip[[#This Row],[Datum]])=2,MONTH(jaar_zip[[#This Row],[Datum]])=11,MONTH(jaar_zip[[#This Row],[Datum]])=12),1.1,IF(OR(MONTH(jaar_zip[[#This Row],[Datum]])=3,MONTH(jaar_zip[[#This Row],[Datum]])=10),1,0.8))*jaar_zip[[#This Row],[graaddagen]],"")</f>
        <v>11.22</v>
      </c>
      <c r="O2690" s="101">
        <f>IF(ISNUMBER(jaar_zip[[#This Row],[etmaaltemperatuur]]),IF(jaar_zip[[#This Row],[etmaaltemperatuur]]&gt;stookgrens,jaar_zip[[#This Row],[etmaaltemperatuur]]-stookgrens,0),"")</f>
        <v>0</v>
      </c>
    </row>
    <row r="2691" spans="1:15" x14ac:dyDescent="0.3">
      <c r="A2691">
        <v>323</v>
      </c>
      <c r="B2691">
        <v>20240106</v>
      </c>
      <c r="C2691">
        <v>4.7</v>
      </c>
      <c r="D2691">
        <v>5.0999999999999996</v>
      </c>
      <c r="E2691">
        <v>104</v>
      </c>
      <c r="F2691">
        <v>0.4</v>
      </c>
      <c r="G2691">
        <v>1012.5</v>
      </c>
      <c r="H2691">
        <v>85</v>
      </c>
      <c r="I2691" s="101" t="s">
        <v>34</v>
      </c>
      <c r="J2691" s="1">
        <f>DATEVALUE(RIGHT(jaar_zip[[#This Row],[YYYYMMDD]],2)&amp;"-"&amp;MID(jaar_zip[[#This Row],[YYYYMMDD]],5,2)&amp;"-"&amp;LEFT(jaar_zip[[#This Row],[YYYYMMDD]],4))</f>
        <v>45297</v>
      </c>
      <c r="K2691" s="101" t="str">
        <f>IF(AND(VALUE(MONTH(jaar_zip[[#This Row],[Datum]]))=1,VALUE(WEEKNUM(jaar_zip[[#This Row],[Datum]],21))&gt;51),RIGHT(YEAR(jaar_zip[[#This Row],[Datum]])-1,2),RIGHT(YEAR(jaar_zip[[#This Row],[Datum]]),2))&amp;"-"&amp; TEXT(WEEKNUM(jaar_zip[[#This Row],[Datum]],21),"00")</f>
        <v>24-01</v>
      </c>
      <c r="L2691" s="101">
        <f>MONTH(jaar_zip[[#This Row],[Datum]])</f>
        <v>1</v>
      </c>
      <c r="M2691" s="101">
        <f>IF(ISNUMBER(jaar_zip[[#This Row],[etmaaltemperatuur]]),IF(jaar_zip[[#This Row],[etmaaltemperatuur]]&lt;stookgrens,stookgrens-jaar_zip[[#This Row],[etmaaltemperatuur]],0),"")</f>
        <v>12.9</v>
      </c>
      <c r="N2691" s="101">
        <f>IF(ISNUMBER(jaar_zip[[#This Row],[graaddagen]]),IF(OR(MONTH(jaar_zip[[#This Row],[Datum]])=1,MONTH(jaar_zip[[#This Row],[Datum]])=2,MONTH(jaar_zip[[#This Row],[Datum]])=11,MONTH(jaar_zip[[#This Row],[Datum]])=12),1.1,IF(OR(MONTH(jaar_zip[[#This Row],[Datum]])=3,MONTH(jaar_zip[[#This Row],[Datum]])=10),1,0.8))*jaar_zip[[#This Row],[graaddagen]],"")</f>
        <v>14.190000000000001</v>
      </c>
      <c r="O2691" s="101">
        <f>IF(ISNUMBER(jaar_zip[[#This Row],[etmaaltemperatuur]]),IF(jaar_zip[[#This Row],[etmaaltemperatuur]]&gt;stookgrens,jaar_zip[[#This Row],[etmaaltemperatuur]]-stookgrens,0),"")</f>
        <v>0</v>
      </c>
    </row>
    <row r="2692" spans="1:15" x14ac:dyDescent="0.3">
      <c r="A2692">
        <v>323</v>
      </c>
      <c r="B2692">
        <v>20240107</v>
      </c>
      <c r="C2692">
        <v>6.8</v>
      </c>
      <c r="D2692">
        <v>1</v>
      </c>
      <c r="E2692">
        <v>100</v>
      </c>
      <c r="F2692">
        <v>0</v>
      </c>
      <c r="G2692">
        <v>1024.9000000000001</v>
      </c>
      <c r="H2692">
        <v>79</v>
      </c>
      <c r="I2692" s="101" t="s">
        <v>34</v>
      </c>
      <c r="J2692" s="1">
        <f>DATEVALUE(RIGHT(jaar_zip[[#This Row],[YYYYMMDD]],2)&amp;"-"&amp;MID(jaar_zip[[#This Row],[YYYYMMDD]],5,2)&amp;"-"&amp;LEFT(jaar_zip[[#This Row],[YYYYMMDD]],4))</f>
        <v>45298</v>
      </c>
      <c r="K2692" s="101" t="str">
        <f>IF(AND(VALUE(MONTH(jaar_zip[[#This Row],[Datum]]))=1,VALUE(WEEKNUM(jaar_zip[[#This Row],[Datum]],21))&gt;51),RIGHT(YEAR(jaar_zip[[#This Row],[Datum]])-1,2),RIGHT(YEAR(jaar_zip[[#This Row],[Datum]]),2))&amp;"-"&amp; TEXT(WEEKNUM(jaar_zip[[#This Row],[Datum]],21),"00")</f>
        <v>24-01</v>
      </c>
      <c r="L2692" s="101">
        <f>MONTH(jaar_zip[[#This Row],[Datum]])</f>
        <v>1</v>
      </c>
      <c r="M2692" s="101">
        <f>IF(ISNUMBER(jaar_zip[[#This Row],[etmaaltemperatuur]]),IF(jaar_zip[[#This Row],[etmaaltemperatuur]]&lt;stookgrens,stookgrens-jaar_zip[[#This Row],[etmaaltemperatuur]],0),"")</f>
        <v>17</v>
      </c>
      <c r="N2692" s="101">
        <f>IF(ISNUMBER(jaar_zip[[#This Row],[graaddagen]]),IF(OR(MONTH(jaar_zip[[#This Row],[Datum]])=1,MONTH(jaar_zip[[#This Row],[Datum]])=2,MONTH(jaar_zip[[#This Row],[Datum]])=11,MONTH(jaar_zip[[#This Row],[Datum]])=12),1.1,IF(OR(MONTH(jaar_zip[[#This Row],[Datum]])=3,MONTH(jaar_zip[[#This Row],[Datum]])=10),1,0.8))*jaar_zip[[#This Row],[graaddagen]],"")</f>
        <v>18.700000000000003</v>
      </c>
      <c r="O2692" s="101">
        <f>IF(ISNUMBER(jaar_zip[[#This Row],[etmaaltemperatuur]]),IF(jaar_zip[[#This Row],[etmaaltemperatuur]]&gt;stookgrens,jaar_zip[[#This Row],[etmaaltemperatuur]]-stookgrens,0),"")</f>
        <v>0</v>
      </c>
    </row>
    <row r="2693" spans="1:15" x14ac:dyDescent="0.3">
      <c r="A2693">
        <v>323</v>
      </c>
      <c r="B2693">
        <v>20240108</v>
      </c>
      <c r="C2693">
        <v>7.8</v>
      </c>
      <c r="D2693">
        <v>-1.2</v>
      </c>
      <c r="E2693">
        <v>183</v>
      </c>
      <c r="F2693">
        <v>0</v>
      </c>
      <c r="G2693">
        <v>1031.5</v>
      </c>
      <c r="H2693">
        <v>68</v>
      </c>
      <c r="I2693" s="101" t="s">
        <v>34</v>
      </c>
      <c r="J2693" s="1">
        <f>DATEVALUE(RIGHT(jaar_zip[[#This Row],[YYYYMMDD]],2)&amp;"-"&amp;MID(jaar_zip[[#This Row],[YYYYMMDD]],5,2)&amp;"-"&amp;LEFT(jaar_zip[[#This Row],[YYYYMMDD]],4))</f>
        <v>45299</v>
      </c>
      <c r="K2693" s="101" t="str">
        <f>IF(AND(VALUE(MONTH(jaar_zip[[#This Row],[Datum]]))=1,VALUE(WEEKNUM(jaar_zip[[#This Row],[Datum]],21))&gt;51),RIGHT(YEAR(jaar_zip[[#This Row],[Datum]])-1,2),RIGHT(YEAR(jaar_zip[[#This Row],[Datum]]),2))&amp;"-"&amp; TEXT(WEEKNUM(jaar_zip[[#This Row],[Datum]],21),"00")</f>
        <v>24-02</v>
      </c>
      <c r="L2693" s="101">
        <f>MONTH(jaar_zip[[#This Row],[Datum]])</f>
        <v>1</v>
      </c>
      <c r="M2693" s="101">
        <f>IF(ISNUMBER(jaar_zip[[#This Row],[etmaaltemperatuur]]),IF(jaar_zip[[#This Row],[etmaaltemperatuur]]&lt;stookgrens,stookgrens-jaar_zip[[#This Row],[etmaaltemperatuur]],0),"")</f>
        <v>19.2</v>
      </c>
      <c r="N2693" s="101">
        <f>IF(ISNUMBER(jaar_zip[[#This Row],[graaddagen]]),IF(OR(MONTH(jaar_zip[[#This Row],[Datum]])=1,MONTH(jaar_zip[[#This Row],[Datum]])=2,MONTH(jaar_zip[[#This Row],[Datum]])=11,MONTH(jaar_zip[[#This Row],[Datum]])=12),1.1,IF(OR(MONTH(jaar_zip[[#This Row],[Datum]])=3,MONTH(jaar_zip[[#This Row],[Datum]])=10),1,0.8))*jaar_zip[[#This Row],[graaddagen]],"")</f>
        <v>21.12</v>
      </c>
      <c r="O2693" s="101">
        <f>IF(ISNUMBER(jaar_zip[[#This Row],[etmaaltemperatuur]]),IF(jaar_zip[[#This Row],[etmaaltemperatuur]]&gt;stookgrens,jaar_zip[[#This Row],[etmaaltemperatuur]]-stookgrens,0),"")</f>
        <v>0</v>
      </c>
    </row>
    <row r="2694" spans="1:15" x14ac:dyDescent="0.3">
      <c r="A2694">
        <v>323</v>
      </c>
      <c r="B2694">
        <v>20240109</v>
      </c>
      <c r="C2694">
        <v>7.8</v>
      </c>
      <c r="D2694">
        <v>-2.2000000000000002</v>
      </c>
      <c r="E2694">
        <v>492</v>
      </c>
      <c r="F2694">
        <v>0</v>
      </c>
      <c r="G2694">
        <v>1031.7</v>
      </c>
      <c r="H2694">
        <v>61</v>
      </c>
      <c r="I2694" s="101" t="s">
        <v>34</v>
      </c>
      <c r="J2694" s="1">
        <f>DATEVALUE(RIGHT(jaar_zip[[#This Row],[YYYYMMDD]],2)&amp;"-"&amp;MID(jaar_zip[[#This Row],[YYYYMMDD]],5,2)&amp;"-"&amp;LEFT(jaar_zip[[#This Row],[YYYYMMDD]],4))</f>
        <v>45300</v>
      </c>
      <c r="K2694" s="101" t="str">
        <f>IF(AND(VALUE(MONTH(jaar_zip[[#This Row],[Datum]]))=1,VALUE(WEEKNUM(jaar_zip[[#This Row],[Datum]],21))&gt;51),RIGHT(YEAR(jaar_zip[[#This Row],[Datum]])-1,2),RIGHT(YEAR(jaar_zip[[#This Row],[Datum]]),2))&amp;"-"&amp; TEXT(WEEKNUM(jaar_zip[[#This Row],[Datum]],21),"00")</f>
        <v>24-02</v>
      </c>
      <c r="L2694" s="101">
        <f>MONTH(jaar_zip[[#This Row],[Datum]])</f>
        <v>1</v>
      </c>
      <c r="M2694" s="101">
        <f>IF(ISNUMBER(jaar_zip[[#This Row],[etmaaltemperatuur]]),IF(jaar_zip[[#This Row],[etmaaltemperatuur]]&lt;stookgrens,stookgrens-jaar_zip[[#This Row],[etmaaltemperatuur]],0),"")</f>
        <v>20.2</v>
      </c>
      <c r="N2694" s="101">
        <f>IF(ISNUMBER(jaar_zip[[#This Row],[graaddagen]]),IF(OR(MONTH(jaar_zip[[#This Row],[Datum]])=1,MONTH(jaar_zip[[#This Row],[Datum]])=2,MONTH(jaar_zip[[#This Row],[Datum]])=11,MONTH(jaar_zip[[#This Row],[Datum]])=12),1.1,IF(OR(MONTH(jaar_zip[[#This Row],[Datum]])=3,MONTH(jaar_zip[[#This Row],[Datum]])=10),1,0.8))*jaar_zip[[#This Row],[graaddagen]],"")</f>
        <v>22.220000000000002</v>
      </c>
      <c r="O2694" s="101">
        <f>IF(ISNUMBER(jaar_zip[[#This Row],[etmaaltemperatuur]]),IF(jaar_zip[[#This Row],[etmaaltemperatuur]]&gt;stookgrens,jaar_zip[[#This Row],[etmaaltemperatuur]]-stookgrens,0),"")</f>
        <v>0</v>
      </c>
    </row>
    <row r="2695" spans="1:15" x14ac:dyDescent="0.3">
      <c r="A2695">
        <v>323</v>
      </c>
      <c r="B2695">
        <v>20240110</v>
      </c>
      <c r="C2695">
        <v>5.7</v>
      </c>
      <c r="D2695">
        <v>-2.1</v>
      </c>
      <c r="E2695">
        <v>441</v>
      </c>
      <c r="F2695">
        <v>0</v>
      </c>
      <c r="G2695">
        <v>1029.9000000000001</v>
      </c>
      <c r="H2695">
        <v>63</v>
      </c>
      <c r="I2695" s="101" t="s">
        <v>34</v>
      </c>
      <c r="J2695" s="1">
        <f>DATEVALUE(RIGHT(jaar_zip[[#This Row],[YYYYMMDD]],2)&amp;"-"&amp;MID(jaar_zip[[#This Row],[YYYYMMDD]],5,2)&amp;"-"&amp;LEFT(jaar_zip[[#This Row],[YYYYMMDD]],4))</f>
        <v>45301</v>
      </c>
      <c r="K2695" s="101" t="str">
        <f>IF(AND(VALUE(MONTH(jaar_zip[[#This Row],[Datum]]))=1,VALUE(WEEKNUM(jaar_zip[[#This Row],[Datum]],21))&gt;51),RIGHT(YEAR(jaar_zip[[#This Row],[Datum]])-1,2),RIGHT(YEAR(jaar_zip[[#This Row],[Datum]]),2))&amp;"-"&amp; TEXT(WEEKNUM(jaar_zip[[#This Row],[Datum]],21),"00")</f>
        <v>24-02</v>
      </c>
      <c r="L2695" s="101">
        <f>MONTH(jaar_zip[[#This Row],[Datum]])</f>
        <v>1</v>
      </c>
      <c r="M2695" s="101">
        <f>IF(ISNUMBER(jaar_zip[[#This Row],[etmaaltemperatuur]]),IF(jaar_zip[[#This Row],[etmaaltemperatuur]]&lt;stookgrens,stookgrens-jaar_zip[[#This Row],[etmaaltemperatuur]],0),"")</f>
        <v>20.100000000000001</v>
      </c>
      <c r="N2695" s="101">
        <f>IF(ISNUMBER(jaar_zip[[#This Row],[graaddagen]]),IF(OR(MONTH(jaar_zip[[#This Row],[Datum]])=1,MONTH(jaar_zip[[#This Row],[Datum]])=2,MONTH(jaar_zip[[#This Row],[Datum]])=11,MONTH(jaar_zip[[#This Row],[Datum]])=12),1.1,IF(OR(MONTH(jaar_zip[[#This Row],[Datum]])=3,MONTH(jaar_zip[[#This Row],[Datum]])=10),1,0.8))*jaar_zip[[#This Row],[graaddagen]],"")</f>
        <v>22.110000000000003</v>
      </c>
      <c r="O2695" s="101">
        <f>IF(ISNUMBER(jaar_zip[[#This Row],[etmaaltemperatuur]]),IF(jaar_zip[[#This Row],[etmaaltemperatuur]]&gt;stookgrens,jaar_zip[[#This Row],[etmaaltemperatuur]]-stookgrens,0),"")</f>
        <v>0</v>
      </c>
    </row>
    <row r="2696" spans="1:15" x14ac:dyDescent="0.3">
      <c r="A2696">
        <v>323</v>
      </c>
      <c r="B2696">
        <v>20240111</v>
      </c>
      <c r="C2696">
        <v>3.1</v>
      </c>
      <c r="D2696">
        <v>-0.2</v>
      </c>
      <c r="E2696">
        <v>351</v>
      </c>
      <c r="F2696">
        <v>0</v>
      </c>
      <c r="G2696">
        <v>1034.5999999999999</v>
      </c>
      <c r="H2696">
        <v>83</v>
      </c>
      <c r="I2696" s="101" t="s">
        <v>34</v>
      </c>
      <c r="J2696" s="1">
        <f>DATEVALUE(RIGHT(jaar_zip[[#This Row],[YYYYMMDD]],2)&amp;"-"&amp;MID(jaar_zip[[#This Row],[YYYYMMDD]],5,2)&amp;"-"&amp;LEFT(jaar_zip[[#This Row],[YYYYMMDD]],4))</f>
        <v>45302</v>
      </c>
      <c r="K2696" s="101" t="str">
        <f>IF(AND(VALUE(MONTH(jaar_zip[[#This Row],[Datum]]))=1,VALUE(WEEKNUM(jaar_zip[[#This Row],[Datum]],21))&gt;51),RIGHT(YEAR(jaar_zip[[#This Row],[Datum]])-1,2),RIGHT(YEAR(jaar_zip[[#This Row],[Datum]]),2))&amp;"-"&amp; TEXT(WEEKNUM(jaar_zip[[#This Row],[Datum]],21),"00")</f>
        <v>24-02</v>
      </c>
      <c r="L2696" s="101">
        <f>MONTH(jaar_zip[[#This Row],[Datum]])</f>
        <v>1</v>
      </c>
      <c r="M2696" s="101">
        <f>IF(ISNUMBER(jaar_zip[[#This Row],[etmaaltemperatuur]]),IF(jaar_zip[[#This Row],[etmaaltemperatuur]]&lt;stookgrens,stookgrens-jaar_zip[[#This Row],[etmaaltemperatuur]],0),"")</f>
        <v>18.2</v>
      </c>
      <c r="N2696" s="101">
        <f>IF(ISNUMBER(jaar_zip[[#This Row],[graaddagen]]),IF(OR(MONTH(jaar_zip[[#This Row],[Datum]])=1,MONTH(jaar_zip[[#This Row],[Datum]])=2,MONTH(jaar_zip[[#This Row],[Datum]])=11,MONTH(jaar_zip[[#This Row],[Datum]])=12),1.1,IF(OR(MONTH(jaar_zip[[#This Row],[Datum]])=3,MONTH(jaar_zip[[#This Row],[Datum]])=10),1,0.8))*jaar_zip[[#This Row],[graaddagen]],"")</f>
        <v>20.02</v>
      </c>
      <c r="O2696" s="101">
        <f>IF(ISNUMBER(jaar_zip[[#This Row],[etmaaltemperatuur]]),IF(jaar_zip[[#This Row],[etmaaltemperatuur]]&gt;stookgrens,jaar_zip[[#This Row],[etmaaltemperatuur]]-stookgrens,0),"")</f>
        <v>0</v>
      </c>
    </row>
    <row r="2697" spans="1:15" x14ac:dyDescent="0.3">
      <c r="A2697">
        <v>323</v>
      </c>
      <c r="B2697">
        <v>20240112</v>
      </c>
      <c r="C2697">
        <v>1.5</v>
      </c>
      <c r="D2697">
        <v>3</v>
      </c>
      <c r="E2697">
        <v>100</v>
      </c>
      <c r="F2697">
        <v>0.1</v>
      </c>
      <c r="G2697">
        <v>1033.3</v>
      </c>
      <c r="H2697">
        <v>95</v>
      </c>
      <c r="I2697" s="101" t="s">
        <v>34</v>
      </c>
      <c r="J2697" s="1">
        <f>DATEVALUE(RIGHT(jaar_zip[[#This Row],[YYYYMMDD]],2)&amp;"-"&amp;MID(jaar_zip[[#This Row],[YYYYMMDD]],5,2)&amp;"-"&amp;LEFT(jaar_zip[[#This Row],[YYYYMMDD]],4))</f>
        <v>45303</v>
      </c>
      <c r="K2697" s="101" t="str">
        <f>IF(AND(VALUE(MONTH(jaar_zip[[#This Row],[Datum]]))=1,VALUE(WEEKNUM(jaar_zip[[#This Row],[Datum]],21))&gt;51),RIGHT(YEAR(jaar_zip[[#This Row],[Datum]])-1,2),RIGHT(YEAR(jaar_zip[[#This Row],[Datum]]),2))&amp;"-"&amp; TEXT(WEEKNUM(jaar_zip[[#This Row],[Datum]],21),"00")</f>
        <v>24-02</v>
      </c>
      <c r="L2697" s="101">
        <f>MONTH(jaar_zip[[#This Row],[Datum]])</f>
        <v>1</v>
      </c>
      <c r="M2697" s="101">
        <f>IF(ISNUMBER(jaar_zip[[#This Row],[etmaaltemperatuur]]),IF(jaar_zip[[#This Row],[etmaaltemperatuur]]&lt;stookgrens,stookgrens-jaar_zip[[#This Row],[etmaaltemperatuur]],0),"")</f>
        <v>15</v>
      </c>
      <c r="N2697" s="101">
        <f>IF(ISNUMBER(jaar_zip[[#This Row],[graaddagen]]),IF(OR(MONTH(jaar_zip[[#This Row],[Datum]])=1,MONTH(jaar_zip[[#This Row],[Datum]])=2,MONTH(jaar_zip[[#This Row],[Datum]])=11,MONTH(jaar_zip[[#This Row],[Datum]])=12),1.1,IF(OR(MONTH(jaar_zip[[#This Row],[Datum]])=3,MONTH(jaar_zip[[#This Row],[Datum]])=10),1,0.8))*jaar_zip[[#This Row],[graaddagen]],"")</f>
        <v>16.5</v>
      </c>
      <c r="O2697" s="101">
        <f>IF(ISNUMBER(jaar_zip[[#This Row],[etmaaltemperatuur]]),IF(jaar_zip[[#This Row],[etmaaltemperatuur]]&gt;stookgrens,jaar_zip[[#This Row],[etmaaltemperatuur]]-stookgrens,0),"")</f>
        <v>0</v>
      </c>
    </row>
    <row r="2698" spans="1:15" x14ac:dyDescent="0.3">
      <c r="A2698">
        <v>323</v>
      </c>
      <c r="B2698">
        <v>20240113</v>
      </c>
      <c r="C2698">
        <v>3.7</v>
      </c>
      <c r="D2698">
        <v>3</v>
      </c>
      <c r="E2698">
        <v>59</v>
      </c>
      <c r="F2698">
        <v>0.5</v>
      </c>
      <c r="G2698">
        <v>1023.4</v>
      </c>
      <c r="H2698">
        <v>94</v>
      </c>
      <c r="I2698" s="101" t="s">
        <v>34</v>
      </c>
      <c r="J2698" s="1">
        <f>DATEVALUE(RIGHT(jaar_zip[[#This Row],[YYYYMMDD]],2)&amp;"-"&amp;MID(jaar_zip[[#This Row],[YYYYMMDD]],5,2)&amp;"-"&amp;LEFT(jaar_zip[[#This Row],[YYYYMMDD]],4))</f>
        <v>45304</v>
      </c>
      <c r="K2698" s="101" t="str">
        <f>IF(AND(VALUE(MONTH(jaar_zip[[#This Row],[Datum]]))=1,VALUE(WEEKNUM(jaar_zip[[#This Row],[Datum]],21))&gt;51),RIGHT(YEAR(jaar_zip[[#This Row],[Datum]])-1,2),RIGHT(YEAR(jaar_zip[[#This Row],[Datum]]),2))&amp;"-"&amp; TEXT(WEEKNUM(jaar_zip[[#This Row],[Datum]],21),"00")</f>
        <v>24-02</v>
      </c>
      <c r="L2698" s="101">
        <f>MONTH(jaar_zip[[#This Row],[Datum]])</f>
        <v>1</v>
      </c>
      <c r="M2698" s="101">
        <f>IF(ISNUMBER(jaar_zip[[#This Row],[etmaaltemperatuur]]),IF(jaar_zip[[#This Row],[etmaaltemperatuur]]&lt;stookgrens,stookgrens-jaar_zip[[#This Row],[etmaaltemperatuur]],0),"")</f>
        <v>15</v>
      </c>
      <c r="N2698" s="101">
        <f>IF(ISNUMBER(jaar_zip[[#This Row],[graaddagen]]),IF(OR(MONTH(jaar_zip[[#This Row],[Datum]])=1,MONTH(jaar_zip[[#This Row],[Datum]])=2,MONTH(jaar_zip[[#This Row],[Datum]])=11,MONTH(jaar_zip[[#This Row],[Datum]])=12),1.1,IF(OR(MONTH(jaar_zip[[#This Row],[Datum]])=3,MONTH(jaar_zip[[#This Row],[Datum]])=10),1,0.8))*jaar_zip[[#This Row],[graaddagen]],"")</f>
        <v>16.5</v>
      </c>
      <c r="O2698" s="101">
        <f>IF(ISNUMBER(jaar_zip[[#This Row],[etmaaltemperatuur]]),IF(jaar_zip[[#This Row],[etmaaltemperatuur]]&gt;stookgrens,jaar_zip[[#This Row],[etmaaltemperatuur]]-stookgrens,0),"")</f>
        <v>0</v>
      </c>
    </row>
    <row r="2699" spans="1:15" x14ac:dyDescent="0.3">
      <c r="A2699">
        <v>323</v>
      </c>
      <c r="B2699">
        <v>20240114</v>
      </c>
      <c r="C2699">
        <v>5.8</v>
      </c>
      <c r="D2699">
        <v>2.6</v>
      </c>
      <c r="E2699">
        <v>126</v>
      </c>
      <c r="F2699">
        <v>1.1000000000000001</v>
      </c>
      <c r="G2699">
        <v>1010.4</v>
      </c>
      <c r="H2699">
        <v>91</v>
      </c>
      <c r="I2699" s="101" t="s">
        <v>34</v>
      </c>
      <c r="J2699" s="1">
        <f>DATEVALUE(RIGHT(jaar_zip[[#This Row],[YYYYMMDD]],2)&amp;"-"&amp;MID(jaar_zip[[#This Row],[YYYYMMDD]],5,2)&amp;"-"&amp;LEFT(jaar_zip[[#This Row],[YYYYMMDD]],4))</f>
        <v>45305</v>
      </c>
      <c r="K2699" s="101" t="str">
        <f>IF(AND(VALUE(MONTH(jaar_zip[[#This Row],[Datum]]))=1,VALUE(WEEKNUM(jaar_zip[[#This Row],[Datum]],21))&gt;51),RIGHT(YEAR(jaar_zip[[#This Row],[Datum]])-1,2),RIGHT(YEAR(jaar_zip[[#This Row],[Datum]]),2))&amp;"-"&amp; TEXT(WEEKNUM(jaar_zip[[#This Row],[Datum]],21),"00")</f>
        <v>24-02</v>
      </c>
      <c r="L2699" s="101">
        <f>MONTH(jaar_zip[[#This Row],[Datum]])</f>
        <v>1</v>
      </c>
      <c r="M2699" s="101">
        <f>IF(ISNUMBER(jaar_zip[[#This Row],[etmaaltemperatuur]]),IF(jaar_zip[[#This Row],[etmaaltemperatuur]]&lt;stookgrens,stookgrens-jaar_zip[[#This Row],[etmaaltemperatuur]],0),"")</f>
        <v>15.4</v>
      </c>
      <c r="N2699" s="101">
        <f>IF(ISNUMBER(jaar_zip[[#This Row],[graaddagen]]),IF(OR(MONTH(jaar_zip[[#This Row],[Datum]])=1,MONTH(jaar_zip[[#This Row],[Datum]])=2,MONTH(jaar_zip[[#This Row],[Datum]])=11,MONTH(jaar_zip[[#This Row],[Datum]])=12),1.1,IF(OR(MONTH(jaar_zip[[#This Row],[Datum]])=3,MONTH(jaar_zip[[#This Row],[Datum]])=10),1,0.8))*jaar_zip[[#This Row],[graaddagen]],"")</f>
        <v>16.940000000000001</v>
      </c>
      <c r="O2699" s="101">
        <f>IF(ISNUMBER(jaar_zip[[#This Row],[etmaaltemperatuur]]),IF(jaar_zip[[#This Row],[etmaaltemperatuur]]&gt;stookgrens,jaar_zip[[#This Row],[etmaaltemperatuur]]-stookgrens,0),"")</f>
        <v>0</v>
      </c>
    </row>
    <row r="2700" spans="1:15" x14ac:dyDescent="0.3">
      <c r="A2700">
        <v>323</v>
      </c>
      <c r="B2700">
        <v>20240115</v>
      </c>
      <c r="C2700">
        <v>7.9</v>
      </c>
      <c r="D2700">
        <v>2.2999999999999998</v>
      </c>
      <c r="E2700">
        <v>264</v>
      </c>
      <c r="F2700">
        <v>6.4</v>
      </c>
      <c r="G2700">
        <v>1006.4</v>
      </c>
      <c r="H2700">
        <v>83</v>
      </c>
      <c r="I2700" s="101" t="s">
        <v>34</v>
      </c>
      <c r="J2700" s="1">
        <f>DATEVALUE(RIGHT(jaar_zip[[#This Row],[YYYYMMDD]],2)&amp;"-"&amp;MID(jaar_zip[[#This Row],[YYYYMMDD]],5,2)&amp;"-"&amp;LEFT(jaar_zip[[#This Row],[YYYYMMDD]],4))</f>
        <v>45306</v>
      </c>
      <c r="K2700" s="101" t="str">
        <f>IF(AND(VALUE(MONTH(jaar_zip[[#This Row],[Datum]]))=1,VALUE(WEEKNUM(jaar_zip[[#This Row],[Datum]],21))&gt;51),RIGHT(YEAR(jaar_zip[[#This Row],[Datum]])-1,2),RIGHT(YEAR(jaar_zip[[#This Row],[Datum]]),2))&amp;"-"&amp; TEXT(WEEKNUM(jaar_zip[[#This Row],[Datum]],21),"00")</f>
        <v>24-03</v>
      </c>
      <c r="L2700" s="101">
        <f>MONTH(jaar_zip[[#This Row],[Datum]])</f>
        <v>1</v>
      </c>
      <c r="M2700" s="101">
        <f>IF(ISNUMBER(jaar_zip[[#This Row],[etmaaltemperatuur]]),IF(jaar_zip[[#This Row],[etmaaltemperatuur]]&lt;stookgrens,stookgrens-jaar_zip[[#This Row],[etmaaltemperatuur]],0),"")</f>
        <v>15.7</v>
      </c>
      <c r="N2700" s="101">
        <f>IF(ISNUMBER(jaar_zip[[#This Row],[graaddagen]]),IF(OR(MONTH(jaar_zip[[#This Row],[Datum]])=1,MONTH(jaar_zip[[#This Row],[Datum]])=2,MONTH(jaar_zip[[#This Row],[Datum]])=11,MONTH(jaar_zip[[#This Row],[Datum]])=12),1.1,IF(OR(MONTH(jaar_zip[[#This Row],[Datum]])=3,MONTH(jaar_zip[[#This Row],[Datum]])=10),1,0.8))*jaar_zip[[#This Row],[graaddagen]],"")</f>
        <v>17.27</v>
      </c>
      <c r="O2700" s="101">
        <f>IF(ISNUMBER(jaar_zip[[#This Row],[etmaaltemperatuur]]),IF(jaar_zip[[#This Row],[etmaaltemperatuur]]&gt;stookgrens,jaar_zip[[#This Row],[etmaaltemperatuur]]-stookgrens,0),"")</f>
        <v>0</v>
      </c>
    </row>
    <row r="2701" spans="1:15" x14ac:dyDescent="0.3">
      <c r="A2701">
        <v>323</v>
      </c>
      <c r="B2701">
        <v>20240116</v>
      </c>
      <c r="C2701">
        <v>3.8</v>
      </c>
      <c r="D2701">
        <v>1</v>
      </c>
      <c r="E2701">
        <v>375</v>
      </c>
      <c r="F2701">
        <v>0</v>
      </c>
      <c r="G2701">
        <v>1007.6</v>
      </c>
      <c r="H2701">
        <v>76</v>
      </c>
      <c r="I2701" s="101" t="s">
        <v>34</v>
      </c>
      <c r="J2701" s="1">
        <f>DATEVALUE(RIGHT(jaar_zip[[#This Row],[YYYYMMDD]],2)&amp;"-"&amp;MID(jaar_zip[[#This Row],[YYYYMMDD]],5,2)&amp;"-"&amp;LEFT(jaar_zip[[#This Row],[YYYYMMDD]],4))</f>
        <v>45307</v>
      </c>
      <c r="K2701" s="101" t="str">
        <f>IF(AND(VALUE(MONTH(jaar_zip[[#This Row],[Datum]]))=1,VALUE(WEEKNUM(jaar_zip[[#This Row],[Datum]],21))&gt;51),RIGHT(YEAR(jaar_zip[[#This Row],[Datum]])-1,2),RIGHT(YEAR(jaar_zip[[#This Row],[Datum]]),2))&amp;"-"&amp; TEXT(WEEKNUM(jaar_zip[[#This Row],[Datum]],21),"00")</f>
        <v>24-03</v>
      </c>
      <c r="L2701" s="101">
        <f>MONTH(jaar_zip[[#This Row],[Datum]])</f>
        <v>1</v>
      </c>
      <c r="M2701" s="101">
        <f>IF(ISNUMBER(jaar_zip[[#This Row],[etmaaltemperatuur]]),IF(jaar_zip[[#This Row],[etmaaltemperatuur]]&lt;stookgrens,stookgrens-jaar_zip[[#This Row],[etmaaltemperatuur]],0),"")</f>
        <v>17</v>
      </c>
      <c r="N2701" s="101">
        <f>IF(ISNUMBER(jaar_zip[[#This Row],[graaddagen]]),IF(OR(MONTH(jaar_zip[[#This Row],[Datum]])=1,MONTH(jaar_zip[[#This Row],[Datum]])=2,MONTH(jaar_zip[[#This Row],[Datum]])=11,MONTH(jaar_zip[[#This Row],[Datum]])=12),1.1,IF(OR(MONTH(jaar_zip[[#This Row],[Datum]])=3,MONTH(jaar_zip[[#This Row],[Datum]])=10),1,0.8))*jaar_zip[[#This Row],[graaddagen]],"")</f>
        <v>18.700000000000003</v>
      </c>
      <c r="O2701" s="101">
        <f>IF(ISNUMBER(jaar_zip[[#This Row],[etmaaltemperatuur]]),IF(jaar_zip[[#This Row],[etmaaltemperatuur]]&gt;stookgrens,jaar_zip[[#This Row],[etmaaltemperatuur]]-stookgrens,0),"")</f>
        <v>0</v>
      </c>
    </row>
    <row r="2702" spans="1:15" x14ac:dyDescent="0.3">
      <c r="A2702">
        <v>323</v>
      </c>
      <c r="B2702">
        <v>20240117</v>
      </c>
      <c r="C2702">
        <v>2.5</v>
      </c>
      <c r="D2702">
        <v>-0.1</v>
      </c>
      <c r="E2702">
        <v>176</v>
      </c>
      <c r="F2702">
        <v>0</v>
      </c>
      <c r="G2702">
        <v>992.9</v>
      </c>
      <c r="H2702">
        <v>81</v>
      </c>
      <c r="I2702" s="101" t="s">
        <v>34</v>
      </c>
      <c r="J2702" s="1">
        <f>DATEVALUE(RIGHT(jaar_zip[[#This Row],[YYYYMMDD]],2)&amp;"-"&amp;MID(jaar_zip[[#This Row],[YYYYMMDD]],5,2)&amp;"-"&amp;LEFT(jaar_zip[[#This Row],[YYYYMMDD]],4))</f>
        <v>45308</v>
      </c>
      <c r="K2702" s="101" t="str">
        <f>IF(AND(VALUE(MONTH(jaar_zip[[#This Row],[Datum]]))=1,VALUE(WEEKNUM(jaar_zip[[#This Row],[Datum]],21))&gt;51),RIGHT(YEAR(jaar_zip[[#This Row],[Datum]])-1,2),RIGHT(YEAR(jaar_zip[[#This Row],[Datum]]),2))&amp;"-"&amp; TEXT(WEEKNUM(jaar_zip[[#This Row],[Datum]],21),"00")</f>
        <v>24-03</v>
      </c>
      <c r="L2702" s="101">
        <f>MONTH(jaar_zip[[#This Row],[Datum]])</f>
        <v>1</v>
      </c>
      <c r="M2702" s="101">
        <f>IF(ISNUMBER(jaar_zip[[#This Row],[etmaaltemperatuur]]),IF(jaar_zip[[#This Row],[etmaaltemperatuur]]&lt;stookgrens,stookgrens-jaar_zip[[#This Row],[etmaaltemperatuur]],0),"")</f>
        <v>18.100000000000001</v>
      </c>
      <c r="N2702" s="101">
        <f>IF(ISNUMBER(jaar_zip[[#This Row],[graaddagen]]),IF(OR(MONTH(jaar_zip[[#This Row],[Datum]])=1,MONTH(jaar_zip[[#This Row],[Datum]])=2,MONTH(jaar_zip[[#This Row],[Datum]])=11,MONTH(jaar_zip[[#This Row],[Datum]])=12),1.1,IF(OR(MONTH(jaar_zip[[#This Row],[Datum]])=3,MONTH(jaar_zip[[#This Row],[Datum]])=10),1,0.8))*jaar_zip[[#This Row],[graaddagen]],"")</f>
        <v>19.910000000000004</v>
      </c>
      <c r="O2702" s="101">
        <f>IF(ISNUMBER(jaar_zip[[#This Row],[etmaaltemperatuur]]),IF(jaar_zip[[#This Row],[etmaaltemperatuur]]&gt;stookgrens,jaar_zip[[#This Row],[etmaaltemperatuur]]-stookgrens,0),"")</f>
        <v>0</v>
      </c>
    </row>
    <row r="2703" spans="1:15" x14ac:dyDescent="0.3">
      <c r="A2703">
        <v>323</v>
      </c>
      <c r="B2703">
        <v>20240118</v>
      </c>
      <c r="C2703">
        <v>2.7</v>
      </c>
      <c r="D2703">
        <v>0.4</v>
      </c>
      <c r="E2703">
        <v>473</v>
      </c>
      <c r="F2703">
        <v>0.5</v>
      </c>
      <c r="G2703">
        <v>1004</v>
      </c>
      <c r="H2703">
        <v>88</v>
      </c>
      <c r="I2703" s="101" t="s">
        <v>34</v>
      </c>
      <c r="J2703" s="1">
        <f>DATEVALUE(RIGHT(jaar_zip[[#This Row],[YYYYMMDD]],2)&amp;"-"&amp;MID(jaar_zip[[#This Row],[YYYYMMDD]],5,2)&amp;"-"&amp;LEFT(jaar_zip[[#This Row],[YYYYMMDD]],4))</f>
        <v>45309</v>
      </c>
      <c r="K2703" s="101" t="str">
        <f>IF(AND(VALUE(MONTH(jaar_zip[[#This Row],[Datum]]))=1,VALUE(WEEKNUM(jaar_zip[[#This Row],[Datum]],21))&gt;51),RIGHT(YEAR(jaar_zip[[#This Row],[Datum]])-1,2),RIGHT(YEAR(jaar_zip[[#This Row],[Datum]]),2))&amp;"-"&amp; TEXT(WEEKNUM(jaar_zip[[#This Row],[Datum]],21),"00")</f>
        <v>24-03</v>
      </c>
      <c r="L2703" s="101">
        <f>MONTH(jaar_zip[[#This Row],[Datum]])</f>
        <v>1</v>
      </c>
      <c r="M2703" s="101">
        <f>IF(ISNUMBER(jaar_zip[[#This Row],[etmaaltemperatuur]]),IF(jaar_zip[[#This Row],[etmaaltemperatuur]]&lt;stookgrens,stookgrens-jaar_zip[[#This Row],[etmaaltemperatuur]],0),"")</f>
        <v>17.600000000000001</v>
      </c>
      <c r="N2703" s="101">
        <f>IF(ISNUMBER(jaar_zip[[#This Row],[graaddagen]]),IF(OR(MONTH(jaar_zip[[#This Row],[Datum]])=1,MONTH(jaar_zip[[#This Row],[Datum]])=2,MONTH(jaar_zip[[#This Row],[Datum]])=11,MONTH(jaar_zip[[#This Row],[Datum]])=12),1.1,IF(OR(MONTH(jaar_zip[[#This Row],[Datum]])=3,MONTH(jaar_zip[[#This Row],[Datum]])=10),1,0.8))*jaar_zip[[#This Row],[graaddagen]],"")</f>
        <v>19.360000000000003</v>
      </c>
      <c r="O2703" s="101">
        <f>IF(ISNUMBER(jaar_zip[[#This Row],[etmaaltemperatuur]]),IF(jaar_zip[[#This Row],[etmaaltemperatuur]]&gt;stookgrens,jaar_zip[[#This Row],[etmaaltemperatuur]]-stookgrens,0),"")</f>
        <v>0</v>
      </c>
    </row>
    <row r="2704" spans="1:15" x14ac:dyDescent="0.3">
      <c r="A2704">
        <v>323</v>
      </c>
      <c r="B2704">
        <v>20240119</v>
      </c>
      <c r="C2704">
        <v>4</v>
      </c>
      <c r="D2704">
        <v>1</v>
      </c>
      <c r="E2704">
        <v>544</v>
      </c>
      <c r="F2704">
        <v>0</v>
      </c>
      <c r="G2704">
        <v>1021.3</v>
      </c>
      <c r="H2704">
        <v>84</v>
      </c>
      <c r="I2704" s="101" t="s">
        <v>34</v>
      </c>
      <c r="J2704" s="1">
        <f>DATEVALUE(RIGHT(jaar_zip[[#This Row],[YYYYMMDD]],2)&amp;"-"&amp;MID(jaar_zip[[#This Row],[YYYYMMDD]],5,2)&amp;"-"&amp;LEFT(jaar_zip[[#This Row],[YYYYMMDD]],4))</f>
        <v>45310</v>
      </c>
      <c r="K2704" s="101" t="str">
        <f>IF(AND(VALUE(MONTH(jaar_zip[[#This Row],[Datum]]))=1,VALUE(WEEKNUM(jaar_zip[[#This Row],[Datum]],21))&gt;51),RIGHT(YEAR(jaar_zip[[#This Row],[Datum]])-1,2),RIGHT(YEAR(jaar_zip[[#This Row],[Datum]]),2))&amp;"-"&amp; TEXT(WEEKNUM(jaar_zip[[#This Row],[Datum]],21),"00")</f>
        <v>24-03</v>
      </c>
      <c r="L2704" s="101">
        <f>MONTH(jaar_zip[[#This Row],[Datum]])</f>
        <v>1</v>
      </c>
      <c r="M2704" s="101">
        <f>IF(ISNUMBER(jaar_zip[[#This Row],[etmaaltemperatuur]]),IF(jaar_zip[[#This Row],[etmaaltemperatuur]]&lt;stookgrens,stookgrens-jaar_zip[[#This Row],[etmaaltemperatuur]],0),"")</f>
        <v>17</v>
      </c>
      <c r="N2704" s="101">
        <f>IF(ISNUMBER(jaar_zip[[#This Row],[graaddagen]]),IF(OR(MONTH(jaar_zip[[#This Row],[Datum]])=1,MONTH(jaar_zip[[#This Row],[Datum]])=2,MONTH(jaar_zip[[#This Row],[Datum]])=11,MONTH(jaar_zip[[#This Row],[Datum]])=12),1.1,IF(OR(MONTH(jaar_zip[[#This Row],[Datum]])=3,MONTH(jaar_zip[[#This Row],[Datum]])=10),1,0.8))*jaar_zip[[#This Row],[graaddagen]],"")</f>
        <v>18.700000000000003</v>
      </c>
      <c r="O2704" s="101">
        <f>IF(ISNUMBER(jaar_zip[[#This Row],[etmaaltemperatuur]]),IF(jaar_zip[[#This Row],[etmaaltemperatuur]]&gt;stookgrens,jaar_zip[[#This Row],[etmaaltemperatuur]]-stookgrens,0),"")</f>
        <v>0</v>
      </c>
    </row>
    <row r="2705" spans="1:15" x14ac:dyDescent="0.3">
      <c r="A2705">
        <v>323</v>
      </c>
      <c r="B2705">
        <v>20240120</v>
      </c>
      <c r="C2705">
        <v>5.3</v>
      </c>
      <c r="D2705">
        <v>-0.7</v>
      </c>
      <c r="E2705">
        <v>432</v>
      </c>
      <c r="F2705">
        <v>0</v>
      </c>
      <c r="G2705">
        <v>1026.8</v>
      </c>
      <c r="H2705">
        <v>81</v>
      </c>
      <c r="I2705" s="101" t="s">
        <v>34</v>
      </c>
      <c r="J2705" s="1">
        <f>DATEVALUE(RIGHT(jaar_zip[[#This Row],[YYYYMMDD]],2)&amp;"-"&amp;MID(jaar_zip[[#This Row],[YYYYMMDD]],5,2)&amp;"-"&amp;LEFT(jaar_zip[[#This Row],[YYYYMMDD]],4))</f>
        <v>45311</v>
      </c>
      <c r="K2705" s="101" t="str">
        <f>IF(AND(VALUE(MONTH(jaar_zip[[#This Row],[Datum]]))=1,VALUE(WEEKNUM(jaar_zip[[#This Row],[Datum]],21))&gt;51),RIGHT(YEAR(jaar_zip[[#This Row],[Datum]])-1,2),RIGHT(YEAR(jaar_zip[[#This Row],[Datum]]),2))&amp;"-"&amp; TEXT(WEEKNUM(jaar_zip[[#This Row],[Datum]],21),"00")</f>
        <v>24-03</v>
      </c>
      <c r="L2705" s="101">
        <f>MONTH(jaar_zip[[#This Row],[Datum]])</f>
        <v>1</v>
      </c>
      <c r="M2705" s="101">
        <f>IF(ISNUMBER(jaar_zip[[#This Row],[etmaaltemperatuur]]),IF(jaar_zip[[#This Row],[etmaaltemperatuur]]&lt;stookgrens,stookgrens-jaar_zip[[#This Row],[etmaaltemperatuur]],0),"")</f>
        <v>18.7</v>
      </c>
      <c r="N2705" s="101">
        <f>IF(ISNUMBER(jaar_zip[[#This Row],[graaddagen]]),IF(OR(MONTH(jaar_zip[[#This Row],[Datum]])=1,MONTH(jaar_zip[[#This Row],[Datum]])=2,MONTH(jaar_zip[[#This Row],[Datum]])=11,MONTH(jaar_zip[[#This Row],[Datum]])=12),1.1,IF(OR(MONTH(jaar_zip[[#This Row],[Datum]])=3,MONTH(jaar_zip[[#This Row],[Datum]])=10),1,0.8))*jaar_zip[[#This Row],[graaddagen]],"")</f>
        <v>20.57</v>
      </c>
      <c r="O2705" s="101">
        <f>IF(ISNUMBER(jaar_zip[[#This Row],[etmaaltemperatuur]]),IF(jaar_zip[[#This Row],[etmaaltemperatuur]]&gt;stookgrens,jaar_zip[[#This Row],[etmaaltemperatuur]]-stookgrens,0),"")</f>
        <v>0</v>
      </c>
    </row>
    <row r="2706" spans="1:15" x14ac:dyDescent="0.3">
      <c r="A2706">
        <v>323</v>
      </c>
      <c r="B2706">
        <v>20240121</v>
      </c>
      <c r="C2706">
        <v>8.3000000000000007</v>
      </c>
      <c r="D2706">
        <v>4.3</v>
      </c>
      <c r="E2706">
        <v>169</v>
      </c>
      <c r="F2706">
        <v>0.2</v>
      </c>
      <c r="G2706">
        <v>1016.1</v>
      </c>
      <c r="H2706">
        <v>78</v>
      </c>
      <c r="I2706" s="101" t="s">
        <v>34</v>
      </c>
      <c r="J2706" s="1">
        <f>DATEVALUE(RIGHT(jaar_zip[[#This Row],[YYYYMMDD]],2)&amp;"-"&amp;MID(jaar_zip[[#This Row],[YYYYMMDD]],5,2)&amp;"-"&amp;LEFT(jaar_zip[[#This Row],[YYYYMMDD]],4))</f>
        <v>45312</v>
      </c>
      <c r="K2706" s="101" t="str">
        <f>IF(AND(VALUE(MONTH(jaar_zip[[#This Row],[Datum]]))=1,VALUE(WEEKNUM(jaar_zip[[#This Row],[Datum]],21))&gt;51),RIGHT(YEAR(jaar_zip[[#This Row],[Datum]])-1,2),RIGHT(YEAR(jaar_zip[[#This Row],[Datum]]),2))&amp;"-"&amp; TEXT(WEEKNUM(jaar_zip[[#This Row],[Datum]],21),"00")</f>
        <v>24-03</v>
      </c>
      <c r="L2706" s="101">
        <f>MONTH(jaar_zip[[#This Row],[Datum]])</f>
        <v>1</v>
      </c>
      <c r="M2706" s="101">
        <f>IF(ISNUMBER(jaar_zip[[#This Row],[etmaaltemperatuur]]),IF(jaar_zip[[#This Row],[etmaaltemperatuur]]&lt;stookgrens,stookgrens-jaar_zip[[#This Row],[etmaaltemperatuur]],0),"")</f>
        <v>13.7</v>
      </c>
      <c r="N2706" s="101">
        <f>IF(ISNUMBER(jaar_zip[[#This Row],[graaddagen]]),IF(OR(MONTH(jaar_zip[[#This Row],[Datum]])=1,MONTH(jaar_zip[[#This Row],[Datum]])=2,MONTH(jaar_zip[[#This Row],[Datum]])=11,MONTH(jaar_zip[[#This Row],[Datum]])=12),1.1,IF(OR(MONTH(jaar_zip[[#This Row],[Datum]])=3,MONTH(jaar_zip[[#This Row],[Datum]])=10),1,0.8))*jaar_zip[[#This Row],[graaddagen]],"")</f>
        <v>15.07</v>
      </c>
      <c r="O2706" s="101">
        <f>IF(ISNUMBER(jaar_zip[[#This Row],[etmaaltemperatuur]]),IF(jaar_zip[[#This Row],[etmaaltemperatuur]]&gt;stookgrens,jaar_zip[[#This Row],[etmaaltemperatuur]]-stookgrens,0),"")</f>
        <v>0</v>
      </c>
    </row>
    <row r="2707" spans="1:15" x14ac:dyDescent="0.3">
      <c r="A2707">
        <v>323</v>
      </c>
      <c r="B2707">
        <v>20240122</v>
      </c>
      <c r="C2707">
        <v>11.4</v>
      </c>
      <c r="D2707">
        <v>9.6999999999999993</v>
      </c>
      <c r="E2707">
        <v>436</v>
      </c>
      <c r="F2707">
        <v>4.2</v>
      </c>
      <c r="G2707">
        <v>1009.2</v>
      </c>
      <c r="H2707">
        <v>82</v>
      </c>
      <c r="I2707" s="101" t="s">
        <v>34</v>
      </c>
      <c r="J2707" s="1">
        <f>DATEVALUE(RIGHT(jaar_zip[[#This Row],[YYYYMMDD]],2)&amp;"-"&amp;MID(jaar_zip[[#This Row],[YYYYMMDD]],5,2)&amp;"-"&amp;LEFT(jaar_zip[[#This Row],[YYYYMMDD]],4))</f>
        <v>45313</v>
      </c>
      <c r="K2707" s="101" t="str">
        <f>IF(AND(VALUE(MONTH(jaar_zip[[#This Row],[Datum]]))=1,VALUE(WEEKNUM(jaar_zip[[#This Row],[Datum]],21))&gt;51),RIGHT(YEAR(jaar_zip[[#This Row],[Datum]])-1,2),RIGHT(YEAR(jaar_zip[[#This Row],[Datum]]),2))&amp;"-"&amp; TEXT(WEEKNUM(jaar_zip[[#This Row],[Datum]],21),"00")</f>
        <v>24-04</v>
      </c>
      <c r="L2707" s="101">
        <f>MONTH(jaar_zip[[#This Row],[Datum]])</f>
        <v>1</v>
      </c>
      <c r="M2707" s="101">
        <f>IF(ISNUMBER(jaar_zip[[#This Row],[etmaaltemperatuur]]),IF(jaar_zip[[#This Row],[etmaaltemperatuur]]&lt;stookgrens,stookgrens-jaar_zip[[#This Row],[etmaaltemperatuur]],0),"")</f>
        <v>8.3000000000000007</v>
      </c>
      <c r="N2707" s="101">
        <f>IF(ISNUMBER(jaar_zip[[#This Row],[graaddagen]]),IF(OR(MONTH(jaar_zip[[#This Row],[Datum]])=1,MONTH(jaar_zip[[#This Row],[Datum]])=2,MONTH(jaar_zip[[#This Row],[Datum]])=11,MONTH(jaar_zip[[#This Row],[Datum]])=12),1.1,IF(OR(MONTH(jaar_zip[[#This Row],[Datum]])=3,MONTH(jaar_zip[[#This Row],[Datum]])=10),1,0.8))*jaar_zip[[#This Row],[graaddagen]],"")</f>
        <v>9.1300000000000008</v>
      </c>
      <c r="O2707" s="101">
        <f>IF(ISNUMBER(jaar_zip[[#This Row],[etmaaltemperatuur]]),IF(jaar_zip[[#This Row],[etmaaltemperatuur]]&gt;stookgrens,jaar_zip[[#This Row],[etmaaltemperatuur]]-stookgrens,0),"")</f>
        <v>0</v>
      </c>
    </row>
    <row r="2708" spans="1:15" x14ac:dyDescent="0.3">
      <c r="A2708">
        <v>323</v>
      </c>
      <c r="B2708">
        <v>20240123</v>
      </c>
      <c r="C2708">
        <v>8.1999999999999993</v>
      </c>
      <c r="D2708">
        <v>8.4</v>
      </c>
      <c r="E2708">
        <v>300</v>
      </c>
      <c r="F2708">
        <v>3.7</v>
      </c>
      <c r="G2708">
        <v>1020.4</v>
      </c>
      <c r="H2708">
        <v>87</v>
      </c>
      <c r="I2708" s="101" t="s">
        <v>34</v>
      </c>
      <c r="J2708" s="1">
        <f>DATEVALUE(RIGHT(jaar_zip[[#This Row],[YYYYMMDD]],2)&amp;"-"&amp;MID(jaar_zip[[#This Row],[YYYYMMDD]],5,2)&amp;"-"&amp;LEFT(jaar_zip[[#This Row],[YYYYMMDD]],4))</f>
        <v>45314</v>
      </c>
      <c r="K2708" s="101" t="str">
        <f>IF(AND(VALUE(MONTH(jaar_zip[[#This Row],[Datum]]))=1,VALUE(WEEKNUM(jaar_zip[[#This Row],[Datum]],21))&gt;51),RIGHT(YEAR(jaar_zip[[#This Row],[Datum]])-1,2),RIGHT(YEAR(jaar_zip[[#This Row],[Datum]]),2))&amp;"-"&amp; TEXT(WEEKNUM(jaar_zip[[#This Row],[Datum]],21),"00")</f>
        <v>24-04</v>
      </c>
      <c r="L2708" s="101">
        <f>MONTH(jaar_zip[[#This Row],[Datum]])</f>
        <v>1</v>
      </c>
      <c r="M2708" s="101">
        <f>IF(ISNUMBER(jaar_zip[[#This Row],[etmaaltemperatuur]]),IF(jaar_zip[[#This Row],[etmaaltemperatuur]]&lt;stookgrens,stookgrens-jaar_zip[[#This Row],[etmaaltemperatuur]],0),"")</f>
        <v>9.6</v>
      </c>
      <c r="N2708" s="101">
        <f>IF(ISNUMBER(jaar_zip[[#This Row],[graaddagen]]),IF(OR(MONTH(jaar_zip[[#This Row],[Datum]])=1,MONTH(jaar_zip[[#This Row],[Datum]])=2,MONTH(jaar_zip[[#This Row],[Datum]])=11,MONTH(jaar_zip[[#This Row],[Datum]])=12),1.1,IF(OR(MONTH(jaar_zip[[#This Row],[Datum]])=3,MONTH(jaar_zip[[#This Row],[Datum]])=10),1,0.8))*jaar_zip[[#This Row],[graaddagen]],"")</f>
        <v>10.56</v>
      </c>
      <c r="O2708" s="101">
        <f>IF(ISNUMBER(jaar_zip[[#This Row],[etmaaltemperatuur]]),IF(jaar_zip[[#This Row],[etmaaltemperatuur]]&gt;stookgrens,jaar_zip[[#This Row],[etmaaltemperatuur]]-stookgrens,0),"")</f>
        <v>0</v>
      </c>
    </row>
    <row r="2709" spans="1:15" x14ac:dyDescent="0.3">
      <c r="A2709">
        <v>323</v>
      </c>
      <c r="B2709">
        <v>20240124</v>
      </c>
      <c r="C2709">
        <v>10.3</v>
      </c>
      <c r="D2709">
        <v>9.6999999999999993</v>
      </c>
      <c r="E2709">
        <v>333</v>
      </c>
      <c r="F2709">
        <v>-0.1</v>
      </c>
      <c r="G2709">
        <v>1022.5</v>
      </c>
      <c r="H2709">
        <v>84</v>
      </c>
      <c r="I2709" s="101" t="s">
        <v>34</v>
      </c>
      <c r="J2709" s="1">
        <f>DATEVALUE(RIGHT(jaar_zip[[#This Row],[YYYYMMDD]],2)&amp;"-"&amp;MID(jaar_zip[[#This Row],[YYYYMMDD]],5,2)&amp;"-"&amp;LEFT(jaar_zip[[#This Row],[YYYYMMDD]],4))</f>
        <v>45315</v>
      </c>
      <c r="K2709" s="101" t="str">
        <f>IF(AND(VALUE(MONTH(jaar_zip[[#This Row],[Datum]]))=1,VALUE(WEEKNUM(jaar_zip[[#This Row],[Datum]],21))&gt;51),RIGHT(YEAR(jaar_zip[[#This Row],[Datum]])-1,2),RIGHT(YEAR(jaar_zip[[#This Row],[Datum]]),2))&amp;"-"&amp; TEXT(WEEKNUM(jaar_zip[[#This Row],[Datum]],21),"00")</f>
        <v>24-04</v>
      </c>
      <c r="L2709" s="101">
        <f>MONTH(jaar_zip[[#This Row],[Datum]])</f>
        <v>1</v>
      </c>
      <c r="M2709" s="101">
        <f>IF(ISNUMBER(jaar_zip[[#This Row],[etmaaltemperatuur]]),IF(jaar_zip[[#This Row],[etmaaltemperatuur]]&lt;stookgrens,stookgrens-jaar_zip[[#This Row],[etmaaltemperatuur]],0),"")</f>
        <v>8.3000000000000007</v>
      </c>
      <c r="N2709" s="101">
        <f>IF(ISNUMBER(jaar_zip[[#This Row],[graaddagen]]),IF(OR(MONTH(jaar_zip[[#This Row],[Datum]])=1,MONTH(jaar_zip[[#This Row],[Datum]])=2,MONTH(jaar_zip[[#This Row],[Datum]])=11,MONTH(jaar_zip[[#This Row],[Datum]])=12),1.1,IF(OR(MONTH(jaar_zip[[#This Row],[Datum]])=3,MONTH(jaar_zip[[#This Row],[Datum]])=10),1,0.8))*jaar_zip[[#This Row],[graaddagen]],"")</f>
        <v>9.1300000000000008</v>
      </c>
      <c r="O2709" s="101">
        <f>IF(ISNUMBER(jaar_zip[[#This Row],[etmaaltemperatuur]]),IF(jaar_zip[[#This Row],[etmaaltemperatuur]]&gt;stookgrens,jaar_zip[[#This Row],[etmaaltemperatuur]]-stookgrens,0),"")</f>
        <v>0</v>
      </c>
    </row>
    <row r="2710" spans="1:15" x14ac:dyDescent="0.3">
      <c r="A2710">
        <v>323</v>
      </c>
      <c r="B2710">
        <v>20240125</v>
      </c>
      <c r="C2710">
        <v>3.6</v>
      </c>
      <c r="D2710">
        <v>7.5</v>
      </c>
      <c r="E2710">
        <v>220</v>
      </c>
      <c r="F2710">
        <v>0.6</v>
      </c>
      <c r="G2710">
        <v>1027</v>
      </c>
      <c r="H2710">
        <v>97</v>
      </c>
      <c r="I2710" s="101" t="s">
        <v>34</v>
      </c>
      <c r="J2710" s="1">
        <f>DATEVALUE(RIGHT(jaar_zip[[#This Row],[YYYYMMDD]],2)&amp;"-"&amp;MID(jaar_zip[[#This Row],[YYYYMMDD]],5,2)&amp;"-"&amp;LEFT(jaar_zip[[#This Row],[YYYYMMDD]],4))</f>
        <v>45316</v>
      </c>
      <c r="K2710" s="101" t="str">
        <f>IF(AND(VALUE(MONTH(jaar_zip[[#This Row],[Datum]]))=1,VALUE(WEEKNUM(jaar_zip[[#This Row],[Datum]],21))&gt;51),RIGHT(YEAR(jaar_zip[[#This Row],[Datum]])-1,2),RIGHT(YEAR(jaar_zip[[#This Row],[Datum]]),2))&amp;"-"&amp; TEXT(WEEKNUM(jaar_zip[[#This Row],[Datum]],21),"00")</f>
        <v>24-04</v>
      </c>
      <c r="L2710" s="101">
        <f>MONTH(jaar_zip[[#This Row],[Datum]])</f>
        <v>1</v>
      </c>
      <c r="M2710" s="101">
        <f>IF(ISNUMBER(jaar_zip[[#This Row],[etmaaltemperatuur]]),IF(jaar_zip[[#This Row],[etmaaltemperatuur]]&lt;stookgrens,stookgrens-jaar_zip[[#This Row],[etmaaltemperatuur]],0),"")</f>
        <v>10.5</v>
      </c>
      <c r="N2710" s="101">
        <f>IF(ISNUMBER(jaar_zip[[#This Row],[graaddagen]]),IF(OR(MONTH(jaar_zip[[#This Row],[Datum]])=1,MONTH(jaar_zip[[#This Row],[Datum]])=2,MONTH(jaar_zip[[#This Row],[Datum]])=11,MONTH(jaar_zip[[#This Row],[Datum]])=12),1.1,IF(OR(MONTH(jaar_zip[[#This Row],[Datum]])=3,MONTH(jaar_zip[[#This Row],[Datum]])=10),1,0.8))*jaar_zip[[#This Row],[graaddagen]],"")</f>
        <v>11.55</v>
      </c>
      <c r="O2710" s="101">
        <f>IF(ISNUMBER(jaar_zip[[#This Row],[etmaaltemperatuur]]),IF(jaar_zip[[#This Row],[etmaaltemperatuur]]&gt;stookgrens,jaar_zip[[#This Row],[etmaaltemperatuur]]-stookgrens,0),"")</f>
        <v>0</v>
      </c>
    </row>
    <row r="2711" spans="1:15" x14ac:dyDescent="0.3">
      <c r="A2711">
        <v>323</v>
      </c>
      <c r="B2711">
        <v>20240126</v>
      </c>
      <c r="C2711">
        <v>6.8</v>
      </c>
      <c r="D2711">
        <v>7.7</v>
      </c>
      <c r="E2711">
        <v>573</v>
      </c>
      <c r="F2711">
        <v>3.2</v>
      </c>
      <c r="G2711">
        <v>1027.0999999999999</v>
      </c>
      <c r="H2711">
        <v>84</v>
      </c>
      <c r="I2711" s="101" t="s">
        <v>34</v>
      </c>
      <c r="J2711" s="1">
        <f>DATEVALUE(RIGHT(jaar_zip[[#This Row],[YYYYMMDD]],2)&amp;"-"&amp;MID(jaar_zip[[#This Row],[YYYYMMDD]],5,2)&amp;"-"&amp;LEFT(jaar_zip[[#This Row],[YYYYMMDD]],4))</f>
        <v>45317</v>
      </c>
      <c r="K2711" s="101" t="str">
        <f>IF(AND(VALUE(MONTH(jaar_zip[[#This Row],[Datum]]))=1,VALUE(WEEKNUM(jaar_zip[[#This Row],[Datum]],21))&gt;51),RIGHT(YEAR(jaar_zip[[#This Row],[Datum]])-1,2),RIGHT(YEAR(jaar_zip[[#This Row],[Datum]]),2))&amp;"-"&amp; TEXT(WEEKNUM(jaar_zip[[#This Row],[Datum]],21),"00")</f>
        <v>24-04</v>
      </c>
      <c r="L2711" s="101">
        <f>MONTH(jaar_zip[[#This Row],[Datum]])</f>
        <v>1</v>
      </c>
      <c r="M2711" s="101">
        <f>IF(ISNUMBER(jaar_zip[[#This Row],[etmaaltemperatuur]]),IF(jaar_zip[[#This Row],[etmaaltemperatuur]]&lt;stookgrens,stookgrens-jaar_zip[[#This Row],[etmaaltemperatuur]],0),"")</f>
        <v>10.3</v>
      </c>
      <c r="N2711" s="101">
        <f>IF(ISNUMBER(jaar_zip[[#This Row],[graaddagen]]),IF(OR(MONTH(jaar_zip[[#This Row],[Datum]])=1,MONTH(jaar_zip[[#This Row],[Datum]])=2,MONTH(jaar_zip[[#This Row],[Datum]])=11,MONTH(jaar_zip[[#This Row],[Datum]])=12),1.1,IF(OR(MONTH(jaar_zip[[#This Row],[Datum]])=3,MONTH(jaar_zip[[#This Row],[Datum]])=10),1,0.8))*jaar_zip[[#This Row],[graaddagen]],"")</f>
        <v>11.330000000000002</v>
      </c>
      <c r="O2711" s="101">
        <f>IF(ISNUMBER(jaar_zip[[#This Row],[etmaaltemperatuur]]),IF(jaar_zip[[#This Row],[etmaaltemperatuur]]&gt;stookgrens,jaar_zip[[#This Row],[etmaaltemperatuur]]-stookgrens,0),"")</f>
        <v>0</v>
      </c>
    </row>
    <row r="2712" spans="1:15" x14ac:dyDescent="0.3">
      <c r="A2712">
        <v>323</v>
      </c>
      <c r="B2712">
        <v>20240127</v>
      </c>
      <c r="C2712">
        <v>2.8</v>
      </c>
      <c r="D2712">
        <v>3.7</v>
      </c>
      <c r="E2712">
        <v>538</v>
      </c>
      <c r="F2712">
        <v>0</v>
      </c>
      <c r="G2712">
        <v>1034.8</v>
      </c>
      <c r="H2712">
        <v>87</v>
      </c>
      <c r="I2712" s="101" t="s">
        <v>34</v>
      </c>
      <c r="J2712" s="1">
        <f>DATEVALUE(RIGHT(jaar_zip[[#This Row],[YYYYMMDD]],2)&amp;"-"&amp;MID(jaar_zip[[#This Row],[YYYYMMDD]],5,2)&amp;"-"&amp;LEFT(jaar_zip[[#This Row],[YYYYMMDD]],4))</f>
        <v>45318</v>
      </c>
      <c r="K2712" s="101" t="str">
        <f>IF(AND(VALUE(MONTH(jaar_zip[[#This Row],[Datum]]))=1,VALUE(WEEKNUM(jaar_zip[[#This Row],[Datum]],21))&gt;51),RIGHT(YEAR(jaar_zip[[#This Row],[Datum]])-1,2),RIGHT(YEAR(jaar_zip[[#This Row],[Datum]]),2))&amp;"-"&amp; TEXT(WEEKNUM(jaar_zip[[#This Row],[Datum]],21),"00")</f>
        <v>24-04</v>
      </c>
      <c r="L2712" s="101">
        <f>MONTH(jaar_zip[[#This Row],[Datum]])</f>
        <v>1</v>
      </c>
      <c r="M2712" s="101">
        <f>IF(ISNUMBER(jaar_zip[[#This Row],[etmaaltemperatuur]]),IF(jaar_zip[[#This Row],[etmaaltemperatuur]]&lt;stookgrens,stookgrens-jaar_zip[[#This Row],[etmaaltemperatuur]],0),"")</f>
        <v>14.3</v>
      </c>
      <c r="N2712" s="101">
        <f>IF(ISNUMBER(jaar_zip[[#This Row],[graaddagen]]),IF(OR(MONTH(jaar_zip[[#This Row],[Datum]])=1,MONTH(jaar_zip[[#This Row],[Datum]])=2,MONTH(jaar_zip[[#This Row],[Datum]])=11,MONTH(jaar_zip[[#This Row],[Datum]])=12),1.1,IF(OR(MONTH(jaar_zip[[#This Row],[Datum]])=3,MONTH(jaar_zip[[#This Row],[Datum]])=10),1,0.8))*jaar_zip[[#This Row],[graaddagen]],"")</f>
        <v>15.730000000000002</v>
      </c>
      <c r="O2712" s="101">
        <f>IF(ISNUMBER(jaar_zip[[#This Row],[etmaaltemperatuur]]),IF(jaar_zip[[#This Row],[etmaaltemperatuur]]&gt;stookgrens,jaar_zip[[#This Row],[etmaaltemperatuur]]-stookgrens,0),"")</f>
        <v>0</v>
      </c>
    </row>
    <row r="2713" spans="1:15" x14ac:dyDescent="0.3">
      <c r="A2713">
        <v>323</v>
      </c>
      <c r="B2713">
        <v>20240128</v>
      </c>
      <c r="C2713">
        <v>3.7</v>
      </c>
      <c r="D2713">
        <v>5.0999999999999996</v>
      </c>
      <c r="E2713">
        <v>529</v>
      </c>
      <c r="F2713">
        <v>0</v>
      </c>
      <c r="G2713">
        <v>1026.4000000000001</v>
      </c>
      <c r="H2713">
        <v>76</v>
      </c>
      <c r="I2713" s="101" t="s">
        <v>34</v>
      </c>
      <c r="J2713" s="1">
        <f>DATEVALUE(RIGHT(jaar_zip[[#This Row],[YYYYMMDD]],2)&amp;"-"&amp;MID(jaar_zip[[#This Row],[YYYYMMDD]],5,2)&amp;"-"&amp;LEFT(jaar_zip[[#This Row],[YYYYMMDD]],4))</f>
        <v>45319</v>
      </c>
      <c r="K2713" s="101" t="str">
        <f>IF(AND(VALUE(MONTH(jaar_zip[[#This Row],[Datum]]))=1,VALUE(WEEKNUM(jaar_zip[[#This Row],[Datum]],21))&gt;51),RIGHT(YEAR(jaar_zip[[#This Row],[Datum]])-1,2),RIGHT(YEAR(jaar_zip[[#This Row],[Datum]]),2))&amp;"-"&amp; TEXT(WEEKNUM(jaar_zip[[#This Row],[Datum]],21),"00")</f>
        <v>24-04</v>
      </c>
      <c r="L2713" s="101">
        <f>MONTH(jaar_zip[[#This Row],[Datum]])</f>
        <v>1</v>
      </c>
      <c r="M2713" s="101">
        <f>IF(ISNUMBER(jaar_zip[[#This Row],[etmaaltemperatuur]]),IF(jaar_zip[[#This Row],[etmaaltemperatuur]]&lt;stookgrens,stookgrens-jaar_zip[[#This Row],[etmaaltemperatuur]],0),"")</f>
        <v>12.9</v>
      </c>
      <c r="N2713" s="101">
        <f>IF(ISNUMBER(jaar_zip[[#This Row],[graaddagen]]),IF(OR(MONTH(jaar_zip[[#This Row],[Datum]])=1,MONTH(jaar_zip[[#This Row],[Datum]])=2,MONTH(jaar_zip[[#This Row],[Datum]])=11,MONTH(jaar_zip[[#This Row],[Datum]])=12),1.1,IF(OR(MONTH(jaar_zip[[#This Row],[Datum]])=3,MONTH(jaar_zip[[#This Row],[Datum]])=10),1,0.8))*jaar_zip[[#This Row],[graaddagen]],"")</f>
        <v>14.190000000000001</v>
      </c>
      <c r="O2713" s="101">
        <f>IF(ISNUMBER(jaar_zip[[#This Row],[etmaaltemperatuur]]),IF(jaar_zip[[#This Row],[etmaaltemperatuur]]&gt;stookgrens,jaar_zip[[#This Row],[etmaaltemperatuur]]-stookgrens,0),"")</f>
        <v>0</v>
      </c>
    </row>
    <row r="2714" spans="1:15" x14ac:dyDescent="0.3">
      <c r="A2714">
        <v>323</v>
      </c>
      <c r="B2714">
        <v>20240129</v>
      </c>
      <c r="C2714">
        <v>3.8</v>
      </c>
      <c r="D2714">
        <v>8</v>
      </c>
      <c r="E2714">
        <v>483</v>
      </c>
      <c r="F2714">
        <v>0</v>
      </c>
      <c r="G2714">
        <v>1025.4000000000001</v>
      </c>
      <c r="H2714">
        <v>84</v>
      </c>
      <c r="I2714" s="101" t="s">
        <v>34</v>
      </c>
      <c r="J2714" s="1">
        <f>DATEVALUE(RIGHT(jaar_zip[[#This Row],[YYYYMMDD]],2)&amp;"-"&amp;MID(jaar_zip[[#This Row],[YYYYMMDD]],5,2)&amp;"-"&amp;LEFT(jaar_zip[[#This Row],[YYYYMMDD]],4))</f>
        <v>45320</v>
      </c>
      <c r="K2714" s="101" t="str">
        <f>IF(AND(VALUE(MONTH(jaar_zip[[#This Row],[Datum]]))=1,VALUE(WEEKNUM(jaar_zip[[#This Row],[Datum]],21))&gt;51),RIGHT(YEAR(jaar_zip[[#This Row],[Datum]])-1,2),RIGHT(YEAR(jaar_zip[[#This Row],[Datum]]),2))&amp;"-"&amp; TEXT(WEEKNUM(jaar_zip[[#This Row],[Datum]],21),"00")</f>
        <v>24-05</v>
      </c>
      <c r="L2714" s="101">
        <f>MONTH(jaar_zip[[#This Row],[Datum]])</f>
        <v>1</v>
      </c>
      <c r="M2714" s="101">
        <f>IF(ISNUMBER(jaar_zip[[#This Row],[etmaaltemperatuur]]),IF(jaar_zip[[#This Row],[etmaaltemperatuur]]&lt;stookgrens,stookgrens-jaar_zip[[#This Row],[etmaaltemperatuur]],0),"")</f>
        <v>10</v>
      </c>
      <c r="N2714" s="101">
        <f>IF(ISNUMBER(jaar_zip[[#This Row],[graaddagen]]),IF(OR(MONTH(jaar_zip[[#This Row],[Datum]])=1,MONTH(jaar_zip[[#This Row],[Datum]])=2,MONTH(jaar_zip[[#This Row],[Datum]])=11,MONTH(jaar_zip[[#This Row],[Datum]])=12),1.1,IF(OR(MONTH(jaar_zip[[#This Row],[Datum]])=3,MONTH(jaar_zip[[#This Row],[Datum]])=10),1,0.8))*jaar_zip[[#This Row],[graaddagen]],"")</f>
        <v>11</v>
      </c>
      <c r="O2714" s="101">
        <f>IF(ISNUMBER(jaar_zip[[#This Row],[etmaaltemperatuur]]),IF(jaar_zip[[#This Row],[etmaaltemperatuur]]&gt;stookgrens,jaar_zip[[#This Row],[etmaaltemperatuur]]-stookgrens,0),"")</f>
        <v>0</v>
      </c>
    </row>
    <row r="2715" spans="1:15" x14ac:dyDescent="0.3">
      <c r="A2715">
        <v>323</v>
      </c>
      <c r="B2715">
        <v>20240130</v>
      </c>
      <c r="C2715">
        <v>5.0999999999999996</v>
      </c>
      <c r="D2715">
        <v>8.4</v>
      </c>
      <c r="E2715">
        <v>161</v>
      </c>
      <c r="F2715">
        <v>0.9</v>
      </c>
      <c r="G2715">
        <v>1028.5</v>
      </c>
      <c r="H2715">
        <v>90</v>
      </c>
      <c r="I2715" s="101" t="s">
        <v>34</v>
      </c>
      <c r="J2715" s="1">
        <f>DATEVALUE(RIGHT(jaar_zip[[#This Row],[YYYYMMDD]],2)&amp;"-"&amp;MID(jaar_zip[[#This Row],[YYYYMMDD]],5,2)&amp;"-"&amp;LEFT(jaar_zip[[#This Row],[YYYYMMDD]],4))</f>
        <v>45321</v>
      </c>
      <c r="K2715" s="101" t="str">
        <f>IF(AND(VALUE(MONTH(jaar_zip[[#This Row],[Datum]]))=1,VALUE(WEEKNUM(jaar_zip[[#This Row],[Datum]],21))&gt;51),RIGHT(YEAR(jaar_zip[[#This Row],[Datum]])-1,2),RIGHT(YEAR(jaar_zip[[#This Row],[Datum]]),2))&amp;"-"&amp; TEXT(WEEKNUM(jaar_zip[[#This Row],[Datum]],21),"00")</f>
        <v>24-05</v>
      </c>
      <c r="L2715" s="101">
        <f>MONTH(jaar_zip[[#This Row],[Datum]])</f>
        <v>1</v>
      </c>
      <c r="M2715" s="101">
        <f>IF(ISNUMBER(jaar_zip[[#This Row],[etmaaltemperatuur]]),IF(jaar_zip[[#This Row],[etmaaltemperatuur]]&lt;stookgrens,stookgrens-jaar_zip[[#This Row],[etmaaltemperatuur]],0),"")</f>
        <v>9.6</v>
      </c>
      <c r="N2715" s="101">
        <f>IF(ISNUMBER(jaar_zip[[#This Row],[graaddagen]]),IF(OR(MONTH(jaar_zip[[#This Row],[Datum]])=1,MONTH(jaar_zip[[#This Row],[Datum]])=2,MONTH(jaar_zip[[#This Row],[Datum]])=11,MONTH(jaar_zip[[#This Row],[Datum]])=12),1.1,IF(OR(MONTH(jaar_zip[[#This Row],[Datum]])=3,MONTH(jaar_zip[[#This Row],[Datum]])=10),1,0.8))*jaar_zip[[#This Row],[graaddagen]],"")</f>
        <v>10.56</v>
      </c>
      <c r="O2715" s="101">
        <f>IF(ISNUMBER(jaar_zip[[#This Row],[etmaaltemperatuur]]),IF(jaar_zip[[#This Row],[etmaaltemperatuur]]&gt;stookgrens,jaar_zip[[#This Row],[etmaaltemperatuur]]-stookgrens,0),"")</f>
        <v>0</v>
      </c>
    </row>
    <row r="2716" spans="1:15" x14ac:dyDescent="0.3">
      <c r="A2716">
        <v>323</v>
      </c>
      <c r="B2716">
        <v>20240131</v>
      </c>
      <c r="C2716">
        <v>4.5999999999999996</v>
      </c>
      <c r="D2716">
        <v>7.1</v>
      </c>
      <c r="E2716">
        <v>415</v>
      </c>
      <c r="F2716">
        <v>3.8</v>
      </c>
      <c r="G2716">
        <v>1030.5999999999999</v>
      </c>
      <c r="H2716">
        <v>85</v>
      </c>
      <c r="I2716" s="101" t="s">
        <v>34</v>
      </c>
      <c r="J2716" s="1">
        <f>DATEVALUE(RIGHT(jaar_zip[[#This Row],[YYYYMMDD]],2)&amp;"-"&amp;MID(jaar_zip[[#This Row],[YYYYMMDD]],5,2)&amp;"-"&amp;LEFT(jaar_zip[[#This Row],[YYYYMMDD]],4))</f>
        <v>45322</v>
      </c>
      <c r="K2716" s="101" t="str">
        <f>IF(AND(VALUE(MONTH(jaar_zip[[#This Row],[Datum]]))=1,VALUE(WEEKNUM(jaar_zip[[#This Row],[Datum]],21))&gt;51),RIGHT(YEAR(jaar_zip[[#This Row],[Datum]])-1,2),RIGHT(YEAR(jaar_zip[[#This Row],[Datum]]),2))&amp;"-"&amp; TEXT(WEEKNUM(jaar_zip[[#This Row],[Datum]],21),"00")</f>
        <v>24-05</v>
      </c>
      <c r="L2716" s="101">
        <f>MONTH(jaar_zip[[#This Row],[Datum]])</f>
        <v>1</v>
      </c>
      <c r="M2716" s="101">
        <f>IF(ISNUMBER(jaar_zip[[#This Row],[etmaaltemperatuur]]),IF(jaar_zip[[#This Row],[etmaaltemperatuur]]&lt;stookgrens,stookgrens-jaar_zip[[#This Row],[etmaaltemperatuur]],0),"")</f>
        <v>10.9</v>
      </c>
      <c r="N2716" s="101">
        <f>IF(ISNUMBER(jaar_zip[[#This Row],[graaddagen]]),IF(OR(MONTH(jaar_zip[[#This Row],[Datum]])=1,MONTH(jaar_zip[[#This Row],[Datum]])=2,MONTH(jaar_zip[[#This Row],[Datum]])=11,MONTH(jaar_zip[[#This Row],[Datum]])=12),1.1,IF(OR(MONTH(jaar_zip[[#This Row],[Datum]])=3,MONTH(jaar_zip[[#This Row],[Datum]])=10),1,0.8))*jaar_zip[[#This Row],[graaddagen]],"")</f>
        <v>11.990000000000002</v>
      </c>
      <c r="O2716" s="101">
        <f>IF(ISNUMBER(jaar_zip[[#This Row],[etmaaltemperatuur]]),IF(jaar_zip[[#This Row],[etmaaltemperatuur]]&gt;stookgrens,jaar_zip[[#This Row],[etmaaltemperatuur]]-stookgrens,0),"")</f>
        <v>0</v>
      </c>
    </row>
    <row r="2717" spans="1:15" x14ac:dyDescent="0.3">
      <c r="A2717">
        <v>323</v>
      </c>
      <c r="B2717">
        <v>20240201</v>
      </c>
      <c r="C2717">
        <v>4.3</v>
      </c>
      <c r="D2717">
        <v>6.3</v>
      </c>
      <c r="E2717">
        <v>667</v>
      </c>
      <c r="F2717">
        <v>1.4</v>
      </c>
      <c r="G2717">
        <v>1031.3</v>
      </c>
      <c r="H2717">
        <v>89</v>
      </c>
      <c r="I2717" s="101" t="s">
        <v>34</v>
      </c>
      <c r="J2717" s="1">
        <f>DATEVALUE(RIGHT(jaar_zip[[#This Row],[YYYYMMDD]],2)&amp;"-"&amp;MID(jaar_zip[[#This Row],[YYYYMMDD]],5,2)&amp;"-"&amp;LEFT(jaar_zip[[#This Row],[YYYYMMDD]],4))</f>
        <v>45323</v>
      </c>
      <c r="K2717" s="101" t="str">
        <f>IF(AND(VALUE(MONTH(jaar_zip[[#This Row],[Datum]]))=1,VALUE(WEEKNUM(jaar_zip[[#This Row],[Datum]],21))&gt;51),RIGHT(YEAR(jaar_zip[[#This Row],[Datum]])-1,2),RIGHT(YEAR(jaar_zip[[#This Row],[Datum]]),2))&amp;"-"&amp; TEXT(WEEKNUM(jaar_zip[[#This Row],[Datum]],21),"00")</f>
        <v>24-05</v>
      </c>
      <c r="L2717" s="101">
        <f>MONTH(jaar_zip[[#This Row],[Datum]])</f>
        <v>2</v>
      </c>
      <c r="M2717" s="101">
        <f>IF(ISNUMBER(jaar_zip[[#This Row],[etmaaltemperatuur]]),IF(jaar_zip[[#This Row],[etmaaltemperatuur]]&lt;stookgrens,stookgrens-jaar_zip[[#This Row],[etmaaltemperatuur]],0),"")</f>
        <v>11.7</v>
      </c>
      <c r="N2717" s="101">
        <f>IF(ISNUMBER(jaar_zip[[#This Row],[graaddagen]]),IF(OR(MONTH(jaar_zip[[#This Row],[Datum]])=1,MONTH(jaar_zip[[#This Row],[Datum]])=2,MONTH(jaar_zip[[#This Row],[Datum]])=11,MONTH(jaar_zip[[#This Row],[Datum]])=12),1.1,IF(OR(MONTH(jaar_zip[[#This Row],[Datum]])=3,MONTH(jaar_zip[[#This Row],[Datum]])=10),1,0.8))*jaar_zip[[#This Row],[graaddagen]],"")</f>
        <v>12.870000000000001</v>
      </c>
      <c r="O2717" s="101">
        <f>IF(ISNUMBER(jaar_zip[[#This Row],[etmaaltemperatuur]]),IF(jaar_zip[[#This Row],[etmaaltemperatuur]]&gt;stookgrens,jaar_zip[[#This Row],[etmaaltemperatuur]]-stookgrens,0),"")</f>
        <v>0</v>
      </c>
    </row>
    <row r="2718" spans="1:15" x14ac:dyDescent="0.3">
      <c r="A2718">
        <v>323</v>
      </c>
      <c r="B2718">
        <v>20240202</v>
      </c>
      <c r="C2718">
        <v>7.5</v>
      </c>
      <c r="D2718">
        <v>8.1999999999999993</v>
      </c>
      <c r="E2718">
        <v>435</v>
      </c>
      <c r="F2718">
        <v>0</v>
      </c>
      <c r="G2718">
        <v>1028.5</v>
      </c>
      <c r="H2718">
        <v>91</v>
      </c>
      <c r="I2718" s="101" t="s">
        <v>34</v>
      </c>
      <c r="J2718" s="1">
        <f>DATEVALUE(RIGHT(jaar_zip[[#This Row],[YYYYMMDD]],2)&amp;"-"&amp;MID(jaar_zip[[#This Row],[YYYYMMDD]],5,2)&amp;"-"&amp;LEFT(jaar_zip[[#This Row],[YYYYMMDD]],4))</f>
        <v>45324</v>
      </c>
      <c r="K2718" s="101" t="str">
        <f>IF(AND(VALUE(MONTH(jaar_zip[[#This Row],[Datum]]))=1,VALUE(WEEKNUM(jaar_zip[[#This Row],[Datum]],21))&gt;51),RIGHT(YEAR(jaar_zip[[#This Row],[Datum]])-1,2),RIGHT(YEAR(jaar_zip[[#This Row],[Datum]]),2))&amp;"-"&amp; TEXT(WEEKNUM(jaar_zip[[#This Row],[Datum]],21),"00")</f>
        <v>24-05</v>
      </c>
      <c r="L2718" s="101">
        <f>MONTH(jaar_zip[[#This Row],[Datum]])</f>
        <v>2</v>
      </c>
      <c r="M2718" s="101">
        <f>IF(ISNUMBER(jaar_zip[[#This Row],[etmaaltemperatuur]]),IF(jaar_zip[[#This Row],[etmaaltemperatuur]]&lt;stookgrens,stookgrens-jaar_zip[[#This Row],[etmaaltemperatuur]],0),"")</f>
        <v>9.8000000000000007</v>
      </c>
      <c r="N2718" s="101">
        <f>IF(ISNUMBER(jaar_zip[[#This Row],[graaddagen]]),IF(OR(MONTH(jaar_zip[[#This Row],[Datum]])=1,MONTH(jaar_zip[[#This Row],[Datum]])=2,MONTH(jaar_zip[[#This Row],[Datum]])=11,MONTH(jaar_zip[[#This Row],[Datum]])=12),1.1,IF(OR(MONTH(jaar_zip[[#This Row],[Datum]])=3,MONTH(jaar_zip[[#This Row],[Datum]])=10),1,0.8))*jaar_zip[[#This Row],[graaddagen]],"")</f>
        <v>10.780000000000001</v>
      </c>
      <c r="O2718" s="101">
        <f>IF(ISNUMBER(jaar_zip[[#This Row],[etmaaltemperatuur]]),IF(jaar_zip[[#This Row],[etmaaltemperatuur]]&gt;stookgrens,jaar_zip[[#This Row],[etmaaltemperatuur]]-stookgrens,0),"")</f>
        <v>0</v>
      </c>
    </row>
    <row r="2719" spans="1:15" x14ac:dyDescent="0.3">
      <c r="A2719">
        <v>323</v>
      </c>
      <c r="B2719">
        <v>20240203</v>
      </c>
      <c r="C2719">
        <v>7.6</v>
      </c>
      <c r="D2719">
        <v>10.4</v>
      </c>
      <c r="E2719">
        <v>299</v>
      </c>
      <c r="F2719">
        <v>0.8</v>
      </c>
      <c r="G2719">
        <v>1026.4000000000001</v>
      </c>
      <c r="H2719">
        <v>91</v>
      </c>
      <c r="I2719" s="101" t="s">
        <v>34</v>
      </c>
      <c r="J2719" s="1">
        <f>DATEVALUE(RIGHT(jaar_zip[[#This Row],[YYYYMMDD]],2)&amp;"-"&amp;MID(jaar_zip[[#This Row],[YYYYMMDD]],5,2)&amp;"-"&amp;LEFT(jaar_zip[[#This Row],[YYYYMMDD]],4))</f>
        <v>45325</v>
      </c>
      <c r="K2719" s="101" t="str">
        <f>IF(AND(VALUE(MONTH(jaar_zip[[#This Row],[Datum]]))=1,VALUE(WEEKNUM(jaar_zip[[#This Row],[Datum]],21))&gt;51),RIGHT(YEAR(jaar_zip[[#This Row],[Datum]])-1,2),RIGHT(YEAR(jaar_zip[[#This Row],[Datum]]),2))&amp;"-"&amp; TEXT(WEEKNUM(jaar_zip[[#This Row],[Datum]],21),"00")</f>
        <v>24-05</v>
      </c>
      <c r="L2719" s="101">
        <f>MONTH(jaar_zip[[#This Row],[Datum]])</f>
        <v>2</v>
      </c>
      <c r="M2719" s="101">
        <f>IF(ISNUMBER(jaar_zip[[#This Row],[etmaaltemperatuur]]),IF(jaar_zip[[#This Row],[etmaaltemperatuur]]&lt;stookgrens,stookgrens-jaar_zip[[#This Row],[etmaaltemperatuur]],0),"")</f>
        <v>7.6</v>
      </c>
      <c r="N2719" s="101">
        <f>IF(ISNUMBER(jaar_zip[[#This Row],[graaddagen]]),IF(OR(MONTH(jaar_zip[[#This Row],[Datum]])=1,MONTH(jaar_zip[[#This Row],[Datum]])=2,MONTH(jaar_zip[[#This Row],[Datum]])=11,MONTH(jaar_zip[[#This Row],[Datum]])=12),1.1,IF(OR(MONTH(jaar_zip[[#This Row],[Datum]])=3,MONTH(jaar_zip[[#This Row],[Datum]])=10),1,0.8))*jaar_zip[[#This Row],[graaddagen]],"")</f>
        <v>8.36</v>
      </c>
      <c r="O2719" s="101">
        <f>IF(ISNUMBER(jaar_zip[[#This Row],[etmaaltemperatuur]]),IF(jaar_zip[[#This Row],[etmaaltemperatuur]]&gt;stookgrens,jaar_zip[[#This Row],[etmaaltemperatuur]]-stookgrens,0),"")</f>
        <v>0</v>
      </c>
    </row>
    <row r="2720" spans="1:15" x14ac:dyDescent="0.3">
      <c r="A2720">
        <v>323</v>
      </c>
      <c r="B2720">
        <v>20240204</v>
      </c>
      <c r="C2720">
        <v>9.6999999999999993</v>
      </c>
      <c r="D2720">
        <v>10.7</v>
      </c>
      <c r="E2720">
        <v>486</v>
      </c>
      <c r="F2720">
        <v>-0.1</v>
      </c>
      <c r="G2720">
        <v>1022.9</v>
      </c>
      <c r="H2720">
        <v>89</v>
      </c>
      <c r="I2720" s="101" t="s">
        <v>34</v>
      </c>
      <c r="J2720" s="1">
        <f>DATEVALUE(RIGHT(jaar_zip[[#This Row],[YYYYMMDD]],2)&amp;"-"&amp;MID(jaar_zip[[#This Row],[YYYYMMDD]],5,2)&amp;"-"&amp;LEFT(jaar_zip[[#This Row],[YYYYMMDD]],4))</f>
        <v>45326</v>
      </c>
      <c r="K2720" s="101" t="str">
        <f>IF(AND(VALUE(MONTH(jaar_zip[[#This Row],[Datum]]))=1,VALUE(WEEKNUM(jaar_zip[[#This Row],[Datum]],21))&gt;51),RIGHT(YEAR(jaar_zip[[#This Row],[Datum]])-1,2),RIGHT(YEAR(jaar_zip[[#This Row],[Datum]]),2))&amp;"-"&amp; TEXT(WEEKNUM(jaar_zip[[#This Row],[Datum]],21),"00")</f>
        <v>24-05</v>
      </c>
      <c r="L2720" s="101">
        <f>MONTH(jaar_zip[[#This Row],[Datum]])</f>
        <v>2</v>
      </c>
      <c r="M2720" s="101">
        <f>IF(ISNUMBER(jaar_zip[[#This Row],[etmaaltemperatuur]]),IF(jaar_zip[[#This Row],[etmaaltemperatuur]]&lt;stookgrens,stookgrens-jaar_zip[[#This Row],[etmaaltemperatuur]],0),"")</f>
        <v>7.3000000000000007</v>
      </c>
      <c r="N2720" s="101">
        <f>IF(ISNUMBER(jaar_zip[[#This Row],[graaddagen]]),IF(OR(MONTH(jaar_zip[[#This Row],[Datum]])=1,MONTH(jaar_zip[[#This Row],[Datum]])=2,MONTH(jaar_zip[[#This Row],[Datum]])=11,MONTH(jaar_zip[[#This Row],[Datum]])=12),1.1,IF(OR(MONTH(jaar_zip[[#This Row],[Datum]])=3,MONTH(jaar_zip[[#This Row],[Datum]])=10),1,0.8))*jaar_zip[[#This Row],[graaddagen]],"")</f>
        <v>8.0300000000000011</v>
      </c>
      <c r="O2720" s="101">
        <f>IF(ISNUMBER(jaar_zip[[#This Row],[etmaaltemperatuur]]),IF(jaar_zip[[#This Row],[etmaaltemperatuur]]&gt;stookgrens,jaar_zip[[#This Row],[etmaaltemperatuur]]-stookgrens,0),"")</f>
        <v>0</v>
      </c>
    </row>
    <row r="2721" spans="1:15" x14ac:dyDescent="0.3">
      <c r="A2721">
        <v>323</v>
      </c>
      <c r="B2721">
        <v>20240205</v>
      </c>
      <c r="C2721">
        <v>10.1</v>
      </c>
      <c r="D2721">
        <v>9.4</v>
      </c>
      <c r="E2721">
        <v>385</v>
      </c>
      <c r="F2721">
        <v>0.4</v>
      </c>
      <c r="G2721">
        <v>1019.3</v>
      </c>
      <c r="H2721">
        <v>86</v>
      </c>
      <c r="I2721" s="101" t="s">
        <v>34</v>
      </c>
      <c r="J2721" s="1">
        <f>DATEVALUE(RIGHT(jaar_zip[[#This Row],[YYYYMMDD]],2)&amp;"-"&amp;MID(jaar_zip[[#This Row],[YYYYMMDD]],5,2)&amp;"-"&amp;LEFT(jaar_zip[[#This Row],[YYYYMMDD]],4))</f>
        <v>45327</v>
      </c>
      <c r="K2721" s="101" t="str">
        <f>IF(AND(VALUE(MONTH(jaar_zip[[#This Row],[Datum]]))=1,VALUE(WEEKNUM(jaar_zip[[#This Row],[Datum]],21))&gt;51),RIGHT(YEAR(jaar_zip[[#This Row],[Datum]])-1,2),RIGHT(YEAR(jaar_zip[[#This Row],[Datum]]),2))&amp;"-"&amp; TEXT(WEEKNUM(jaar_zip[[#This Row],[Datum]],21),"00")</f>
        <v>24-06</v>
      </c>
      <c r="L2721" s="101">
        <f>MONTH(jaar_zip[[#This Row],[Datum]])</f>
        <v>2</v>
      </c>
      <c r="M2721" s="101">
        <f>IF(ISNUMBER(jaar_zip[[#This Row],[etmaaltemperatuur]]),IF(jaar_zip[[#This Row],[etmaaltemperatuur]]&lt;stookgrens,stookgrens-jaar_zip[[#This Row],[etmaaltemperatuur]],0),"")</f>
        <v>8.6</v>
      </c>
      <c r="N2721" s="101">
        <f>IF(ISNUMBER(jaar_zip[[#This Row],[graaddagen]]),IF(OR(MONTH(jaar_zip[[#This Row],[Datum]])=1,MONTH(jaar_zip[[#This Row],[Datum]])=2,MONTH(jaar_zip[[#This Row],[Datum]])=11,MONTH(jaar_zip[[#This Row],[Datum]])=12),1.1,IF(OR(MONTH(jaar_zip[[#This Row],[Datum]])=3,MONTH(jaar_zip[[#This Row],[Datum]])=10),1,0.8))*jaar_zip[[#This Row],[graaddagen]],"")</f>
        <v>9.4600000000000009</v>
      </c>
      <c r="O2721" s="101">
        <f>IF(ISNUMBER(jaar_zip[[#This Row],[etmaaltemperatuur]]),IF(jaar_zip[[#This Row],[etmaaltemperatuur]]&gt;stookgrens,jaar_zip[[#This Row],[etmaaltemperatuur]]-stookgrens,0),"")</f>
        <v>0</v>
      </c>
    </row>
    <row r="2722" spans="1:15" x14ac:dyDescent="0.3">
      <c r="A2722">
        <v>323</v>
      </c>
      <c r="B2722">
        <v>20240206</v>
      </c>
      <c r="C2722">
        <v>11.6</v>
      </c>
      <c r="D2722">
        <v>11.2</v>
      </c>
      <c r="E2722">
        <v>331</v>
      </c>
      <c r="F2722">
        <v>8.1</v>
      </c>
      <c r="G2722">
        <v>1009.6</v>
      </c>
      <c r="H2722">
        <v>84</v>
      </c>
      <c r="I2722" s="101" t="s">
        <v>34</v>
      </c>
      <c r="J2722" s="1">
        <f>DATEVALUE(RIGHT(jaar_zip[[#This Row],[YYYYMMDD]],2)&amp;"-"&amp;MID(jaar_zip[[#This Row],[YYYYMMDD]],5,2)&amp;"-"&amp;LEFT(jaar_zip[[#This Row],[YYYYMMDD]],4))</f>
        <v>45328</v>
      </c>
      <c r="K2722" s="101" t="str">
        <f>IF(AND(VALUE(MONTH(jaar_zip[[#This Row],[Datum]]))=1,VALUE(WEEKNUM(jaar_zip[[#This Row],[Datum]],21))&gt;51),RIGHT(YEAR(jaar_zip[[#This Row],[Datum]])-1,2),RIGHT(YEAR(jaar_zip[[#This Row],[Datum]]),2))&amp;"-"&amp; TEXT(WEEKNUM(jaar_zip[[#This Row],[Datum]],21),"00")</f>
        <v>24-06</v>
      </c>
      <c r="L2722" s="101">
        <f>MONTH(jaar_zip[[#This Row],[Datum]])</f>
        <v>2</v>
      </c>
      <c r="M2722" s="101">
        <f>IF(ISNUMBER(jaar_zip[[#This Row],[etmaaltemperatuur]]),IF(jaar_zip[[#This Row],[etmaaltemperatuur]]&lt;stookgrens,stookgrens-jaar_zip[[#This Row],[etmaaltemperatuur]],0),"")</f>
        <v>6.8000000000000007</v>
      </c>
      <c r="N2722" s="101">
        <f>IF(ISNUMBER(jaar_zip[[#This Row],[graaddagen]]),IF(OR(MONTH(jaar_zip[[#This Row],[Datum]])=1,MONTH(jaar_zip[[#This Row],[Datum]])=2,MONTH(jaar_zip[[#This Row],[Datum]])=11,MONTH(jaar_zip[[#This Row],[Datum]])=12),1.1,IF(OR(MONTH(jaar_zip[[#This Row],[Datum]])=3,MONTH(jaar_zip[[#This Row],[Datum]])=10),1,0.8))*jaar_zip[[#This Row],[graaddagen]],"")</f>
        <v>7.4800000000000013</v>
      </c>
      <c r="O2722" s="101">
        <f>IF(ISNUMBER(jaar_zip[[#This Row],[etmaaltemperatuur]]),IF(jaar_zip[[#This Row],[etmaaltemperatuur]]&gt;stookgrens,jaar_zip[[#This Row],[etmaaltemperatuur]]-stookgrens,0),"")</f>
        <v>0</v>
      </c>
    </row>
    <row r="2723" spans="1:15" x14ac:dyDescent="0.3">
      <c r="A2723">
        <v>323</v>
      </c>
      <c r="B2723">
        <v>20240207</v>
      </c>
      <c r="C2723">
        <v>2.8</v>
      </c>
      <c r="D2723">
        <v>5.0999999999999996</v>
      </c>
      <c r="E2723">
        <v>387</v>
      </c>
      <c r="F2723">
        <v>12.4</v>
      </c>
      <c r="G2723">
        <v>1005.3</v>
      </c>
      <c r="H2723">
        <v>90</v>
      </c>
      <c r="I2723" s="101" t="s">
        <v>34</v>
      </c>
      <c r="J2723" s="1">
        <f>DATEVALUE(RIGHT(jaar_zip[[#This Row],[YYYYMMDD]],2)&amp;"-"&amp;MID(jaar_zip[[#This Row],[YYYYMMDD]],5,2)&amp;"-"&amp;LEFT(jaar_zip[[#This Row],[YYYYMMDD]],4))</f>
        <v>45329</v>
      </c>
      <c r="K2723" s="101" t="str">
        <f>IF(AND(VALUE(MONTH(jaar_zip[[#This Row],[Datum]]))=1,VALUE(WEEKNUM(jaar_zip[[#This Row],[Datum]],21))&gt;51),RIGHT(YEAR(jaar_zip[[#This Row],[Datum]])-1,2),RIGHT(YEAR(jaar_zip[[#This Row],[Datum]]),2))&amp;"-"&amp; TEXT(WEEKNUM(jaar_zip[[#This Row],[Datum]],21),"00")</f>
        <v>24-06</v>
      </c>
      <c r="L2723" s="101">
        <f>MONTH(jaar_zip[[#This Row],[Datum]])</f>
        <v>2</v>
      </c>
      <c r="M2723" s="101">
        <f>IF(ISNUMBER(jaar_zip[[#This Row],[etmaaltemperatuur]]),IF(jaar_zip[[#This Row],[etmaaltemperatuur]]&lt;stookgrens,stookgrens-jaar_zip[[#This Row],[etmaaltemperatuur]],0),"")</f>
        <v>12.9</v>
      </c>
      <c r="N2723" s="101">
        <f>IF(ISNUMBER(jaar_zip[[#This Row],[graaddagen]]),IF(OR(MONTH(jaar_zip[[#This Row],[Datum]])=1,MONTH(jaar_zip[[#This Row],[Datum]])=2,MONTH(jaar_zip[[#This Row],[Datum]])=11,MONTH(jaar_zip[[#This Row],[Datum]])=12),1.1,IF(OR(MONTH(jaar_zip[[#This Row],[Datum]])=3,MONTH(jaar_zip[[#This Row],[Datum]])=10),1,0.8))*jaar_zip[[#This Row],[graaddagen]],"")</f>
        <v>14.190000000000001</v>
      </c>
      <c r="O2723" s="101">
        <f>IF(ISNUMBER(jaar_zip[[#This Row],[etmaaltemperatuur]]),IF(jaar_zip[[#This Row],[etmaaltemperatuur]]&gt;stookgrens,jaar_zip[[#This Row],[etmaaltemperatuur]]-stookgrens,0),"")</f>
        <v>0</v>
      </c>
    </row>
    <row r="2724" spans="1:15" x14ac:dyDescent="0.3">
      <c r="A2724">
        <v>323</v>
      </c>
      <c r="B2724">
        <v>20240208</v>
      </c>
      <c r="C2724">
        <v>4.3</v>
      </c>
      <c r="D2724">
        <v>6.3</v>
      </c>
      <c r="E2724">
        <v>106</v>
      </c>
      <c r="F2724">
        <v>21.1</v>
      </c>
      <c r="G2724">
        <v>994.9</v>
      </c>
      <c r="H2724">
        <v>96</v>
      </c>
      <c r="I2724" s="101" t="s">
        <v>34</v>
      </c>
      <c r="J2724" s="1">
        <f>DATEVALUE(RIGHT(jaar_zip[[#This Row],[YYYYMMDD]],2)&amp;"-"&amp;MID(jaar_zip[[#This Row],[YYYYMMDD]],5,2)&amp;"-"&amp;LEFT(jaar_zip[[#This Row],[YYYYMMDD]],4))</f>
        <v>45330</v>
      </c>
      <c r="K2724" s="101" t="str">
        <f>IF(AND(VALUE(MONTH(jaar_zip[[#This Row],[Datum]]))=1,VALUE(WEEKNUM(jaar_zip[[#This Row],[Datum]],21))&gt;51),RIGHT(YEAR(jaar_zip[[#This Row],[Datum]])-1,2),RIGHT(YEAR(jaar_zip[[#This Row],[Datum]]),2))&amp;"-"&amp; TEXT(WEEKNUM(jaar_zip[[#This Row],[Datum]],21),"00")</f>
        <v>24-06</v>
      </c>
      <c r="L2724" s="101">
        <f>MONTH(jaar_zip[[#This Row],[Datum]])</f>
        <v>2</v>
      </c>
      <c r="M2724" s="101">
        <f>IF(ISNUMBER(jaar_zip[[#This Row],[etmaaltemperatuur]]),IF(jaar_zip[[#This Row],[etmaaltemperatuur]]&lt;stookgrens,stookgrens-jaar_zip[[#This Row],[etmaaltemperatuur]],0),"")</f>
        <v>11.7</v>
      </c>
      <c r="N2724" s="101">
        <f>IF(ISNUMBER(jaar_zip[[#This Row],[graaddagen]]),IF(OR(MONTH(jaar_zip[[#This Row],[Datum]])=1,MONTH(jaar_zip[[#This Row],[Datum]])=2,MONTH(jaar_zip[[#This Row],[Datum]])=11,MONTH(jaar_zip[[#This Row],[Datum]])=12),1.1,IF(OR(MONTH(jaar_zip[[#This Row],[Datum]])=3,MONTH(jaar_zip[[#This Row],[Datum]])=10),1,0.8))*jaar_zip[[#This Row],[graaddagen]],"")</f>
        <v>12.870000000000001</v>
      </c>
      <c r="O2724" s="101">
        <f>IF(ISNUMBER(jaar_zip[[#This Row],[etmaaltemperatuur]]),IF(jaar_zip[[#This Row],[etmaaltemperatuur]]&gt;stookgrens,jaar_zip[[#This Row],[etmaaltemperatuur]]-stookgrens,0),"")</f>
        <v>0</v>
      </c>
    </row>
    <row r="2725" spans="1:15" x14ac:dyDescent="0.3">
      <c r="A2725">
        <v>323</v>
      </c>
      <c r="B2725">
        <v>20240209</v>
      </c>
      <c r="C2725">
        <v>5.5</v>
      </c>
      <c r="D2725">
        <v>11.4</v>
      </c>
      <c r="E2725">
        <v>358</v>
      </c>
      <c r="F2725">
        <v>3</v>
      </c>
      <c r="G2725">
        <v>983</v>
      </c>
      <c r="H2725">
        <v>85</v>
      </c>
      <c r="I2725" s="101" t="s">
        <v>34</v>
      </c>
      <c r="J2725" s="1">
        <f>DATEVALUE(RIGHT(jaar_zip[[#This Row],[YYYYMMDD]],2)&amp;"-"&amp;MID(jaar_zip[[#This Row],[YYYYMMDD]],5,2)&amp;"-"&amp;LEFT(jaar_zip[[#This Row],[YYYYMMDD]],4))</f>
        <v>45331</v>
      </c>
      <c r="K2725" s="101" t="str">
        <f>IF(AND(VALUE(MONTH(jaar_zip[[#This Row],[Datum]]))=1,VALUE(WEEKNUM(jaar_zip[[#This Row],[Datum]],21))&gt;51),RIGHT(YEAR(jaar_zip[[#This Row],[Datum]])-1,2),RIGHT(YEAR(jaar_zip[[#This Row],[Datum]]),2))&amp;"-"&amp; TEXT(WEEKNUM(jaar_zip[[#This Row],[Datum]],21),"00")</f>
        <v>24-06</v>
      </c>
      <c r="L2725" s="101">
        <f>MONTH(jaar_zip[[#This Row],[Datum]])</f>
        <v>2</v>
      </c>
      <c r="M2725" s="101">
        <f>IF(ISNUMBER(jaar_zip[[#This Row],[etmaaltemperatuur]]),IF(jaar_zip[[#This Row],[etmaaltemperatuur]]&lt;stookgrens,stookgrens-jaar_zip[[#This Row],[etmaaltemperatuur]],0),"")</f>
        <v>6.6</v>
      </c>
      <c r="N2725" s="101">
        <f>IF(ISNUMBER(jaar_zip[[#This Row],[graaddagen]]),IF(OR(MONTH(jaar_zip[[#This Row],[Datum]])=1,MONTH(jaar_zip[[#This Row],[Datum]])=2,MONTH(jaar_zip[[#This Row],[Datum]])=11,MONTH(jaar_zip[[#This Row],[Datum]])=12),1.1,IF(OR(MONTH(jaar_zip[[#This Row],[Datum]])=3,MONTH(jaar_zip[[#This Row],[Datum]])=10),1,0.8))*jaar_zip[[#This Row],[graaddagen]],"")</f>
        <v>7.26</v>
      </c>
      <c r="O2725" s="101">
        <f>IF(ISNUMBER(jaar_zip[[#This Row],[etmaaltemperatuur]]),IF(jaar_zip[[#This Row],[etmaaltemperatuur]]&gt;stookgrens,jaar_zip[[#This Row],[etmaaltemperatuur]]-stookgrens,0),"")</f>
        <v>0</v>
      </c>
    </row>
    <row r="2726" spans="1:15" x14ac:dyDescent="0.3">
      <c r="A2726">
        <v>323</v>
      </c>
      <c r="B2726">
        <v>20240210</v>
      </c>
      <c r="C2726">
        <v>3</v>
      </c>
      <c r="D2726">
        <v>10.4</v>
      </c>
      <c r="E2726">
        <v>396</v>
      </c>
      <c r="F2726">
        <v>1.2</v>
      </c>
      <c r="G2726">
        <v>985.4</v>
      </c>
      <c r="H2726">
        <v>91</v>
      </c>
      <c r="I2726" s="101" t="s">
        <v>34</v>
      </c>
      <c r="J2726" s="1">
        <f>DATEVALUE(RIGHT(jaar_zip[[#This Row],[YYYYMMDD]],2)&amp;"-"&amp;MID(jaar_zip[[#This Row],[YYYYMMDD]],5,2)&amp;"-"&amp;LEFT(jaar_zip[[#This Row],[YYYYMMDD]],4))</f>
        <v>45332</v>
      </c>
      <c r="K2726" s="101" t="str">
        <f>IF(AND(VALUE(MONTH(jaar_zip[[#This Row],[Datum]]))=1,VALUE(WEEKNUM(jaar_zip[[#This Row],[Datum]],21))&gt;51),RIGHT(YEAR(jaar_zip[[#This Row],[Datum]])-1,2),RIGHT(YEAR(jaar_zip[[#This Row],[Datum]]),2))&amp;"-"&amp; TEXT(WEEKNUM(jaar_zip[[#This Row],[Datum]],21),"00")</f>
        <v>24-06</v>
      </c>
      <c r="L2726" s="101">
        <f>MONTH(jaar_zip[[#This Row],[Datum]])</f>
        <v>2</v>
      </c>
      <c r="M2726" s="101">
        <f>IF(ISNUMBER(jaar_zip[[#This Row],[etmaaltemperatuur]]),IF(jaar_zip[[#This Row],[etmaaltemperatuur]]&lt;stookgrens,stookgrens-jaar_zip[[#This Row],[etmaaltemperatuur]],0),"")</f>
        <v>7.6</v>
      </c>
      <c r="N2726" s="101">
        <f>IF(ISNUMBER(jaar_zip[[#This Row],[graaddagen]]),IF(OR(MONTH(jaar_zip[[#This Row],[Datum]])=1,MONTH(jaar_zip[[#This Row],[Datum]])=2,MONTH(jaar_zip[[#This Row],[Datum]])=11,MONTH(jaar_zip[[#This Row],[Datum]])=12),1.1,IF(OR(MONTH(jaar_zip[[#This Row],[Datum]])=3,MONTH(jaar_zip[[#This Row],[Datum]])=10),1,0.8))*jaar_zip[[#This Row],[graaddagen]],"")</f>
        <v>8.36</v>
      </c>
      <c r="O2726" s="101">
        <f>IF(ISNUMBER(jaar_zip[[#This Row],[etmaaltemperatuur]]),IF(jaar_zip[[#This Row],[etmaaltemperatuur]]&gt;stookgrens,jaar_zip[[#This Row],[etmaaltemperatuur]]-stookgrens,0),"")</f>
        <v>0</v>
      </c>
    </row>
    <row r="2727" spans="1:15" x14ac:dyDescent="0.3">
      <c r="A2727">
        <v>323</v>
      </c>
      <c r="B2727">
        <v>20240211</v>
      </c>
      <c r="C2727">
        <v>3</v>
      </c>
      <c r="D2727">
        <v>8.1999999999999993</v>
      </c>
      <c r="E2727">
        <v>290</v>
      </c>
      <c r="F2727">
        <v>1.4</v>
      </c>
      <c r="G2727">
        <v>991.1</v>
      </c>
      <c r="H2727">
        <v>94</v>
      </c>
      <c r="I2727" s="101" t="s">
        <v>34</v>
      </c>
      <c r="J2727" s="1">
        <f>DATEVALUE(RIGHT(jaar_zip[[#This Row],[YYYYMMDD]],2)&amp;"-"&amp;MID(jaar_zip[[#This Row],[YYYYMMDD]],5,2)&amp;"-"&amp;LEFT(jaar_zip[[#This Row],[YYYYMMDD]],4))</f>
        <v>45333</v>
      </c>
      <c r="K2727" s="101" t="str">
        <f>IF(AND(VALUE(MONTH(jaar_zip[[#This Row],[Datum]]))=1,VALUE(WEEKNUM(jaar_zip[[#This Row],[Datum]],21))&gt;51),RIGHT(YEAR(jaar_zip[[#This Row],[Datum]])-1,2),RIGHT(YEAR(jaar_zip[[#This Row],[Datum]]),2))&amp;"-"&amp; TEXT(WEEKNUM(jaar_zip[[#This Row],[Datum]],21),"00")</f>
        <v>24-06</v>
      </c>
      <c r="L2727" s="101">
        <f>MONTH(jaar_zip[[#This Row],[Datum]])</f>
        <v>2</v>
      </c>
      <c r="M2727" s="101">
        <f>IF(ISNUMBER(jaar_zip[[#This Row],[etmaaltemperatuur]]),IF(jaar_zip[[#This Row],[etmaaltemperatuur]]&lt;stookgrens,stookgrens-jaar_zip[[#This Row],[etmaaltemperatuur]],0),"")</f>
        <v>9.8000000000000007</v>
      </c>
      <c r="N2727" s="101">
        <f>IF(ISNUMBER(jaar_zip[[#This Row],[graaddagen]]),IF(OR(MONTH(jaar_zip[[#This Row],[Datum]])=1,MONTH(jaar_zip[[#This Row],[Datum]])=2,MONTH(jaar_zip[[#This Row],[Datum]])=11,MONTH(jaar_zip[[#This Row],[Datum]])=12),1.1,IF(OR(MONTH(jaar_zip[[#This Row],[Datum]])=3,MONTH(jaar_zip[[#This Row],[Datum]])=10),1,0.8))*jaar_zip[[#This Row],[graaddagen]],"")</f>
        <v>10.780000000000001</v>
      </c>
      <c r="O2727" s="101">
        <f>IF(ISNUMBER(jaar_zip[[#This Row],[etmaaltemperatuur]]),IF(jaar_zip[[#This Row],[etmaaltemperatuur]]&gt;stookgrens,jaar_zip[[#This Row],[etmaaltemperatuur]]-stookgrens,0),"")</f>
        <v>0</v>
      </c>
    </row>
    <row r="2728" spans="1:15" x14ac:dyDescent="0.3">
      <c r="A2728">
        <v>323</v>
      </c>
      <c r="B2728">
        <v>20240212</v>
      </c>
      <c r="C2728">
        <v>3.9</v>
      </c>
      <c r="D2728">
        <v>6.3</v>
      </c>
      <c r="E2728">
        <v>679</v>
      </c>
      <c r="F2728">
        <v>0.3</v>
      </c>
      <c r="G2728">
        <v>1005.8</v>
      </c>
      <c r="H2728">
        <v>91</v>
      </c>
      <c r="I2728" s="101" t="s">
        <v>34</v>
      </c>
      <c r="J2728" s="1">
        <f>DATEVALUE(RIGHT(jaar_zip[[#This Row],[YYYYMMDD]],2)&amp;"-"&amp;MID(jaar_zip[[#This Row],[YYYYMMDD]],5,2)&amp;"-"&amp;LEFT(jaar_zip[[#This Row],[YYYYMMDD]],4))</f>
        <v>45334</v>
      </c>
      <c r="K2728" s="101" t="str">
        <f>IF(AND(VALUE(MONTH(jaar_zip[[#This Row],[Datum]]))=1,VALUE(WEEKNUM(jaar_zip[[#This Row],[Datum]],21))&gt;51),RIGHT(YEAR(jaar_zip[[#This Row],[Datum]])-1,2),RIGHT(YEAR(jaar_zip[[#This Row],[Datum]]),2))&amp;"-"&amp; TEXT(WEEKNUM(jaar_zip[[#This Row],[Datum]],21),"00")</f>
        <v>24-07</v>
      </c>
      <c r="L2728" s="101">
        <f>MONTH(jaar_zip[[#This Row],[Datum]])</f>
        <v>2</v>
      </c>
      <c r="M2728" s="101">
        <f>IF(ISNUMBER(jaar_zip[[#This Row],[etmaaltemperatuur]]),IF(jaar_zip[[#This Row],[etmaaltemperatuur]]&lt;stookgrens,stookgrens-jaar_zip[[#This Row],[etmaaltemperatuur]],0),"")</f>
        <v>11.7</v>
      </c>
      <c r="N2728" s="101">
        <f>IF(ISNUMBER(jaar_zip[[#This Row],[graaddagen]]),IF(OR(MONTH(jaar_zip[[#This Row],[Datum]])=1,MONTH(jaar_zip[[#This Row],[Datum]])=2,MONTH(jaar_zip[[#This Row],[Datum]])=11,MONTH(jaar_zip[[#This Row],[Datum]])=12),1.1,IF(OR(MONTH(jaar_zip[[#This Row],[Datum]])=3,MONTH(jaar_zip[[#This Row],[Datum]])=10),1,0.8))*jaar_zip[[#This Row],[graaddagen]],"")</f>
        <v>12.870000000000001</v>
      </c>
      <c r="O2728" s="101">
        <f>IF(ISNUMBER(jaar_zip[[#This Row],[etmaaltemperatuur]]),IF(jaar_zip[[#This Row],[etmaaltemperatuur]]&gt;stookgrens,jaar_zip[[#This Row],[etmaaltemperatuur]]-stookgrens,0),"")</f>
        <v>0</v>
      </c>
    </row>
    <row r="2729" spans="1:15" x14ac:dyDescent="0.3">
      <c r="A2729">
        <v>323</v>
      </c>
      <c r="B2729">
        <v>20240213</v>
      </c>
      <c r="C2729">
        <v>5.0999999999999996</v>
      </c>
      <c r="D2729">
        <v>7</v>
      </c>
      <c r="E2729">
        <v>507</v>
      </c>
      <c r="F2729">
        <v>0.9</v>
      </c>
      <c r="G2729">
        <v>1014.9</v>
      </c>
      <c r="H2729">
        <v>85</v>
      </c>
      <c r="I2729" s="101" t="s">
        <v>34</v>
      </c>
      <c r="J2729" s="1">
        <f>DATEVALUE(RIGHT(jaar_zip[[#This Row],[YYYYMMDD]],2)&amp;"-"&amp;MID(jaar_zip[[#This Row],[YYYYMMDD]],5,2)&amp;"-"&amp;LEFT(jaar_zip[[#This Row],[YYYYMMDD]],4))</f>
        <v>45335</v>
      </c>
      <c r="K2729" s="101" t="str">
        <f>IF(AND(VALUE(MONTH(jaar_zip[[#This Row],[Datum]]))=1,VALUE(WEEKNUM(jaar_zip[[#This Row],[Datum]],21))&gt;51),RIGHT(YEAR(jaar_zip[[#This Row],[Datum]])-1,2),RIGHT(YEAR(jaar_zip[[#This Row],[Datum]]),2))&amp;"-"&amp; TEXT(WEEKNUM(jaar_zip[[#This Row],[Datum]],21),"00")</f>
        <v>24-07</v>
      </c>
      <c r="L2729" s="101">
        <f>MONTH(jaar_zip[[#This Row],[Datum]])</f>
        <v>2</v>
      </c>
      <c r="M2729" s="101">
        <f>IF(ISNUMBER(jaar_zip[[#This Row],[etmaaltemperatuur]]),IF(jaar_zip[[#This Row],[etmaaltemperatuur]]&lt;stookgrens,stookgrens-jaar_zip[[#This Row],[etmaaltemperatuur]],0),"")</f>
        <v>11</v>
      </c>
      <c r="N2729" s="101">
        <f>IF(ISNUMBER(jaar_zip[[#This Row],[graaddagen]]),IF(OR(MONTH(jaar_zip[[#This Row],[Datum]])=1,MONTH(jaar_zip[[#This Row],[Datum]])=2,MONTH(jaar_zip[[#This Row],[Datum]])=11,MONTH(jaar_zip[[#This Row],[Datum]])=12),1.1,IF(OR(MONTH(jaar_zip[[#This Row],[Datum]])=3,MONTH(jaar_zip[[#This Row],[Datum]])=10),1,0.8))*jaar_zip[[#This Row],[graaddagen]],"")</f>
        <v>12.100000000000001</v>
      </c>
      <c r="O2729" s="101">
        <f>IF(ISNUMBER(jaar_zip[[#This Row],[etmaaltemperatuur]]),IF(jaar_zip[[#This Row],[etmaaltemperatuur]]&gt;stookgrens,jaar_zip[[#This Row],[etmaaltemperatuur]]-stookgrens,0),"")</f>
        <v>0</v>
      </c>
    </row>
    <row r="2730" spans="1:15" x14ac:dyDescent="0.3">
      <c r="A2730">
        <v>323</v>
      </c>
      <c r="B2730">
        <v>20240214</v>
      </c>
      <c r="C2730">
        <v>5.8</v>
      </c>
      <c r="D2730">
        <v>11.4</v>
      </c>
      <c r="E2730">
        <v>148</v>
      </c>
      <c r="F2730">
        <v>4.8</v>
      </c>
      <c r="G2730">
        <v>1015</v>
      </c>
      <c r="H2730">
        <v>96</v>
      </c>
      <c r="I2730" s="101" t="s">
        <v>34</v>
      </c>
      <c r="J2730" s="1">
        <f>DATEVALUE(RIGHT(jaar_zip[[#This Row],[YYYYMMDD]],2)&amp;"-"&amp;MID(jaar_zip[[#This Row],[YYYYMMDD]],5,2)&amp;"-"&amp;LEFT(jaar_zip[[#This Row],[YYYYMMDD]],4))</f>
        <v>45336</v>
      </c>
      <c r="K2730" s="101" t="str">
        <f>IF(AND(VALUE(MONTH(jaar_zip[[#This Row],[Datum]]))=1,VALUE(WEEKNUM(jaar_zip[[#This Row],[Datum]],21))&gt;51),RIGHT(YEAR(jaar_zip[[#This Row],[Datum]])-1,2),RIGHT(YEAR(jaar_zip[[#This Row],[Datum]]),2))&amp;"-"&amp; TEXT(WEEKNUM(jaar_zip[[#This Row],[Datum]],21),"00")</f>
        <v>24-07</v>
      </c>
      <c r="L2730" s="101">
        <f>MONTH(jaar_zip[[#This Row],[Datum]])</f>
        <v>2</v>
      </c>
      <c r="M2730" s="101">
        <f>IF(ISNUMBER(jaar_zip[[#This Row],[etmaaltemperatuur]]),IF(jaar_zip[[#This Row],[etmaaltemperatuur]]&lt;stookgrens,stookgrens-jaar_zip[[#This Row],[etmaaltemperatuur]],0),"")</f>
        <v>6.6</v>
      </c>
      <c r="N2730" s="101">
        <f>IF(ISNUMBER(jaar_zip[[#This Row],[graaddagen]]),IF(OR(MONTH(jaar_zip[[#This Row],[Datum]])=1,MONTH(jaar_zip[[#This Row],[Datum]])=2,MONTH(jaar_zip[[#This Row],[Datum]])=11,MONTH(jaar_zip[[#This Row],[Datum]])=12),1.1,IF(OR(MONTH(jaar_zip[[#This Row],[Datum]])=3,MONTH(jaar_zip[[#This Row],[Datum]])=10),1,0.8))*jaar_zip[[#This Row],[graaddagen]],"")</f>
        <v>7.26</v>
      </c>
      <c r="O2730" s="101">
        <f>IF(ISNUMBER(jaar_zip[[#This Row],[etmaaltemperatuur]]),IF(jaar_zip[[#This Row],[etmaaltemperatuur]]&gt;stookgrens,jaar_zip[[#This Row],[etmaaltemperatuur]]-stookgrens,0),"")</f>
        <v>0</v>
      </c>
    </row>
    <row r="2731" spans="1:15" x14ac:dyDescent="0.3">
      <c r="A2731">
        <v>323</v>
      </c>
      <c r="B2731">
        <v>20240215</v>
      </c>
      <c r="C2731">
        <v>4.3</v>
      </c>
      <c r="D2731">
        <v>13.4</v>
      </c>
      <c r="E2731">
        <v>602</v>
      </c>
      <c r="F2731">
        <v>5.5</v>
      </c>
      <c r="G2731">
        <v>1011.9</v>
      </c>
      <c r="H2731">
        <v>83</v>
      </c>
      <c r="I2731" s="101" t="s">
        <v>34</v>
      </c>
      <c r="J2731" s="1">
        <f>DATEVALUE(RIGHT(jaar_zip[[#This Row],[YYYYMMDD]],2)&amp;"-"&amp;MID(jaar_zip[[#This Row],[YYYYMMDD]],5,2)&amp;"-"&amp;LEFT(jaar_zip[[#This Row],[YYYYMMDD]],4))</f>
        <v>45337</v>
      </c>
      <c r="K2731" s="101" t="str">
        <f>IF(AND(VALUE(MONTH(jaar_zip[[#This Row],[Datum]]))=1,VALUE(WEEKNUM(jaar_zip[[#This Row],[Datum]],21))&gt;51),RIGHT(YEAR(jaar_zip[[#This Row],[Datum]])-1,2),RIGHT(YEAR(jaar_zip[[#This Row],[Datum]]),2))&amp;"-"&amp; TEXT(WEEKNUM(jaar_zip[[#This Row],[Datum]],21),"00")</f>
        <v>24-07</v>
      </c>
      <c r="L2731" s="101">
        <f>MONTH(jaar_zip[[#This Row],[Datum]])</f>
        <v>2</v>
      </c>
      <c r="M2731" s="101">
        <f>IF(ISNUMBER(jaar_zip[[#This Row],[etmaaltemperatuur]]),IF(jaar_zip[[#This Row],[etmaaltemperatuur]]&lt;stookgrens,stookgrens-jaar_zip[[#This Row],[etmaaltemperatuur]],0),"")</f>
        <v>4.5999999999999996</v>
      </c>
      <c r="N2731" s="101">
        <f>IF(ISNUMBER(jaar_zip[[#This Row],[graaddagen]]),IF(OR(MONTH(jaar_zip[[#This Row],[Datum]])=1,MONTH(jaar_zip[[#This Row],[Datum]])=2,MONTH(jaar_zip[[#This Row],[Datum]])=11,MONTH(jaar_zip[[#This Row],[Datum]])=12),1.1,IF(OR(MONTH(jaar_zip[[#This Row],[Datum]])=3,MONTH(jaar_zip[[#This Row],[Datum]])=10),1,0.8))*jaar_zip[[#This Row],[graaddagen]],"")</f>
        <v>5.0599999999999996</v>
      </c>
      <c r="O2731" s="101">
        <f>IF(ISNUMBER(jaar_zip[[#This Row],[etmaaltemperatuur]]),IF(jaar_zip[[#This Row],[etmaaltemperatuur]]&gt;stookgrens,jaar_zip[[#This Row],[etmaaltemperatuur]]-stookgrens,0),"")</f>
        <v>0</v>
      </c>
    </row>
    <row r="2732" spans="1:15" x14ac:dyDescent="0.3">
      <c r="A2732">
        <v>323</v>
      </c>
      <c r="B2732">
        <v>20240216</v>
      </c>
      <c r="C2732">
        <v>4.8</v>
      </c>
      <c r="D2732">
        <v>11.2</v>
      </c>
      <c r="E2732">
        <v>393</v>
      </c>
      <c r="F2732">
        <v>1.8</v>
      </c>
      <c r="G2732">
        <v>1015.1</v>
      </c>
      <c r="H2732">
        <v>87</v>
      </c>
      <c r="I2732" s="101" t="s">
        <v>34</v>
      </c>
      <c r="J2732" s="1">
        <f>DATEVALUE(RIGHT(jaar_zip[[#This Row],[YYYYMMDD]],2)&amp;"-"&amp;MID(jaar_zip[[#This Row],[YYYYMMDD]],5,2)&amp;"-"&amp;LEFT(jaar_zip[[#This Row],[YYYYMMDD]],4))</f>
        <v>45338</v>
      </c>
      <c r="K2732" s="101" t="str">
        <f>IF(AND(VALUE(MONTH(jaar_zip[[#This Row],[Datum]]))=1,VALUE(WEEKNUM(jaar_zip[[#This Row],[Datum]],21))&gt;51),RIGHT(YEAR(jaar_zip[[#This Row],[Datum]])-1,2),RIGHT(YEAR(jaar_zip[[#This Row],[Datum]]),2))&amp;"-"&amp; TEXT(WEEKNUM(jaar_zip[[#This Row],[Datum]],21),"00")</f>
        <v>24-07</v>
      </c>
      <c r="L2732" s="101">
        <f>MONTH(jaar_zip[[#This Row],[Datum]])</f>
        <v>2</v>
      </c>
      <c r="M2732" s="101">
        <f>IF(ISNUMBER(jaar_zip[[#This Row],[etmaaltemperatuur]]),IF(jaar_zip[[#This Row],[etmaaltemperatuur]]&lt;stookgrens,stookgrens-jaar_zip[[#This Row],[etmaaltemperatuur]],0),"")</f>
        <v>6.8000000000000007</v>
      </c>
      <c r="N2732" s="101">
        <f>IF(ISNUMBER(jaar_zip[[#This Row],[graaddagen]]),IF(OR(MONTH(jaar_zip[[#This Row],[Datum]])=1,MONTH(jaar_zip[[#This Row],[Datum]])=2,MONTH(jaar_zip[[#This Row],[Datum]])=11,MONTH(jaar_zip[[#This Row],[Datum]])=12),1.1,IF(OR(MONTH(jaar_zip[[#This Row],[Datum]])=3,MONTH(jaar_zip[[#This Row],[Datum]])=10),1,0.8))*jaar_zip[[#This Row],[graaddagen]],"")</f>
        <v>7.4800000000000013</v>
      </c>
      <c r="O2732" s="101">
        <f>IF(ISNUMBER(jaar_zip[[#This Row],[etmaaltemperatuur]]),IF(jaar_zip[[#This Row],[etmaaltemperatuur]]&gt;stookgrens,jaar_zip[[#This Row],[etmaaltemperatuur]]-stookgrens,0),"")</f>
        <v>0</v>
      </c>
    </row>
    <row r="2733" spans="1:15" x14ac:dyDescent="0.3">
      <c r="A2733">
        <v>323</v>
      </c>
      <c r="B2733">
        <v>20240217</v>
      </c>
      <c r="C2733">
        <v>3.5</v>
      </c>
      <c r="D2733">
        <v>10.7</v>
      </c>
      <c r="E2733">
        <v>617</v>
      </c>
      <c r="F2733">
        <v>0</v>
      </c>
      <c r="G2733">
        <v>1030.5</v>
      </c>
      <c r="H2733">
        <v>87</v>
      </c>
      <c r="I2733" s="101" t="s">
        <v>34</v>
      </c>
      <c r="J2733" s="1">
        <f>DATEVALUE(RIGHT(jaar_zip[[#This Row],[YYYYMMDD]],2)&amp;"-"&amp;MID(jaar_zip[[#This Row],[YYYYMMDD]],5,2)&amp;"-"&amp;LEFT(jaar_zip[[#This Row],[YYYYMMDD]],4))</f>
        <v>45339</v>
      </c>
      <c r="K2733" s="101" t="str">
        <f>IF(AND(VALUE(MONTH(jaar_zip[[#This Row],[Datum]]))=1,VALUE(WEEKNUM(jaar_zip[[#This Row],[Datum]],21))&gt;51),RIGHT(YEAR(jaar_zip[[#This Row],[Datum]])-1,2),RIGHT(YEAR(jaar_zip[[#This Row],[Datum]]),2))&amp;"-"&amp; TEXT(WEEKNUM(jaar_zip[[#This Row],[Datum]],21),"00")</f>
        <v>24-07</v>
      </c>
      <c r="L2733" s="101">
        <f>MONTH(jaar_zip[[#This Row],[Datum]])</f>
        <v>2</v>
      </c>
      <c r="M2733" s="101">
        <f>IF(ISNUMBER(jaar_zip[[#This Row],[etmaaltemperatuur]]),IF(jaar_zip[[#This Row],[etmaaltemperatuur]]&lt;stookgrens,stookgrens-jaar_zip[[#This Row],[etmaaltemperatuur]],0),"")</f>
        <v>7.3000000000000007</v>
      </c>
      <c r="N2733" s="101">
        <f>IF(ISNUMBER(jaar_zip[[#This Row],[graaddagen]]),IF(OR(MONTH(jaar_zip[[#This Row],[Datum]])=1,MONTH(jaar_zip[[#This Row],[Datum]])=2,MONTH(jaar_zip[[#This Row],[Datum]])=11,MONTH(jaar_zip[[#This Row],[Datum]])=12),1.1,IF(OR(MONTH(jaar_zip[[#This Row],[Datum]])=3,MONTH(jaar_zip[[#This Row],[Datum]])=10),1,0.8))*jaar_zip[[#This Row],[graaddagen]],"")</f>
        <v>8.0300000000000011</v>
      </c>
      <c r="O2733" s="101">
        <f>IF(ISNUMBER(jaar_zip[[#This Row],[etmaaltemperatuur]]),IF(jaar_zip[[#This Row],[etmaaltemperatuur]]&gt;stookgrens,jaar_zip[[#This Row],[etmaaltemperatuur]]-stookgrens,0),"")</f>
        <v>0</v>
      </c>
    </row>
    <row r="2734" spans="1:15" x14ac:dyDescent="0.3">
      <c r="A2734">
        <v>323</v>
      </c>
      <c r="B2734">
        <v>20240218</v>
      </c>
      <c r="C2734">
        <v>7</v>
      </c>
      <c r="D2734">
        <v>10</v>
      </c>
      <c r="E2734">
        <v>202</v>
      </c>
      <c r="F2734">
        <v>9.3000000000000007</v>
      </c>
      <c r="G2734">
        <v>1025.0999999999999</v>
      </c>
      <c r="H2734">
        <v>90</v>
      </c>
      <c r="I2734" s="101" t="s">
        <v>34</v>
      </c>
      <c r="J2734" s="1">
        <f>DATEVALUE(RIGHT(jaar_zip[[#This Row],[YYYYMMDD]],2)&amp;"-"&amp;MID(jaar_zip[[#This Row],[YYYYMMDD]],5,2)&amp;"-"&amp;LEFT(jaar_zip[[#This Row],[YYYYMMDD]],4))</f>
        <v>45340</v>
      </c>
      <c r="K2734" s="101" t="str">
        <f>IF(AND(VALUE(MONTH(jaar_zip[[#This Row],[Datum]]))=1,VALUE(WEEKNUM(jaar_zip[[#This Row],[Datum]],21))&gt;51),RIGHT(YEAR(jaar_zip[[#This Row],[Datum]])-1,2),RIGHT(YEAR(jaar_zip[[#This Row],[Datum]]),2))&amp;"-"&amp; TEXT(WEEKNUM(jaar_zip[[#This Row],[Datum]],21),"00")</f>
        <v>24-07</v>
      </c>
      <c r="L2734" s="101">
        <f>MONTH(jaar_zip[[#This Row],[Datum]])</f>
        <v>2</v>
      </c>
      <c r="M2734" s="101">
        <f>IF(ISNUMBER(jaar_zip[[#This Row],[etmaaltemperatuur]]),IF(jaar_zip[[#This Row],[etmaaltemperatuur]]&lt;stookgrens,stookgrens-jaar_zip[[#This Row],[etmaaltemperatuur]],0),"")</f>
        <v>8</v>
      </c>
      <c r="N2734" s="101">
        <f>IF(ISNUMBER(jaar_zip[[#This Row],[graaddagen]]),IF(OR(MONTH(jaar_zip[[#This Row],[Datum]])=1,MONTH(jaar_zip[[#This Row],[Datum]])=2,MONTH(jaar_zip[[#This Row],[Datum]])=11,MONTH(jaar_zip[[#This Row],[Datum]])=12),1.1,IF(OR(MONTH(jaar_zip[[#This Row],[Datum]])=3,MONTH(jaar_zip[[#This Row],[Datum]])=10),1,0.8))*jaar_zip[[#This Row],[graaddagen]],"")</f>
        <v>8.8000000000000007</v>
      </c>
      <c r="O2734" s="101">
        <f>IF(ISNUMBER(jaar_zip[[#This Row],[etmaaltemperatuur]]),IF(jaar_zip[[#This Row],[etmaaltemperatuur]]&gt;stookgrens,jaar_zip[[#This Row],[etmaaltemperatuur]]-stookgrens,0),"")</f>
        <v>0</v>
      </c>
    </row>
    <row r="2735" spans="1:15" x14ac:dyDescent="0.3">
      <c r="A2735">
        <v>323</v>
      </c>
      <c r="B2735">
        <v>20240219</v>
      </c>
      <c r="C2735">
        <v>4.7</v>
      </c>
      <c r="D2735">
        <v>8.6</v>
      </c>
      <c r="E2735">
        <v>313</v>
      </c>
      <c r="F2735">
        <v>0.3</v>
      </c>
      <c r="G2735">
        <v>1027.9000000000001</v>
      </c>
      <c r="H2735">
        <v>93</v>
      </c>
      <c r="I2735" s="101" t="s">
        <v>34</v>
      </c>
      <c r="J2735" s="1">
        <f>DATEVALUE(RIGHT(jaar_zip[[#This Row],[YYYYMMDD]],2)&amp;"-"&amp;MID(jaar_zip[[#This Row],[YYYYMMDD]],5,2)&amp;"-"&amp;LEFT(jaar_zip[[#This Row],[YYYYMMDD]],4))</f>
        <v>45341</v>
      </c>
      <c r="K2735" s="101" t="str">
        <f>IF(AND(VALUE(MONTH(jaar_zip[[#This Row],[Datum]]))=1,VALUE(WEEKNUM(jaar_zip[[#This Row],[Datum]],21))&gt;51),RIGHT(YEAR(jaar_zip[[#This Row],[Datum]])-1,2),RIGHT(YEAR(jaar_zip[[#This Row],[Datum]]),2))&amp;"-"&amp; TEXT(WEEKNUM(jaar_zip[[#This Row],[Datum]],21),"00")</f>
        <v>24-08</v>
      </c>
      <c r="L2735" s="101">
        <f>MONTH(jaar_zip[[#This Row],[Datum]])</f>
        <v>2</v>
      </c>
      <c r="M2735" s="101">
        <f>IF(ISNUMBER(jaar_zip[[#This Row],[etmaaltemperatuur]]),IF(jaar_zip[[#This Row],[etmaaltemperatuur]]&lt;stookgrens,stookgrens-jaar_zip[[#This Row],[etmaaltemperatuur]],0),"")</f>
        <v>9.4</v>
      </c>
      <c r="N2735" s="101">
        <f>IF(ISNUMBER(jaar_zip[[#This Row],[graaddagen]]),IF(OR(MONTH(jaar_zip[[#This Row],[Datum]])=1,MONTH(jaar_zip[[#This Row],[Datum]])=2,MONTH(jaar_zip[[#This Row],[Datum]])=11,MONTH(jaar_zip[[#This Row],[Datum]])=12),1.1,IF(OR(MONTH(jaar_zip[[#This Row],[Datum]])=3,MONTH(jaar_zip[[#This Row],[Datum]])=10),1,0.8))*jaar_zip[[#This Row],[graaddagen]],"")</f>
        <v>10.340000000000002</v>
      </c>
      <c r="O2735" s="101">
        <f>IF(ISNUMBER(jaar_zip[[#This Row],[etmaaltemperatuur]]),IF(jaar_zip[[#This Row],[etmaaltemperatuur]]&gt;stookgrens,jaar_zip[[#This Row],[etmaaltemperatuur]]-stookgrens,0),"")</f>
        <v>0</v>
      </c>
    </row>
    <row r="2736" spans="1:15" x14ac:dyDescent="0.3">
      <c r="A2736">
        <v>323</v>
      </c>
      <c r="B2736">
        <v>20240220</v>
      </c>
      <c r="C2736">
        <v>5.0999999999999996</v>
      </c>
      <c r="D2736">
        <v>8.5</v>
      </c>
      <c r="E2736">
        <v>521</v>
      </c>
      <c r="F2736">
        <v>0</v>
      </c>
      <c r="G2736">
        <v>1026.5</v>
      </c>
      <c r="H2736">
        <v>88</v>
      </c>
      <c r="I2736" s="101" t="s">
        <v>34</v>
      </c>
      <c r="J2736" s="1">
        <f>DATEVALUE(RIGHT(jaar_zip[[#This Row],[YYYYMMDD]],2)&amp;"-"&amp;MID(jaar_zip[[#This Row],[YYYYMMDD]],5,2)&amp;"-"&amp;LEFT(jaar_zip[[#This Row],[YYYYMMDD]],4))</f>
        <v>45342</v>
      </c>
      <c r="K2736" s="101" t="str">
        <f>IF(AND(VALUE(MONTH(jaar_zip[[#This Row],[Datum]]))=1,VALUE(WEEKNUM(jaar_zip[[#This Row],[Datum]],21))&gt;51),RIGHT(YEAR(jaar_zip[[#This Row],[Datum]])-1,2),RIGHT(YEAR(jaar_zip[[#This Row],[Datum]]),2))&amp;"-"&amp; TEXT(WEEKNUM(jaar_zip[[#This Row],[Datum]],21),"00")</f>
        <v>24-08</v>
      </c>
      <c r="L2736" s="101">
        <f>MONTH(jaar_zip[[#This Row],[Datum]])</f>
        <v>2</v>
      </c>
      <c r="M2736" s="101">
        <f>IF(ISNUMBER(jaar_zip[[#This Row],[etmaaltemperatuur]]),IF(jaar_zip[[#This Row],[etmaaltemperatuur]]&lt;stookgrens,stookgrens-jaar_zip[[#This Row],[etmaaltemperatuur]],0),"")</f>
        <v>9.5</v>
      </c>
      <c r="N2736" s="101">
        <f>IF(ISNUMBER(jaar_zip[[#This Row],[graaddagen]]),IF(OR(MONTH(jaar_zip[[#This Row],[Datum]])=1,MONTH(jaar_zip[[#This Row],[Datum]])=2,MONTH(jaar_zip[[#This Row],[Datum]])=11,MONTH(jaar_zip[[#This Row],[Datum]])=12),1.1,IF(OR(MONTH(jaar_zip[[#This Row],[Datum]])=3,MONTH(jaar_zip[[#This Row],[Datum]])=10),1,0.8))*jaar_zip[[#This Row],[graaddagen]],"")</f>
        <v>10.450000000000001</v>
      </c>
      <c r="O2736" s="101">
        <f>IF(ISNUMBER(jaar_zip[[#This Row],[etmaaltemperatuur]]),IF(jaar_zip[[#This Row],[etmaaltemperatuur]]&gt;stookgrens,jaar_zip[[#This Row],[etmaaltemperatuur]]-stookgrens,0),"")</f>
        <v>0</v>
      </c>
    </row>
    <row r="2737" spans="1:15" x14ac:dyDescent="0.3">
      <c r="A2737">
        <v>323</v>
      </c>
      <c r="B2737">
        <v>20240221</v>
      </c>
      <c r="C2737">
        <v>6.5</v>
      </c>
      <c r="D2737">
        <v>9.1999999999999993</v>
      </c>
      <c r="E2737">
        <v>217</v>
      </c>
      <c r="F2737">
        <v>7</v>
      </c>
      <c r="G2737">
        <v>1010</v>
      </c>
      <c r="H2737">
        <v>91</v>
      </c>
      <c r="I2737" s="101" t="s">
        <v>34</v>
      </c>
      <c r="J2737" s="1">
        <f>DATEVALUE(RIGHT(jaar_zip[[#This Row],[YYYYMMDD]],2)&amp;"-"&amp;MID(jaar_zip[[#This Row],[YYYYMMDD]],5,2)&amp;"-"&amp;LEFT(jaar_zip[[#This Row],[YYYYMMDD]],4))</f>
        <v>45343</v>
      </c>
      <c r="K2737" s="101" t="str">
        <f>IF(AND(VALUE(MONTH(jaar_zip[[#This Row],[Datum]]))=1,VALUE(WEEKNUM(jaar_zip[[#This Row],[Datum]],21))&gt;51),RIGHT(YEAR(jaar_zip[[#This Row],[Datum]])-1,2),RIGHT(YEAR(jaar_zip[[#This Row],[Datum]]),2))&amp;"-"&amp; TEXT(WEEKNUM(jaar_zip[[#This Row],[Datum]],21),"00")</f>
        <v>24-08</v>
      </c>
      <c r="L2737" s="101">
        <f>MONTH(jaar_zip[[#This Row],[Datum]])</f>
        <v>2</v>
      </c>
      <c r="M2737" s="101">
        <f>IF(ISNUMBER(jaar_zip[[#This Row],[etmaaltemperatuur]]),IF(jaar_zip[[#This Row],[etmaaltemperatuur]]&lt;stookgrens,stookgrens-jaar_zip[[#This Row],[etmaaltemperatuur]],0),"")</f>
        <v>8.8000000000000007</v>
      </c>
      <c r="N2737" s="101">
        <f>IF(ISNUMBER(jaar_zip[[#This Row],[graaddagen]]),IF(OR(MONTH(jaar_zip[[#This Row],[Datum]])=1,MONTH(jaar_zip[[#This Row],[Datum]])=2,MONTH(jaar_zip[[#This Row],[Datum]])=11,MONTH(jaar_zip[[#This Row],[Datum]])=12),1.1,IF(OR(MONTH(jaar_zip[[#This Row],[Datum]])=3,MONTH(jaar_zip[[#This Row],[Datum]])=10),1,0.8))*jaar_zip[[#This Row],[graaddagen]],"")</f>
        <v>9.6800000000000015</v>
      </c>
      <c r="O2737" s="101">
        <f>IF(ISNUMBER(jaar_zip[[#This Row],[etmaaltemperatuur]]),IF(jaar_zip[[#This Row],[etmaaltemperatuur]]&gt;stookgrens,jaar_zip[[#This Row],[etmaaltemperatuur]]-stookgrens,0),"")</f>
        <v>0</v>
      </c>
    </row>
    <row r="2738" spans="1:15" x14ac:dyDescent="0.3">
      <c r="A2738">
        <v>323</v>
      </c>
      <c r="B2738">
        <v>20240222</v>
      </c>
      <c r="C2738">
        <v>7.8</v>
      </c>
      <c r="D2738">
        <v>9.6999999999999993</v>
      </c>
      <c r="E2738">
        <v>322</v>
      </c>
      <c r="F2738">
        <v>7.2</v>
      </c>
      <c r="G2738">
        <v>986.4</v>
      </c>
      <c r="H2738">
        <v>90</v>
      </c>
      <c r="I2738" s="101" t="s">
        <v>34</v>
      </c>
      <c r="J2738" s="1">
        <f>DATEVALUE(RIGHT(jaar_zip[[#This Row],[YYYYMMDD]],2)&amp;"-"&amp;MID(jaar_zip[[#This Row],[YYYYMMDD]],5,2)&amp;"-"&amp;LEFT(jaar_zip[[#This Row],[YYYYMMDD]],4))</f>
        <v>45344</v>
      </c>
      <c r="K2738" s="101" t="str">
        <f>IF(AND(VALUE(MONTH(jaar_zip[[#This Row],[Datum]]))=1,VALUE(WEEKNUM(jaar_zip[[#This Row],[Datum]],21))&gt;51),RIGHT(YEAR(jaar_zip[[#This Row],[Datum]])-1,2),RIGHT(YEAR(jaar_zip[[#This Row],[Datum]]),2))&amp;"-"&amp; TEXT(WEEKNUM(jaar_zip[[#This Row],[Datum]],21),"00")</f>
        <v>24-08</v>
      </c>
      <c r="L2738" s="101">
        <f>MONTH(jaar_zip[[#This Row],[Datum]])</f>
        <v>2</v>
      </c>
      <c r="M2738" s="101">
        <f>IF(ISNUMBER(jaar_zip[[#This Row],[etmaaltemperatuur]]),IF(jaar_zip[[#This Row],[etmaaltemperatuur]]&lt;stookgrens,stookgrens-jaar_zip[[#This Row],[etmaaltemperatuur]],0),"")</f>
        <v>8.3000000000000007</v>
      </c>
      <c r="N2738" s="101">
        <f>IF(ISNUMBER(jaar_zip[[#This Row],[graaddagen]]),IF(OR(MONTH(jaar_zip[[#This Row],[Datum]])=1,MONTH(jaar_zip[[#This Row],[Datum]])=2,MONTH(jaar_zip[[#This Row],[Datum]])=11,MONTH(jaar_zip[[#This Row],[Datum]])=12),1.1,IF(OR(MONTH(jaar_zip[[#This Row],[Datum]])=3,MONTH(jaar_zip[[#This Row],[Datum]])=10),1,0.8))*jaar_zip[[#This Row],[graaddagen]],"")</f>
        <v>9.1300000000000008</v>
      </c>
      <c r="O2738" s="101">
        <f>IF(ISNUMBER(jaar_zip[[#This Row],[etmaaltemperatuur]]),IF(jaar_zip[[#This Row],[etmaaltemperatuur]]&gt;stookgrens,jaar_zip[[#This Row],[etmaaltemperatuur]]-stookgrens,0),"")</f>
        <v>0</v>
      </c>
    </row>
    <row r="2739" spans="1:15" x14ac:dyDescent="0.3">
      <c r="A2739">
        <v>323</v>
      </c>
      <c r="B2739">
        <v>20240223</v>
      </c>
      <c r="C2739">
        <v>6.3</v>
      </c>
      <c r="D2739">
        <v>5.8</v>
      </c>
      <c r="E2739">
        <v>483</v>
      </c>
      <c r="F2739">
        <v>3.9</v>
      </c>
      <c r="G2739">
        <v>990.2</v>
      </c>
      <c r="H2739">
        <v>84</v>
      </c>
      <c r="I2739" s="101" t="s">
        <v>34</v>
      </c>
      <c r="J2739" s="1">
        <f>DATEVALUE(RIGHT(jaar_zip[[#This Row],[YYYYMMDD]],2)&amp;"-"&amp;MID(jaar_zip[[#This Row],[YYYYMMDD]],5,2)&amp;"-"&amp;LEFT(jaar_zip[[#This Row],[YYYYMMDD]],4))</f>
        <v>45345</v>
      </c>
      <c r="K2739" s="101" t="str">
        <f>IF(AND(VALUE(MONTH(jaar_zip[[#This Row],[Datum]]))=1,VALUE(WEEKNUM(jaar_zip[[#This Row],[Datum]],21))&gt;51),RIGHT(YEAR(jaar_zip[[#This Row],[Datum]])-1,2),RIGHT(YEAR(jaar_zip[[#This Row],[Datum]]),2))&amp;"-"&amp; TEXT(WEEKNUM(jaar_zip[[#This Row],[Datum]],21),"00")</f>
        <v>24-08</v>
      </c>
      <c r="L2739" s="101">
        <f>MONTH(jaar_zip[[#This Row],[Datum]])</f>
        <v>2</v>
      </c>
      <c r="M2739" s="101">
        <f>IF(ISNUMBER(jaar_zip[[#This Row],[etmaaltemperatuur]]),IF(jaar_zip[[#This Row],[etmaaltemperatuur]]&lt;stookgrens,stookgrens-jaar_zip[[#This Row],[etmaaltemperatuur]],0),"")</f>
        <v>12.2</v>
      </c>
      <c r="N2739" s="101">
        <f>IF(ISNUMBER(jaar_zip[[#This Row],[graaddagen]]),IF(OR(MONTH(jaar_zip[[#This Row],[Datum]])=1,MONTH(jaar_zip[[#This Row],[Datum]])=2,MONTH(jaar_zip[[#This Row],[Datum]])=11,MONTH(jaar_zip[[#This Row],[Datum]])=12),1.1,IF(OR(MONTH(jaar_zip[[#This Row],[Datum]])=3,MONTH(jaar_zip[[#This Row],[Datum]])=10),1,0.8))*jaar_zip[[#This Row],[graaddagen]],"")</f>
        <v>13.42</v>
      </c>
      <c r="O2739" s="101">
        <f>IF(ISNUMBER(jaar_zip[[#This Row],[etmaaltemperatuur]]),IF(jaar_zip[[#This Row],[etmaaltemperatuur]]&gt;stookgrens,jaar_zip[[#This Row],[etmaaltemperatuur]]-stookgrens,0),"")</f>
        <v>0</v>
      </c>
    </row>
    <row r="2740" spans="1:15" x14ac:dyDescent="0.3">
      <c r="A2740">
        <v>323</v>
      </c>
      <c r="B2740">
        <v>20240224</v>
      </c>
      <c r="C2740">
        <v>4.5999999999999996</v>
      </c>
      <c r="D2740">
        <v>5.4</v>
      </c>
      <c r="E2740">
        <v>587</v>
      </c>
      <c r="F2740">
        <v>5.6</v>
      </c>
      <c r="G2740">
        <v>997.3</v>
      </c>
      <c r="H2740">
        <v>87</v>
      </c>
      <c r="I2740" s="101" t="s">
        <v>34</v>
      </c>
      <c r="J2740" s="1">
        <f>DATEVALUE(RIGHT(jaar_zip[[#This Row],[YYYYMMDD]],2)&amp;"-"&amp;MID(jaar_zip[[#This Row],[YYYYMMDD]],5,2)&amp;"-"&amp;LEFT(jaar_zip[[#This Row],[YYYYMMDD]],4))</f>
        <v>45346</v>
      </c>
      <c r="K2740" s="101" t="str">
        <f>IF(AND(VALUE(MONTH(jaar_zip[[#This Row],[Datum]]))=1,VALUE(WEEKNUM(jaar_zip[[#This Row],[Datum]],21))&gt;51),RIGHT(YEAR(jaar_zip[[#This Row],[Datum]])-1,2),RIGHT(YEAR(jaar_zip[[#This Row],[Datum]]),2))&amp;"-"&amp; TEXT(WEEKNUM(jaar_zip[[#This Row],[Datum]],21),"00")</f>
        <v>24-08</v>
      </c>
      <c r="L2740" s="101">
        <f>MONTH(jaar_zip[[#This Row],[Datum]])</f>
        <v>2</v>
      </c>
      <c r="M2740" s="101">
        <f>IF(ISNUMBER(jaar_zip[[#This Row],[etmaaltemperatuur]]),IF(jaar_zip[[#This Row],[etmaaltemperatuur]]&lt;stookgrens,stookgrens-jaar_zip[[#This Row],[etmaaltemperatuur]],0),"")</f>
        <v>12.6</v>
      </c>
      <c r="N2740" s="101">
        <f>IF(ISNUMBER(jaar_zip[[#This Row],[graaddagen]]),IF(OR(MONTH(jaar_zip[[#This Row],[Datum]])=1,MONTH(jaar_zip[[#This Row],[Datum]])=2,MONTH(jaar_zip[[#This Row],[Datum]])=11,MONTH(jaar_zip[[#This Row],[Datum]])=12),1.1,IF(OR(MONTH(jaar_zip[[#This Row],[Datum]])=3,MONTH(jaar_zip[[#This Row],[Datum]])=10),1,0.8))*jaar_zip[[#This Row],[graaddagen]],"")</f>
        <v>13.860000000000001</v>
      </c>
      <c r="O2740" s="101">
        <f>IF(ISNUMBER(jaar_zip[[#This Row],[etmaaltemperatuur]]),IF(jaar_zip[[#This Row],[etmaaltemperatuur]]&gt;stookgrens,jaar_zip[[#This Row],[etmaaltemperatuur]]-stookgrens,0),"")</f>
        <v>0</v>
      </c>
    </row>
    <row r="2741" spans="1:15" x14ac:dyDescent="0.3">
      <c r="A2741">
        <v>323</v>
      </c>
      <c r="B2741">
        <v>20240225</v>
      </c>
      <c r="C2741">
        <v>4.5</v>
      </c>
      <c r="D2741">
        <v>7</v>
      </c>
      <c r="E2741">
        <v>675</v>
      </c>
      <c r="F2741">
        <v>0</v>
      </c>
      <c r="G2741">
        <v>998.6</v>
      </c>
      <c r="H2741">
        <v>83</v>
      </c>
      <c r="I2741" s="101" t="s">
        <v>34</v>
      </c>
      <c r="J2741" s="1">
        <f>DATEVALUE(RIGHT(jaar_zip[[#This Row],[YYYYMMDD]],2)&amp;"-"&amp;MID(jaar_zip[[#This Row],[YYYYMMDD]],5,2)&amp;"-"&amp;LEFT(jaar_zip[[#This Row],[YYYYMMDD]],4))</f>
        <v>45347</v>
      </c>
      <c r="K2741" s="101" t="str">
        <f>IF(AND(VALUE(MONTH(jaar_zip[[#This Row],[Datum]]))=1,VALUE(WEEKNUM(jaar_zip[[#This Row],[Datum]],21))&gt;51),RIGHT(YEAR(jaar_zip[[#This Row],[Datum]])-1,2),RIGHT(YEAR(jaar_zip[[#This Row],[Datum]]),2))&amp;"-"&amp; TEXT(WEEKNUM(jaar_zip[[#This Row],[Datum]],21),"00")</f>
        <v>24-08</v>
      </c>
      <c r="L2741" s="101">
        <f>MONTH(jaar_zip[[#This Row],[Datum]])</f>
        <v>2</v>
      </c>
      <c r="M2741" s="101">
        <f>IF(ISNUMBER(jaar_zip[[#This Row],[etmaaltemperatuur]]),IF(jaar_zip[[#This Row],[etmaaltemperatuur]]&lt;stookgrens,stookgrens-jaar_zip[[#This Row],[etmaaltemperatuur]],0),"")</f>
        <v>11</v>
      </c>
      <c r="N2741" s="101">
        <f>IF(ISNUMBER(jaar_zip[[#This Row],[graaddagen]]),IF(OR(MONTH(jaar_zip[[#This Row],[Datum]])=1,MONTH(jaar_zip[[#This Row],[Datum]])=2,MONTH(jaar_zip[[#This Row],[Datum]])=11,MONTH(jaar_zip[[#This Row],[Datum]])=12),1.1,IF(OR(MONTH(jaar_zip[[#This Row],[Datum]])=3,MONTH(jaar_zip[[#This Row],[Datum]])=10),1,0.8))*jaar_zip[[#This Row],[graaddagen]],"")</f>
        <v>12.100000000000001</v>
      </c>
      <c r="O2741" s="101">
        <f>IF(ISNUMBER(jaar_zip[[#This Row],[etmaaltemperatuur]]),IF(jaar_zip[[#This Row],[etmaaltemperatuur]]&gt;stookgrens,jaar_zip[[#This Row],[etmaaltemperatuur]]-stookgrens,0),"")</f>
        <v>0</v>
      </c>
    </row>
    <row r="2742" spans="1:15" x14ac:dyDescent="0.3">
      <c r="A2742">
        <v>323</v>
      </c>
      <c r="B2742">
        <v>20240226</v>
      </c>
      <c r="C2742">
        <v>9.6</v>
      </c>
      <c r="D2742">
        <v>5.8</v>
      </c>
      <c r="E2742">
        <v>292</v>
      </c>
      <c r="F2742">
        <v>8.1999999999999993</v>
      </c>
      <c r="G2742">
        <v>1005.9</v>
      </c>
      <c r="H2742">
        <v>85</v>
      </c>
      <c r="I2742" s="101" t="s">
        <v>34</v>
      </c>
      <c r="J2742" s="1">
        <f>DATEVALUE(RIGHT(jaar_zip[[#This Row],[YYYYMMDD]],2)&amp;"-"&amp;MID(jaar_zip[[#This Row],[YYYYMMDD]],5,2)&amp;"-"&amp;LEFT(jaar_zip[[#This Row],[YYYYMMDD]],4))</f>
        <v>45348</v>
      </c>
      <c r="K2742" s="101" t="str">
        <f>IF(AND(VALUE(MONTH(jaar_zip[[#This Row],[Datum]]))=1,VALUE(WEEKNUM(jaar_zip[[#This Row],[Datum]],21))&gt;51),RIGHT(YEAR(jaar_zip[[#This Row],[Datum]])-1,2),RIGHT(YEAR(jaar_zip[[#This Row],[Datum]]),2))&amp;"-"&amp; TEXT(WEEKNUM(jaar_zip[[#This Row],[Datum]],21),"00")</f>
        <v>24-09</v>
      </c>
      <c r="L2742" s="101">
        <f>MONTH(jaar_zip[[#This Row],[Datum]])</f>
        <v>2</v>
      </c>
      <c r="M2742" s="101">
        <f>IF(ISNUMBER(jaar_zip[[#This Row],[etmaaltemperatuur]]),IF(jaar_zip[[#This Row],[etmaaltemperatuur]]&lt;stookgrens,stookgrens-jaar_zip[[#This Row],[etmaaltemperatuur]],0),"")</f>
        <v>12.2</v>
      </c>
      <c r="N2742" s="101">
        <f>IF(ISNUMBER(jaar_zip[[#This Row],[graaddagen]]),IF(OR(MONTH(jaar_zip[[#This Row],[Datum]])=1,MONTH(jaar_zip[[#This Row],[Datum]])=2,MONTH(jaar_zip[[#This Row],[Datum]])=11,MONTH(jaar_zip[[#This Row],[Datum]])=12),1.1,IF(OR(MONTH(jaar_zip[[#This Row],[Datum]])=3,MONTH(jaar_zip[[#This Row],[Datum]])=10),1,0.8))*jaar_zip[[#This Row],[graaddagen]],"")</f>
        <v>13.42</v>
      </c>
      <c r="O2742" s="101">
        <f>IF(ISNUMBER(jaar_zip[[#This Row],[etmaaltemperatuur]]),IF(jaar_zip[[#This Row],[etmaaltemperatuur]]&gt;stookgrens,jaar_zip[[#This Row],[etmaaltemperatuur]]-stookgrens,0),"")</f>
        <v>0</v>
      </c>
    </row>
    <row r="2743" spans="1:15" x14ac:dyDescent="0.3">
      <c r="A2743">
        <v>323</v>
      </c>
      <c r="B2743">
        <v>20240227</v>
      </c>
      <c r="C2743">
        <v>4.5</v>
      </c>
      <c r="D2743">
        <v>5.4</v>
      </c>
      <c r="E2743">
        <v>1139</v>
      </c>
      <c r="F2743">
        <v>0</v>
      </c>
      <c r="G2743">
        <v>1019</v>
      </c>
      <c r="H2743">
        <v>83</v>
      </c>
      <c r="I2743" s="101" t="s">
        <v>34</v>
      </c>
      <c r="J2743" s="1">
        <f>DATEVALUE(RIGHT(jaar_zip[[#This Row],[YYYYMMDD]],2)&amp;"-"&amp;MID(jaar_zip[[#This Row],[YYYYMMDD]],5,2)&amp;"-"&amp;LEFT(jaar_zip[[#This Row],[YYYYMMDD]],4))</f>
        <v>45349</v>
      </c>
      <c r="K2743" s="101" t="str">
        <f>IF(AND(VALUE(MONTH(jaar_zip[[#This Row],[Datum]]))=1,VALUE(WEEKNUM(jaar_zip[[#This Row],[Datum]],21))&gt;51),RIGHT(YEAR(jaar_zip[[#This Row],[Datum]])-1,2),RIGHT(YEAR(jaar_zip[[#This Row],[Datum]]),2))&amp;"-"&amp; TEXT(WEEKNUM(jaar_zip[[#This Row],[Datum]],21),"00")</f>
        <v>24-09</v>
      </c>
      <c r="L2743" s="101">
        <f>MONTH(jaar_zip[[#This Row],[Datum]])</f>
        <v>2</v>
      </c>
      <c r="M2743" s="101">
        <f>IF(ISNUMBER(jaar_zip[[#This Row],[etmaaltemperatuur]]),IF(jaar_zip[[#This Row],[etmaaltemperatuur]]&lt;stookgrens,stookgrens-jaar_zip[[#This Row],[etmaaltemperatuur]],0),"")</f>
        <v>12.6</v>
      </c>
      <c r="N2743" s="101">
        <f>IF(ISNUMBER(jaar_zip[[#This Row],[graaddagen]]),IF(OR(MONTH(jaar_zip[[#This Row],[Datum]])=1,MONTH(jaar_zip[[#This Row],[Datum]])=2,MONTH(jaar_zip[[#This Row],[Datum]])=11,MONTH(jaar_zip[[#This Row],[Datum]])=12),1.1,IF(OR(MONTH(jaar_zip[[#This Row],[Datum]])=3,MONTH(jaar_zip[[#This Row],[Datum]])=10),1,0.8))*jaar_zip[[#This Row],[graaddagen]],"")</f>
        <v>13.860000000000001</v>
      </c>
      <c r="O2743" s="101">
        <f>IF(ISNUMBER(jaar_zip[[#This Row],[etmaaltemperatuur]]),IF(jaar_zip[[#This Row],[etmaaltemperatuur]]&gt;stookgrens,jaar_zip[[#This Row],[etmaaltemperatuur]]-stookgrens,0),"")</f>
        <v>0</v>
      </c>
    </row>
    <row r="2744" spans="1:15" x14ac:dyDescent="0.3">
      <c r="A2744">
        <v>323</v>
      </c>
      <c r="B2744">
        <v>20240228</v>
      </c>
      <c r="C2744">
        <v>4.3</v>
      </c>
      <c r="D2744">
        <v>7.1</v>
      </c>
      <c r="E2744">
        <v>410</v>
      </c>
      <c r="F2744">
        <v>-0.1</v>
      </c>
      <c r="G2744">
        <v>1019.2</v>
      </c>
      <c r="H2744">
        <v>90</v>
      </c>
      <c r="I2744" s="101" t="s">
        <v>34</v>
      </c>
      <c r="J2744" s="1">
        <f>DATEVALUE(RIGHT(jaar_zip[[#This Row],[YYYYMMDD]],2)&amp;"-"&amp;MID(jaar_zip[[#This Row],[YYYYMMDD]],5,2)&amp;"-"&amp;LEFT(jaar_zip[[#This Row],[YYYYMMDD]],4))</f>
        <v>45350</v>
      </c>
      <c r="K2744" s="101" t="str">
        <f>IF(AND(VALUE(MONTH(jaar_zip[[#This Row],[Datum]]))=1,VALUE(WEEKNUM(jaar_zip[[#This Row],[Datum]],21))&gt;51),RIGHT(YEAR(jaar_zip[[#This Row],[Datum]])-1,2),RIGHT(YEAR(jaar_zip[[#This Row],[Datum]]),2))&amp;"-"&amp; TEXT(WEEKNUM(jaar_zip[[#This Row],[Datum]],21),"00")</f>
        <v>24-09</v>
      </c>
      <c r="L2744" s="101">
        <f>MONTH(jaar_zip[[#This Row],[Datum]])</f>
        <v>2</v>
      </c>
      <c r="M2744" s="101">
        <f>IF(ISNUMBER(jaar_zip[[#This Row],[etmaaltemperatuur]]),IF(jaar_zip[[#This Row],[etmaaltemperatuur]]&lt;stookgrens,stookgrens-jaar_zip[[#This Row],[etmaaltemperatuur]],0),"")</f>
        <v>10.9</v>
      </c>
      <c r="N2744" s="101">
        <f>IF(ISNUMBER(jaar_zip[[#This Row],[graaddagen]]),IF(OR(MONTH(jaar_zip[[#This Row],[Datum]])=1,MONTH(jaar_zip[[#This Row],[Datum]])=2,MONTH(jaar_zip[[#This Row],[Datum]])=11,MONTH(jaar_zip[[#This Row],[Datum]])=12),1.1,IF(OR(MONTH(jaar_zip[[#This Row],[Datum]])=3,MONTH(jaar_zip[[#This Row],[Datum]])=10),1,0.8))*jaar_zip[[#This Row],[graaddagen]],"")</f>
        <v>11.990000000000002</v>
      </c>
      <c r="O2744" s="101">
        <f>IF(ISNUMBER(jaar_zip[[#This Row],[etmaaltemperatuur]]),IF(jaar_zip[[#This Row],[etmaaltemperatuur]]&gt;stookgrens,jaar_zip[[#This Row],[etmaaltemperatuur]]-stookgrens,0),"")</f>
        <v>0</v>
      </c>
    </row>
    <row r="2745" spans="1:15" x14ac:dyDescent="0.3">
      <c r="A2745">
        <v>323</v>
      </c>
      <c r="B2745">
        <v>20240229</v>
      </c>
      <c r="C2745">
        <v>5.6</v>
      </c>
      <c r="D2745">
        <v>8.8000000000000007</v>
      </c>
      <c r="E2745">
        <v>224</v>
      </c>
      <c r="F2745">
        <v>2.5</v>
      </c>
      <c r="G2745">
        <v>1006.7</v>
      </c>
      <c r="H2745">
        <v>94</v>
      </c>
      <c r="I2745" s="101" t="s">
        <v>34</v>
      </c>
      <c r="J2745" s="1">
        <f>DATEVALUE(RIGHT(jaar_zip[[#This Row],[YYYYMMDD]],2)&amp;"-"&amp;MID(jaar_zip[[#This Row],[YYYYMMDD]],5,2)&amp;"-"&amp;LEFT(jaar_zip[[#This Row],[YYYYMMDD]],4))</f>
        <v>45351</v>
      </c>
      <c r="K2745" s="101" t="str">
        <f>IF(AND(VALUE(MONTH(jaar_zip[[#This Row],[Datum]]))=1,VALUE(WEEKNUM(jaar_zip[[#This Row],[Datum]],21))&gt;51),RIGHT(YEAR(jaar_zip[[#This Row],[Datum]])-1,2),RIGHT(YEAR(jaar_zip[[#This Row],[Datum]]),2))&amp;"-"&amp; TEXT(WEEKNUM(jaar_zip[[#This Row],[Datum]],21),"00")</f>
        <v>24-09</v>
      </c>
      <c r="L2745" s="101">
        <f>MONTH(jaar_zip[[#This Row],[Datum]])</f>
        <v>2</v>
      </c>
      <c r="M2745" s="101">
        <f>IF(ISNUMBER(jaar_zip[[#This Row],[etmaaltemperatuur]]),IF(jaar_zip[[#This Row],[etmaaltemperatuur]]&lt;stookgrens,stookgrens-jaar_zip[[#This Row],[etmaaltemperatuur]],0),"")</f>
        <v>9.1999999999999993</v>
      </c>
      <c r="N2745" s="101">
        <f>IF(ISNUMBER(jaar_zip[[#This Row],[graaddagen]]),IF(OR(MONTH(jaar_zip[[#This Row],[Datum]])=1,MONTH(jaar_zip[[#This Row],[Datum]])=2,MONTH(jaar_zip[[#This Row],[Datum]])=11,MONTH(jaar_zip[[#This Row],[Datum]])=12),1.1,IF(OR(MONTH(jaar_zip[[#This Row],[Datum]])=3,MONTH(jaar_zip[[#This Row],[Datum]])=10),1,0.8))*jaar_zip[[#This Row],[graaddagen]],"")</f>
        <v>10.119999999999999</v>
      </c>
      <c r="O2745" s="101">
        <f>IF(ISNUMBER(jaar_zip[[#This Row],[etmaaltemperatuur]]),IF(jaar_zip[[#This Row],[etmaaltemperatuur]]&gt;stookgrens,jaar_zip[[#This Row],[etmaaltemperatuur]]-stookgrens,0),"")</f>
        <v>0</v>
      </c>
    </row>
    <row r="2746" spans="1:15" x14ac:dyDescent="0.3">
      <c r="A2746">
        <v>323</v>
      </c>
      <c r="B2746">
        <v>20240301</v>
      </c>
      <c r="C2746">
        <v>6.2</v>
      </c>
      <c r="D2746">
        <v>6.8</v>
      </c>
      <c r="E2746">
        <v>561</v>
      </c>
      <c r="F2746">
        <v>8.4</v>
      </c>
      <c r="G2746">
        <v>999.2</v>
      </c>
      <c r="H2746">
        <v>87</v>
      </c>
      <c r="I2746" s="101" t="s">
        <v>34</v>
      </c>
      <c r="J2746" s="1">
        <f>DATEVALUE(RIGHT(jaar_zip[[#This Row],[YYYYMMDD]],2)&amp;"-"&amp;MID(jaar_zip[[#This Row],[YYYYMMDD]],5,2)&amp;"-"&amp;LEFT(jaar_zip[[#This Row],[YYYYMMDD]],4))</f>
        <v>45352</v>
      </c>
      <c r="K2746" s="101" t="str">
        <f>IF(AND(VALUE(MONTH(jaar_zip[[#This Row],[Datum]]))=1,VALUE(WEEKNUM(jaar_zip[[#This Row],[Datum]],21))&gt;51),RIGHT(YEAR(jaar_zip[[#This Row],[Datum]])-1,2),RIGHT(YEAR(jaar_zip[[#This Row],[Datum]]),2))&amp;"-"&amp; TEXT(WEEKNUM(jaar_zip[[#This Row],[Datum]],21),"00")</f>
        <v>24-09</v>
      </c>
      <c r="L2746" s="101">
        <f>MONTH(jaar_zip[[#This Row],[Datum]])</f>
        <v>3</v>
      </c>
      <c r="M2746" s="101">
        <f>IF(ISNUMBER(jaar_zip[[#This Row],[etmaaltemperatuur]]),IF(jaar_zip[[#This Row],[etmaaltemperatuur]]&lt;stookgrens,stookgrens-jaar_zip[[#This Row],[etmaaltemperatuur]],0),"")</f>
        <v>11.2</v>
      </c>
      <c r="N2746" s="101">
        <f>IF(ISNUMBER(jaar_zip[[#This Row],[graaddagen]]),IF(OR(MONTH(jaar_zip[[#This Row],[Datum]])=1,MONTH(jaar_zip[[#This Row],[Datum]])=2,MONTH(jaar_zip[[#This Row],[Datum]])=11,MONTH(jaar_zip[[#This Row],[Datum]])=12),1.1,IF(OR(MONTH(jaar_zip[[#This Row],[Datum]])=3,MONTH(jaar_zip[[#This Row],[Datum]])=10),1,0.8))*jaar_zip[[#This Row],[graaddagen]],"")</f>
        <v>11.2</v>
      </c>
      <c r="O2746" s="101">
        <f>IF(ISNUMBER(jaar_zip[[#This Row],[etmaaltemperatuur]]),IF(jaar_zip[[#This Row],[etmaaltemperatuur]]&gt;stookgrens,jaar_zip[[#This Row],[etmaaltemperatuur]]-stookgrens,0),"")</f>
        <v>0</v>
      </c>
    </row>
    <row r="2747" spans="1:15" x14ac:dyDescent="0.3">
      <c r="A2747">
        <v>323</v>
      </c>
      <c r="B2747">
        <v>20240302</v>
      </c>
      <c r="C2747">
        <v>4.8</v>
      </c>
      <c r="D2747">
        <v>7.9</v>
      </c>
      <c r="E2747">
        <v>710</v>
      </c>
      <c r="F2747">
        <v>2.5</v>
      </c>
      <c r="G2747">
        <v>997.6</v>
      </c>
      <c r="H2747">
        <v>84</v>
      </c>
      <c r="I2747" s="101" t="s">
        <v>34</v>
      </c>
      <c r="J2747" s="1">
        <f>DATEVALUE(RIGHT(jaar_zip[[#This Row],[YYYYMMDD]],2)&amp;"-"&amp;MID(jaar_zip[[#This Row],[YYYYMMDD]],5,2)&amp;"-"&amp;LEFT(jaar_zip[[#This Row],[YYYYMMDD]],4))</f>
        <v>45353</v>
      </c>
      <c r="K2747" s="101" t="str">
        <f>IF(AND(VALUE(MONTH(jaar_zip[[#This Row],[Datum]]))=1,VALUE(WEEKNUM(jaar_zip[[#This Row],[Datum]],21))&gt;51),RIGHT(YEAR(jaar_zip[[#This Row],[Datum]])-1,2),RIGHT(YEAR(jaar_zip[[#This Row],[Datum]]),2))&amp;"-"&amp; TEXT(WEEKNUM(jaar_zip[[#This Row],[Datum]],21),"00")</f>
        <v>24-09</v>
      </c>
      <c r="L2747" s="101">
        <f>MONTH(jaar_zip[[#This Row],[Datum]])</f>
        <v>3</v>
      </c>
      <c r="M2747" s="101">
        <f>IF(ISNUMBER(jaar_zip[[#This Row],[etmaaltemperatuur]]),IF(jaar_zip[[#This Row],[etmaaltemperatuur]]&lt;stookgrens,stookgrens-jaar_zip[[#This Row],[etmaaltemperatuur]],0),"")</f>
        <v>10.1</v>
      </c>
      <c r="N2747" s="101">
        <f>IF(ISNUMBER(jaar_zip[[#This Row],[graaddagen]]),IF(OR(MONTH(jaar_zip[[#This Row],[Datum]])=1,MONTH(jaar_zip[[#This Row],[Datum]])=2,MONTH(jaar_zip[[#This Row],[Datum]])=11,MONTH(jaar_zip[[#This Row],[Datum]])=12),1.1,IF(OR(MONTH(jaar_zip[[#This Row],[Datum]])=3,MONTH(jaar_zip[[#This Row],[Datum]])=10),1,0.8))*jaar_zip[[#This Row],[graaddagen]],"")</f>
        <v>10.1</v>
      </c>
      <c r="O2747" s="101">
        <f>IF(ISNUMBER(jaar_zip[[#This Row],[etmaaltemperatuur]]),IF(jaar_zip[[#This Row],[etmaaltemperatuur]]&gt;stookgrens,jaar_zip[[#This Row],[etmaaltemperatuur]]-stookgrens,0),"")</f>
        <v>0</v>
      </c>
    </row>
    <row r="2748" spans="1:15" x14ac:dyDescent="0.3">
      <c r="A2748">
        <v>323</v>
      </c>
      <c r="B2748">
        <v>20240303</v>
      </c>
      <c r="C2748">
        <v>3.6</v>
      </c>
      <c r="D2748">
        <v>7.2</v>
      </c>
      <c r="E2748">
        <v>287</v>
      </c>
      <c r="F2748">
        <v>0.2</v>
      </c>
      <c r="G2748">
        <v>1002.5</v>
      </c>
      <c r="H2748">
        <v>93</v>
      </c>
      <c r="I2748" s="101" t="s">
        <v>34</v>
      </c>
      <c r="J2748" s="1">
        <f>DATEVALUE(RIGHT(jaar_zip[[#This Row],[YYYYMMDD]],2)&amp;"-"&amp;MID(jaar_zip[[#This Row],[YYYYMMDD]],5,2)&amp;"-"&amp;LEFT(jaar_zip[[#This Row],[YYYYMMDD]],4))</f>
        <v>45354</v>
      </c>
      <c r="K2748" s="101" t="str">
        <f>IF(AND(VALUE(MONTH(jaar_zip[[#This Row],[Datum]]))=1,VALUE(WEEKNUM(jaar_zip[[#This Row],[Datum]],21))&gt;51),RIGHT(YEAR(jaar_zip[[#This Row],[Datum]])-1,2),RIGHT(YEAR(jaar_zip[[#This Row],[Datum]]),2))&amp;"-"&amp; TEXT(WEEKNUM(jaar_zip[[#This Row],[Datum]],21),"00")</f>
        <v>24-09</v>
      </c>
      <c r="L2748" s="101">
        <f>MONTH(jaar_zip[[#This Row],[Datum]])</f>
        <v>3</v>
      </c>
      <c r="M2748" s="101">
        <f>IF(ISNUMBER(jaar_zip[[#This Row],[etmaaltemperatuur]]),IF(jaar_zip[[#This Row],[etmaaltemperatuur]]&lt;stookgrens,stookgrens-jaar_zip[[#This Row],[etmaaltemperatuur]],0),"")</f>
        <v>10.8</v>
      </c>
      <c r="N2748" s="101">
        <f>IF(ISNUMBER(jaar_zip[[#This Row],[graaddagen]]),IF(OR(MONTH(jaar_zip[[#This Row],[Datum]])=1,MONTH(jaar_zip[[#This Row],[Datum]])=2,MONTH(jaar_zip[[#This Row],[Datum]])=11,MONTH(jaar_zip[[#This Row],[Datum]])=12),1.1,IF(OR(MONTH(jaar_zip[[#This Row],[Datum]])=3,MONTH(jaar_zip[[#This Row],[Datum]])=10),1,0.8))*jaar_zip[[#This Row],[graaddagen]],"")</f>
        <v>10.8</v>
      </c>
      <c r="O2748" s="101">
        <f>IF(ISNUMBER(jaar_zip[[#This Row],[etmaaltemperatuur]]),IF(jaar_zip[[#This Row],[etmaaltemperatuur]]&gt;stookgrens,jaar_zip[[#This Row],[etmaaltemperatuur]]-stookgrens,0),"")</f>
        <v>0</v>
      </c>
    </row>
    <row r="2749" spans="1:15" x14ac:dyDescent="0.3">
      <c r="A2749">
        <v>323</v>
      </c>
      <c r="B2749">
        <v>20240304</v>
      </c>
      <c r="C2749">
        <v>1.8</v>
      </c>
      <c r="D2749">
        <v>7.3</v>
      </c>
      <c r="E2749">
        <v>1175</v>
      </c>
      <c r="F2749">
        <v>0</v>
      </c>
      <c r="G2749">
        <v>1011.6</v>
      </c>
      <c r="H2749">
        <v>82</v>
      </c>
      <c r="I2749" s="101" t="s">
        <v>34</v>
      </c>
      <c r="J2749" s="1">
        <f>DATEVALUE(RIGHT(jaar_zip[[#This Row],[YYYYMMDD]],2)&amp;"-"&amp;MID(jaar_zip[[#This Row],[YYYYMMDD]],5,2)&amp;"-"&amp;LEFT(jaar_zip[[#This Row],[YYYYMMDD]],4))</f>
        <v>45355</v>
      </c>
      <c r="K2749" s="101" t="str">
        <f>IF(AND(VALUE(MONTH(jaar_zip[[#This Row],[Datum]]))=1,VALUE(WEEKNUM(jaar_zip[[#This Row],[Datum]],21))&gt;51),RIGHT(YEAR(jaar_zip[[#This Row],[Datum]])-1,2),RIGHT(YEAR(jaar_zip[[#This Row],[Datum]]),2))&amp;"-"&amp; TEXT(WEEKNUM(jaar_zip[[#This Row],[Datum]],21),"00")</f>
        <v>24-10</v>
      </c>
      <c r="L2749" s="101">
        <f>MONTH(jaar_zip[[#This Row],[Datum]])</f>
        <v>3</v>
      </c>
      <c r="M2749" s="101">
        <f>IF(ISNUMBER(jaar_zip[[#This Row],[etmaaltemperatuur]]),IF(jaar_zip[[#This Row],[etmaaltemperatuur]]&lt;stookgrens,stookgrens-jaar_zip[[#This Row],[etmaaltemperatuur]],0),"")</f>
        <v>10.7</v>
      </c>
      <c r="N2749" s="101">
        <f>IF(ISNUMBER(jaar_zip[[#This Row],[graaddagen]]),IF(OR(MONTH(jaar_zip[[#This Row],[Datum]])=1,MONTH(jaar_zip[[#This Row],[Datum]])=2,MONTH(jaar_zip[[#This Row],[Datum]])=11,MONTH(jaar_zip[[#This Row],[Datum]])=12),1.1,IF(OR(MONTH(jaar_zip[[#This Row],[Datum]])=3,MONTH(jaar_zip[[#This Row],[Datum]])=10),1,0.8))*jaar_zip[[#This Row],[graaddagen]],"")</f>
        <v>10.7</v>
      </c>
      <c r="O2749" s="101">
        <f>IF(ISNUMBER(jaar_zip[[#This Row],[etmaaltemperatuur]]),IF(jaar_zip[[#This Row],[etmaaltemperatuur]]&gt;stookgrens,jaar_zip[[#This Row],[etmaaltemperatuur]]-stookgrens,0),"")</f>
        <v>0</v>
      </c>
    </row>
    <row r="2750" spans="1:15" x14ac:dyDescent="0.3">
      <c r="A2750">
        <v>323</v>
      </c>
      <c r="B2750">
        <v>20240305</v>
      </c>
      <c r="C2750">
        <v>1.9</v>
      </c>
      <c r="D2750">
        <v>6.3</v>
      </c>
      <c r="E2750">
        <v>502</v>
      </c>
      <c r="F2750">
        <v>1.8</v>
      </c>
      <c r="G2750">
        <v>1014.3</v>
      </c>
      <c r="H2750">
        <v>90</v>
      </c>
      <c r="I2750" s="101" t="s">
        <v>34</v>
      </c>
      <c r="J2750" s="1">
        <f>DATEVALUE(RIGHT(jaar_zip[[#This Row],[YYYYMMDD]],2)&amp;"-"&amp;MID(jaar_zip[[#This Row],[YYYYMMDD]],5,2)&amp;"-"&amp;LEFT(jaar_zip[[#This Row],[YYYYMMDD]],4))</f>
        <v>45356</v>
      </c>
      <c r="K2750" s="101" t="str">
        <f>IF(AND(VALUE(MONTH(jaar_zip[[#This Row],[Datum]]))=1,VALUE(WEEKNUM(jaar_zip[[#This Row],[Datum]],21))&gt;51),RIGHT(YEAR(jaar_zip[[#This Row],[Datum]])-1,2),RIGHT(YEAR(jaar_zip[[#This Row],[Datum]]),2))&amp;"-"&amp; TEXT(WEEKNUM(jaar_zip[[#This Row],[Datum]],21),"00")</f>
        <v>24-10</v>
      </c>
      <c r="L2750" s="101">
        <f>MONTH(jaar_zip[[#This Row],[Datum]])</f>
        <v>3</v>
      </c>
      <c r="M2750" s="101">
        <f>IF(ISNUMBER(jaar_zip[[#This Row],[etmaaltemperatuur]]),IF(jaar_zip[[#This Row],[etmaaltemperatuur]]&lt;stookgrens,stookgrens-jaar_zip[[#This Row],[etmaaltemperatuur]],0),"")</f>
        <v>11.7</v>
      </c>
      <c r="N2750" s="101">
        <f>IF(ISNUMBER(jaar_zip[[#This Row],[graaddagen]]),IF(OR(MONTH(jaar_zip[[#This Row],[Datum]])=1,MONTH(jaar_zip[[#This Row],[Datum]])=2,MONTH(jaar_zip[[#This Row],[Datum]])=11,MONTH(jaar_zip[[#This Row],[Datum]])=12),1.1,IF(OR(MONTH(jaar_zip[[#This Row],[Datum]])=3,MONTH(jaar_zip[[#This Row],[Datum]])=10),1,0.8))*jaar_zip[[#This Row],[graaddagen]],"")</f>
        <v>11.7</v>
      </c>
      <c r="O2750" s="101">
        <f>IF(ISNUMBER(jaar_zip[[#This Row],[etmaaltemperatuur]]),IF(jaar_zip[[#This Row],[etmaaltemperatuur]]&gt;stookgrens,jaar_zip[[#This Row],[etmaaltemperatuur]]-stookgrens,0),"")</f>
        <v>0</v>
      </c>
    </row>
    <row r="2751" spans="1:15" x14ac:dyDescent="0.3">
      <c r="A2751">
        <v>323</v>
      </c>
      <c r="B2751">
        <v>20240306</v>
      </c>
      <c r="C2751">
        <v>1.8</v>
      </c>
      <c r="D2751">
        <v>6.2</v>
      </c>
      <c r="E2751">
        <v>948</v>
      </c>
      <c r="F2751">
        <v>0</v>
      </c>
      <c r="G2751">
        <v>1022.3</v>
      </c>
      <c r="H2751">
        <v>96</v>
      </c>
      <c r="I2751" s="101" t="s">
        <v>34</v>
      </c>
      <c r="J2751" s="1">
        <f>DATEVALUE(RIGHT(jaar_zip[[#This Row],[YYYYMMDD]],2)&amp;"-"&amp;MID(jaar_zip[[#This Row],[YYYYMMDD]],5,2)&amp;"-"&amp;LEFT(jaar_zip[[#This Row],[YYYYMMDD]],4))</f>
        <v>45357</v>
      </c>
      <c r="K2751" s="101" t="str">
        <f>IF(AND(VALUE(MONTH(jaar_zip[[#This Row],[Datum]]))=1,VALUE(WEEKNUM(jaar_zip[[#This Row],[Datum]],21))&gt;51),RIGHT(YEAR(jaar_zip[[#This Row],[Datum]])-1,2),RIGHT(YEAR(jaar_zip[[#This Row],[Datum]]),2))&amp;"-"&amp; TEXT(WEEKNUM(jaar_zip[[#This Row],[Datum]],21),"00")</f>
        <v>24-10</v>
      </c>
      <c r="L2751" s="101">
        <f>MONTH(jaar_zip[[#This Row],[Datum]])</f>
        <v>3</v>
      </c>
      <c r="M2751" s="101">
        <f>IF(ISNUMBER(jaar_zip[[#This Row],[etmaaltemperatuur]]),IF(jaar_zip[[#This Row],[etmaaltemperatuur]]&lt;stookgrens,stookgrens-jaar_zip[[#This Row],[etmaaltemperatuur]],0),"")</f>
        <v>11.8</v>
      </c>
      <c r="N2751" s="101">
        <f>IF(ISNUMBER(jaar_zip[[#This Row],[graaddagen]]),IF(OR(MONTH(jaar_zip[[#This Row],[Datum]])=1,MONTH(jaar_zip[[#This Row],[Datum]])=2,MONTH(jaar_zip[[#This Row],[Datum]])=11,MONTH(jaar_zip[[#This Row],[Datum]])=12),1.1,IF(OR(MONTH(jaar_zip[[#This Row],[Datum]])=3,MONTH(jaar_zip[[#This Row],[Datum]])=10),1,0.8))*jaar_zip[[#This Row],[graaddagen]],"")</f>
        <v>11.8</v>
      </c>
      <c r="O2751" s="101">
        <f>IF(ISNUMBER(jaar_zip[[#This Row],[etmaaltemperatuur]]),IF(jaar_zip[[#This Row],[etmaaltemperatuur]]&gt;stookgrens,jaar_zip[[#This Row],[etmaaltemperatuur]]-stookgrens,0),"")</f>
        <v>0</v>
      </c>
    </row>
    <row r="2752" spans="1:15" x14ac:dyDescent="0.3">
      <c r="A2752">
        <v>323</v>
      </c>
      <c r="B2752">
        <v>20240307</v>
      </c>
      <c r="C2752">
        <v>5.0999999999999996</v>
      </c>
      <c r="D2752">
        <v>6.6</v>
      </c>
      <c r="E2752">
        <v>1312</v>
      </c>
      <c r="F2752">
        <v>-0.1</v>
      </c>
      <c r="G2752">
        <v>1021.3</v>
      </c>
      <c r="H2752">
        <v>83</v>
      </c>
      <c r="I2752" s="101" t="s">
        <v>34</v>
      </c>
      <c r="J2752" s="1">
        <f>DATEVALUE(RIGHT(jaar_zip[[#This Row],[YYYYMMDD]],2)&amp;"-"&amp;MID(jaar_zip[[#This Row],[YYYYMMDD]],5,2)&amp;"-"&amp;LEFT(jaar_zip[[#This Row],[YYYYMMDD]],4))</f>
        <v>45358</v>
      </c>
      <c r="K2752" s="101" t="str">
        <f>IF(AND(VALUE(MONTH(jaar_zip[[#This Row],[Datum]]))=1,VALUE(WEEKNUM(jaar_zip[[#This Row],[Datum]],21))&gt;51),RIGHT(YEAR(jaar_zip[[#This Row],[Datum]])-1,2),RIGHT(YEAR(jaar_zip[[#This Row],[Datum]]),2))&amp;"-"&amp; TEXT(WEEKNUM(jaar_zip[[#This Row],[Datum]],21),"00")</f>
        <v>24-10</v>
      </c>
      <c r="L2752" s="101">
        <f>MONTH(jaar_zip[[#This Row],[Datum]])</f>
        <v>3</v>
      </c>
      <c r="M2752" s="101">
        <f>IF(ISNUMBER(jaar_zip[[#This Row],[etmaaltemperatuur]]),IF(jaar_zip[[#This Row],[etmaaltemperatuur]]&lt;stookgrens,stookgrens-jaar_zip[[#This Row],[etmaaltemperatuur]],0),"")</f>
        <v>11.4</v>
      </c>
      <c r="N2752" s="101">
        <f>IF(ISNUMBER(jaar_zip[[#This Row],[graaddagen]]),IF(OR(MONTH(jaar_zip[[#This Row],[Datum]])=1,MONTH(jaar_zip[[#This Row],[Datum]])=2,MONTH(jaar_zip[[#This Row],[Datum]])=11,MONTH(jaar_zip[[#This Row],[Datum]])=12),1.1,IF(OR(MONTH(jaar_zip[[#This Row],[Datum]])=3,MONTH(jaar_zip[[#This Row],[Datum]])=10),1,0.8))*jaar_zip[[#This Row],[graaddagen]],"")</f>
        <v>11.4</v>
      </c>
      <c r="O2752" s="101">
        <f>IF(ISNUMBER(jaar_zip[[#This Row],[etmaaltemperatuur]]),IF(jaar_zip[[#This Row],[etmaaltemperatuur]]&gt;stookgrens,jaar_zip[[#This Row],[etmaaltemperatuur]]-stookgrens,0),"")</f>
        <v>0</v>
      </c>
    </row>
    <row r="2753" spans="1:15" x14ac:dyDescent="0.3">
      <c r="A2753">
        <v>323</v>
      </c>
      <c r="B2753">
        <v>20240308</v>
      </c>
      <c r="C2753">
        <v>6.3</v>
      </c>
      <c r="D2753">
        <v>6.6</v>
      </c>
      <c r="E2753">
        <v>1383</v>
      </c>
      <c r="F2753">
        <v>0</v>
      </c>
      <c r="G2753">
        <v>1009</v>
      </c>
      <c r="H2753">
        <v>70</v>
      </c>
      <c r="I2753" s="101" t="s">
        <v>34</v>
      </c>
      <c r="J2753" s="1">
        <f>DATEVALUE(RIGHT(jaar_zip[[#This Row],[YYYYMMDD]],2)&amp;"-"&amp;MID(jaar_zip[[#This Row],[YYYYMMDD]],5,2)&amp;"-"&amp;LEFT(jaar_zip[[#This Row],[YYYYMMDD]],4))</f>
        <v>45359</v>
      </c>
      <c r="K2753" s="101" t="str">
        <f>IF(AND(VALUE(MONTH(jaar_zip[[#This Row],[Datum]]))=1,VALUE(WEEKNUM(jaar_zip[[#This Row],[Datum]],21))&gt;51),RIGHT(YEAR(jaar_zip[[#This Row],[Datum]])-1,2),RIGHT(YEAR(jaar_zip[[#This Row],[Datum]]),2))&amp;"-"&amp; TEXT(WEEKNUM(jaar_zip[[#This Row],[Datum]],21),"00")</f>
        <v>24-10</v>
      </c>
      <c r="L2753" s="101">
        <f>MONTH(jaar_zip[[#This Row],[Datum]])</f>
        <v>3</v>
      </c>
      <c r="M2753" s="101">
        <f>IF(ISNUMBER(jaar_zip[[#This Row],[etmaaltemperatuur]]),IF(jaar_zip[[#This Row],[etmaaltemperatuur]]&lt;stookgrens,stookgrens-jaar_zip[[#This Row],[etmaaltemperatuur]],0),"")</f>
        <v>11.4</v>
      </c>
      <c r="N2753" s="101">
        <f>IF(ISNUMBER(jaar_zip[[#This Row],[graaddagen]]),IF(OR(MONTH(jaar_zip[[#This Row],[Datum]])=1,MONTH(jaar_zip[[#This Row],[Datum]])=2,MONTH(jaar_zip[[#This Row],[Datum]])=11,MONTH(jaar_zip[[#This Row],[Datum]])=12),1.1,IF(OR(MONTH(jaar_zip[[#This Row],[Datum]])=3,MONTH(jaar_zip[[#This Row],[Datum]])=10),1,0.8))*jaar_zip[[#This Row],[graaddagen]],"")</f>
        <v>11.4</v>
      </c>
      <c r="O2753" s="101">
        <f>IF(ISNUMBER(jaar_zip[[#This Row],[etmaaltemperatuur]]),IF(jaar_zip[[#This Row],[etmaaltemperatuur]]&gt;stookgrens,jaar_zip[[#This Row],[etmaaltemperatuur]]-stookgrens,0),"")</f>
        <v>0</v>
      </c>
    </row>
    <row r="2754" spans="1:15" x14ac:dyDescent="0.3">
      <c r="A2754">
        <v>323</v>
      </c>
      <c r="B2754">
        <v>20240309</v>
      </c>
      <c r="C2754">
        <v>5</v>
      </c>
      <c r="D2754">
        <v>10</v>
      </c>
      <c r="E2754">
        <v>1176</v>
      </c>
      <c r="F2754">
        <v>0</v>
      </c>
      <c r="G2754">
        <v>998.6</v>
      </c>
      <c r="H2754">
        <v>69</v>
      </c>
      <c r="I2754" s="101" t="s">
        <v>34</v>
      </c>
      <c r="J2754" s="1">
        <f>DATEVALUE(RIGHT(jaar_zip[[#This Row],[YYYYMMDD]],2)&amp;"-"&amp;MID(jaar_zip[[#This Row],[YYYYMMDD]],5,2)&amp;"-"&amp;LEFT(jaar_zip[[#This Row],[YYYYMMDD]],4))</f>
        <v>45360</v>
      </c>
      <c r="K2754" s="101" t="str">
        <f>IF(AND(VALUE(MONTH(jaar_zip[[#This Row],[Datum]]))=1,VALUE(WEEKNUM(jaar_zip[[#This Row],[Datum]],21))&gt;51),RIGHT(YEAR(jaar_zip[[#This Row],[Datum]])-1,2),RIGHT(YEAR(jaar_zip[[#This Row],[Datum]]),2))&amp;"-"&amp; TEXT(WEEKNUM(jaar_zip[[#This Row],[Datum]],21),"00")</f>
        <v>24-10</v>
      </c>
      <c r="L2754" s="101">
        <f>MONTH(jaar_zip[[#This Row],[Datum]])</f>
        <v>3</v>
      </c>
      <c r="M2754" s="101">
        <f>IF(ISNUMBER(jaar_zip[[#This Row],[etmaaltemperatuur]]),IF(jaar_zip[[#This Row],[etmaaltemperatuur]]&lt;stookgrens,stookgrens-jaar_zip[[#This Row],[etmaaltemperatuur]],0),"")</f>
        <v>8</v>
      </c>
      <c r="N2754" s="101">
        <f>IF(ISNUMBER(jaar_zip[[#This Row],[graaddagen]]),IF(OR(MONTH(jaar_zip[[#This Row],[Datum]])=1,MONTH(jaar_zip[[#This Row],[Datum]])=2,MONTH(jaar_zip[[#This Row],[Datum]])=11,MONTH(jaar_zip[[#This Row],[Datum]])=12),1.1,IF(OR(MONTH(jaar_zip[[#This Row],[Datum]])=3,MONTH(jaar_zip[[#This Row],[Datum]])=10),1,0.8))*jaar_zip[[#This Row],[graaddagen]],"")</f>
        <v>8</v>
      </c>
      <c r="O2754" s="101">
        <f>IF(ISNUMBER(jaar_zip[[#This Row],[etmaaltemperatuur]]),IF(jaar_zip[[#This Row],[etmaaltemperatuur]]&gt;stookgrens,jaar_zip[[#This Row],[etmaaltemperatuur]]-stookgrens,0),"")</f>
        <v>0</v>
      </c>
    </row>
    <row r="2755" spans="1:15" x14ac:dyDescent="0.3">
      <c r="A2755">
        <v>323</v>
      </c>
      <c r="B2755">
        <v>20240310</v>
      </c>
      <c r="C2755">
        <v>3.2</v>
      </c>
      <c r="D2755">
        <v>8.5</v>
      </c>
      <c r="E2755">
        <v>450</v>
      </c>
      <c r="F2755">
        <v>-0.1</v>
      </c>
      <c r="G2755">
        <v>996.1</v>
      </c>
      <c r="H2755">
        <v>81</v>
      </c>
      <c r="I2755" s="101" t="s">
        <v>34</v>
      </c>
      <c r="J2755" s="1">
        <f>DATEVALUE(RIGHT(jaar_zip[[#This Row],[YYYYMMDD]],2)&amp;"-"&amp;MID(jaar_zip[[#This Row],[YYYYMMDD]],5,2)&amp;"-"&amp;LEFT(jaar_zip[[#This Row],[YYYYMMDD]],4))</f>
        <v>45361</v>
      </c>
      <c r="K2755" s="101" t="str">
        <f>IF(AND(VALUE(MONTH(jaar_zip[[#This Row],[Datum]]))=1,VALUE(WEEKNUM(jaar_zip[[#This Row],[Datum]],21))&gt;51),RIGHT(YEAR(jaar_zip[[#This Row],[Datum]])-1,2),RIGHT(YEAR(jaar_zip[[#This Row],[Datum]]),2))&amp;"-"&amp; TEXT(WEEKNUM(jaar_zip[[#This Row],[Datum]],21),"00")</f>
        <v>24-10</v>
      </c>
      <c r="L2755" s="101">
        <f>MONTH(jaar_zip[[#This Row],[Datum]])</f>
        <v>3</v>
      </c>
      <c r="M2755" s="101">
        <f>IF(ISNUMBER(jaar_zip[[#This Row],[etmaaltemperatuur]]),IF(jaar_zip[[#This Row],[etmaaltemperatuur]]&lt;stookgrens,stookgrens-jaar_zip[[#This Row],[etmaaltemperatuur]],0),"")</f>
        <v>9.5</v>
      </c>
      <c r="N2755" s="101">
        <f>IF(ISNUMBER(jaar_zip[[#This Row],[graaddagen]]),IF(OR(MONTH(jaar_zip[[#This Row],[Datum]])=1,MONTH(jaar_zip[[#This Row],[Datum]])=2,MONTH(jaar_zip[[#This Row],[Datum]])=11,MONTH(jaar_zip[[#This Row],[Datum]])=12),1.1,IF(OR(MONTH(jaar_zip[[#This Row],[Datum]])=3,MONTH(jaar_zip[[#This Row],[Datum]])=10),1,0.8))*jaar_zip[[#This Row],[graaddagen]],"")</f>
        <v>9.5</v>
      </c>
      <c r="O2755" s="101">
        <f>IF(ISNUMBER(jaar_zip[[#This Row],[etmaaltemperatuur]]),IF(jaar_zip[[#This Row],[etmaaltemperatuur]]&gt;stookgrens,jaar_zip[[#This Row],[etmaaltemperatuur]]-stookgrens,0),"")</f>
        <v>0</v>
      </c>
    </row>
    <row r="2756" spans="1:15" x14ac:dyDescent="0.3">
      <c r="A2756">
        <v>323</v>
      </c>
      <c r="B2756">
        <v>20240311</v>
      </c>
      <c r="C2756">
        <v>3.5</v>
      </c>
      <c r="D2756">
        <v>7.8</v>
      </c>
      <c r="E2756">
        <v>202</v>
      </c>
      <c r="F2756">
        <v>3.6</v>
      </c>
      <c r="G2756">
        <v>1003.5</v>
      </c>
      <c r="H2756">
        <v>96</v>
      </c>
      <c r="I2756" s="101" t="s">
        <v>34</v>
      </c>
      <c r="J2756" s="1">
        <f>DATEVALUE(RIGHT(jaar_zip[[#This Row],[YYYYMMDD]],2)&amp;"-"&amp;MID(jaar_zip[[#This Row],[YYYYMMDD]],5,2)&amp;"-"&amp;LEFT(jaar_zip[[#This Row],[YYYYMMDD]],4))</f>
        <v>45362</v>
      </c>
      <c r="K2756" s="101" t="str">
        <f>IF(AND(VALUE(MONTH(jaar_zip[[#This Row],[Datum]]))=1,VALUE(WEEKNUM(jaar_zip[[#This Row],[Datum]],21))&gt;51),RIGHT(YEAR(jaar_zip[[#This Row],[Datum]])-1,2),RIGHT(YEAR(jaar_zip[[#This Row],[Datum]]),2))&amp;"-"&amp; TEXT(WEEKNUM(jaar_zip[[#This Row],[Datum]],21),"00")</f>
        <v>24-11</v>
      </c>
      <c r="L2756" s="101">
        <f>MONTH(jaar_zip[[#This Row],[Datum]])</f>
        <v>3</v>
      </c>
      <c r="M2756" s="101">
        <f>IF(ISNUMBER(jaar_zip[[#This Row],[etmaaltemperatuur]]),IF(jaar_zip[[#This Row],[etmaaltemperatuur]]&lt;stookgrens,stookgrens-jaar_zip[[#This Row],[etmaaltemperatuur]],0),"")</f>
        <v>10.199999999999999</v>
      </c>
      <c r="N2756" s="101">
        <f>IF(ISNUMBER(jaar_zip[[#This Row],[graaddagen]]),IF(OR(MONTH(jaar_zip[[#This Row],[Datum]])=1,MONTH(jaar_zip[[#This Row],[Datum]])=2,MONTH(jaar_zip[[#This Row],[Datum]])=11,MONTH(jaar_zip[[#This Row],[Datum]])=12),1.1,IF(OR(MONTH(jaar_zip[[#This Row],[Datum]])=3,MONTH(jaar_zip[[#This Row],[Datum]])=10),1,0.8))*jaar_zip[[#This Row],[graaddagen]],"")</f>
        <v>10.199999999999999</v>
      </c>
      <c r="O2756" s="101">
        <f>IF(ISNUMBER(jaar_zip[[#This Row],[etmaaltemperatuur]]),IF(jaar_zip[[#This Row],[etmaaltemperatuur]]&gt;stookgrens,jaar_zip[[#This Row],[etmaaltemperatuur]]-stookgrens,0),"")</f>
        <v>0</v>
      </c>
    </row>
    <row r="2757" spans="1:15" x14ac:dyDescent="0.3">
      <c r="A2757">
        <v>323</v>
      </c>
      <c r="B2757">
        <v>20240312</v>
      </c>
      <c r="C2757">
        <v>4.8</v>
      </c>
      <c r="D2757">
        <v>8.6999999999999993</v>
      </c>
      <c r="E2757">
        <v>597</v>
      </c>
      <c r="F2757">
        <v>7.9</v>
      </c>
      <c r="G2757">
        <v>1012.8</v>
      </c>
      <c r="H2757">
        <v>93</v>
      </c>
      <c r="I2757" s="101" t="s">
        <v>34</v>
      </c>
      <c r="J2757" s="1">
        <f>DATEVALUE(RIGHT(jaar_zip[[#This Row],[YYYYMMDD]],2)&amp;"-"&amp;MID(jaar_zip[[#This Row],[YYYYMMDD]],5,2)&amp;"-"&amp;LEFT(jaar_zip[[#This Row],[YYYYMMDD]],4))</f>
        <v>45363</v>
      </c>
      <c r="K2757" s="101" t="str">
        <f>IF(AND(VALUE(MONTH(jaar_zip[[#This Row],[Datum]]))=1,VALUE(WEEKNUM(jaar_zip[[#This Row],[Datum]],21))&gt;51),RIGHT(YEAR(jaar_zip[[#This Row],[Datum]])-1,2),RIGHT(YEAR(jaar_zip[[#This Row],[Datum]]),2))&amp;"-"&amp; TEXT(WEEKNUM(jaar_zip[[#This Row],[Datum]],21),"00")</f>
        <v>24-11</v>
      </c>
      <c r="L2757" s="101">
        <f>MONTH(jaar_zip[[#This Row],[Datum]])</f>
        <v>3</v>
      </c>
      <c r="M2757" s="101">
        <f>IF(ISNUMBER(jaar_zip[[#This Row],[etmaaltemperatuur]]),IF(jaar_zip[[#This Row],[etmaaltemperatuur]]&lt;stookgrens,stookgrens-jaar_zip[[#This Row],[etmaaltemperatuur]],0),"")</f>
        <v>9.3000000000000007</v>
      </c>
      <c r="N2757" s="101">
        <f>IF(ISNUMBER(jaar_zip[[#This Row],[graaddagen]]),IF(OR(MONTH(jaar_zip[[#This Row],[Datum]])=1,MONTH(jaar_zip[[#This Row],[Datum]])=2,MONTH(jaar_zip[[#This Row],[Datum]])=11,MONTH(jaar_zip[[#This Row],[Datum]])=12),1.1,IF(OR(MONTH(jaar_zip[[#This Row],[Datum]])=3,MONTH(jaar_zip[[#This Row],[Datum]])=10),1,0.8))*jaar_zip[[#This Row],[graaddagen]],"")</f>
        <v>9.3000000000000007</v>
      </c>
      <c r="O2757" s="101">
        <f>IF(ISNUMBER(jaar_zip[[#This Row],[etmaaltemperatuur]]),IF(jaar_zip[[#This Row],[etmaaltemperatuur]]&gt;stookgrens,jaar_zip[[#This Row],[etmaaltemperatuur]]-stookgrens,0),"")</f>
        <v>0</v>
      </c>
    </row>
    <row r="2758" spans="1:15" x14ac:dyDescent="0.3">
      <c r="A2758">
        <v>323</v>
      </c>
      <c r="B2758">
        <v>20240313</v>
      </c>
      <c r="C2758">
        <v>6</v>
      </c>
      <c r="D2758">
        <v>11.4</v>
      </c>
      <c r="E2758">
        <v>402</v>
      </c>
      <c r="F2758">
        <v>0.8</v>
      </c>
      <c r="G2758">
        <v>1014.4</v>
      </c>
      <c r="H2758">
        <v>87</v>
      </c>
      <c r="I2758" s="101" t="s">
        <v>34</v>
      </c>
      <c r="J2758" s="1">
        <f>DATEVALUE(RIGHT(jaar_zip[[#This Row],[YYYYMMDD]],2)&amp;"-"&amp;MID(jaar_zip[[#This Row],[YYYYMMDD]],5,2)&amp;"-"&amp;LEFT(jaar_zip[[#This Row],[YYYYMMDD]],4))</f>
        <v>45364</v>
      </c>
      <c r="K2758" s="101" t="str">
        <f>IF(AND(VALUE(MONTH(jaar_zip[[#This Row],[Datum]]))=1,VALUE(WEEKNUM(jaar_zip[[#This Row],[Datum]],21))&gt;51),RIGHT(YEAR(jaar_zip[[#This Row],[Datum]])-1,2),RIGHT(YEAR(jaar_zip[[#This Row],[Datum]]),2))&amp;"-"&amp; TEXT(WEEKNUM(jaar_zip[[#This Row],[Datum]],21),"00")</f>
        <v>24-11</v>
      </c>
      <c r="L2758" s="101">
        <f>MONTH(jaar_zip[[#This Row],[Datum]])</f>
        <v>3</v>
      </c>
      <c r="M2758" s="101">
        <f>IF(ISNUMBER(jaar_zip[[#This Row],[etmaaltemperatuur]]),IF(jaar_zip[[#This Row],[etmaaltemperatuur]]&lt;stookgrens,stookgrens-jaar_zip[[#This Row],[etmaaltemperatuur]],0),"")</f>
        <v>6.6</v>
      </c>
      <c r="N2758" s="101">
        <f>IF(ISNUMBER(jaar_zip[[#This Row],[graaddagen]]),IF(OR(MONTH(jaar_zip[[#This Row],[Datum]])=1,MONTH(jaar_zip[[#This Row],[Datum]])=2,MONTH(jaar_zip[[#This Row],[Datum]])=11,MONTH(jaar_zip[[#This Row],[Datum]])=12),1.1,IF(OR(MONTH(jaar_zip[[#This Row],[Datum]])=3,MONTH(jaar_zip[[#This Row],[Datum]])=10),1,0.8))*jaar_zip[[#This Row],[graaddagen]],"")</f>
        <v>6.6</v>
      </c>
      <c r="O2758" s="101">
        <f>IF(ISNUMBER(jaar_zip[[#This Row],[etmaaltemperatuur]]),IF(jaar_zip[[#This Row],[etmaaltemperatuur]]&gt;stookgrens,jaar_zip[[#This Row],[etmaaltemperatuur]]-stookgrens,0),"")</f>
        <v>0</v>
      </c>
    </row>
    <row r="2759" spans="1:15" x14ac:dyDescent="0.3">
      <c r="A2759">
        <v>323</v>
      </c>
      <c r="B2759">
        <v>20240314</v>
      </c>
      <c r="C2759">
        <v>4.3</v>
      </c>
      <c r="D2759">
        <v>12.8</v>
      </c>
      <c r="E2759">
        <v>1185</v>
      </c>
      <c r="F2759">
        <v>0</v>
      </c>
      <c r="G2759">
        <v>1010</v>
      </c>
      <c r="H2759">
        <v>78</v>
      </c>
      <c r="I2759" s="101" t="s">
        <v>34</v>
      </c>
      <c r="J2759" s="1">
        <f>DATEVALUE(RIGHT(jaar_zip[[#This Row],[YYYYMMDD]],2)&amp;"-"&amp;MID(jaar_zip[[#This Row],[YYYYMMDD]],5,2)&amp;"-"&amp;LEFT(jaar_zip[[#This Row],[YYYYMMDD]],4))</f>
        <v>45365</v>
      </c>
      <c r="K2759" s="101" t="str">
        <f>IF(AND(VALUE(MONTH(jaar_zip[[#This Row],[Datum]]))=1,VALUE(WEEKNUM(jaar_zip[[#This Row],[Datum]],21))&gt;51),RIGHT(YEAR(jaar_zip[[#This Row],[Datum]])-1,2),RIGHT(YEAR(jaar_zip[[#This Row],[Datum]]),2))&amp;"-"&amp; TEXT(WEEKNUM(jaar_zip[[#This Row],[Datum]],21),"00")</f>
        <v>24-11</v>
      </c>
      <c r="L2759" s="101">
        <f>MONTH(jaar_zip[[#This Row],[Datum]])</f>
        <v>3</v>
      </c>
      <c r="M2759" s="101">
        <f>IF(ISNUMBER(jaar_zip[[#This Row],[etmaaltemperatuur]]),IF(jaar_zip[[#This Row],[etmaaltemperatuur]]&lt;stookgrens,stookgrens-jaar_zip[[#This Row],[etmaaltemperatuur]],0),"")</f>
        <v>5.1999999999999993</v>
      </c>
      <c r="N2759" s="101">
        <f>IF(ISNUMBER(jaar_zip[[#This Row],[graaddagen]]),IF(OR(MONTH(jaar_zip[[#This Row],[Datum]])=1,MONTH(jaar_zip[[#This Row],[Datum]])=2,MONTH(jaar_zip[[#This Row],[Datum]])=11,MONTH(jaar_zip[[#This Row],[Datum]])=12),1.1,IF(OR(MONTH(jaar_zip[[#This Row],[Datum]])=3,MONTH(jaar_zip[[#This Row],[Datum]])=10),1,0.8))*jaar_zip[[#This Row],[graaddagen]],"")</f>
        <v>5.1999999999999993</v>
      </c>
      <c r="O2759" s="101">
        <f>IF(ISNUMBER(jaar_zip[[#This Row],[etmaaltemperatuur]]),IF(jaar_zip[[#This Row],[etmaaltemperatuur]]&gt;stookgrens,jaar_zip[[#This Row],[etmaaltemperatuur]]-stookgrens,0),"")</f>
        <v>0</v>
      </c>
    </row>
    <row r="2760" spans="1:15" x14ac:dyDescent="0.3">
      <c r="A2760">
        <v>323</v>
      </c>
      <c r="B2760">
        <v>20240315</v>
      </c>
      <c r="C2760">
        <v>6.6</v>
      </c>
      <c r="D2760">
        <v>12.6</v>
      </c>
      <c r="E2760">
        <v>805</v>
      </c>
      <c r="F2760">
        <v>0.5</v>
      </c>
      <c r="G2760">
        <v>1007.7</v>
      </c>
      <c r="H2760">
        <v>84</v>
      </c>
      <c r="I2760" s="101" t="s">
        <v>34</v>
      </c>
      <c r="J2760" s="1">
        <f>DATEVALUE(RIGHT(jaar_zip[[#This Row],[YYYYMMDD]],2)&amp;"-"&amp;MID(jaar_zip[[#This Row],[YYYYMMDD]],5,2)&amp;"-"&amp;LEFT(jaar_zip[[#This Row],[YYYYMMDD]],4))</f>
        <v>45366</v>
      </c>
      <c r="K2760" s="101" t="str">
        <f>IF(AND(VALUE(MONTH(jaar_zip[[#This Row],[Datum]]))=1,VALUE(WEEKNUM(jaar_zip[[#This Row],[Datum]],21))&gt;51),RIGHT(YEAR(jaar_zip[[#This Row],[Datum]])-1,2),RIGHT(YEAR(jaar_zip[[#This Row],[Datum]]),2))&amp;"-"&amp; TEXT(WEEKNUM(jaar_zip[[#This Row],[Datum]],21),"00")</f>
        <v>24-11</v>
      </c>
      <c r="L2760" s="101">
        <f>MONTH(jaar_zip[[#This Row],[Datum]])</f>
        <v>3</v>
      </c>
      <c r="M2760" s="101">
        <f>IF(ISNUMBER(jaar_zip[[#This Row],[etmaaltemperatuur]]),IF(jaar_zip[[#This Row],[etmaaltemperatuur]]&lt;stookgrens,stookgrens-jaar_zip[[#This Row],[etmaaltemperatuur]],0),"")</f>
        <v>5.4</v>
      </c>
      <c r="N2760" s="101">
        <f>IF(ISNUMBER(jaar_zip[[#This Row],[graaddagen]]),IF(OR(MONTH(jaar_zip[[#This Row],[Datum]])=1,MONTH(jaar_zip[[#This Row],[Datum]])=2,MONTH(jaar_zip[[#This Row],[Datum]])=11,MONTH(jaar_zip[[#This Row],[Datum]])=12),1.1,IF(OR(MONTH(jaar_zip[[#This Row],[Datum]])=3,MONTH(jaar_zip[[#This Row],[Datum]])=10),1,0.8))*jaar_zip[[#This Row],[graaddagen]],"")</f>
        <v>5.4</v>
      </c>
      <c r="O2760" s="101">
        <f>IF(ISNUMBER(jaar_zip[[#This Row],[etmaaltemperatuur]]),IF(jaar_zip[[#This Row],[etmaaltemperatuur]]&gt;stookgrens,jaar_zip[[#This Row],[etmaaltemperatuur]]-stookgrens,0),"")</f>
        <v>0</v>
      </c>
    </row>
    <row r="2761" spans="1:15" x14ac:dyDescent="0.3">
      <c r="A2761">
        <v>323</v>
      </c>
      <c r="B2761">
        <v>20240316</v>
      </c>
      <c r="C2761">
        <v>3.8</v>
      </c>
      <c r="D2761">
        <v>8.4</v>
      </c>
      <c r="E2761">
        <v>903</v>
      </c>
      <c r="F2761">
        <v>0.2</v>
      </c>
      <c r="G2761">
        <v>1020.3</v>
      </c>
      <c r="H2761">
        <v>80</v>
      </c>
      <c r="I2761" s="101" t="s">
        <v>34</v>
      </c>
      <c r="J2761" s="1">
        <f>DATEVALUE(RIGHT(jaar_zip[[#This Row],[YYYYMMDD]],2)&amp;"-"&amp;MID(jaar_zip[[#This Row],[YYYYMMDD]],5,2)&amp;"-"&amp;LEFT(jaar_zip[[#This Row],[YYYYMMDD]],4))</f>
        <v>45367</v>
      </c>
      <c r="K2761" s="101" t="str">
        <f>IF(AND(VALUE(MONTH(jaar_zip[[#This Row],[Datum]]))=1,VALUE(WEEKNUM(jaar_zip[[#This Row],[Datum]],21))&gt;51),RIGHT(YEAR(jaar_zip[[#This Row],[Datum]])-1,2),RIGHT(YEAR(jaar_zip[[#This Row],[Datum]]),2))&amp;"-"&amp; TEXT(WEEKNUM(jaar_zip[[#This Row],[Datum]],21),"00")</f>
        <v>24-11</v>
      </c>
      <c r="L2761" s="101">
        <f>MONTH(jaar_zip[[#This Row],[Datum]])</f>
        <v>3</v>
      </c>
      <c r="M2761" s="101">
        <f>IF(ISNUMBER(jaar_zip[[#This Row],[etmaaltemperatuur]]),IF(jaar_zip[[#This Row],[etmaaltemperatuur]]&lt;stookgrens,stookgrens-jaar_zip[[#This Row],[etmaaltemperatuur]],0),"")</f>
        <v>9.6</v>
      </c>
      <c r="N2761" s="101">
        <f>IF(ISNUMBER(jaar_zip[[#This Row],[graaddagen]]),IF(OR(MONTH(jaar_zip[[#This Row],[Datum]])=1,MONTH(jaar_zip[[#This Row],[Datum]])=2,MONTH(jaar_zip[[#This Row],[Datum]])=11,MONTH(jaar_zip[[#This Row],[Datum]])=12),1.1,IF(OR(MONTH(jaar_zip[[#This Row],[Datum]])=3,MONTH(jaar_zip[[#This Row],[Datum]])=10),1,0.8))*jaar_zip[[#This Row],[graaddagen]],"")</f>
        <v>9.6</v>
      </c>
      <c r="O2761" s="101">
        <f>IF(ISNUMBER(jaar_zip[[#This Row],[etmaaltemperatuur]]),IF(jaar_zip[[#This Row],[etmaaltemperatuur]]&gt;stookgrens,jaar_zip[[#This Row],[etmaaltemperatuur]]-stookgrens,0),"")</f>
        <v>0</v>
      </c>
    </row>
    <row r="2762" spans="1:15" x14ac:dyDescent="0.3">
      <c r="A2762">
        <v>323</v>
      </c>
      <c r="B2762">
        <v>20240317</v>
      </c>
      <c r="C2762">
        <v>4.2</v>
      </c>
      <c r="D2762">
        <v>10.5</v>
      </c>
      <c r="E2762">
        <v>619</v>
      </c>
      <c r="F2762">
        <v>3.9</v>
      </c>
      <c r="G2762">
        <v>1018</v>
      </c>
      <c r="H2762">
        <v>88</v>
      </c>
      <c r="I2762" s="101" t="s">
        <v>34</v>
      </c>
      <c r="J2762" s="1">
        <f>DATEVALUE(RIGHT(jaar_zip[[#This Row],[YYYYMMDD]],2)&amp;"-"&amp;MID(jaar_zip[[#This Row],[YYYYMMDD]],5,2)&amp;"-"&amp;LEFT(jaar_zip[[#This Row],[YYYYMMDD]],4))</f>
        <v>45368</v>
      </c>
      <c r="K2762" s="101" t="str">
        <f>IF(AND(VALUE(MONTH(jaar_zip[[#This Row],[Datum]]))=1,VALUE(WEEKNUM(jaar_zip[[#This Row],[Datum]],21))&gt;51),RIGHT(YEAR(jaar_zip[[#This Row],[Datum]])-1,2),RIGHT(YEAR(jaar_zip[[#This Row],[Datum]]),2))&amp;"-"&amp; TEXT(WEEKNUM(jaar_zip[[#This Row],[Datum]],21),"00")</f>
        <v>24-11</v>
      </c>
      <c r="L2762" s="101">
        <f>MONTH(jaar_zip[[#This Row],[Datum]])</f>
        <v>3</v>
      </c>
      <c r="M2762" s="101">
        <f>IF(ISNUMBER(jaar_zip[[#This Row],[etmaaltemperatuur]]),IF(jaar_zip[[#This Row],[etmaaltemperatuur]]&lt;stookgrens,stookgrens-jaar_zip[[#This Row],[etmaaltemperatuur]],0),"")</f>
        <v>7.5</v>
      </c>
      <c r="N2762" s="101">
        <f>IF(ISNUMBER(jaar_zip[[#This Row],[graaddagen]]),IF(OR(MONTH(jaar_zip[[#This Row],[Datum]])=1,MONTH(jaar_zip[[#This Row],[Datum]])=2,MONTH(jaar_zip[[#This Row],[Datum]])=11,MONTH(jaar_zip[[#This Row],[Datum]])=12),1.1,IF(OR(MONTH(jaar_zip[[#This Row],[Datum]])=3,MONTH(jaar_zip[[#This Row],[Datum]])=10),1,0.8))*jaar_zip[[#This Row],[graaddagen]],"")</f>
        <v>7.5</v>
      </c>
      <c r="O2762" s="101">
        <f>IF(ISNUMBER(jaar_zip[[#This Row],[etmaaltemperatuur]]),IF(jaar_zip[[#This Row],[etmaaltemperatuur]]&gt;stookgrens,jaar_zip[[#This Row],[etmaaltemperatuur]]-stookgrens,0),"")</f>
        <v>0</v>
      </c>
    </row>
    <row r="2763" spans="1:15" x14ac:dyDescent="0.3">
      <c r="A2763">
        <v>323</v>
      </c>
      <c r="B2763">
        <v>20240318</v>
      </c>
      <c r="C2763">
        <v>3.6</v>
      </c>
      <c r="D2763">
        <v>10.8</v>
      </c>
      <c r="E2763">
        <v>1201</v>
      </c>
      <c r="F2763">
        <v>0</v>
      </c>
      <c r="G2763">
        <v>1016.2</v>
      </c>
      <c r="H2763">
        <v>89</v>
      </c>
      <c r="I2763" s="101" t="s">
        <v>34</v>
      </c>
      <c r="J2763" s="1">
        <f>DATEVALUE(RIGHT(jaar_zip[[#This Row],[YYYYMMDD]],2)&amp;"-"&amp;MID(jaar_zip[[#This Row],[YYYYMMDD]],5,2)&amp;"-"&amp;LEFT(jaar_zip[[#This Row],[YYYYMMDD]],4))</f>
        <v>45369</v>
      </c>
      <c r="K2763" s="101" t="str">
        <f>IF(AND(VALUE(MONTH(jaar_zip[[#This Row],[Datum]]))=1,VALUE(WEEKNUM(jaar_zip[[#This Row],[Datum]],21))&gt;51),RIGHT(YEAR(jaar_zip[[#This Row],[Datum]])-1,2),RIGHT(YEAR(jaar_zip[[#This Row],[Datum]]),2))&amp;"-"&amp; TEXT(WEEKNUM(jaar_zip[[#This Row],[Datum]],21),"00")</f>
        <v>24-12</v>
      </c>
      <c r="L2763" s="101">
        <f>MONTH(jaar_zip[[#This Row],[Datum]])</f>
        <v>3</v>
      </c>
      <c r="M2763" s="101">
        <f>IF(ISNUMBER(jaar_zip[[#This Row],[etmaaltemperatuur]]),IF(jaar_zip[[#This Row],[etmaaltemperatuur]]&lt;stookgrens,stookgrens-jaar_zip[[#This Row],[etmaaltemperatuur]],0),"")</f>
        <v>7.1999999999999993</v>
      </c>
      <c r="N2763" s="101">
        <f>IF(ISNUMBER(jaar_zip[[#This Row],[graaddagen]]),IF(OR(MONTH(jaar_zip[[#This Row],[Datum]])=1,MONTH(jaar_zip[[#This Row],[Datum]])=2,MONTH(jaar_zip[[#This Row],[Datum]])=11,MONTH(jaar_zip[[#This Row],[Datum]])=12),1.1,IF(OR(MONTH(jaar_zip[[#This Row],[Datum]])=3,MONTH(jaar_zip[[#This Row],[Datum]])=10),1,0.8))*jaar_zip[[#This Row],[graaddagen]],"")</f>
        <v>7.1999999999999993</v>
      </c>
      <c r="O2763" s="101">
        <f>IF(ISNUMBER(jaar_zip[[#This Row],[etmaaltemperatuur]]),IF(jaar_zip[[#This Row],[etmaaltemperatuur]]&gt;stookgrens,jaar_zip[[#This Row],[etmaaltemperatuur]]-stookgrens,0),"")</f>
        <v>0</v>
      </c>
    </row>
    <row r="2764" spans="1:15" x14ac:dyDescent="0.3">
      <c r="A2764">
        <v>323</v>
      </c>
      <c r="B2764">
        <v>20240319</v>
      </c>
      <c r="C2764">
        <v>3.2</v>
      </c>
      <c r="D2764">
        <v>11.5</v>
      </c>
      <c r="E2764">
        <v>1231</v>
      </c>
      <c r="F2764">
        <v>0</v>
      </c>
      <c r="G2764">
        <v>1017.9</v>
      </c>
      <c r="H2764">
        <v>82</v>
      </c>
      <c r="I2764" s="101" t="s">
        <v>34</v>
      </c>
      <c r="J2764" s="1">
        <f>DATEVALUE(RIGHT(jaar_zip[[#This Row],[YYYYMMDD]],2)&amp;"-"&amp;MID(jaar_zip[[#This Row],[YYYYMMDD]],5,2)&amp;"-"&amp;LEFT(jaar_zip[[#This Row],[YYYYMMDD]],4))</f>
        <v>45370</v>
      </c>
      <c r="K2764" s="101" t="str">
        <f>IF(AND(VALUE(MONTH(jaar_zip[[#This Row],[Datum]]))=1,VALUE(WEEKNUM(jaar_zip[[#This Row],[Datum]],21))&gt;51),RIGHT(YEAR(jaar_zip[[#This Row],[Datum]])-1,2),RIGHT(YEAR(jaar_zip[[#This Row],[Datum]]),2))&amp;"-"&amp; TEXT(WEEKNUM(jaar_zip[[#This Row],[Datum]],21),"00")</f>
        <v>24-12</v>
      </c>
      <c r="L2764" s="101">
        <f>MONTH(jaar_zip[[#This Row],[Datum]])</f>
        <v>3</v>
      </c>
      <c r="M2764" s="101">
        <f>IF(ISNUMBER(jaar_zip[[#This Row],[etmaaltemperatuur]]),IF(jaar_zip[[#This Row],[etmaaltemperatuur]]&lt;stookgrens,stookgrens-jaar_zip[[#This Row],[etmaaltemperatuur]],0),"")</f>
        <v>6.5</v>
      </c>
      <c r="N2764" s="101">
        <f>IF(ISNUMBER(jaar_zip[[#This Row],[graaddagen]]),IF(OR(MONTH(jaar_zip[[#This Row],[Datum]])=1,MONTH(jaar_zip[[#This Row],[Datum]])=2,MONTH(jaar_zip[[#This Row],[Datum]])=11,MONTH(jaar_zip[[#This Row],[Datum]])=12),1.1,IF(OR(MONTH(jaar_zip[[#This Row],[Datum]])=3,MONTH(jaar_zip[[#This Row],[Datum]])=10),1,0.8))*jaar_zip[[#This Row],[graaddagen]],"")</f>
        <v>6.5</v>
      </c>
      <c r="O2764" s="101">
        <f>IF(ISNUMBER(jaar_zip[[#This Row],[etmaaltemperatuur]]),IF(jaar_zip[[#This Row],[etmaaltemperatuur]]&gt;stookgrens,jaar_zip[[#This Row],[etmaaltemperatuur]]-stookgrens,0),"")</f>
        <v>0</v>
      </c>
    </row>
    <row r="2765" spans="1:15" x14ac:dyDescent="0.3">
      <c r="A2765">
        <v>323</v>
      </c>
      <c r="B2765">
        <v>20240320</v>
      </c>
      <c r="C2765">
        <v>1.8</v>
      </c>
      <c r="D2765">
        <v>11.1</v>
      </c>
      <c r="E2765">
        <v>1289</v>
      </c>
      <c r="F2765">
        <v>0</v>
      </c>
      <c r="G2765">
        <v>1019.1</v>
      </c>
      <c r="H2765">
        <v>88</v>
      </c>
      <c r="I2765" s="101" t="s">
        <v>34</v>
      </c>
      <c r="J2765" s="1">
        <f>DATEVALUE(RIGHT(jaar_zip[[#This Row],[YYYYMMDD]],2)&amp;"-"&amp;MID(jaar_zip[[#This Row],[YYYYMMDD]],5,2)&amp;"-"&amp;LEFT(jaar_zip[[#This Row],[YYYYMMDD]],4))</f>
        <v>45371</v>
      </c>
      <c r="K2765" s="101" t="str">
        <f>IF(AND(VALUE(MONTH(jaar_zip[[#This Row],[Datum]]))=1,VALUE(WEEKNUM(jaar_zip[[#This Row],[Datum]],21))&gt;51),RIGHT(YEAR(jaar_zip[[#This Row],[Datum]])-1,2),RIGHT(YEAR(jaar_zip[[#This Row],[Datum]]),2))&amp;"-"&amp; TEXT(WEEKNUM(jaar_zip[[#This Row],[Datum]],21),"00")</f>
        <v>24-12</v>
      </c>
      <c r="L2765" s="101">
        <f>MONTH(jaar_zip[[#This Row],[Datum]])</f>
        <v>3</v>
      </c>
      <c r="M2765" s="101">
        <f>IF(ISNUMBER(jaar_zip[[#This Row],[etmaaltemperatuur]]),IF(jaar_zip[[#This Row],[etmaaltemperatuur]]&lt;stookgrens,stookgrens-jaar_zip[[#This Row],[etmaaltemperatuur]],0),"")</f>
        <v>6.9</v>
      </c>
      <c r="N2765" s="101">
        <f>IF(ISNUMBER(jaar_zip[[#This Row],[graaddagen]]),IF(OR(MONTH(jaar_zip[[#This Row],[Datum]])=1,MONTH(jaar_zip[[#This Row],[Datum]])=2,MONTH(jaar_zip[[#This Row],[Datum]])=11,MONTH(jaar_zip[[#This Row],[Datum]])=12),1.1,IF(OR(MONTH(jaar_zip[[#This Row],[Datum]])=3,MONTH(jaar_zip[[#This Row],[Datum]])=10),1,0.8))*jaar_zip[[#This Row],[graaddagen]],"")</f>
        <v>6.9</v>
      </c>
      <c r="O2765" s="101">
        <f>IF(ISNUMBER(jaar_zip[[#This Row],[etmaaltemperatuur]]),IF(jaar_zip[[#This Row],[etmaaltemperatuur]]&gt;stookgrens,jaar_zip[[#This Row],[etmaaltemperatuur]]-stookgrens,0),"")</f>
        <v>0</v>
      </c>
    </row>
    <row r="2766" spans="1:15" x14ac:dyDescent="0.3">
      <c r="A2766">
        <v>323</v>
      </c>
      <c r="B2766">
        <v>20240321</v>
      </c>
      <c r="C2766">
        <v>3.3</v>
      </c>
      <c r="D2766">
        <v>9.8000000000000007</v>
      </c>
      <c r="E2766">
        <v>620</v>
      </c>
      <c r="F2766">
        <v>0</v>
      </c>
      <c r="G2766">
        <v>1024.2</v>
      </c>
      <c r="H2766">
        <v>89</v>
      </c>
      <c r="I2766" s="101" t="s">
        <v>34</v>
      </c>
      <c r="J2766" s="1">
        <f>DATEVALUE(RIGHT(jaar_zip[[#This Row],[YYYYMMDD]],2)&amp;"-"&amp;MID(jaar_zip[[#This Row],[YYYYMMDD]],5,2)&amp;"-"&amp;LEFT(jaar_zip[[#This Row],[YYYYMMDD]],4))</f>
        <v>45372</v>
      </c>
      <c r="K2766" s="101" t="str">
        <f>IF(AND(VALUE(MONTH(jaar_zip[[#This Row],[Datum]]))=1,VALUE(WEEKNUM(jaar_zip[[#This Row],[Datum]],21))&gt;51),RIGHT(YEAR(jaar_zip[[#This Row],[Datum]])-1,2),RIGHT(YEAR(jaar_zip[[#This Row],[Datum]]),2))&amp;"-"&amp; TEXT(WEEKNUM(jaar_zip[[#This Row],[Datum]],21),"00")</f>
        <v>24-12</v>
      </c>
      <c r="L2766" s="101">
        <f>MONTH(jaar_zip[[#This Row],[Datum]])</f>
        <v>3</v>
      </c>
      <c r="M2766" s="101">
        <f>IF(ISNUMBER(jaar_zip[[#This Row],[etmaaltemperatuur]]),IF(jaar_zip[[#This Row],[etmaaltemperatuur]]&lt;stookgrens,stookgrens-jaar_zip[[#This Row],[etmaaltemperatuur]],0),"")</f>
        <v>8.1999999999999993</v>
      </c>
      <c r="N2766" s="101">
        <f>IF(ISNUMBER(jaar_zip[[#This Row],[graaddagen]]),IF(OR(MONTH(jaar_zip[[#This Row],[Datum]])=1,MONTH(jaar_zip[[#This Row],[Datum]])=2,MONTH(jaar_zip[[#This Row],[Datum]])=11,MONTH(jaar_zip[[#This Row],[Datum]])=12),1.1,IF(OR(MONTH(jaar_zip[[#This Row],[Datum]])=3,MONTH(jaar_zip[[#This Row],[Datum]])=10),1,0.8))*jaar_zip[[#This Row],[graaddagen]],"")</f>
        <v>8.1999999999999993</v>
      </c>
      <c r="O2766" s="101">
        <f>IF(ISNUMBER(jaar_zip[[#This Row],[etmaaltemperatuur]]),IF(jaar_zip[[#This Row],[etmaaltemperatuur]]&gt;stookgrens,jaar_zip[[#This Row],[etmaaltemperatuur]]-stookgrens,0),"")</f>
        <v>0</v>
      </c>
    </row>
    <row r="2767" spans="1:15" x14ac:dyDescent="0.3">
      <c r="A2767">
        <v>323</v>
      </c>
      <c r="B2767">
        <v>20240322</v>
      </c>
      <c r="C2767">
        <v>4.5</v>
      </c>
      <c r="D2767">
        <v>9.3000000000000007</v>
      </c>
      <c r="E2767">
        <v>266</v>
      </c>
      <c r="F2767">
        <v>10.5</v>
      </c>
      <c r="G2767">
        <v>1016.6</v>
      </c>
      <c r="H2767">
        <v>96</v>
      </c>
      <c r="I2767" s="101" t="s">
        <v>34</v>
      </c>
      <c r="J2767" s="1">
        <f>DATEVALUE(RIGHT(jaar_zip[[#This Row],[YYYYMMDD]],2)&amp;"-"&amp;MID(jaar_zip[[#This Row],[YYYYMMDD]],5,2)&amp;"-"&amp;LEFT(jaar_zip[[#This Row],[YYYYMMDD]],4))</f>
        <v>45373</v>
      </c>
      <c r="K2767" s="101" t="str">
        <f>IF(AND(VALUE(MONTH(jaar_zip[[#This Row],[Datum]]))=1,VALUE(WEEKNUM(jaar_zip[[#This Row],[Datum]],21))&gt;51),RIGHT(YEAR(jaar_zip[[#This Row],[Datum]])-1,2),RIGHT(YEAR(jaar_zip[[#This Row],[Datum]]),2))&amp;"-"&amp; TEXT(WEEKNUM(jaar_zip[[#This Row],[Datum]],21),"00")</f>
        <v>24-12</v>
      </c>
      <c r="L2767" s="101">
        <f>MONTH(jaar_zip[[#This Row],[Datum]])</f>
        <v>3</v>
      </c>
      <c r="M2767" s="101">
        <f>IF(ISNUMBER(jaar_zip[[#This Row],[etmaaltemperatuur]]),IF(jaar_zip[[#This Row],[etmaaltemperatuur]]&lt;stookgrens,stookgrens-jaar_zip[[#This Row],[etmaaltemperatuur]],0),"")</f>
        <v>8.6999999999999993</v>
      </c>
      <c r="N2767" s="101">
        <f>IF(ISNUMBER(jaar_zip[[#This Row],[graaddagen]]),IF(OR(MONTH(jaar_zip[[#This Row],[Datum]])=1,MONTH(jaar_zip[[#This Row],[Datum]])=2,MONTH(jaar_zip[[#This Row],[Datum]])=11,MONTH(jaar_zip[[#This Row],[Datum]])=12),1.1,IF(OR(MONTH(jaar_zip[[#This Row],[Datum]])=3,MONTH(jaar_zip[[#This Row],[Datum]])=10),1,0.8))*jaar_zip[[#This Row],[graaddagen]],"")</f>
        <v>8.6999999999999993</v>
      </c>
      <c r="O2767" s="101">
        <f>IF(ISNUMBER(jaar_zip[[#This Row],[etmaaltemperatuur]]),IF(jaar_zip[[#This Row],[etmaaltemperatuur]]&gt;stookgrens,jaar_zip[[#This Row],[etmaaltemperatuur]]-stookgrens,0),"")</f>
        <v>0</v>
      </c>
    </row>
    <row r="2768" spans="1:15" x14ac:dyDescent="0.3">
      <c r="A2768">
        <v>323</v>
      </c>
      <c r="B2768">
        <v>20240323</v>
      </c>
      <c r="C2768">
        <v>6.7</v>
      </c>
      <c r="D2768">
        <v>6.9</v>
      </c>
      <c r="E2768">
        <v>1164</v>
      </c>
      <c r="F2768">
        <v>1.5</v>
      </c>
      <c r="G2768">
        <v>1009.5</v>
      </c>
      <c r="H2768">
        <v>78</v>
      </c>
      <c r="I2768" s="101" t="s">
        <v>34</v>
      </c>
      <c r="J2768" s="1">
        <f>DATEVALUE(RIGHT(jaar_zip[[#This Row],[YYYYMMDD]],2)&amp;"-"&amp;MID(jaar_zip[[#This Row],[YYYYMMDD]],5,2)&amp;"-"&amp;LEFT(jaar_zip[[#This Row],[YYYYMMDD]],4))</f>
        <v>45374</v>
      </c>
      <c r="K2768" s="101" t="str">
        <f>IF(AND(VALUE(MONTH(jaar_zip[[#This Row],[Datum]]))=1,VALUE(WEEKNUM(jaar_zip[[#This Row],[Datum]],21))&gt;51),RIGHT(YEAR(jaar_zip[[#This Row],[Datum]])-1,2),RIGHT(YEAR(jaar_zip[[#This Row],[Datum]]),2))&amp;"-"&amp; TEXT(WEEKNUM(jaar_zip[[#This Row],[Datum]],21),"00")</f>
        <v>24-12</v>
      </c>
      <c r="L2768" s="101">
        <f>MONTH(jaar_zip[[#This Row],[Datum]])</f>
        <v>3</v>
      </c>
      <c r="M2768" s="101">
        <f>IF(ISNUMBER(jaar_zip[[#This Row],[etmaaltemperatuur]]),IF(jaar_zip[[#This Row],[etmaaltemperatuur]]&lt;stookgrens,stookgrens-jaar_zip[[#This Row],[etmaaltemperatuur]],0),"")</f>
        <v>11.1</v>
      </c>
      <c r="N2768" s="101">
        <f>IF(ISNUMBER(jaar_zip[[#This Row],[graaddagen]]),IF(OR(MONTH(jaar_zip[[#This Row],[Datum]])=1,MONTH(jaar_zip[[#This Row],[Datum]])=2,MONTH(jaar_zip[[#This Row],[Datum]])=11,MONTH(jaar_zip[[#This Row],[Datum]])=12),1.1,IF(OR(MONTH(jaar_zip[[#This Row],[Datum]])=3,MONTH(jaar_zip[[#This Row],[Datum]])=10),1,0.8))*jaar_zip[[#This Row],[graaddagen]],"")</f>
        <v>11.1</v>
      </c>
      <c r="O2768" s="101">
        <f>IF(ISNUMBER(jaar_zip[[#This Row],[etmaaltemperatuur]]),IF(jaar_zip[[#This Row],[etmaaltemperatuur]]&gt;stookgrens,jaar_zip[[#This Row],[etmaaltemperatuur]]-stookgrens,0),"")</f>
        <v>0</v>
      </c>
    </row>
    <row r="2769" spans="1:15" x14ac:dyDescent="0.3">
      <c r="A2769">
        <v>323</v>
      </c>
      <c r="B2769">
        <v>20240324</v>
      </c>
      <c r="C2769">
        <v>7.7</v>
      </c>
      <c r="D2769">
        <v>7.1</v>
      </c>
      <c r="E2769">
        <v>701</v>
      </c>
      <c r="F2769">
        <v>1.1000000000000001</v>
      </c>
      <c r="G2769">
        <v>1007.2</v>
      </c>
      <c r="H2769">
        <v>79</v>
      </c>
      <c r="I2769" s="101" t="s">
        <v>34</v>
      </c>
      <c r="J2769" s="1">
        <f>DATEVALUE(RIGHT(jaar_zip[[#This Row],[YYYYMMDD]],2)&amp;"-"&amp;MID(jaar_zip[[#This Row],[YYYYMMDD]],5,2)&amp;"-"&amp;LEFT(jaar_zip[[#This Row],[YYYYMMDD]],4))</f>
        <v>45375</v>
      </c>
      <c r="K2769" s="101" t="str">
        <f>IF(AND(VALUE(MONTH(jaar_zip[[#This Row],[Datum]]))=1,VALUE(WEEKNUM(jaar_zip[[#This Row],[Datum]],21))&gt;51),RIGHT(YEAR(jaar_zip[[#This Row],[Datum]])-1,2),RIGHT(YEAR(jaar_zip[[#This Row],[Datum]]),2))&amp;"-"&amp; TEXT(WEEKNUM(jaar_zip[[#This Row],[Datum]],21),"00")</f>
        <v>24-12</v>
      </c>
      <c r="L2769" s="101">
        <f>MONTH(jaar_zip[[#This Row],[Datum]])</f>
        <v>3</v>
      </c>
      <c r="M2769" s="101">
        <f>IF(ISNUMBER(jaar_zip[[#This Row],[etmaaltemperatuur]]),IF(jaar_zip[[#This Row],[etmaaltemperatuur]]&lt;stookgrens,stookgrens-jaar_zip[[#This Row],[etmaaltemperatuur]],0),"")</f>
        <v>10.9</v>
      </c>
      <c r="N2769" s="101">
        <f>IF(ISNUMBER(jaar_zip[[#This Row],[graaddagen]]),IF(OR(MONTH(jaar_zip[[#This Row],[Datum]])=1,MONTH(jaar_zip[[#This Row],[Datum]])=2,MONTH(jaar_zip[[#This Row],[Datum]])=11,MONTH(jaar_zip[[#This Row],[Datum]])=12),1.1,IF(OR(MONTH(jaar_zip[[#This Row],[Datum]])=3,MONTH(jaar_zip[[#This Row],[Datum]])=10),1,0.8))*jaar_zip[[#This Row],[graaddagen]],"")</f>
        <v>10.9</v>
      </c>
      <c r="O2769" s="101">
        <f>IF(ISNUMBER(jaar_zip[[#This Row],[etmaaltemperatuur]]),IF(jaar_zip[[#This Row],[etmaaltemperatuur]]&gt;stookgrens,jaar_zip[[#This Row],[etmaaltemperatuur]]-stookgrens,0),"")</f>
        <v>0</v>
      </c>
    </row>
    <row r="2770" spans="1:15" x14ac:dyDescent="0.3">
      <c r="A2770">
        <v>323</v>
      </c>
      <c r="B2770">
        <v>20240325</v>
      </c>
      <c r="C2770">
        <v>3.7</v>
      </c>
      <c r="D2770">
        <v>7.6</v>
      </c>
      <c r="E2770">
        <v>1541</v>
      </c>
      <c r="F2770">
        <v>0</v>
      </c>
      <c r="G2770">
        <v>1003.3</v>
      </c>
      <c r="H2770">
        <v>76</v>
      </c>
      <c r="I2770" s="101" t="s">
        <v>34</v>
      </c>
      <c r="J2770" s="1">
        <f>DATEVALUE(RIGHT(jaar_zip[[#This Row],[YYYYMMDD]],2)&amp;"-"&amp;MID(jaar_zip[[#This Row],[YYYYMMDD]],5,2)&amp;"-"&amp;LEFT(jaar_zip[[#This Row],[YYYYMMDD]],4))</f>
        <v>45376</v>
      </c>
      <c r="K2770" s="101" t="str">
        <f>IF(AND(VALUE(MONTH(jaar_zip[[#This Row],[Datum]]))=1,VALUE(WEEKNUM(jaar_zip[[#This Row],[Datum]],21))&gt;51),RIGHT(YEAR(jaar_zip[[#This Row],[Datum]])-1,2),RIGHT(YEAR(jaar_zip[[#This Row],[Datum]]),2))&amp;"-"&amp; TEXT(WEEKNUM(jaar_zip[[#This Row],[Datum]],21),"00")</f>
        <v>24-13</v>
      </c>
      <c r="L2770" s="101">
        <f>MONTH(jaar_zip[[#This Row],[Datum]])</f>
        <v>3</v>
      </c>
      <c r="M2770" s="101">
        <f>IF(ISNUMBER(jaar_zip[[#This Row],[etmaaltemperatuur]]),IF(jaar_zip[[#This Row],[etmaaltemperatuur]]&lt;stookgrens,stookgrens-jaar_zip[[#This Row],[etmaaltemperatuur]],0),"")</f>
        <v>10.4</v>
      </c>
      <c r="N2770" s="101">
        <f>IF(ISNUMBER(jaar_zip[[#This Row],[graaddagen]]),IF(OR(MONTH(jaar_zip[[#This Row],[Datum]])=1,MONTH(jaar_zip[[#This Row],[Datum]])=2,MONTH(jaar_zip[[#This Row],[Datum]])=11,MONTH(jaar_zip[[#This Row],[Datum]])=12),1.1,IF(OR(MONTH(jaar_zip[[#This Row],[Datum]])=3,MONTH(jaar_zip[[#This Row],[Datum]])=10),1,0.8))*jaar_zip[[#This Row],[graaddagen]],"")</f>
        <v>10.4</v>
      </c>
      <c r="O2770" s="101">
        <f>IF(ISNUMBER(jaar_zip[[#This Row],[etmaaltemperatuur]]),IF(jaar_zip[[#This Row],[etmaaltemperatuur]]&gt;stookgrens,jaar_zip[[#This Row],[etmaaltemperatuur]]-stookgrens,0),"")</f>
        <v>0</v>
      </c>
    </row>
    <row r="2771" spans="1:15" x14ac:dyDescent="0.3">
      <c r="A2771">
        <v>323</v>
      </c>
      <c r="B2771">
        <v>20240326</v>
      </c>
      <c r="C2771">
        <v>3.9</v>
      </c>
      <c r="D2771">
        <v>9.3000000000000007</v>
      </c>
      <c r="E2771">
        <v>975</v>
      </c>
      <c r="F2771">
        <v>0.6</v>
      </c>
      <c r="G2771">
        <v>989.4</v>
      </c>
      <c r="H2771">
        <v>76</v>
      </c>
      <c r="I2771" s="101" t="s">
        <v>34</v>
      </c>
      <c r="J2771" s="1">
        <f>DATEVALUE(RIGHT(jaar_zip[[#This Row],[YYYYMMDD]],2)&amp;"-"&amp;MID(jaar_zip[[#This Row],[YYYYMMDD]],5,2)&amp;"-"&amp;LEFT(jaar_zip[[#This Row],[YYYYMMDD]],4))</f>
        <v>45377</v>
      </c>
      <c r="K2771" s="101" t="str">
        <f>IF(AND(VALUE(MONTH(jaar_zip[[#This Row],[Datum]]))=1,VALUE(WEEKNUM(jaar_zip[[#This Row],[Datum]],21))&gt;51),RIGHT(YEAR(jaar_zip[[#This Row],[Datum]])-1,2),RIGHT(YEAR(jaar_zip[[#This Row],[Datum]]),2))&amp;"-"&amp; TEXT(WEEKNUM(jaar_zip[[#This Row],[Datum]],21),"00")</f>
        <v>24-13</v>
      </c>
      <c r="L2771" s="101">
        <f>MONTH(jaar_zip[[#This Row],[Datum]])</f>
        <v>3</v>
      </c>
      <c r="M2771" s="101">
        <f>IF(ISNUMBER(jaar_zip[[#This Row],[etmaaltemperatuur]]),IF(jaar_zip[[#This Row],[etmaaltemperatuur]]&lt;stookgrens,stookgrens-jaar_zip[[#This Row],[etmaaltemperatuur]],0),"")</f>
        <v>8.6999999999999993</v>
      </c>
      <c r="N2771" s="101">
        <f>IF(ISNUMBER(jaar_zip[[#This Row],[graaddagen]]),IF(OR(MONTH(jaar_zip[[#This Row],[Datum]])=1,MONTH(jaar_zip[[#This Row],[Datum]])=2,MONTH(jaar_zip[[#This Row],[Datum]])=11,MONTH(jaar_zip[[#This Row],[Datum]])=12),1.1,IF(OR(MONTH(jaar_zip[[#This Row],[Datum]])=3,MONTH(jaar_zip[[#This Row],[Datum]])=10),1,0.8))*jaar_zip[[#This Row],[graaddagen]],"")</f>
        <v>8.6999999999999993</v>
      </c>
      <c r="O2771" s="101">
        <f>IF(ISNUMBER(jaar_zip[[#This Row],[etmaaltemperatuur]]),IF(jaar_zip[[#This Row],[etmaaltemperatuur]]&gt;stookgrens,jaar_zip[[#This Row],[etmaaltemperatuur]]-stookgrens,0),"")</f>
        <v>0</v>
      </c>
    </row>
    <row r="2772" spans="1:15" x14ac:dyDescent="0.3">
      <c r="A2772">
        <v>323</v>
      </c>
      <c r="B2772">
        <v>20240327</v>
      </c>
      <c r="C2772">
        <v>5.4</v>
      </c>
      <c r="D2772">
        <v>9.1999999999999993</v>
      </c>
      <c r="E2772">
        <v>1071</v>
      </c>
      <c r="F2772">
        <v>2</v>
      </c>
      <c r="G2772">
        <v>985.5</v>
      </c>
      <c r="H2772">
        <v>78</v>
      </c>
      <c r="I2772" s="101" t="s">
        <v>34</v>
      </c>
      <c r="J2772" s="1">
        <f>DATEVALUE(RIGHT(jaar_zip[[#This Row],[YYYYMMDD]],2)&amp;"-"&amp;MID(jaar_zip[[#This Row],[YYYYMMDD]],5,2)&amp;"-"&amp;LEFT(jaar_zip[[#This Row],[YYYYMMDD]],4))</f>
        <v>45378</v>
      </c>
      <c r="K2772" s="101" t="str">
        <f>IF(AND(VALUE(MONTH(jaar_zip[[#This Row],[Datum]]))=1,VALUE(WEEKNUM(jaar_zip[[#This Row],[Datum]],21))&gt;51),RIGHT(YEAR(jaar_zip[[#This Row],[Datum]])-1,2),RIGHT(YEAR(jaar_zip[[#This Row],[Datum]]),2))&amp;"-"&amp; TEXT(WEEKNUM(jaar_zip[[#This Row],[Datum]],21),"00")</f>
        <v>24-13</v>
      </c>
      <c r="L2772" s="101">
        <f>MONTH(jaar_zip[[#This Row],[Datum]])</f>
        <v>3</v>
      </c>
      <c r="M2772" s="101">
        <f>IF(ISNUMBER(jaar_zip[[#This Row],[etmaaltemperatuur]]),IF(jaar_zip[[#This Row],[etmaaltemperatuur]]&lt;stookgrens,stookgrens-jaar_zip[[#This Row],[etmaaltemperatuur]],0),"")</f>
        <v>8.8000000000000007</v>
      </c>
      <c r="N2772" s="101">
        <f>IF(ISNUMBER(jaar_zip[[#This Row],[graaddagen]]),IF(OR(MONTH(jaar_zip[[#This Row],[Datum]])=1,MONTH(jaar_zip[[#This Row],[Datum]])=2,MONTH(jaar_zip[[#This Row],[Datum]])=11,MONTH(jaar_zip[[#This Row],[Datum]])=12),1.1,IF(OR(MONTH(jaar_zip[[#This Row],[Datum]])=3,MONTH(jaar_zip[[#This Row],[Datum]])=10),1,0.8))*jaar_zip[[#This Row],[graaddagen]],"")</f>
        <v>8.8000000000000007</v>
      </c>
      <c r="O2772" s="101">
        <f>IF(ISNUMBER(jaar_zip[[#This Row],[etmaaltemperatuur]]),IF(jaar_zip[[#This Row],[etmaaltemperatuur]]&gt;stookgrens,jaar_zip[[#This Row],[etmaaltemperatuur]]-stookgrens,0),"")</f>
        <v>0</v>
      </c>
    </row>
    <row r="2773" spans="1:15" x14ac:dyDescent="0.3">
      <c r="A2773">
        <v>323</v>
      </c>
      <c r="B2773">
        <v>20240328</v>
      </c>
      <c r="C2773">
        <v>7.5</v>
      </c>
      <c r="D2773">
        <v>9.6</v>
      </c>
      <c r="E2773">
        <v>1248</v>
      </c>
      <c r="F2773">
        <v>5.5</v>
      </c>
      <c r="G2773">
        <v>985</v>
      </c>
      <c r="H2773">
        <v>71</v>
      </c>
      <c r="I2773" s="101" t="s">
        <v>34</v>
      </c>
      <c r="J2773" s="1">
        <f>DATEVALUE(RIGHT(jaar_zip[[#This Row],[YYYYMMDD]],2)&amp;"-"&amp;MID(jaar_zip[[#This Row],[YYYYMMDD]],5,2)&amp;"-"&amp;LEFT(jaar_zip[[#This Row],[YYYYMMDD]],4))</f>
        <v>45379</v>
      </c>
      <c r="K2773" s="101" t="str">
        <f>IF(AND(VALUE(MONTH(jaar_zip[[#This Row],[Datum]]))=1,VALUE(WEEKNUM(jaar_zip[[#This Row],[Datum]],21))&gt;51),RIGHT(YEAR(jaar_zip[[#This Row],[Datum]])-1,2),RIGHT(YEAR(jaar_zip[[#This Row],[Datum]]),2))&amp;"-"&amp; TEXT(WEEKNUM(jaar_zip[[#This Row],[Datum]],21),"00")</f>
        <v>24-13</v>
      </c>
      <c r="L2773" s="101">
        <f>MONTH(jaar_zip[[#This Row],[Datum]])</f>
        <v>3</v>
      </c>
      <c r="M2773" s="101">
        <f>IF(ISNUMBER(jaar_zip[[#This Row],[etmaaltemperatuur]]),IF(jaar_zip[[#This Row],[etmaaltemperatuur]]&lt;stookgrens,stookgrens-jaar_zip[[#This Row],[etmaaltemperatuur]],0),"")</f>
        <v>8.4</v>
      </c>
      <c r="N2773" s="101">
        <f>IF(ISNUMBER(jaar_zip[[#This Row],[graaddagen]]),IF(OR(MONTH(jaar_zip[[#This Row],[Datum]])=1,MONTH(jaar_zip[[#This Row],[Datum]])=2,MONTH(jaar_zip[[#This Row],[Datum]])=11,MONTH(jaar_zip[[#This Row],[Datum]])=12),1.1,IF(OR(MONTH(jaar_zip[[#This Row],[Datum]])=3,MONTH(jaar_zip[[#This Row],[Datum]])=10),1,0.8))*jaar_zip[[#This Row],[graaddagen]],"")</f>
        <v>8.4</v>
      </c>
      <c r="O2773" s="101">
        <f>IF(ISNUMBER(jaar_zip[[#This Row],[etmaaltemperatuur]]),IF(jaar_zip[[#This Row],[etmaaltemperatuur]]&gt;stookgrens,jaar_zip[[#This Row],[etmaaltemperatuur]]-stookgrens,0),"")</f>
        <v>0</v>
      </c>
    </row>
    <row r="2774" spans="1:15" x14ac:dyDescent="0.3">
      <c r="A2774">
        <v>323</v>
      </c>
      <c r="B2774">
        <v>20240329</v>
      </c>
      <c r="C2774">
        <v>5.8</v>
      </c>
      <c r="D2774">
        <v>11.1</v>
      </c>
      <c r="E2774">
        <v>1369</v>
      </c>
      <c r="F2774">
        <v>0</v>
      </c>
      <c r="G2774">
        <v>992.4</v>
      </c>
      <c r="H2774">
        <v>73</v>
      </c>
      <c r="I2774" s="101" t="s">
        <v>34</v>
      </c>
      <c r="J2774" s="1">
        <f>DATEVALUE(RIGHT(jaar_zip[[#This Row],[YYYYMMDD]],2)&amp;"-"&amp;MID(jaar_zip[[#This Row],[YYYYMMDD]],5,2)&amp;"-"&amp;LEFT(jaar_zip[[#This Row],[YYYYMMDD]],4))</f>
        <v>45380</v>
      </c>
      <c r="K2774" s="101" t="str">
        <f>IF(AND(VALUE(MONTH(jaar_zip[[#This Row],[Datum]]))=1,VALUE(WEEKNUM(jaar_zip[[#This Row],[Datum]],21))&gt;51),RIGHT(YEAR(jaar_zip[[#This Row],[Datum]])-1,2),RIGHT(YEAR(jaar_zip[[#This Row],[Datum]]),2))&amp;"-"&amp; TEXT(WEEKNUM(jaar_zip[[#This Row],[Datum]],21),"00")</f>
        <v>24-13</v>
      </c>
      <c r="L2774" s="101">
        <f>MONTH(jaar_zip[[#This Row],[Datum]])</f>
        <v>3</v>
      </c>
      <c r="M2774" s="101">
        <f>IF(ISNUMBER(jaar_zip[[#This Row],[etmaaltemperatuur]]),IF(jaar_zip[[#This Row],[etmaaltemperatuur]]&lt;stookgrens,stookgrens-jaar_zip[[#This Row],[etmaaltemperatuur]],0),"")</f>
        <v>6.9</v>
      </c>
      <c r="N2774" s="101">
        <f>IF(ISNUMBER(jaar_zip[[#This Row],[graaddagen]]),IF(OR(MONTH(jaar_zip[[#This Row],[Datum]])=1,MONTH(jaar_zip[[#This Row],[Datum]])=2,MONTH(jaar_zip[[#This Row],[Datum]])=11,MONTH(jaar_zip[[#This Row],[Datum]])=12),1.1,IF(OR(MONTH(jaar_zip[[#This Row],[Datum]])=3,MONTH(jaar_zip[[#This Row],[Datum]])=10),1,0.8))*jaar_zip[[#This Row],[graaddagen]],"")</f>
        <v>6.9</v>
      </c>
      <c r="O2774" s="101">
        <f>IF(ISNUMBER(jaar_zip[[#This Row],[etmaaltemperatuur]]),IF(jaar_zip[[#This Row],[etmaaltemperatuur]]&gt;stookgrens,jaar_zip[[#This Row],[etmaaltemperatuur]]-stookgrens,0),"")</f>
        <v>0</v>
      </c>
    </row>
    <row r="2775" spans="1:15" x14ac:dyDescent="0.3">
      <c r="A2775">
        <v>323</v>
      </c>
      <c r="B2775">
        <v>20240330</v>
      </c>
      <c r="C2775">
        <v>2.4</v>
      </c>
      <c r="D2775">
        <v>8.6</v>
      </c>
      <c r="E2775">
        <v>520</v>
      </c>
      <c r="F2775">
        <v>9</v>
      </c>
      <c r="G2775">
        <v>997</v>
      </c>
      <c r="H2775">
        <v>95</v>
      </c>
      <c r="I2775" s="101" t="s">
        <v>34</v>
      </c>
      <c r="J2775" s="1">
        <f>DATEVALUE(RIGHT(jaar_zip[[#This Row],[YYYYMMDD]],2)&amp;"-"&amp;MID(jaar_zip[[#This Row],[YYYYMMDD]],5,2)&amp;"-"&amp;LEFT(jaar_zip[[#This Row],[YYYYMMDD]],4))</f>
        <v>45381</v>
      </c>
      <c r="K2775" s="101" t="str">
        <f>IF(AND(VALUE(MONTH(jaar_zip[[#This Row],[Datum]]))=1,VALUE(WEEKNUM(jaar_zip[[#This Row],[Datum]],21))&gt;51),RIGHT(YEAR(jaar_zip[[#This Row],[Datum]])-1,2),RIGHT(YEAR(jaar_zip[[#This Row],[Datum]]),2))&amp;"-"&amp; TEXT(WEEKNUM(jaar_zip[[#This Row],[Datum]],21),"00")</f>
        <v>24-13</v>
      </c>
      <c r="L2775" s="101">
        <f>MONTH(jaar_zip[[#This Row],[Datum]])</f>
        <v>3</v>
      </c>
      <c r="M2775" s="101">
        <f>IF(ISNUMBER(jaar_zip[[#This Row],[etmaaltemperatuur]]),IF(jaar_zip[[#This Row],[etmaaltemperatuur]]&lt;stookgrens,stookgrens-jaar_zip[[#This Row],[etmaaltemperatuur]],0),"")</f>
        <v>9.4</v>
      </c>
      <c r="N2775" s="101">
        <f>IF(ISNUMBER(jaar_zip[[#This Row],[graaddagen]]),IF(OR(MONTH(jaar_zip[[#This Row],[Datum]])=1,MONTH(jaar_zip[[#This Row],[Datum]])=2,MONTH(jaar_zip[[#This Row],[Datum]])=11,MONTH(jaar_zip[[#This Row],[Datum]])=12),1.1,IF(OR(MONTH(jaar_zip[[#This Row],[Datum]])=3,MONTH(jaar_zip[[#This Row],[Datum]])=10),1,0.8))*jaar_zip[[#This Row],[graaddagen]],"")</f>
        <v>9.4</v>
      </c>
      <c r="O2775" s="101">
        <f>IF(ISNUMBER(jaar_zip[[#This Row],[etmaaltemperatuur]]),IF(jaar_zip[[#This Row],[etmaaltemperatuur]]&gt;stookgrens,jaar_zip[[#This Row],[etmaaltemperatuur]]-stookgrens,0),"")</f>
        <v>0</v>
      </c>
    </row>
    <row r="2776" spans="1:15" x14ac:dyDescent="0.3">
      <c r="A2776">
        <v>323</v>
      </c>
      <c r="B2776">
        <v>20240331</v>
      </c>
      <c r="C2776">
        <v>4.2</v>
      </c>
      <c r="D2776">
        <v>10.3</v>
      </c>
      <c r="E2776">
        <v>1085</v>
      </c>
      <c r="F2776">
        <v>2.6</v>
      </c>
      <c r="G2776">
        <v>995.1</v>
      </c>
      <c r="H2776">
        <v>91</v>
      </c>
      <c r="I2776" s="101" t="s">
        <v>34</v>
      </c>
      <c r="J2776" s="1">
        <f>DATEVALUE(RIGHT(jaar_zip[[#This Row],[YYYYMMDD]],2)&amp;"-"&amp;MID(jaar_zip[[#This Row],[YYYYMMDD]],5,2)&amp;"-"&amp;LEFT(jaar_zip[[#This Row],[YYYYMMDD]],4))</f>
        <v>45382</v>
      </c>
      <c r="K2776" s="101" t="str">
        <f>IF(AND(VALUE(MONTH(jaar_zip[[#This Row],[Datum]]))=1,VALUE(WEEKNUM(jaar_zip[[#This Row],[Datum]],21))&gt;51),RIGHT(YEAR(jaar_zip[[#This Row],[Datum]])-1,2),RIGHT(YEAR(jaar_zip[[#This Row],[Datum]]),2))&amp;"-"&amp; TEXT(WEEKNUM(jaar_zip[[#This Row],[Datum]],21),"00")</f>
        <v>24-13</v>
      </c>
      <c r="L2776" s="101">
        <f>MONTH(jaar_zip[[#This Row],[Datum]])</f>
        <v>3</v>
      </c>
      <c r="M2776" s="101">
        <f>IF(ISNUMBER(jaar_zip[[#This Row],[etmaaltemperatuur]]),IF(jaar_zip[[#This Row],[etmaaltemperatuur]]&lt;stookgrens,stookgrens-jaar_zip[[#This Row],[etmaaltemperatuur]],0),"")</f>
        <v>7.6999999999999993</v>
      </c>
      <c r="N2776" s="101">
        <f>IF(ISNUMBER(jaar_zip[[#This Row],[graaddagen]]),IF(OR(MONTH(jaar_zip[[#This Row],[Datum]])=1,MONTH(jaar_zip[[#This Row],[Datum]])=2,MONTH(jaar_zip[[#This Row],[Datum]])=11,MONTH(jaar_zip[[#This Row],[Datum]])=12),1.1,IF(OR(MONTH(jaar_zip[[#This Row],[Datum]])=3,MONTH(jaar_zip[[#This Row],[Datum]])=10),1,0.8))*jaar_zip[[#This Row],[graaddagen]],"")</f>
        <v>7.6999999999999993</v>
      </c>
      <c r="O2776" s="101">
        <f>IF(ISNUMBER(jaar_zip[[#This Row],[etmaaltemperatuur]]),IF(jaar_zip[[#This Row],[etmaaltemperatuur]]&gt;stookgrens,jaar_zip[[#This Row],[etmaaltemperatuur]]-stookgrens,0),"")</f>
        <v>0</v>
      </c>
    </row>
    <row r="2777" spans="1:15" x14ac:dyDescent="0.3">
      <c r="A2777">
        <v>323</v>
      </c>
      <c r="B2777">
        <v>20240401</v>
      </c>
      <c r="C2777">
        <v>4.5</v>
      </c>
      <c r="D2777">
        <v>10.4</v>
      </c>
      <c r="E2777">
        <v>1244</v>
      </c>
      <c r="F2777">
        <v>0</v>
      </c>
      <c r="G2777">
        <v>996.9</v>
      </c>
      <c r="H2777">
        <v>82</v>
      </c>
      <c r="I2777" s="101" t="s">
        <v>34</v>
      </c>
      <c r="J2777" s="1">
        <f>DATEVALUE(RIGHT(jaar_zip[[#This Row],[YYYYMMDD]],2)&amp;"-"&amp;MID(jaar_zip[[#This Row],[YYYYMMDD]],5,2)&amp;"-"&amp;LEFT(jaar_zip[[#This Row],[YYYYMMDD]],4))</f>
        <v>45383</v>
      </c>
      <c r="K2777" s="101" t="str">
        <f>IF(AND(VALUE(MONTH(jaar_zip[[#This Row],[Datum]]))=1,VALUE(WEEKNUM(jaar_zip[[#This Row],[Datum]],21))&gt;51),RIGHT(YEAR(jaar_zip[[#This Row],[Datum]])-1,2),RIGHT(YEAR(jaar_zip[[#This Row],[Datum]]),2))&amp;"-"&amp; TEXT(WEEKNUM(jaar_zip[[#This Row],[Datum]],21),"00")</f>
        <v>24-14</v>
      </c>
      <c r="L2777" s="101">
        <f>MONTH(jaar_zip[[#This Row],[Datum]])</f>
        <v>4</v>
      </c>
      <c r="M2777" s="101">
        <f>IF(ISNUMBER(jaar_zip[[#This Row],[etmaaltemperatuur]]),IF(jaar_zip[[#This Row],[etmaaltemperatuur]]&lt;stookgrens,stookgrens-jaar_zip[[#This Row],[etmaaltemperatuur]],0),"")</f>
        <v>7.6</v>
      </c>
      <c r="N2777" s="101">
        <f>IF(ISNUMBER(jaar_zip[[#This Row],[graaddagen]]),IF(OR(MONTH(jaar_zip[[#This Row],[Datum]])=1,MONTH(jaar_zip[[#This Row],[Datum]])=2,MONTH(jaar_zip[[#This Row],[Datum]])=11,MONTH(jaar_zip[[#This Row],[Datum]])=12),1.1,IF(OR(MONTH(jaar_zip[[#This Row],[Datum]])=3,MONTH(jaar_zip[[#This Row],[Datum]])=10),1,0.8))*jaar_zip[[#This Row],[graaddagen]],"")</f>
        <v>6.08</v>
      </c>
      <c r="O2777" s="101">
        <f>IF(ISNUMBER(jaar_zip[[#This Row],[etmaaltemperatuur]]),IF(jaar_zip[[#This Row],[etmaaltemperatuur]]&gt;stookgrens,jaar_zip[[#This Row],[etmaaltemperatuur]]-stookgrens,0),"")</f>
        <v>0</v>
      </c>
    </row>
    <row r="2778" spans="1:15" x14ac:dyDescent="0.3">
      <c r="A2778">
        <v>323</v>
      </c>
      <c r="B2778">
        <v>20240402</v>
      </c>
      <c r="C2778">
        <v>5.9</v>
      </c>
      <c r="D2778">
        <v>10.199999999999999</v>
      </c>
      <c r="E2778">
        <v>887</v>
      </c>
      <c r="F2778">
        <v>3.6</v>
      </c>
      <c r="G2778">
        <v>1005.3</v>
      </c>
      <c r="H2778">
        <v>85</v>
      </c>
      <c r="I2778" s="101" t="s">
        <v>34</v>
      </c>
      <c r="J2778" s="1">
        <f>DATEVALUE(RIGHT(jaar_zip[[#This Row],[YYYYMMDD]],2)&amp;"-"&amp;MID(jaar_zip[[#This Row],[YYYYMMDD]],5,2)&amp;"-"&amp;LEFT(jaar_zip[[#This Row],[YYYYMMDD]],4))</f>
        <v>45384</v>
      </c>
      <c r="K2778" s="101" t="str">
        <f>IF(AND(VALUE(MONTH(jaar_zip[[#This Row],[Datum]]))=1,VALUE(WEEKNUM(jaar_zip[[#This Row],[Datum]],21))&gt;51),RIGHT(YEAR(jaar_zip[[#This Row],[Datum]])-1,2),RIGHT(YEAR(jaar_zip[[#This Row],[Datum]]),2))&amp;"-"&amp; TEXT(WEEKNUM(jaar_zip[[#This Row],[Datum]],21),"00")</f>
        <v>24-14</v>
      </c>
      <c r="L2778" s="101">
        <f>MONTH(jaar_zip[[#This Row],[Datum]])</f>
        <v>4</v>
      </c>
      <c r="M2778" s="101">
        <f>IF(ISNUMBER(jaar_zip[[#This Row],[etmaaltemperatuur]]),IF(jaar_zip[[#This Row],[etmaaltemperatuur]]&lt;stookgrens,stookgrens-jaar_zip[[#This Row],[etmaaltemperatuur]],0),"")</f>
        <v>7.8000000000000007</v>
      </c>
      <c r="N2778" s="101">
        <f>IF(ISNUMBER(jaar_zip[[#This Row],[graaddagen]]),IF(OR(MONTH(jaar_zip[[#This Row],[Datum]])=1,MONTH(jaar_zip[[#This Row],[Datum]])=2,MONTH(jaar_zip[[#This Row],[Datum]])=11,MONTH(jaar_zip[[#This Row],[Datum]])=12),1.1,IF(OR(MONTH(jaar_zip[[#This Row],[Datum]])=3,MONTH(jaar_zip[[#This Row],[Datum]])=10),1,0.8))*jaar_zip[[#This Row],[graaddagen]],"")</f>
        <v>6.2400000000000011</v>
      </c>
      <c r="O2778" s="101">
        <f>IF(ISNUMBER(jaar_zip[[#This Row],[etmaaltemperatuur]]),IF(jaar_zip[[#This Row],[etmaaltemperatuur]]&gt;stookgrens,jaar_zip[[#This Row],[etmaaltemperatuur]]-stookgrens,0),"")</f>
        <v>0</v>
      </c>
    </row>
    <row r="2779" spans="1:15" x14ac:dyDescent="0.3">
      <c r="A2779">
        <v>323</v>
      </c>
      <c r="B2779">
        <v>20240403</v>
      </c>
      <c r="C2779">
        <v>6.8</v>
      </c>
      <c r="D2779">
        <v>11.1</v>
      </c>
      <c r="E2779">
        <v>909</v>
      </c>
      <c r="F2779">
        <v>3.2</v>
      </c>
      <c r="G2779">
        <v>1003.8</v>
      </c>
      <c r="H2779">
        <v>88</v>
      </c>
      <c r="I2779" s="101" t="s">
        <v>34</v>
      </c>
      <c r="J2779" s="1">
        <f>DATEVALUE(RIGHT(jaar_zip[[#This Row],[YYYYMMDD]],2)&amp;"-"&amp;MID(jaar_zip[[#This Row],[YYYYMMDD]],5,2)&amp;"-"&amp;LEFT(jaar_zip[[#This Row],[YYYYMMDD]],4))</f>
        <v>45385</v>
      </c>
      <c r="K2779" s="101" t="str">
        <f>IF(AND(VALUE(MONTH(jaar_zip[[#This Row],[Datum]]))=1,VALUE(WEEKNUM(jaar_zip[[#This Row],[Datum]],21))&gt;51),RIGHT(YEAR(jaar_zip[[#This Row],[Datum]])-1,2),RIGHT(YEAR(jaar_zip[[#This Row],[Datum]]),2))&amp;"-"&amp; TEXT(WEEKNUM(jaar_zip[[#This Row],[Datum]],21),"00")</f>
        <v>24-14</v>
      </c>
      <c r="L2779" s="101">
        <f>MONTH(jaar_zip[[#This Row],[Datum]])</f>
        <v>4</v>
      </c>
      <c r="M2779" s="101">
        <f>IF(ISNUMBER(jaar_zip[[#This Row],[etmaaltemperatuur]]),IF(jaar_zip[[#This Row],[etmaaltemperatuur]]&lt;stookgrens,stookgrens-jaar_zip[[#This Row],[etmaaltemperatuur]],0),"")</f>
        <v>6.9</v>
      </c>
      <c r="N2779" s="101">
        <f>IF(ISNUMBER(jaar_zip[[#This Row],[graaddagen]]),IF(OR(MONTH(jaar_zip[[#This Row],[Datum]])=1,MONTH(jaar_zip[[#This Row],[Datum]])=2,MONTH(jaar_zip[[#This Row],[Datum]])=11,MONTH(jaar_zip[[#This Row],[Datum]])=12),1.1,IF(OR(MONTH(jaar_zip[[#This Row],[Datum]])=3,MONTH(jaar_zip[[#This Row],[Datum]])=10),1,0.8))*jaar_zip[[#This Row],[graaddagen]],"")</f>
        <v>5.5200000000000005</v>
      </c>
      <c r="O2779" s="101">
        <f>IF(ISNUMBER(jaar_zip[[#This Row],[etmaaltemperatuur]]),IF(jaar_zip[[#This Row],[etmaaltemperatuur]]&gt;stookgrens,jaar_zip[[#This Row],[etmaaltemperatuur]]-stookgrens,0),"")</f>
        <v>0</v>
      </c>
    </row>
    <row r="2780" spans="1:15" x14ac:dyDescent="0.3">
      <c r="A2780">
        <v>323</v>
      </c>
      <c r="B2780">
        <v>20240404</v>
      </c>
      <c r="C2780">
        <v>8.3000000000000007</v>
      </c>
      <c r="D2780">
        <v>12.5</v>
      </c>
      <c r="E2780">
        <v>1486</v>
      </c>
      <c r="F2780">
        <v>17.399999999999999</v>
      </c>
      <c r="G2780">
        <v>1005.6</v>
      </c>
      <c r="H2780">
        <v>85</v>
      </c>
      <c r="I2780" s="101" t="s">
        <v>34</v>
      </c>
      <c r="J2780" s="1">
        <f>DATEVALUE(RIGHT(jaar_zip[[#This Row],[YYYYMMDD]],2)&amp;"-"&amp;MID(jaar_zip[[#This Row],[YYYYMMDD]],5,2)&amp;"-"&amp;LEFT(jaar_zip[[#This Row],[YYYYMMDD]],4))</f>
        <v>45386</v>
      </c>
      <c r="K2780" s="101" t="str">
        <f>IF(AND(VALUE(MONTH(jaar_zip[[#This Row],[Datum]]))=1,VALUE(WEEKNUM(jaar_zip[[#This Row],[Datum]],21))&gt;51),RIGHT(YEAR(jaar_zip[[#This Row],[Datum]])-1,2),RIGHT(YEAR(jaar_zip[[#This Row],[Datum]]),2))&amp;"-"&amp; TEXT(WEEKNUM(jaar_zip[[#This Row],[Datum]],21),"00")</f>
        <v>24-14</v>
      </c>
      <c r="L2780" s="101">
        <f>MONTH(jaar_zip[[#This Row],[Datum]])</f>
        <v>4</v>
      </c>
      <c r="M2780" s="101">
        <f>IF(ISNUMBER(jaar_zip[[#This Row],[etmaaltemperatuur]]),IF(jaar_zip[[#This Row],[etmaaltemperatuur]]&lt;stookgrens,stookgrens-jaar_zip[[#This Row],[etmaaltemperatuur]],0),"")</f>
        <v>5.5</v>
      </c>
      <c r="N2780" s="101">
        <f>IF(ISNUMBER(jaar_zip[[#This Row],[graaddagen]]),IF(OR(MONTH(jaar_zip[[#This Row],[Datum]])=1,MONTH(jaar_zip[[#This Row],[Datum]])=2,MONTH(jaar_zip[[#This Row],[Datum]])=11,MONTH(jaar_zip[[#This Row],[Datum]])=12),1.1,IF(OR(MONTH(jaar_zip[[#This Row],[Datum]])=3,MONTH(jaar_zip[[#This Row],[Datum]])=10),1,0.8))*jaar_zip[[#This Row],[graaddagen]],"")</f>
        <v>4.4000000000000004</v>
      </c>
      <c r="O2780" s="101">
        <f>IF(ISNUMBER(jaar_zip[[#This Row],[etmaaltemperatuur]]),IF(jaar_zip[[#This Row],[etmaaltemperatuur]]&gt;stookgrens,jaar_zip[[#This Row],[etmaaltemperatuur]]-stookgrens,0),"")</f>
        <v>0</v>
      </c>
    </row>
    <row r="2781" spans="1:15" x14ac:dyDescent="0.3">
      <c r="A2781">
        <v>323</v>
      </c>
      <c r="B2781">
        <v>20240405</v>
      </c>
      <c r="C2781">
        <v>5</v>
      </c>
      <c r="D2781">
        <v>13.9</v>
      </c>
      <c r="E2781">
        <v>1062</v>
      </c>
      <c r="F2781">
        <v>2.6</v>
      </c>
      <c r="G2781">
        <v>1008.1</v>
      </c>
      <c r="H2781">
        <v>86</v>
      </c>
      <c r="I2781" s="101" t="s">
        <v>34</v>
      </c>
      <c r="J2781" s="1">
        <f>DATEVALUE(RIGHT(jaar_zip[[#This Row],[YYYYMMDD]],2)&amp;"-"&amp;MID(jaar_zip[[#This Row],[YYYYMMDD]],5,2)&amp;"-"&amp;LEFT(jaar_zip[[#This Row],[YYYYMMDD]],4))</f>
        <v>45387</v>
      </c>
      <c r="K2781" s="101" t="str">
        <f>IF(AND(VALUE(MONTH(jaar_zip[[#This Row],[Datum]]))=1,VALUE(WEEKNUM(jaar_zip[[#This Row],[Datum]],21))&gt;51),RIGHT(YEAR(jaar_zip[[#This Row],[Datum]])-1,2),RIGHT(YEAR(jaar_zip[[#This Row],[Datum]]),2))&amp;"-"&amp; TEXT(WEEKNUM(jaar_zip[[#This Row],[Datum]],21),"00")</f>
        <v>24-14</v>
      </c>
      <c r="L2781" s="101">
        <f>MONTH(jaar_zip[[#This Row],[Datum]])</f>
        <v>4</v>
      </c>
      <c r="M2781" s="101">
        <f>IF(ISNUMBER(jaar_zip[[#This Row],[etmaaltemperatuur]]),IF(jaar_zip[[#This Row],[etmaaltemperatuur]]&lt;stookgrens,stookgrens-jaar_zip[[#This Row],[etmaaltemperatuur]],0),"")</f>
        <v>4.0999999999999996</v>
      </c>
      <c r="N2781" s="101">
        <f>IF(ISNUMBER(jaar_zip[[#This Row],[graaddagen]]),IF(OR(MONTH(jaar_zip[[#This Row],[Datum]])=1,MONTH(jaar_zip[[#This Row],[Datum]])=2,MONTH(jaar_zip[[#This Row],[Datum]])=11,MONTH(jaar_zip[[#This Row],[Datum]])=12),1.1,IF(OR(MONTH(jaar_zip[[#This Row],[Datum]])=3,MONTH(jaar_zip[[#This Row],[Datum]])=10),1,0.8))*jaar_zip[[#This Row],[graaddagen]],"")</f>
        <v>3.28</v>
      </c>
      <c r="O2781" s="101">
        <f>IF(ISNUMBER(jaar_zip[[#This Row],[etmaaltemperatuur]]),IF(jaar_zip[[#This Row],[etmaaltemperatuur]]&gt;stookgrens,jaar_zip[[#This Row],[etmaaltemperatuur]]-stookgrens,0),"")</f>
        <v>0</v>
      </c>
    </row>
    <row r="2782" spans="1:15" x14ac:dyDescent="0.3">
      <c r="A2782">
        <v>323</v>
      </c>
      <c r="B2782">
        <v>20240406</v>
      </c>
      <c r="C2782">
        <v>5.3</v>
      </c>
      <c r="D2782">
        <v>17.5</v>
      </c>
      <c r="E2782">
        <v>1453</v>
      </c>
      <c r="F2782">
        <v>0</v>
      </c>
      <c r="G2782">
        <v>1007.8</v>
      </c>
      <c r="H2782">
        <v>68</v>
      </c>
      <c r="I2782" s="101" t="s">
        <v>34</v>
      </c>
      <c r="J2782" s="1">
        <f>DATEVALUE(RIGHT(jaar_zip[[#This Row],[YYYYMMDD]],2)&amp;"-"&amp;MID(jaar_zip[[#This Row],[YYYYMMDD]],5,2)&amp;"-"&amp;LEFT(jaar_zip[[#This Row],[YYYYMMDD]],4))</f>
        <v>45388</v>
      </c>
      <c r="K2782" s="101" t="str">
        <f>IF(AND(VALUE(MONTH(jaar_zip[[#This Row],[Datum]]))=1,VALUE(WEEKNUM(jaar_zip[[#This Row],[Datum]],21))&gt;51),RIGHT(YEAR(jaar_zip[[#This Row],[Datum]])-1,2),RIGHT(YEAR(jaar_zip[[#This Row],[Datum]]),2))&amp;"-"&amp; TEXT(WEEKNUM(jaar_zip[[#This Row],[Datum]],21),"00")</f>
        <v>24-14</v>
      </c>
      <c r="L2782" s="101">
        <f>MONTH(jaar_zip[[#This Row],[Datum]])</f>
        <v>4</v>
      </c>
      <c r="M2782" s="101">
        <f>IF(ISNUMBER(jaar_zip[[#This Row],[etmaaltemperatuur]]),IF(jaar_zip[[#This Row],[etmaaltemperatuur]]&lt;stookgrens,stookgrens-jaar_zip[[#This Row],[etmaaltemperatuur]],0),"")</f>
        <v>0.5</v>
      </c>
      <c r="N2782" s="101">
        <f>IF(ISNUMBER(jaar_zip[[#This Row],[graaddagen]]),IF(OR(MONTH(jaar_zip[[#This Row],[Datum]])=1,MONTH(jaar_zip[[#This Row],[Datum]])=2,MONTH(jaar_zip[[#This Row],[Datum]])=11,MONTH(jaar_zip[[#This Row],[Datum]])=12),1.1,IF(OR(MONTH(jaar_zip[[#This Row],[Datum]])=3,MONTH(jaar_zip[[#This Row],[Datum]])=10),1,0.8))*jaar_zip[[#This Row],[graaddagen]],"")</f>
        <v>0.4</v>
      </c>
      <c r="O2782" s="101">
        <f>IF(ISNUMBER(jaar_zip[[#This Row],[etmaaltemperatuur]]),IF(jaar_zip[[#This Row],[etmaaltemperatuur]]&gt;stookgrens,jaar_zip[[#This Row],[etmaaltemperatuur]]-stookgrens,0),"")</f>
        <v>0</v>
      </c>
    </row>
    <row r="2783" spans="1:15" x14ac:dyDescent="0.3">
      <c r="A2783">
        <v>323</v>
      </c>
      <c r="B2783">
        <v>20240407</v>
      </c>
      <c r="C2783">
        <v>5.6</v>
      </c>
      <c r="D2783">
        <v>15.5</v>
      </c>
      <c r="E2783">
        <v>1869</v>
      </c>
      <c r="F2783">
        <v>1.1000000000000001</v>
      </c>
      <c r="G2783">
        <v>1011.9</v>
      </c>
      <c r="H2783">
        <v>70</v>
      </c>
      <c r="I2783" s="101" t="s">
        <v>34</v>
      </c>
      <c r="J2783" s="1">
        <f>DATEVALUE(RIGHT(jaar_zip[[#This Row],[YYYYMMDD]],2)&amp;"-"&amp;MID(jaar_zip[[#This Row],[YYYYMMDD]],5,2)&amp;"-"&amp;LEFT(jaar_zip[[#This Row],[YYYYMMDD]],4))</f>
        <v>45389</v>
      </c>
      <c r="K2783" s="101" t="str">
        <f>IF(AND(VALUE(MONTH(jaar_zip[[#This Row],[Datum]]))=1,VALUE(WEEKNUM(jaar_zip[[#This Row],[Datum]],21))&gt;51),RIGHT(YEAR(jaar_zip[[#This Row],[Datum]])-1,2),RIGHT(YEAR(jaar_zip[[#This Row],[Datum]]),2))&amp;"-"&amp; TEXT(WEEKNUM(jaar_zip[[#This Row],[Datum]],21),"00")</f>
        <v>24-14</v>
      </c>
      <c r="L2783" s="101">
        <f>MONTH(jaar_zip[[#This Row],[Datum]])</f>
        <v>4</v>
      </c>
      <c r="M2783" s="101">
        <f>IF(ISNUMBER(jaar_zip[[#This Row],[etmaaltemperatuur]]),IF(jaar_zip[[#This Row],[etmaaltemperatuur]]&lt;stookgrens,stookgrens-jaar_zip[[#This Row],[etmaaltemperatuur]],0),"")</f>
        <v>2.5</v>
      </c>
      <c r="N2783" s="101">
        <f>IF(ISNUMBER(jaar_zip[[#This Row],[graaddagen]]),IF(OR(MONTH(jaar_zip[[#This Row],[Datum]])=1,MONTH(jaar_zip[[#This Row],[Datum]])=2,MONTH(jaar_zip[[#This Row],[Datum]])=11,MONTH(jaar_zip[[#This Row],[Datum]])=12),1.1,IF(OR(MONTH(jaar_zip[[#This Row],[Datum]])=3,MONTH(jaar_zip[[#This Row],[Datum]])=10),1,0.8))*jaar_zip[[#This Row],[graaddagen]],"")</f>
        <v>2</v>
      </c>
      <c r="O2783" s="101">
        <f>IF(ISNUMBER(jaar_zip[[#This Row],[etmaaltemperatuur]]),IF(jaar_zip[[#This Row],[etmaaltemperatuur]]&gt;stookgrens,jaar_zip[[#This Row],[etmaaltemperatuur]]-stookgrens,0),"")</f>
        <v>0</v>
      </c>
    </row>
    <row r="2784" spans="1:15" x14ac:dyDescent="0.3">
      <c r="A2784">
        <v>323</v>
      </c>
      <c r="B2784">
        <v>20240408</v>
      </c>
      <c r="C2784">
        <v>2.8</v>
      </c>
      <c r="D2784">
        <v>14.5</v>
      </c>
      <c r="E2784">
        <v>1216</v>
      </c>
      <c r="F2784">
        <v>8.5</v>
      </c>
      <c r="G2784">
        <v>1006.7</v>
      </c>
      <c r="H2784">
        <v>84</v>
      </c>
      <c r="I2784" s="101" t="s">
        <v>34</v>
      </c>
      <c r="J2784" s="1">
        <f>DATEVALUE(RIGHT(jaar_zip[[#This Row],[YYYYMMDD]],2)&amp;"-"&amp;MID(jaar_zip[[#This Row],[YYYYMMDD]],5,2)&amp;"-"&amp;LEFT(jaar_zip[[#This Row],[YYYYMMDD]],4))</f>
        <v>45390</v>
      </c>
      <c r="K2784" s="101" t="str">
        <f>IF(AND(VALUE(MONTH(jaar_zip[[#This Row],[Datum]]))=1,VALUE(WEEKNUM(jaar_zip[[#This Row],[Datum]],21))&gt;51),RIGHT(YEAR(jaar_zip[[#This Row],[Datum]])-1,2),RIGHT(YEAR(jaar_zip[[#This Row],[Datum]]),2))&amp;"-"&amp; TEXT(WEEKNUM(jaar_zip[[#This Row],[Datum]],21),"00")</f>
        <v>24-15</v>
      </c>
      <c r="L2784" s="101">
        <f>MONTH(jaar_zip[[#This Row],[Datum]])</f>
        <v>4</v>
      </c>
      <c r="M2784" s="101">
        <f>IF(ISNUMBER(jaar_zip[[#This Row],[etmaaltemperatuur]]),IF(jaar_zip[[#This Row],[etmaaltemperatuur]]&lt;stookgrens,stookgrens-jaar_zip[[#This Row],[etmaaltemperatuur]],0),"")</f>
        <v>3.5</v>
      </c>
      <c r="N2784" s="101">
        <f>IF(ISNUMBER(jaar_zip[[#This Row],[graaddagen]]),IF(OR(MONTH(jaar_zip[[#This Row],[Datum]])=1,MONTH(jaar_zip[[#This Row],[Datum]])=2,MONTH(jaar_zip[[#This Row],[Datum]])=11,MONTH(jaar_zip[[#This Row],[Datum]])=12),1.1,IF(OR(MONTH(jaar_zip[[#This Row],[Datum]])=3,MONTH(jaar_zip[[#This Row],[Datum]])=10),1,0.8))*jaar_zip[[#This Row],[graaddagen]],"")</f>
        <v>2.8000000000000003</v>
      </c>
      <c r="O2784" s="101">
        <f>IF(ISNUMBER(jaar_zip[[#This Row],[etmaaltemperatuur]]),IF(jaar_zip[[#This Row],[etmaaltemperatuur]]&gt;stookgrens,jaar_zip[[#This Row],[etmaaltemperatuur]]-stookgrens,0),"")</f>
        <v>0</v>
      </c>
    </row>
    <row r="2785" spans="1:15" x14ac:dyDescent="0.3">
      <c r="A2785">
        <v>323</v>
      </c>
      <c r="B2785">
        <v>20240409</v>
      </c>
      <c r="C2785">
        <v>8.6999999999999993</v>
      </c>
      <c r="D2785">
        <v>10.9</v>
      </c>
      <c r="E2785">
        <v>907</v>
      </c>
      <c r="F2785">
        <v>0.9</v>
      </c>
      <c r="G2785">
        <v>1010.7</v>
      </c>
      <c r="H2785">
        <v>75</v>
      </c>
      <c r="I2785" s="101" t="s">
        <v>34</v>
      </c>
      <c r="J2785" s="1">
        <f>DATEVALUE(RIGHT(jaar_zip[[#This Row],[YYYYMMDD]],2)&amp;"-"&amp;MID(jaar_zip[[#This Row],[YYYYMMDD]],5,2)&amp;"-"&amp;LEFT(jaar_zip[[#This Row],[YYYYMMDD]],4))</f>
        <v>45391</v>
      </c>
      <c r="K2785" s="101" t="str">
        <f>IF(AND(VALUE(MONTH(jaar_zip[[#This Row],[Datum]]))=1,VALUE(WEEKNUM(jaar_zip[[#This Row],[Datum]],21))&gt;51),RIGHT(YEAR(jaar_zip[[#This Row],[Datum]])-1,2),RIGHT(YEAR(jaar_zip[[#This Row],[Datum]]),2))&amp;"-"&amp; TEXT(WEEKNUM(jaar_zip[[#This Row],[Datum]],21),"00")</f>
        <v>24-15</v>
      </c>
      <c r="L2785" s="101">
        <f>MONTH(jaar_zip[[#This Row],[Datum]])</f>
        <v>4</v>
      </c>
      <c r="M2785" s="101">
        <f>IF(ISNUMBER(jaar_zip[[#This Row],[etmaaltemperatuur]]),IF(jaar_zip[[#This Row],[etmaaltemperatuur]]&lt;stookgrens,stookgrens-jaar_zip[[#This Row],[etmaaltemperatuur]],0),"")</f>
        <v>7.1</v>
      </c>
      <c r="N2785" s="101">
        <f>IF(ISNUMBER(jaar_zip[[#This Row],[graaddagen]]),IF(OR(MONTH(jaar_zip[[#This Row],[Datum]])=1,MONTH(jaar_zip[[#This Row],[Datum]])=2,MONTH(jaar_zip[[#This Row],[Datum]])=11,MONTH(jaar_zip[[#This Row],[Datum]])=12),1.1,IF(OR(MONTH(jaar_zip[[#This Row],[Datum]])=3,MONTH(jaar_zip[[#This Row],[Datum]])=10),1,0.8))*jaar_zip[[#This Row],[graaddagen]],"")</f>
        <v>5.68</v>
      </c>
      <c r="O2785" s="101">
        <f>IF(ISNUMBER(jaar_zip[[#This Row],[etmaaltemperatuur]]),IF(jaar_zip[[#This Row],[etmaaltemperatuur]]&gt;stookgrens,jaar_zip[[#This Row],[etmaaltemperatuur]]-stookgrens,0),"")</f>
        <v>0</v>
      </c>
    </row>
    <row r="2786" spans="1:15" x14ac:dyDescent="0.3">
      <c r="A2786">
        <v>323</v>
      </c>
      <c r="B2786">
        <v>20240410</v>
      </c>
      <c r="C2786">
        <v>4.7</v>
      </c>
      <c r="D2786">
        <v>11.6</v>
      </c>
      <c r="E2786">
        <v>2015</v>
      </c>
      <c r="F2786">
        <v>0.2</v>
      </c>
      <c r="G2786">
        <v>1027.3</v>
      </c>
      <c r="H2786">
        <v>66</v>
      </c>
      <c r="I2786" s="101" t="s">
        <v>34</v>
      </c>
      <c r="J2786" s="1">
        <f>DATEVALUE(RIGHT(jaar_zip[[#This Row],[YYYYMMDD]],2)&amp;"-"&amp;MID(jaar_zip[[#This Row],[YYYYMMDD]],5,2)&amp;"-"&amp;LEFT(jaar_zip[[#This Row],[YYYYMMDD]],4))</f>
        <v>45392</v>
      </c>
      <c r="K2786" s="101" t="str">
        <f>IF(AND(VALUE(MONTH(jaar_zip[[#This Row],[Datum]]))=1,VALUE(WEEKNUM(jaar_zip[[#This Row],[Datum]],21))&gt;51),RIGHT(YEAR(jaar_zip[[#This Row],[Datum]])-1,2),RIGHT(YEAR(jaar_zip[[#This Row],[Datum]]),2))&amp;"-"&amp; TEXT(WEEKNUM(jaar_zip[[#This Row],[Datum]],21),"00")</f>
        <v>24-15</v>
      </c>
      <c r="L2786" s="101">
        <f>MONTH(jaar_zip[[#This Row],[Datum]])</f>
        <v>4</v>
      </c>
      <c r="M2786" s="101">
        <f>IF(ISNUMBER(jaar_zip[[#This Row],[etmaaltemperatuur]]),IF(jaar_zip[[#This Row],[etmaaltemperatuur]]&lt;stookgrens,stookgrens-jaar_zip[[#This Row],[etmaaltemperatuur]],0),"")</f>
        <v>6.4</v>
      </c>
      <c r="N2786" s="101">
        <f>IF(ISNUMBER(jaar_zip[[#This Row],[graaddagen]]),IF(OR(MONTH(jaar_zip[[#This Row],[Datum]])=1,MONTH(jaar_zip[[#This Row],[Datum]])=2,MONTH(jaar_zip[[#This Row],[Datum]])=11,MONTH(jaar_zip[[#This Row],[Datum]])=12),1.1,IF(OR(MONTH(jaar_zip[[#This Row],[Datum]])=3,MONTH(jaar_zip[[#This Row],[Datum]])=10),1,0.8))*jaar_zip[[#This Row],[graaddagen]],"")</f>
        <v>5.120000000000001</v>
      </c>
      <c r="O2786" s="101">
        <f>IF(ISNUMBER(jaar_zip[[#This Row],[etmaaltemperatuur]]),IF(jaar_zip[[#This Row],[etmaaltemperatuur]]&gt;stookgrens,jaar_zip[[#This Row],[etmaaltemperatuur]]-stookgrens,0),"")</f>
        <v>0</v>
      </c>
    </row>
    <row r="2787" spans="1:15" x14ac:dyDescent="0.3">
      <c r="A2787">
        <v>323</v>
      </c>
      <c r="B2787">
        <v>20240411</v>
      </c>
      <c r="C2787">
        <v>5.3</v>
      </c>
      <c r="D2787">
        <v>13</v>
      </c>
      <c r="E2787">
        <v>509</v>
      </c>
      <c r="F2787">
        <v>0.3</v>
      </c>
      <c r="G2787">
        <v>1030.5999999999999</v>
      </c>
      <c r="H2787">
        <v>90</v>
      </c>
      <c r="I2787" s="101" t="s">
        <v>34</v>
      </c>
      <c r="J2787" s="1">
        <f>DATEVALUE(RIGHT(jaar_zip[[#This Row],[YYYYMMDD]],2)&amp;"-"&amp;MID(jaar_zip[[#This Row],[YYYYMMDD]],5,2)&amp;"-"&amp;LEFT(jaar_zip[[#This Row],[YYYYMMDD]],4))</f>
        <v>45393</v>
      </c>
      <c r="K2787" s="101" t="str">
        <f>IF(AND(VALUE(MONTH(jaar_zip[[#This Row],[Datum]]))=1,VALUE(WEEKNUM(jaar_zip[[#This Row],[Datum]],21))&gt;51),RIGHT(YEAR(jaar_zip[[#This Row],[Datum]])-1,2),RIGHT(YEAR(jaar_zip[[#This Row],[Datum]]),2))&amp;"-"&amp; TEXT(WEEKNUM(jaar_zip[[#This Row],[Datum]],21),"00")</f>
        <v>24-15</v>
      </c>
      <c r="L2787" s="101">
        <f>MONTH(jaar_zip[[#This Row],[Datum]])</f>
        <v>4</v>
      </c>
      <c r="M2787" s="101">
        <f>IF(ISNUMBER(jaar_zip[[#This Row],[etmaaltemperatuur]]),IF(jaar_zip[[#This Row],[etmaaltemperatuur]]&lt;stookgrens,stookgrens-jaar_zip[[#This Row],[etmaaltemperatuur]],0),"")</f>
        <v>5</v>
      </c>
      <c r="N2787" s="101">
        <f>IF(ISNUMBER(jaar_zip[[#This Row],[graaddagen]]),IF(OR(MONTH(jaar_zip[[#This Row],[Datum]])=1,MONTH(jaar_zip[[#This Row],[Datum]])=2,MONTH(jaar_zip[[#This Row],[Datum]])=11,MONTH(jaar_zip[[#This Row],[Datum]])=12),1.1,IF(OR(MONTH(jaar_zip[[#This Row],[Datum]])=3,MONTH(jaar_zip[[#This Row],[Datum]])=10),1,0.8))*jaar_zip[[#This Row],[graaddagen]],"")</f>
        <v>4</v>
      </c>
      <c r="O2787" s="101">
        <f>IF(ISNUMBER(jaar_zip[[#This Row],[etmaaltemperatuur]]),IF(jaar_zip[[#This Row],[etmaaltemperatuur]]&gt;stookgrens,jaar_zip[[#This Row],[etmaaltemperatuur]]-stookgrens,0),"")</f>
        <v>0</v>
      </c>
    </row>
    <row r="2788" spans="1:15" x14ac:dyDescent="0.3">
      <c r="A2788">
        <v>323</v>
      </c>
      <c r="B2788">
        <v>20240412</v>
      </c>
      <c r="C2788">
        <v>5.6</v>
      </c>
      <c r="D2788">
        <v>16.100000000000001</v>
      </c>
      <c r="E2788">
        <v>1789</v>
      </c>
      <c r="F2788">
        <v>0</v>
      </c>
      <c r="G2788">
        <v>1029.5999999999999</v>
      </c>
      <c r="H2788">
        <v>78</v>
      </c>
      <c r="I2788" s="101" t="s">
        <v>34</v>
      </c>
      <c r="J2788" s="1">
        <f>DATEVALUE(RIGHT(jaar_zip[[#This Row],[YYYYMMDD]],2)&amp;"-"&amp;MID(jaar_zip[[#This Row],[YYYYMMDD]],5,2)&amp;"-"&amp;LEFT(jaar_zip[[#This Row],[YYYYMMDD]],4))</f>
        <v>45394</v>
      </c>
      <c r="K2788" s="101" t="str">
        <f>IF(AND(VALUE(MONTH(jaar_zip[[#This Row],[Datum]]))=1,VALUE(WEEKNUM(jaar_zip[[#This Row],[Datum]],21))&gt;51),RIGHT(YEAR(jaar_zip[[#This Row],[Datum]])-1,2),RIGHT(YEAR(jaar_zip[[#This Row],[Datum]]),2))&amp;"-"&amp; TEXT(WEEKNUM(jaar_zip[[#This Row],[Datum]],21),"00")</f>
        <v>24-15</v>
      </c>
      <c r="L2788" s="101">
        <f>MONTH(jaar_zip[[#This Row],[Datum]])</f>
        <v>4</v>
      </c>
      <c r="M2788" s="101">
        <f>IF(ISNUMBER(jaar_zip[[#This Row],[etmaaltemperatuur]]),IF(jaar_zip[[#This Row],[etmaaltemperatuur]]&lt;stookgrens,stookgrens-jaar_zip[[#This Row],[etmaaltemperatuur]],0),"")</f>
        <v>1.8999999999999986</v>
      </c>
      <c r="N2788" s="101">
        <f>IF(ISNUMBER(jaar_zip[[#This Row],[graaddagen]]),IF(OR(MONTH(jaar_zip[[#This Row],[Datum]])=1,MONTH(jaar_zip[[#This Row],[Datum]])=2,MONTH(jaar_zip[[#This Row],[Datum]])=11,MONTH(jaar_zip[[#This Row],[Datum]])=12),1.1,IF(OR(MONTH(jaar_zip[[#This Row],[Datum]])=3,MONTH(jaar_zip[[#This Row],[Datum]])=10),1,0.8))*jaar_zip[[#This Row],[graaddagen]],"")</f>
        <v>1.5199999999999989</v>
      </c>
      <c r="O2788" s="101">
        <f>IF(ISNUMBER(jaar_zip[[#This Row],[etmaaltemperatuur]]),IF(jaar_zip[[#This Row],[etmaaltemperatuur]]&gt;stookgrens,jaar_zip[[#This Row],[etmaaltemperatuur]]-stookgrens,0),"")</f>
        <v>0</v>
      </c>
    </row>
    <row r="2789" spans="1:15" x14ac:dyDescent="0.3">
      <c r="A2789">
        <v>323</v>
      </c>
      <c r="B2789">
        <v>20240413</v>
      </c>
      <c r="C2789">
        <v>5.8</v>
      </c>
      <c r="D2789">
        <v>16.100000000000001</v>
      </c>
      <c r="E2789">
        <v>1863</v>
      </c>
      <c r="F2789">
        <v>0</v>
      </c>
      <c r="G2789">
        <v>1022.9</v>
      </c>
      <c r="H2789">
        <v>74</v>
      </c>
      <c r="I2789" s="101" t="s">
        <v>34</v>
      </c>
      <c r="J2789" s="1">
        <f>DATEVALUE(RIGHT(jaar_zip[[#This Row],[YYYYMMDD]],2)&amp;"-"&amp;MID(jaar_zip[[#This Row],[YYYYMMDD]],5,2)&amp;"-"&amp;LEFT(jaar_zip[[#This Row],[YYYYMMDD]],4))</f>
        <v>45395</v>
      </c>
      <c r="K2789" s="101" t="str">
        <f>IF(AND(VALUE(MONTH(jaar_zip[[#This Row],[Datum]]))=1,VALUE(WEEKNUM(jaar_zip[[#This Row],[Datum]],21))&gt;51),RIGHT(YEAR(jaar_zip[[#This Row],[Datum]])-1,2),RIGHT(YEAR(jaar_zip[[#This Row],[Datum]]),2))&amp;"-"&amp; TEXT(WEEKNUM(jaar_zip[[#This Row],[Datum]],21),"00")</f>
        <v>24-15</v>
      </c>
      <c r="L2789" s="101">
        <f>MONTH(jaar_zip[[#This Row],[Datum]])</f>
        <v>4</v>
      </c>
      <c r="M2789" s="101">
        <f>IF(ISNUMBER(jaar_zip[[#This Row],[etmaaltemperatuur]]),IF(jaar_zip[[#This Row],[etmaaltemperatuur]]&lt;stookgrens,stookgrens-jaar_zip[[#This Row],[etmaaltemperatuur]],0),"")</f>
        <v>1.8999999999999986</v>
      </c>
      <c r="N2789" s="101">
        <f>IF(ISNUMBER(jaar_zip[[#This Row],[graaddagen]]),IF(OR(MONTH(jaar_zip[[#This Row],[Datum]])=1,MONTH(jaar_zip[[#This Row],[Datum]])=2,MONTH(jaar_zip[[#This Row],[Datum]])=11,MONTH(jaar_zip[[#This Row],[Datum]])=12),1.1,IF(OR(MONTH(jaar_zip[[#This Row],[Datum]])=3,MONTH(jaar_zip[[#This Row],[Datum]])=10),1,0.8))*jaar_zip[[#This Row],[graaddagen]],"")</f>
        <v>1.5199999999999989</v>
      </c>
      <c r="O2789" s="101">
        <f>IF(ISNUMBER(jaar_zip[[#This Row],[etmaaltemperatuur]]),IF(jaar_zip[[#This Row],[etmaaltemperatuur]]&gt;stookgrens,jaar_zip[[#This Row],[etmaaltemperatuur]]-stookgrens,0),"")</f>
        <v>0</v>
      </c>
    </row>
    <row r="2790" spans="1:15" x14ac:dyDescent="0.3">
      <c r="A2790">
        <v>323</v>
      </c>
      <c r="B2790">
        <v>20240414</v>
      </c>
      <c r="C2790">
        <v>3.1</v>
      </c>
      <c r="D2790">
        <v>11.4</v>
      </c>
      <c r="E2790">
        <v>1509</v>
      </c>
      <c r="F2790">
        <v>0</v>
      </c>
      <c r="G2790">
        <v>1021.5</v>
      </c>
      <c r="H2790">
        <v>72</v>
      </c>
      <c r="I2790" s="101" t="s">
        <v>34</v>
      </c>
      <c r="J2790" s="1">
        <f>DATEVALUE(RIGHT(jaar_zip[[#This Row],[YYYYMMDD]],2)&amp;"-"&amp;MID(jaar_zip[[#This Row],[YYYYMMDD]],5,2)&amp;"-"&amp;LEFT(jaar_zip[[#This Row],[YYYYMMDD]],4))</f>
        <v>45396</v>
      </c>
      <c r="K2790" s="101" t="str">
        <f>IF(AND(VALUE(MONTH(jaar_zip[[#This Row],[Datum]]))=1,VALUE(WEEKNUM(jaar_zip[[#This Row],[Datum]],21))&gt;51),RIGHT(YEAR(jaar_zip[[#This Row],[Datum]])-1,2),RIGHT(YEAR(jaar_zip[[#This Row],[Datum]]),2))&amp;"-"&amp; TEXT(WEEKNUM(jaar_zip[[#This Row],[Datum]],21),"00")</f>
        <v>24-15</v>
      </c>
      <c r="L2790" s="101">
        <f>MONTH(jaar_zip[[#This Row],[Datum]])</f>
        <v>4</v>
      </c>
      <c r="M2790" s="101">
        <f>IF(ISNUMBER(jaar_zip[[#This Row],[etmaaltemperatuur]]),IF(jaar_zip[[#This Row],[etmaaltemperatuur]]&lt;stookgrens,stookgrens-jaar_zip[[#This Row],[etmaaltemperatuur]],0),"")</f>
        <v>6.6</v>
      </c>
      <c r="N2790" s="101">
        <f>IF(ISNUMBER(jaar_zip[[#This Row],[graaddagen]]),IF(OR(MONTH(jaar_zip[[#This Row],[Datum]])=1,MONTH(jaar_zip[[#This Row],[Datum]])=2,MONTH(jaar_zip[[#This Row],[Datum]])=11,MONTH(jaar_zip[[#This Row],[Datum]])=12),1.1,IF(OR(MONTH(jaar_zip[[#This Row],[Datum]])=3,MONTH(jaar_zip[[#This Row],[Datum]])=10),1,0.8))*jaar_zip[[#This Row],[graaddagen]],"")</f>
        <v>5.28</v>
      </c>
      <c r="O2790" s="101">
        <f>IF(ISNUMBER(jaar_zip[[#This Row],[etmaaltemperatuur]]),IF(jaar_zip[[#This Row],[etmaaltemperatuur]]&gt;stookgrens,jaar_zip[[#This Row],[etmaaltemperatuur]]-stookgrens,0),"")</f>
        <v>0</v>
      </c>
    </row>
    <row r="2791" spans="1:15" x14ac:dyDescent="0.3">
      <c r="A2791">
        <v>323</v>
      </c>
      <c r="B2791">
        <v>20240415</v>
      </c>
      <c r="C2791">
        <v>8.6999999999999993</v>
      </c>
      <c r="D2791">
        <v>8.6</v>
      </c>
      <c r="E2791">
        <v>976</v>
      </c>
      <c r="F2791">
        <v>7.1</v>
      </c>
      <c r="G2791">
        <v>1006.7</v>
      </c>
      <c r="H2791">
        <v>77</v>
      </c>
      <c r="I2791" s="101" t="s">
        <v>34</v>
      </c>
      <c r="J2791" s="1">
        <f>DATEVALUE(RIGHT(jaar_zip[[#This Row],[YYYYMMDD]],2)&amp;"-"&amp;MID(jaar_zip[[#This Row],[YYYYMMDD]],5,2)&amp;"-"&amp;LEFT(jaar_zip[[#This Row],[YYYYMMDD]],4))</f>
        <v>45397</v>
      </c>
      <c r="K2791" s="101" t="str">
        <f>IF(AND(VALUE(MONTH(jaar_zip[[#This Row],[Datum]]))=1,VALUE(WEEKNUM(jaar_zip[[#This Row],[Datum]],21))&gt;51),RIGHT(YEAR(jaar_zip[[#This Row],[Datum]])-1,2),RIGHT(YEAR(jaar_zip[[#This Row],[Datum]]),2))&amp;"-"&amp; TEXT(WEEKNUM(jaar_zip[[#This Row],[Datum]],21),"00")</f>
        <v>24-16</v>
      </c>
      <c r="L2791" s="101">
        <f>MONTH(jaar_zip[[#This Row],[Datum]])</f>
        <v>4</v>
      </c>
      <c r="M2791" s="101">
        <f>IF(ISNUMBER(jaar_zip[[#This Row],[etmaaltemperatuur]]),IF(jaar_zip[[#This Row],[etmaaltemperatuur]]&lt;stookgrens,stookgrens-jaar_zip[[#This Row],[etmaaltemperatuur]],0),"")</f>
        <v>9.4</v>
      </c>
      <c r="N2791" s="101">
        <f>IF(ISNUMBER(jaar_zip[[#This Row],[graaddagen]]),IF(OR(MONTH(jaar_zip[[#This Row],[Datum]])=1,MONTH(jaar_zip[[#This Row],[Datum]])=2,MONTH(jaar_zip[[#This Row],[Datum]])=11,MONTH(jaar_zip[[#This Row],[Datum]])=12),1.1,IF(OR(MONTH(jaar_zip[[#This Row],[Datum]])=3,MONTH(jaar_zip[[#This Row],[Datum]])=10),1,0.8))*jaar_zip[[#This Row],[graaddagen]],"")</f>
        <v>7.5200000000000005</v>
      </c>
      <c r="O2791" s="101">
        <f>IF(ISNUMBER(jaar_zip[[#This Row],[etmaaltemperatuur]]),IF(jaar_zip[[#This Row],[etmaaltemperatuur]]&gt;stookgrens,jaar_zip[[#This Row],[etmaaltemperatuur]]-stookgrens,0),"")</f>
        <v>0</v>
      </c>
    </row>
    <row r="2792" spans="1:15" x14ac:dyDescent="0.3">
      <c r="A2792">
        <v>323</v>
      </c>
      <c r="B2792">
        <v>20240416</v>
      </c>
      <c r="C2792">
        <v>8.9</v>
      </c>
      <c r="D2792">
        <v>8.3000000000000007</v>
      </c>
      <c r="E2792">
        <v>892</v>
      </c>
      <c r="F2792">
        <v>12.9</v>
      </c>
      <c r="G2792">
        <v>1007.4</v>
      </c>
      <c r="H2792">
        <v>85</v>
      </c>
      <c r="I2792" s="101" t="s">
        <v>34</v>
      </c>
      <c r="J2792" s="1">
        <f>DATEVALUE(RIGHT(jaar_zip[[#This Row],[YYYYMMDD]],2)&amp;"-"&amp;MID(jaar_zip[[#This Row],[YYYYMMDD]],5,2)&amp;"-"&amp;LEFT(jaar_zip[[#This Row],[YYYYMMDD]],4))</f>
        <v>45398</v>
      </c>
      <c r="K2792" s="101" t="str">
        <f>IF(AND(VALUE(MONTH(jaar_zip[[#This Row],[Datum]]))=1,VALUE(WEEKNUM(jaar_zip[[#This Row],[Datum]],21))&gt;51),RIGHT(YEAR(jaar_zip[[#This Row],[Datum]])-1,2),RIGHT(YEAR(jaar_zip[[#This Row],[Datum]]),2))&amp;"-"&amp; TEXT(WEEKNUM(jaar_zip[[#This Row],[Datum]],21),"00")</f>
        <v>24-16</v>
      </c>
      <c r="L2792" s="101">
        <f>MONTH(jaar_zip[[#This Row],[Datum]])</f>
        <v>4</v>
      </c>
      <c r="M2792" s="101">
        <f>IF(ISNUMBER(jaar_zip[[#This Row],[etmaaltemperatuur]]),IF(jaar_zip[[#This Row],[etmaaltemperatuur]]&lt;stookgrens,stookgrens-jaar_zip[[#This Row],[etmaaltemperatuur]],0),"")</f>
        <v>9.6999999999999993</v>
      </c>
      <c r="N2792" s="101">
        <f>IF(ISNUMBER(jaar_zip[[#This Row],[graaddagen]]),IF(OR(MONTH(jaar_zip[[#This Row],[Datum]])=1,MONTH(jaar_zip[[#This Row],[Datum]])=2,MONTH(jaar_zip[[#This Row],[Datum]])=11,MONTH(jaar_zip[[#This Row],[Datum]])=12),1.1,IF(OR(MONTH(jaar_zip[[#This Row],[Datum]])=3,MONTH(jaar_zip[[#This Row],[Datum]])=10),1,0.8))*jaar_zip[[#This Row],[graaddagen]],"")</f>
        <v>7.76</v>
      </c>
      <c r="O2792" s="101">
        <f>IF(ISNUMBER(jaar_zip[[#This Row],[etmaaltemperatuur]]),IF(jaar_zip[[#This Row],[etmaaltemperatuur]]&gt;stookgrens,jaar_zip[[#This Row],[etmaaltemperatuur]]-stookgrens,0),"")</f>
        <v>0</v>
      </c>
    </row>
    <row r="2793" spans="1:15" x14ac:dyDescent="0.3">
      <c r="A2793">
        <v>323</v>
      </c>
      <c r="B2793">
        <v>20240417</v>
      </c>
      <c r="C2793">
        <v>4.3</v>
      </c>
      <c r="D2793">
        <v>6.7</v>
      </c>
      <c r="E2793">
        <v>1435</v>
      </c>
      <c r="F2793">
        <v>4.3</v>
      </c>
      <c r="G2793">
        <v>1013.2</v>
      </c>
      <c r="H2793">
        <v>80</v>
      </c>
      <c r="I2793" s="101" t="s">
        <v>34</v>
      </c>
      <c r="J2793" s="1">
        <f>DATEVALUE(RIGHT(jaar_zip[[#This Row],[YYYYMMDD]],2)&amp;"-"&amp;MID(jaar_zip[[#This Row],[YYYYMMDD]],5,2)&amp;"-"&amp;LEFT(jaar_zip[[#This Row],[YYYYMMDD]],4))</f>
        <v>45399</v>
      </c>
      <c r="K2793" s="101" t="str">
        <f>IF(AND(VALUE(MONTH(jaar_zip[[#This Row],[Datum]]))=1,VALUE(WEEKNUM(jaar_zip[[#This Row],[Datum]],21))&gt;51),RIGHT(YEAR(jaar_zip[[#This Row],[Datum]])-1,2),RIGHT(YEAR(jaar_zip[[#This Row],[Datum]]),2))&amp;"-"&amp; TEXT(WEEKNUM(jaar_zip[[#This Row],[Datum]],21),"00")</f>
        <v>24-16</v>
      </c>
      <c r="L2793" s="101">
        <f>MONTH(jaar_zip[[#This Row],[Datum]])</f>
        <v>4</v>
      </c>
      <c r="M2793" s="101">
        <f>IF(ISNUMBER(jaar_zip[[#This Row],[etmaaltemperatuur]]),IF(jaar_zip[[#This Row],[etmaaltemperatuur]]&lt;stookgrens,stookgrens-jaar_zip[[#This Row],[etmaaltemperatuur]],0),"")</f>
        <v>11.3</v>
      </c>
      <c r="N2793" s="101">
        <f>IF(ISNUMBER(jaar_zip[[#This Row],[graaddagen]]),IF(OR(MONTH(jaar_zip[[#This Row],[Datum]])=1,MONTH(jaar_zip[[#This Row],[Datum]])=2,MONTH(jaar_zip[[#This Row],[Datum]])=11,MONTH(jaar_zip[[#This Row],[Datum]])=12),1.1,IF(OR(MONTH(jaar_zip[[#This Row],[Datum]])=3,MONTH(jaar_zip[[#This Row],[Datum]])=10),1,0.8))*jaar_zip[[#This Row],[graaddagen]],"")</f>
        <v>9.0400000000000009</v>
      </c>
      <c r="O2793" s="101">
        <f>IF(ISNUMBER(jaar_zip[[#This Row],[etmaaltemperatuur]]),IF(jaar_zip[[#This Row],[etmaaltemperatuur]]&gt;stookgrens,jaar_zip[[#This Row],[etmaaltemperatuur]]-stookgrens,0),"")</f>
        <v>0</v>
      </c>
    </row>
    <row r="2794" spans="1:15" x14ac:dyDescent="0.3">
      <c r="A2794">
        <v>323</v>
      </c>
      <c r="B2794">
        <v>20240418</v>
      </c>
      <c r="C2794">
        <v>4.2</v>
      </c>
      <c r="D2794">
        <v>8</v>
      </c>
      <c r="E2794">
        <v>1906</v>
      </c>
      <c r="F2794">
        <v>3.5</v>
      </c>
      <c r="G2794">
        <v>1019.6</v>
      </c>
      <c r="H2794">
        <v>77</v>
      </c>
      <c r="I2794" s="101" t="s">
        <v>34</v>
      </c>
      <c r="J2794" s="1">
        <f>DATEVALUE(RIGHT(jaar_zip[[#This Row],[YYYYMMDD]],2)&amp;"-"&amp;MID(jaar_zip[[#This Row],[YYYYMMDD]],5,2)&amp;"-"&amp;LEFT(jaar_zip[[#This Row],[YYYYMMDD]],4))</f>
        <v>45400</v>
      </c>
      <c r="K2794" s="101" t="str">
        <f>IF(AND(VALUE(MONTH(jaar_zip[[#This Row],[Datum]]))=1,VALUE(WEEKNUM(jaar_zip[[#This Row],[Datum]],21))&gt;51),RIGHT(YEAR(jaar_zip[[#This Row],[Datum]])-1,2),RIGHT(YEAR(jaar_zip[[#This Row],[Datum]]),2))&amp;"-"&amp; TEXT(WEEKNUM(jaar_zip[[#This Row],[Datum]],21),"00")</f>
        <v>24-16</v>
      </c>
      <c r="L2794" s="101">
        <f>MONTH(jaar_zip[[#This Row],[Datum]])</f>
        <v>4</v>
      </c>
      <c r="M2794" s="101">
        <f>IF(ISNUMBER(jaar_zip[[#This Row],[etmaaltemperatuur]]),IF(jaar_zip[[#This Row],[etmaaltemperatuur]]&lt;stookgrens,stookgrens-jaar_zip[[#This Row],[etmaaltemperatuur]],0),"")</f>
        <v>10</v>
      </c>
      <c r="N2794" s="101">
        <f>IF(ISNUMBER(jaar_zip[[#This Row],[graaddagen]]),IF(OR(MONTH(jaar_zip[[#This Row],[Datum]])=1,MONTH(jaar_zip[[#This Row],[Datum]])=2,MONTH(jaar_zip[[#This Row],[Datum]])=11,MONTH(jaar_zip[[#This Row],[Datum]])=12),1.1,IF(OR(MONTH(jaar_zip[[#This Row],[Datum]])=3,MONTH(jaar_zip[[#This Row],[Datum]])=10),1,0.8))*jaar_zip[[#This Row],[graaddagen]],"")</f>
        <v>8</v>
      </c>
      <c r="O2794" s="101">
        <f>IF(ISNUMBER(jaar_zip[[#This Row],[etmaaltemperatuur]]),IF(jaar_zip[[#This Row],[etmaaltemperatuur]]&gt;stookgrens,jaar_zip[[#This Row],[etmaaltemperatuur]]-stookgrens,0),"")</f>
        <v>0</v>
      </c>
    </row>
    <row r="2795" spans="1:15" x14ac:dyDescent="0.3">
      <c r="A2795">
        <v>323</v>
      </c>
      <c r="B2795">
        <v>20240419</v>
      </c>
      <c r="C2795">
        <v>9.6999999999999993</v>
      </c>
      <c r="D2795">
        <v>8.6999999999999993</v>
      </c>
      <c r="E2795">
        <v>1194</v>
      </c>
      <c r="F2795">
        <v>5.7</v>
      </c>
      <c r="G2795">
        <v>1013.8</v>
      </c>
      <c r="H2795">
        <v>82</v>
      </c>
      <c r="I2795" s="101" t="s">
        <v>34</v>
      </c>
      <c r="J2795" s="1">
        <f>DATEVALUE(RIGHT(jaar_zip[[#This Row],[YYYYMMDD]],2)&amp;"-"&amp;MID(jaar_zip[[#This Row],[YYYYMMDD]],5,2)&amp;"-"&amp;LEFT(jaar_zip[[#This Row],[YYYYMMDD]],4))</f>
        <v>45401</v>
      </c>
      <c r="K2795" s="101" t="str">
        <f>IF(AND(VALUE(MONTH(jaar_zip[[#This Row],[Datum]]))=1,VALUE(WEEKNUM(jaar_zip[[#This Row],[Datum]],21))&gt;51),RIGHT(YEAR(jaar_zip[[#This Row],[Datum]])-1,2),RIGHT(YEAR(jaar_zip[[#This Row],[Datum]]),2))&amp;"-"&amp; TEXT(WEEKNUM(jaar_zip[[#This Row],[Datum]],21),"00")</f>
        <v>24-16</v>
      </c>
      <c r="L2795" s="101">
        <f>MONTH(jaar_zip[[#This Row],[Datum]])</f>
        <v>4</v>
      </c>
      <c r="M2795" s="101">
        <f>IF(ISNUMBER(jaar_zip[[#This Row],[etmaaltemperatuur]]),IF(jaar_zip[[#This Row],[etmaaltemperatuur]]&lt;stookgrens,stookgrens-jaar_zip[[#This Row],[etmaaltemperatuur]],0),"")</f>
        <v>9.3000000000000007</v>
      </c>
      <c r="N2795" s="101">
        <f>IF(ISNUMBER(jaar_zip[[#This Row],[graaddagen]]),IF(OR(MONTH(jaar_zip[[#This Row],[Datum]])=1,MONTH(jaar_zip[[#This Row],[Datum]])=2,MONTH(jaar_zip[[#This Row],[Datum]])=11,MONTH(jaar_zip[[#This Row],[Datum]])=12),1.1,IF(OR(MONTH(jaar_zip[[#This Row],[Datum]])=3,MONTH(jaar_zip[[#This Row],[Datum]])=10),1,0.8))*jaar_zip[[#This Row],[graaddagen]],"")</f>
        <v>7.4400000000000013</v>
      </c>
      <c r="O2795" s="101">
        <f>IF(ISNUMBER(jaar_zip[[#This Row],[etmaaltemperatuur]]),IF(jaar_zip[[#This Row],[etmaaltemperatuur]]&gt;stookgrens,jaar_zip[[#This Row],[etmaaltemperatuur]]-stookgrens,0),"")</f>
        <v>0</v>
      </c>
    </row>
    <row r="2796" spans="1:15" x14ac:dyDescent="0.3">
      <c r="A2796">
        <v>323</v>
      </c>
      <c r="B2796">
        <v>20240420</v>
      </c>
      <c r="C2796">
        <v>7.8</v>
      </c>
      <c r="D2796">
        <v>7.2</v>
      </c>
      <c r="E2796">
        <v>1559</v>
      </c>
      <c r="F2796">
        <v>2.2999999999999998</v>
      </c>
      <c r="G2796">
        <v>1023.6</v>
      </c>
      <c r="H2796">
        <v>78</v>
      </c>
      <c r="I2796" s="101" t="s">
        <v>34</v>
      </c>
      <c r="J2796" s="1">
        <f>DATEVALUE(RIGHT(jaar_zip[[#This Row],[YYYYMMDD]],2)&amp;"-"&amp;MID(jaar_zip[[#This Row],[YYYYMMDD]],5,2)&amp;"-"&amp;LEFT(jaar_zip[[#This Row],[YYYYMMDD]],4))</f>
        <v>45402</v>
      </c>
      <c r="K2796" s="101" t="str">
        <f>IF(AND(VALUE(MONTH(jaar_zip[[#This Row],[Datum]]))=1,VALUE(WEEKNUM(jaar_zip[[#This Row],[Datum]],21))&gt;51),RIGHT(YEAR(jaar_zip[[#This Row],[Datum]])-1,2),RIGHT(YEAR(jaar_zip[[#This Row],[Datum]]),2))&amp;"-"&amp; TEXT(WEEKNUM(jaar_zip[[#This Row],[Datum]],21),"00")</f>
        <v>24-16</v>
      </c>
      <c r="L2796" s="101">
        <f>MONTH(jaar_zip[[#This Row],[Datum]])</f>
        <v>4</v>
      </c>
      <c r="M2796" s="101">
        <f>IF(ISNUMBER(jaar_zip[[#This Row],[etmaaltemperatuur]]),IF(jaar_zip[[#This Row],[etmaaltemperatuur]]&lt;stookgrens,stookgrens-jaar_zip[[#This Row],[etmaaltemperatuur]],0),"")</f>
        <v>10.8</v>
      </c>
      <c r="N2796" s="101">
        <f>IF(ISNUMBER(jaar_zip[[#This Row],[graaddagen]]),IF(OR(MONTH(jaar_zip[[#This Row],[Datum]])=1,MONTH(jaar_zip[[#This Row],[Datum]])=2,MONTH(jaar_zip[[#This Row],[Datum]])=11,MONTH(jaar_zip[[#This Row],[Datum]])=12),1.1,IF(OR(MONTH(jaar_zip[[#This Row],[Datum]])=3,MONTH(jaar_zip[[#This Row],[Datum]])=10),1,0.8))*jaar_zip[[#This Row],[graaddagen]],"")</f>
        <v>8.64</v>
      </c>
      <c r="O2796" s="101">
        <f>IF(ISNUMBER(jaar_zip[[#This Row],[etmaaltemperatuur]]),IF(jaar_zip[[#This Row],[etmaaltemperatuur]]&gt;stookgrens,jaar_zip[[#This Row],[etmaaltemperatuur]]-stookgrens,0),"")</f>
        <v>0</v>
      </c>
    </row>
    <row r="2797" spans="1:15" x14ac:dyDescent="0.3">
      <c r="A2797">
        <v>323</v>
      </c>
      <c r="B2797">
        <v>20240421</v>
      </c>
      <c r="C2797">
        <v>6.5</v>
      </c>
      <c r="D2797">
        <v>7.5</v>
      </c>
      <c r="E2797">
        <v>2199</v>
      </c>
      <c r="F2797">
        <v>1.2</v>
      </c>
      <c r="G2797">
        <v>1025.7</v>
      </c>
      <c r="H2797">
        <v>72</v>
      </c>
      <c r="I2797" s="101" t="s">
        <v>34</v>
      </c>
      <c r="J2797" s="1">
        <f>DATEVALUE(RIGHT(jaar_zip[[#This Row],[YYYYMMDD]],2)&amp;"-"&amp;MID(jaar_zip[[#This Row],[YYYYMMDD]],5,2)&amp;"-"&amp;LEFT(jaar_zip[[#This Row],[YYYYMMDD]],4))</f>
        <v>45403</v>
      </c>
      <c r="K2797" s="101" t="str">
        <f>IF(AND(VALUE(MONTH(jaar_zip[[#This Row],[Datum]]))=1,VALUE(WEEKNUM(jaar_zip[[#This Row],[Datum]],21))&gt;51),RIGHT(YEAR(jaar_zip[[#This Row],[Datum]])-1,2),RIGHT(YEAR(jaar_zip[[#This Row],[Datum]]),2))&amp;"-"&amp; TEXT(WEEKNUM(jaar_zip[[#This Row],[Datum]],21),"00")</f>
        <v>24-16</v>
      </c>
      <c r="L2797" s="101">
        <f>MONTH(jaar_zip[[#This Row],[Datum]])</f>
        <v>4</v>
      </c>
      <c r="M2797" s="101">
        <f>IF(ISNUMBER(jaar_zip[[#This Row],[etmaaltemperatuur]]),IF(jaar_zip[[#This Row],[etmaaltemperatuur]]&lt;stookgrens,stookgrens-jaar_zip[[#This Row],[etmaaltemperatuur]],0),"")</f>
        <v>10.5</v>
      </c>
      <c r="N2797" s="101">
        <f>IF(ISNUMBER(jaar_zip[[#This Row],[graaddagen]]),IF(OR(MONTH(jaar_zip[[#This Row],[Datum]])=1,MONTH(jaar_zip[[#This Row],[Datum]])=2,MONTH(jaar_zip[[#This Row],[Datum]])=11,MONTH(jaar_zip[[#This Row],[Datum]])=12),1.1,IF(OR(MONTH(jaar_zip[[#This Row],[Datum]])=3,MONTH(jaar_zip[[#This Row],[Datum]])=10),1,0.8))*jaar_zip[[#This Row],[graaddagen]],"")</f>
        <v>8.4</v>
      </c>
      <c r="O2797" s="101">
        <f>IF(ISNUMBER(jaar_zip[[#This Row],[etmaaltemperatuur]]),IF(jaar_zip[[#This Row],[etmaaltemperatuur]]&gt;stookgrens,jaar_zip[[#This Row],[etmaaltemperatuur]]-stookgrens,0),"")</f>
        <v>0</v>
      </c>
    </row>
    <row r="2798" spans="1:15" x14ac:dyDescent="0.3">
      <c r="A2798">
        <v>323</v>
      </c>
      <c r="B2798">
        <v>20240422</v>
      </c>
      <c r="C2798">
        <v>4.2</v>
      </c>
      <c r="D2798">
        <v>7</v>
      </c>
      <c r="E2798">
        <v>1733</v>
      </c>
      <c r="F2798">
        <v>0.1</v>
      </c>
      <c r="G2798">
        <v>1025.5</v>
      </c>
      <c r="H2798">
        <v>67</v>
      </c>
      <c r="I2798" s="101" t="s">
        <v>34</v>
      </c>
      <c r="J2798" s="1">
        <f>DATEVALUE(RIGHT(jaar_zip[[#This Row],[YYYYMMDD]],2)&amp;"-"&amp;MID(jaar_zip[[#This Row],[YYYYMMDD]],5,2)&amp;"-"&amp;LEFT(jaar_zip[[#This Row],[YYYYMMDD]],4))</f>
        <v>45404</v>
      </c>
      <c r="K2798" s="101" t="str">
        <f>IF(AND(VALUE(MONTH(jaar_zip[[#This Row],[Datum]]))=1,VALUE(WEEKNUM(jaar_zip[[#This Row],[Datum]],21))&gt;51),RIGHT(YEAR(jaar_zip[[#This Row],[Datum]])-1,2),RIGHT(YEAR(jaar_zip[[#This Row],[Datum]]),2))&amp;"-"&amp; TEXT(WEEKNUM(jaar_zip[[#This Row],[Datum]],21),"00")</f>
        <v>24-17</v>
      </c>
      <c r="L2798" s="101">
        <f>MONTH(jaar_zip[[#This Row],[Datum]])</f>
        <v>4</v>
      </c>
      <c r="M2798" s="101">
        <f>IF(ISNUMBER(jaar_zip[[#This Row],[etmaaltemperatuur]]),IF(jaar_zip[[#This Row],[etmaaltemperatuur]]&lt;stookgrens,stookgrens-jaar_zip[[#This Row],[etmaaltemperatuur]],0),"")</f>
        <v>11</v>
      </c>
      <c r="N2798" s="101">
        <f>IF(ISNUMBER(jaar_zip[[#This Row],[graaddagen]]),IF(OR(MONTH(jaar_zip[[#This Row],[Datum]])=1,MONTH(jaar_zip[[#This Row],[Datum]])=2,MONTH(jaar_zip[[#This Row],[Datum]])=11,MONTH(jaar_zip[[#This Row],[Datum]])=12),1.1,IF(OR(MONTH(jaar_zip[[#This Row],[Datum]])=3,MONTH(jaar_zip[[#This Row],[Datum]])=10),1,0.8))*jaar_zip[[#This Row],[graaddagen]],"")</f>
        <v>8.8000000000000007</v>
      </c>
      <c r="O2798" s="101">
        <f>IF(ISNUMBER(jaar_zip[[#This Row],[etmaaltemperatuur]]),IF(jaar_zip[[#This Row],[etmaaltemperatuur]]&gt;stookgrens,jaar_zip[[#This Row],[etmaaltemperatuur]]-stookgrens,0),"")</f>
        <v>0</v>
      </c>
    </row>
    <row r="2799" spans="1:15" x14ac:dyDescent="0.3">
      <c r="A2799">
        <v>323</v>
      </c>
      <c r="B2799">
        <v>20240423</v>
      </c>
      <c r="C2799">
        <v>3.9</v>
      </c>
      <c r="D2799">
        <v>6.8</v>
      </c>
      <c r="E2799">
        <v>2148</v>
      </c>
      <c r="F2799">
        <v>0.6</v>
      </c>
      <c r="G2799">
        <v>1020.1</v>
      </c>
      <c r="H2799">
        <v>70</v>
      </c>
      <c r="I2799" s="101" t="s">
        <v>34</v>
      </c>
      <c r="J2799" s="1">
        <f>DATEVALUE(RIGHT(jaar_zip[[#This Row],[YYYYMMDD]],2)&amp;"-"&amp;MID(jaar_zip[[#This Row],[YYYYMMDD]],5,2)&amp;"-"&amp;LEFT(jaar_zip[[#This Row],[YYYYMMDD]],4))</f>
        <v>45405</v>
      </c>
      <c r="K2799" s="101" t="str">
        <f>IF(AND(VALUE(MONTH(jaar_zip[[#This Row],[Datum]]))=1,VALUE(WEEKNUM(jaar_zip[[#This Row],[Datum]],21))&gt;51),RIGHT(YEAR(jaar_zip[[#This Row],[Datum]])-1,2),RIGHT(YEAR(jaar_zip[[#This Row],[Datum]]),2))&amp;"-"&amp; TEXT(WEEKNUM(jaar_zip[[#This Row],[Datum]],21),"00")</f>
        <v>24-17</v>
      </c>
      <c r="L2799" s="101">
        <f>MONTH(jaar_zip[[#This Row],[Datum]])</f>
        <v>4</v>
      </c>
      <c r="M2799" s="101">
        <f>IF(ISNUMBER(jaar_zip[[#This Row],[etmaaltemperatuur]]),IF(jaar_zip[[#This Row],[etmaaltemperatuur]]&lt;stookgrens,stookgrens-jaar_zip[[#This Row],[etmaaltemperatuur]],0),"")</f>
        <v>11.2</v>
      </c>
      <c r="N2799" s="101">
        <f>IF(ISNUMBER(jaar_zip[[#This Row],[graaddagen]]),IF(OR(MONTH(jaar_zip[[#This Row],[Datum]])=1,MONTH(jaar_zip[[#This Row],[Datum]])=2,MONTH(jaar_zip[[#This Row],[Datum]])=11,MONTH(jaar_zip[[#This Row],[Datum]])=12),1.1,IF(OR(MONTH(jaar_zip[[#This Row],[Datum]])=3,MONTH(jaar_zip[[#This Row],[Datum]])=10),1,0.8))*jaar_zip[[#This Row],[graaddagen]],"")</f>
        <v>8.9599999999999991</v>
      </c>
      <c r="O2799" s="101">
        <f>IF(ISNUMBER(jaar_zip[[#This Row],[etmaaltemperatuur]]),IF(jaar_zip[[#This Row],[etmaaltemperatuur]]&gt;stookgrens,jaar_zip[[#This Row],[etmaaltemperatuur]]-stookgrens,0),"")</f>
        <v>0</v>
      </c>
    </row>
    <row r="2800" spans="1:15" x14ac:dyDescent="0.3">
      <c r="A2800">
        <v>323</v>
      </c>
      <c r="B2800">
        <v>20240424</v>
      </c>
      <c r="D2800">
        <v>6.3</v>
      </c>
      <c r="E2800">
        <v>1566</v>
      </c>
      <c r="F2800">
        <v>4</v>
      </c>
      <c r="G2800">
        <v>1011.8</v>
      </c>
      <c r="H2800">
        <v>80</v>
      </c>
      <c r="I2800" s="101" t="s">
        <v>34</v>
      </c>
      <c r="J2800" s="1">
        <f>DATEVALUE(RIGHT(jaar_zip[[#This Row],[YYYYMMDD]],2)&amp;"-"&amp;MID(jaar_zip[[#This Row],[YYYYMMDD]],5,2)&amp;"-"&amp;LEFT(jaar_zip[[#This Row],[YYYYMMDD]],4))</f>
        <v>45406</v>
      </c>
      <c r="K2800" s="101" t="str">
        <f>IF(AND(VALUE(MONTH(jaar_zip[[#This Row],[Datum]]))=1,VALUE(WEEKNUM(jaar_zip[[#This Row],[Datum]],21))&gt;51),RIGHT(YEAR(jaar_zip[[#This Row],[Datum]])-1,2),RIGHT(YEAR(jaar_zip[[#This Row],[Datum]]),2))&amp;"-"&amp; TEXT(WEEKNUM(jaar_zip[[#This Row],[Datum]],21),"00")</f>
        <v>24-17</v>
      </c>
      <c r="L2800" s="101">
        <f>MONTH(jaar_zip[[#This Row],[Datum]])</f>
        <v>4</v>
      </c>
      <c r="M2800" s="101">
        <f>IF(ISNUMBER(jaar_zip[[#This Row],[etmaaltemperatuur]]),IF(jaar_zip[[#This Row],[etmaaltemperatuur]]&lt;stookgrens,stookgrens-jaar_zip[[#This Row],[etmaaltemperatuur]],0),"")</f>
        <v>11.7</v>
      </c>
      <c r="N2800" s="101">
        <f>IF(ISNUMBER(jaar_zip[[#This Row],[graaddagen]]),IF(OR(MONTH(jaar_zip[[#This Row],[Datum]])=1,MONTH(jaar_zip[[#This Row],[Datum]])=2,MONTH(jaar_zip[[#This Row],[Datum]])=11,MONTH(jaar_zip[[#This Row],[Datum]])=12),1.1,IF(OR(MONTH(jaar_zip[[#This Row],[Datum]])=3,MONTH(jaar_zip[[#This Row],[Datum]])=10),1,0.8))*jaar_zip[[#This Row],[graaddagen]],"")</f>
        <v>9.36</v>
      </c>
      <c r="O2800" s="101">
        <f>IF(ISNUMBER(jaar_zip[[#This Row],[etmaaltemperatuur]]),IF(jaar_zip[[#This Row],[etmaaltemperatuur]]&gt;stookgrens,jaar_zip[[#This Row],[etmaaltemperatuur]]-stookgrens,0),"")</f>
        <v>0</v>
      </c>
    </row>
    <row r="2801" spans="1:15" x14ac:dyDescent="0.3">
      <c r="A2801">
        <v>323</v>
      </c>
      <c r="B2801">
        <v>20240425</v>
      </c>
      <c r="D2801">
        <v>6.9</v>
      </c>
      <c r="E2801">
        <v>846</v>
      </c>
      <c r="F2801">
        <v>8.3000000000000007</v>
      </c>
      <c r="G2801">
        <v>1004.7</v>
      </c>
      <c r="H2801">
        <v>83</v>
      </c>
      <c r="I2801" s="101" t="s">
        <v>34</v>
      </c>
      <c r="J2801" s="1">
        <f>DATEVALUE(RIGHT(jaar_zip[[#This Row],[YYYYMMDD]],2)&amp;"-"&amp;MID(jaar_zip[[#This Row],[YYYYMMDD]],5,2)&amp;"-"&amp;LEFT(jaar_zip[[#This Row],[YYYYMMDD]],4))</f>
        <v>45407</v>
      </c>
      <c r="K2801" s="101" t="str">
        <f>IF(AND(VALUE(MONTH(jaar_zip[[#This Row],[Datum]]))=1,VALUE(WEEKNUM(jaar_zip[[#This Row],[Datum]],21))&gt;51),RIGHT(YEAR(jaar_zip[[#This Row],[Datum]])-1,2),RIGHT(YEAR(jaar_zip[[#This Row],[Datum]]),2))&amp;"-"&amp; TEXT(WEEKNUM(jaar_zip[[#This Row],[Datum]],21),"00")</f>
        <v>24-17</v>
      </c>
      <c r="L2801" s="101">
        <f>MONTH(jaar_zip[[#This Row],[Datum]])</f>
        <v>4</v>
      </c>
      <c r="M2801" s="101">
        <f>IF(ISNUMBER(jaar_zip[[#This Row],[etmaaltemperatuur]]),IF(jaar_zip[[#This Row],[etmaaltemperatuur]]&lt;stookgrens,stookgrens-jaar_zip[[#This Row],[etmaaltemperatuur]],0),"")</f>
        <v>11.1</v>
      </c>
      <c r="N2801" s="101">
        <f>IF(ISNUMBER(jaar_zip[[#This Row],[graaddagen]]),IF(OR(MONTH(jaar_zip[[#This Row],[Datum]])=1,MONTH(jaar_zip[[#This Row],[Datum]])=2,MONTH(jaar_zip[[#This Row],[Datum]])=11,MONTH(jaar_zip[[#This Row],[Datum]])=12),1.1,IF(OR(MONTH(jaar_zip[[#This Row],[Datum]])=3,MONTH(jaar_zip[[#This Row],[Datum]])=10),1,0.8))*jaar_zip[[#This Row],[graaddagen]],"")</f>
        <v>8.8800000000000008</v>
      </c>
      <c r="O2801" s="101">
        <f>IF(ISNUMBER(jaar_zip[[#This Row],[etmaaltemperatuur]]),IF(jaar_zip[[#This Row],[etmaaltemperatuur]]&gt;stookgrens,jaar_zip[[#This Row],[etmaaltemperatuur]]-stookgrens,0),"")</f>
        <v>0</v>
      </c>
    </row>
    <row r="2802" spans="1:15" x14ac:dyDescent="0.3">
      <c r="A2802">
        <v>323</v>
      </c>
      <c r="B2802">
        <v>20240426</v>
      </c>
      <c r="D2802">
        <v>8.4</v>
      </c>
      <c r="E2802">
        <v>1781</v>
      </c>
      <c r="F2802">
        <v>0.8</v>
      </c>
      <c r="G2802">
        <v>1004.1</v>
      </c>
      <c r="H2802">
        <v>80</v>
      </c>
      <c r="I2802" s="101" t="s">
        <v>34</v>
      </c>
      <c r="J2802" s="1">
        <f>DATEVALUE(RIGHT(jaar_zip[[#This Row],[YYYYMMDD]],2)&amp;"-"&amp;MID(jaar_zip[[#This Row],[YYYYMMDD]],5,2)&amp;"-"&amp;LEFT(jaar_zip[[#This Row],[YYYYMMDD]],4))</f>
        <v>45408</v>
      </c>
      <c r="K2802" s="101" t="str">
        <f>IF(AND(VALUE(MONTH(jaar_zip[[#This Row],[Datum]]))=1,VALUE(WEEKNUM(jaar_zip[[#This Row],[Datum]],21))&gt;51),RIGHT(YEAR(jaar_zip[[#This Row],[Datum]])-1,2),RIGHT(YEAR(jaar_zip[[#This Row],[Datum]]),2))&amp;"-"&amp; TEXT(WEEKNUM(jaar_zip[[#This Row],[Datum]],21),"00")</f>
        <v>24-17</v>
      </c>
      <c r="L2802" s="101">
        <f>MONTH(jaar_zip[[#This Row],[Datum]])</f>
        <v>4</v>
      </c>
      <c r="M2802" s="101">
        <f>IF(ISNUMBER(jaar_zip[[#This Row],[etmaaltemperatuur]]),IF(jaar_zip[[#This Row],[etmaaltemperatuur]]&lt;stookgrens,stookgrens-jaar_zip[[#This Row],[etmaaltemperatuur]],0),"")</f>
        <v>9.6</v>
      </c>
      <c r="N2802" s="101">
        <f>IF(ISNUMBER(jaar_zip[[#This Row],[graaddagen]]),IF(OR(MONTH(jaar_zip[[#This Row],[Datum]])=1,MONTH(jaar_zip[[#This Row],[Datum]])=2,MONTH(jaar_zip[[#This Row],[Datum]])=11,MONTH(jaar_zip[[#This Row],[Datum]])=12),1.1,IF(OR(MONTH(jaar_zip[[#This Row],[Datum]])=3,MONTH(jaar_zip[[#This Row],[Datum]])=10),1,0.8))*jaar_zip[[#This Row],[graaddagen]],"")</f>
        <v>7.68</v>
      </c>
      <c r="O2802" s="101">
        <f>IF(ISNUMBER(jaar_zip[[#This Row],[etmaaltemperatuur]]),IF(jaar_zip[[#This Row],[etmaaltemperatuur]]&gt;stookgrens,jaar_zip[[#This Row],[etmaaltemperatuur]]-stookgrens,0),"")</f>
        <v>0</v>
      </c>
    </row>
    <row r="2803" spans="1:15" x14ac:dyDescent="0.3">
      <c r="A2803">
        <v>323</v>
      </c>
      <c r="B2803">
        <v>20240427</v>
      </c>
      <c r="C2803">
        <v>3.5</v>
      </c>
      <c r="D2803">
        <v>12</v>
      </c>
      <c r="E2803">
        <v>1249</v>
      </c>
      <c r="F2803">
        <v>3</v>
      </c>
      <c r="G2803">
        <v>1003.5</v>
      </c>
      <c r="H2803">
        <v>84</v>
      </c>
      <c r="I2803" s="101" t="s">
        <v>34</v>
      </c>
      <c r="J2803" s="1">
        <f>DATEVALUE(RIGHT(jaar_zip[[#This Row],[YYYYMMDD]],2)&amp;"-"&amp;MID(jaar_zip[[#This Row],[YYYYMMDD]],5,2)&amp;"-"&amp;LEFT(jaar_zip[[#This Row],[YYYYMMDD]],4))</f>
        <v>45409</v>
      </c>
      <c r="K2803" s="101" t="str">
        <f>IF(AND(VALUE(MONTH(jaar_zip[[#This Row],[Datum]]))=1,VALUE(WEEKNUM(jaar_zip[[#This Row],[Datum]],21))&gt;51),RIGHT(YEAR(jaar_zip[[#This Row],[Datum]])-1,2),RIGHT(YEAR(jaar_zip[[#This Row],[Datum]]),2))&amp;"-"&amp; TEXT(WEEKNUM(jaar_zip[[#This Row],[Datum]],21),"00")</f>
        <v>24-17</v>
      </c>
      <c r="L2803" s="101">
        <f>MONTH(jaar_zip[[#This Row],[Datum]])</f>
        <v>4</v>
      </c>
      <c r="M2803" s="101">
        <f>IF(ISNUMBER(jaar_zip[[#This Row],[etmaaltemperatuur]]),IF(jaar_zip[[#This Row],[etmaaltemperatuur]]&lt;stookgrens,stookgrens-jaar_zip[[#This Row],[etmaaltemperatuur]],0),"")</f>
        <v>6</v>
      </c>
      <c r="N2803" s="101">
        <f>IF(ISNUMBER(jaar_zip[[#This Row],[graaddagen]]),IF(OR(MONTH(jaar_zip[[#This Row],[Datum]])=1,MONTH(jaar_zip[[#This Row],[Datum]])=2,MONTH(jaar_zip[[#This Row],[Datum]])=11,MONTH(jaar_zip[[#This Row],[Datum]])=12),1.1,IF(OR(MONTH(jaar_zip[[#This Row],[Datum]])=3,MONTH(jaar_zip[[#This Row],[Datum]])=10),1,0.8))*jaar_zip[[#This Row],[graaddagen]],"")</f>
        <v>4.8000000000000007</v>
      </c>
      <c r="O2803" s="101">
        <f>IF(ISNUMBER(jaar_zip[[#This Row],[etmaaltemperatuur]]),IF(jaar_zip[[#This Row],[etmaaltemperatuur]]&gt;stookgrens,jaar_zip[[#This Row],[etmaaltemperatuur]]-stookgrens,0),"")</f>
        <v>0</v>
      </c>
    </row>
    <row r="2804" spans="1:15" x14ac:dyDescent="0.3">
      <c r="A2804">
        <v>323</v>
      </c>
      <c r="B2804">
        <v>20240428</v>
      </c>
      <c r="C2804">
        <v>6.3</v>
      </c>
      <c r="D2804">
        <v>11.8</v>
      </c>
      <c r="E2804">
        <v>1113</v>
      </c>
      <c r="F2804">
        <v>0.1</v>
      </c>
      <c r="G2804">
        <v>1007.9</v>
      </c>
      <c r="H2804">
        <v>74</v>
      </c>
      <c r="I2804" s="101" t="s">
        <v>34</v>
      </c>
      <c r="J2804" s="1">
        <f>DATEVALUE(RIGHT(jaar_zip[[#This Row],[YYYYMMDD]],2)&amp;"-"&amp;MID(jaar_zip[[#This Row],[YYYYMMDD]],5,2)&amp;"-"&amp;LEFT(jaar_zip[[#This Row],[YYYYMMDD]],4))</f>
        <v>45410</v>
      </c>
      <c r="K2804" s="101" t="str">
        <f>IF(AND(VALUE(MONTH(jaar_zip[[#This Row],[Datum]]))=1,VALUE(WEEKNUM(jaar_zip[[#This Row],[Datum]],21))&gt;51),RIGHT(YEAR(jaar_zip[[#This Row],[Datum]])-1,2),RIGHT(YEAR(jaar_zip[[#This Row],[Datum]]),2))&amp;"-"&amp; TEXT(WEEKNUM(jaar_zip[[#This Row],[Datum]],21),"00")</f>
        <v>24-17</v>
      </c>
      <c r="L2804" s="101">
        <f>MONTH(jaar_zip[[#This Row],[Datum]])</f>
        <v>4</v>
      </c>
      <c r="M2804" s="101">
        <f>IF(ISNUMBER(jaar_zip[[#This Row],[etmaaltemperatuur]]),IF(jaar_zip[[#This Row],[etmaaltemperatuur]]&lt;stookgrens,stookgrens-jaar_zip[[#This Row],[etmaaltemperatuur]],0),"")</f>
        <v>6.1999999999999993</v>
      </c>
      <c r="N2804" s="101">
        <f>IF(ISNUMBER(jaar_zip[[#This Row],[graaddagen]]),IF(OR(MONTH(jaar_zip[[#This Row],[Datum]])=1,MONTH(jaar_zip[[#This Row],[Datum]])=2,MONTH(jaar_zip[[#This Row],[Datum]])=11,MONTH(jaar_zip[[#This Row],[Datum]])=12),1.1,IF(OR(MONTH(jaar_zip[[#This Row],[Datum]])=3,MONTH(jaar_zip[[#This Row],[Datum]])=10),1,0.8))*jaar_zip[[#This Row],[graaddagen]],"")</f>
        <v>4.96</v>
      </c>
      <c r="O2804" s="101">
        <f>IF(ISNUMBER(jaar_zip[[#This Row],[etmaaltemperatuur]]),IF(jaar_zip[[#This Row],[etmaaltemperatuur]]&gt;stookgrens,jaar_zip[[#This Row],[etmaaltemperatuur]]-stookgrens,0),"")</f>
        <v>0</v>
      </c>
    </row>
    <row r="2805" spans="1:15" x14ac:dyDescent="0.3">
      <c r="A2805">
        <v>323</v>
      </c>
      <c r="B2805">
        <v>20240429</v>
      </c>
      <c r="C2805">
        <v>3.3</v>
      </c>
      <c r="D2805">
        <v>13.1</v>
      </c>
      <c r="E2805">
        <v>2307</v>
      </c>
      <c r="F2805">
        <v>0</v>
      </c>
      <c r="G2805">
        <v>1018.1</v>
      </c>
      <c r="H2805">
        <v>74</v>
      </c>
      <c r="I2805" s="101" t="s">
        <v>34</v>
      </c>
      <c r="J2805" s="1">
        <f>DATEVALUE(RIGHT(jaar_zip[[#This Row],[YYYYMMDD]],2)&amp;"-"&amp;MID(jaar_zip[[#This Row],[YYYYMMDD]],5,2)&amp;"-"&amp;LEFT(jaar_zip[[#This Row],[YYYYMMDD]],4))</f>
        <v>45411</v>
      </c>
      <c r="K2805" s="101" t="str">
        <f>IF(AND(VALUE(MONTH(jaar_zip[[#This Row],[Datum]]))=1,VALUE(WEEKNUM(jaar_zip[[#This Row],[Datum]],21))&gt;51),RIGHT(YEAR(jaar_zip[[#This Row],[Datum]])-1,2),RIGHT(YEAR(jaar_zip[[#This Row],[Datum]]),2))&amp;"-"&amp; TEXT(WEEKNUM(jaar_zip[[#This Row],[Datum]],21),"00")</f>
        <v>24-18</v>
      </c>
      <c r="L2805" s="101">
        <f>MONTH(jaar_zip[[#This Row],[Datum]])</f>
        <v>4</v>
      </c>
      <c r="M2805" s="101">
        <f>IF(ISNUMBER(jaar_zip[[#This Row],[etmaaltemperatuur]]),IF(jaar_zip[[#This Row],[etmaaltemperatuur]]&lt;stookgrens,stookgrens-jaar_zip[[#This Row],[etmaaltemperatuur]],0),"")</f>
        <v>4.9000000000000004</v>
      </c>
      <c r="N2805" s="101">
        <f>IF(ISNUMBER(jaar_zip[[#This Row],[graaddagen]]),IF(OR(MONTH(jaar_zip[[#This Row],[Datum]])=1,MONTH(jaar_zip[[#This Row],[Datum]])=2,MONTH(jaar_zip[[#This Row],[Datum]])=11,MONTH(jaar_zip[[#This Row],[Datum]])=12),1.1,IF(OR(MONTH(jaar_zip[[#This Row],[Datum]])=3,MONTH(jaar_zip[[#This Row],[Datum]])=10),1,0.8))*jaar_zip[[#This Row],[graaddagen]],"")</f>
        <v>3.9200000000000004</v>
      </c>
      <c r="O2805" s="101">
        <f>IF(ISNUMBER(jaar_zip[[#This Row],[etmaaltemperatuur]]),IF(jaar_zip[[#This Row],[etmaaltemperatuur]]&gt;stookgrens,jaar_zip[[#This Row],[etmaaltemperatuur]]-stookgrens,0),"")</f>
        <v>0</v>
      </c>
    </row>
    <row r="2806" spans="1:15" x14ac:dyDescent="0.3">
      <c r="A2806">
        <v>323</v>
      </c>
      <c r="B2806">
        <v>20240430</v>
      </c>
      <c r="C2806">
        <v>2.7</v>
      </c>
      <c r="D2806">
        <v>15.6</v>
      </c>
      <c r="E2806">
        <v>1755</v>
      </c>
      <c r="F2806">
        <v>3.1</v>
      </c>
      <c r="G2806">
        <v>1014.2</v>
      </c>
      <c r="H2806">
        <v>80</v>
      </c>
      <c r="I2806" s="101" t="s">
        <v>34</v>
      </c>
      <c r="J2806" s="1">
        <f>DATEVALUE(RIGHT(jaar_zip[[#This Row],[YYYYMMDD]],2)&amp;"-"&amp;MID(jaar_zip[[#This Row],[YYYYMMDD]],5,2)&amp;"-"&amp;LEFT(jaar_zip[[#This Row],[YYYYMMDD]],4))</f>
        <v>45412</v>
      </c>
      <c r="K2806" s="101" t="str">
        <f>IF(AND(VALUE(MONTH(jaar_zip[[#This Row],[Datum]]))=1,VALUE(WEEKNUM(jaar_zip[[#This Row],[Datum]],21))&gt;51),RIGHT(YEAR(jaar_zip[[#This Row],[Datum]])-1,2),RIGHT(YEAR(jaar_zip[[#This Row],[Datum]]),2))&amp;"-"&amp; TEXT(WEEKNUM(jaar_zip[[#This Row],[Datum]],21),"00")</f>
        <v>24-18</v>
      </c>
      <c r="L2806" s="101">
        <f>MONTH(jaar_zip[[#This Row],[Datum]])</f>
        <v>4</v>
      </c>
      <c r="M2806" s="101">
        <f>IF(ISNUMBER(jaar_zip[[#This Row],[etmaaltemperatuur]]),IF(jaar_zip[[#This Row],[etmaaltemperatuur]]&lt;stookgrens,stookgrens-jaar_zip[[#This Row],[etmaaltemperatuur]],0),"")</f>
        <v>2.4000000000000004</v>
      </c>
      <c r="N2806" s="101">
        <f>IF(ISNUMBER(jaar_zip[[#This Row],[graaddagen]]),IF(OR(MONTH(jaar_zip[[#This Row],[Datum]])=1,MONTH(jaar_zip[[#This Row],[Datum]])=2,MONTH(jaar_zip[[#This Row],[Datum]])=11,MONTH(jaar_zip[[#This Row],[Datum]])=12),1.1,IF(OR(MONTH(jaar_zip[[#This Row],[Datum]])=3,MONTH(jaar_zip[[#This Row],[Datum]])=10),1,0.8))*jaar_zip[[#This Row],[graaddagen]],"")</f>
        <v>1.9200000000000004</v>
      </c>
      <c r="O2806" s="101">
        <f>IF(ISNUMBER(jaar_zip[[#This Row],[etmaaltemperatuur]]),IF(jaar_zip[[#This Row],[etmaaltemperatuur]]&gt;stookgrens,jaar_zip[[#This Row],[etmaaltemperatuur]]-stookgrens,0),"")</f>
        <v>0</v>
      </c>
    </row>
    <row r="2807" spans="1:15" x14ac:dyDescent="0.3">
      <c r="A2807">
        <v>323</v>
      </c>
      <c r="B2807">
        <v>20240501</v>
      </c>
      <c r="C2807">
        <v>3.1</v>
      </c>
      <c r="D2807">
        <v>16.7</v>
      </c>
      <c r="E2807">
        <v>2278</v>
      </c>
      <c r="F2807">
        <v>1.2</v>
      </c>
      <c r="G2807">
        <v>1006</v>
      </c>
      <c r="H2807">
        <v>86</v>
      </c>
      <c r="I2807" s="101" t="s">
        <v>34</v>
      </c>
      <c r="J2807" s="1">
        <f>DATEVALUE(RIGHT(jaar_zip[[#This Row],[YYYYMMDD]],2)&amp;"-"&amp;MID(jaar_zip[[#This Row],[YYYYMMDD]],5,2)&amp;"-"&amp;LEFT(jaar_zip[[#This Row],[YYYYMMDD]],4))</f>
        <v>45413</v>
      </c>
      <c r="K2807" s="101" t="str">
        <f>IF(AND(VALUE(MONTH(jaar_zip[[#This Row],[Datum]]))=1,VALUE(WEEKNUM(jaar_zip[[#This Row],[Datum]],21))&gt;51),RIGHT(YEAR(jaar_zip[[#This Row],[Datum]])-1,2),RIGHT(YEAR(jaar_zip[[#This Row],[Datum]]),2))&amp;"-"&amp; TEXT(WEEKNUM(jaar_zip[[#This Row],[Datum]],21),"00")</f>
        <v>24-18</v>
      </c>
      <c r="L2807" s="101">
        <f>MONTH(jaar_zip[[#This Row],[Datum]])</f>
        <v>5</v>
      </c>
      <c r="M2807" s="101">
        <f>IF(ISNUMBER(jaar_zip[[#This Row],[etmaaltemperatuur]]),IF(jaar_zip[[#This Row],[etmaaltemperatuur]]&lt;stookgrens,stookgrens-jaar_zip[[#This Row],[etmaaltemperatuur]],0),"")</f>
        <v>1.3000000000000007</v>
      </c>
      <c r="N2807" s="101">
        <f>IF(ISNUMBER(jaar_zip[[#This Row],[graaddagen]]),IF(OR(MONTH(jaar_zip[[#This Row],[Datum]])=1,MONTH(jaar_zip[[#This Row],[Datum]])=2,MONTH(jaar_zip[[#This Row],[Datum]])=11,MONTH(jaar_zip[[#This Row],[Datum]])=12),1.1,IF(OR(MONTH(jaar_zip[[#This Row],[Datum]])=3,MONTH(jaar_zip[[#This Row],[Datum]])=10),1,0.8))*jaar_zip[[#This Row],[graaddagen]],"")</f>
        <v>1.0400000000000007</v>
      </c>
      <c r="O2807" s="101">
        <f>IF(ISNUMBER(jaar_zip[[#This Row],[etmaaltemperatuur]]),IF(jaar_zip[[#This Row],[etmaaltemperatuur]]&gt;stookgrens,jaar_zip[[#This Row],[etmaaltemperatuur]]-stookgrens,0),"")</f>
        <v>0</v>
      </c>
    </row>
    <row r="2808" spans="1:15" x14ac:dyDescent="0.3">
      <c r="A2808">
        <v>330</v>
      </c>
      <c r="B2808">
        <v>20240101</v>
      </c>
      <c r="C2808">
        <v>10.3</v>
      </c>
      <c r="D2808">
        <v>8.5</v>
      </c>
      <c r="E2808">
        <v>197</v>
      </c>
      <c r="F2808">
        <v>4.4000000000000004</v>
      </c>
      <c r="G2808">
        <v>1000.8</v>
      </c>
      <c r="H2808">
        <v>79</v>
      </c>
      <c r="I2808" s="101" t="s">
        <v>35</v>
      </c>
      <c r="J2808" s="1">
        <f>DATEVALUE(RIGHT(jaar_zip[[#This Row],[YYYYMMDD]],2)&amp;"-"&amp;MID(jaar_zip[[#This Row],[YYYYMMDD]],5,2)&amp;"-"&amp;LEFT(jaar_zip[[#This Row],[YYYYMMDD]],4))</f>
        <v>45292</v>
      </c>
      <c r="K2808" s="101" t="str">
        <f>IF(AND(VALUE(MONTH(jaar_zip[[#This Row],[Datum]]))=1,VALUE(WEEKNUM(jaar_zip[[#This Row],[Datum]],21))&gt;51),RIGHT(YEAR(jaar_zip[[#This Row],[Datum]])-1,2),RIGHT(YEAR(jaar_zip[[#This Row],[Datum]]),2))&amp;"-"&amp; TEXT(WEEKNUM(jaar_zip[[#This Row],[Datum]],21),"00")</f>
        <v>24-01</v>
      </c>
      <c r="L2808" s="101">
        <f>MONTH(jaar_zip[[#This Row],[Datum]])</f>
        <v>1</v>
      </c>
      <c r="M2808" s="101">
        <f>IF(ISNUMBER(jaar_zip[[#This Row],[etmaaltemperatuur]]),IF(jaar_zip[[#This Row],[etmaaltemperatuur]]&lt;stookgrens,stookgrens-jaar_zip[[#This Row],[etmaaltemperatuur]],0),"")</f>
        <v>9.5</v>
      </c>
      <c r="N2808" s="101">
        <f>IF(ISNUMBER(jaar_zip[[#This Row],[graaddagen]]),IF(OR(MONTH(jaar_zip[[#This Row],[Datum]])=1,MONTH(jaar_zip[[#This Row],[Datum]])=2,MONTH(jaar_zip[[#This Row],[Datum]])=11,MONTH(jaar_zip[[#This Row],[Datum]])=12),1.1,IF(OR(MONTH(jaar_zip[[#This Row],[Datum]])=3,MONTH(jaar_zip[[#This Row],[Datum]])=10),1,0.8))*jaar_zip[[#This Row],[graaddagen]],"")</f>
        <v>10.450000000000001</v>
      </c>
      <c r="O2808" s="101">
        <f>IF(ISNUMBER(jaar_zip[[#This Row],[etmaaltemperatuur]]),IF(jaar_zip[[#This Row],[etmaaltemperatuur]]&gt;stookgrens,jaar_zip[[#This Row],[etmaaltemperatuur]]-stookgrens,0),"")</f>
        <v>0</v>
      </c>
    </row>
    <row r="2809" spans="1:15" x14ac:dyDescent="0.3">
      <c r="A2809">
        <v>330</v>
      </c>
      <c r="B2809">
        <v>20240102</v>
      </c>
      <c r="C2809">
        <v>12.8</v>
      </c>
      <c r="D2809">
        <v>10.8</v>
      </c>
      <c r="E2809">
        <v>57</v>
      </c>
      <c r="F2809">
        <v>20.3</v>
      </c>
      <c r="G2809">
        <v>986.8</v>
      </c>
      <c r="H2809">
        <v>89</v>
      </c>
      <c r="I2809" s="101" t="s">
        <v>35</v>
      </c>
      <c r="J2809" s="1">
        <f>DATEVALUE(RIGHT(jaar_zip[[#This Row],[YYYYMMDD]],2)&amp;"-"&amp;MID(jaar_zip[[#This Row],[YYYYMMDD]],5,2)&amp;"-"&amp;LEFT(jaar_zip[[#This Row],[YYYYMMDD]],4))</f>
        <v>45293</v>
      </c>
      <c r="K2809" s="101" t="str">
        <f>IF(AND(VALUE(MONTH(jaar_zip[[#This Row],[Datum]]))=1,VALUE(WEEKNUM(jaar_zip[[#This Row],[Datum]],21))&gt;51),RIGHT(YEAR(jaar_zip[[#This Row],[Datum]])-1,2),RIGHT(YEAR(jaar_zip[[#This Row],[Datum]]),2))&amp;"-"&amp; TEXT(WEEKNUM(jaar_zip[[#This Row],[Datum]],21),"00")</f>
        <v>24-01</v>
      </c>
      <c r="L2809" s="101">
        <f>MONTH(jaar_zip[[#This Row],[Datum]])</f>
        <v>1</v>
      </c>
      <c r="M2809" s="101">
        <f>IF(ISNUMBER(jaar_zip[[#This Row],[etmaaltemperatuur]]),IF(jaar_zip[[#This Row],[etmaaltemperatuur]]&lt;stookgrens,stookgrens-jaar_zip[[#This Row],[etmaaltemperatuur]],0),"")</f>
        <v>7.1999999999999993</v>
      </c>
      <c r="N2809" s="101">
        <f>IF(ISNUMBER(jaar_zip[[#This Row],[graaddagen]]),IF(OR(MONTH(jaar_zip[[#This Row],[Datum]])=1,MONTH(jaar_zip[[#This Row],[Datum]])=2,MONTH(jaar_zip[[#This Row],[Datum]])=11,MONTH(jaar_zip[[#This Row],[Datum]])=12),1.1,IF(OR(MONTH(jaar_zip[[#This Row],[Datum]])=3,MONTH(jaar_zip[[#This Row],[Datum]])=10),1,0.8))*jaar_zip[[#This Row],[graaddagen]],"")</f>
        <v>7.92</v>
      </c>
      <c r="O2809" s="101">
        <f>IF(ISNUMBER(jaar_zip[[#This Row],[etmaaltemperatuur]]),IF(jaar_zip[[#This Row],[etmaaltemperatuur]]&gt;stookgrens,jaar_zip[[#This Row],[etmaaltemperatuur]]-stookgrens,0),"")</f>
        <v>0</v>
      </c>
    </row>
    <row r="2810" spans="1:15" x14ac:dyDescent="0.3">
      <c r="A2810">
        <v>330</v>
      </c>
      <c r="B2810">
        <v>20240103</v>
      </c>
      <c r="C2810">
        <v>10.3</v>
      </c>
      <c r="D2810">
        <v>9.8000000000000007</v>
      </c>
      <c r="E2810">
        <v>162</v>
      </c>
      <c r="F2810">
        <v>7.1</v>
      </c>
      <c r="G2810">
        <v>989.7</v>
      </c>
      <c r="H2810">
        <v>86</v>
      </c>
      <c r="I2810" s="101" t="s">
        <v>35</v>
      </c>
      <c r="J2810" s="1">
        <f>DATEVALUE(RIGHT(jaar_zip[[#This Row],[YYYYMMDD]],2)&amp;"-"&amp;MID(jaar_zip[[#This Row],[YYYYMMDD]],5,2)&amp;"-"&amp;LEFT(jaar_zip[[#This Row],[YYYYMMDD]],4))</f>
        <v>45294</v>
      </c>
      <c r="K2810" s="101" t="str">
        <f>IF(AND(VALUE(MONTH(jaar_zip[[#This Row],[Datum]]))=1,VALUE(WEEKNUM(jaar_zip[[#This Row],[Datum]],21))&gt;51),RIGHT(YEAR(jaar_zip[[#This Row],[Datum]])-1,2),RIGHT(YEAR(jaar_zip[[#This Row],[Datum]]),2))&amp;"-"&amp; TEXT(WEEKNUM(jaar_zip[[#This Row],[Datum]],21),"00")</f>
        <v>24-01</v>
      </c>
      <c r="L2810" s="101">
        <f>MONTH(jaar_zip[[#This Row],[Datum]])</f>
        <v>1</v>
      </c>
      <c r="M2810" s="101">
        <f>IF(ISNUMBER(jaar_zip[[#This Row],[etmaaltemperatuur]]),IF(jaar_zip[[#This Row],[etmaaltemperatuur]]&lt;stookgrens,stookgrens-jaar_zip[[#This Row],[etmaaltemperatuur]],0),"")</f>
        <v>8.1999999999999993</v>
      </c>
      <c r="N2810" s="101">
        <f>IF(ISNUMBER(jaar_zip[[#This Row],[graaddagen]]),IF(OR(MONTH(jaar_zip[[#This Row],[Datum]])=1,MONTH(jaar_zip[[#This Row],[Datum]])=2,MONTH(jaar_zip[[#This Row],[Datum]])=11,MONTH(jaar_zip[[#This Row],[Datum]])=12),1.1,IF(OR(MONTH(jaar_zip[[#This Row],[Datum]])=3,MONTH(jaar_zip[[#This Row],[Datum]])=10),1,0.8))*jaar_zip[[#This Row],[graaddagen]],"")</f>
        <v>9.02</v>
      </c>
      <c r="O2810" s="101">
        <f>IF(ISNUMBER(jaar_zip[[#This Row],[etmaaltemperatuur]]),IF(jaar_zip[[#This Row],[etmaaltemperatuur]]&gt;stookgrens,jaar_zip[[#This Row],[etmaaltemperatuur]]-stookgrens,0),"")</f>
        <v>0</v>
      </c>
    </row>
    <row r="2811" spans="1:15" x14ac:dyDescent="0.3">
      <c r="A2811">
        <v>330</v>
      </c>
      <c r="B2811">
        <v>20240104</v>
      </c>
      <c r="C2811">
        <v>7.3</v>
      </c>
      <c r="D2811">
        <v>8.6</v>
      </c>
      <c r="E2811">
        <v>180</v>
      </c>
      <c r="F2811">
        <v>7.9</v>
      </c>
      <c r="G2811">
        <v>1000.7</v>
      </c>
      <c r="H2811">
        <v>89</v>
      </c>
      <c r="I2811" s="101" t="s">
        <v>35</v>
      </c>
      <c r="J2811" s="1">
        <f>DATEVALUE(RIGHT(jaar_zip[[#This Row],[YYYYMMDD]],2)&amp;"-"&amp;MID(jaar_zip[[#This Row],[YYYYMMDD]],5,2)&amp;"-"&amp;LEFT(jaar_zip[[#This Row],[YYYYMMDD]],4))</f>
        <v>45295</v>
      </c>
      <c r="K2811" s="101" t="str">
        <f>IF(AND(VALUE(MONTH(jaar_zip[[#This Row],[Datum]]))=1,VALUE(WEEKNUM(jaar_zip[[#This Row],[Datum]],21))&gt;51),RIGHT(YEAR(jaar_zip[[#This Row],[Datum]])-1,2),RIGHT(YEAR(jaar_zip[[#This Row],[Datum]]),2))&amp;"-"&amp; TEXT(WEEKNUM(jaar_zip[[#This Row],[Datum]],21),"00")</f>
        <v>24-01</v>
      </c>
      <c r="L2811" s="101">
        <f>MONTH(jaar_zip[[#This Row],[Datum]])</f>
        <v>1</v>
      </c>
      <c r="M2811" s="101">
        <f>IF(ISNUMBER(jaar_zip[[#This Row],[etmaaltemperatuur]]),IF(jaar_zip[[#This Row],[etmaaltemperatuur]]&lt;stookgrens,stookgrens-jaar_zip[[#This Row],[etmaaltemperatuur]],0),"")</f>
        <v>9.4</v>
      </c>
      <c r="N2811" s="101">
        <f>IF(ISNUMBER(jaar_zip[[#This Row],[graaddagen]]),IF(OR(MONTH(jaar_zip[[#This Row],[Datum]])=1,MONTH(jaar_zip[[#This Row],[Datum]])=2,MONTH(jaar_zip[[#This Row],[Datum]])=11,MONTH(jaar_zip[[#This Row],[Datum]])=12),1.1,IF(OR(MONTH(jaar_zip[[#This Row],[Datum]])=3,MONTH(jaar_zip[[#This Row],[Datum]])=10),1,0.8))*jaar_zip[[#This Row],[graaddagen]],"")</f>
        <v>10.340000000000002</v>
      </c>
      <c r="O2811" s="101">
        <f>IF(ISNUMBER(jaar_zip[[#This Row],[etmaaltemperatuur]]),IF(jaar_zip[[#This Row],[etmaaltemperatuur]]&gt;stookgrens,jaar_zip[[#This Row],[etmaaltemperatuur]]-stookgrens,0),"")</f>
        <v>0</v>
      </c>
    </row>
    <row r="2812" spans="1:15" x14ac:dyDescent="0.3">
      <c r="A2812">
        <v>330</v>
      </c>
      <c r="B2812">
        <v>20240105</v>
      </c>
      <c r="C2812">
        <v>8.1</v>
      </c>
      <c r="D2812">
        <v>8</v>
      </c>
      <c r="E2812">
        <v>94</v>
      </c>
      <c r="F2812">
        <v>3.1</v>
      </c>
      <c r="G2812">
        <v>996.5</v>
      </c>
      <c r="H2812">
        <v>87</v>
      </c>
      <c r="I2812" s="101" t="s">
        <v>35</v>
      </c>
      <c r="J2812" s="1">
        <f>DATEVALUE(RIGHT(jaar_zip[[#This Row],[YYYYMMDD]],2)&amp;"-"&amp;MID(jaar_zip[[#This Row],[YYYYMMDD]],5,2)&amp;"-"&amp;LEFT(jaar_zip[[#This Row],[YYYYMMDD]],4))</f>
        <v>45296</v>
      </c>
      <c r="K2812" s="101" t="str">
        <f>IF(AND(VALUE(MONTH(jaar_zip[[#This Row],[Datum]]))=1,VALUE(WEEKNUM(jaar_zip[[#This Row],[Datum]],21))&gt;51),RIGHT(YEAR(jaar_zip[[#This Row],[Datum]])-1,2),RIGHT(YEAR(jaar_zip[[#This Row],[Datum]]),2))&amp;"-"&amp; TEXT(WEEKNUM(jaar_zip[[#This Row],[Datum]],21),"00")</f>
        <v>24-01</v>
      </c>
      <c r="L2812" s="101">
        <f>MONTH(jaar_zip[[#This Row],[Datum]])</f>
        <v>1</v>
      </c>
      <c r="M2812" s="101">
        <f>IF(ISNUMBER(jaar_zip[[#This Row],[etmaaltemperatuur]]),IF(jaar_zip[[#This Row],[etmaaltemperatuur]]&lt;stookgrens,stookgrens-jaar_zip[[#This Row],[etmaaltemperatuur]],0),"")</f>
        <v>10</v>
      </c>
      <c r="N2812" s="101">
        <f>IF(ISNUMBER(jaar_zip[[#This Row],[graaddagen]]),IF(OR(MONTH(jaar_zip[[#This Row],[Datum]])=1,MONTH(jaar_zip[[#This Row],[Datum]])=2,MONTH(jaar_zip[[#This Row],[Datum]])=11,MONTH(jaar_zip[[#This Row],[Datum]])=12),1.1,IF(OR(MONTH(jaar_zip[[#This Row],[Datum]])=3,MONTH(jaar_zip[[#This Row],[Datum]])=10),1,0.8))*jaar_zip[[#This Row],[graaddagen]],"")</f>
        <v>11</v>
      </c>
      <c r="O2812" s="101">
        <f>IF(ISNUMBER(jaar_zip[[#This Row],[etmaaltemperatuur]]),IF(jaar_zip[[#This Row],[etmaaltemperatuur]]&gt;stookgrens,jaar_zip[[#This Row],[etmaaltemperatuur]]-stookgrens,0),"")</f>
        <v>0</v>
      </c>
    </row>
    <row r="2813" spans="1:15" x14ac:dyDescent="0.3">
      <c r="A2813">
        <v>330</v>
      </c>
      <c r="B2813">
        <v>20240106</v>
      </c>
      <c r="C2813">
        <v>9.8000000000000007</v>
      </c>
      <c r="D2813">
        <v>4.7</v>
      </c>
      <c r="E2813">
        <v>87</v>
      </c>
      <c r="F2813">
        <v>-0.1</v>
      </c>
      <c r="G2813">
        <v>1012.6</v>
      </c>
      <c r="H2813">
        <v>81</v>
      </c>
      <c r="I2813" s="101" t="s">
        <v>35</v>
      </c>
      <c r="J2813" s="1">
        <f>DATEVALUE(RIGHT(jaar_zip[[#This Row],[YYYYMMDD]],2)&amp;"-"&amp;MID(jaar_zip[[#This Row],[YYYYMMDD]],5,2)&amp;"-"&amp;LEFT(jaar_zip[[#This Row],[YYYYMMDD]],4))</f>
        <v>45297</v>
      </c>
      <c r="K2813" s="101" t="str">
        <f>IF(AND(VALUE(MONTH(jaar_zip[[#This Row],[Datum]]))=1,VALUE(WEEKNUM(jaar_zip[[#This Row],[Datum]],21))&gt;51),RIGHT(YEAR(jaar_zip[[#This Row],[Datum]])-1,2),RIGHT(YEAR(jaar_zip[[#This Row],[Datum]]),2))&amp;"-"&amp; TEXT(WEEKNUM(jaar_zip[[#This Row],[Datum]],21),"00")</f>
        <v>24-01</v>
      </c>
      <c r="L2813" s="101">
        <f>MONTH(jaar_zip[[#This Row],[Datum]])</f>
        <v>1</v>
      </c>
      <c r="M2813" s="101">
        <f>IF(ISNUMBER(jaar_zip[[#This Row],[etmaaltemperatuur]]),IF(jaar_zip[[#This Row],[etmaaltemperatuur]]&lt;stookgrens,stookgrens-jaar_zip[[#This Row],[etmaaltemperatuur]],0),"")</f>
        <v>13.3</v>
      </c>
      <c r="N2813" s="101">
        <f>IF(ISNUMBER(jaar_zip[[#This Row],[graaddagen]]),IF(OR(MONTH(jaar_zip[[#This Row],[Datum]])=1,MONTH(jaar_zip[[#This Row],[Datum]])=2,MONTH(jaar_zip[[#This Row],[Datum]])=11,MONTH(jaar_zip[[#This Row],[Datum]])=12),1.1,IF(OR(MONTH(jaar_zip[[#This Row],[Datum]])=3,MONTH(jaar_zip[[#This Row],[Datum]])=10),1,0.8))*jaar_zip[[#This Row],[graaddagen]],"")</f>
        <v>14.630000000000003</v>
      </c>
      <c r="O2813" s="101">
        <f>IF(ISNUMBER(jaar_zip[[#This Row],[etmaaltemperatuur]]),IF(jaar_zip[[#This Row],[etmaaltemperatuur]]&gt;stookgrens,jaar_zip[[#This Row],[etmaaltemperatuur]]-stookgrens,0),"")</f>
        <v>0</v>
      </c>
    </row>
    <row r="2814" spans="1:15" x14ac:dyDescent="0.3">
      <c r="A2814">
        <v>330</v>
      </c>
      <c r="B2814">
        <v>20240107</v>
      </c>
      <c r="C2814">
        <v>8.8000000000000007</v>
      </c>
      <c r="D2814">
        <v>0.4</v>
      </c>
      <c r="E2814">
        <v>282</v>
      </c>
      <c r="F2814">
        <v>0</v>
      </c>
      <c r="G2814">
        <v>1025.7</v>
      </c>
      <c r="H2814">
        <v>77</v>
      </c>
      <c r="I2814" s="101" t="s">
        <v>35</v>
      </c>
      <c r="J2814" s="1">
        <f>DATEVALUE(RIGHT(jaar_zip[[#This Row],[YYYYMMDD]],2)&amp;"-"&amp;MID(jaar_zip[[#This Row],[YYYYMMDD]],5,2)&amp;"-"&amp;LEFT(jaar_zip[[#This Row],[YYYYMMDD]],4))</f>
        <v>45298</v>
      </c>
      <c r="K2814" s="101" t="str">
        <f>IF(AND(VALUE(MONTH(jaar_zip[[#This Row],[Datum]]))=1,VALUE(WEEKNUM(jaar_zip[[#This Row],[Datum]],21))&gt;51),RIGHT(YEAR(jaar_zip[[#This Row],[Datum]])-1,2),RIGHT(YEAR(jaar_zip[[#This Row],[Datum]]),2))&amp;"-"&amp; TEXT(WEEKNUM(jaar_zip[[#This Row],[Datum]],21),"00")</f>
        <v>24-01</v>
      </c>
      <c r="L2814" s="101">
        <f>MONTH(jaar_zip[[#This Row],[Datum]])</f>
        <v>1</v>
      </c>
      <c r="M2814" s="101">
        <f>IF(ISNUMBER(jaar_zip[[#This Row],[etmaaltemperatuur]]),IF(jaar_zip[[#This Row],[etmaaltemperatuur]]&lt;stookgrens,stookgrens-jaar_zip[[#This Row],[etmaaltemperatuur]],0),"")</f>
        <v>17.600000000000001</v>
      </c>
      <c r="N2814" s="101">
        <f>IF(ISNUMBER(jaar_zip[[#This Row],[graaddagen]]),IF(OR(MONTH(jaar_zip[[#This Row],[Datum]])=1,MONTH(jaar_zip[[#This Row],[Datum]])=2,MONTH(jaar_zip[[#This Row],[Datum]])=11,MONTH(jaar_zip[[#This Row],[Datum]])=12),1.1,IF(OR(MONTH(jaar_zip[[#This Row],[Datum]])=3,MONTH(jaar_zip[[#This Row],[Datum]])=10),1,0.8))*jaar_zip[[#This Row],[graaddagen]],"")</f>
        <v>19.360000000000003</v>
      </c>
      <c r="O2814" s="101">
        <f>IF(ISNUMBER(jaar_zip[[#This Row],[etmaaltemperatuur]]),IF(jaar_zip[[#This Row],[etmaaltemperatuur]]&gt;stookgrens,jaar_zip[[#This Row],[etmaaltemperatuur]]-stookgrens,0),"")</f>
        <v>0</v>
      </c>
    </row>
    <row r="2815" spans="1:15" x14ac:dyDescent="0.3">
      <c r="A2815">
        <v>330</v>
      </c>
      <c r="B2815">
        <v>20240108</v>
      </c>
      <c r="C2815">
        <v>9.1999999999999993</v>
      </c>
      <c r="D2815">
        <v>-1.3</v>
      </c>
      <c r="E2815">
        <v>187</v>
      </c>
      <c r="F2815">
        <v>0</v>
      </c>
      <c r="G2815">
        <v>1032.5</v>
      </c>
      <c r="H2815">
        <v>68</v>
      </c>
      <c r="I2815" s="101" t="s">
        <v>35</v>
      </c>
      <c r="J2815" s="1">
        <f>DATEVALUE(RIGHT(jaar_zip[[#This Row],[YYYYMMDD]],2)&amp;"-"&amp;MID(jaar_zip[[#This Row],[YYYYMMDD]],5,2)&amp;"-"&amp;LEFT(jaar_zip[[#This Row],[YYYYMMDD]],4))</f>
        <v>45299</v>
      </c>
      <c r="K2815" s="101" t="str">
        <f>IF(AND(VALUE(MONTH(jaar_zip[[#This Row],[Datum]]))=1,VALUE(WEEKNUM(jaar_zip[[#This Row],[Datum]],21))&gt;51),RIGHT(YEAR(jaar_zip[[#This Row],[Datum]])-1,2),RIGHT(YEAR(jaar_zip[[#This Row],[Datum]]),2))&amp;"-"&amp; TEXT(WEEKNUM(jaar_zip[[#This Row],[Datum]],21),"00")</f>
        <v>24-02</v>
      </c>
      <c r="L2815" s="101">
        <f>MONTH(jaar_zip[[#This Row],[Datum]])</f>
        <v>1</v>
      </c>
      <c r="M2815" s="101">
        <f>IF(ISNUMBER(jaar_zip[[#This Row],[etmaaltemperatuur]]),IF(jaar_zip[[#This Row],[etmaaltemperatuur]]&lt;stookgrens,stookgrens-jaar_zip[[#This Row],[etmaaltemperatuur]],0),"")</f>
        <v>19.3</v>
      </c>
      <c r="N2815" s="101">
        <f>IF(ISNUMBER(jaar_zip[[#This Row],[graaddagen]]),IF(OR(MONTH(jaar_zip[[#This Row],[Datum]])=1,MONTH(jaar_zip[[#This Row],[Datum]])=2,MONTH(jaar_zip[[#This Row],[Datum]])=11,MONTH(jaar_zip[[#This Row],[Datum]])=12),1.1,IF(OR(MONTH(jaar_zip[[#This Row],[Datum]])=3,MONTH(jaar_zip[[#This Row],[Datum]])=10),1,0.8))*jaar_zip[[#This Row],[graaddagen]],"")</f>
        <v>21.230000000000004</v>
      </c>
      <c r="O2815" s="101">
        <f>IF(ISNUMBER(jaar_zip[[#This Row],[etmaaltemperatuur]]),IF(jaar_zip[[#This Row],[etmaaltemperatuur]]&gt;stookgrens,jaar_zip[[#This Row],[etmaaltemperatuur]]-stookgrens,0),"")</f>
        <v>0</v>
      </c>
    </row>
    <row r="2816" spans="1:15" x14ac:dyDescent="0.3">
      <c r="A2816">
        <v>330</v>
      </c>
      <c r="B2816">
        <v>20240109</v>
      </c>
      <c r="C2816">
        <v>8.5</v>
      </c>
      <c r="D2816">
        <v>-2.4</v>
      </c>
      <c r="E2816">
        <v>458</v>
      </c>
      <c r="F2816">
        <v>0</v>
      </c>
      <c r="G2816">
        <v>1032.8</v>
      </c>
      <c r="H2816">
        <v>56</v>
      </c>
      <c r="I2816" s="101" t="s">
        <v>35</v>
      </c>
      <c r="J2816" s="1">
        <f>DATEVALUE(RIGHT(jaar_zip[[#This Row],[YYYYMMDD]],2)&amp;"-"&amp;MID(jaar_zip[[#This Row],[YYYYMMDD]],5,2)&amp;"-"&amp;LEFT(jaar_zip[[#This Row],[YYYYMMDD]],4))</f>
        <v>45300</v>
      </c>
      <c r="K2816" s="101" t="str">
        <f>IF(AND(VALUE(MONTH(jaar_zip[[#This Row],[Datum]]))=1,VALUE(WEEKNUM(jaar_zip[[#This Row],[Datum]],21))&gt;51),RIGHT(YEAR(jaar_zip[[#This Row],[Datum]])-1,2),RIGHT(YEAR(jaar_zip[[#This Row],[Datum]]),2))&amp;"-"&amp; TEXT(WEEKNUM(jaar_zip[[#This Row],[Datum]],21),"00")</f>
        <v>24-02</v>
      </c>
      <c r="L2816" s="101">
        <f>MONTH(jaar_zip[[#This Row],[Datum]])</f>
        <v>1</v>
      </c>
      <c r="M2816" s="101">
        <f>IF(ISNUMBER(jaar_zip[[#This Row],[etmaaltemperatuur]]),IF(jaar_zip[[#This Row],[etmaaltemperatuur]]&lt;stookgrens,stookgrens-jaar_zip[[#This Row],[etmaaltemperatuur]],0),"")</f>
        <v>20.399999999999999</v>
      </c>
      <c r="N2816" s="101">
        <f>IF(ISNUMBER(jaar_zip[[#This Row],[graaddagen]]),IF(OR(MONTH(jaar_zip[[#This Row],[Datum]])=1,MONTH(jaar_zip[[#This Row],[Datum]])=2,MONTH(jaar_zip[[#This Row],[Datum]])=11,MONTH(jaar_zip[[#This Row],[Datum]])=12),1.1,IF(OR(MONTH(jaar_zip[[#This Row],[Datum]])=3,MONTH(jaar_zip[[#This Row],[Datum]])=10),1,0.8))*jaar_zip[[#This Row],[graaddagen]],"")</f>
        <v>22.44</v>
      </c>
      <c r="O2816" s="101">
        <f>IF(ISNUMBER(jaar_zip[[#This Row],[etmaaltemperatuur]]),IF(jaar_zip[[#This Row],[etmaaltemperatuur]]&gt;stookgrens,jaar_zip[[#This Row],[etmaaltemperatuur]]-stookgrens,0),"")</f>
        <v>0</v>
      </c>
    </row>
    <row r="2817" spans="1:15" x14ac:dyDescent="0.3">
      <c r="A2817">
        <v>330</v>
      </c>
      <c r="B2817">
        <v>20240110</v>
      </c>
      <c r="C2817">
        <v>5.8</v>
      </c>
      <c r="D2817">
        <v>-2.2999999999999998</v>
      </c>
      <c r="E2817">
        <v>440</v>
      </c>
      <c r="F2817">
        <v>0</v>
      </c>
      <c r="G2817">
        <v>1030.5999999999999</v>
      </c>
      <c r="H2817">
        <v>58</v>
      </c>
      <c r="I2817" s="101" t="s">
        <v>35</v>
      </c>
      <c r="J2817" s="1">
        <f>DATEVALUE(RIGHT(jaar_zip[[#This Row],[YYYYMMDD]],2)&amp;"-"&amp;MID(jaar_zip[[#This Row],[YYYYMMDD]],5,2)&amp;"-"&amp;LEFT(jaar_zip[[#This Row],[YYYYMMDD]],4))</f>
        <v>45301</v>
      </c>
      <c r="K2817" s="101" t="str">
        <f>IF(AND(VALUE(MONTH(jaar_zip[[#This Row],[Datum]]))=1,VALUE(WEEKNUM(jaar_zip[[#This Row],[Datum]],21))&gt;51),RIGHT(YEAR(jaar_zip[[#This Row],[Datum]])-1,2),RIGHT(YEAR(jaar_zip[[#This Row],[Datum]]),2))&amp;"-"&amp; TEXT(WEEKNUM(jaar_zip[[#This Row],[Datum]],21),"00")</f>
        <v>24-02</v>
      </c>
      <c r="L2817" s="101">
        <f>MONTH(jaar_zip[[#This Row],[Datum]])</f>
        <v>1</v>
      </c>
      <c r="M2817" s="101">
        <f>IF(ISNUMBER(jaar_zip[[#This Row],[etmaaltemperatuur]]),IF(jaar_zip[[#This Row],[etmaaltemperatuur]]&lt;stookgrens,stookgrens-jaar_zip[[#This Row],[etmaaltemperatuur]],0),"")</f>
        <v>20.3</v>
      </c>
      <c r="N2817" s="101">
        <f>IF(ISNUMBER(jaar_zip[[#This Row],[graaddagen]]),IF(OR(MONTH(jaar_zip[[#This Row],[Datum]])=1,MONTH(jaar_zip[[#This Row],[Datum]])=2,MONTH(jaar_zip[[#This Row],[Datum]])=11,MONTH(jaar_zip[[#This Row],[Datum]])=12),1.1,IF(OR(MONTH(jaar_zip[[#This Row],[Datum]])=3,MONTH(jaar_zip[[#This Row],[Datum]])=10),1,0.8))*jaar_zip[[#This Row],[graaddagen]],"")</f>
        <v>22.330000000000002</v>
      </c>
      <c r="O2817" s="101">
        <f>IF(ISNUMBER(jaar_zip[[#This Row],[etmaaltemperatuur]]),IF(jaar_zip[[#This Row],[etmaaltemperatuur]]&gt;stookgrens,jaar_zip[[#This Row],[etmaaltemperatuur]]-stookgrens,0),"")</f>
        <v>0</v>
      </c>
    </row>
    <row r="2818" spans="1:15" x14ac:dyDescent="0.3">
      <c r="A2818">
        <v>330</v>
      </c>
      <c r="B2818">
        <v>20240111</v>
      </c>
      <c r="C2818">
        <v>5.0999999999999996</v>
      </c>
      <c r="D2818">
        <v>0.9</v>
      </c>
      <c r="E2818">
        <v>210</v>
      </c>
      <c r="F2818">
        <v>0</v>
      </c>
      <c r="G2818">
        <v>1034.7</v>
      </c>
      <c r="H2818">
        <v>80</v>
      </c>
      <c r="I2818" s="101" t="s">
        <v>35</v>
      </c>
      <c r="J2818" s="1">
        <f>DATEVALUE(RIGHT(jaar_zip[[#This Row],[YYYYMMDD]],2)&amp;"-"&amp;MID(jaar_zip[[#This Row],[YYYYMMDD]],5,2)&amp;"-"&amp;LEFT(jaar_zip[[#This Row],[YYYYMMDD]],4))</f>
        <v>45302</v>
      </c>
      <c r="K2818" s="101" t="str">
        <f>IF(AND(VALUE(MONTH(jaar_zip[[#This Row],[Datum]]))=1,VALUE(WEEKNUM(jaar_zip[[#This Row],[Datum]],21))&gt;51),RIGHT(YEAR(jaar_zip[[#This Row],[Datum]])-1,2),RIGHT(YEAR(jaar_zip[[#This Row],[Datum]]),2))&amp;"-"&amp; TEXT(WEEKNUM(jaar_zip[[#This Row],[Datum]],21),"00")</f>
        <v>24-02</v>
      </c>
      <c r="L2818" s="101">
        <f>MONTH(jaar_zip[[#This Row],[Datum]])</f>
        <v>1</v>
      </c>
      <c r="M2818" s="101">
        <f>IF(ISNUMBER(jaar_zip[[#This Row],[etmaaltemperatuur]]),IF(jaar_zip[[#This Row],[etmaaltemperatuur]]&lt;stookgrens,stookgrens-jaar_zip[[#This Row],[etmaaltemperatuur]],0),"")</f>
        <v>17.100000000000001</v>
      </c>
      <c r="N2818" s="101">
        <f>IF(ISNUMBER(jaar_zip[[#This Row],[graaddagen]]),IF(OR(MONTH(jaar_zip[[#This Row],[Datum]])=1,MONTH(jaar_zip[[#This Row],[Datum]])=2,MONTH(jaar_zip[[#This Row],[Datum]])=11,MONTH(jaar_zip[[#This Row],[Datum]])=12),1.1,IF(OR(MONTH(jaar_zip[[#This Row],[Datum]])=3,MONTH(jaar_zip[[#This Row],[Datum]])=10),1,0.8))*jaar_zip[[#This Row],[graaddagen]],"")</f>
        <v>18.810000000000002</v>
      </c>
      <c r="O2818" s="101">
        <f>IF(ISNUMBER(jaar_zip[[#This Row],[etmaaltemperatuur]]),IF(jaar_zip[[#This Row],[etmaaltemperatuur]]&gt;stookgrens,jaar_zip[[#This Row],[etmaaltemperatuur]]-stookgrens,0),"")</f>
        <v>0</v>
      </c>
    </row>
    <row r="2819" spans="1:15" x14ac:dyDescent="0.3">
      <c r="A2819">
        <v>330</v>
      </c>
      <c r="B2819">
        <v>20240112</v>
      </c>
      <c r="C2819">
        <v>4.5</v>
      </c>
      <c r="D2819">
        <v>5.0999999999999996</v>
      </c>
      <c r="E2819">
        <v>154</v>
      </c>
      <c r="F2819">
        <v>0.1</v>
      </c>
      <c r="G2819">
        <v>1033</v>
      </c>
      <c r="H2819">
        <v>85</v>
      </c>
      <c r="I2819" s="101" t="s">
        <v>35</v>
      </c>
      <c r="J2819" s="1">
        <f>DATEVALUE(RIGHT(jaar_zip[[#This Row],[YYYYMMDD]],2)&amp;"-"&amp;MID(jaar_zip[[#This Row],[YYYYMMDD]],5,2)&amp;"-"&amp;LEFT(jaar_zip[[#This Row],[YYYYMMDD]],4))</f>
        <v>45303</v>
      </c>
      <c r="K2819" s="101" t="str">
        <f>IF(AND(VALUE(MONTH(jaar_zip[[#This Row],[Datum]]))=1,VALUE(WEEKNUM(jaar_zip[[#This Row],[Datum]],21))&gt;51),RIGHT(YEAR(jaar_zip[[#This Row],[Datum]])-1,2),RIGHT(YEAR(jaar_zip[[#This Row],[Datum]]),2))&amp;"-"&amp; TEXT(WEEKNUM(jaar_zip[[#This Row],[Datum]],21),"00")</f>
        <v>24-02</v>
      </c>
      <c r="L2819" s="101">
        <f>MONTH(jaar_zip[[#This Row],[Datum]])</f>
        <v>1</v>
      </c>
      <c r="M2819" s="101">
        <f>IF(ISNUMBER(jaar_zip[[#This Row],[etmaaltemperatuur]]),IF(jaar_zip[[#This Row],[etmaaltemperatuur]]&lt;stookgrens,stookgrens-jaar_zip[[#This Row],[etmaaltemperatuur]],0),"")</f>
        <v>12.9</v>
      </c>
      <c r="N2819" s="101">
        <f>IF(ISNUMBER(jaar_zip[[#This Row],[graaddagen]]),IF(OR(MONTH(jaar_zip[[#This Row],[Datum]])=1,MONTH(jaar_zip[[#This Row],[Datum]])=2,MONTH(jaar_zip[[#This Row],[Datum]])=11,MONTH(jaar_zip[[#This Row],[Datum]])=12),1.1,IF(OR(MONTH(jaar_zip[[#This Row],[Datum]])=3,MONTH(jaar_zip[[#This Row],[Datum]])=10),1,0.8))*jaar_zip[[#This Row],[graaddagen]],"")</f>
        <v>14.190000000000001</v>
      </c>
      <c r="O2819" s="101">
        <f>IF(ISNUMBER(jaar_zip[[#This Row],[etmaaltemperatuur]]),IF(jaar_zip[[#This Row],[etmaaltemperatuur]]&gt;stookgrens,jaar_zip[[#This Row],[etmaaltemperatuur]]-stookgrens,0),"")</f>
        <v>0</v>
      </c>
    </row>
    <row r="2820" spans="1:15" x14ac:dyDescent="0.3">
      <c r="A2820">
        <v>330</v>
      </c>
      <c r="B2820">
        <v>20240113</v>
      </c>
      <c r="C2820">
        <v>7</v>
      </c>
      <c r="D2820">
        <v>5</v>
      </c>
      <c r="E2820">
        <v>49</v>
      </c>
      <c r="F2820">
        <v>1.2</v>
      </c>
      <c r="G2820">
        <v>1022.4</v>
      </c>
      <c r="H2820">
        <v>88</v>
      </c>
      <c r="I2820" s="101" t="s">
        <v>35</v>
      </c>
      <c r="J2820" s="1">
        <f>DATEVALUE(RIGHT(jaar_zip[[#This Row],[YYYYMMDD]],2)&amp;"-"&amp;MID(jaar_zip[[#This Row],[YYYYMMDD]],5,2)&amp;"-"&amp;LEFT(jaar_zip[[#This Row],[YYYYMMDD]],4))</f>
        <v>45304</v>
      </c>
      <c r="K2820" s="101" t="str">
        <f>IF(AND(VALUE(MONTH(jaar_zip[[#This Row],[Datum]]))=1,VALUE(WEEKNUM(jaar_zip[[#This Row],[Datum]],21))&gt;51),RIGHT(YEAR(jaar_zip[[#This Row],[Datum]])-1,2),RIGHT(YEAR(jaar_zip[[#This Row],[Datum]]),2))&amp;"-"&amp; TEXT(WEEKNUM(jaar_zip[[#This Row],[Datum]],21),"00")</f>
        <v>24-02</v>
      </c>
      <c r="L2820" s="101">
        <f>MONTH(jaar_zip[[#This Row],[Datum]])</f>
        <v>1</v>
      </c>
      <c r="M2820" s="101">
        <f>IF(ISNUMBER(jaar_zip[[#This Row],[etmaaltemperatuur]]),IF(jaar_zip[[#This Row],[etmaaltemperatuur]]&lt;stookgrens,stookgrens-jaar_zip[[#This Row],[etmaaltemperatuur]],0),"")</f>
        <v>13</v>
      </c>
      <c r="N2820" s="101">
        <f>IF(ISNUMBER(jaar_zip[[#This Row],[graaddagen]]),IF(OR(MONTH(jaar_zip[[#This Row],[Datum]])=1,MONTH(jaar_zip[[#This Row],[Datum]])=2,MONTH(jaar_zip[[#This Row],[Datum]])=11,MONTH(jaar_zip[[#This Row],[Datum]])=12),1.1,IF(OR(MONTH(jaar_zip[[#This Row],[Datum]])=3,MONTH(jaar_zip[[#This Row],[Datum]])=10),1,0.8))*jaar_zip[[#This Row],[graaddagen]],"")</f>
        <v>14.3</v>
      </c>
      <c r="O2820" s="101">
        <f>IF(ISNUMBER(jaar_zip[[#This Row],[etmaaltemperatuur]]),IF(jaar_zip[[#This Row],[etmaaltemperatuur]]&gt;stookgrens,jaar_zip[[#This Row],[etmaaltemperatuur]]-stookgrens,0),"")</f>
        <v>0</v>
      </c>
    </row>
    <row r="2821" spans="1:15" x14ac:dyDescent="0.3">
      <c r="A2821">
        <v>330</v>
      </c>
      <c r="B2821">
        <v>20240114</v>
      </c>
      <c r="C2821">
        <v>8.6</v>
      </c>
      <c r="D2821">
        <v>5.2</v>
      </c>
      <c r="E2821">
        <v>152</v>
      </c>
      <c r="F2821">
        <v>5.2</v>
      </c>
      <c r="G2821">
        <v>1009.2</v>
      </c>
      <c r="H2821">
        <v>83</v>
      </c>
      <c r="I2821" s="101" t="s">
        <v>35</v>
      </c>
      <c r="J2821" s="1">
        <f>DATEVALUE(RIGHT(jaar_zip[[#This Row],[YYYYMMDD]],2)&amp;"-"&amp;MID(jaar_zip[[#This Row],[YYYYMMDD]],5,2)&amp;"-"&amp;LEFT(jaar_zip[[#This Row],[YYYYMMDD]],4))</f>
        <v>45305</v>
      </c>
      <c r="K2821" s="101" t="str">
        <f>IF(AND(VALUE(MONTH(jaar_zip[[#This Row],[Datum]]))=1,VALUE(WEEKNUM(jaar_zip[[#This Row],[Datum]],21))&gt;51),RIGHT(YEAR(jaar_zip[[#This Row],[Datum]])-1,2),RIGHT(YEAR(jaar_zip[[#This Row],[Datum]]),2))&amp;"-"&amp; TEXT(WEEKNUM(jaar_zip[[#This Row],[Datum]],21),"00")</f>
        <v>24-02</v>
      </c>
      <c r="L2821" s="101">
        <f>MONTH(jaar_zip[[#This Row],[Datum]])</f>
        <v>1</v>
      </c>
      <c r="M2821" s="101">
        <f>IF(ISNUMBER(jaar_zip[[#This Row],[etmaaltemperatuur]]),IF(jaar_zip[[#This Row],[etmaaltemperatuur]]&lt;stookgrens,stookgrens-jaar_zip[[#This Row],[etmaaltemperatuur]],0),"")</f>
        <v>12.8</v>
      </c>
      <c r="N2821" s="101">
        <f>IF(ISNUMBER(jaar_zip[[#This Row],[graaddagen]]),IF(OR(MONTH(jaar_zip[[#This Row],[Datum]])=1,MONTH(jaar_zip[[#This Row],[Datum]])=2,MONTH(jaar_zip[[#This Row],[Datum]])=11,MONTH(jaar_zip[[#This Row],[Datum]])=12),1.1,IF(OR(MONTH(jaar_zip[[#This Row],[Datum]])=3,MONTH(jaar_zip[[#This Row],[Datum]])=10),1,0.8))*jaar_zip[[#This Row],[graaddagen]],"")</f>
        <v>14.080000000000002</v>
      </c>
      <c r="O2821" s="101">
        <f>IF(ISNUMBER(jaar_zip[[#This Row],[etmaaltemperatuur]]),IF(jaar_zip[[#This Row],[etmaaltemperatuur]]&gt;stookgrens,jaar_zip[[#This Row],[etmaaltemperatuur]]-stookgrens,0),"")</f>
        <v>0</v>
      </c>
    </row>
    <row r="2822" spans="1:15" x14ac:dyDescent="0.3">
      <c r="A2822">
        <v>330</v>
      </c>
      <c r="B2822">
        <v>20240115</v>
      </c>
      <c r="C2822">
        <v>12.2</v>
      </c>
      <c r="D2822">
        <v>3.3</v>
      </c>
      <c r="E2822">
        <v>226</v>
      </c>
      <c r="F2822">
        <v>6.2</v>
      </c>
      <c r="G2822">
        <v>1005</v>
      </c>
      <c r="H2822">
        <v>80</v>
      </c>
      <c r="I2822" s="101" t="s">
        <v>35</v>
      </c>
      <c r="J2822" s="1">
        <f>DATEVALUE(RIGHT(jaar_zip[[#This Row],[YYYYMMDD]],2)&amp;"-"&amp;MID(jaar_zip[[#This Row],[YYYYMMDD]],5,2)&amp;"-"&amp;LEFT(jaar_zip[[#This Row],[YYYYMMDD]],4))</f>
        <v>45306</v>
      </c>
      <c r="K2822" s="101" t="str">
        <f>IF(AND(VALUE(MONTH(jaar_zip[[#This Row],[Datum]]))=1,VALUE(WEEKNUM(jaar_zip[[#This Row],[Datum]],21))&gt;51),RIGHT(YEAR(jaar_zip[[#This Row],[Datum]])-1,2),RIGHT(YEAR(jaar_zip[[#This Row],[Datum]]),2))&amp;"-"&amp; TEXT(WEEKNUM(jaar_zip[[#This Row],[Datum]],21),"00")</f>
        <v>24-03</v>
      </c>
      <c r="L2822" s="101">
        <f>MONTH(jaar_zip[[#This Row],[Datum]])</f>
        <v>1</v>
      </c>
      <c r="M2822" s="101">
        <f>IF(ISNUMBER(jaar_zip[[#This Row],[etmaaltemperatuur]]),IF(jaar_zip[[#This Row],[etmaaltemperatuur]]&lt;stookgrens,stookgrens-jaar_zip[[#This Row],[etmaaltemperatuur]],0),"")</f>
        <v>14.7</v>
      </c>
      <c r="N2822" s="101">
        <f>IF(ISNUMBER(jaar_zip[[#This Row],[graaddagen]]),IF(OR(MONTH(jaar_zip[[#This Row],[Datum]])=1,MONTH(jaar_zip[[#This Row],[Datum]])=2,MONTH(jaar_zip[[#This Row],[Datum]])=11,MONTH(jaar_zip[[#This Row],[Datum]])=12),1.1,IF(OR(MONTH(jaar_zip[[#This Row],[Datum]])=3,MONTH(jaar_zip[[#This Row],[Datum]])=10),1,0.8))*jaar_zip[[#This Row],[graaddagen]],"")</f>
        <v>16.170000000000002</v>
      </c>
      <c r="O2822" s="101">
        <f>IF(ISNUMBER(jaar_zip[[#This Row],[etmaaltemperatuur]]),IF(jaar_zip[[#This Row],[etmaaltemperatuur]]&gt;stookgrens,jaar_zip[[#This Row],[etmaaltemperatuur]]-stookgrens,0),"")</f>
        <v>0</v>
      </c>
    </row>
    <row r="2823" spans="1:15" x14ac:dyDescent="0.3">
      <c r="A2823">
        <v>330</v>
      </c>
      <c r="B2823">
        <v>20240116</v>
      </c>
      <c r="C2823">
        <v>7.5</v>
      </c>
      <c r="D2823">
        <v>2.6</v>
      </c>
      <c r="E2823">
        <v>400</v>
      </c>
      <c r="F2823">
        <v>0.2</v>
      </c>
      <c r="G2823">
        <v>1006.6</v>
      </c>
      <c r="H2823">
        <v>68</v>
      </c>
      <c r="I2823" s="101" t="s">
        <v>35</v>
      </c>
      <c r="J2823" s="1">
        <f>DATEVALUE(RIGHT(jaar_zip[[#This Row],[YYYYMMDD]],2)&amp;"-"&amp;MID(jaar_zip[[#This Row],[YYYYMMDD]],5,2)&amp;"-"&amp;LEFT(jaar_zip[[#This Row],[YYYYMMDD]],4))</f>
        <v>45307</v>
      </c>
      <c r="K2823" s="101" t="str">
        <f>IF(AND(VALUE(MONTH(jaar_zip[[#This Row],[Datum]]))=1,VALUE(WEEKNUM(jaar_zip[[#This Row],[Datum]],21))&gt;51),RIGHT(YEAR(jaar_zip[[#This Row],[Datum]])-1,2),RIGHT(YEAR(jaar_zip[[#This Row],[Datum]]),2))&amp;"-"&amp; TEXT(WEEKNUM(jaar_zip[[#This Row],[Datum]],21),"00")</f>
        <v>24-03</v>
      </c>
      <c r="L2823" s="101">
        <f>MONTH(jaar_zip[[#This Row],[Datum]])</f>
        <v>1</v>
      </c>
      <c r="M2823" s="101">
        <f>IF(ISNUMBER(jaar_zip[[#This Row],[etmaaltemperatuur]]),IF(jaar_zip[[#This Row],[etmaaltemperatuur]]&lt;stookgrens,stookgrens-jaar_zip[[#This Row],[etmaaltemperatuur]],0),"")</f>
        <v>15.4</v>
      </c>
      <c r="N2823" s="101">
        <f>IF(ISNUMBER(jaar_zip[[#This Row],[graaddagen]]),IF(OR(MONTH(jaar_zip[[#This Row],[Datum]])=1,MONTH(jaar_zip[[#This Row],[Datum]])=2,MONTH(jaar_zip[[#This Row],[Datum]])=11,MONTH(jaar_zip[[#This Row],[Datum]])=12),1.1,IF(OR(MONTH(jaar_zip[[#This Row],[Datum]])=3,MONTH(jaar_zip[[#This Row],[Datum]])=10),1,0.8))*jaar_zip[[#This Row],[graaddagen]],"")</f>
        <v>16.940000000000001</v>
      </c>
      <c r="O2823" s="101">
        <f>IF(ISNUMBER(jaar_zip[[#This Row],[etmaaltemperatuur]]),IF(jaar_zip[[#This Row],[etmaaltemperatuur]]&gt;stookgrens,jaar_zip[[#This Row],[etmaaltemperatuur]]-stookgrens,0),"")</f>
        <v>0</v>
      </c>
    </row>
    <row r="2824" spans="1:15" x14ac:dyDescent="0.3">
      <c r="A2824">
        <v>330</v>
      </c>
      <c r="B2824">
        <v>20240117</v>
      </c>
      <c r="C2824">
        <v>4.2</v>
      </c>
      <c r="D2824">
        <v>0.8</v>
      </c>
      <c r="E2824">
        <v>181</v>
      </c>
      <c r="F2824">
        <v>0</v>
      </c>
      <c r="G2824">
        <v>992.9</v>
      </c>
      <c r="H2824">
        <v>76</v>
      </c>
      <c r="I2824" s="101" t="s">
        <v>35</v>
      </c>
      <c r="J2824" s="1">
        <f>DATEVALUE(RIGHT(jaar_zip[[#This Row],[YYYYMMDD]],2)&amp;"-"&amp;MID(jaar_zip[[#This Row],[YYYYMMDD]],5,2)&amp;"-"&amp;LEFT(jaar_zip[[#This Row],[YYYYMMDD]],4))</f>
        <v>45308</v>
      </c>
      <c r="K2824" s="101" t="str">
        <f>IF(AND(VALUE(MONTH(jaar_zip[[#This Row],[Datum]]))=1,VALUE(WEEKNUM(jaar_zip[[#This Row],[Datum]],21))&gt;51),RIGHT(YEAR(jaar_zip[[#This Row],[Datum]])-1,2),RIGHT(YEAR(jaar_zip[[#This Row],[Datum]]),2))&amp;"-"&amp; TEXT(WEEKNUM(jaar_zip[[#This Row],[Datum]],21),"00")</f>
        <v>24-03</v>
      </c>
      <c r="L2824" s="101">
        <f>MONTH(jaar_zip[[#This Row],[Datum]])</f>
        <v>1</v>
      </c>
      <c r="M2824" s="101">
        <f>IF(ISNUMBER(jaar_zip[[#This Row],[etmaaltemperatuur]]),IF(jaar_zip[[#This Row],[etmaaltemperatuur]]&lt;stookgrens,stookgrens-jaar_zip[[#This Row],[etmaaltemperatuur]],0),"")</f>
        <v>17.2</v>
      </c>
      <c r="N2824" s="101">
        <f>IF(ISNUMBER(jaar_zip[[#This Row],[graaddagen]]),IF(OR(MONTH(jaar_zip[[#This Row],[Datum]])=1,MONTH(jaar_zip[[#This Row],[Datum]])=2,MONTH(jaar_zip[[#This Row],[Datum]])=11,MONTH(jaar_zip[[#This Row],[Datum]])=12),1.1,IF(OR(MONTH(jaar_zip[[#This Row],[Datum]])=3,MONTH(jaar_zip[[#This Row],[Datum]])=10),1,0.8))*jaar_zip[[#This Row],[graaddagen]],"")</f>
        <v>18.920000000000002</v>
      </c>
      <c r="O2824" s="101">
        <f>IF(ISNUMBER(jaar_zip[[#This Row],[etmaaltemperatuur]]),IF(jaar_zip[[#This Row],[etmaaltemperatuur]]&gt;stookgrens,jaar_zip[[#This Row],[etmaaltemperatuur]]-stookgrens,0),"")</f>
        <v>0</v>
      </c>
    </row>
    <row r="2825" spans="1:15" x14ac:dyDescent="0.3">
      <c r="A2825">
        <v>330</v>
      </c>
      <c r="B2825">
        <v>20240118</v>
      </c>
      <c r="C2825">
        <v>5.5</v>
      </c>
      <c r="D2825">
        <v>2.9</v>
      </c>
      <c r="E2825">
        <v>435</v>
      </c>
      <c r="F2825">
        <v>0.3</v>
      </c>
      <c r="G2825">
        <v>1003.6</v>
      </c>
      <c r="H2825">
        <v>69</v>
      </c>
      <c r="I2825" s="101" t="s">
        <v>35</v>
      </c>
      <c r="J2825" s="1">
        <f>DATEVALUE(RIGHT(jaar_zip[[#This Row],[YYYYMMDD]],2)&amp;"-"&amp;MID(jaar_zip[[#This Row],[YYYYMMDD]],5,2)&amp;"-"&amp;LEFT(jaar_zip[[#This Row],[YYYYMMDD]],4))</f>
        <v>45309</v>
      </c>
      <c r="K2825" s="101" t="str">
        <f>IF(AND(VALUE(MONTH(jaar_zip[[#This Row],[Datum]]))=1,VALUE(WEEKNUM(jaar_zip[[#This Row],[Datum]],21))&gt;51),RIGHT(YEAR(jaar_zip[[#This Row],[Datum]])-1,2),RIGHT(YEAR(jaar_zip[[#This Row],[Datum]]),2))&amp;"-"&amp; TEXT(WEEKNUM(jaar_zip[[#This Row],[Datum]],21),"00")</f>
        <v>24-03</v>
      </c>
      <c r="L2825" s="101">
        <f>MONTH(jaar_zip[[#This Row],[Datum]])</f>
        <v>1</v>
      </c>
      <c r="M2825" s="101">
        <f>IF(ISNUMBER(jaar_zip[[#This Row],[etmaaltemperatuur]]),IF(jaar_zip[[#This Row],[etmaaltemperatuur]]&lt;stookgrens,stookgrens-jaar_zip[[#This Row],[etmaaltemperatuur]],0),"")</f>
        <v>15.1</v>
      </c>
      <c r="N2825" s="101">
        <f>IF(ISNUMBER(jaar_zip[[#This Row],[graaddagen]]),IF(OR(MONTH(jaar_zip[[#This Row],[Datum]])=1,MONTH(jaar_zip[[#This Row],[Datum]])=2,MONTH(jaar_zip[[#This Row],[Datum]])=11,MONTH(jaar_zip[[#This Row],[Datum]])=12),1.1,IF(OR(MONTH(jaar_zip[[#This Row],[Datum]])=3,MONTH(jaar_zip[[#This Row],[Datum]])=10),1,0.8))*jaar_zip[[#This Row],[graaddagen]],"")</f>
        <v>16.61</v>
      </c>
      <c r="O2825" s="101">
        <f>IF(ISNUMBER(jaar_zip[[#This Row],[etmaaltemperatuur]]),IF(jaar_zip[[#This Row],[etmaaltemperatuur]]&gt;stookgrens,jaar_zip[[#This Row],[etmaaltemperatuur]]-stookgrens,0),"")</f>
        <v>0</v>
      </c>
    </row>
    <row r="2826" spans="1:15" x14ac:dyDescent="0.3">
      <c r="A2826">
        <v>330</v>
      </c>
      <c r="B2826">
        <v>20240119</v>
      </c>
      <c r="C2826">
        <v>7.5</v>
      </c>
      <c r="D2826">
        <v>4</v>
      </c>
      <c r="E2826">
        <v>487</v>
      </c>
      <c r="F2826">
        <v>0.6</v>
      </c>
      <c r="G2826">
        <v>1020.3</v>
      </c>
      <c r="H2826">
        <v>74</v>
      </c>
      <c r="I2826" s="101" t="s">
        <v>35</v>
      </c>
      <c r="J2826" s="1">
        <f>DATEVALUE(RIGHT(jaar_zip[[#This Row],[YYYYMMDD]],2)&amp;"-"&amp;MID(jaar_zip[[#This Row],[YYYYMMDD]],5,2)&amp;"-"&amp;LEFT(jaar_zip[[#This Row],[YYYYMMDD]],4))</f>
        <v>45310</v>
      </c>
      <c r="K2826" s="101" t="str">
        <f>IF(AND(VALUE(MONTH(jaar_zip[[#This Row],[Datum]]))=1,VALUE(WEEKNUM(jaar_zip[[#This Row],[Datum]],21))&gt;51),RIGHT(YEAR(jaar_zip[[#This Row],[Datum]])-1,2),RIGHT(YEAR(jaar_zip[[#This Row],[Datum]]),2))&amp;"-"&amp; TEXT(WEEKNUM(jaar_zip[[#This Row],[Datum]],21),"00")</f>
        <v>24-03</v>
      </c>
      <c r="L2826" s="101">
        <f>MONTH(jaar_zip[[#This Row],[Datum]])</f>
        <v>1</v>
      </c>
      <c r="M2826" s="101">
        <f>IF(ISNUMBER(jaar_zip[[#This Row],[etmaaltemperatuur]]),IF(jaar_zip[[#This Row],[etmaaltemperatuur]]&lt;stookgrens,stookgrens-jaar_zip[[#This Row],[etmaaltemperatuur]],0),"")</f>
        <v>14</v>
      </c>
      <c r="N2826" s="101">
        <f>IF(ISNUMBER(jaar_zip[[#This Row],[graaddagen]]),IF(OR(MONTH(jaar_zip[[#This Row],[Datum]])=1,MONTH(jaar_zip[[#This Row],[Datum]])=2,MONTH(jaar_zip[[#This Row],[Datum]])=11,MONTH(jaar_zip[[#This Row],[Datum]])=12),1.1,IF(OR(MONTH(jaar_zip[[#This Row],[Datum]])=3,MONTH(jaar_zip[[#This Row],[Datum]])=10),1,0.8))*jaar_zip[[#This Row],[graaddagen]],"")</f>
        <v>15.400000000000002</v>
      </c>
      <c r="O2826" s="101">
        <f>IF(ISNUMBER(jaar_zip[[#This Row],[etmaaltemperatuur]]),IF(jaar_zip[[#This Row],[etmaaltemperatuur]]&gt;stookgrens,jaar_zip[[#This Row],[etmaaltemperatuur]]-stookgrens,0),"")</f>
        <v>0</v>
      </c>
    </row>
    <row r="2827" spans="1:15" x14ac:dyDescent="0.3">
      <c r="A2827">
        <v>330</v>
      </c>
      <c r="B2827">
        <v>20240120</v>
      </c>
      <c r="C2827">
        <v>8.5</v>
      </c>
      <c r="D2827">
        <v>0.9</v>
      </c>
      <c r="E2827">
        <v>431</v>
      </c>
      <c r="F2827">
        <v>0</v>
      </c>
      <c r="G2827">
        <v>1025.8</v>
      </c>
      <c r="H2827">
        <v>75</v>
      </c>
      <c r="I2827" s="101" t="s">
        <v>35</v>
      </c>
      <c r="J2827" s="1">
        <f>DATEVALUE(RIGHT(jaar_zip[[#This Row],[YYYYMMDD]],2)&amp;"-"&amp;MID(jaar_zip[[#This Row],[YYYYMMDD]],5,2)&amp;"-"&amp;LEFT(jaar_zip[[#This Row],[YYYYMMDD]],4))</f>
        <v>45311</v>
      </c>
      <c r="K2827" s="101" t="str">
        <f>IF(AND(VALUE(MONTH(jaar_zip[[#This Row],[Datum]]))=1,VALUE(WEEKNUM(jaar_zip[[#This Row],[Datum]],21))&gt;51),RIGHT(YEAR(jaar_zip[[#This Row],[Datum]])-1,2),RIGHT(YEAR(jaar_zip[[#This Row],[Datum]]),2))&amp;"-"&amp; TEXT(WEEKNUM(jaar_zip[[#This Row],[Datum]],21),"00")</f>
        <v>24-03</v>
      </c>
      <c r="L2827" s="101">
        <f>MONTH(jaar_zip[[#This Row],[Datum]])</f>
        <v>1</v>
      </c>
      <c r="M2827" s="101">
        <f>IF(ISNUMBER(jaar_zip[[#This Row],[etmaaltemperatuur]]),IF(jaar_zip[[#This Row],[etmaaltemperatuur]]&lt;stookgrens,stookgrens-jaar_zip[[#This Row],[etmaaltemperatuur]],0),"")</f>
        <v>17.100000000000001</v>
      </c>
      <c r="N2827" s="101">
        <f>IF(ISNUMBER(jaar_zip[[#This Row],[graaddagen]]),IF(OR(MONTH(jaar_zip[[#This Row],[Datum]])=1,MONTH(jaar_zip[[#This Row],[Datum]])=2,MONTH(jaar_zip[[#This Row],[Datum]])=11,MONTH(jaar_zip[[#This Row],[Datum]])=12),1.1,IF(OR(MONTH(jaar_zip[[#This Row],[Datum]])=3,MONTH(jaar_zip[[#This Row],[Datum]])=10),1,0.8))*jaar_zip[[#This Row],[graaddagen]],"")</f>
        <v>18.810000000000002</v>
      </c>
      <c r="O2827" s="101">
        <f>IF(ISNUMBER(jaar_zip[[#This Row],[etmaaltemperatuur]]),IF(jaar_zip[[#This Row],[etmaaltemperatuur]]&gt;stookgrens,jaar_zip[[#This Row],[etmaaltemperatuur]]-stookgrens,0),"")</f>
        <v>0</v>
      </c>
    </row>
    <row r="2828" spans="1:15" x14ac:dyDescent="0.3">
      <c r="A2828">
        <v>330</v>
      </c>
      <c r="B2828">
        <v>20240121</v>
      </c>
      <c r="C2828">
        <v>13</v>
      </c>
      <c r="D2828">
        <v>4.5999999999999996</v>
      </c>
      <c r="E2828">
        <v>134</v>
      </c>
      <c r="F2828">
        <v>0.2</v>
      </c>
      <c r="G2828">
        <v>1014.8</v>
      </c>
      <c r="H2828">
        <v>76</v>
      </c>
      <c r="I2828" s="101" t="s">
        <v>35</v>
      </c>
      <c r="J2828" s="1">
        <f>DATEVALUE(RIGHT(jaar_zip[[#This Row],[YYYYMMDD]],2)&amp;"-"&amp;MID(jaar_zip[[#This Row],[YYYYMMDD]],5,2)&amp;"-"&amp;LEFT(jaar_zip[[#This Row],[YYYYMMDD]],4))</f>
        <v>45312</v>
      </c>
      <c r="K2828" s="101" t="str">
        <f>IF(AND(VALUE(MONTH(jaar_zip[[#This Row],[Datum]]))=1,VALUE(WEEKNUM(jaar_zip[[#This Row],[Datum]],21))&gt;51),RIGHT(YEAR(jaar_zip[[#This Row],[Datum]])-1,2),RIGHT(YEAR(jaar_zip[[#This Row],[Datum]]),2))&amp;"-"&amp; TEXT(WEEKNUM(jaar_zip[[#This Row],[Datum]],21),"00")</f>
        <v>24-03</v>
      </c>
      <c r="L2828" s="101">
        <f>MONTH(jaar_zip[[#This Row],[Datum]])</f>
        <v>1</v>
      </c>
      <c r="M2828" s="101">
        <f>IF(ISNUMBER(jaar_zip[[#This Row],[etmaaltemperatuur]]),IF(jaar_zip[[#This Row],[etmaaltemperatuur]]&lt;stookgrens,stookgrens-jaar_zip[[#This Row],[etmaaltemperatuur]],0),"")</f>
        <v>13.4</v>
      </c>
      <c r="N2828" s="101">
        <f>IF(ISNUMBER(jaar_zip[[#This Row],[graaddagen]]),IF(OR(MONTH(jaar_zip[[#This Row],[Datum]])=1,MONTH(jaar_zip[[#This Row],[Datum]])=2,MONTH(jaar_zip[[#This Row],[Datum]])=11,MONTH(jaar_zip[[#This Row],[Datum]])=12),1.1,IF(OR(MONTH(jaar_zip[[#This Row],[Datum]])=3,MONTH(jaar_zip[[#This Row],[Datum]])=10),1,0.8))*jaar_zip[[#This Row],[graaddagen]],"")</f>
        <v>14.740000000000002</v>
      </c>
      <c r="O2828" s="101">
        <f>IF(ISNUMBER(jaar_zip[[#This Row],[etmaaltemperatuur]]),IF(jaar_zip[[#This Row],[etmaaltemperatuur]]&gt;stookgrens,jaar_zip[[#This Row],[etmaaltemperatuur]]-stookgrens,0),"")</f>
        <v>0</v>
      </c>
    </row>
    <row r="2829" spans="1:15" x14ac:dyDescent="0.3">
      <c r="A2829">
        <v>330</v>
      </c>
      <c r="B2829">
        <v>20240122</v>
      </c>
      <c r="C2829">
        <v>12.5</v>
      </c>
      <c r="D2829">
        <v>9</v>
      </c>
      <c r="E2829">
        <v>433</v>
      </c>
      <c r="F2829">
        <v>1.7</v>
      </c>
      <c r="G2829">
        <v>1007.6</v>
      </c>
      <c r="H2829">
        <v>82</v>
      </c>
      <c r="I2829" s="101" t="s">
        <v>35</v>
      </c>
      <c r="J2829" s="1">
        <f>DATEVALUE(RIGHT(jaar_zip[[#This Row],[YYYYMMDD]],2)&amp;"-"&amp;MID(jaar_zip[[#This Row],[YYYYMMDD]],5,2)&amp;"-"&amp;LEFT(jaar_zip[[#This Row],[YYYYMMDD]],4))</f>
        <v>45313</v>
      </c>
      <c r="K2829" s="101" t="str">
        <f>IF(AND(VALUE(MONTH(jaar_zip[[#This Row],[Datum]]))=1,VALUE(WEEKNUM(jaar_zip[[#This Row],[Datum]],21))&gt;51),RIGHT(YEAR(jaar_zip[[#This Row],[Datum]])-1,2),RIGHT(YEAR(jaar_zip[[#This Row],[Datum]]),2))&amp;"-"&amp; TEXT(WEEKNUM(jaar_zip[[#This Row],[Datum]],21),"00")</f>
        <v>24-04</v>
      </c>
      <c r="L2829" s="101">
        <f>MONTH(jaar_zip[[#This Row],[Datum]])</f>
        <v>1</v>
      </c>
      <c r="M2829" s="101">
        <f>IF(ISNUMBER(jaar_zip[[#This Row],[etmaaltemperatuur]]),IF(jaar_zip[[#This Row],[etmaaltemperatuur]]&lt;stookgrens,stookgrens-jaar_zip[[#This Row],[etmaaltemperatuur]],0),"")</f>
        <v>9</v>
      </c>
      <c r="N2829" s="101">
        <f>IF(ISNUMBER(jaar_zip[[#This Row],[graaddagen]]),IF(OR(MONTH(jaar_zip[[#This Row],[Datum]])=1,MONTH(jaar_zip[[#This Row],[Datum]])=2,MONTH(jaar_zip[[#This Row],[Datum]])=11,MONTH(jaar_zip[[#This Row],[Datum]])=12),1.1,IF(OR(MONTH(jaar_zip[[#This Row],[Datum]])=3,MONTH(jaar_zip[[#This Row],[Datum]])=10),1,0.8))*jaar_zip[[#This Row],[graaddagen]],"")</f>
        <v>9.9</v>
      </c>
      <c r="O2829" s="101">
        <f>IF(ISNUMBER(jaar_zip[[#This Row],[etmaaltemperatuur]]),IF(jaar_zip[[#This Row],[etmaaltemperatuur]]&gt;stookgrens,jaar_zip[[#This Row],[etmaaltemperatuur]]-stookgrens,0),"")</f>
        <v>0</v>
      </c>
    </row>
    <row r="2830" spans="1:15" x14ac:dyDescent="0.3">
      <c r="A2830">
        <v>330</v>
      </c>
      <c r="B2830">
        <v>20240123</v>
      </c>
      <c r="C2830">
        <v>11.8</v>
      </c>
      <c r="D2830">
        <v>8.3000000000000007</v>
      </c>
      <c r="E2830">
        <v>281</v>
      </c>
      <c r="F2830">
        <v>5.4</v>
      </c>
      <c r="G2830">
        <v>1019</v>
      </c>
      <c r="H2830">
        <v>84</v>
      </c>
      <c r="I2830" s="101" t="s">
        <v>35</v>
      </c>
      <c r="J2830" s="1">
        <f>DATEVALUE(RIGHT(jaar_zip[[#This Row],[YYYYMMDD]],2)&amp;"-"&amp;MID(jaar_zip[[#This Row],[YYYYMMDD]],5,2)&amp;"-"&amp;LEFT(jaar_zip[[#This Row],[YYYYMMDD]],4))</f>
        <v>45314</v>
      </c>
      <c r="K2830" s="101" t="str">
        <f>IF(AND(VALUE(MONTH(jaar_zip[[#This Row],[Datum]]))=1,VALUE(WEEKNUM(jaar_zip[[#This Row],[Datum]],21))&gt;51),RIGHT(YEAR(jaar_zip[[#This Row],[Datum]])-1,2),RIGHT(YEAR(jaar_zip[[#This Row],[Datum]]),2))&amp;"-"&amp; TEXT(WEEKNUM(jaar_zip[[#This Row],[Datum]],21),"00")</f>
        <v>24-04</v>
      </c>
      <c r="L2830" s="101">
        <f>MONTH(jaar_zip[[#This Row],[Datum]])</f>
        <v>1</v>
      </c>
      <c r="M2830" s="101">
        <f>IF(ISNUMBER(jaar_zip[[#This Row],[etmaaltemperatuur]]),IF(jaar_zip[[#This Row],[etmaaltemperatuur]]&lt;stookgrens,stookgrens-jaar_zip[[#This Row],[etmaaltemperatuur]],0),"")</f>
        <v>9.6999999999999993</v>
      </c>
      <c r="N2830" s="101">
        <f>IF(ISNUMBER(jaar_zip[[#This Row],[graaddagen]]),IF(OR(MONTH(jaar_zip[[#This Row],[Datum]])=1,MONTH(jaar_zip[[#This Row],[Datum]])=2,MONTH(jaar_zip[[#This Row],[Datum]])=11,MONTH(jaar_zip[[#This Row],[Datum]])=12),1.1,IF(OR(MONTH(jaar_zip[[#This Row],[Datum]])=3,MONTH(jaar_zip[[#This Row],[Datum]])=10),1,0.8))*jaar_zip[[#This Row],[graaddagen]],"")</f>
        <v>10.67</v>
      </c>
      <c r="O2830" s="101">
        <f>IF(ISNUMBER(jaar_zip[[#This Row],[etmaaltemperatuur]]),IF(jaar_zip[[#This Row],[etmaaltemperatuur]]&gt;stookgrens,jaar_zip[[#This Row],[etmaaltemperatuur]]-stookgrens,0),"")</f>
        <v>0</v>
      </c>
    </row>
    <row r="2831" spans="1:15" x14ac:dyDescent="0.3">
      <c r="A2831">
        <v>330</v>
      </c>
      <c r="B2831">
        <v>20240124</v>
      </c>
      <c r="C2831">
        <v>12.3</v>
      </c>
      <c r="D2831">
        <v>9.5</v>
      </c>
      <c r="E2831">
        <v>301</v>
      </c>
      <c r="F2831">
        <v>0</v>
      </c>
      <c r="G2831">
        <v>1021</v>
      </c>
      <c r="H2831">
        <v>77</v>
      </c>
      <c r="I2831" s="101" t="s">
        <v>35</v>
      </c>
      <c r="J2831" s="1">
        <f>DATEVALUE(RIGHT(jaar_zip[[#This Row],[YYYYMMDD]],2)&amp;"-"&amp;MID(jaar_zip[[#This Row],[YYYYMMDD]],5,2)&amp;"-"&amp;LEFT(jaar_zip[[#This Row],[YYYYMMDD]],4))</f>
        <v>45315</v>
      </c>
      <c r="K2831" s="101" t="str">
        <f>IF(AND(VALUE(MONTH(jaar_zip[[#This Row],[Datum]]))=1,VALUE(WEEKNUM(jaar_zip[[#This Row],[Datum]],21))&gt;51),RIGHT(YEAR(jaar_zip[[#This Row],[Datum]])-1,2),RIGHT(YEAR(jaar_zip[[#This Row],[Datum]]),2))&amp;"-"&amp; TEXT(WEEKNUM(jaar_zip[[#This Row],[Datum]],21),"00")</f>
        <v>24-04</v>
      </c>
      <c r="L2831" s="101">
        <f>MONTH(jaar_zip[[#This Row],[Datum]])</f>
        <v>1</v>
      </c>
      <c r="M2831" s="101">
        <f>IF(ISNUMBER(jaar_zip[[#This Row],[etmaaltemperatuur]]),IF(jaar_zip[[#This Row],[etmaaltemperatuur]]&lt;stookgrens,stookgrens-jaar_zip[[#This Row],[etmaaltemperatuur]],0),"")</f>
        <v>8.5</v>
      </c>
      <c r="N2831" s="101">
        <f>IF(ISNUMBER(jaar_zip[[#This Row],[graaddagen]]),IF(OR(MONTH(jaar_zip[[#This Row],[Datum]])=1,MONTH(jaar_zip[[#This Row],[Datum]])=2,MONTH(jaar_zip[[#This Row],[Datum]])=11,MONTH(jaar_zip[[#This Row],[Datum]])=12),1.1,IF(OR(MONTH(jaar_zip[[#This Row],[Datum]])=3,MONTH(jaar_zip[[#This Row],[Datum]])=10),1,0.8))*jaar_zip[[#This Row],[graaddagen]],"")</f>
        <v>9.3500000000000014</v>
      </c>
      <c r="O2831" s="101">
        <f>IF(ISNUMBER(jaar_zip[[#This Row],[etmaaltemperatuur]]),IF(jaar_zip[[#This Row],[etmaaltemperatuur]]&gt;stookgrens,jaar_zip[[#This Row],[etmaaltemperatuur]]-stookgrens,0),"")</f>
        <v>0</v>
      </c>
    </row>
    <row r="2832" spans="1:15" x14ac:dyDescent="0.3">
      <c r="A2832">
        <v>330</v>
      </c>
      <c r="B2832">
        <v>20240125</v>
      </c>
      <c r="C2832">
        <v>5.9</v>
      </c>
      <c r="D2832">
        <v>7.6</v>
      </c>
      <c r="E2832">
        <v>195</v>
      </c>
      <c r="F2832">
        <v>0.4</v>
      </c>
      <c r="G2832">
        <v>1026.4000000000001</v>
      </c>
      <c r="H2832">
        <v>92</v>
      </c>
      <c r="I2832" s="101" t="s">
        <v>35</v>
      </c>
      <c r="J2832" s="1">
        <f>DATEVALUE(RIGHT(jaar_zip[[#This Row],[YYYYMMDD]],2)&amp;"-"&amp;MID(jaar_zip[[#This Row],[YYYYMMDD]],5,2)&amp;"-"&amp;LEFT(jaar_zip[[#This Row],[YYYYMMDD]],4))</f>
        <v>45316</v>
      </c>
      <c r="K2832" s="101" t="str">
        <f>IF(AND(VALUE(MONTH(jaar_zip[[#This Row],[Datum]]))=1,VALUE(WEEKNUM(jaar_zip[[#This Row],[Datum]],21))&gt;51),RIGHT(YEAR(jaar_zip[[#This Row],[Datum]])-1,2),RIGHT(YEAR(jaar_zip[[#This Row],[Datum]]),2))&amp;"-"&amp; TEXT(WEEKNUM(jaar_zip[[#This Row],[Datum]],21),"00")</f>
        <v>24-04</v>
      </c>
      <c r="L2832" s="101">
        <f>MONTH(jaar_zip[[#This Row],[Datum]])</f>
        <v>1</v>
      </c>
      <c r="M2832" s="101">
        <f>IF(ISNUMBER(jaar_zip[[#This Row],[etmaaltemperatuur]]),IF(jaar_zip[[#This Row],[etmaaltemperatuur]]&lt;stookgrens,stookgrens-jaar_zip[[#This Row],[etmaaltemperatuur]],0),"")</f>
        <v>10.4</v>
      </c>
      <c r="N2832" s="101">
        <f>IF(ISNUMBER(jaar_zip[[#This Row],[graaddagen]]),IF(OR(MONTH(jaar_zip[[#This Row],[Datum]])=1,MONTH(jaar_zip[[#This Row],[Datum]])=2,MONTH(jaar_zip[[#This Row],[Datum]])=11,MONTH(jaar_zip[[#This Row],[Datum]])=12),1.1,IF(OR(MONTH(jaar_zip[[#This Row],[Datum]])=3,MONTH(jaar_zip[[#This Row],[Datum]])=10),1,0.8))*jaar_zip[[#This Row],[graaddagen]],"")</f>
        <v>11.440000000000001</v>
      </c>
      <c r="O2832" s="101">
        <f>IF(ISNUMBER(jaar_zip[[#This Row],[etmaaltemperatuur]]),IF(jaar_zip[[#This Row],[etmaaltemperatuur]]&gt;stookgrens,jaar_zip[[#This Row],[etmaaltemperatuur]]-stookgrens,0),"")</f>
        <v>0</v>
      </c>
    </row>
    <row r="2833" spans="1:15" x14ac:dyDescent="0.3">
      <c r="A2833">
        <v>330</v>
      </c>
      <c r="B2833">
        <v>20240126</v>
      </c>
      <c r="C2833">
        <v>9.6</v>
      </c>
      <c r="D2833">
        <v>8.1999999999999993</v>
      </c>
      <c r="E2833">
        <v>541</v>
      </c>
      <c r="F2833">
        <v>3.6</v>
      </c>
      <c r="G2833">
        <v>1026</v>
      </c>
      <c r="H2833">
        <v>82</v>
      </c>
      <c r="I2833" s="101" t="s">
        <v>35</v>
      </c>
      <c r="J2833" s="1">
        <f>DATEVALUE(RIGHT(jaar_zip[[#This Row],[YYYYMMDD]],2)&amp;"-"&amp;MID(jaar_zip[[#This Row],[YYYYMMDD]],5,2)&amp;"-"&amp;LEFT(jaar_zip[[#This Row],[YYYYMMDD]],4))</f>
        <v>45317</v>
      </c>
      <c r="K2833" s="101" t="str">
        <f>IF(AND(VALUE(MONTH(jaar_zip[[#This Row],[Datum]]))=1,VALUE(WEEKNUM(jaar_zip[[#This Row],[Datum]],21))&gt;51),RIGHT(YEAR(jaar_zip[[#This Row],[Datum]])-1,2),RIGHT(YEAR(jaar_zip[[#This Row],[Datum]]),2))&amp;"-"&amp; TEXT(WEEKNUM(jaar_zip[[#This Row],[Datum]],21),"00")</f>
        <v>24-04</v>
      </c>
      <c r="L2833" s="101">
        <f>MONTH(jaar_zip[[#This Row],[Datum]])</f>
        <v>1</v>
      </c>
      <c r="M2833" s="101">
        <f>IF(ISNUMBER(jaar_zip[[#This Row],[etmaaltemperatuur]]),IF(jaar_zip[[#This Row],[etmaaltemperatuur]]&lt;stookgrens,stookgrens-jaar_zip[[#This Row],[etmaaltemperatuur]],0),"")</f>
        <v>9.8000000000000007</v>
      </c>
      <c r="N2833" s="101">
        <f>IF(ISNUMBER(jaar_zip[[#This Row],[graaddagen]]),IF(OR(MONTH(jaar_zip[[#This Row],[Datum]])=1,MONTH(jaar_zip[[#This Row],[Datum]])=2,MONTH(jaar_zip[[#This Row],[Datum]])=11,MONTH(jaar_zip[[#This Row],[Datum]])=12),1.1,IF(OR(MONTH(jaar_zip[[#This Row],[Datum]])=3,MONTH(jaar_zip[[#This Row],[Datum]])=10),1,0.8))*jaar_zip[[#This Row],[graaddagen]],"")</f>
        <v>10.780000000000001</v>
      </c>
      <c r="O2833" s="101">
        <f>IF(ISNUMBER(jaar_zip[[#This Row],[etmaaltemperatuur]]),IF(jaar_zip[[#This Row],[etmaaltemperatuur]]&gt;stookgrens,jaar_zip[[#This Row],[etmaaltemperatuur]]-stookgrens,0),"")</f>
        <v>0</v>
      </c>
    </row>
    <row r="2834" spans="1:15" x14ac:dyDescent="0.3">
      <c r="A2834">
        <v>330</v>
      </c>
      <c r="B2834">
        <v>20240127</v>
      </c>
      <c r="C2834">
        <v>4.7</v>
      </c>
      <c r="D2834">
        <v>5.0999999999999996</v>
      </c>
      <c r="E2834">
        <v>496</v>
      </c>
      <c r="F2834">
        <v>0</v>
      </c>
      <c r="G2834">
        <v>1034.4000000000001</v>
      </c>
      <c r="H2834">
        <v>85</v>
      </c>
      <c r="I2834" s="101" t="s">
        <v>35</v>
      </c>
      <c r="J2834" s="1">
        <f>DATEVALUE(RIGHT(jaar_zip[[#This Row],[YYYYMMDD]],2)&amp;"-"&amp;MID(jaar_zip[[#This Row],[YYYYMMDD]],5,2)&amp;"-"&amp;LEFT(jaar_zip[[#This Row],[YYYYMMDD]],4))</f>
        <v>45318</v>
      </c>
      <c r="K2834" s="101" t="str">
        <f>IF(AND(VALUE(MONTH(jaar_zip[[#This Row],[Datum]]))=1,VALUE(WEEKNUM(jaar_zip[[#This Row],[Datum]],21))&gt;51),RIGHT(YEAR(jaar_zip[[#This Row],[Datum]])-1,2),RIGHT(YEAR(jaar_zip[[#This Row],[Datum]]),2))&amp;"-"&amp; TEXT(WEEKNUM(jaar_zip[[#This Row],[Datum]],21),"00")</f>
        <v>24-04</v>
      </c>
      <c r="L2834" s="101">
        <f>MONTH(jaar_zip[[#This Row],[Datum]])</f>
        <v>1</v>
      </c>
      <c r="M2834" s="101">
        <f>IF(ISNUMBER(jaar_zip[[#This Row],[etmaaltemperatuur]]),IF(jaar_zip[[#This Row],[etmaaltemperatuur]]&lt;stookgrens,stookgrens-jaar_zip[[#This Row],[etmaaltemperatuur]],0),"")</f>
        <v>12.9</v>
      </c>
      <c r="N2834" s="101">
        <f>IF(ISNUMBER(jaar_zip[[#This Row],[graaddagen]]),IF(OR(MONTH(jaar_zip[[#This Row],[Datum]])=1,MONTH(jaar_zip[[#This Row],[Datum]])=2,MONTH(jaar_zip[[#This Row],[Datum]])=11,MONTH(jaar_zip[[#This Row],[Datum]])=12),1.1,IF(OR(MONTH(jaar_zip[[#This Row],[Datum]])=3,MONTH(jaar_zip[[#This Row],[Datum]])=10),1,0.8))*jaar_zip[[#This Row],[graaddagen]],"")</f>
        <v>14.190000000000001</v>
      </c>
      <c r="O2834" s="101">
        <f>IF(ISNUMBER(jaar_zip[[#This Row],[etmaaltemperatuur]]),IF(jaar_zip[[#This Row],[etmaaltemperatuur]]&gt;stookgrens,jaar_zip[[#This Row],[etmaaltemperatuur]]-stookgrens,0),"")</f>
        <v>0</v>
      </c>
    </row>
    <row r="2835" spans="1:15" x14ac:dyDescent="0.3">
      <c r="A2835">
        <v>330</v>
      </c>
      <c r="B2835">
        <v>20240128</v>
      </c>
      <c r="C2835">
        <v>6.5</v>
      </c>
      <c r="D2835">
        <v>6.2</v>
      </c>
      <c r="E2835">
        <v>487</v>
      </c>
      <c r="F2835">
        <v>0</v>
      </c>
      <c r="G2835">
        <v>1026.3</v>
      </c>
      <c r="H2835">
        <v>66</v>
      </c>
      <c r="I2835" s="101" t="s">
        <v>35</v>
      </c>
      <c r="J2835" s="1">
        <f>DATEVALUE(RIGHT(jaar_zip[[#This Row],[YYYYMMDD]],2)&amp;"-"&amp;MID(jaar_zip[[#This Row],[YYYYMMDD]],5,2)&amp;"-"&amp;LEFT(jaar_zip[[#This Row],[YYYYMMDD]],4))</f>
        <v>45319</v>
      </c>
      <c r="K2835" s="101" t="str">
        <f>IF(AND(VALUE(MONTH(jaar_zip[[#This Row],[Datum]]))=1,VALUE(WEEKNUM(jaar_zip[[#This Row],[Datum]],21))&gt;51),RIGHT(YEAR(jaar_zip[[#This Row],[Datum]])-1,2),RIGHT(YEAR(jaar_zip[[#This Row],[Datum]]),2))&amp;"-"&amp; TEXT(WEEKNUM(jaar_zip[[#This Row],[Datum]],21),"00")</f>
        <v>24-04</v>
      </c>
      <c r="L2835" s="101">
        <f>MONTH(jaar_zip[[#This Row],[Datum]])</f>
        <v>1</v>
      </c>
      <c r="M2835" s="101">
        <f>IF(ISNUMBER(jaar_zip[[#This Row],[etmaaltemperatuur]]),IF(jaar_zip[[#This Row],[etmaaltemperatuur]]&lt;stookgrens,stookgrens-jaar_zip[[#This Row],[etmaaltemperatuur]],0),"")</f>
        <v>11.8</v>
      </c>
      <c r="N2835" s="101">
        <f>IF(ISNUMBER(jaar_zip[[#This Row],[graaddagen]]),IF(OR(MONTH(jaar_zip[[#This Row],[Datum]])=1,MONTH(jaar_zip[[#This Row],[Datum]])=2,MONTH(jaar_zip[[#This Row],[Datum]])=11,MONTH(jaar_zip[[#This Row],[Datum]])=12),1.1,IF(OR(MONTH(jaar_zip[[#This Row],[Datum]])=3,MONTH(jaar_zip[[#This Row],[Datum]])=10),1,0.8))*jaar_zip[[#This Row],[graaddagen]],"")</f>
        <v>12.980000000000002</v>
      </c>
      <c r="O2835" s="101">
        <f>IF(ISNUMBER(jaar_zip[[#This Row],[etmaaltemperatuur]]),IF(jaar_zip[[#This Row],[etmaaltemperatuur]]&gt;stookgrens,jaar_zip[[#This Row],[etmaaltemperatuur]]-stookgrens,0),"")</f>
        <v>0</v>
      </c>
    </row>
    <row r="2836" spans="1:15" x14ac:dyDescent="0.3">
      <c r="A2836">
        <v>330</v>
      </c>
      <c r="B2836">
        <v>20240129</v>
      </c>
      <c r="C2836">
        <v>6</v>
      </c>
      <c r="D2836">
        <v>8.1999999999999993</v>
      </c>
      <c r="E2836">
        <v>470</v>
      </c>
      <c r="F2836">
        <v>0</v>
      </c>
      <c r="G2836">
        <v>1025.0999999999999</v>
      </c>
      <c r="H2836">
        <v>82</v>
      </c>
      <c r="I2836" s="101" t="s">
        <v>35</v>
      </c>
      <c r="J2836" s="1">
        <f>DATEVALUE(RIGHT(jaar_zip[[#This Row],[YYYYMMDD]],2)&amp;"-"&amp;MID(jaar_zip[[#This Row],[YYYYMMDD]],5,2)&amp;"-"&amp;LEFT(jaar_zip[[#This Row],[YYYYMMDD]],4))</f>
        <v>45320</v>
      </c>
      <c r="K2836" s="101" t="str">
        <f>IF(AND(VALUE(MONTH(jaar_zip[[#This Row],[Datum]]))=1,VALUE(WEEKNUM(jaar_zip[[#This Row],[Datum]],21))&gt;51),RIGHT(YEAR(jaar_zip[[#This Row],[Datum]])-1,2),RIGHT(YEAR(jaar_zip[[#This Row],[Datum]]),2))&amp;"-"&amp; TEXT(WEEKNUM(jaar_zip[[#This Row],[Datum]],21),"00")</f>
        <v>24-05</v>
      </c>
      <c r="L2836" s="101">
        <f>MONTH(jaar_zip[[#This Row],[Datum]])</f>
        <v>1</v>
      </c>
      <c r="M2836" s="101">
        <f>IF(ISNUMBER(jaar_zip[[#This Row],[etmaaltemperatuur]]),IF(jaar_zip[[#This Row],[etmaaltemperatuur]]&lt;stookgrens,stookgrens-jaar_zip[[#This Row],[etmaaltemperatuur]],0),"")</f>
        <v>9.8000000000000007</v>
      </c>
      <c r="N2836" s="101">
        <f>IF(ISNUMBER(jaar_zip[[#This Row],[graaddagen]]),IF(OR(MONTH(jaar_zip[[#This Row],[Datum]])=1,MONTH(jaar_zip[[#This Row],[Datum]])=2,MONTH(jaar_zip[[#This Row],[Datum]])=11,MONTH(jaar_zip[[#This Row],[Datum]])=12),1.1,IF(OR(MONTH(jaar_zip[[#This Row],[Datum]])=3,MONTH(jaar_zip[[#This Row],[Datum]])=10),1,0.8))*jaar_zip[[#This Row],[graaddagen]],"")</f>
        <v>10.780000000000001</v>
      </c>
      <c r="O2836" s="101">
        <f>IF(ISNUMBER(jaar_zip[[#This Row],[etmaaltemperatuur]]),IF(jaar_zip[[#This Row],[etmaaltemperatuur]]&gt;stookgrens,jaar_zip[[#This Row],[etmaaltemperatuur]]-stookgrens,0),"")</f>
        <v>0</v>
      </c>
    </row>
    <row r="2837" spans="1:15" x14ac:dyDescent="0.3">
      <c r="A2837">
        <v>330</v>
      </c>
      <c r="B2837">
        <v>20240130</v>
      </c>
      <c r="C2837">
        <v>7.3</v>
      </c>
      <c r="D2837">
        <v>8.1999999999999993</v>
      </c>
      <c r="E2837">
        <v>151</v>
      </c>
      <c r="F2837">
        <v>0.8</v>
      </c>
      <c r="G2837">
        <v>1027.9000000000001</v>
      </c>
      <c r="H2837">
        <v>89</v>
      </c>
      <c r="I2837" s="101" t="s">
        <v>35</v>
      </c>
      <c r="J2837" s="1">
        <f>DATEVALUE(RIGHT(jaar_zip[[#This Row],[YYYYMMDD]],2)&amp;"-"&amp;MID(jaar_zip[[#This Row],[YYYYMMDD]],5,2)&amp;"-"&amp;LEFT(jaar_zip[[#This Row],[YYYYMMDD]],4))</f>
        <v>45321</v>
      </c>
      <c r="K2837" s="101" t="str">
        <f>IF(AND(VALUE(MONTH(jaar_zip[[#This Row],[Datum]]))=1,VALUE(WEEKNUM(jaar_zip[[#This Row],[Datum]],21))&gt;51),RIGHT(YEAR(jaar_zip[[#This Row],[Datum]])-1,2),RIGHT(YEAR(jaar_zip[[#This Row],[Datum]]),2))&amp;"-"&amp; TEXT(WEEKNUM(jaar_zip[[#This Row],[Datum]],21),"00")</f>
        <v>24-05</v>
      </c>
      <c r="L2837" s="101">
        <f>MONTH(jaar_zip[[#This Row],[Datum]])</f>
        <v>1</v>
      </c>
      <c r="M2837" s="101">
        <f>IF(ISNUMBER(jaar_zip[[#This Row],[etmaaltemperatuur]]),IF(jaar_zip[[#This Row],[etmaaltemperatuur]]&lt;stookgrens,stookgrens-jaar_zip[[#This Row],[etmaaltemperatuur]],0),"")</f>
        <v>9.8000000000000007</v>
      </c>
      <c r="N2837" s="101">
        <f>IF(ISNUMBER(jaar_zip[[#This Row],[graaddagen]]),IF(OR(MONTH(jaar_zip[[#This Row],[Datum]])=1,MONTH(jaar_zip[[#This Row],[Datum]])=2,MONTH(jaar_zip[[#This Row],[Datum]])=11,MONTH(jaar_zip[[#This Row],[Datum]])=12),1.1,IF(OR(MONTH(jaar_zip[[#This Row],[Datum]])=3,MONTH(jaar_zip[[#This Row],[Datum]])=10),1,0.8))*jaar_zip[[#This Row],[graaddagen]],"")</f>
        <v>10.780000000000001</v>
      </c>
      <c r="O2837" s="101">
        <f>IF(ISNUMBER(jaar_zip[[#This Row],[etmaaltemperatuur]]),IF(jaar_zip[[#This Row],[etmaaltemperatuur]]&gt;stookgrens,jaar_zip[[#This Row],[etmaaltemperatuur]]-stookgrens,0),"")</f>
        <v>0</v>
      </c>
    </row>
    <row r="2838" spans="1:15" x14ac:dyDescent="0.3">
      <c r="A2838">
        <v>330</v>
      </c>
      <c r="B2838">
        <v>20240131</v>
      </c>
      <c r="C2838">
        <v>7.3</v>
      </c>
      <c r="D2838">
        <v>7</v>
      </c>
      <c r="E2838">
        <v>237</v>
      </c>
      <c r="F2838">
        <v>3.6</v>
      </c>
      <c r="G2838">
        <v>1029.9000000000001</v>
      </c>
      <c r="H2838">
        <v>80</v>
      </c>
      <c r="I2838" s="101" t="s">
        <v>35</v>
      </c>
      <c r="J2838" s="1">
        <f>DATEVALUE(RIGHT(jaar_zip[[#This Row],[YYYYMMDD]],2)&amp;"-"&amp;MID(jaar_zip[[#This Row],[YYYYMMDD]],5,2)&amp;"-"&amp;LEFT(jaar_zip[[#This Row],[YYYYMMDD]],4))</f>
        <v>45322</v>
      </c>
      <c r="K2838" s="101" t="str">
        <f>IF(AND(VALUE(MONTH(jaar_zip[[#This Row],[Datum]]))=1,VALUE(WEEKNUM(jaar_zip[[#This Row],[Datum]],21))&gt;51),RIGHT(YEAR(jaar_zip[[#This Row],[Datum]])-1,2),RIGHT(YEAR(jaar_zip[[#This Row],[Datum]]),2))&amp;"-"&amp; TEXT(WEEKNUM(jaar_zip[[#This Row],[Datum]],21),"00")</f>
        <v>24-05</v>
      </c>
      <c r="L2838" s="101">
        <f>MONTH(jaar_zip[[#This Row],[Datum]])</f>
        <v>1</v>
      </c>
      <c r="M2838" s="101">
        <f>IF(ISNUMBER(jaar_zip[[#This Row],[etmaaltemperatuur]]),IF(jaar_zip[[#This Row],[etmaaltemperatuur]]&lt;stookgrens,stookgrens-jaar_zip[[#This Row],[etmaaltemperatuur]],0),"")</f>
        <v>11</v>
      </c>
      <c r="N2838" s="101">
        <f>IF(ISNUMBER(jaar_zip[[#This Row],[graaddagen]]),IF(OR(MONTH(jaar_zip[[#This Row],[Datum]])=1,MONTH(jaar_zip[[#This Row],[Datum]])=2,MONTH(jaar_zip[[#This Row],[Datum]])=11,MONTH(jaar_zip[[#This Row],[Datum]])=12),1.1,IF(OR(MONTH(jaar_zip[[#This Row],[Datum]])=3,MONTH(jaar_zip[[#This Row],[Datum]])=10),1,0.8))*jaar_zip[[#This Row],[graaddagen]],"")</f>
        <v>12.100000000000001</v>
      </c>
      <c r="O2838" s="101">
        <f>IF(ISNUMBER(jaar_zip[[#This Row],[etmaaltemperatuur]]),IF(jaar_zip[[#This Row],[etmaaltemperatuur]]&gt;stookgrens,jaar_zip[[#This Row],[etmaaltemperatuur]]-stookgrens,0),"")</f>
        <v>0</v>
      </c>
    </row>
    <row r="2839" spans="1:15" x14ac:dyDescent="0.3">
      <c r="A2839">
        <v>330</v>
      </c>
      <c r="B2839">
        <v>20240201</v>
      </c>
      <c r="C2839">
        <v>6.3</v>
      </c>
      <c r="D2839">
        <v>7</v>
      </c>
      <c r="E2839">
        <v>627</v>
      </c>
      <c r="F2839">
        <v>0.4</v>
      </c>
      <c r="G2839">
        <v>1030.5999999999999</v>
      </c>
      <c r="H2839">
        <v>85</v>
      </c>
      <c r="I2839" s="101" t="s">
        <v>35</v>
      </c>
      <c r="J2839" s="1">
        <f>DATEVALUE(RIGHT(jaar_zip[[#This Row],[YYYYMMDD]],2)&amp;"-"&amp;MID(jaar_zip[[#This Row],[YYYYMMDD]],5,2)&amp;"-"&amp;LEFT(jaar_zip[[#This Row],[YYYYMMDD]],4))</f>
        <v>45323</v>
      </c>
      <c r="K2839" s="101" t="str">
        <f>IF(AND(VALUE(MONTH(jaar_zip[[#This Row],[Datum]]))=1,VALUE(WEEKNUM(jaar_zip[[#This Row],[Datum]],21))&gt;51),RIGHT(YEAR(jaar_zip[[#This Row],[Datum]])-1,2),RIGHT(YEAR(jaar_zip[[#This Row],[Datum]]),2))&amp;"-"&amp; TEXT(WEEKNUM(jaar_zip[[#This Row],[Datum]],21),"00")</f>
        <v>24-05</v>
      </c>
      <c r="L2839" s="101">
        <f>MONTH(jaar_zip[[#This Row],[Datum]])</f>
        <v>2</v>
      </c>
      <c r="M2839" s="101">
        <f>IF(ISNUMBER(jaar_zip[[#This Row],[etmaaltemperatuur]]),IF(jaar_zip[[#This Row],[etmaaltemperatuur]]&lt;stookgrens,stookgrens-jaar_zip[[#This Row],[etmaaltemperatuur]],0),"")</f>
        <v>11</v>
      </c>
      <c r="N2839" s="101">
        <f>IF(ISNUMBER(jaar_zip[[#This Row],[graaddagen]]),IF(OR(MONTH(jaar_zip[[#This Row],[Datum]])=1,MONTH(jaar_zip[[#This Row],[Datum]])=2,MONTH(jaar_zip[[#This Row],[Datum]])=11,MONTH(jaar_zip[[#This Row],[Datum]])=12),1.1,IF(OR(MONTH(jaar_zip[[#This Row],[Datum]])=3,MONTH(jaar_zip[[#This Row],[Datum]])=10),1,0.8))*jaar_zip[[#This Row],[graaddagen]],"")</f>
        <v>12.100000000000001</v>
      </c>
      <c r="O2839" s="101">
        <f>IF(ISNUMBER(jaar_zip[[#This Row],[etmaaltemperatuur]]),IF(jaar_zip[[#This Row],[etmaaltemperatuur]]&gt;stookgrens,jaar_zip[[#This Row],[etmaaltemperatuur]]-stookgrens,0),"")</f>
        <v>0</v>
      </c>
    </row>
    <row r="2840" spans="1:15" x14ac:dyDescent="0.3">
      <c r="A2840">
        <v>330</v>
      </c>
      <c r="B2840">
        <v>20240202</v>
      </c>
      <c r="C2840">
        <v>9.6</v>
      </c>
      <c r="D2840">
        <v>7.6</v>
      </c>
      <c r="E2840">
        <v>266</v>
      </c>
      <c r="F2840">
        <v>0</v>
      </c>
      <c r="G2840">
        <v>1027.4000000000001</v>
      </c>
      <c r="H2840">
        <v>91</v>
      </c>
      <c r="I2840" s="101" t="s">
        <v>35</v>
      </c>
      <c r="J2840" s="1">
        <f>DATEVALUE(RIGHT(jaar_zip[[#This Row],[YYYYMMDD]],2)&amp;"-"&amp;MID(jaar_zip[[#This Row],[YYYYMMDD]],5,2)&amp;"-"&amp;LEFT(jaar_zip[[#This Row],[YYYYMMDD]],4))</f>
        <v>45324</v>
      </c>
      <c r="K2840" s="101" t="str">
        <f>IF(AND(VALUE(MONTH(jaar_zip[[#This Row],[Datum]]))=1,VALUE(WEEKNUM(jaar_zip[[#This Row],[Datum]],21))&gt;51),RIGHT(YEAR(jaar_zip[[#This Row],[Datum]])-1,2),RIGHT(YEAR(jaar_zip[[#This Row],[Datum]]),2))&amp;"-"&amp; TEXT(WEEKNUM(jaar_zip[[#This Row],[Datum]],21),"00")</f>
        <v>24-05</v>
      </c>
      <c r="L2840" s="101">
        <f>MONTH(jaar_zip[[#This Row],[Datum]])</f>
        <v>2</v>
      </c>
      <c r="M2840" s="101">
        <f>IF(ISNUMBER(jaar_zip[[#This Row],[etmaaltemperatuur]]),IF(jaar_zip[[#This Row],[etmaaltemperatuur]]&lt;stookgrens,stookgrens-jaar_zip[[#This Row],[etmaaltemperatuur]],0),"")</f>
        <v>10.4</v>
      </c>
      <c r="N2840" s="101">
        <f>IF(ISNUMBER(jaar_zip[[#This Row],[graaddagen]]),IF(OR(MONTH(jaar_zip[[#This Row],[Datum]])=1,MONTH(jaar_zip[[#This Row],[Datum]])=2,MONTH(jaar_zip[[#This Row],[Datum]])=11,MONTH(jaar_zip[[#This Row],[Datum]])=12),1.1,IF(OR(MONTH(jaar_zip[[#This Row],[Datum]])=3,MONTH(jaar_zip[[#This Row],[Datum]])=10),1,0.8))*jaar_zip[[#This Row],[graaddagen]],"")</f>
        <v>11.440000000000001</v>
      </c>
      <c r="O2840" s="101">
        <f>IF(ISNUMBER(jaar_zip[[#This Row],[etmaaltemperatuur]]),IF(jaar_zip[[#This Row],[etmaaltemperatuur]]&gt;stookgrens,jaar_zip[[#This Row],[etmaaltemperatuur]]-stookgrens,0),"")</f>
        <v>0</v>
      </c>
    </row>
    <row r="2841" spans="1:15" x14ac:dyDescent="0.3">
      <c r="A2841">
        <v>330</v>
      </c>
      <c r="B2841">
        <v>20240203</v>
      </c>
      <c r="C2841">
        <v>9.3000000000000007</v>
      </c>
      <c r="D2841">
        <v>9.6</v>
      </c>
      <c r="E2841">
        <v>309</v>
      </c>
      <c r="F2841">
        <v>0.1</v>
      </c>
      <c r="G2841">
        <v>1025.2</v>
      </c>
      <c r="H2841">
        <v>90</v>
      </c>
      <c r="I2841" s="101" t="s">
        <v>35</v>
      </c>
      <c r="J2841" s="1">
        <f>DATEVALUE(RIGHT(jaar_zip[[#This Row],[YYYYMMDD]],2)&amp;"-"&amp;MID(jaar_zip[[#This Row],[YYYYMMDD]],5,2)&amp;"-"&amp;LEFT(jaar_zip[[#This Row],[YYYYMMDD]],4))</f>
        <v>45325</v>
      </c>
      <c r="K2841" s="101" t="str">
        <f>IF(AND(VALUE(MONTH(jaar_zip[[#This Row],[Datum]]))=1,VALUE(WEEKNUM(jaar_zip[[#This Row],[Datum]],21))&gt;51),RIGHT(YEAR(jaar_zip[[#This Row],[Datum]])-1,2),RIGHT(YEAR(jaar_zip[[#This Row],[Datum]]),2))&amp;"-"&amp; TEXT(WEEKNUM(jaar_zip[[#This Row],[Datum]],21),"00")</f>
        <v>24-05</v>
      </c>
      <c r="L2841" s="101">
        <f>MONTH(jaar_zip[[#This Row],[Datum]])</f>
        <v>2</v>
      </c>
      <c r="M2841" s="101">
        <f>IF(ISNUMBER(jaar_zip[[#This Row],[etmaaltemperatuur]]),IF(jaar_zip[[#This Row],[etmaaltemperatuur]]&lt;stookgrens,stookgrens-jaar_zip[[#This Row],[etmaaltemperatuur]],0),"")</f>
        <v>8.4</v>
      </c>
      <c r="N2841" s="101">
        <f>IF(ISNUMBER(jaar_zip[[#This Row],[graaddagen]]),IF(OR(MONTH(jaar_zip[[#This Row],[Datum]])=1,MONTH(jaar_zip[[#This Row],[Datum]])=2,MONTH(jaar_zip[[#This Row],[Datum]])=11,MONTH(jaar_zip[[#This Row],[Datum]])=12),1.1,IF(OR(MONTH(jaar_zip[[#This Row],[Datum]])=3,MONTH(jaar_zip[[#This Row],[Datum]])=10),1,0.8))*jaar_zip[[#This Row],[graaddagen]],"")</f>
        <v>9.240000000000002</v>
      </c>
      <c r="O2841" s="101">
        <f>IF(ISNUMBER(jaar_zip[[#This Row],[etmaaltemperatuur]]),IF(jaar_zip[[#This Row],[etmaaltemperatuur]]&gt;stookgrens,jaar_zip[[#This Row],[etmaaltemperatuur]]-stookgrens,0),"")</f>
        <v>0</v>
      </c>
    </row>
    <row r="2842" spans="1:15" x14ac:dyDescent="0.3">
      <c r="A2842">
        <v>330</v>
      </c>
      <c r="B2842">
        <v>20240204</v>
      </c>
      <c r="C2842">
        <v>10.3</v>
      </c>
      <c r="D2842">
        <v>9.5</v>
      </c>
      <c r="E2842">
        <v>240</v>
      </c>
      <c r="F2842">
        <v>-0.1</v>
      </c>
      <c r="G2842">
        <v>1021.5</v>
      </c>
      <c r="H2842">
        <v>91</v>
      </c>
      <c r="I2842" s="101" t="s">
        <v>35</v>
      </c>
      <c r="J2842" s="1">
        <f>DATEVALUE(RIGHT(jaar_zip[[#This Row],[YYYYMMDD]],2)&amp;"-"&amp;MID(jaar_zip[[#This Row],[YYYYMMDD]],5,2)&amp;"-"&amp;LEFT(jaar_zip[[#This Row],[YYYYMMDD]],4))</f>
        <v>45326</v>
      </c>
      <c r="K2842" s="101" t="str">
        <f>IF(AND(VALUE(MONTH(jaar_zip[[#This Row],[Datum]]))=1,VALUE(WEEKNUM(jaar_zip[[#This Row],[Datum]],21))&gt;51),RIGHT(YEAR(jaar_zip[[#This Row],[Datum]])-1,2),RIGHT(YEAR(jaar_zip[[#This Row],[Datum]]),2))&amp;"-"&amp; TEXT(WEEKNUM(jaar_zip[[#This Row],[Datum]],21),"00")</f>
        <v>24-05</v>
      </c>
      <c r="L2842" s="101">
        <f>MONTH(jaar_zip[[#This Row],[Datum]])</f>
        <v>2</v>
      </c>
      <c r="M2842" s="101">
        <f>IF(ISNUMBER(jaar_zip[[#This Row],[etmaaltemperatuur]]),IF(jaar_zip[[#This Row],[etmaaltemperatuur]]&lt;stookgrens,stookgrens-jaar_zip[[#This Row],[etmaaltemperatuur]],0),"")</f>
        <v>8.5</v>
      </c>
      <c r="N2842" s="101">
        <f>IF(ISNUMBER(jaar_zip[[#This Row],[graaddagen]]),IF(OR(MONTH(jaar_zip[[#This Row],[Datum]])=1,MONTH(jaar_zip[[#This Row],[Datum]])=2,MONTH(jaar_zip[[#This Row],[Datum]])=11,MONTH(jaar_zip[[#This Row],[Datum]])=12),1.1,IF(OR(MONTH(jaar_zip[[#This Row],[Datum]])=3,MONTH(jaar_zip[[#This Row],[Datum]])=10),1,0.8))*jaar_zip[[#This Row],[graaddagen]],"")</f>
        <v>9.3500000000000014</v>
      </c>
      <c r="O2842" s="101">
        <f>IF(ISNUMBER(jaar_zip[[#This Row],[etmaaltemperatuur]]),IF(jaar_zip[[#This Row],[etmaaltemperatuur]]&gt;stookgrens,jaar_zip[[#This Row],[etmaaltemperatuur]]-stookgrens,0),"")</f>
        <v>0</v>
      </c>
    </row>
    <row r="2843" spans="1:15" x14ac:dyDescent="0.3">
      <c r="A2843">
        <v>330</v>
      </c>
      <c r="B2843">
        <v>20240205</v>
      </c>
      <c r="C2843">
        <v>12.4</v>
      </c>
      <c r="D2843">
        <v>8.8000000000000007</v>
      </c>
      <c r="E2843">
        <v>303</v>
      </c>
      <c r="F2843">
        <v>0</v>
      </c>
      <c r="G2843">
        <v>1017.8</v>
      </c>
      <c r="H2843">
        <v>88</v>
      </c>
      <c r="I2843" s="101" t="s">
        <v>35</v>
      </c>
      <c r="J2843" s="1">
        <f>DATEVALUE(RIGHT(jaar_zip[[#This Row],[YYYYMMDD]],2)&amp;"-"&amp;MID(jaar_zip[[#This Row],[YYYYMMDD]],5,2)&amp;"-"&amp;LEFT(jaar_zip[[#This Row],[YYYYMMDD]],4))</f>
        <v>45327</v>
      </c>
      <c r="K2843" s="101" t="str">
        <f>IF(AND(VALUE(MONTH(jaar_zip[[#This Row],[Datum]]))=1,VALUE(WEEKNUM(jaar_zip[[#This Row],[Datum]],21))&gt;51),RIGHT(YEAR(jaar_zip[[#This Row],[Datum]])-1,2),RIGHT(YEAR(jaar_zip[[#This Row],[Datum]]),2))&amp;"-"&amp; TEXT(WEEKNUM(jaar_zip[[#This Row],[Datum]],21),"00")</f>
        <v>24-06</v>
      </c>
      <c r="L2843" s="101">
        <f>MONTH(jaar_zip[[#This Row],[Datum]])</f>
        <v>2</v>
      </c>
      <c r="M2843" s="101">
        <f>IF(ISNUMBER(jaar_zip[[#This Row],[etmaaltemperatuur]]),IF(jaar_zip[[#This Row],[etmaaltemperatuur]]&lt;stookgrens,stookgrens-jaar_zip[[#This Row],[etmaaltemperatuur]],0),"")</f>
        <v>9.1999999999999993</v>
      </c>
      <c r="N2843" s="101">
        <f>IF(ISNUMBER(jaar_zip[[#This Row],[graaddagen]]),IF(OR(MONTH(jaar_zip[[#This Row],[Datum]])=1,MONTH(jaar_zip[[#This Row],[Datum]])=2,MONTH(jaar_zip[[#This Row],[Datum]])=11,MONTH(jaar_zip[[#This Row],[Datum]])=12),1.1,IF(OR(MONTH(jaar_zip[[#This Row],[Datum]])=3,MONTH(jaar_zip[[#This Row],[Datum]])=10),1,0.8))*jaar_zip[[#This Row],[graaddagen]],"")</f>
        <v>10.119999999999999</v>
      </c>
      <c r="O2843" s="101">
        <f>IF(ISNUMBER(jaar_zip[[#This Row],[etmaaltemperatuur]]),IF(jaar_zip[[#This Row],[etmaaltemperatuur]]&gt;stookgrens,jaar_zip[[#This Row],[etmaaltemperatuur]]-stookgrens,0),"")</f>
        <v>0</v>
      </c>
    </row>
    <row r="2844" spans="1:15" x14ac:dyDescent="0.3">
      <c r="A2844">
        <v>330</v>
      </c>
      <c r="B2844">
        <v>20240206</v>
      </c>
      <c r="C2844">
        <v>13.6</v>
      </c>
      <c r="D2844">
        <v>9.4</v>
      </c>
      <c r="E2844">
        <v>295</v>
      </c>
      <c r="F2844">
        <v>13</v>
      </c>
      <c r="G2844">
        <v>1007.9</v>
      </c>
      <c r="H2844">
        <v>89</v>
      </c>
      <c r="I2844" s="101" t="s">
        <v>35</v>
      </c>
      <c r="J2844" s="1">
        <f>DATEVALUE(RIGHT(jaar_zip[[#This Row],[YYYYMMDD]],2)&amp;"-"&amp;MID(jaar_zip[[#This Row],[YYYYMMDD]],5,2)&amp;"-"&amp;LEFT(jaar_zip[[#This Row],[YYYYMMDD]],4))</f>
        <v>45328</v>
      </c>
      <c r="K2844" s="101" t="str">
        <f>IF(AND(VALUE(MONTH(jaar_zip[[#This Row],[Datum]]))=1,VALUE(WEEKNUM(jaar_zip[[#This Row],[Datum]],21))&gt;51),RIGHT(YEAR(jaar_zip[[#This Row],[Datum]])-1,2),RIGHT(YEAR(jaar_zip[[#This Row],[Datum]]),2))&amp;"-"&amp; TEXT(WEEKNUM(jaar_zip[[#This Row],[Datum]],21),"00")</f>
        <v>24-06</v>
      </c>
      <c r="L2844" s="101">
        <f>MONTH(jaar_zip[[#This Row],[Datum]])</f>
        <v>2</v>
      </c>
      <c r="M2844" s="101">
        <f>IF(ISNUMBER(jaar_zip[[#This Row],[etmaaltemperatuur]]),IF(jaar_zip[[#This Row],[etmaaltemperatuur]]&lt;stookgrens,stookgrens-jaar_zip[[#This Row],[etmaaltemperatuur]],0),"")</f>
        <v>8.6</v>
      </c>
      <c r="N2844" s="101">
        <f>IF(ISNUMBER(jaar_zip[[#This Row],[graaddagen]]),IF(OR(MONTH(jaar_zip[[#This Row],[Datum]])=1,MONTH(jaar_zip[[#This Row],[Datum]])=2,MONTH(jaar_zip[[#This Row],[Datum]])=11,MONTH(jaar_zip[[#This Row],[Datum]])=12),1.1,IF(OR(MONTH(jaar_zip[[#This Row],[Datum]])=3,MONTH(jaar_zip[[#This Row],[Datum]])=10),1,0.8))*jaar_zip[[#This Row],[graaddagen]],"")</f>
        <v>9.4600000000000009</v>
      </c>
      <c r="O2844" s="101">
        <f>IF(ISNUMBER(jaar_zip[[#This Row],[etmaaltemperatuur]]),IF(jaar_zip[[#This Row],[etmaaltemperatuur]]&gt;stookgrens,jaar_zip[[#This Row],[etmaaltemperatuur]]-stookgrens,0),"")</f>
        <v>0</v>
      </c>
    </row>
    <row r="2845" spans="1:15" x14ac:dyDescent="0.3">
      <c r="A2845">
        <v>330</v>
      </c>
      <c r="B2845">
        <v>20240207</v>
      </c>
      <c r="C2845">
        <v>3.9</v>
      </c>
      <c r="D2845">
        <v>5.0999999999999996</v>
      </c>
      <c r="E2845">
        <v>497</v>
      </c>
      <c r="F2845">
        <v>3.3</v>
      </c>
      <c r="G2845">
        <v>1005.4</v>
      </c>
      <c r="H2845">
        <v>78</v>
      </c>
      <c r="I2845" s="101" t="s">
        <v>35</v>
      </c>
      <c r="J2845" s="1">
        <f>DATEVALUE(RIGHT(jaar_zip[[#This Row],[YYYYMMDD]],2)&amp;"-"&amp;MID(jaar_zip[[#This Row],[YYYYMMDD]],5,2)&amp;"-"&amp;LEFT(jaar_zip[[#This Row],[YYYYMMDD]],4))</f>
        <v>45329</v>
      </c>
      <c r="K2845" s="101" t="str">
        <f>IF(AND(VALUE(MONTH(jaar_zip[[#This Row],[Datum]]))=1,VALUE(WEEKNUM(jaar_zip[[#This Row],[Datum]],21))&gt;51),RIGHT(YEAR(jaar_zip[[#This Row],[Datum]])-1,2),RIGHT(YEAR(jaar_zip[[#This Row],[Datum]]),2))&amp;"-"&amp; TEXT(WEEKNUM(jaar_zip[[#This Row],[Datum]],21),"00")</f>
        <v>24-06</v>
      </c>
      <c r="L2845" s="101">
        <f>MONTH(jaar_zip[[#This Row],[Datum]])</f>
        <v>2</v>
      </c>
      <c r="M2845" s="101">
        <f>IF(ISNUMBER(jaar_zip[[#This Row],[etmaaltemperatuur]]),IF(jaar_zip[[#This Row],[etmaaltemperatuur]]&lt;stookgrens,stookgrens-jaar_zip[[#This Row],[etmaaltemperatuur]],0),"")</f>
        <v>12.9</v>
      </c>
      <c r="N2845" s="101">
        <f>IF(ISNUMBER(jaar_zip[[#This Row],[graaddagen]]),IF(OR(MONTH(jaar_zip[[#This Row],[Datum]])=1,MONTH(jaar_zip[[#This Row],[Datum]])=2,MONTH(jaar_zip[[#This Row],[Datum]])=11,MONTH(jaar_zip[[#This Row],[Datum]])=12),1.1,IF(OR(MONTH(jaar_zip[[#This Row],[Datum]])=3,MONTH(jaar_zip[[#This Row],[Datum]])=10),1,0.8))*jaar_zip[[#This Row],[graaddagen]],"")</f>
        <v>14.190000000000001</v>
      </c>
      <c r="O2845" s="101">
        <f>IF(ISNUMBER(jaar_zip[[#This Row],[etmaaltemperatuur]]),IF(jaar_zip[[#This Row],[etmaaltemperatuur]]&gt;stookgrens,jaar_zip[[#This Row],[etmaaltemperatuur]]-stookgrens,0),"")</f>
        <v>0</v>
      </c>
    </row>
    <row r="2846" spans="1:15" x14ac:dyDescent="0.3">
      <c r="A2846">
        <v>330</v>
      </c>
      <c r="B2846">
        <v>20240208</v>
      </c>
      <c r="C2846">
        <v>5.7</v>
      </c>
      <c r="D2846">
        <v>4.3</v>
      </c>
      <c r="E2846">
        <v>134</v>
      </c>
      <c r="F2846">
        <v>20.5</v>
      </c>
      <c r="G2846">
        <v>995.3</v>
      </c>
      <c r="H2846">
        <v>93</v>
      </c>
      <c r="I2846" s="101" t="s">
        <v>35</v>
      </c>
      <c r="J2846" s="1">
        <f>DATEVALUE(RIGHT(jaar_zip[[#This Row],[YYYYMMDD]],2)&amp;"-"&amp;MID(jaar_zip[[#This Row],[YYYYMMDD]],5,2)&amp;"-"&amp;LEFT(jaar_zip[[#This Row],[YYYYMMDD]],4))</f>
        <v>45330</v>
      </c>
      <c r="K2846" s="101" t="str">
        <f>IF(AND(VALUE(MONTH(jaar_zip[[#This Row],[Datum]]))=1,VALUE(WEEKNUM(jaar_zip[[#This Row],[Datum]],21))&gt;51),RIGHT(YEAR(jaar_zip[[#This Row],[Datum]])-1,2),RIGHT(YEAR(jaar_zip[[#This Row],[Datum]]),2))&amp;"-"&amp; TEXT(WEEKNUM(jaar_zip[[#This Row],[Datum]],21),"00")</f>
        <v>24-06</v>
      </c>
      <c r="L2846" s="101">
        <f>MONTH(jaar_zip[[#This Row],[Datum]])</f>
        <v>2</v>
      </c>
      <c r="M2846" s="101">
        <f>IF(ISNUMBER(jaar_zip[[#This Row],[etmaaltemperatuur]]),IF(jaar_zip[[#This Row],[etmaaltemperatuur]]&lt;stookgrens,stookgrens-jaar_zip[[#This Row],[etmaaltemperatuur]],0),"")</f>
        <v>13.7</v>
      </c>
      <c r="N2846" s="101">
        <f>IF(ISNUMBER(jaar_zip[[#This Row],[graaddagen]]),IF(OR(MONTH(jaar_zip[[#This Row],[Datum]])=1,MONTH(jaar_zip[[#This Row],[Datum]])=2,MONTH(jaar_zip[[#This Row],[Datum]])=11,MONTH(jaar_zip[[#This Row],[Datum]])=12),1.1,IF(OR(MONTH(jaar_zip[[#This Row],[Datum]])=3,MONTH(jaar_zip[[#This Row],[Datum]])=10),1,0.8))*jaar_zip[[#This Row],[graaddagen]],"")</f>
        <v>15.07</v>
      </c>
      <c r="O2846" s="101">
        <f>IF(ISNUMBER(jaar_zip[[#This Row],[etmaaltemperatuur]]),IF(jaar_zip[[#This Row],[etmaaltemperatuur]]&gt;stookgrens,jaar_zip[[#This Row],[etmaaltemperatuur]]-stookgrens,0),"")</f>
        <v>0</v>
      </c>
    </row>
    <row r="2847" spans="1:15" x14ac:dyDescent="0.3">
      <c r="A2847">
        <v>330</v>
      </c>
      <c r="B2847">
        <v>20240209</v>
      </c>
      <c r="C2847">
        <v>8.3000000000000007</v>
      </c>
      <c r="D2847">
        <v>11.1</v>
      </c>
      <c r="E2847">
        <v>380</v>
      </c>
      <c r="F2847">
        <v>4.5</v>
      </c>
      <c r="G2847">
        <v>982.7</v>
      </c>
      <c r="H2847">
        <v>85</v>
      </c>
      <c r="I2847" s="101" t="s">
        <v>35</v>
      </c>
      <c r="J2847" s="1">
        <f>DATEVALUE(RIGHT(jaar_zip[[#This Row],[YYYYMMDD]],2)&amp;"-"&amp;MID(jaar_zip[[#This Row],[YYYYMMDD]],5,2)&amp;"-"&amp;LEFT(jaar_zip[[#This Row],[YYYYMMDD]],4))</f>
        <v>45331</v>
      </c>
      <c r="K2847" s="101" t="str">
        <f>IF(AND(VALUE(MONTH(jaar_zip[[#This Row],[Datum]]))=1,VALUE(WEEKNUM(jaar_zip[[#This Row],[Datum]],21))&gt;51),RIGHT(YEAR(jaar_zip[[#This Row],[Datum]])-1,2),RIGHT(YEAR(jaar_zip[[#This Row],[Datum]]),2))&amp;"-"&amp; TEXT(WEEKNUM(jaar_zip[[#This Row],[Datum]],21),"00")</f>
        <v>24-06</v>
      </c>
      <c r="L2847" s="101">
        <f>MONTH(jaar_zip[[#This Row],[Datum]])</f>
        <v>2</v>
      </c>
      <c r="M2847" s="101">
        <f>IF(ISNUMBER(jaar_zip[[#This Row],[etmaaltemperatuur]]),IF(jaar_zip[[#This Row],[etmaaltemperatuur]]&lt;stookgrens,stookgrens-jaar_zip[[#This Row],[etmaaltemperatuur]],0),"")</f>
        <v>6.9</v>
      </c>
      <c r="N2847" s="101">
        <f>IF(ISNUMBER(jaar_zip[[#This Row],[graaddagen]]),IF(OR(MONTH(jaar_zip[[#This Row],[Datum]])=1,MONTH(jaar_zip[[#This Row],[Datum]])=2,MONTH(jaar_zip[[#This Row],[Datum]])=11,MONTH(jaar_zip[[#This Row],[Datum]])=12),1.1,IF(OR(MONTH(jaar_zip[[#This Row],[Datum]])=3,MONTH(jaar_zip[[#This Row],[Datum]])=10),1,0.8))*jaar_zip[[#This Row],[graaddagen]],"")</f>
        <v>7.5900000000000007</v>
      </c>
      <c r="O2847" s="101">
        <f>IF(ISNUMBER(jaar_zip[[#This Row],[etmaaltemperatuur]]),IF(jaar_zip[[#This Row],[etmaaltemperatuur]]&gt;stookgrens,jaar_zip[[#This Row],[etmaaltemperatuur]]-stookgrens,0),"")</f>
        <v>0</v>
      </c>
    </row>
    <row r="2848" spans="1:15" x14ac:dyDescent="0.3">
      <c r="A2848">
        <v>330</v>
      </c>
      <c r="B2848">
        <v>20240210</v>
      </c>
      <c r="C2848">
        <v>4.5</v>
      </c>
      <c r="D2848">
        <v>10.8</v>
      </c>
      <c r="E2848">
        <v>342</v>
      </c>
      <c r="F2848">
        <v>0.1</v>
      </c>
      <c r="G2848">
        <v>985.6</v>
      </c>
      <c r="H2848">
        <v>87</v>
      </c>
      <c r="I2848" s="101" t="s">
        <v>35</v>
      </c>
      <c r="J2848" s="1">
        <f>DATEVALUE(RIGHT(jaar_zip[[#This Row],[YYYYMMDD]],2)&amp;"-"&amp;MID(jaar_zip[[#This Row],[YYYYMMDD]],5,2)&amp;"-"&amp;LEFT(jaar_zip[[#This Row],[YYYYMMDD]],4))</f>
        <v>45332</v>
      </c>
      <c r="K2848" s="101" t="str">
        <f>IF(AND(VALUE(MONTH(jaar_zip[[#This Row],[Datum]]))=1,VALUE(WEEKNUM(jaar_zip[[#This Row],[Datum]],21))&gt;51),RIGHT(YEAR(jaar_zip[[#This Row],[Datum]])-1,2),RIGHT(YEAR(jaar_zip[[#This Row],[Datum]]),2))&amp;"-"&amp; TEXT(WEEKNUM(jaar_zip[[#This Row],[Datum]],21),"00")</f>
        <v>24-06</v>
      </c>
      <c r="L2848" s="101">
        <f>MONTH(jaar_zip[[#This Row],[Datum]])</f>
        <v>2</v>
      </c>
      <c r="M2848" s="101">
        <f>IF(ISNUMBER(jaar_zip[[#This Row],[etmaaltemperatuur]]),IF(jaar_zip[[#This Row],[etmaaltemperatuur]]&lt;stookgrens,stookgrens-jaar_zip[[#This Row],[etmaaltemperatuur]],0),"")</f>
        <v>7.1999999999999993</v>
      </c>
      <c r="N2848" s="101">
        <f>IF(ISNUMBER(jaar_zip[[#This Row],[graaddagen]]),IF(OR(MONTH(jaar_zip[[#This Row],[Datum]])=1,MONTH(jaar_zip[[#This Row],[Datum]])=2,MONTH(jaar_zip[[#This Row],[Datum]])=11,MONTH(jaar_zip[[#This Row],[Datum]])=12),1.1,IF(OR(MONTH(jaar_zip[[#This Row],[Datum]])=3,MONTH(jaar_zip[[#This Row],[Datum]])=10),1,0.8))*jaar_zip[[#This Row],[graaddagen]],"")</f>
        <v>7.92</v>
      </c>
      <c r="O2848" s="101">
        <f>IF(ISNUMBER(jaar_zip[[#This Row],[etmaaltemperatuur]]),IF(jaar_zip[[#This Row],[etmaaltemperatuur]]&gt;stookgrens,jaar_zip[[#This Row],[etmaaltemperatuur]]-stookgrens,0),"")</f>
        <v>0</v>
      </c>
    </row>
    <row r="2849" spans="1:15" x14ac:dyDescent="0.3">
      <c r="A2849">
        <v>330</v>
      </c>
      <c r="B2849">
        <v>20240211</v>
      </c>
      <c r="C2849">
        <v>4.9000000000000004</v>
      </c>
      <c r="D2849">
        <v>8.4</v>
      </c>
      <c r="E2849">
        <v>306</v>
      </c>
      <c r="F2849">
        <v>1</v>
      </c>
      <c r="G2849">
        <v>990.8</v>
      </c>
      <c r="H2849">
        <v>92</v>
      </c>
      <c r="I2849" s="101" t="s">
        <v>35</v>
      </c>
      <c r="J2849" s="1">
        <f>DATEVALUE(RIGHT(jaar_zip[[#This Row],[YYYYMMDD]],2)&amp;"-"&amp;MID(jaar_zip[[#This Row],[YYYYMMDD]],5,2)&amp;"-"&amp;LEFT(jaar_zip[[#This Row],[YYYYMMDD]],4))</f>
        <v>45333</v>
      </c>
      <c r="K2849" s="101" t="str">
        <f>IF(AND(VALUE(MONTH(jaar_zip[[#This Row],[Datum]]))=1,VALUE(WEEKNUM(jaar_zip[[#This Row],[Datum]],21))&gt;51),RIGHT(YEAR(jaar_zip[[#This Row],[Datum]])-1,2),RIGHT(YEAR(jaar_zip[[#This Row],[Datum]]),2))&amp;"-"&amp; TEXT(WEEKNUM(jaar_zip[[#This Row],[Datum]],21),"00")</f>
        <v>24-06</v>
      </c>
      <c r="L2849" s="101">
        <f>MONTH(jaar_zip[[#This Row],[Datum]])</f>
        <v>2</v>
      </c>
      <c r="M2849" s="101">
        <f>IF(ISNUMBER(jaar_zip[[#This Row],[etmaaltemperatuur]]),IF(jaar_zip[[#This Row],[etmaaltemperatuur]]&lt;stookgrens,stookgrens-jaar_zip[[#This Row],[etmaaltemperatuur]],0),"")</f>
        <v>9.6</v>
      </c>
      <c r="N2849" s="101">
        <f>IF(ISNUMBER(jaar_zip[[#This Row],[graaddagen]]),IF(OR(MONTH(jaar_zip[[#This Row],[Datum]])=1,MONTH(jaar_zip[[#This Row],[Datum]])=2,MONTH(jaar_zip[[#This Row],[Datum]])=11,MONTH(jaar_zip[[#This Row],[Datum]])=12),1.1,IF(OR(MONTH(jaar_zip[[#This Row],[Datum]])=3,MONTH(jaar_zip[[#This Row],[Datum]])=10),1,0.8))*jaar_zip[[#This Row],[graaddagen]],"")</f>
        <v>10.56</v>
      </c>
      <c r="O2849" s="101">
        <f>IF(ISNUMBER(jaar_zip[[#This Row],[etmaaltemperatuur]]),IF(jaar_zip[[#This Row],[etmaaltemperatuur]]&gt;stookgrens,jaar_zip[[#This Row],[etmaaltemperatuur]]-stookgrens,0),"")</f>
        <v>0</v>
      </c>
    </row>
    <row r="2850" spans="1:15" x14ac:dyDescent="0.3">
      <c r="A2850">
        <v>330</v>
      </c>
      <c r="B2850">
        <v>20240212</v>
      </c>
      <c r="C2850">
        <v>5.2</v>
      </c>
      <c r="D2850">
        <v>7.2</v>
      </c>
      <c r="E2850">
        <v>505</v>
      </c>
      <c r="F2850">
        <v>0</v>
      </c>
      <c r="G2850">
        <v>1005.2</v>
      </c>
      <c r="H2850">
        <v>85</v>
      </c>
      <c r="I2850" s="101" t="s">
        <v>35</v>
      </c>
      <c r="J2850" s="1">
        <f>DATEVALUE(RIGHT(jaar_zip[[#This Row],[YYYYMMDD]],2)&amp;"-"&amp;MID(jaar_zip[[#This Row],[YYYYMMDD]],5,2)&amp;"-"&amp;LEFT(jaar_zip[[#This Row],[YYYYMMDD]],4))</f>
        <v>45334</v>
      </c>
      <c r="K2850" s="101" t="str">
        <f>IF(AND(VALUE(MONTH(jaar_zip[[#This Row],[Datum]]))=1,VALUE(WEEKNUM(jaar_zip[[#This Row],[Datum]],21))&gt;51),RIGHT(YEAR(jaar_zip[[#This Row],[Datum]])-1,2),RIGHT(YEAR(jaar_zip[[#This Row],[Datum]]),2))&amp;"-"&amp; TEXT(WEEKNUM(jaar_zip[[#This Row],[Datum]],21),"00")</f>
        <v>24-07</v>
      </c>
      <c r="L2850" s="101">
        <f>MONTH(jaar_zip[[#This Row],[Datum]])</f>
        <v>2</v>
      </c>
      <c r="M2850" s="101">
        <f>IF(ISNUMBER(jaar_zip[[#This Row],[etmaaltemperatuur]]),IF(jaar_zip[[#This Row],[etmaaltemperatuur]]&lt;stookgrens,stookgrens-jaar_zip[[#This Row],[etmaaltemperatuur]],0),"")</f>
        <v>10.8</v>
      </c>
      <c r="N2850" s="101">
        <f>IF(ISNUMBER(jaar_zip[[#This Row],[graaddagen]]),IF(OR(MONTH(jaar_zip[[#This Row],[Datum]])=1,MONTH(jaar_zip[[#This Row],[Datum]])=2,MONTH(jaar_zip[[#This Row],[Datum]])=11,MONTH(jaar_zip[[#This Row],[Datum]])=12),1.1,IF(OR(MONTH(jaar_zip[[#This Row],[Datum]])=3,MONTH(jaar_zip[[#This Row],[Datum]])=10),1,0.8))*jaar_zip[[#This Row],[graaddagen]],"")</f>
        <v>11.880000000000003</v>
      </c>
      <c r="O2850" s="101">
        <f>IF(ISNUMBER(jaar_zip[[#This Row],[etmaaltemperatuur]]),IF(jaar_zip[[#This Row],[etmaaltemperatuur]]&gt;stookgrens,jaar_zip[[#This Row],[etmaaltemperatuur]]-stookgrens,0),"")</f>
        <v>0</v>
      </c>
    </row>
    <row r="2851" spans="1:15" x14ac:dyDescent="0.3">
      <c r="A2851">
        <v>330</v>
      </c>
      <c r="B2851">
        <v>20240213</v>
      </c>
      <c r="C2851">
        <v>7.5</v>
      </c>
      <c r="D2851">
        <v>7.6</v>
      </c>
      <c r="E2851">
        <v>545</v>
      </c>
      <c r="F2851">
        <v>2.8</v>
      </c>
      <c r="G2851">
        <v>1014.2</v>
      </c>
      <c r="H2851">
        <v>84</v>
      </c>
      <c r="I2851" s="101" t="s">
        <v>35</v>
      </c>
      <c r="J2851" s="1">
        <f>DATEVALUE(RIGHT(jaar_zip[[#This Row],[YYYYMMDD]],2)&amp;"-"&amp;MID(jaar_zip[[#This Row],[YYYYMMDD]],5,2)&amp;"-"&amp;LEFT(jaar_zip[[#This Row],[YYYYMMDD]],4))</f>
        <v>45335</v>
      </c>
      <c r="K2851" s="101" t="str">
        <f>IF(AND(VALUE(MONTH(jaar_zip[[#This Row],[Datum]]))=1,VALUE(WEEKNUM(jaar_zip[[#This Row],[Datum]],21))&gt;51),RIGHT(YEAR(jaar_zip[[#This Row],[Datum]])-1,2),RIGHT(YEAR(jaar_zip[[#This Row],[Datum]]),2))&amp;"-"&amp; TEXT(WEEKNUM(jaar_zip[[#This Row],[Datum]],21),"00")</f>
        <v>24-07</v>
      </c>
      <c r="L2851" s="101">
        <f>MONTH(jaar_zip[[#This Row],[Datum]])</f>
        <v>2</v>
      </c>
      <c r="M2851" s="101">
        <f>IF(ISNUMBER(jaar_zip[[#This Row],[etmaaltemperatuur]]),IF(jaar_zip[[#This Row],[etmaaltemperatuur]]&lt;stookgrens,stookgrens-jaar_zip[[#This Row],[etmaaltemperatuur]],0),"")</f>
        <v>10.4</v>
      </c>
      <c r="N2851" s="101">
        <f>IF(ISNUMBER(jaar_zip[[#This Row],[graaddagen]]),IF(OR(MONTH(jaar_zip[[#This Row],[Datum]])=1,MONTH(jaar_zip[[#This Row],[Datum]])=2,MONTH(jaar_zip[[#This Row],[Datum]])=11,MONTH(jaar_zip[[#This Row],[Datum]])=12),1.1,IF(OR(MONTH(jaar_zip[[#This Row],[Datum]])=3,MONTH(jaar_zip[[#This Row],[Datum]])=10),1,0.8))*jaar_zip[[#This Row],[graaddagen]],"")</f>
        <v>11.440000000000001</v>
      </c>
      <c r="O2851" s="101">
        <f>IF(ISNUMBER(jaar_zip[[#This Row],[etmaaltemperatuur]]),IF(jaar_zip[[#This Row],[etmaaltemperatuur]]&gt;stookgrens,jaar_zip[[#This Row],[etmaaltemperatuur]]-stookgrens,0),"")</f>
        <v>0</v>
      </c>
    </row>
    <row r="2852" spans="1:15" x14ac:dyDescent="0.3">
      <c r="A2852">
        <v>330</v>
      </c>
      <c r="B2852">
        <v>20240214</v>
      </c>
      <c r="C2852">
        <v>9.4</v>
      </c>
      <c r="D2852">
        <v>10.6</v>
      </c>
      <c r="E2852">
        <v>121</v>
      </c>
      <c r="F2852">
        <v>3</v>
      </c>
      <c r="G2852">
        <v>1014.1</v>
      </c>
      <c r="H2852">
        <v>96</v>
      </c>
      <c r="I2852" s="101" t="s">
        <v>35</v>
      </c>
      <c r="J2852" s="1">
        <f>DATEVALUE(RIGHT(jaar_zip[[#This Row],[YYYYMMDD]],2)&amp;"-"&amp;MID(jaar_zip[[#This Row],[YYYYMMDD]],5,2)&amp;"-"&amp;LEFT(jaar_zip[[#This Row],[YYYYMMDD]],4))</f>
        <v>45336</v>
      </c>
      <c r="K2852" s="101" t="str">
        <f>IF(AND(VALUE(MONTH(jaar_zip[[#This Row],[Datum]]))=1,VALUE(WEEKNUM(jaar_zip[[#This Row],[Datum]],21))&gt;51),RIGHT(YEAR(jaar_zip[[#This Row],[Datum]])-1,2),RIGHT(YEAR(jaar_zip[[#This Row],[Datum]]),2))&amp;"-"&amp; TEXT(WEEKNUM(jaar_zip[[#This Row],[Datum]],21),"00")</f>
        <v>24-07</v>
      </c>
      <c r="L2852" s="101">
        <f>MONTH(jaar_zip[[#This Row],[Datum]])</f>
        <v>2</v>
      </c>
      <c r="M2852" s="101">
        <f>IF(ISNUMBER(jaar_zip[[#This Row],[etmaaltemperatuur]]),IF(jaar_zip[[#This Row],[etmaaltemperatuur]]&lt;stookgrens,stookgrens-jaar_zip[[#This Row],[etmaaltemperatuur]],0),"")</f>
        <v>7.4</v>
      </c>
      <c r="N2852" s="101">
        <f>IF(ISNUMBER(jaar_zip[[#This Row],[graaddagen]]),IF(OR(MONTH(jaar_zip[[#This Row],[Datum]])=1,MONTH(jaar_zip[[#This Row],[Datum]])=2,MONTH(jaar_zip[[#This Row],[Datum]])=11,MONTH(jaar_zip[[#This Row],[Datum]])=12),1.1,IF(OR(MONTH(jaar_zip[[#This Row],[Datum]])=3,MONTH(jaar_zip[[#This Row],[Datum]])=10),1,0.8))*jaar_zip[[#This Row],[graaddagen]],"")</f>
        <v>8.14</v>
      </c>
      <c r="O2852" s="101">
        <f>IF(ISNUMBER(jaar_zip[[#This Row],[etmaaltemperatuur]]),IF(jaar_zip[[#This Row],[etmaaltemperatuur]]&gt;stookgrens,jaar_zip[[#This Row],[etmaaltemperatuur]]-stookgrens,0),"")</f>
        <v>0</v>
      </c>
    </row>
    <row r="2853" spans="1:15" x14ac:dyDescent="0.3">
      <c r="A2853">
        <v>330</v>
      </c>
      <c r="B2853">
        <v>20240215</v>
      </c>
      <c r="C2853">
        <v>7</v>
      </c>
      <c r="D2853">
        <v>13.4</v>
      </c>
      <c r="E2853">
        <v>492</v>
      </c>
      <c r="F2853">
        <v>8</v>
      </c>
      <c r="G2853">
        <v>1011.6</v>
      </c>
      <c r="H2853">
        <v>83</v>
      </c>
      <c r="I2853" s="101" t="s">
        <v>35</v>
      </c>
      <c r="J2853" s="1">
        <f>DATEVALUE(RIGHT(jaar_zip[[#This Row],[YYYYMMDD]],2)&amp;"-"&amp;MID(jaar_zip[[#This Row],[YYYYMMDD]],5,2)&amp;"-"&amp;LEFT(jaar_zip[[#This Row],[YYYYMMDD]],4))</f>
        <v>45337</v>
      </c>
      <c r="K2853" s="101" t="str">
        <f>IF(AND(VALUE(MONTH(jaar_zip[[#This Row],[Datum]]))=1,VALUE(WEEKNUM(jaar_zip[[#This Row],[Datum]],21))&gt;51),RIGHT(YEAR(jaar_zip[[#This Row],[Datum]])-1,2),RIGHT(YEAR(jaar_zip[[#This Row],[Datum]]),2))&amp;"-"&amp; TEXT(WEEKNUM(jaar_zip[[#This Row],[Datum]],21),"00")</f>
        <v>24-07</v>
      </c>
      <c r="L2853" s="101">
        <f>MONTH(jaar_zip[[#This Row],[Datum]])</f>
        <v>2</v>
      </c>
      <c r="M2853" s="101">
        <f>IF(ISNUMBER(jaar_zip[[#This Row],[etmaaltemperatuur]]),IF(jaar_zip[[#This Row],[etmaaltemperatuur]]&lt;stookgrens,stookgrens-jaar_zip[[#This Row],[etmaaltemperatuur]],0),"")</f>
        <v>4.5999999999999996</v>
      </c>
      <c r="N2853" s="101">
        <f>IF(ISNUMBER(jaar_zip[[#This Row],[graaddagen]]),IF(OR(MONTH(jaar_zip[[#This Row],[Datum]])=1,MONTH(jaar_zip[[#This Row],[Datum]])=2,MONTH(jaar_zip[[#This Row],[Datum]])=11,MONTH(jaar_zip[[#This Row],[Datum]])=12),1.1,IF(OR(MONTH(jaar_zip[[#This Row],[Datum]])=3,MONTH(jaar_zip[[#This Row],[Datum]])=10),1,0.8))*jaar_zip[[#This Row],[graaddagen]],"")</f>
        <v>5.0599999999999996</v>
      </c>
      <c r="O2853" s="101">
        <f>IF(ISNUMBER(jaar_zip[[#This Row],[etmaaltemperatuur]]),IF(jaar_zip[[#This Row],[etmaaltemperatuur]]&gt;stookgrens,jaar_zip[[#This Row],[etmaaltemperatuur]]-stookgrens,0),"")</f>
        <v>0</v>
      </c>
    </row>
    <row r="2854" spans="1:15" x14ac:dyDescent="0.3">
      <c r="A2854">
        <v>330</v>
      </c>
      <c r="B2854">
        <v>20240216</v>
      </c>
      <c r="C2854">
        <v>6.4</v>
      </c>
      <c r="D2854">
        <v>11.2</v>
      </c>
      <c r="E2854">
        <v>409</v>
      </c>
      <c r="F2854">
        <v>1</v>
      </c>
      <c r="G2854">
        <v>1014.5</v>
      </c>
      <c r="H2854">
        <v>83</v>
      </c>
      <c r="I2854" s="101" t="s">
        <v>35</v>
      </c>
      <c r="J2854" s="1">
        <f>DATEVALUE(RIGHT(jaar_zip[[#This Row],[YYYYMMDD]],2)&amp;"-"&amp;MID(jaar_zip[[#This Row],[YYYYMMDD]],5,2)&amp;"-"&amp;LEFT(jaar_zip[[#This Row],[YYYYMMDD]],4))</f>
        <v>45338</v>
      </c>
      <c r="K2854" s="101" t="str">
        <f>IF(AND(VALUE(MONTH(jaar_zip[[#This Row],[Datum]]))=1,VALUE(WEEKNUM(jaar_zip[[#This Row],[Datum]],21))&gt;51),RIGHT(YEAR(jaar_zip[[#This Row],[Datum]])-1,2),RIGHT(YEAR(jaar_zip[[#This Row],[Datum]]),2))&amp;"-"&amp; TEXT(WEEKNUM(jaar_zip[[#This Row],[Datum]],21),"00")</f>
        <v>24-07</v>
      </c>
      <c r="L2854" s="101">
        <f>MONTH(jaar_zip[[#This Row],[Datum]])</f>
        <v>2</v>
      </c>
      <c r="M2854" s="101">
        <f>IF(ISNUMBER(jaar_zip[[#This Row],[etmaaltemperatuur]]),IF(jaar_zip[[#This Row],[etmaaltemperatuur]]&lt;stookgrens,stookgrens-jaar_zip[[#This Row],[etmaaltemperatuur]],0),"")</f>
        <v>6.8000000000000007</v>
      </c>
      <c r="N2854" s="101">
        <f>IF(ISNUMBER(jaar_zip[[#This Row],[graaddagen]]),IF(OR(MONTH(jaar_zip[[#This Row],[Datum]])=1,MONTH(jaar_zip[[#This Row],[Datum]])=2,MONTH(jaar_zip[[#This Row],[Datum]])=11,MONTH(jaar_zip[[#This Row],[Datum]])=12),1.1,IF(OR(MONTH(jaar_zip[[#This Row],[Datum]])=3,MONTH(jaar_zip[[#This Row],[Datum]])=10),1,0.8))*jaar_zip[[#This Row],[graaddagen]],"")</f>
        <v>7.4800000000000013</v>
      </c>
      <c r="O2854" s="101">
        <f>IF(ISNUMBER(jaar_zip[[#This Row],[etmaaltemperatuur]]),IF(jaar_zip[[#This Row],[etmaaltemperatuur]]&gt;stookgrens,jaar_zip[[#This Row],[etmaaltemperatuur]]-stookgrens,0),"")</f>
        <v>0</v>
      </c>
    </row>
    <row r="2855" spans="1:15" x14ac:dyDescent="0.3">
      <c r="A2855">
        <v>330</v>
      </c>
      <c r="B2855">
        <v>20240217</v>
      </c>
      <c r="C2855">
        <v>5</v>
      </c>
      <c r="D2855">
        <v>10.3</v>
      </c>
      <c r="E2855">
        <v>346</v>
      </c>
      <c r="F2855">
        <v>0</v>
      </c>
      <c r="G2855">
        <v>1030</v>
      </c>
      <c r="H2855">
        <v>86</v>
      </c>
      <c r="I2855" s="101" t="s">
        <v>35</v>
      </c>
      <c r="J2855" s="1">
        <f>DATEVALUE(RIGHT(jaar_zip[[#This Row],[YYYYMMDD]],2)&amp;"-"&amp;MID(jaar_zip[[#This Row],[YYYYMMDD]],5,2)&amp;"-"&amp;LEFT(jaar_zip[[#This Row],[YYYYMMDD]],4))</f>
        <v>45339</v>
      </c>
      <c r="K2855" s="101" t="str">
        <f>IF(AND(VALUE(MONTH(jaar_zip[[#This Row],[Datum]]))=1,VALUE(WEEKNUM(jaar_zip[[#This Row],[Datum]],21))&gt;51),RIGHT(YEAR(jaar_zip[[#This Row],[Datum]])-1,2),RIGHT(YEAR(jaar_zip[[#This Row],[Datum]]),2))&amp;"-"&amp; TEXT(WEEKNUM(jaar_zip[[#This Row],[Datum]],21),"00")</f>
        <v>24-07</v>
      </c>
      <c r="L2855" s="101">
        <f>MONTH(jaar_zip[[#This Row],[Datum]])</f>
        <v>2</v>
      </c>
      <c r="M2855" s="101">
        <f>IF(ISNUMBER(jaar_zip[[#This Row],[etmaaltemperatuur]]),IF(jaar_zip[[#This Row],[etmaaltemperatuur]]&lt;stookgrens,stookgrens-jaar_zip[[#This Row],[etmaaltemperatuur]],0),"")</f>
        <v>7.6999999999999993</v>
      </c>
      <c r="N2855" s="101">
        <f>IF(ISNUMBER(jaar_zip[[#This Row],[graaddagen]]),IF(OR(MONTH(jaar_zip[[#This Row],[Datum]])=1,MONTH(jaar_zip[[#This Row],[Datum]])=2,MONTH(jaar_zip[[#This Row],[Datum]])=11,MONTH(jaar_zip[[#This Row],[Datum]])=12),1.1,IF(OR(MONTH(jaar_zip[[#This Row],[Datum]])=3,MONTH(jaar_zip[[#This Row],[Datum]])=10),1,0.8))*jaar_zip[[#This Row],[graaddagen]],"")</f>
        <v>8.4700000000000006</v>
      </c>
      <c r="O2855" s="101">
        <f>IF(ISNUMBER(jaar_zip[[#This Row],[etmaaltemperatuur]]),IF(jaar_zip[[#This Row],[etmaaltemperatuur]]&gt;stookgrens,jaar_zip[[#This Row],[etmaaltemperatuur]]-stookgrens,0),"")</f>
        <v>0</v>
      </c>
    </row>
    <row r="2856" spans="1:15" x14ac:dyDescent="0.3">
      <c r="A2856">
        <v>330</v>
      </c>
      <c r="B2856">
        <v>20240218</v>
      </c>
      <c r="C2856">
        <v>9.6999999999999993</v>
      </c>
      <c r="D2856">
        <v>9.1999999999999993</v>
      </c>
      <c r="E2856">
        <v>158</v>
      </c>
      <c r="F2856">
        <v>14.8</v>
      </c>
      <c r="G2856">
        <v>1024.0999999999999</v>
      </c>
      <c r="H2856">
        <v>93</v>
      </c>
      <c r="I2856" s="101" t="s">
        <v>35</v>
      </c>
      <c r="J2856" s="1">
        <f>DATEVALUE(RIGHT(jaar_zip[[#This Row],[YYYYMMDD]],2)&amp;"-"&amp;MID(jaar_zip[[#This Row],[YYYYMMDD]],5,2)&amp;"-"&amp;LEFT(jaar_zip[[#This Row],[YYYYMMDD]],4))</f>
        <v>45340</v>
      </c>
      <c r="K2856" s="101" t="str">
        <f>IF(AND(VALUE(MONTH(jaar_zip[[#This Row],[Datum]]))=1,VALUE(WEEKNUM(jaar_zip[[#This Row],[Datum]],21))&gt;51),RIGHT(YEAR(jaar_zip[[#This Row],[Datum]])-1,2),RIGHT(YEAR(jaar_zip[[#This Row],[Datum]]),2))&amp;"-"&amp; TEXT(WEEKNUM(jaar_zip[[#This Row],[Datum]],21),"00")</f>
        <v>24-07</v>
      </c>
      <c r="L2856" s="101">
        <f>MONTH(jaar_zip[[#This Row],[Datum]])</f>
        <v>2</v>
      </c>
      <c r="M2856" s="101">
        <f>IF(ISNUMBER(jaar_zip[[#This Row],[etmaaltemperatuur]]),IF(jaar_zip[[#This Row],[etmaaltemperatuur]]&lt;stookgrens,stookgrens-jaar_zip[[#This Row],[etmaaltemperatuur]],0),"")</f>
        <v>8.8000000000000007</v>
      </c>
      <c r="N2856" s="101">
        <f>IF(ISNUMBER(jaar_zip[[#This Row],[graaddagen]]),IF(OR(MONTH(jaar_zip[[#This Row],[Datum]])=1,MONTH(jaar_zip[[#This Row],[Datum]])=2,MONTH(jaar_zip[[#This Row],[Datum]])=11,MONTH(jaar_zip[[#This Row],[Datum]])=12),1.1,IF(OR(MONTH(jaar_zip[[#This Row],[Datum]])=3,MONTH(jaar_zip[[#This Row],[Datum]])=10),1,0.8))*jaar_zip[[#This Row],[graaddagen]],"")</f>
        <v>9.6800000000000015</v>
      </c>
      <c r="O2856" s="101">
        <f>IF(ISNUMBER(jaar_zip[[#This Row],[etmaaltemperatuur]]),IF(jaar_zip[[#This Row],[etmaaltemperatuur]]&gt;stookgrens,jaar_zip[[#This Row],[etmaaltemperatuur]]-stookgrens,0),"")</f>
        <v>0</v>
      </c>
    </row>
    <row r="2857" spans="1:15" x14ac:dyDescent="0.3">
      <c r="A2857">
        <v>330</v>
      </c>
      <c r="B2857">
        <v>20240219</v>
      </c>
      <c r="C2857">
        <v>7.3</v>
      </c>
      <c r="D2857">
        <v>9</v>
      </c>
      <c r="E2857">
        <v>290</v>
      </c>
      <c r="F2857">
        <v>1.2</v>
      </c>
      <c r="G2857">
        <v>1027.0999999999999</v>
      </c>
      <c r="H2857">
        <v>89</v>
      </c>
      <c r="I2857" s="101" t="s">
        <v>35</v>
      </c>
      <c r="J2857" s="1">
        <f>DATEVALUE(RIGHT(jaar_zip[[#This Row],[YYYYMMDD]],2)&amp;"-"&amp;MID(jaar_zip[[#This Row],[YYYYMMDD]],5,2)&amp;"-"&amp;LEFT(jaar_zip[[#This Row],[YYYYMMDD]],4))</f>
        <v>45341</v>
      </c>
      <c r="K2857" s="101" t="str">
        <f>IF(AND(VALUE(MONTH(jaar_zip[[#This Row],[Datum]]))=1,VALUE(WEEKNUM(jaar_zip[[#This Row],[Datum]],21))&gt;51),RIGHT(YEAR(jaar_zip[[#This Row],[Datum]])-1,2),RIGHT(YEAR(jaar_zip[[#This Row],[Datum]]),2))&amp;"-"&amp; TEXT(WEEKNUM(jaar_zip[[#This Row],[Datum]],21),"00")</f>
        <v>24-08</v>
      </c>
      <c r="L2857" s="101">
        <f>MONTH(jaar_zip[[#This Row],[Datum]])</f>
        <v>2</v>
      </c>
      <c r="M2857" s="101">
        <f>IF(ISNUMBER(jaar_zip[[#This Row],[etmaaltemperatuur]]),IF(jaar_zip[[#This Row],[etmaaltemperatuur]]&lt;stookgrens,stookgrens-jaar_zip[[#This Row],[etmaaltemperatuur]],0),"")</f>
        <v>9</v>
      </c>
      <c r="N2857" s="101">
        <f>IF(ISNUMBER(jaar_zip[[#This Row],[graaddagen]]),IF(OR(MONTH(jaar_zip[[#This Row],[Datum]])=1,MONTH(jaar_zip[[#This Row],[Datum]])=2,MONTH(jaar_zip[[#This Row],[Datum]])=11,MONTH(jaar_zip[[#This Row],[Datum]])=12),1.1,IF(OR(MONTH(jaar_zip[[#This Row],[Datum]])=3,MONTH(jaar_zip[[#This Row],[Datum]])=10),1,0.8))*jaar_zip[[#This Row],[graaddagen]],"")</f>
        <v>9.9</v>
      </c>
      <c r="O2857" s="101">
        <f>IF(ISNUMBER(jaar_zip[[#This Row],[etmaaltemperatuur]]),IF(jaar_zip[[#This Row],[etmaaltemperatuur]]&gt;stookgrens,jaar_zip[[#This Row],[etmaaltemperatuur]]-stookgrens,0),"")</f>
        <v>0</v>
      </c>
    </row>
    <row r="2858" spans="1:15" x14ac:dyDescent="0.3">
      <c r="A2858">
        <v>330</v>
      </c>
      <c r="B2858">
        <v>20240220</v>
      </c>
      <c r="C2858">
        <v>8.1</v>
      </c>
      <c r="D2858">
        <v>9</v>
      </c>
      <c r="E2858">
        <v>468</v>
      </c>
      <c r="F2858">
        <v>0</v>
      </c>
      <c r="G2858">
        <v>1025.5999999999999</v>
      </c>
      <c r="H2858">
        <v>88</v>
      </c>
      <c r="I2858" s="101" t="s">
        <v>35</v>
      </c>
      <c r="J2858" s="1">
        <f>DATEVALUE(RIGHT(jaar_zip[[#This Row],[YYYYMMDD]],2)&amp;"-"&amp;MID(jaar_zip[[#This Row],[YYYYMMDD]],5,2)&amp;"-"&amp;LEFT(jaar_zip[[#This Row],[YYYYMMDD]],4))</f>
        <v>45342</v>
      </c>
      <c r="K2858" s="101" t="str">
        <f>IF(AND(VALUE(MONTH(jaar_zip[[#This Row],[Datum]]))=1,VALUE(WEEKNUM(jaar_zip[[#This Row],[Datum]],21))&gt;51),RIGHT(YEAR(jaar_zip[[#This Row],[Datum]])-1,2),RIGHT(YEAR(jaar_zip[[#This Row],[Datum]]),2))&amp;"-"&amp; TEXT(WEEKNUM(jaar_zip[[#This Row],[Datum]],21),"00")</f>
        <v>24-08</v>
      </c>
      <c r="L2858" s="101">
        <f>MONTH(jaar_zip[[#This Row],[Datum]])</f>
        <v>2</v>
      </c>
      <c r="M2858" s="101">
        <f>IF(ISNUMBER(jaar_zip[[#This Row],[etmaaltemperatuur]]),IF(jaar_zip[[#This Row],[etmaaltemperatuur]]&lt;stookgrens,stookgrens-jaar_zip[[#This Row],[etmaaltemperatuur]],0),"")</f>
        <v>9</v>
      </c>
      <c r="N2858" s="101">
        <f>IF(ISNUMBER(jaar_zip[[#This Row],[graaddagen]]),IF(OR(MONTH(jaar_zip[[#This Row],[Datum]])=1,MONTH(jaar_zip[[#This Row],[Datum]])=2,MONTH(jaar_zip[[#This Row],[Datum]])=11,MONTH(jaar_zip[[#This Row],[Datum]])=12),1.1,IF(OR(MONTH(jaar_zip[[#This Row],[Datum]])=3,MONTH(jaar_zip[[#This Row],[Datum]])=10),1,0.8))*jaar_zip[[#This Row],[graaddagen]],"")</f>
        <v>9.9</v>
      </c>
      <c r="O2858" s="101">
        <f>IF(ISNUMBER(jaar_zip[[#This Row],[etmaaltemperatuur]]),IF(jaar_zip[[#This Row],[etmaaltemperatuur]]&gt;stookgrens,jaar_zip[[#This Row],[etmaaltemperatuur]]-stookgrens,0),"")</f>
        <v>0</v>
      </c>
    </row>
    <row r="2859" spans="1:15" x14ac:dyDescent="0.3">
      <c r="A2859">
        <v>330</v>
      </c>
      <c r="B2859">
        <v>20240221</v>
      </c>
      <c r="C2859">
        <v>9.8000000000000007</v>
      </c>
      <c r="D2859">
        <v>9.3000000000000007</v>
      </c>
      <c r="E2859">
        <v>294</v>
      </c>
      <c r="F2859">
        <v>6.7</v>
      </c>
      <c r="G2859">
        <v>1009.2</v>
      </c>
      <c r="H2859">
        <v>90</v>
      </c>
      <c r="I2859" s="101" t="s">
        <v>35</v>
      </c>
      <c r="J2859" s="1">
        <f>DATEVALUE(RIGHT(jaar_zip[[#This Row],[YYYYMMDD]],2)&amp;"-"&amp;MID(jaar_zip[[#This Row],[YYYYMMDD]],5,2)&amp;"-"&amp;LEFT(jaar_zip[[#This Row],[YYYYMMDD]],4))</f>
        <v>45343</v>
      </c>
      <c r="K2859" s="101" t="str">
        <f>IF(AND(VALUE(MONTH(jaar_zip[[#This Row],[Datum]]))=1,VALUE(WEEKNUM(jaar_zip[[#This Row],[Datum]],21))&gt;51),RIGHT(YEAR(jaar_zip[[#This Row],[Datum]])-1,2),RIGHT(YEAR(jaar_zip[[#This Row],[Datum]]),2))&amp;"-"&amp; TEXT(WEEKNUM(jaar_zip[[#This Row],[Datum]],21),"00")</f>
        <v>24-08</v>
      </c>
      <c r="L2859" s="101">
        <f>MONTH(jaar_zip[[#This Row],[Datum]])</f>
        <v>2</v>
      </c>
      <c r="M2859" s="101">
        <f>IF(ISNUMBER(jaar_zip[[#This Row],[etmaaltemperatuur]]),IF(jaar_zip[[#This Row],[etmaaltemperatuur]]&lt;stookgrens,stookgrens-jaar_zip[[#This Row],[etmaaltemperatuur]],0),"")</f>
        <v>8.6999999999999993</v>
      </c>
      <c r="N2859" s="101">
        <f>IF(ISNUMBER(jaar_zip[[#This Row],[graaddagen]]),IF(OR(MONTH(jaar_zip[[#This Row],[Datum]])=1,MONTH(jaar_zip[[#This Row],[Datum]])=2,MONTH(jaar_zip[[#This Row],[Datum]])=11,MONTH(jaar_zip[[#This Row],[Datum]])=12),1.1,IF(OR(MONTH(jaar_zip[[#This Row],[Datum]])=3,MONTH(jaar_zip[[#This Row],[Datum]])=10),1,0.8))*jaar_zip[[#This Row],[graaddagen]],"")</f>
        <v>9.57</v>
      </c>
      <c r="O2859" s="101">
        <f>IF(ISNUMBER(jaar_zip[[#This Row],[etmaaltemperatuur]]),IF(jaar_zip[[#This Row],[etmaaltemperatuur]]&gt;stookgrens,jaar_zip[[#This Row],[etmaaltemperatuur]]-stookgrens,0),"")</f>
        <v>0</v>
      </c>
    </row>
    <row r="2860" spans="1:15" x14ac:dyDescent="0.3">
      <c r="A2860">
        <v>330</v>
      </c>
      <c r="B2860">
        <v>20240222</v>
      </c>
      <c r="C2860">
        <v>10.5</v>
      </c>
      <c r="D2860">
        <v>9.4</v>
      </c>
      <c r="E2860">
        <v>297</v>
      </c>
      <c r="F2860">
        <v>11.4</v>
      </c>
      <c r="G2860">
        <v>985.5</v>
      </c>
      <c r="H2860">
        <v>90</v>
      </c>
      <c r="I2860" s="101" t="s">
        <v>35</v>
      </c>
      <c r="J2860" s="1">
        <f>DATEVALUE(RIGHT(jaar_zip[[#This Row],[YYYYMMDD]],2)&amp;"-"&amp;MID(jaar_zip[[#This Row],[YYYYMMDD]],5,2)&amp;"-"&amp;LEFT(jaar_zip[[#This Row],[YYYYMMDD]],4))</f>
        <v>45344</v>
      </c>
      <c r="K2860" s="101" t="str">
        <f>IF(AND(VALUE(MONTH(jaar_zip[[#This Row],[Datum]]))=1,VALUE(WEEKNUM(jaar_zip[[#This Row],[Datum]],21))&gt;51),RIGHT(YEAR(jaar_zip[[#This Row],[Datum]])-1,2),RIGHT(YEAR(jaar_zip[[#This Row],[Datum]]),2))&amp;"-"&amp; TEXT(WEEKNUM(jaar_zip[[#This Row],[Datum]],21),"00")</f>
        <v>24-08</v>
      </c>
      <c r="L2860" s="101">
        <f>MONTH(jaar_zip[[#This Row],[Datum]])</f>
        <v>2</v>
      </c>
      <c r="M2860" s="101">
        <f>IF(ISNUMBER(jaar_zip[[#This Row],[etmaaltemperatuur]]),IF(jaar_zip[[#This Row],[etmaaltemperatuur]]&lt;stookgrens,stookgrens-jaar_zip[[#This Row],[etmaaltemperatuur]],0),"")</f>
        <v>8.6</v>
      </c>
      <c r="N2860" s="101">
        <f>IF(ISNUMBER(jaar_zip[[#This Row],[graaddagen]]),IF(OR(MONTH(jaar_zip[[#This Row],[Datum]])=1,MONTH(jaar_zip[[#This Row],[Datum]])=2,MONTH(jaar_zip[[#This Row],[Datum]])=11,MONTH(jaar_zip[[#This Row],[Datum]])=12),1.1,IF(OR(MONTH(jaar_zip[[#This Row],[Datum]])=3,MONTH(jaar_zip[[#This Row],[Datum]])=10),1,0.8))*jaar_zip[[#This Row],[graaddagen]],"")</f>
        <v>9.4600000000000009</v>
      </c>
      <c r="O2860" s="101">
        <f>IF(ISNUMBER(jaar_zip[[#This Row],[etmaaltemperatuur]]),IF(jaar_zip[[#This Row],[etmaaltemperatuur]]&gt;stookgrens,jaar_zip[[#This Row],[etmaaltemperatuur]]-stookgrens,0),"")</f>
        <v>0</v>
      </c>
    </row>
    <row r="2861" spans="1:15" x14ac:dyDescent="0.3">
      <c r="A2861">
        <v>330</v>
      </c>
      <c r="B2861">
        <v>20240223</v>
      </c>
      <c r="C2861">
        <v>10</v>
      </c>
      <c r="D2861">
        <v>6.3</v>
      </c>
      <c r="E2861">
        <v>462</v>
      </c>
      <c r="F2861">
        <v>3</v>
      </c>
      <c r="G2861">
        <v>989.3</v>
      </c>
      <c r="H2861">
        <v>81</v>
      </c>
      <c r="I2861" s="101" t="s">
        <v>35</v>
      </c>
      <c r="J2861" s="1">
        <f>DATEVALUE(RIGHT(jaar_zip[[#This Row],[YYYYMMDD]],2)&amp;"-"&amp;MID(jaar_zip[[#This Row],[YYYYMMDD]],5,2)&amp;"-"&amp;LEFT(jaar_zip[[#This Row],[YYYYMMDD]],4))</f>
        <v>45345</v>
      </c>
      <c r="K2861" s="101" t="str">
        <f>IF(AND(VALUE(MONTH(jaar_zip[[#This Row],[Datum]]))=1,VALUE(WEEKNUM(jaar_zip[[#This Row],[Datum]],21))&gt;51),RIGHT(YEAR(jaar_zip[[#This Row],[Datum]])-1,2),RIGHT(YEAR(jaar_zip[[#This Row],[Datum]]),2))&amp;"-"&amp; TEXT(WEEKNUM(jaar_zip[[#This Row],[Datum]],21),"00")</f>
        <v>24-08</v>
      </c>
      <c r="L2861" s="101">
        <f>MONTH(jaar_zip[[#This Row],[Datum]])</f>
        <v>2</v>
      </c>
      <c r="M2861" s="101">
        <f>IF(ISNUMBER(jaar_zip[[#This Row],[etmaaltemperatuur]]),IF(jaar_zip[[#This Row],[etmaaltemperatuur]]&lt;stookgrens,stookgrens-jaar_zip[[#This Row],[etmaaltemperatuur]],0),"")</f>
        <v>11.7</v>
      </c>
      <c r="N2861" s="101">
        <f>IF(ISNUMBER(jaar_zip[[#This Row],[graaddagen]]),IF(OR(MONTH(jaar_zip[[#This Row],[Datum]])=1,MONTH(jaar_zip[[#This Row],[Datum]])=2,MONTH(jaar_zip[[#This Row],[Datum]])=11,MONTH(jaar_zip[[#This Row],[Datum]])=12),1.1,IF(OR(MONTH(jaar_zip[[#This Row],[Datum]])=3,MONTH(jaar_zip[[#This Row],[Datum]])=10),1,0.8))*jaar_zip[[#This Row],[graaddagen]],"")</f>
        <v>12.870000000000001</v>
      </c>
      <c r="O2861" s="101">
        <f>IF(ISNUMBER(jaar_zip[[#This Row],[etmaaltemperatuur]]),IF(jaar_zip[[#This Row],[etmaaltemperatuur]]&gt;stookgrens,jaar_zip[[#This Row],[etmaaltemperatuur]]-stookgrens,0),"")</f>
        <v>0</v>
      </c>
    </row>
    <row r="2862" spans="1:15" x14ac:dyDescent="0.3">
      <c r="A2862">
        <v>330</v>
      </c>
      <c r="B2862">
        <v>20240224</v>
      </c>
      <c r="C2862">
        <v>6.9</v>
      </c>
      <c r="D2862">
        <v>5.5</v>
      </c>
      <c r="E2862">
        <v>350</v>
      </c>
      <c r="F2862">
        <v>7.5</v>
      </c>
      <c r="G2862">
        <v>997</v>
      </c>
      <c r="H2862">
        <v>85</v>
      </c>
      <c r="I2862" s="101" t="s">
        <v>35</v>
      </c>
      <c r="J2862" s="1">
        <f>DATEVALUE(RIGHT(jaar_zip[[#This Row],[YYYYMMDD]],2)&amp;"-"&amp;MID(jaar_zip[[#This Row],[YYYYMMDD]],5,2)&amp;"-"&amp;LEFT(jaar_zip[[#This Row],[YYYYMMDD]],4))</f>
        <v>45346</v>
      </c>
      <c r="K2862" s="101" t="str">
        <f>IF(AND(VALUE(MONTH(jaar_zip[[#This Row],[Datum]]))=1,VALUE(WEEKNUM(jaar_zip[[#This Row],[Datum]],21))&gt;51),RIGHT(YEAR(jaar_zip[[#This Row],[Datum]])-1,2),RIGHT(YEAR(jaar_zip[[#This Row],[Datum]]),2))&amp;"-"&amp; TEXT(WEEKNUM(jaar_zip[[#This Row],[Datum]],21),"00")</f>
        <v>24-08</v>
      </c>
      <c r="L2862" s="101">
        <f>MONTH(jaar_zip[[#This Row],[Datum]])</f>
        <v>2</v>
      </c>
      <c r="M2862" s="101">
        <f>IF(ISNUMBER(jaar_zip[[#This Row],[etmaaltemperatuur]]),IF(jaar_zip[[#This Row],[etmaaltemperatuur]]&lt;stookgrens,stookgrens-jaar_zip[[#This Row],[etmaaltemperatuur]],0),"")</f>
        <v>12.5</v>
      </c>
      <c r="N2862" s="101">
        <f>IF(ISNUMBER(jaar_zip[[#This Row],[graaddagen]]),IF(OR(MONTH(jaar_zip[[#This Row],[Datum]])=1,MONTH(jaar_zip[[#This Row],[Datum]])=2,MONTH(jaar_zip[[#This Row],[Datum]])=11,MONTH(jaar_zip[[#This Row],[Datum]])=12),1.1,IF(OR(MONTH(jaar_zip[[#This Row],[Datum]])=3,MONTH(jaar_zip[[#This Row],[Datum]])=10),1,0.8))*jaar_zip[[#This Row],[graaddagen]],"")</f>
        <v>13.750000000000002</v>
      </c>
      <c r="O2862" s="101">
        <f>IF(ISNUMBER(jaar_zip[[#This Row],[etmaaltemperatuur]]),IF(jaar_zip[[#This Row],[etmaaltemperatuur]]&gt;stookgrens,jaar_zip[[#This Row],[etmaaltemperatuur]]-stookgrens,0),"")</f>
        <v>0</v>
      </c>
    </row>
    <row r="2863" spans="1:15" x14ac:dyDescent="0.3">
      <c r="A2863">
        <v>330</v>
      </c>
      <c r="B2863">
        <v>20240225</v>
      </c>
      <c r="C2863">
        <v>5.6</v>
      </c>
      <c r="D2863">
        <v>6.7</v>
      </c>
      <c r="E2863">
        <v>449</v>
      </c>
      <c r="F2863">
        <v>0.2</v>
      </c>
      <c r="G2863">
        <v>999</v>
      </c>
      <c r="H2863">
        <v>83</v>
      </c>
      <c r="I2863" s="101" t="s">
        <v>35</v>
      </c>
      <c r="J2863" s="1">
        <f>DATEVALUE(RIGHT(jaar_zip[[#This Row],[YYYYMMDD]],2)&amp;"-"&amp;MID(jaar_zip[[#This Row],[YYYYMMDD]],5,2)&amp;"-"&amp;LEFT(jaar_zip[[#This Row],[YYYYMMDD]],4))</f>
        <v>45347</v>
      </c>
      <c r="K2863" s="101" t="str">
        <f>IF(AND(VALUE(MONTH(jaar_zip[[#This Row],[Datum]]))=1,VALUE(WEEKNUM(jaar_zip[[#This Row],[Datum]],21))&gt;51),RIGHT(YEAR(jaar_zip[[#This Row],[Datum]])-1,2),RIGHT(YEAR(jaar_zip[[#This Row],[Datum]]),2))&amp;"-"&amp; TEXT(WEEKNUM(jaar_zip[[#This Row],[Datum]],21),"00")</f>
        <v>24-08</v>
      </c>
      <c r="L2863" s="101">
        <f>MONTH(jaar_zip[[#This Row],[Datum]])</f>
        <v>2</v>
      </c>
      <c r="M2863" s="101">
        <f>IF(ISNUMBER(jaar_zip[[#This Row],[etmaaltemperatuur]]),IF(jaar_zip[[#This Row],[etmaaltemperatuur]]&lt;stookgrens,stookgrens-jaar_zip[[#This Row],[etmaaltemperatuur]],0),"")</f>
        <v>11.3</v>
      </c>
      <c r="N2863" s="101">
        <f>IF(ISNUMBER(jaar_zip[[#This Row],[graaddagen]]),IF(OR(MONTH(jaar_zip[[#This Row],[Datum]])=1,MONTH(jaar_zip[[#This Row],[Datum]])=2,MONTH(jaar_zip[[#This Row],[Datum]])=11,MONTH(jaar_zip[[#This Row],[Datum]])=12),1.1,IF(OR(MONTH(jaar_zip[[#This Row],[Datum]])=3,MONTH(jaar_zip[[#This Row],[Datum]])=10),1,0.8))*jaar_zip[[#This Row],[graaddagen]],"")</f>
        <v>12.430000000000001</v>
      </c>
      <c r="O2863" s="101">
        <f>IF(ISNUMBER(jaar_zip[[#This Row],[etmaaltemperatuur]]),IF(jaar_zip[[#This Row],[etmaaltemperatuur]]&gt;stookgrens,jaar_zip[[#This Row],[etmaaltemperatuur]]-stookgrens,0),"")</f>
        <v>0</v>
      </c>
    </row>
    <row r="2864" spans="1:15" x14ac:dyDescent="0.3">
      <c r="A2864">
        <v>330</v>
      </c>
      <c r="B2864">
        <v>20240226</v>
      </c>
      <c r="C2864">
        <v>12.9</v>
      </c>
      <c r="D2864">
        <v>5.9</v>
      </c>
      <c r="E2864">
        <v>363</v>
      </c>
      <c r="F2864">
        <v>0.1</v>
      </c>
      <c r="G2864">
        <v>1007.4</v>
      </c>
      <c r="H2864">
        <v>78</v>
      </c>
      <c r="I2864" s="101" t="s">
        <v>35</v>
      </c>
      <c r="J2864" s="1">
        <f>DATEVALUE(RIGHT(jaar_zip[[#This Row],[YYYYMMDD]],2)&amp;"-"&amp;MID(jaar_zip[[#This Row],[YYYYMMDD]],5,2)&amp;"-"&amp;LEFT(jaar_zip[[#This Row],[YYYYMMDD]],4))</f>
        <v>45348</v>
      </c>
      <c r="K2864" s="101" t="str">
        <f>IF(AND(VALUE(MONTH(jaar_zip[[#This Row],[Datum]]))=1,VALUE(WEEKNUM(jaar_zip[[#This Row],[Datum]],21))&gt;51),RIGHT(YEAR(jaar_zip[[#This Row],[Datum]])-1,2),RIGHT(YEAR(jaar_zip[[#This Row],[Datum]]),2))&amp;"-"&amp; TEXT(WEEKNUM(jaar_zip[[#This Row],[Datum]],21),"00")</f>
        <v>24-09</v>
      </c>
      <c r="L2864" s="101">
        <f>MONTH(jaar_zip[[#This Row],[Datum]])</f>
        <v>2</v>
      </c>
      <c r="M2864" s="101">
        <f>IF(ISNUMBER(jaar_zip[[#This Row],[etmaaltemperatuur]]),IF(jaar_zip[[#This Row],[etmaaltemperatuur]]&lt;stookgrens,stookgrens-jaar_zip[[#This Row],[etmaaltemperatuur]],0),"")</f>
        <v>12.1</v>
      </c>
      <c r="N2864" s="101">
        <f>IF(ISNUMBER(jaar_zip[[#This Row],[graaddagen]]),IF(OR(MONTH(jaar_zip[[#This Row],[Datum]])=1,MONTH(jaar_zip[[#This Row],[Datum]])=2,MONTH(jaar_zip[[#This Row],[Datum]])=11,MONTH(jaar_zip[[#This Row],[Datum]])=12),1.1,IF(OR(MONTH(jaar_zip[[#This Row],[Datum]])=3,MONTH(jaar_zip[[#This Row],[Datum]])=10),1,0.8))*jaar_zip[[#This Row],[graaddagen]],"")</f>
        <v>13.31</v>
      </c>
      <c r="O2864" s="101">
        <f>IF(ISNUMBER(jaar_zip[[#This Row],[etmaaltemperatuur]]),IF(jaar_zip[[#This Row],[etmaaltemperatuur]]&gt;stookgrens,jaar_zip[[#This Row],[etmaaltemperatuur]]-stookgrens,0),"")</f>
        <v>0</v>
      </c>
    </row>
    <row r="2865" spans="1:15" x14ac:dyDescent="0.3">
      <c r="A2865">
        <v>330</v>
      </c>
      <c r="B2865">
        <v>20240227</v>
      </c>
      <c r="C2865">
        <v>6.1</v>
      </c>
      <c r="D2865">
        <v>5.9</v>
      </c>
      <c r="E2865">
        <v>1098</v>
      </c>
      <c r="F2865">
        <v>0</v>
      </c>
      <c r="G2865">
        <v>1019.2</v>
      </c>
      <c r="H2865">
        <v>74</v>
      </c>
      <c r="I2865" s="101" t="s">
        <v>35</v>
      </c>
      <c r="J2865" s="1">
        <f>DATEVALUE(RIGHT(jaar_zip[[#This Row],[YYYYMMDD]],2)&amp;"-"&amp;MID(jaar_zip[[#This Row],[YYYYMMDD]],5,2)&amp;"-"&amp;LEFT(jaar_zip[[#This Row],[YYYYMMDD]],4))</f>
        <v>45349</v>
      </c>
      <c r="K2865" s="101" t="str">
        <f>IF(AND(VALUE(MONTH(jaar_zip[[#This Row],[Datum]]))=1,VALUE(WEEKNUM(jaar_zip[[#This Row],[Datum]],21))&gt;51),RIGHT(YEAR(jaar_zip[[#This Row],[Datum]])-1,2),RIGHT(YEAR(jaar_zip[[#This Row],[Datum]]),2))&amp;"-"&amp; TEXT(WEEKNUM(jaar_zip[[#This Row],[Datum]],21),"00")</f>
        <v>24-09</v>
      </c>
      <c r="L2865" s="101">
        <f>MONTH(jaar_zip[[#This Row],[Datum]])</f>
        <v>2</v>
      </c>
      <c r="M2865" s="101">
        <f>IF(ISNUMBER(jaar_zip[[#This Row],[etmaaltemperatuur]]),IF(jaar_zip[[#This Row],[etmaaltemperatuur]]&lt;stookgrens,stookgrens-jaar_zip[[#This Row],[etmaaltemperatuur]],0),"")</f>
        <v>12.1</v>
      </c>
      <c r="N2865" s="101">
        <f>IF(ISNUMBER(jaar_zip[[#This Row],[graaddagen]]),IF(OR(MONTH(jaar_zip[[#This Row],[Datum]])=1,MONTH(jaar_zip[[#This Row],[Datum]])=2,MONTH(jaar_zip[[#This Row],[Datum]])=11,MONTH(jaar_zip[[#This Row],[Datum]])=12),1.1,IF(OR(MONTH(jaar_zip[[#This Row],[Datum]])=3,MONTH(jaar_zip[[#This Row],[Datum]])=10),1,0.8))*jaar_zip[[#This Row],[graaddagen]],"")</f>
        <v>13.31</v>
      </c>
      <c r="O2865" s="101">
        <f>IF(ISNUMBER(jaar_zip[[#This Row],[etmaaltemperatuur]]),IF(jaar_zip[[#This Row],[etmaaltemperatuur]]&gt;stookgrens,jaar_zip[[#This Row],[etmaaltemperatuur]]-stookgrens,0),"")</f>
        <v>0</v>
      </c>
    </row>
    <row r="2866" spans="1:15" x14ac:dyDescent="0.3">
      <c r="A2866">
        <v>330</v>
      </c>
      <c r="B2866">
        <v>20240228</v>
      </c>
      <c r="C2866">
        <v>6.3</v>
      </c>
      <c r="D2866">
        <v>7.9</v>
      </c>
      <c r="E2866">
        <v>295</v>
      </c>
      <c r="F2866">
        <v>0</v>
      </c>
      <c r="G2866">
        <v>1018.7</v>
      </c>
      <c r="H2866">
        <v>88</v>
      </c>
      <c r="I2866" s="101" t="s">
        <v>35</v>
      </c>
      <c r="J2866" s="1">
        <f>DATEVALUE(RIGHT(jaar_zip[[#This Row],[YYYYMMDD]],2)&amp;"-"&amp;MID(jaar_zip[[#This Row],[YYYYMMDD]],5,2)&amp;"-"&amp;LEFT(jaar_zip[[#This Row],[YYYYMMDD]],4))</f>
        <v>45350</v>
      </c>
      <c r="K2866" s="101" t="str">
        <f>IF(AND(VALUE(MONTH(jaar_zip[[#This Row],[Datum]]))=1,VALUE(WEEKNUM(jaar_zip[[#This Row],[Datum]],21))&gt;51),RIGHT(YEAR(jaar_zip[[#This Row],[Datum]])-1,2),RIGHT(YEAR(jaar_zip[[#This Row],[Datum]]),2))&amp;"-"&amp; TEXT(WEEKNUM(jaar_zip[[#This Row],[Datum]],21),"00")</f>
        <v>24-09</v>
      </c>
      <c r="L2866" s="101">
        <f>MONTH(jaar_zip[[#This Row],[Datum]])</f>
        <v>2</v>
      </c>
      <c r="M2866" s="101">
        <f>IF(ISNUMBER(jaar_zip[[#This Row],[etmaaltemperatuur]]),IF(jaar_zip[[#This Row],[etmaaltemperatuur]]&lt;stookgrens,stookgrens-jaar_zip[[#This Row],[etmaaltemperatuur]],0),"")</f>
        <v>10.1</v>
      </c>
      <c r="N2866" s="101">
        <f>IF(ISNUMBER(jaar_zip[[#This Row],[graaddagen]]),IF(OR(MONTH(jaar_zip[[#This Row],[Datum]])=1,MONTH(jaar_zip[[#This Row],[Datum]])=2,MONTH(jaar_zip[[#This Row],[Datum]])=11,MONTH(jaar_zip[[#This Row],[Datum]])=12),1.1,IF(OR(MONTH(jaar_zip[[#This Row],[Datum]])=3,MONTH(jaar_zip[[#This Row],[Datum]])=10),1,0.8))*jaar_zip[[#This Row],[graaddagen]],"")</f>
        <v>11.110000000000001</v>
      </c>
      <c r="O2866" s="101">
        <f>IF(ISNUMBER(jaar_zip[[#This Row],[etmaaltemperatuur]]),IF(jaar_zip[[#This Row],[etmaaltemperatuur]]&gt;stookgrens,jaar_zip[[#This Row],[etmaaltemperatuur]]-stookgrens,0),"")</f>
        <v>0</v>
      </c>
    </row>
    <row r="2867" spans="1:15" x14ac:dyDescent="0.3">
      <c r="A2867">
        <v>330</v>
      </c>
      <c r="B2867">
        <v>20240229</v>
      </c>
      <c r="C2867">
        <v>9.3000000000000007</v>
      </c>
      <c r="D2867">
        <v>8.6</v>
      </c>
      <c r="E2867">
        <v>186</v>
      </c>
      <c r="F2867">
        <v>3.2</v>
      </c>
      <c r="G2867">
        <v>1006.3</v>
      </c>
      <c r="H2867">
        <v>94</v>
      </c>
      <c r="I2867" s="101" t="s">
        <v>35</v>
      </c>
      <c r="J2867" s="1">
        <f>DATEVALUE(RIGHT(jaar_zip[[#This Row],[YYYYMMDD]],2)&amp;"-"&amp;MID(jaar_zip[[#This Row],[YYYYMMDD]],5,2)&amp;"-"&amp;LEFT(jaar_zip[[#This Row],[YYYYMMDD]],4))</f>
        <v>45351</v>
      </c>
      <c r="K2867" s="101" t="str">
        <f>IF(AND(VALUE(MONTH(jaar_zip[[#This Row],[Datum]]))=1,VALUE(WEEKNUM(jaar_zip[[#This Row],[Datum]],21))&gt;51),RIGHT(YEAR(jaar_zip[[#This Row],[Datum]])-1,2),RIGHT(YEAR(jaar_zip[[#This Row],[Datum]]),2))&amp;"-"&amp; TEXT(WEEKNUM(jaar_zip[[#This Row],[Datum]],21),"00")</f>
        <v>24-09</v>
      </c>
      <c r="L2867" s="101">
        <f>MONTH(jaar_zip[[#This Row],[Datum]])</f>
        <v>2</v>
      </c>
      <c r="M2867" s="101">
        <f>IF(ISNUMBER(jaar_zip[[#This Row],[etmaaltemperatuur]]),IF(jaar_zip[[#This Row],[etmaaltemperatuur]]&lt;stookgrens,stookgrens-jaar_zip[[#This Row],[etmaaltemperatuur]],0),"")</f>
        <v>9.4</v>
      </c>
      <c r="N2867" s="101">
        <f>IF(ISNUMBER(jaar_zip[[#This Row],[graaddagen]]),IF(OR(MONTH(jaar_zip[[#This Row],[Datum]])=1,MONTH(jaar_zip[[#This Row],[Datum]])=2,MONTH(jaar_zip[[#This Row],[Datum]])=11,MONTH(jaar_zip[[#This Row],[Datum]])=12),1.1,IF(OR(MONTH(jaar_zip[[#This Row],[Datum]])=3,MONTH(jaar_zip[[#This Row],[Datum]])=10),1,0.8))*jaar_zip[[#This Row],[graaddagen]],"")</f>
        <v>10.340000000000002</v>
      </c>
      <c r="O2867" s="101">
        <f>IF(ISNUMBER(jaar_zip[[#This Row],[etmaaltemperatuur]]),IF(jaar_zip[[#This Row],[etmaaltemperatuur]]&gt;stookgrens,jaar_zip[[#This Row],[etmaaltemperatuur]]-stookgrens,0),"")</f>
        <v>0</v>
      </c>
    </row>
    <row r="2868" spans="1:15" x14ac:dyDescent="0.3">
      <c r="A2868">
        <v>330</v>
      </c>
      <c r="B2868">
        <v>20240301</v>
      </c>
      <c r="C2868">
        <v>9.3000000000000007</v>
      </c>
      <c r="D2868">
        <v>6.8</v>
      </c>
      <c r="E2868">
        <v>509</v>
      </c>
      <c r="F2868">
        <v>6.3</v>
      </c>
      <c r="G2868">
        <v>999</v>
      </c>
      <c r="H2868">
        <v>86</v>
      </c>
      <c r="I2868" s="101" t="s">
        <v>35</v>
      </c>
      <c r="J2868" s="1">
        <f>DATEVALUE(RIGHT(jaar_zip[[#This Row],[YYYYMMDD]],2)&amp;"-"&amp;MID(jaar_zip[[#This Row],[YYYYMMDD]],5,2)&amp;"-"&amp;LEFT(jaar_zip[[#This Row],[YYYYMMDD]],4))</f>
        <v>45352</v>
      </c>
      <c r="K2868" s="101" t="str">
        <f>IF(AND(VALUE(MONTH(jaar_zip[[#This Row],[Datum]]))=1,VALUE(WEEKNUM(jaar_zip[[#This Row],[Datum]],21))&gt;51),RIGHT(YEAR(jaar_zip[[#This Row],[Datum]])-1,2),RIGHT(YEAR(jaar_zip[[#This Row],[Datum]]),2))&amp;"-"&amp; TEXT(WEEKNUM(jaar_zip[[#This Row],[Datum]],21),"00")</f>
        <v>24-09</v>
      </c>
      <c r="L2868" s="101">
        <f>MONTH(jaar_zip[[#This Row],[Datum]])</f>
        <v>3</v>
      </c>
      <c r="M2868" s="101">
        <f>IF(ISNUMBER(jaar_zip[[#This Row],[etmaaltemperatuur]]),IF(jaar_zip[[#This Row],[etmaaltemperatuur]]&lt;stookgrens,stookgrens-jaar_zip[[#This Row],[etmaaltemperatuur]],0),"")</f>
        <v>11.2</v>
      </c>
      <c r="N2868" s="101">
        <f>IF(ISNUMBER(jaar_zip[[#This Row],[graaddagen]]),IF(OR(MONTH(jaar_zip[[#This Row],[Datum]])=1,MONTH(jaar_zip[[#This Row],[Datum]])=2,MONTH(jaar_zip[[#This Row],[Datum]])=11,MONTH(jaar_zip[[#This Row],[Datum]])=12),1.1,IF(OR(MONTH(jaar_zip[[#This Row],[Datum]])=3,MONTH(jaar_zip[[#This Row],[Datum]])=10),1,0.8))*jaar_zip[[#This Row],[graaddagen]],"")</f>
        <v>11.2</v>
      </c>
      <c r="O2868" s="101">
        <f>IF(ISNUMBER(jaar_zip[[#This Row],[etmaaltemperatuur]]),IF(jaar_zip[[#This Row],[etmaaltemperatuur]]&gt;stookgrens,jaar_zip[[#This Row],[etmaaltemperatuur]]-stookgrens,0),"")</f>
        <v>0</v>
      </c>
    </row>
    <row r="2869" spans="1:15" x14ac:dyDescent="0.3">
      <c r="A2869">
        <v>330</v>
      </c>
      <c r="B2869">
        <v>20240302</v>
      </c>
      <c r="C2869">
        <v>8.5</v>
      </c>
      <c r="D2869">
        <v>8.9</v>
      </c>
      <c r="E2869">
        <v>856</v>
      </c>
      <c r="F2869">
        <v>0.3</v>
      </c>
      <c r="G2869">
        <v>997.7</v>
      </c>
      <c r="H2869">
        <v>74</v>
      </c>
      <c r="I2869" s="101" t="s">
        <v>35</v>
      </c>
      <c r="J2869" s="1">
        <f>DATEVALUE(RIGHT(jaar_zip[[#This Row],[YYYYMMDD]],2)&amp;"-"&amp;MID(jaar_zip[[#This Row],[YYYYMMDD]],5,2)&amp;"-"&amp;LEFT(jaar_zip[[#This Row],[YYYYMMDD]],4))</f>
        <v>45353</v>
      </c>
      <c r="K2869" s="101" t="str">
        <f>IF(AND(VALUE(MONTH(jaar_zip[[#This Row],[Datum]]))=1,VALUE(WEEKNUM(jaar_zip[[#This Row],[Datum]],21))&gt;51),RIGHT(YEAR(jaar_zip[[#This Row],[Datum]])-1,2),RIGHT(YEAR(jaar_zip[[#This Row],[Datum]]),2))&amp;"-"&amp; TEXT(WEEKNUM(jaar_zip[[#This Row],[Datum]],21),"00")</f>
        <v>24-09</v>
      </c>
      <c r="L2869" s="101">
        <f>MONTH(jaar_zip[[#This Row],[Datum]])</f>
        <v>3</v>
      </c>
      <c r="M2869" s="101">
        <f>IF(ISNUMBER(jaar_zip[[#This Row],[etmaaltemperatuur]]),IF(jaar_zip[[#This Row],[etmaaltemperatuur]]&lt;stookgrens,stookgrens-jaar_zip[[#This Row],[etmaaltemperatuur]],0),"")</f>
        <v>9.1</v>
      </c>
      <c r="N2869" s="101">
        <f>IF(ISNUMBER(jaar_zip[[#This Row],[graaddagen]]),IF(OR(MONTH(jaar_zip[[#This Row],[Datum]])=1,MONTH(jaar_zip[[#This Row],[Datum]])=2,MONTH(jaar_zip[[#This Row],[Datum]])=11,MONTH(jaar_zip[[#This Row],[Datum]])=12),1.1,IF(OR(MONTH(jaar_zip[[#This Row],[Datum]])=3,MONTH(jaar_zip[[#This Row],[Datum]])=10),1,0.8))*jaar_zip[[#This Row],[graaddagen]],"")</f>
        <v>9.1</v>
      </c>
      <c r="O2869" s="101">
        <f>IF(ISNUMBER(jaar_zip[[#This Row],[etmaaltemperatuur]]),IF(jaar_zip[[#This Row],[etmaaltemperatuur]]&gt;stookgrens,jaar_zip[[#This Row],[etmaaltemperatuur]]-stookgrens,0),"")</f>
        <v>0</v>
      </c>
    </row>
    <row r="2870" spans="1:15" x14ac:dyDescent="0.3">
      <c r="A2870">
        <v>330</v>
      </c>
      <c r="B2870">
        <v>20240303</v>
      </c>
      <c r="C2870">
        <v>5.2</v>
      </c>
      <c r="D2870">
        <v>7.9</v>
      </c>
      <c r="E2870">
        <v>578</v>
      </c>
      <c r="F2870">
        <v>-0.1</v>
      </c>
      <c r="G2870">
        <v>1002.2</v>
      </c>
      <c r="H2870">
        <v>92</v>
      </c>
      <c r="I2870" s="101" t="s">
        <v>35</v>
      </c>
      <c r="J2870" s="1">
        <f>DATEVALUE(RIGHT(jaar_zip[[#This Row],[YYYYMMDD]],2)&amp;"-"&amp;MID(jaar_zip[[#This Row],[YYYYMMDD]],5,2)&amp;"-"&amp;LEFT(jaar_zip[[#This Row],[YYYYMMDD]],4))</f>
        <v>45354</v>
      </c>
      <c r="K2870" s="101" t="str">
        <f>IF(AND(VALUE(MONTH(jaar_zip[[#This Row],[Datum]]))=1,VALUE(WEEKNUM(jaar_zip[[#This Row],[Datum]],21))&gt;51),RIGHT(YEAR(jaar_zip[[#This Row],[Datum]])-1,2),RIGHT(YEAR(jaar_zip[[#This Row],[Datum]]),2))&amp;"-"&amp; TEXT(WEEKNUM(jaar_zip[[#This Row],[Datum]],21),"00")</f>
        <v>24-09</v>
      </c>
      <c r="L2870" s="101">
        <f>MONTH(jaar_zip[[#This Row],[Datum]])</f>
        <v>3</v>
      </c>
      <c r="M2870" s="101">
        <f>IF(ISNUMBER(jaar_zip[[#This Row],[etmaaltemperatuur]]),IF(jaar_zip[[#This Row],[etmaaltemperatuur]]&lt;stookgrens,stookgrens-jaar_zip[[#This Row],[etmaaltemperatuur]],0),"")</f>
        <v>10.1</v>
      </c>
      <c r="N2870" s="101">
        <f>IF(ISNUMBER(jaar_zip[[#This Row],[graaddagen]]),IF(OR(MONTH(jaar_zip[[#This Row],[Datum]])=1,MONTH(jaar_zip[[#This Row],[Datum]])=2,MONTH(jaar_zip[[#This Row],[Datum]])=11,MONTH(jaar_zip[[#This Row],[Datum]])=12),1.1,IF(OR(MONTH(jaar_zip[[#This Row],[Datum]])=3,MONTH(jaar_zip[[#This Row],[Datum]])=10),1,0.8))*jaar_zip[[#This Row],[graaddagen]],"")</f>
        <v>10.1</v>
      </c>
      <c r="O2870" s="101">
        <f>IF(ISNUMBER(jaar_zip[[#This Row],[etmaaltemperatuur]]),IF(jaar_zip[[#This Row],[etmaaltemperatuur]]&gt;stookgrens,jaar_zip[[#This Row],[etmaaltemperatuur]]-stookgrens,0),"")</f>
        <v>0</v>
      </c>
    </row>
    <row r="2871" spans="1:15" x14ac:dyDescent="0.3">
      <c r="A2871">
        <v>330</v>
      </c>
      <c r="B2871">
        <v>20240304</v>
      </c>
      <c r="C2871">
        <v>3.3</v>
      </c>
      <c r="D2871">
        <v>7.3</v>
      </c>
      <c r="E2871">
        <v>1078</v>
      </c>
      <c r="F2871">
        <v>0</v>
      </c>
      <c r="G2871">
        <v>1011.6</v>
      </c>
      <c r="H2871">
        <v>77</v>
      </c>
      <c r="I2871" s="101" t="s">
        <v>35</v>
      </c>
      <c r="J2871" s="1">
        <f>DATEVALUE(RIGHT(jaar_zip[[#This Row],[YYYYMMDD]],2)&amp;"-"&amp;MID(jaar_zip[[#This Row],[YYYYMMDD]],5,2)&amp;"-"&amp;LEFT(jaar_zip[[#This Row],[YYYYMMDD]],4))</f>
        <v>45355</v>
      </c>
      <c r="K2871" s="101" t="str">
        <f>IF(AND(VALUE(MONTH(jaar_zip[[#This Row],[Datum]]))=1,VALUE(WEEKNUM(jaar_zip[[#This Row],[Datum]],21))&gt;51),RIGHT(YEAR(jaar_zip[[#This Row],[Datum]])-1,2),RIGHT(YEAR(jaar_zip[[#This Row],[Datum]]),2))&amp;"-"&amp; TEXT(WEEKNUM(jaar_zip[[#This Row],[Datum]],21),"00")</f>
        <v>24-10</v>
      </c>
      <c r="L2871" s="101">
        <f>MONTH(jaar_zip[[#This Row],[Datum]])</f>
        <v>3</v>
      </c>
      <c r="M2871" s="101">
        <f>IF(ISNUMBER(jaar_zip[[#This Row],[etmaaltemperatuur]]),IF(jaar_zip[[#This Row],[etmaaltemperatuur]]&lt;stookgrens,stookgrens-jaar_zip[[#This Row],[etmaaltemperatuur]],0),"")</f>
        <v>10.7</v>
      </c>
      <c r="N2871" s="101">
        <f>IF(ISNUMBER(jaar_zip[[#This Row],[graaddagen]]),IF(OR(MONTH(jaar_zip[[#This Row],[Datum]])=1,MONTH(jaar_zip[[#This Row],[Datum]])=2,MONTH(jaar_zip[[#This Row],[Datum]])=11,MONTH(jaar_zip[[#This Row],[Datum]])=12),1.1,IF(OR(MONTH(jaar_zip[[#This Row],[Datum]])=3,MONTH(jaar_zip[[#This Row],[Datum]])=10),1,0.8))*jaar_zip[[#This Row],[graaddagen]],"")</f>
        <v>10.7</v>
      </c>
      <c r="O2871" s="101">
        <f>IF(ISNUMBER(jaar_zip[[#This Row],[etmaaltemperatuur]]),IF(jaar_zip[[#This Row],[etmaaltemperatuur]]&gt;stookgrens,jaar_zip[[#This Row],[etmaaltemperatuur]]-stookgrens,0),"")</f>
        <v>0</v>
      </c>
    </row>
    <row r="2872" spans="1:15" x14ac:dyDescent="0.3">
      <c r="A2872">
        <v>330</v>
      </c>
      <c r="B2872">
        <v>20240305</v>
      </c>
      <c r="C2872">
        <v>2.4</v>
      </c>
      <c r="D2872">
        <v>6.3</v>
      </c>
      <c r="E2872">
        <v>308</v>
      </c>
      <c r="F2872">
        <v>0.3</v>
      </c>
      <c r="G2872">
        <v>1014.4</v>
      </c>
      <c r="H2872">
        <v>92</v>
      </c>
      <c r="I2872" s="101" t="s">
        <v>35</v>
      </c>
      <c r="J2872" s="1">
        <f>DATEVALUE(RIGHT(jaar_zip[[#This Row],[YYYYMMDD]],2)&amp;"-"&amp;MID(jaar_zip[[#This Row],[YYYYMMDD]],5,2)&amp;"-"&amp;LEFT(jaar_zip[[#This Row],[YYYYMMDD]],4))</f>
        <v>45356</v>
      </c>
      <c r="K2872" s="101" t="str">
        <f>IF(AND(VALUE(MONTH(jaar_zip[[#This Row],[Datum]]))=1,VALUE(WEEKNUM(jaar_zip[[#This Row],[Datum]],21))&gt;51),RIGHT(YEAR(jaar_zip[[#This Row],[Datum]])-1,2),RIGHT(YEAR(jaar_zip[[#This Row],[Datum]]),2))&amp;"-"&amp; TEXT(WEEKNUM(jaar_zip[[#This Row],[Datum]],21),"00")</f>
        <v>24-10</v>
      </c>
      <c r="L2872" s="101">
        <f>MONTH(jaar_zip[[#This Row],[Datum]])</f>
        <v>3</v>
      </c>
      <c r="M2872" s="101">
        <f>IF(ISNUMBER(jaar_zip[[#This Row],[etmaaltemperatuur]]),IF(jaar_zip[[#This Row],[etmaaltemperatuur]]&lt;stookgrens,stookgrens-jaar_zip[[#This Row],[etmaaltemperatuur]],0),"")</f>
        <v>11.7</v>
      </c>
      <c r="N2872" s="101">
        <f>IF(ISNUMBER(jaar_zip[[#This Row],[graaddagen]]),IF(OR(MONTH(jaar_zip[[#This Row],[Datum]])=1,MONTH(jaar_zip[[#This Row],[Datum]])=2,MONTH(jaar_zip[[#This Row],[Datum]])=11,MONTH(jaar_zip[[#This Row],[Datum]])=12),1.1,IF(OR(MONTH(jaar_zip[[#This Row],[Datum]])=3,MONTH(jaar_zip[[#This Row],[Datum]])=10),1,0.8))*jaar_zip[[#This Row],[graaddagen]],"")</f>
        <v>11.7</v>
      </c>
      <c r="O2872" s="101">
        <f>IF(ISNUMBER(jaar_zip[[#This Row],[etmaaltemperatuur]]),IF(jaar_zip[[#This Row],[etmaaltemperatuur]]&gt;stookgrens,jaar_zip[[#This Row],[etmaaltemperatuur]]-stookgrens,0),"")</f>
        <v>0</v>
      </c>
    </row>
    <row r="2873" spans="1:15" x14ac:dyDescent="0.3">
      <c r="A2873">
        <v>330</v>
      </c>
      <c r="B2873">
        <v>20240306</v>
      </c>
      <c r="C2873">
        <v>2.4</v>
      </c>
      <c r="D2873">
        <v>6.6</v>
      </c>
      <c r="E2873">
        <v>1019</v>
      </c>
      <c r="F2873">
        <v>0</v>
      </c>
      <c r="G2873">
        <v>1022.6</v>
      </c>
      <c r="H2873">
        <v>93</v>
      </c>
      <c r="I2873" s="101" t="s">
        <v>35</v>
      </c>
      <c r="J2873" s="1">
        <f>DATEVALUE(RIGHT(jaar_zip[[#This Row],[YYYYMMDD]],2)&amp;"-"&amp;MID(jaar_zip[[#This Row],[YYYYMMDD]],5,2)&amp;"-"&amp;LEFT(jaar_zip[[#This Row],[YYYYMMDD]],4))</f>
        <v>45357</v>
      </c>
      <c r="K2873" s="101" t="str">
        <f>IF(AND(VALUE(MONTH(jaar_zip[[#This Row],[Datum]]))=1,VALUE(WEEKNUM(jaar_zip[[#This Row],[Datum]],21))&gt;51),RIGHT(YEAR(jaar_zip[[#This Row],[Datum]])-1,2),RIGHT(YEAR(jaar_zip[[#This Row],[Datum]]),2))&amp;"-"&amp; TEXT(WEEKNUM(jaar_zip[[#This Row],[Datum]],21),"00")</f>
        <v>24-10</v>
      </c>
      <c r="L2873" s="101">
        <f>MONTH(jaar_zip[[#This Row],[Datum]])</f>
        <v>3</v>
      </c>
      <c r="M2873" s="101">
        <f>IF(ISNUMBER(jaar_zip[[#This Row],[etmaaltemperatuur]]),IF(jaar_zip[[#This Row],[etmaaltemperatuur]]&lt;stookgrens,stookgrens-jaar_zip[[#This Row],[etmaaltemperatuur]],0),"")</f>
        <v>11.4</v>
      </c>
      <c r="N2873" s="101">
        <f>IF(ISNUMBER(jaar_zip[[#This Row],[graaddagen]]),IF(OR(MONTH(jaar_zip[[#This Row],[Datum]])=1,MONTH(jaar_zip[[#This Row],[Datum]])=2,MONTH(jaar_zip[[#This Row],[Datum]])=11,MONTH(jaar_zip[[#This Row],[Datum]])=12),1.1,IF(OR(MONTH(jaar_zip[[#This Row],[Datum]])=3,MONTH(jaar_zip[[#This Row],[Datum]])=10),1,0.8))*jaar_zip[[#This Row],[graaddagen]],"")</f>
        <v>11.4</v>
      </c>
      <c r="O2873" s="101">
        <f>IF(ISNUMBER(jaar_zip[[#This Row],[etmaaltemperatuur]]),IF(jaar_zip[[#This Row],[etmaaltemperatuur]]&gt;stookgrens,jaar_zip[[#This Row],[etmaaltemperatuur]]-stookgrens,0),"")</f>
        <v>0</v>
      </c>
    </row>
    <row r="2874" spans="1:15" x14ac:dyDescent="0.3">
      <c r="A2874">
        <v>330</v>
      </c>
      <c r="B2874">
        <v>20240307</v>
      </c>
      <c r="C2874">
        <v>6.1</v>
      </c>
      <c r="D2874">
        <v>6.2</v>
      </c>
      <c r="E2874">
        <v>1211</v>
      </c>
      <c r="F2874">
        <v>0</v>
      </c>
      <c r="G2874">
        <v>1022.3</v>
      </c>
      <c r="H2874">
        <v>78</v>
      </c>
      <c r="I2874" s="101" t="s">
        <v>35</v>
      </c>
      <c r="J2874" s="1">
        <f>DATEVALUE(RIGHT(jaar_zip[[#This Row],[YYYYMMDD]],2)&amp;"-"&amp;MID(jaar_zip[[#This Row],[YYYYMMDD]],5,2)&amp;"-"&amp;LEFT(jaar_zip[[#This Row],[YYYYMMDD]],4))</f>
        <v>45358</v>
      </c>
      <c r="K2874" s="101" t="str">
        <f>IF(AND(VALUE(MONTH(jaar_zip[[#This Row],[Datum]]))=1,VALUE(WEEKNUM(jaar_zip[[#This Row],[Datum]],21))&gt;51),RIGHT(YEAR(jaar_zip[[#This Row],[Datum]])-1,2),RIGHT(YEAR(jaar_zip[[#This Row],[Datum]]),2))&amp;"-"&amp; TEXT(WEEKNUM(jaar_zip[[#This Row],[Datum]],21),"00")</f>
        <v>24-10</v>
      </c>
      <c r="L2874" s="101">
        <f>MONTH(jaar_zip[[#This Row],[Datum]])</f>
        <v>3</v>
      </c>
      <c r="M2874" s="101">
        <f>IF(ISNUMBER(jaar_zip[[#This Row],[etmaaltemperatuur]]),IF(jaar_zip[[#This Row],[etmaaltemperatuur]]&lt;stookgrens,stookgrens-jaar_zip[[#This Row],[etmaaltemperatuur]],0),"")</f>
        <v>11.8</v>
      </c>
      <c r="N2874" s="101">
        <f>IF(ISNUMBER(jaar_zip[[#This Row],[graaddagen]]),IF(OR(MONTH(jaar_zip[[#This Row],[Datum]])=1,MONTH(jaar_zip[[#This Row],[Datum]])=2,MONTH(jaar_zip[[#This Row],[Datum]])=11,MONTH(jaar_zip[[#This Row],[Datum]])=12),1.1,IF(OR(MONTH(jaar_zip[[#This Row],[Datum]])=3,MONTH(jaar_zip[[#This Row],[Datum]])=10),1,0.8))*jaar_zip[[#This Row],[graaddagen]],"")</f>
        <v>11.8</v>
      </c>
      <c r="O2874" s="101">
        <f>IF(ISNUMBER(jaar_zip[[#This Row],[etmaaltemperatuur]]),IF(jaar_zip[[#This Row],[etmaaltemperatuur]]&gt;stookgrens,jaar_zip[[#This Row],[etmaaltemperatuur]]-stookgrens,0),"")</f>
        <v>0</v>
      </c>
    </row>
    <row r="2875" spans="1:15" x14ac:dyDescent="0.3">
      <c r="A2875">
        <v>330</v>
      </c>
      <c r="B2875">
        <v>20240308</v>
      </c>
      <c r="C2875">
        <v>8.4</v>
      </c>
      <c r="D2875">
        <v>6.1</v>
      </c>
      <c r="E2875">
        <v>1317</v>
      </c>
      <c r="F2875">
        <v>0</v>
      </c>
      <c r="G2875">
        <v>1010.2</v>
      </c>
      <c r="H2875">
        <v>67</v>
      </c>
      <c r="I2875" s="101" t="s">
        <v>35</v>
      </c>
      <c r="J2875" s="1">
        <f>DATEVALUE(RIGHT(jaar_zip[[#This Row],[YYYYMMDD]],2)&amp;"-"&amp;MID(jaar_zip[[#This Row],[YYYYMMDD]],5,2)&amp;"-"&amp;LEFT(jaar_zip[[#This Row],[YYYYMMDD]],4))</f>
        <v>45359</v>
      </c>
      <c r="K2875" s="101" t="str">
        <f>IF(AND(VALUE(MONTH(jaar_zip[[#This Row],[Datum]]))=1,VALUE(WEEKNUM(jaar_zip[[#This Row],[Datum]],21))&gt;51),RIGHT(YEAR(jaar_zip[[#This Row],[Datum]])-1,2),RIGHT(YEAR(jaar_zip[[#This Row],[Datum]]),2))&amp;"-"&amp; TEXT(WEEKNUM(jaar_zip[[#This Row],[Datum]],21),"00")</f>
        <v>24-10</v>
      </c>
      <c r="L2875" s="101">
        <f>MONTH(jaar_zip[[#This Row],[Datum]])</f>
        <v>3</v>
      </c>
      <c r="M2875" s="101">
        <f>IF(ISNUMBER(jaar_zip[[#This Row],[etmaaltemperatuur]]),IF(jaar_zip[[#This Row],[etmaaltemperatuur]]&lt;stookgrens,stookgrens-jaar_zip[[#This Row],[etmaaltemperatuur]],0),"")</f>
        <v>11.9</v>
      </c>
      <c r="N2875" s="101">
        <f>IF(ISNUMBER(jaar_zip[[#This Row],[graaddagen]]),IF(OR(MONTH(jaar_zip[[#This Row],[Datum]])=1,MONTH(jaar_zip[[#This Row],[Datum]])=2,MONTH(jaar_zip[[#This Row],[Datum]])=11,MONTH(jaar_zip[[#This Row],[Datum]])=12),1.1,IF(OR(MONTH(jaar_zip[[#This Row],[Datum]])=3,MONTH(jaar_zip[[#This Row],[Datum]])=10),1,0.8))*jaar_zip[[#This Row],[graaddagen]],"")</f>
        <v>11.9</v>
      </c>
      <c r="O2875" s="101">
        <f>IF(ISNUMBER(jaar_zip[[#This Row],[etmaaltemperatuur]]),IF(jaar_zip[[#This Row],[etmaaltemperatuur]]&gt;stookgrens,jaar_zip[[#This Row],[etmaaltemperatuur]]-stookgrens,0),"")</f>
        <v>0</v>
      </c>
    </row>
    <row r="2876" spans="1:15" x14ac:dyDescent="0.3">
      <c r="A2876">
        <v>330</v>
      </c>
      <c r="B2876">
        <v>20240309</v>
      </c>
      <c r="C2876">
        <v>6.9</v>
      </c>
      <c r="D2876">
        <v>9.4</v>
      </c>
      <c r="E2876">
        <v>1098</v>
      </c>
      <c r="F2876">
        <v>0</v>
      </c>
      <c r="G2876">
        <v>999.6</v>
      </c>
      <c r="H2876">
        <v>66</v>
      </c>
      <c r="I2876" s="101" t="s">
        <v>35</v>
      </c>
      <c r="J2876" s="1">
        <f>DATEVALUE(RIGHT(jaar_zip[[#This Row],[YYYYMMDD]],2)&amp;"-"&amp;MID(jaar_zip[[#This Row],[YYYYMMDD]],5,2)&amp;"-"&amp;LEFT(jaar_zip[[#This Row],[YYYYMMDD]],4))</f>
        <v>45360</v>
      </c>
      <c r="K2876" s="101" t="str">
        <f>IF(AND(VALUE(MONTH(jaar_zip[[#This Row],[Datum]]))=1,VALUE(WEEKNUM(jaar_zip[[#This Row],[Datum]],21))&gt;51),RIGHT(YEAR(jaar_zip[[#This Row],[Datum]])-1,2),RIGHT(YEAR(jaar_zip[[#This Row],[Datum]]),2))&amp;"-"&amp; TEXT(WEEKNUM(jaar_zip[[#This Row],[Datum]],21),"00")</f>
        <v>24-10</v>
      </c>
      <c r="L2876" s="101">
        <f>MONTH(jaar_zip[[#This Row],[Datum]])</f>
        <v>3</v>
      </c>
      <c r="M2876" s="101">
        <f>IF(ISNUMBER(jaar_zip[[#This Row],[etmaaltemperatuur]]),IF(jaar_zip[[#This Row],[etmaaltemperatuur]]&lt;stookgrens,stookgrens-jaar_zip[[#This Row],[etmaaltemperatuur]],0),"")</f>
        <v>8.6</v>
      </c>
      <c r="N2876" s="101">
        <f>IF(ISNUMBER(jaar_zip[[#This Row],[graaddagen]]),IF(OR(MONTH(jaar_zip[[#This Row],[Datum]])=1,MONTH(jaar_zip[[#This Row],[Datum]])=2,MONTH(jaar_zip[[#This Row],[Datum]])=11,MONTH(jaar_zip[[#This Row],[Datum]])=12),1.1,IF(OR(MONTH(jaar_zip[[#This Row],[Datum]])=3,MONTH(jaar_zip[[#This Row],[Datum]])=10),1,0.8))*jaar_zip[[#This Row],[graaddagen]],"")</f>
        <v>8.6</v>
      </c>
      <c r="O2876" s="101">
        <f>IF(ISNUMBER(jaar_zip[[#This Row],[etmaaltemperatuur]]),IF(jaar_zip[[#This Row],[etmaaltemperatuur]]&gt;stookgrens,jaar_zip[[#This Row],[etmaaltemperatuur]]-stookgrens,0),"")</f>
        <v>0</v>
      </c>
    </row>
    <row r="2877" spans="1:15" x14ac:dyDescent="0.3">
      <c r="A2877">
        <v>330</v>
      </c>
      <c r="B2877">
        <v>20240310</v>
      </c>
      <c r="C2877">
        <v>5.3</v>
      </c>
      <c r="D2877">
        <v>9.4</v>
      </c>
      <c r="E2877">
        <v>422</v>
      </c>
      <c r="F2877">
        <v>0</v>
      </c>
      <c r="G2877">
        <v>996.6</v>
      </c>
      <c r="H2877">
        <v>70</v>
      </c>
      <c r="I2877" s="101" t="s">
        <v>35</v>
      </c>
      <c r="J2877" s="1">
        <f>DATEVALUE(RIGHT(jaar_zip[[#This Row],[YYYYMMDD]],2)&amp;"-"&amp;MID(jaar_zip[[#This Row],[YYYYMMDD]],5,2)&amp;"-"&amp;LEFT(jaar_zip[[#This Row],[YYYYMMDD]],4))</f>
        <v>45361</v>
      </c>
      <c r="K2877" s="101" t="str">
        <f>IF(AND(VALUE(MONTH(jaar_zip[[#This Row],[Datum]]))=1,VALUE(WEEKNUM(jaar_zip[[#This Row],[Datum]],21))&gt;51),RIGHT(YEAR(jaar_zip[[#This Row],[Datum]])-1,2),RIGHT(YEAR(jaar_zip[[#This Row],[Datum]]),2))&amp;"-"&amp; TEXT(WEEKNUM(jaar_zip[[#This Row],[Datum]],21),"00")</f>
        <v>24-10</v>
      </c>
      <c r="L2877" s="101">
        <f>MONTH(jaar_zip[[#This Row],[Datum]])</f>
        <v>3</v>
      </c>
      <c r="M2877" s="101">
        <f>IF(ISNUMBER(jaar_zip[[#This Row],[etmaaltemperatuur]]),IF(jaar_zip[[#This Row],[etmaaltemperatuur]]&lt;stookgrens,stookgrens-jaar_zip[[#This Row],[etmaaltemperatuur]],0),"")</f>
        <v>8.6</v>
      </c>
      <c r="N2877" s="101">
        <f>IF(ISNUMBER(jaar_zip[[#This Row],[graaddagen]]),IF(OR(MONTH(jaar_zip[[#This Row],[Datum]])=1,MONTH(jaar_zip[[#This Row],[Datum]])=2,MONTH(jaar_zip[[#This Row],[Datum]])=11,MONTH(jaar_zip[[#This Row],[Datum]])=12),1.1,IF(OR(MONTH(jaar_zip[[#This Row],[Datum]])=3,MONTH(jaar_zip[[#This Row],[Datum]])=10),1,0.8))*jaar_zip[[#This Row],[graaddagen]],"")</f>
        <v>8.6</v>
      </c>
      <c r="O2877" s="101">
        <f>IF(ISNUMBER(jaar_zip[[#This Row],[etmaaltemperatuur]]),IF(jaar_zip[[#This Row],[etmaaltemperatuur]]&gt;stookgrens,jaar_zip[[#This Row],[etmaaltemperatuur]]-stookgrens,0),"")</f>
        <v>0</v>
      </c>
    </row>
    <row r="2878" spans="1:15" x14ac:dyDescent="0.3">
      <c r="A2878">
        <v>330</v>
      </c>
      <c r="B2878">
        <v>20240311</v>
      </c>
      <c r="C2878">
        <v>4.2</v>
      </c>
      <c r="D2878">
        <v>7.4</v>
      </c>
      <c r="E2878">
        <v>305</v>
      </c>
      <c r="F2878">
        <v>0.8</v>
      </c>
      <c r="G2878">
        <v>1003.3</v>
      </c>
      <c r="H2878">
        <v>92</v>
      </c>
      <c r="I2878" s="101" t="s">
        <v>35</v>
      </c>
      <c r="J2878" s="1">
        <f>DATEVALUE(RIGHT(jaar_zip[[#This Row],[YYYYMMDD]],2)&amp;"-"&amp;MID(jaar_zip[[#This Row],[YYYYMMDD]],5,2)&amp;"-"&amp;LEFT(jaar_zip[[#This Row],[YYYYMMDD]],4))</f>
        <v>45362</v>
      </c>
      <c r="K2878" s="101" t="str">
        <f>IF(AND(VALUE(MONTH(jaar_zip[[#This Row],[Datum]]))=1,VALUE(WEEKNUM(jaar_zip[[#This Row],[Datum]],21))&gt;51),RIGHT(YEAR(jaar_zip[[#This Row],[Datum]])-1,2),RIGHT(YEAR(jaar_zip[[#This Row],[Datum]]),2))&amp;"-"&amp; TEXT(WEEKNUM(jaar_zip[[#This Row],[Datum]],21),"00")</f>
        <v>24-11</v>
      </c>
      <c r="L2878" s="101">
        <f>MONTH(jaar_zip[[#This Row],[Datum]])</f>
        <v>3</v>
      </c>
      <c r="M2878" s="101">
        <f>IF(ISNUMBER(jaar_zip[[#This Row],[etmaaltemperatuur]]),IF(jaar_zip[[#This Row],[etmaaltemperatuur]]&lt;stookgrens,stookgrens-jaar_zip[[#This Row],[etmaaltemperatuur]],0),"")</f>
        <v>10.6</v>
      </c>
      <c r="N2878" s="101">
        <f>IF(ISNUMBER(jaar_zip[[#This Row],[graaddagen]]),IF(OR(MONTH(jaar_zip[[#This Row],[Datum]])=1,MONTH(jaar_zip[[#This Row],[Datum]])=2,MONTH(jaar_zip[[#This Row],[Datum]])=11,MONTH(jaar_zip[[#This Row],[Datum]])=12),1.1,IF(OR(MONTH(jaar_zip[[#This Row],[Datum]])=3,MONTH(jaar_zip[[#This Row],[Datum]])=10),1,0.8))*jaar_zip[[#This Row],[graaddagen]],"")</f>
        <v>10.6</v>
      </c>
      <c r="O2878" s="101">
        <f>IF(ISNUMBER(jaar_zip[[#This Row],[etmaaltemperatuur]]),IF(jaar_zip[[#This Row],[etmaaltemperatuur]]&gt;stookgrens,jaar_zip[[#This Row],[etmaaltemperatuur]]-stookgrens,0),"")</f>
        <v>0</v>
      </c>
    </row>
    <row r="2879" spans="1:15" x14ac:dyDescent="0.3">
      <c r="A2879">
        <v>330</v>
      </c>
      <c r="B2879">
        <v>20240312</v>
      </c>
      <c r="C2879">
        <v>6.5</v>
      </c>
      <c r="D2879">
        <v>8.8000000000000007</v>
      </c>
      <c r="E2879">
        <v>525</v>
      </c>
      <c r="F2879">
        <v>4</v>
      </c>
      <c r="G2879">
        <v>1012.2</v>
      </c>
      <c r="H2879">
        <v>89</v>
      </c>
      <c r="I2879" s="101" t="s">
        <v>35</v>
      </c>
      <c r="J2879" s="1">
        <f>DATEVALUE(RIGHT(jaar_zip[[#This Row],[YYYYMMDD]],2)&amp;"-"&amp;MID(jaar_zip[[#This Row],[YYYYMMDD]],5,2)&amp;"-"&amp;LEFT(jaar_zip[[#This Row],[YYYYMMDD]],4))</f>
        <v>45363</v>
      </c>
      <c r="K2879" s="101" t="str">
        <f>IF(AND(VALUE(MONTH(jaar_zip[[#This Row],[Datum]]))=1,VALUE(WEEKNUM(jaar_zip[[#This Row],[Datum]],21))&gt;51),RIGHT(YEAR(jaar_zip[[#This Row],[Datum]])-1,2),RIGHT(YEAR(jaar_zip[[#This Row],[Datum]]),2))&amp;"-"&amp; TEXT(WEEKNUM(jaar_zip[[#This Row],[Datum]],21),"00")</f>
        <v>24-11</v>
      </c>
      <c r="L2879" s="101">
        <f>MONTH(jaar_zip[[#This Row],[Datum]])</f>
        <v>3</v>
      </c>
      <c r="M2879" s="101">
        <f>IF(ISNUMBER(jaar_zip[[#This Row],[etmaaltemperatuur]]),IF(jaar_zip[[#This Row],[etmaaltemperatuur]]&lt;stookgrens,stookgrens-jaar_zip[[#This Row],[etmaaltemperatuur]],0),"")</f>
        <v>9.1999999999999993</v>
      </c>
      <c r="N2879" s="101">
        <f>IF(ISNUMBER(jaar_zip[[#This Row],[graaddagen]]),IF(OR(MONTH(jaar_zip[[#This Row],[Datum]])=1,MONTH(jaar_zip[[#This Row],[Datum]])=2,MONTH(jaar_zip[[#This Row],[Datum]])=11,MONTH(jaar_zip[[#This Row],[Datum]])=12),1.1,IF(OR(MONTH(jaar_zip[[#This Row],[Datum]])=3,MONTH(jaar_zip[[#This Row],[Datum]])=10),1,0.8))*jaar_zip[[#This Row],[graaddagen]],"")</f>
        <v>9.1999999999999993</v>
      </c>
      <c r="O2879" s="101">
        <f>IF(ISNUMBER(jaar_zip[[#This Row],[etmaaltemperatuur]]),IF(jaar_zip[[#This Row],[etmaaltemperatuur]]&gt;stookgrens,jaar_zip[[#This Row],[etmaaltemperatuur]]-stookgrens,0),"")</f>
        <v>0</v>
      </c>
    </row>
    <row r="2880" spans="1:15" x14ac:dyDescent="0.3">
      <c r="A2880">
        <v>330</v>
      </c>
      <c r="B2880">
        <v>20240313</v>
      </c>
      <c r="C2880">
        <v>7.8</v>
      </c>
      <c r="D2880">
        <v>10.8</v>
      </c>
      <c r="E2880">
        <v>592</v>
      </c>
      <c r="F2880">
        <v>-0.1</v>
      </c>
      <c r="G2880">
        <v>1013.7</v>
      </c>
      <c r="H2880">
        <v>87</v>
      </c>
      <c r="I2880" s="101" t="s">
        <v>35</v>
      </c>
      <c r="J2880" s="1">
        <f>DATEVALUE(RIGHT(jaar_zip[[#This Row],[YYYYMMDD]],2)&amp;"-"&amp;MID(jaar_zip[[#This Row],[YYYYMMDD]],5,2)&amp;"-"&amp;LEFT(jaar_zip[[#This Row],[YYYYMMDD]],4))</f>
        <v>45364</v>
      </c>
      <c r="K2880" s="101" t="str">
        <f>IF(AND(VALUE(MONTH(jaar_zip[[#This Row],[Datum]]))=1,VALUE(WEEKNUM(jaar_zip[[#This Row],[Datum]],21))&gt;51),RIGHT(YEAR(jaar_zip[[#This Row],[Datum]])-1,2),RIGHT(YEAR(jaar_zip[[#This Row],[Datum]]),2))&amp;"-"&amp; TEXT(WEEKNUM(jaar_zip[[#This Row],[Datum]],21),"00")</f>
        <v>24-11</v>
      </c>
      <c r="L2880" s="101">
        <f>MONTH(jaar_zip[[#This Row],[Datum]])</f>
        <v>3</v>
      </c>
      <c r="M2880" s="101">
        <f>IF(ISNUMBER(jaar_zip[[#This Row],[etmaaltemperatuur]]),IF(jaar_zip[[#This Row],[etmaaltemperatuur]]&lt;stookgrens,stookgrens-jaar_zip[[#This Row],[etmaaltemperatuur]],0),"")</f>
        <v>7.1999999999999993</v>
      </c>
      <c r="N2880" s="101">
        <f>IF(ISNUMBER(jaar_zip[[#This Row],[graaddagen]]),IF(OR(MONTH(jaar_zip[[#This Row],[Datum]])=1,MONTH(jaar_zip[[#This Row],[Datum]])=2,MONTH(jaar_zip[[#This Row],[Datum]])=11,MONTH(jaar_zip[[#This Row],[Datum]])=12),1.1,IF(OR(MONTH(jaar_zip[[#This Row],[Datum]])=3,MONTH(jaar_zip[[#This Row],[Datum]])=10),1,0.8))*jaar_zip[[#This Row],[graaddagen]],"")</f>
        <v>7.1999999999999993</v>
      </c>
      <c r="O2880" s="101">
        <f>IF(ISNUMBER(jaar_zip[[#This Row],[etmaaltemperatuur]]),IF(jaar_zip[[#This Row],[etmaaltemperatuur]]&gt;stookgrens,jaar_zip[[#This Row],[etmaaltemperatuur]]-stookgrens,0),"")</f>
        <v>0</v>
      </c>
    </row>
    <row r="2881" spans="1:15" x14ac:dyDescent="0.3">
      <c r="A2881">
        <v>330</v>
      </c>
      <c r="B2881">
        <v>20240314</v>
      </c>
      <c r="C2881">
        <v>7</v>
      </c>
      <c r="D2881">
        <v>13.2</v>
      </c>
      <c r="E2881">
        <v>1291</v>
      </c>
      <c r="F2881">
        <v>0</v>
      </c>
      <c r="G2881">
        <v>1009.6</v>
      </c>
      <c r="H2881">
        <v>74</v>
      </c>
      <c r="I2881" s="101" t="s">
        <v>35</v>
      </c>
      <c r="J2881" s="1">
        <f>DATEVALUE(RIGHT(jaar_zip[[#This Row],[YYYYMMDD]],2)&amp;"-"&amp;MID(jaar_zip[[#This Row],[YYYYMMDD]],5,2)&amp;"-"&amp;LEFT(jaar_zip[[#This Row],[YYYYMMDD]],4))</f>
        <v>45365</v>
      </c>
      <c r="K2881" s="101" t="str">
        <f>IF(AND(VALUE(MONTH(jaar_zip[[#This Row],[Datum]]))=1,VALUE(WEEKNUM(jaar_zip[[#This Row],[Datum]],21))&gt;51),RIGHT(YEAR(jaar_zip[[#This Row],[Datum]])-1,2),RIGHT(YEAR(jaar_zip[[#This Row],[Datum]]),2))&amp;"-"&amp; TEXT(WEEKNUM(jaar_zip[[#This Row],[Datum]],21),"00")</f>
        <v>24-11</v>
      </c>
      <c r="L2881" s="101">
        <f>MONTH(jaar_zip[[#This Row],[Datum]])</f>
        <v>3</v>
      </c>
      <c r="M2881" s="101">
        <f>IF(ISNUMBER(jaar_zip[[#This Row],[etmaaltemperatuur]]),IF(jaar_zip[[#This Row],[etmaaltemperatuur]]&lt;stookgrens,stookgrens-jaar_zip[[#This Row],[etmaaltemperatuur]],0),"")</f>
        <v>4.8000000000000007</v>
      </c>
      <c r="N2881" s="101">
        <f>IF(ISNUMBER(jaar_zip[[#This Row],[graaddagen]]),IF(OR(MONTH(jaar_zip[[#This Row],[Datum]])=1,MONTH(jaar_zip[[#This Row],[Datum]])=2,MONTH(jaar_zip[[#This Row],[Datum]])=11,MONTH(jaar_zip[[#This Row],[Datum]])=12),1.1,IF(OR(MONTH(jaar_zip[[#This Row],[Datum]])=3,MONTH(jaar_zip[[#This Row],[Datum]])=10),1,0.8))*jaar_zip[[#This Row],[graaddagen]],"")</f>
        <v>4.8000000000000007</v>
      </c>
      <c r="O2881" s="101">
        <f>IF(ISNUMBER(jaar_zip[[#This Row],[etmaaltemperatuur]]),IF(jaar_zip[[#This Row],[etmaaltemperatuur]]&gt;stookgrens,jaar_zip[[#This Row],[etmaaltemperatuur]]-stookgrens,0),"")</f>
        <v>0</v>
      </c>
    </row>
    <row r="2882" spans="1:15" x14ac:dyDescent="0.3">
      <c r="A2882">
        <v>330</v>
      </c>
      <c r="B2882">
        <v>20240315</v>
      </c>
      <c r="C2882">
        <v>10.3</v>
      </c>
      <c r="D2882">
        <v>11.7</v>
      </c>
      <c r="E2882">
        <v>970</v>
      </c>
      <c r="F2882">
        <v>0.9</v>
      </c>
      <c r="G2882">
        <v>1006.8</v>
      </c>
      <c r="H2882">
        <v>86</v>
      </c>
      <c r="I2882" s="101" t="s">
        <v>35</v>
      </c>
      <c r="J2882" s="1">
        <f>DATEVALUE(RIGHT(jaar_zip[[#This Row],[YYYYMMDD]],2)&amp;"-"&amp;MID(jaar_zip[[#This Row],[YYYYMMDD]],5,2)&amp;"-"&amp;LEFT(jaar_zip[[#This Row],[YYYYMMDD]],4))</f>
        <v>45366</v>
      </c>
      <c r="K2882" s="101" t="str">
        <f>IF(AND(VALUE(MONTH(jaar_zip[[#This Row],[Datum]]))=1,VALUE(WEEKNUM(jaar_zip[[#This Row],[Datum]],21))&gt;51),RIGHT(YEAR(jaar_zip[[#This Row],[Datum]])-1,2),RIGHT(YEAR(jaar_zip[[#This Row],[Datum]]),2))&amp;"-"&amp; TEXT(WEEKNUM(jaar_zip[[#This Row],[Datum]],21),"00")</f>
        <v>24-11</v>
      </c>
      <c r="L2882" s="101">
        <f>MONTH(jaar_zip[[#This Row],[Datum]])</f>
        <v>3</v>
      </c>
      <c r="M2882" s="101">
        <f>IF(ISNUMBER(jaar_zip[[#This Row],[etmaaltemperatuur]]),IF(jaar_zip[[#This Row],[etmaaltemperatuur]]&lt;stookgrens,stookgrens-jaar_zip[[#This Row],[etmaaltemperatuur]],0),"")</f>
        <v>6.3000000000000007</v>
      </c>
      <c r="N2882" s="101">
        <f>IF(ISNUMBER(jaar_zip[[#This Row],[graaddagen]]),IF(OR(MONTH(jaar_zip[[#This Row],[Datum]])=1,MONTH(jaar_zip[[#This Row],[Datum]])=2,MONTH(jaar_zip[[#This Row],[Datum]])=11,MONTH(jaar_zip[[#This Row],[Datum]])=12),1.1,IF(OR(MONTH(jaar_zip[[#This Row],[Datum]])=3,MONTH(jaar_zip[[#This Row],[Datum]])=10),1,0.8))*jaar_zip[[#This Row],[graaddagen]],"")</f>
        <v>6.3000000000000007</v>
      </c>
      <c r="O2882" s="101">
        <f>IF(ISNUMBER(jaar_zip[[#This Row],[etmaaltemperatuur]]),IF(jaar_zip[[#This Row],[etmaaltemperatuur]]&gt;stookgrens,jaar_zip[[#This Row],[etmaaltemperatuur]]-stookgrens,0),"")</f>
        <v>0</v>
      </c>
    </row>
    <row r="2883" spans="1:15" x14ac:dyDescent="0.3">
      <c r="A2883">
        <v>330</v>
      </c>
      <c r="B2883">
        <v>20240316</v>
      </c>
      <c r="C2883">
        <v>5.2</v>
      </c>
      <c r="D2883">
        <v>8.1</v>
      </c>
      <c r="E2883">
        <v>900</v>
      </c>
      <c r="F2883">
        <v>0.2</v>
      </c>
      <c r="G2883">
        <v>1019.9</v>
      </c>
      <c r="H2883">
        <v>75</v>
      </c>
      <c r="I2883" s="101" t="s">
        <v>35</v>
      </c>
      <c r="J2883" s="1">
        <f>DATEVALUE(RIGHT(jaar_zip[[#This Row],[YYYYMMDD]],2)&amp;"-"&amp;MID(jaar_zip[[#This Row],[YYYYMMDD]],5,2)&amp;"-"&amp;LEFT(jaar_zip[[#This Row],[YYYYMMDD]],4))</f>
        <v>45367</v>
      </c>
      <c r="K2883" s="101" t="str">
        <f>IF(AND(VALUE(MONTH(jaar_zip[[#This Row],[Datum]]))=1,VALUE(WEEKNUM(jaar_zip[[#This Row],[Datum]],21))&gt;51),RIGHT(YEAR(jaar_zip[[#This Row],[Datum]])-1,2),RIGHT(YEAR(jaar_zip[[#This Row],[Datum]]),2))&amp;"-"&amp; TEXT(WEEKNUM(jaar_zip[[#This Row],[Datum]],21),"00")</f>
        <v>24-11</v>
      </c>
      <c r="L2883" s="101">
        <f>MONTH(jaar_zip[[#This Row],[Datum]])</f>
        <v>3</v>
      </c>
      <c r="M2883" s="101">
        <f>IF(ISNUMBER(jaar_zip[[#This Row],[etmaaltemperatuur]]),IF(jaar_zip[[#This Row],[etmaaltemperatuur]]&lt;stookgrens,stookgrens-jaar_zip[[#This Row],[etmaaltemperatuur]],0),"")</f>
        <v>9.9</v>
      </c>
      <c r="N2883" s="101">
        <f>IF(ISNUMBER(jaar_zip[[#This Row],[graaddagen]]),IF(OR(MONTH(jaar_zip[[#This Row],[Datum]])=1,MONTH(jaar_zip[[#This Row],[Datum]])=2,MONTH(jaar_zip[[#This Row],[Datum]])=11,MONTH(jaar_zip[[#This Row],[Datum]])=12),1.1,IF(OR(MONTH(jaar_zip[[#This Row],[Datum]])=3,MONTH(jaar_zip[[#This Row],[Datum]])=10),1,0.8))*jaar_zip[[#This Row],[graaddagen]],"")</f>
        <v>9.9</v>
      </c>
      <c r="O2883" s="101">
        <f>IF(ISNUMBER(jaar_zip[[#This Row],[etmaaltemperatuur]]),IF(jaar_zip[[#This Row],[etmaaltemperatuur]]&gt;stookgrens,jaar_zip[[#This Row],[etmaaltemperatuur]]-stookgrens,0),"")</f>
        <v>0</v>
      </c>
    </row>
    <row r="2884" spans="1:15" x14ac:dyDescent="0.3">
      <c r="A2884">
        <v>330</v>
      </c>
      <c r="B2884">
        <v>20240317</v>
      </c>
      <c r="C2884">
        <v>6.4</v>
      </c>
      <c r="D2884">
        <v>10.3</v>
      </c>
      <c r="E2884">
        <v>495</v>
      </c>
      <c r="F2884">
        <v>5.6</v>
      </c>
      <c r="G2884">
        <v>1017.8</v>
      </c>
      <c r="H2884">
        <v>85</v>
      </c>
      <c r="I2884" s="101" t="s">
        <v>35</v>
      </c>
      <c r="J2884" s="1">
        <f>DATEVALUE(RIGHT(jaar_zip[[#This Row],[YYYYMMDD]],2)&amp;"-"&amp;MID(jaar_zip[[#This Row],[YYYYMMDD]],5,2)&amp;"-"&amp;LEFT(jaar_zip[[#This Row],[YYYYMMDD]],4))</f>
        <v>45368</v>
      </c>
      <c r="K2884" s="101" t="str">
        <f>IF(AND(VALUE(MONTH(jaar_zip[[#This Row],[Datum]]))=1,VALUE(WEEKNUM(jaar_zip[[#This Row],[Datum]],21))&gt;51),RIGHT(YEAR(jaar_zip[[#This Row],[Datum]])-1,2),RIGHT(YEAR(jaar_zip[[#This Row],[Datum]]),2))&amp;"-"&amp; TEXT(WEEKNUM(jaar_zip[[#This Row],[Datum]],21),"00")</f>
        <v>24-11</v>
      </c>
      <c r="L2884" s="101">
        <f>MONTH(jaar_zip[[#This Row],[Datum]])</f>
        <v>3</v>
      </c>
      <c r="M2884" s="101">
        <f>IF(ISNUMBER(jaar_zip[[#This Row],[etmaaltemperatuur]]),IF(jaar_zip[[#This Row],[etmaaltemperatuur]]&lt;stookgrens,stookgrens-jaar_zip[[#This Row],[etmaaltemperatuur]],0),"")</f>
        <v>7.6999999999999993</v>
      </c>
      <c r="N2884" s="101">
        <f>IF(ISNUMBER(jaar_zip[[#This Row],[graaddagen]]),IF(OR(MONTH(jaar_zip[[#This Row],[Datum]])=1,MONTH(jaar_zip[[#This Row],[Datum]])=2,MONTH(jaar_zip[[#This Row],[Datum]])=11,MONTH(jaar_zip[[#This Row],[Datum]])=12),1.1,IF(OR(MONTH(jaar_zip[[#This Row],[Datum]])=3,MONTH(jaar_zip[[#This Row],[Datum]])=10),1,0.8))*jaar_zip[[#This Row],[graaddagen]],"")</f>
        <v>7.6999999999999993</v>
      </c>
      <c r="O2884" s="101">
        <f>IF(ISNUMBER(jaar_zip[[#This Row],[etmaaltemperatuur]]),IF(jaar_zip[[#This Row],[etmaaltemperatuur]]&gt;stookgrens,jaar_zip[[#This Row],[etmaaltemperatuur]]-stookgrens,0),"")</f>
        <v>0</v>
      </c>
    </row>
    <row r="2885" spans="1:15" x14ac:dyDescent="0.3">
      <c r="A2885">
        <v>330</v>
      </c>
      <c r="B2885">
        <v>20240318</v>
      </c>
      <c r="C2885">
        <v>4</v>
      </c>
      <c r="D2885">
        <v>10.7</v>
      </c>
      <c r="E2885">
        <v>1259</v>
      </c>
      <c r="F2885">
        <v>0</v>
      </c>
      <c r="G2885">
        <v>1015.8</v>
      </c>
      <c r="H2885">
        <v>87</v>
      </c>
      <c r="I2885" s="101" t="s">
        <v>35</v>
      </c>
      <c r="J2885" s="1">
        <f>DATEVALUE(RIGHT(jaar_zip[[#This Row],[YYYYMMDD]],2)&amp;"-"&amp;MID(jaar_zip[[#This Row],[YYYYMMDD]],5,2)&amp;"-"&amp;LEFT(jaar_zip[[#This Row],[YYYYMMDD]],4))</f>
        <v>45369</v>
      </c>
      <c r="K2885" s="101" t="str">
        <f>IF(AND(VALUE(MONTH(jaar_zip[[#This Row],[Datum]]))=1,VALUE(WEEKNUM(jaar_zip[[#This Row],[Datum]],21))&gt;51),RIGHT(YEAR(jaar_zip[[#This Row],[Datum]])-1,2),RIGHT(YEAR(jaar_zip[[#This Row],[Datum]]),2))&amp;"-"&amp; TEXT(WEEKNUM(jaar_zip[[#This Row],[Datum]],21),"00")</f>
        <v>24-12</v>
      </c>
      <c r="L2885" s="101">
        <f>MONTH(jaar_zip[[#This Row],[Datum]])</f>
        <v>3</v>
      </c>
      <c r="M2885" s="101">
        <f>IF(ISNUMBER(jaar_zip[[#This Row],[etmaaltemperatuur]]),IF(jaar_zip[[#This Row],[etmaaltemperatuur]]&lt;stookgrens,stookgrens-jaar_zip[[#This Row],[etmaaltemperatuur]],0),"")</f>
        <v>7.3000000000000007</v>
      </c>
      <c r="N2885" s="101">
        <f>IF(ISNUMBER(jaar_zip[[#This Row],[graaddagen]]),IF(OR(MONTH(jaar_zip[[#This Row],[Datum]])=1,MONTH(jaar_zip[[#This Row],[Datum]])=2,MONTH(jaar_zip[[#This Row],[Datum]])=11,MONTH(jaar_zip[[#This Row],[Datum]])=12),1.1,IF(OR(MONTH(jaar_zip[[#This Row],[Datum]])=3,MONTH(jaar_zip[[#This Row],[Datum]])=10),1,0.8))*jaar_zip[[#This Row],[graaddagen]],"")</f>
        <v>7.3000000000000007</v>
      </c>
      <c r="O2885" s="101">
        <f>IF(ISNUMBER(jaar_zip[[#This Row],[etmaaltemperatuur]]),IF(jaar_zip[[#This Row],[etmaaltemperatuur]]&gt;stookgrens,jaar_zip[[#This Row],[etmaaltemperatuur]]-stookgrens,0),"")</f>
        <v>0</v>
      </c>
    </row>
    <row r="2886" spans="1:15" x14ac:dyDescent="0.3">
      <c r="A2886">
        <v>330</v>
      </c>
      <c r="B2886">
        <v>20240319</v>
      </c>
      <c r="C2886">
        <v>5</v>
      </c>
      <c r="D2886">
        <v>11.7</v>
      </c>
      <c r="E2886">
        <v>1203</v>
      </c>
      <c r="F2886">
        <v>0</v>
      </c>
      <c r="G2886">
        <v>1017.7</v>
      </c>
      <c r="H2886">
        <v>78</v>
      </c>
      <c r="I2886" s="101" t="s">
        <v>35</v>
      </c>
      <c r="J2886" s="1">
        <f>DATEVALUE(RIGHT(jaar_zip[[#This Row],[YYYYMMDD]],2)&amp;"-"&amp;MID(jaar_zip[[#This Row],[YYYYMMDD]],5,2)&amp;"-"&amp;LEFT(jaar_zip[[#This Row],[YYYYMMDD]],4))</f>
        <v>45370</v>
      </c>
      <c r="K2886" s="101" t="str">
        <f>IF(AND(VALUE(MONTH(jaar_zip[[#This Row],[Datum]]))=1,VALUE(WEEKNUM(jaar_zip[[#This Row],[Datum]],21))&gt;51),RIGHT(YEAR(jaar_zip[[#This Row],[Datum]])-1,2),RIGHT(YEAR(jaar_zip[[#This Row],[Datum]]),2))&amp;"-"&amp; TEXT(WEEKNUM(jaar_zip[[#This Row],[Datum]],21),"00")</f>
        <v>24-12</v>
      </c>
      <c r="L2886" s="101">
        <f>MONTH(jaar_zip[[#This Row],[Datum]])</f>
        <v>3</v>
      </c>
      <c r="M2886" s="101">
        <f>IF(ISNUMBER(jaar_zip[[#This Row],[etmaaltemperatuur]]),IF(jaar_zip[[#This Row],[etmaaltemperatuur]]&lt;stookgrens,stookgrens-jaar_zip[[#This Row],[etmaaltemperatuur]],0),"")</f>
        <v>6.3000000000000007</v>
      </c>
      <c r="N2886" s="101">
        <f>IF(ISNUMBER(jaar_zip[[#This Row],[graaddagen]]),IF(OR(MONTH(jaar_zip[[#This Row],[Datum]])=1,MONTH(jaar_zip[[#This Row],[Datum]])=2,MONTH(jaar_zip[[#This Row],[Datum]])=11,MONTH(jaar_zip[[#This Row],[Datum]])=12),1.1,IF(OR(MONTH(jaar_zip[[#This Row],[Datum]])=3,MONTH(jaar_zip[[#This Row],[Datum]])=10),1,0.8))*jaar_zip[[#This Row],[graaddagen]],"")</f>
        <v>6.3000000000000007</v>
      </c>
      <c r="O2886" s="101">
        <f>IF(ISNUMBER(jaar_zip[[#This Row],[etmaaltemperatuur]]),IF(jaar_zip[[#This Row],[etmaaltemperatuur]]&gt;stookgrens,jaar_zip[[#This Row],[etmaaltemperatuur]]-stookgrens,0),"")</f>
        <v>0</v>
      </c>
    </row>
    <row r="2887" spans="1:15" x14ac:dyDescent="0.3">
      <c r="A2887">
        <v>330</v>
      </c>
      <c r="B2887">
        <v>20240320</v>
      </c>
      <c r="C2887">
        <v>2.5</v>
      </c>
      <c r="D2887">
        <v>11.1</v>
      </c>
      <c r="E2887">
        <v>1163</v>
      </c>
      <c r="F2887">
        <v>0</v>
      </c>
      <c r="G2887">
        <v>1019.2</v>
      </c>
      <c r="H2887">
        <v>83</v>
      </c>
      <c r="I2887" s="101" t="s">
        <v>35</v>
      </c>
      <c r="J2887" s="1">
        <f>DATEVALUE(RIGHT(jaar_zip[[#This Row],[YYYYMMDD]],2)&amp;"-"&amp;MID(jaar_zip[[#This Row],[YYYYMMDD]],5,2)&amp;"-"&amp;LEFT(jaar_zip[[#This Row],[YYYYMMDD]],4))</f>
        <v>45371</v>
      </c>
      <c r="K2887" s="101" t="str">
        <f>IF(AND(VALUE(MONTH(jaar_zip[[#This Row],[Datum]]))=1,VALUE(WEEKNUM(jaar_zip[[#This Row],[Datum]],21))&gt;51),RIGHT(YEAR(jaar_zip[[#This Row],[Datum]])-1,2),RIGHT(YEAR(jaar_zip[[#This Row],[Datum]]),2))&amp;"-"&amp; TEXT(WEEKNUM(jaar_zip[[#This Row],[Datum]],21),"00")</f>
        <v>24-12</v>
      </c>
      <c r="L2887" s="101">
        <f>MONTH(jaar_zip[[#This Row],[Datum]])</f>
        <v>3</v>
      </c>
      <c r="M2887" s="101">
        <f>IF(ISNUMBER(jaar_zip[[#This Row],[etmaaltemperatuur]]),IF(jaar_zip[[#This Row],[etmaaltemperatuur]]&lt;stookgrens,stookgrens-jaar_zip[[#This Row],[etmaaltemperatuur]],0),"")</f>
        <v>6.9</v>
      </c>
      <c r="N2887" s="101">
        <f>IF(ISNUMBER(jaar_zip[[#This Row],[graaddagen]]),IF(OR(MONTH(jaar_zip[[#This Row],[Datum]])=1,MONTH(jaar_zip[[#This Row],[Datum]])=2,MONTH(jaar_zip[[#This Row],[Datum]])=11,MONTH(jaar_zip[[#This Row],[Datum]])=12),1.1,IF(OR(MONTH(jaar_zip[[#This Row],[Datum]])=3,MONTH(jaar_zip[[#This Row],[Datum]])=10),1,0.8))*jaar_zip[[#This Row],[graaddagen]],"")</f>
        <v>6.9</v>
      </c>
      <c r="O2887" s="101">
        <f>IF(ISNUMBER(jaar_zip[[#This Row],[etmaaltemperatuur]]),IF(jaar_zip[[#This Row],[etmaaltemperatuur]]&gt;stookgrens,jaar_zip[[#This Row],[etmaaltemperatuur]]-stookgrens,0),"")</f>
        <v>0</v>
      </c>
    </row>
    <row r="2888" spans="1:15" x14ac:dyDescent="0.3">
      <c r="A2888">
        <v>330</v>
      </c>
      <c r="B2888">
        <v>20240321</v>
      </c>
      <c r="C2888">
        <v>5.8</v>
      </c>
      <c r="D2888">
        <v>9.3000000000000007</v>
      </c>
      <c r="E2888">
        <v>577</v>
      </c>
      <c r="F2888">
        <v>0</v>
      </c>
      <c r="G2888">
        <v>1023.9</v>
      </c>
      <c r="H2888">
        <v>87</v>
      </c>
      <c r="I2888" s="101" t="s">
        <v>35</v>
      </c>
      <c r="J2888" s="1">
        <f>DATEVALUE(RIGHT(jaar_zip[[#This Row],[YYYYMMDD]],2)&amp;"-"&amp;MID(jaar_zip[[#This Row],[YYYYMMDD]],5,2)&amp;"-"&amp;LEFT(jaar_zip[[#This Row],[YYYYMMDD]],4))</f>
        <v>45372</v>
      </c>
      <c r="K2888" s="101" t="str">
        <f>IF(AND(VALUE(MONTH(jaar_zip[[#This Row],[Datum]]))=1,VALUE(WEEKNUM(jaar_zip[[#This Row],[Datum]],21))&gt;51),RIGHT(YEAR(jaar_zip[[#This Row],[Datum]])-1,2),RIGHT(YEAR(jaar_zip[[#This Row],[Datum]]),2))&amp;"-"&amp; TEXT(WEEKNUM(jaar_zip[[#This Row],[Datum]],21),"00")</f>
        <v>24-12</v>
      </c>
      <c r="L2888" s="101">
        <f>MONTH(jaar_zip[[#This Row],[Datum]])</f>
        <v>3</v>
      </c>
      <c r="M2888" s="101">
        <f>IF(ISNUMBER(jaar_zip[[#This Row],[etmaaltemperatuur]]),IF(jaar_zip[[#This Row],[etmaaltemperatuur]]&lt;stookgrens,stookgrens-jaar_zip[[#This Row],[etmaaltemperatuur]],0),"")</f>
        <v>8.6999999999999993</v>
      </c>
      <c r="N2888" s="101">
        <f>IF(ISNUMBER(jaar_zip[[#This Row],[graaddagen]]),IF(OR(MONTH(jaar_zip[[#This Row],[Datum]])=1,MONTH(jaar_zip[[#This Row],[Datum]])=2,MONTH(jaar_zip[[#This Row],[Datum]])=11,MONTH(jaar_zip[[#This Row],[Datum]])=12),1.1,IF(OR(MONTH(jaar_zip[[#This Row],[Datum]])=3,MONTH(jaar_zip[[#This Row],[Datum]])=10),1,0.8))*jaar_zip[[#This Row],[graaddagen]],"")</f>
        <v>8.6999999999999993</v>
      </c>
      <c r="O2888" s="101">
        <f>IF(ISNUMBER(jaar_zip[[#This Row],[etmaaltemperatuur]]),IF(jaar_zip[[#This Row],[etmaaltemperatuur]]&gt;stookgrens,jaar_zip[[#This Row],[etmaaltemperatuur]]-stookgrens,0),"")</f>
        <v>0</v>
      </c>
    </row>
    <row r="2889" spans="1:15" x14ac:dyDescent="0.3">
      <c r="A2889">
        <v>330</v>
      </c>
      <c r="B2889">
        <v>20240322</v>
      </c>
      <c r="C2889">
        <v>6.1</v>
      </c>
      <c r="D2889">
        <v>9.1</v>
      </c>
      <c r="E2889">
        <v>301</v>
      </c>
      <c r="F2889">
        <v>1.8</v>
      </c>
      <c r="G2889">
        <v>1015.9</v>
      </c>
      <c r="H2889">
        <v>91</v>
      </c>
      <c r="I2889" s="101" t="s">
        <v>35</v>
      </c>
      <c r="J2889" s="1">
        <f>DATEVALUE(RIGHT(jaar_zip[[#This Row],[YYYYMMDD]],2)&amp;"-"&amp;MID(jaar_zip[[#This Row],[YYYYMMDD]],5,2)&amp;"-"&amp;LEFT(jaar_zip[[#This Row],[YYYYMMDD]],4))</f>
        <v>45373</v>
      </c>
      <c r="K2889" s="101" t="str">
        <f>IF(AND(VALUE(MONTH(jaar_zip[[#This Row],[Datum]]))=1,VALUE(WEEKNUM(jaar_zip[[#This Row],[Datum]],21))&gt;51),RIGHT(YEAR(jaar_zip[[#This Row],[Datum]])-1,2),RIGHT(YEAR(jaar_zip[[#This Row],[Datum]]),2))&amp;"-"&amp; TEXT(WEEKNUM(jaar_zip[[#This Row],[Datum]],21),"00")</f>
        <v>24-12</v>
      </c>
      <c r="L2889" s="101">
        <f>MONTH(jaar_zip[[#This Row],[Datum]])</f>
        <v>3</v>
      </c>
      <c r="M2889" s="101">
        <f>IF(ISNUMBER(jaar_zip[[#This Row],[etmaaltemperatuur]]),IF(jaar_zip[[#This Row],[etmaaltemperatuur]]&lt;stookgrens,stookgrens-jaar_zip[[#This Row],[etmaaltemperatuur]],0),"")</f>
        <v>8.9</v>
      </c>
      <c r="N2889" s="101">
        <f>IF(ISNUMBER(jaar_zip[[#This Row],[graaddagen]]),IF(OR(MONTH(jaar_zip[[#This Row],[Datum]])=1,MONTH(jaar_zip[[#This Row],[Datum]])=2,MONTH(jaar_zip[[#This Row],[Datum]])=11,MONTH(jaar_zip[[#This Row],[Datum]])=12),1.1,IF(OR(MONTH(jaar_zip[[#This Row],[Datum]])=3,MONTH(jaar_zip[[#This Row],[Datum]])=10),1,0.8))*jaar_zip[[#This Row],[graaddagen]],"")</f>
        <v>8.9</v>
      </c>
      <c r="O2889" s="101">
        <f>IF(ISNUMBER(jaar_zip[[#This Row],[etmaaltemperatuur]]),IF(jaar_zip[[#This Row],[etmaaltemperatuur]]&gt;stookgrens,jaar_zip[[#This Row],[etmaaltemperatuur]]-stookgrens,0),"")</f>
        <v>0</v>
      </c>
    </row>
    <row r="2890" spans="1:15" x14ac:dyDescent="0.3">
      <c r="A2890">
        <v>330</v>
      </c>
      <c r="B2890">
        <v>20240323</v>
      </c>
      <c r="C2890">
        <v>10.199999999999999</v>
      </c>
      <c r="D2890">
        <v>8</v>
      </c>
      <c r="E2890">
        <v>1400</v>
      </c>
      <c r="F2890">
        <v>1.1000000000000001</v>
      </c>
      <c r="G2890">
        <v>1008.3</v>
      </c>
      <c r="H2890">
        <v>70</v>
      </c>
      <c r="I2890" s="101" t="s">
        <v>35</v>
      </c>
      <c r="J2890" s="1">
        <f>DATEVALUE(RIGHT(jaar_zip[[#This Row],[YYYYMMDD]],2)&amp;"-"&amp;MID(jaar_zip[[#This Row],[YYYYMMDD]],5,2)&amp;"-"&amp;LEFT(jaar_zip[[#This Row],[YYYYMMDD]],4))</f>
        <v>45374</v>
      </c>
      <c r="K2890" s="101" t="str">
        <f>IF(AND(VALUE(MONTH(jaar_zip[[#This Row],[Datum]]))=1,VALUE(WEEKNUM(jaar_zip[[#This Row],[Datum]],21))&gt;51),RIGHT(YEAR(jaar_zip[[#This Row],[Datum]])-1,2),RIGHT(YEAR(jaar_zip[[#This Row],[Datum]]),2))&amp;"-"&amp; TEXT(WEEKNUM(jaar_zip[[#This Row],[Datum]],21),"00")</f>
        <v>24-12</v>
      </c>
      <c r="L2890" s="101">
        <f>MONTH(jaar_zip[[#This Row],[Datum]])</f>
        <v>3</v>
      </c>
      <c r="M2890" s="101">
        <f>IF(ISNUMBER(jaar_zip[[#This Row],[etmaaltemperatuur]]),IF(jaar_zip[[#This Row],[etmaaltemperatuur]]&lt;stookgrens,stookgrens-jaar_zip[[#This Row],[etmaaltemperatuur]],0),"")</f>
        <v>10</v>
      </c>
      <c r="N2890" s="101">
        <f>IF(ISNUMBER(jaar_zip[[#This Row],[graaddagen]]),IF(OR(MONTH(jaar_zip[[#This Row],[Datum]])=1,MONTH(jaar_zip[[#This Row],[Datum]])=2,MONTH(jaar_zip[[#This Row],[Datum]])=11,MONTH(jaar_zip[[#This Row],[Datum]])=12),1.1,IF(OR(MONTH(jaar_zip[[#This Row],[Datum]])=3,MONTH(jaar_zip[[#This Row],[Datum]])=10),1,0.8))*jaar_zip[[#This Row],[graaddagen]],"")</f>
        <v>10</v>
      </c>
      <c r="O2890" s="101">
        <f>IF(ISNUMBER(jaar_zip[[#This Row],[etmaaltemperatuur]]),IF(jaar_zip[[#This Row],[etmaaltemperatuur]]&gt;stookgrens,jaar_zip[[#This Row],[etmaaltemperatuur]]-stookgrens,0),"")</f>
        <v>0</v>
      </c>
    </row>
    <row r="2891" spans="1:15" x14ac:dyDescent="0.3">
      <c r="A2891">
        <v>330</v>
      </c>
      <c r="B2891">
        <v>20240324</v>
      </c>
      <c r="C2891">
        <v>12.6</v>
      </c>
      <c r="D2891">
        <v>7.6</v>
      </c>
      <c r="E2891">
        <v>527</v>
      </c>
      <c r="F2891">
        <v>2.2000000000000002</v>
      </c>
      <c r="G2891">
        <v>1005.8</v>
      </c>
      <c r="H2891">
        <v>78</v>
      </c>
      <c r="I2891" s="101" t="s">
        <v>35</v>
      </c>
      <c r="J2891" s="1">
        <f>DATEVALUE(RIGHT(jaar_zip[[#This Row],[YYYYMMDD]],2)&amp;"-"&amp;MID(jaar_zip[[#This Row],[YYYYMMDD]],5,2)&amp;"-"&amp;LEFT(jaar_zip[[#This Row],[YYYYMMDD]],4))</f>
        <v>45375</v>
      </c>
      <c r="K2891" s="101" t="str">
        <f>IF(AND(VALUE(MONTH(jaar_zip[[#This Row],[Datum]]))=1,VALUE(WEEKNUM(jaar_zip[[#This Row],[Datum]],21))&gt;51),RIGHT(YEAR(jaar_zip[[#This Row],[Datum]])-1,2),RIGHT(YEAR(jaar_zip[[#This Row],[Datum]]),2))&amp;"-"&amp; TEXT(WEEKNUM(jaar_zip[[#This Row],[Datum]],21),"00")</f>
        <v>24-12</v>
      </c>
      <c r="L2891" s="101">
        <f>MONTH(jaar_zip[[#This Row],[Datum]])</f>
        <v>3</v>
      </c>
      <c r="M2891" s="101">
        <f>IF(ISNUMBER(jaar_zip[[#This Row],[etmaaltemperatuur]]),IF(jaar_zip[[#This Row],[etmaaltemperatuur]]&lt;stookgrens,stookgrens-jaar_zip[[#This Row],[etmaaltemperatuur]],0),"")</f>
        <v>10.4</v>
      </c>
      <c r="N2891" s="101">
        <f>IF(ISNUMBER(jaar_zip[[#This Row],[graaddagen]]),IF(OR(MONTH(jaar_zip[[#This Row],[Datum]])=1,MONTH(jaar_zip[[#This Row],[Datum]])=2,MONTH(jaar_zip[[#This Row],[Datum]])=11,MONTH(jaar_zip[[#This Row],[Datum]])=12),1.1,IF(OR(MONTH(jaar_zip[[#This Row],[Datum]])=3,MONTH(jaar_zip[[#This Row],[Datum]])=10),1,0.8))*jaar_zip[[#This Row],[graaddagen]],"")</f>
        <v>10.4</v>
      </c>
      <c r="O2891" s="101">
        <f>IF(ISNUMBER(jaar_zip[[#This Row],[etmaaltemperatuur]]),IF(jaar_zip[[#This Row],[etmaaltemperatuur]]&gt;stookgrens,jaar_zip[[#This Row],[etmaaltemperatuur]]-stookgrens,0),"")</f>
        <v>0</v>
      </c>
    </row>
    <row r="2892" spans="1:15" x14ac:dyDescent="0.3">
      <c r="A2892">
        <v>330</v>
      </c>
      <c r="B2892">
        <v>20240325</v>
      </c>
      <c r="C2892">
        <v>5</v>
      </c>
      <c r="D2892">
        <v>8.8000000000000007</v>
      </c>
      <c r="E2892">
        <v>1628</v>
      </c>
      <c r="F2892">
        <v>0</v>
      </c>
      <c r="G2892">
        <v>1003.5</v>
      </c>
      <c r="H2892">
        <v>66</v>
      </c>
      <c r="I2892" s="101" t="s">
        <v>35</v>
      </c>
      <c r="J2892" s="1">
        <f>DATEVALUE(RIGHT(jaar_zip[[#This Row],[YYYYMMDD]],2)&amp;"-"&amp;MID(jaar_zip[[#This Row],[YYYYMMDD]],5,2)&amp;"-"&amp;LEFT(jaar_zip[[#This Row],[YYYYMMDD]],4))</f>
        <v>45376</v>
      </c>
      <c r="K2892" s="101" t="str">
        <f>IF(AND(VALUE(MONTH(jaar_zip[[#This Row],[Datum]]))=1,VALUE(WEEKNUM(jaar_zip[[#This Row],[Datum]],21))&gt;51),RIGHT(YEAR(jaar_zip[[#This Row],[Datum]])-1,2),RIGHT(YEAR(jaar_zip[[#This Row],[Datum]]),2))&amp;"-"&amp; TEXT(WEEKNUM(jaar_zip[[#This Row],[Datum]],21),"00")</f>
        <v>24-13</v>
      </c>
      <c r="L2892" s="101">
        <f>MONTH(jaar_zip[[#This Row],[Datum]])</f>
        <v>3</v>
      </c>
      <c r="M2892" s="101">
        <f>IF(ISNUMBER(jaar_zip[[#This Row],[etmaaltemperatuur]]),IF(jaar_zip[[#This Row],[etmaaltemperatuur]]&lt;stookgrens,stookgrens-jaar_zip[[#This Row],[etmaaltemperatuur]],0),"")</f>
        <v>9.1999999999999993</v>
      </c>
      <c r="N2892" s="101">
        <f>IF(ISNUMBER(jaar_zip[[#This Row],[graaddagen]]),IF(OR(MONTH(jaar_zip[[#This Row],[Datum]])=1,MONTH(jaar_zip[[#This Row],[Datum]])=2,MONTH(jaar_zip[[#This Row],[Datum]])=11,MONTH(jaar_zip[[#This Row],[Datum]])=12),1.1,IF(OR(MONTH(jaar_zip[[#This Row],[Datum]])=3,MONTH(jaar_zip[[#This Row],[Datum]])=10),1,0.8))*jaar_zip[[#This Row],[graaddagen]],"")</f>
        <v>9.1999999999999993</v>
      </c>
      <c r="O2892" s="101">
        <f>IF(ISNUMBER(jaar_zip[[#This Row],[etmaaltemperatuur]]),IF(jaar_zip[[#This Row],[etmaaltemperatuur]]&gt;stookgrens,jaar_zip[[#This Row],[etmaaltemperatuur]]-stookgrens,0),"")</f>
        <v>0</v>
      </c>
    </row>
    <row r="2893" spans="1:15" x14ac:dyDescent="0.3">
      <c r="A2893">
        <v>330</v>
      </c>
      <c r="B2893">
        <v>20240326</v>
      </c>
      <c r="C2893">
        <v>5.7</v>
      </c>
      <c r="D2893">
        <v>9.6</v>
      </c>
      <c r="E2893">
        <v>1076</v>
      </c>
      <c r="F2893">
        <v>-0.1</v>
      </c>
      <c r="G2893">
        <v>989.8</v>
      </c>
      <c r="H2893">
        <v>67</v>
      </c>
      <c r="I2893" s="101" t="s">
        <v>35</v>
      </c>
      <c r="J2893" s="1">
        <f>DATEVALUE(RIGHT(jaar_zip[[#This Row],[YYYYMMDD]],2)&amp;"-"&amp;MID(jaar_zip[[#This Row],[YYYYMMDD]],5,2)&amp;"-"&amp;LEFT(jaar_zip[[#This Row],[YYYYMMDD]],4))</f>
        <v>45377</v>
      </c>
      <c r="K2893" s="101" t="str">
        <f>IF(AND(VALUE(MONTH(jaar_zip[[#This Row],[Datum]]))=1,VALUE(WEEKNUM(jaar_zip[[#This Row],[Datum]],21))&gt;51),RIGHT(YEAR(jaar_zip[[#This Row],[Datum]])-1,2),RIGHT(YEAR(jaar_zip[[#This Row],[Datum]]),2))&amp;"-"&amp; TEXT(WEEKNUM(jaar_zip[[#This Row],[Datum]],21),"00")</f>
        <v>24-13</v>
      </c>
      <c r="L2893" s="101">
        <f>MONTH(jaar_zip[[#This Row],[Datum]])</f>
        <v>3</v>
      </c>
      <c r="M2893" s="101">
        <f>IF(ISNUMBER(jaar_zip[[#This Row],[etmaaltemperatuur]]),IF(jaar_zip[[#This Row],[etmaaltemperatuur]]&lt;stookgrens,stookgrens-jaar_zip[[#This Row],[etmaaltemperatuur]],0),"")</f>
        <v>8.4</v>
      </c>
      <c r="N2893" s="101">
        <f>IF(ISNUMBER(jaar_zip[[#This Row],[graaddagen]]),IF(OR(MONTH(jaar_zip[[#This Row],[Datum]])=1,MONTH(jaar_zip[[#This Row],[Datum]])=2,MONTH(jaar_zip[[#This Row],[Datum]])=11,MONTH(jaar_zip[[#This Row],[Datum]])=12),1.1,IF(OR(MONTH(jaar_zip[[#This Row],[Datum]])=3,MONTH(jaar_zip[[#This Row],[Datum]])=10),1,0.8))*jaar_zip[[#This Row],[graaddagen]],"")</f>
        <v>8.4</v>
      </c>
      <c r="O2893" s="101">
        <f>IF(ISNUMBER(jaar_zip[[#This Row],[etmaaltemperatuur]]),IF(jaar_zip[[#This Row],[etmaaltemperatuur]]&gt;stookgrens,jaar_zip[[#This Row],[etmaaltemperatuur]]-stookgrens,0),"")</f>
        <v>0</v>
      </c>
    </row>
    <row r="2894" spans="1:15" x14ac:dyDescent="0.3">
      <c r="A2894">
        <v>330</v>
      </c>
      <c r="B2894">
        <v>20240327</v>
      </c>
      <c r="C2894">
        <v>7.8</v>
      </c>
      <c r="D2894">
        <v>9.6</v>
      </c>
      <c r="E2894">
        <v>891</v>
      </c>
      <c r="F2894">
        <v>0.5</v>
      </c>
      <c r="G2894">
        <v>985.4</v>
      </c>
      <c r="H2894">
        <v>74</v>
      </c>
      <c r="I2894" s="101" t="s">
        <v>35</v>
      </c>
      <c r="J2894" s="1">
        <f>DATEVALUE(RIGHT(jaar_zip[[#This Row],[YYYYMMDD]],2)&amp;"-"&amp;MID(jaar_zip[[#This Row],[YYYYMMDD]],5,2)&amp;"-"&amp;LEFT(jaar_zip[[#This Row],[YYYYMMDD]],4))</f>
        <v>45378</v>
      </c>
      <c r="K2894" s="101" t="str">
        <f>IF(AND(VALUE(MONTH(jaar_zip[[#This Row],[Datum]]))=1,VALUE(WEEKNUM(jaar_zip[[#This Row],[Datum]],21))&gt;51),RIGHT(YEAR(jaar_zip[[#This Row],[Datum]])-1,2),RIGHT(YEAR(jaar_zip[[#This Row],[Datum]]),2))&amp;"-"&amp; TEXT(WEEKNUM(jaar_zip[[#This Row],[Datum]],21),"00")</f>
        <v>24-13</v>
      </c>
      <c r="L2894" s="101">
        <f>MONTH(jaar_zip[[#This Row],[Datum]])</f>
        <v>3</v>
      </c>
      <c r="M2894" s="101">
        <f>IF(ISNUMBER(jaar_zip[[#This Row],[etmaaltemperatuur]]),IF(jaar_zip[[#This Row],[etmaaltemperatuur]]&lt;stookgrens,stookgrens-jaar_zip[[#This Row],[etmaaltemperatuur]],0),"")</f>
        <v>8.4</v>
      </c>
      <c r="N2894" s="101">
        <f>IF(ISNUMBER(jaar_zip[[#This Row],[graaddagen]]),IF(OR(MONTH(jaar_zip[[#This Row],[Datum]])=1,MONTH(jaar_zip[[#This Row],[Datum]])=2,MONTH(jaar_zip[[#This Row],[Datum]])=11,MONTH(jaar_zip[[#This Row],[Datum]])=12),1.1,IF(OR(MONTH(jaar_zip[[#This Row],[Datum]])=3,MONTH(jaar_zip[[#This Row],[Datum]])=10),1,0.8))*jaar_zip[[#This Row],[graaddagen]],"")</f>
        <v>8.4</v>
      </c>
      <c r="O2894" s="101">
        <f>IF(ISNUMBER(jaar_zip[[#This Row],[etmaaltemperatuur]]),IF(jaar_zip[[#This Row],[etmaaltemperatuur]]&gt;stookgrens,jaar_zip[[#This Row],[etmaaltemperatuur]]-stookgrens,0),"")</f>
        <v>0</v>
      </c>
    </row>
    <row r="2895" spans="1:15" x14ac:dyDescent="0.3">
      <c r="A2895">
        <v>330</v>
      </c>
      <c r="B2895">
        <v>20240328</v>
      </c>
      <c r="C2895">
        <v>10.199999999999999</v>
      </c>
      <c r="D2895">
        <v>9.6</v>
      </c>
      <c r="E2895">
        <v>1084</v>
      </c>
      <c r="F2895">
        <v>1.9</v>
      </c>
      <c r="G2895">
        <v>984.7</v>
      </c>
      <c r="H2895">
        <v>69</v>
      </c>
      <c r="I2895" s="101" t="s">
        <v>35</v>
      </c>
      <c r="J2895" s="1">
        <f>DATEVALUE(RIGHT(jaar_zip[[#This Row],[YYYYMMDD]],2)&amp;"-"&amp;MID(jaar_zip[[#This Row],[YYYYMMDD]],5,2)&amp;"-"&amp;LEFT(jaar_zip[[#This Row],[YYYYMMDD]],4))</f>
        <v>45379</v>
      </c>
      <c r="K2895" s="101" t="str">
        <f>IF(AND(VALUE(MONTH(jaar_zip[[#This Row],[Datum]]))=1,VALUE(WEEKNUM(jaar_zip[[#This Row],[Datum]],21))&gt;51),RIGHT(YEAR(jaar_zip[[#This Row],[Datum]])-1,2),RIGHT(YEAR(jaar_zip[[#This Row],[Datum]]),2))&amp;"-"&amp; TEXT(WEEKNUM(jaar_zip[[#This Row],[Datum]],21),"00")</f>
        <v>24-13</v>
      </c>
      <c r="L2895" s="101">
        <f>MONTH(jaar_zip[[#This Row],[Datum]])</f>
        <v>3</v>
      </c>
      <c r="M2895" s="101">
        <f>IF(ISNUMBER(jaar_zip[[#This Row],[etmaaltemperatuur]]),IF(jaar_zip[[#This Row],[etmaaltemperatuur]]&lt;stookgrens,stookgrens-jaar_zip[[#This Row],[etmaaltemperatuur]],0),"")</f>
        <v>8.4</v>
      </c>
      <c r="N2895" s="101">
        <f>IF(ISNUMBER(jaar_zip[[#This Row],[graaddagen]]),IF(OR(MONTH(jaar_zip[[#This Row],[Datum]])=1,MONTH(jaar_zip[[#This Row],[Datum]])=2,MONTH(jaar_zip[[#This Row],[Datum]])=11,MONTH(jaar_zip[[#This Row],[Datum]])=12),1.1,IF(OR(MONTH(jaar_zip[[#This Row],[Datum]])=3,MONTH(jaar_zip[[#This Row],[Datum]])=10),1,0.8))*jaar_zip[[#This Row],[graaddagen]],"")</f>
        <v>8.4</v>
      </c>
      <c r="O2895" s="101">
        <f>IF(ISNUMBER(jaar_zip[[#This Row],[etmaaltemperatuur]]),IF(jaar_zip[[#This Row],[etmaaltemperatuur]]&gt;stookgrens,jaar_zip[[#This Row],[etmaaltemperatuur]]-stookgrens,0),"")</f>
        <v>0</v>
      </c>
    </row>
    <row r="2896" spans="1:15" x14ac:dyDescent="0.3">
      <c r="A2896">
        <v>330</v>
      </c>
      <c r="B2896">
        <v>20240329</v>
      </c>
      <c r="C2896">
        <v>8.8000000000000007</v>
      </c>
      <c r="D2896">
        <v>11.5</v>
      </c>
      <c r="E2896">
        <v>1316</v>
      </c>
      <c r="F2896">
        <v>0</v>
      </c>
      <c r="G2896">
        <v>992.1</v>
      </c>
      <c r="H2896">
        <v>68</v>
      </c>
      <c r="I2896" s="101" t="s">
        <v>35</v>
      </c>
      <c r="J2896" s="1">
        <f>DATEVALUE(RIGHT(jaar_zip[[#This Row],[YYYYMMDD]],2)&amp;"-"&amp;MID(jaar_zip[[#This Row],[YYYYMMDD]],5,2)&amp;"-"&amp;LEFT(jaar_zip[[#This Row],[YYYYMMDD]],4))</f>
        <v>45380</v>
      </c>
      <c r="K2896" s="101" t="str">
        <f>IF(AND(VALUE(MONTH(jaar_zip[[#This Row],[Datum]]))=1,VALUE(WEEKNUM(jaar_zip[[#This Row],[Datum]],21))&gt;51),RIGHT(YEAR(jaar_zip[[#This Row],[Datum]])-1,2),RIGHT(YEAR(jaar_zip[[#This Row],[Datum]]),2))&amp;"-"&amp; TEXT(WEEKNUM(jaar_zip[[#This Row],[Datum]],21),"00")</f>
        <v>24-13</v>
      </c>
      <c r="L2896" s="101">
        <f>MONTH(jaar_zip[[#This Row],[Datum]])</f>
        <v>3</v>
      </c>
      <c r="M2896" s="101">
        <f>IF(ISNUMBER(jaar_zip[[#This Row],[etmaaltemperatuur]]),IF(jaar_zip[[#This Row],[etmaaltemperatuur]]&lt;stookgrens,stookgrens-jaar_zip[[#This Row],[etmaaltemperatuur]],0),"")</f>
        <v>6.5</v>
      </c>
      <c r="N2896" s="101">
        <f>IF(ISNUMBER(jaar_zip[[#This Row],[graaddagen]]),IF(OR(MONTH(jaar_zip[[#This Row],[Datum]])=1,MONTH(jaar_zip[[#This Row],[Datum]])=2,MONTH(jaar_zip[[#This Row],[Datum]])=11,MONTH(jaar_zip[[#This Row],[Datum]])=12),1.1,IF(OR(MONTH(jaar_zip[[#This Row],[Datum]])=3,MONTH(jaar_zip[[#This Row],[Datum]])=10),1,0.8))*jaar_zip[[#This Row],[graaddagen]],"")</f>
        <v>6.5</v>
      </c>
      <c r="O2896" s="101">
        <f>IF(ISNUMBER(jaar_zip[[#This Row],[etmaaltemperatuur]]),IF(jaar_zip[[#This Row],[etmaaltemperatuur]]&gt;stookgrens,jaar_zip[[#This Row],[etmaaltemperatuur]]-stookgrens,0),"")</f>
        <v>0</v>
      </c>
    </row>
    <row r="2897" spans="1:15" x14ac:dyDescent="0.3">
      <c r="A2897">
        <v>330</v>
      </c>
      <c r="B2897">
        <v>20240330</v>
      </c>
      <c r="C2897">
        <v>3.5</v>
      </c>
      <c r="D2897">
        <v>8.4</v>
      </c>
      <c r="E2897">
        <v>370</v>
      </c>
      <c r="F2897">
        <v>5.7</v>
      </c>
      <c r="G2897">
        <v>997.1</v>
      </c>
      <c r="H2897">
        <v>95</v>
      </c>
      <c r="I2897" s="101" t="s">
        <v>35</v>
      </c>
      <c r="J2897" s="1">
        <f>DATEVALUE(RIGHT(jaar_zip[[#This Row],[YYYYMMDD]],2)&amp;"-"&amp;MID(jaar_zip[[#This Row],[YYYYMMDD]],5,2)&amp;"-"&amp;LEFT(jaar_zip[[#This Row],[YYYYMMDD]],4))</f>
        <v>45381</v>
      </c>
      <c r="K2897" s="101" t="str">
        <f>IF(AND(VALUE(MONTH(jaar_zip[[#This Row],[Datum]]))=1,VALUE(WEEKNUM(jaar_zip[[#This Row],[Datum]],21))&gt;51),RIGHT(YEAR(jaar_zip[[#This Row],[Datum]])-1,2),RIGHT(YEAR(jaar_zip[[#This Row],[Datum]]),2))&amp;"-"&amp; TEXT(WEEKNUM(jaar_zip[[#This Row],[Datum]],21),"00")</f>
        <v>24-13</v>
      </c>
      <c r="L2897" s="101">
        <f>MONTH(jaar_zip[[#This Row],[Datum]])</f>
        <v>3</v>
      </c>
      <c r="M2897" s="101">
        <f>IF(ISNUMBER(jaar_zip[[#This Row],[etmaaltemperatuur]]),IF(jaar_zip[[#This Row],[etmaaltemperatuur]]&lt;stookgrens,stookgrens-jaar_zip[[#This Row],[etmaaltemperatuur]],0),"")</f>
        <v>9.6</v>
      </c>
      <c r="N2897" s="101">
        <f>IF(ISNUMBER(jaar_zip[[#This Row],[graaddagen]]),IF(OR(MONTH(jaar_zip[[#This Row],[Datum]])=1,MONTH(jaar_zip[[#This Row],[Datum]])=2,MONTH(jaar_zip[[#This Row],[Datum]])=11,MONTH(jaar_zip[[#This Row],[Datum]])=12),1.1,IF(OR(MONTH(jaar_zip[[#This Row],[Datum]])=3,MONTH(jaar_zip[[#This Row],[Datum]])=10),1,0.8))*jaar_zip[[#This Row],[graaddagen]],"")</f>
        <v>9.6</v>
      </c>
      <c r="O2897" s="101">
        <f>IF(ISNUMBER(jaar_zip[[#This Row],[etmaaltemperatuur]]),IF(jaar_zip[[#This Row],[etmaaltemperatuur]]&gt;stookgrens,jaar_zip[[#This Row],[etmaaltemperatuur]]-stookgrens,0),"")</f>
        <v>0</v>
      </c>
    </row>
    <row r="2898" spans="1:15" x14ac:dyDescent="0.3">
      <c r="A2898">
        <v>330</v>
      </c>
      <c r="B2898">
        <v>20240331</v>
      </c>
      <c r="C2898">
        <v>5.5</v>
      </c>
      <c r="D2898">
        <v>10.1</v>
      </c>
      <c r="E2898">
        <v>931</v>
      </c>
      <c r="F2898">
        <v>4.8</v>
      </c>
      <c r="G2898">
        <v>995.6</v>
      </c>
      <c r="H2898">
        <v>89</v>
      </c>
      <c r="I2898" s="101" t="s">
        <v>35</v>
      </c>
      <c r="J2898" s="1">
        <f>DATEVALUE(RIGHT(jaar_zip[[#This Row],[YYYYMMDD]],2)&amp;"-"&amp;MID(jaar_zip[[#This Row],[YYYYMMDD]],5,2)&amp;"-"&amp;LEFT(jaar_zip[[#This Row],[YYYYMMDD]],4))</f>
        <v>45382</v>
      </c>
      <c r="K2898" s="101" t="str">
        <f>IF(AND(VALUE(MONTH(jaar_zip[[#This Row],[Datum]]))=1,VALUE(WEEKNUM(jaar_zip[[#This Row],[Datum]],21))&gt;51),RIGHT(YEAR(jaar_zip[[#This Row],[Datum]])-1,2),RIGHT(YEAR(jaar_zip[[#This Row],[Datum]]),2))&amp;"-"&amp; TEXT(WEEKNUM(jaar_zip[[#This Row],[Datum]],21),"00")</f>
        <v>24-13</v>
      </c>
      <c r="L2898" s="101">
        <f>MONTH(jaar_zip[[#This Row],[Datum]])</f>
        <v>3</v>
      </c>
      <c r="M2898" s="101">
        <f>IF(ISNUMBER(jaar_zip[[#This Row],[etmaaltemperatuur]]),IF(jaar_zip[[#This Row],[etmaaltemperatuur]]&lt;stookgrens,stookgrens-jaar_zip[[#This Row],[etmaaltemperatuur]],0),"")</f>
        <v>7.9</v>
      </c>
      <c r="N2898" s="101">
        <f>IF(ISNUMBER(jaar_zip[[#This Row],[graaddagen]]),IF(OR(MONTH(jaar_zip[[#This Row],[Datum]])=1,MONTH(jaar_zip[[#This Row],[Datum]])=2,MONTH(jaar_zip[[#This Row],[Datum]])=11,MONTH(jaar_zip[[#This Row],[Datum]])=12),1.1,IF(OR(MONTH(jaar_zip[[#This Row],[Datum]])=3,MONTH(jaar_zip[[#This Row],[Datum]])=10),1,0.8))*jaar_zip[[#This Row],[graaddagen]],"")</f>
        <v>7.9</v>
      </c>
      <c r="O2898" s="101">
        <f>IF(ISNUMBER(jaar_zip[[#This Row],[etmaaltemperatuur]]),IF(jaar_zip[[#This Row],[etmaaltemperatuur]]&gt;stookgrens,jaar_zip[[#This Row],[etmaaltemperatuur]]-stookgrens,0),"")</f>
        <v>0</v>
      </c>
    </row>
    <row r="2899" spans="1:15" x14ac:dyDescent="0.3">
      <c r="A2899">
        <v>330</v>
      </c>
      <c r="B2899">
        <v>20240401</v>
      </c>
      <c r="C2899">
        <v>5.9</v>
      </c>
      <c r="D2899">
        <v>10.4</v>
      </c>
      <c r="E2899">
        <v>1227</v>
      </c>
      <c r="F2899">
        <v>0</v>
      </c>
      <c r="G2899">
        <v>996.4</v>
      </c>
      <c r="H2899">
        <v>82</v>
      </c>
      <c r="I2899" s="101" t="s">
        <v>35</v>
      </c>
      <c r="J2899" s="1">
        <f>DATEVALUE(RIGHT(jaar_zip[[#This Row],[YYYYMMDD]],2)&amp;"-"&amp;MID(jaar_zip[[#This Row],[YYYYMMDD]],5,2)&amp;"-"&amp;LEFT(jaar_zip[[#This Row],[YYYYMMDD]],4))</f>
        <v>45383</v>
      </c>
      <c r="K2899" s="101" t="str">
        <f>IF(AND(VALUE(MONTH(jaar_zip[[#This Row],[Datum]]))=1,VALUE(WEEKNUM(jaar_zip[[#This Row],[Datum]],21))&gt;51),RIGHT(YEAR(jaar_zip[[#This Row],[Datum]])-1,2),RIGHT(YEAR(jaar_zip[[#This Row],[Datum]]),2))&amp;"-"&amp; TEXT(WEEKNUM(jaar_zip[[#This Row],[Datum]],21),"00")</f>
        <v>24-14</v>
      </c>
      <c r="L2899" s="101">
        <f>MONTH(jaar_zip[[#This Row],[Datum]])</f>
        <v>4</v>
      </c>
      <c r="M2899" s="101">
        <f>IF(ISNUMBER(jaar_zip[[#This Row],[etmaaltemperatuur]]),IF(jaar_zip[[#This Row],[etmaaltemperatuur]]&lt;stookgrens,stookgrens-jaar_zip[[#This Row],[etmaaltemperatuur]],0),"")</f>
        <v>7.6</v>
      </c>
      <c r="N2899" s="101">
        <f>IF(ISNUMBER(jaar_zip[[#This Row],[graaddagen]]),IF(OR(MONTH(jaar_zip[[#This Row],[Datum]])=1,MONTH(jaar_zip[[#This Row],[Datum]])=2,MONTH(jaar_zip[[#This Row],[Datum]])=11,MONTH(jaar_zip[[#This Row],[Datum]])=12),1.1,IF(OR(MONTH(jaar_zip[[#This Row],[Datum]])=3,MONTH(jaar_zip[[#This Row],[Datum]])=10),1,0.8))*jaar_zip[[#This Row],[graaddagen]],"")</f>
        <v>6.08</v>
      </c>
      <c r="O2899" s="101">
        <f>IF(ISNUMBER(jaar_zip[[#This Row],[etmaaltemperatuur]]),IF(jaar_zip[[#This Row],[etmaaltemperatuur]]&gt;stookgrens,jaar_zip[[#This Row],[etmaaltemperatuur]]-stookgrens,0),"")</f>
        <v>0</v>
      </c>
    </row>
    <row r="2900" spans="1:15" x14ac:dyDescent="0.3">
      <c r="A2900">
        <v>330</v>
      </c>
      <c r="B2900">
        <v>20240402</v>
      </c>
      <c r="C2900">
        <v>7.6</v>
      </c>
      <c r="D2900">
        <v>10.1</v>
      </c>
      <c r="E2900">
        <v>955</v>
      </c>
      <c r="F2900">
        <v>1.9</v>
      </c>
      <c r="G2900">
        <v>1004.7</v>
      </c>
      <c r="H2900">
        <v>83</v>
      </c>
      <c r="I2900" s="101" t="s">
        <v>35</v>
      </c>
      <c r="J2900" s="1">
        <f>DATEVALUE(RIGHT(jaar_zip[[#This Row],[YYYYMMDD]],2)&amp;"-"&amp;MID(jaar_zip[[#This Row],[YYYYMMDD]],5,2)&amp;"-"&amp;LEFT(jaar_zip[[#This Row],[YYYYMMDD]],4))</f>
        <v>45384</v>
      </c>
      <c r="K2900" s="101" t="str">
        <f>IF(AND(VALUE(MONTH(jaar_zip[[#This Row],[Datum]]))=1,VALUE(WEEKNUM(jaar_zip[[#This Row],[Datum]],21))&gt;51),RIGHT(YEAR(jaar_zip[[#This Row],[Datum]])-1,2),RIGHT(YEAR(jaar_zip[[#This Row],[Datum]]),2))&amp;"-"&amp; TEXT(WEEKNUM(jaar_zip[[#This Row],[Datum]],21),"00")</f>
        <v>24-14</v>
      </c>
      <c r="L2900" s="101">
        <f>MONTH(jaar_zip[[#This Row],[Datum]])</f>
        <v>4</v>
      </c>
      <c r="M2900" s="101">
        <f>IF(ISNUMBER(jaar_zip[[#This Row],[etmaaltemperatuur]]),IF(jaar_zip[[#This Row],[etmaaltemperatuur]]&lt;stookgrens,stookgrens-jaar_zip[[#This Row],[etmaaltemperatuur]],0),"")</f>
        <v>7.9</v>
      </c>
      <c r="N2900" s="101">
        <f>IF(ISNUMBER(jaar_zip[[#This Row],[graaddagen]]),IF(OR(MONTH(jaar_zip[[#This Row],[Datum]])=1,MONTH(jaar_zip[[#This Row],[Datum]])=2,MONTH(jaar_zip[[#This Row],[Datum]])=11,MONTH(jaar_zip[[#This Row],[Datum]])=12),1.1,IF(OR(MONTH(jaar_zip[[#This Row],[Datum]])=3,MONTH(jaar_zip[[#This Row],[Datum]])=10),1,0.8))*jaar_zip[[#This Row],[graaddagen]],"")</f>
        <v>6.32</v>
      </c>
      <c r="O2900" s="101">
        <f>IF(ISNUMBER(jaar_zip[[#This Row],[etmaaltemperatuur]]),IF(jaar_zip[[#This Row],[etmaaltemperatuur]]&gt;stookgrens,jaar_zip[[#This Row],[etmaaltemperatuur]]-stookgrens,0),"")</f>
        <v>0</v>
      </c>
    </row>
    <row r="2901" spans="1:15" x14ac:dyDescent="0.3">
      <c r="A2901">
        <v>330</v>
      </c>
      <c r="B2901">
        <v>20240403</v>
      </c>
      <c r="C2901">
        <v>8.9</v>
      </c>
      <c r="D2901">
        <v>11</v>
      </c>
      <c r="E2901">
        <v>866</v>
      </c>
      <c r="F2901">
        <v>2.6</v>
      </c>
      <c r="G2901">
        <v>1003.1</v>
      </c>
      <c r="H2901">
        <v>87</v>
      </c>
      <c r="I2901" s="101" t="s">
        <v>35</v>
      </c>
      <c r="J2901" s="1">
        <f>DATEVALUE(RIGHT(jaar_zip[[#This Row],[YYYYMMDD]],2)&amp;"-"&amp;MID(jaar_zip[[#This Row],[YYYYMMDD]],5,2)&amp;"-"&amp;LEFT(jaar_zip[[#This Row],[YYYYMMDD]],4))</f>
        <v>45385</v>
      </c>
      <c r="K2901" s="101" t="str">
        <f>IF(AND(VALUE(MONTH(jaar_zip[[#This Row],[Datum]]))=1,VALUE(WEEKNUM(jaar_zip[[#This Row],[Datum]],21))&gt;51),RIGHT(YEAR(jaar_zip[[#This Row],[Datum]])-1,2),RIGHT(YEAR(jaar_zip[[#This Row],[Datum]]),2))&amp;"-"&amp; TEXT(WEEKNUM(jaar_zip[[#This Row],[Datum]],21),"00")</f>
        <v>24-14</v>
      </c>
      <c r="L2901" s="101">
        <f>MONTH(jaar_zip[[#This Row],[Datum]])</f>
        <v>4</v>
      </c>
      <c r="M2901" s="101">
        <f>IF(ISNUMBER(jaar_zip[[#This Row],[etmaaltemperatuur]]),IF(jaar_zip[[#This Row],[etmaaltemperatuur]]&lt;stookgrens,stookgrens-jaar_zip[[#This Row],[etmaaltemperatuur]],0),"")</f>
        <v>7</v>
      </c>
      <c r="N2901" s="101">
        <f>IF(ISNUMBER(jaar_zip[[#This Row],[graaddagen]]),IF(OR(MONTH(jaar_zip[[#This Row],[Datum]])=1,MONTH(jaar_zip[[#This Row],[Datum]])=2,MONTH(jaar_zip[[#This Row],[Datum]])=11,MONTH(jaar_zip[[#This Row],[Datum]])=12),1.1,IF(OR(MONTH(jaar_zip[[#This Row],[Datum]])=3,MONTH(jaar_zip[[#This Row],[Datum]])=10),1,0.8))*jaar_zip[[#This Row],[graaddagen]],"")</f>
        <v>5.6000000000000005</v>
      </c>
      <c r="O2901" s="101">
        <f>IF(ISNUMBER(jaar_zip[[#This Row],[etmaaltemperatuur]]),IF(jaar_zip[[#This Row],[etmaaltemperatuur]]&gt;stookgrens,jaar_zip[[#This Row],[etmaaltemperatuur]]-stookgrens,0),"")</f>
        <v>0</v>
      </c>
    </row>
    <row r="2902" spans="1:15" x14ac:dyDescent="0.3">
      <c r="A2902">
        <v>330</v>
      </c>
      <c r="B2902">
        <v>20240404</v>
      </c>
      <c r="C2902">
        <v>10</v>
      </c>
      <c r="D2902">
        <v>11.8</v>
      </c>
      <c r="E2902">
        <v>1504</v>
      </c>
      <c r="F2902">
        <v>7.6</v>
      </c>
      <c r="G2902">
        <v>1004.8</v>
      </c>
      <c r="H2902">
        <v>85</v>
      </c>
      <c r="I2902" s="101" t="s">
        <v>35</v>
      </c>
      <c r="J2902" s="1">
        <f>DATEVALUE(RIGHT(jaar_zip[[#This Row],[YYYYMMDD]],2)&amp;"-"&amp;MID(jaar_zip[[#This Row],[YYYYMMDD]],5,2)&amp;"-"&amp;LEFT(jaar_zip[[#This Row],[YYYYMMDD]],4))</f>
        <v>45386</v>
      </c>
      <c r="K2902" s="101" t="str">
        <f>IF(AND(VALUE(MONTH(jaar_zip[[#This Row],[Datum]]))=1,VALUE(WEEKNUM(jaar_zip[[#This Row],[Datum]],21))&gt;51),RIGHT(YEAR(jaar_zip[[#This Row],[Datum]])-1,2),RIGHT(YEAR(jaar_zip[[#This Row],[Datum]]),2))&amp;"-"&amp; TEXT(WEEKNUM(jaar_zip[[#This Row],[Datum]],21),"00")</f>
        <v>24-14</v>
      </c>
      <c r="L2902" s="101">
        <f>MONTH(jaar_zip[[#This Row],[Datum]])</f>
        <v>4</v>
      </c>
      <c r="M2902" s="101">
        <f>IF(ISNUMBER(jaar_zip[[#This Row],[etmaaltemperatuur]]),IF(jaar_zip[[#This Row],[etmaaltemperatuur]]&lt;stookgrens,stookgrens-jaar_zip[[#This Row],[etmaaltemperatuur]],0),"")</f>
        <v>6.1999999999999993</v>
      </c>
      <c r="N2902" s="101">
        <f>IF(ISNUMBER(jaar_zip[[#This Row],[graaddagen]]),IF(OR(MONTH(jaar_zip[[#This Row],[Datum]])=1,MONTH(jaar_zip[[#This Row],[Datum]])=2,MONTH(jaar_zip[[#This Row],[Datum]])=11,MONTH(jaar_zip[[#This Row],[Datum]])=12),1.1,IF(OR(MONTH(jaar_zip[[#This Row],[Datum]])=3,MONTH(jaar_zip[[#This Row],[Datum]])=10),1,0.8))*jaar_zip[[#This Row],[graaddagen]],"")</f>
        <v>4.96</v>
      </c>
      <c r="O2902" s="101">
        <f>IF(ISNUMBER(jaar_zip[[#This Row],[etmaaltemperatuur]]),IF(jaar_zip[[#This Row],[etmaaltemperatuur]]&gt;stookgrens,jaar_zip[[#This Row],[etmaaltemperatuur]]-stookgrens,0),"")</f>
        <v>0</v>
      </c>
    </row>
    <row r="2903" spans="1:15" x14ac:dyDescent="0.3">
      <c r="A2903">
        <v>330</v>
      </c>
      <c r="B2903">
        <v>20240405</v>
      </c>
      <c r="C2903">
        <v>9</v>
      </c>
      <c r="D2903">
        <v>13.7</v>
      </c>
      <c r="E2903">
        <v>1203</v>
      </c>
      <c r="F2903">
        <v>1.4</v>
      </c>
      <c r="G2903">
        <v>1007.5</v>
      </c>
      <c r="H2903">
        <v>81</v>
      </c>
      <c r="I2903" s="101" t="s">
        <v>35</v>
      </c>
      <c r="J2903" s="1">
        <f>DATEVALUE(RIGHT(jaar_zip[[#This Row],[YYYYMMDD]],2)&amp;"-"&amp;MID(jaar_zip[[#This Row],[YYYYMMDD]],5,2)&amp;"-"&amp;LEFT(jaar_zip[[#This Row],[YYYYMMDD]],4))</f>
        <v>45387</v>
      </c>
      <c r="K2903" s="101" t="str">
        <f>IF(AND(VALUE(MONTH(jaar_zip[[#This Row],[Datum]]))=1,VALUE(WEEKNUM(jaar_zip[[#This Row],[Datum]],21))&gt;51),RIGHT(YEAR(jaar_zip[[#This Row],[Datum]])-1,2),RIGHT(YEAR(jaar_zip[[#This Row],[Datum]]),2))&amp;"-"&amp; TEXT(WEEKNUM(jaar_zip[[#This Row],[Datum]],21),"00")</f>
        <v>24-14</v>
      </c>
      <c r="L2903" s="101">
        <f>MONTH(jaar_zip[[#This Row],[Datum]])</f>
        <v>4</v>
      </c>
      <c r="M2903" s="101">
        <f>IF(ISNUMBER(jaar_zip[[#This Row],[etmaaltemperatuur]]),IF(jaar_zip[[#This Row],[etmaaltemperatuur]]&lt;stookgrens,stookgrens-jaar_zip[[#This Row],[etmaaltemperatuur]],0),"")</f>
        <v>4.3000000000000007</v>
      </c>
      <c r="N2903" s="101">
        <f>IF(ISNUMBER(jaar_zip[[#This Row],[graaddagen]]),IF(OR(MONTH(jaar_zip[[#This Row],[Datum]])=1,MONTH(jaar_zip[[#This Row],[Datum]])=2,MONTH(jaar_zip[[#This Row],[Datum]])=11,MONTH(jaar_zip[[#This Row],[Datum]])=12),1.1,IF(OR(MONTH(jaar_zip[[#This Row],[Datum]])=3,MONTH(jaar_zip[[#This Row],[Datum]])=10),1,0.8))*jaar_zip[[#This Row],[graaddagen]],"")</f>
        <v>3.4400000000000008</v>
      </c>
      <c r="O2903" s="101">
        <f>IF(ISNUMBER(jaar_zip[[#This Row],[etmaaltemperatuur]]),IF(jaar_zip[[#This Row],[etmaaltemperatuur]]&gt;stookgrens,jaar_zip[[#This Row],[etmaaltemperatuur]]-stookgrens,0),"")</f>
        <v>0</v>
      </c>
    </row>
    <row r="2904" spans="1:15" x14ac:dyDescent="0.3">
      <c r="A2904">
        <v>330</v>
      </c>
      <c r="B2904">
        <v>20240406</v>
      </c>
      <c r="C2904">
        <v>7.9</v>
      </c>
      <c r="D2904">
        <v>17.8</v>
      </c>
      <c r="E2904">
        <v>1425</v>
      </c>
      <c r="F2904">
        <v>0.1</v>
      </c>
      <c r="G2904">
        <v>1007.6</v>
      </c>
      <c r="H2904">
        <v>65</v>
      </c>
      <c r="I2904" s="101" t="s">
        <v>35</v>
      </c>
      <c r="J2904" s="1">
        <f>DATEVALUE(RIGHT(jaar_zip[[#This Row],[YYYYMMDD]],2)&amp;"-"&amp;MID(jaar_zip[[#This Row],[YYYYMMDD]],5,2)&amp;"-"&amp;LEFT(jaar_zip[[#This Row],[YYYYMMDD]],4))</f>
        <v>45388</v>
      </c>
      <c r="K2904" s="101" t="str">
        <f>IF(AND(VALUE(MONTH(jaar_zip[[#This Row],[Datum]]))=1,VALUE(WEEKNUM(jaar_zip[[#This Row],[Datum]],21))&gt;51),RIGHT(YEAR(jaar_zip[[#This Row],[Datum]])-1,2),RIGHT(YEAR(jaar_zip[[#This Row],[Datum]]),2))&amp;"-"&amp; TEXT(WEEKNUM(jaar_zip[[#This Row],[Datum]],21),"00")</f>
        <v>24-14</v>
      </c>
      <c r="L2904" s="101">
        <f>MONTH(jaar_zip[[#This Row],[Datum]])</f>
        <v>4</v>
      </c>
      <c r="M2904" s="101">
        <f>IF(ISNUMBER(jaar_zip[[#This Row],[etmaaltemperatuur]]),IF(jaar_zip[[#This Row],[etmaaltemperatuur]]&lt;stookgrens,stookgrens-jaar_zip[[#This Row],[etmaaltemperatuur]],0),"")</f>
        <v>0.19999999999999929</v>
      </c>
      <c r="N2904" s="101">
        <f>IF(ISNUMBER(jaar_zip[[#This Row],[graaddagen]]),IF(OR(MONTH(jaar_zip[[#This Row],[Datum]])=1,MONTH(jaar_zip[[#This Row],[Datum]])=2,MONTH(jaar_zip[[#This Row],[Datum]])=11,MONTH(jaar_zip[[#This Row],[Datum]])=12),1.1,IF(OR(MONTH(jaar_zip[[#This Row],[Datum]])=3,MONTH(jaar_zip[[#This Row],[Datum]])=10),1,0.8))*jaar_zip[[#This Row],[graaddagen]],"")</f>
        <v>0.15999999999999945</v>
      </c>
      <c r="O2904" s="101">
        <f>IF(ISNUMBER(jaar_zip[[#This Row],[etmaaltemperatuur]]),IF(jaar_zip[[#This Row],[etmaaltemperatuur]]&gt;stookgrens,jaar_zip[[#This Row],[etmaaltemperatuur]]-stookgrens,0),"")</f>
        <v>0</v>
      </c>
    </row>
    <row r="2905" spans="1:15" x14ac:dyDescent="0.3">
      <c r="A2905">
        <v>330</v>
      </c>
      <c r="B2905">
        <v>20240407</v>
      </c>
      <c r="C2905">
        <v>6.7</v>
      </c>
      <c r="D2905">
        <v>14.7</v>
      </c>
      <c r="E2905">
        <v>1883</v>
      </c>
      <c r="F2905">
        <v>1.4</v>
      </c>
      <c r="G2905">
        <v>1011.6</v>
      </c>
      <c r="H2905">
        <v>70</v>
      </c>
      <c r="I2905" s="101" t="s">
        <v>35</v>
      </c>
      <c r="J2905" s="1">
        <f>DATEVALUE(RIGHT(jaar_zip[[#This Row],[YYYYMMDD]],2)&amp;"-"&amp;MID(jaar_zip[[#This Row],[YYYYMMDD]],5,2)&amp;"-"&amp;LEFT(jaar_zip[[#This Row],[YYYYMMDD]],4))</f>
        <v>45389</v>
      </c>
      <c r="K2905" s="101" t="str">
        <f>IF(AND(VALUE(MONTH(jaar_zip[[#This Row],[Datum]]))=1,VALUE(WEEKNUM(jaar_zip[[#This Row],[Datum]],21))&gt;51),RIGHT(YEAR(jaar_zip[[#This Row],[Datum]])-1,2),RIGHT(YEAR(jaar_zip[[#This Row],[Datum]]),2))&amp;"-"&amp; TEXT(WEEKNUM(jaar_zip[[#This Row],[Datum]],21),"00")</f>
        <v>24-14</v>
      </c>
      <c r="L2905" s="101">
        <f>MONTH(jaar_zip[[#This Row],[Datum]])</f>
        <v>4</v>
      </c>
      <c r="M2905" s="101">
        <f>IF(ISNUMBER(jaar_zip[[#This Row],[etmaaltemperatuur]]),IF(jaar_zip[[#This Row],[etmaaltemperatuur]]&lt;stookgrens,stookgrens-jaar_zip[[#This Row],[etmaaltemperatuur]],0),"")</f>
        <v>3.3000000000000007</v>
      </c>
      <c r="N2905" s="101">
        <f>IF(ISNUMBER(jaar_zip[[#This Row],[graaddagen]]),IF(OR(MONTH(jaar_zip[[#This Row],[Datum]])=1,MONTH(jaar_zip[[#This Row],[Datum]])=2,MONTH(jaar_zip[[#This Row],[Datum]])=11,MONTH(jaar_zip[[#This Row],[Datum]])=12),1.1,IF(OR(MONTH(jaar_zip[[#This Row],[Datum]])=3,MONTH(jaar_zip[[#This Row],[Datum]])=10),1,0.8))*jaar_zip[[#This Row],[graaddagen]],"")</f>
        <v>2.6400000000000006</v>
      </c>
      <c r="O2905" s="101">
        <f>IF(ISNUMBER(jaar_zip[[#This Row],[etmaaltemperatuur]]),IF(jaar_zip[[#This Row],[etmaaltemperatuur]]&gt;stookgrens,jaar_zip[[#This Row],[etmaaltemperatuur]]-stookgrens,0),"")</f>
        <v>0</v>
      </c>
    </row>
    <row r="2906" spans="1:15" x14ac:dyDescent="0.3">
      <c r="A2906">
        <v>330</v>
      </c>
      <c r="B2906">
        <v>20240408</v>
      </c>
      <c r="C2906">
        <v>3.9</v>
      </c>
      <c r="D2906">
        <v>14.8</v>
      </c>
      <c r="E2906">
        <v>1251</v>
      </c>
      <c r="F2906">
        <v>3.6</v>
      </c>
      <c r="G2906">
        <v>1006.8</v>
      </c>
      <c r="H2906">
        <v>78</v>
      </c>
      <c r="I2906" s="101" t="s">
        <v>35</v>
      </c>
      <c r="J2906" s="1">
        <f>DATEVALUE(RIGHT(jaar_zip[[#This Row],[YYYYMMDD]],2)&amp;"-"&amp;MID(jaar_zip[[#This Row],[YYYYMMDD]],5,2)&amp;"-"&amp;LEFT(jaar_zip[[#This Row],[YYYYMMDD]],4))</f>
        <v>45390</v>
      </c>
      <c r="K2906" s="101" t="str">
        <f>IF(AND(VALUE(MONTH(jaar_zip[[#This Row],[Datum]]))=1,VALUE(WEEKNUM(jaar_zip[[#This Row],[Datum]],21))&gt;51),RIGHT(YEAR(jaar_zip[[#This Row],[Datum]])-1,2),RIGHT(YEAR(jaar_zip[[#This Row],[Datum]]),2))&amp;"-"&amp; TEXT(WEEKNUM(jaar_zip[[#This Row],[Datum]],21),"00")</f>
        <v>24-15</v>
      </c>
      <c r="L2906" s="101">
        <f>MONTH(jaar_zip[[#This Row],[Datum]])</f>
        <v>4</v>
      </c>
      <c r="M2906" s="101">
        <f>IF(ISNUMBER(jaar_zip[[#This Row],[etmaaltemperatuur]]),IF(jaar_zip[[#This Row],[etmaaltemperatuur]]&lt;stookgrens,stookgrens-jaar_zip[[#This Row],[etmaaltemperatuur]],0),"")</f>
        <v>3.1999999999999993</v>
      </c>
      <c r="N2906" s="101">
        <f>IF(ISNUMBER(jaar_zip[[#This Row],[graaddagen]]),IF(OR(MONTH(jaar_zip[[#This Row],[Datum]])=1,MONTH(jaar_zip[[#This Row],[Datum]])=2,MONTH(jaar_zip[[#This Row],[Datum]])=11,MONTH(jaar_zip[[#This Row],[Datum]])=12),1.1,IF(OR(MONTH(jaar_zip[[#This Row],[Datum]])=3,MONTH(jaar_zip[[#This Row],[Datum]])=10),1,0.8))*jaar_zip[[#This Row],[graaddagen]],"")</f>
        <v>2.5599999999999996</v>
      </c>
      <c r="O2906" s="101">
        <f>IF(ISNUMBER(jaar_zip[[#This Row],[etmaaltemperatuur]]),IF(jaar_zip[[#This Row],[etmaaltemperatuur]]&gt;stookgrens,jaar_zip[[#This Row],[etmaaltemperatuur]]-stookgrens,0),"")</f>
        <v>0</v>
      </c>
    </row>
    <row r="2907" spans="1:15" x14ac:dyDescent="0.3">
      <c r="A2907">
        <v>330</v>
      </c>
      <c r="B2907">
        <v>20240409</v>
      </c>
      <c r="C2907">
        <v>11.6</v>
      </c>
      <c r="D2907">
        <v>10.9</v>
      </c>
      <c r="E2907">
        <v>643</v>
      </c>
      <c r="F2907">
        <v>1.1000000000000001</v>
      </c>
      <c r="G2907">
        <v>1009.6</v>
      </c>
      <c r="H2907">
        <v>74</v>
      </c>
      <c r="I2907" s="101" t="s">
        <v>35</v>
      </c>
      <c r="J2907" s="1">
        <f>DATEVALUE(RIGHT(jaar_zip[[#This Row],[YYYYMMDD]],2)&amp;"-"&amp;MID(jaar_zip[[#This Row],[YYYYMMDD]],5,2)&amp;"-"&amp;LEFT(jaar_zip[[#This Row],[YYYYMMDD]],4))</f>
        <v>45391</v>
      </c>
      <c r="K2907" s="101" t="str">
        <f>IF(AND(VALUE(MONTH(jaar_zip[[#This Row],[Datum]]))=1,VALUE(WEEKNUM(jaar_zip[[#This Row],[Datum]],21))&gt;51),RIGHT(YEAR(jaar_zip[[#This Row],[Datum]])-1,2),RIGHT(YEAR(jaar_zip[[#This Row],[Datum]]),2))&amp;"-"&amp; TEXT(WEEKNUM(jaar_zip[[#This Row],[Datum]],21),"00")</f>
        <v>24-15</v>
      </c>
      <c r="L2907" s="101">
        <f>MONTH(jaar_zip[[#This Row],[Datum]])</f>
        <v>4</v>
      </c>
      <c r="M2907" s="101">
        <f>IF(ISNUMBER(jaar_zip[[#This Row],[etmaaltemperatuur]]),IF(jaar_zip[[#This Row],[etmaaltemperatuur]]&lt;stookgrens,stookgrens-jaar_zip[[#This Row],[etmaaltemperatuur]],0),"")</f>
        <v>7.1</v>
      </c>
      <c r="N2907" s="101">
        <f>IF(ISNUMBER(jaar_zip[[#This Row],[graaddagen]]),IF(OR(MONTH(jaar_zip[[#This Row],[Datum]])=1,MONTH(jaar_zip[[#This Row],[Datum]])=2,MONTH(jaar_zip[[#This Row],[Datum]])=11,MONTH(jaar_zip[[#This Row],[Datum]])=12),1.1,IF(OR(MONTH(jaar_zip[[#This Row],[Datum]])=3,MONTH(jaar_zip[[#This Row],[Datum]])=10),1,0.8))*jaar_zip[[#This Row],[graaddagen]],"")</f>
        <v>5.68</v>
      </c>
      <c r="O2907" s="101">
        <f>IF(ISNUMBER(jaar_zip[[#This Row],[etmaaltemperatuur]]),IF(jaar_zip[[#This Row],[etmaaltemperatuur]]&gt;stookgrens,jaar_zip[[#This Row],[etmaaltemperatuur]]-stookgrens,0),"")</f>
        <v>0</v>
      </c>
    </row>
    <row r="2908" spans="1:15" x14ac:dyDescent="0.3">
      <c r="A2908">
        <v>330</v>
      </c>
      <c r="B2908">
        <v>20240410</v>
      </c>
      <c r="C2908">
        <v>7.7</v>
      </c>
      <c r="D2908">
        <v>11.7</v>
      </c>
      <c r="E2908">
        <v>2062</v>
      </c>
      <c r="F2908">
        <v>0</v>
      </c>
      <c r="G2908">
        <v>1026.7</v>
      </c>
      <c r="H2908">
        <v>62</v>
      </c>
      <c r="I2908" s="101" t="s">
        <v>35</v>
      </c>
      <c r="J2908" s="1">
        <f>DATEVALUE(RIGHT(jaar_zip[[#This Row],[YYYYMMDD]],2)&amp;"-"&amp;MID(jaar_zip[[#This Row],[YYYYMMDD]],5,2)&amp;"-"&amp;LEFT(jaar_zip[[#This Row],[YYYYMMDD]],4))</f>
        <v>45392</v>
      </c>
      <c r="K2908" s="101" t="str">
        <f>IF(AND(VALUE(MONTH(jaar_zip[[#This Row],[Datum]]))=1,VALUE(WEEKNUM(jaar_zip[[#This Row],[Datum]],21))&gt;51),RIGHT(YEAR(jaar_zip[[#This Row],[Datum]])-1,2),RIGHT(YEAR(jaar_zip[[#This Row],[Datum]]),2))&amp;"-"&amp; TEXT(WEEKNUM(jaar_zip[[#This Row],[Datum]],21),"00")</f>
        <v>24-15</v>
      </c>
      <c r="L2908" s="101">
        <f>MONTH(jaar_zip[[#This Row],[Datum]])</f>
        <v>4</v>
      </c>
      <c r="M2908" s="101">
        <f>IF(ISNUMBER(jaar_zip[[#This Row],[etmaaltemperatuur]]),IF(jaar_zip[[#This Row],[etmaaltemperatuur]]&lt;stookgrens,stookgrens-jaar_zip[[#This Row],[etmaaltemperatuur]],0),"")</f>
        <v>6.3000000000000007</v>
      </c>
      <c r="N2908" s="101">
        <f>IF(ISNUMBER(jaar_zip[[#This Row],[graaddagen]]),IF(OR(MONTH(jaar_zip[[#This Row],[Datum]])=1,MONTH(jaar_zip[[#This Row],[Datum]])=2,MONTH(jaar_zip[[#This Row],[Datum]])=11,MONTH(jaar_zip[[#This Row],[Datum]])=12),1.1,IF(OR(MONTH(jaar_zip[[#This Row],[Datum]])=3,MONTH(jaar_zip[[#This Row],[Datum]])=10),1,0.8))*jaar_zip[[#This Row],[graaddagen]],"")</f>
        <v>5.0400000000000009</v>
      </c>
      <c r="O2908" s="101">
        <f>IF(ISNUMBER(jaar_zip[[#This Row],[etmaaltemperatuur]]),IF(jaar_zip[[#This Row],[etmaaltemperatuur]]&gt;stookgrens,jaar_zip[[#This Row],[etmaaltemperatuur]]-stookgrens,0),"")</f>
        <v>0</v>
      </c>
    </row>
    <row r="2909" spans="1:15" x14ac:dyDescent="0.3">
      <c r="A2909">
        <v>330</v>
      </c>
      <c r="B2909">
        <v>20240411</v>
      </c>
      <c r="C2909">
        <v>7.1</v>
      </c>
      <c r="D2909">
        <v>12.7</v>
      </c>
      <c r="E2909">
        <v>629</v>
      </c>
      <c r="F2909">
        <v>0.3</v>
      </c>
      <c r="G2909">
        <v>1030</v>
      </c>
      <c r="H2909">
        <v>89</v>
      </c>
      <c r="I2909" s="101" t="s">
        <v>35</v>
      </c>
      <c r="J2909" s="1">
        <f>DATEVALUE(RIGHT(jaar_zip[[#This Row],[YYYYMMDD]],2)&amp;"-"&amp;MID(jaar_zip[[#This Row],[YYYYMMDD]],5,2)&amp;"-"&amp;LEFT(jaar_zip[[#This Row],[YYYYMMDD]],4))</f>
        <v>45393</v>
      </c>
      <c r="K2909" s="101" t="str">
        <f>IF(AND(VALUE(MONTH(jaar_zip[[#This Row],[Datum]]))=1,VALUE(WEEKNUM(jaar_zip[[#This Row],[Datum]],21))&gt;51),RIGHT(YEAR(jaar_zip[[#This Row],[Datum]])-1,2),RIGHT(YEAR(jaar_zip[[#This Row],[Datum]]),2))&amp;"-"&amp; TEXT(WEEKNUM(jaar_zip[[#This Row],[Datum]],21),"00")</f>
        <v>24-15</v>
      </c>
      <c r="L2909" s="101">
        <f>MONTH(jaar_zip[[#This Row],[Datum]])</f>
        <v>4</v>
      </c>
      <c r="M2909" s="101">
        <f>IF(ISNUMBER(jaar_zip[[#This Row],[etmaaltemperatuur]]),IF(jaar_zip[[#This Row],[etmaaltemperatuur]]&lt;stookgrens,stookgrens-jaar_zip[[#This Row],[etmaaltemperatuur]],0),"")</f>
        <v>5.3000000000000007</v>
      </c>
      <c r="N2909" s="101">
        <f>IF(ISNUMBER(jaar_zip[[#This Row],[graaddagen]]),IF(OR(MONTH(jaar_zip[[#This Row],[Datum]])=1,MONTH(jaar_zip[[#This Row],[Datum]])=2,MONTH(jaar_zip[[#This Row],[Datum]])=11,MONTH(jaar_zip[[#This Row],[Datum]])=12),1.1,IF(OR(MONTH(jaar_zip[[#This Row],[Datum]])=3,MONTH(jaar_zip[[#This Row],[Datum]])=10),1,0.8))*jaar_zip[[#This Row],[graaddagen]],"")</f>
        <v>4.2400000000000011</v>
      </c>
      <c r="O2909" s="101">
        <f>IF(ISNUMBER(jaar_zip[[#This Row],[etmaaltemperatuur]]),IF(jaar_zip[[#This Row],[etmaaltemperatuur]]&gt;stookgrens,jaar_zip[[#This Row],[etmaaltemperatuur]]-stookgrens,0),"")</f>
        <v>0</v>
      </c>
    </row>
    <row r="2910" spans="1:15" x14ac:dyDescent="0.3">
      <c r="A2910">
        <v>330</v>
      </c>
      <c r="B2910">
        <v>20240412</v>
      </c>
      <c r="C2910">
        <v>9.1999999999999993</v>
      </c>
      <c r="D2910">
        <v>14.8</v>
      </c>
      <c r="E2910">
        <v>1815</v>
      </c>
      <c r="F2910">
        <v>0</v>
      </c>
      <c r="G2910">
        <v>1028.9000000000001</v>
      </c>
      <c r="H2910">
        <v>76</v>
      </c>
      <c r="I2910" s="101" t="s">
        <v>35</v>
      </c>
      <c r="J2910" s="1">
        <f>DATEVALUE(RIGHT(jaar_zip[[#This Row],[YYYYMMDD]],2)&amp;"-"&amp;MID(jaar_zip[[#This Row],[YYYYMMDD]],5,2)&amp;"-"&amp;LEFT(jaar_zip[[#This Row],[YYYYMMDD]],4))</f>
        <v>45394</v>
      </c>
      <c r="K2910" s="101" t="str">
        <f>IF(AND(VALUE(MONTH(jaar_zip[[#This Row],[Datum]]))=1,VALUE(WEEKNUM(jaar_zip[[#This Row],[Datum]],21))&gt;51),RIGHT(YEAR(jaar_zip[[#This Row],[Datum]])-1,2),RIGHT(YEAR(jaar_zip[[#This Row],[Datum]]),2))&amp;"-"&amp; TEXT(WEEKNUM(jaar_zip[[#This Row],[Datum]],21),"00")</f>
        <v>24-15</v>
      </c>
      <c r="L2910" s="101">
        <f>MONTH(jaar_zip[[#This Row],[Datum]])</f>
        <v>4</v>
      </c>
      <c r="M2910" s="101">
        <f>IF(ISNUMBER(jaar_zip[[#This Row],[etmaaltemperatuur]]),IF(jaar_zip[[#This Row],[etmaaltemperatuur]]&lt;stookgrens,stookgrens-jaar_zip[[#This Row],[etmaaltemperatuur]],0),"")</f>
        <v>3.1999999999999993</v>
      </c>
      <c r="N2910" s="101">
        <f>IF(ISNUMBER(jaar_zip[[#This Row],[graaddagen]]),IF(OR(MONTH(jaar_zip[[#This Row],[Datum]])=1,MONTH(jaar_zip[[#This Row],[Datum]])=2,MONTH(jaar_zip[[#This Row],[Datum]])=11,MONTH(jaar_zip[[#This Row],[Datum]])=12),1.1,IF(OR(MONTH(jaar_zip[[#This Row],[Datum]])=3,MONTH(jaar_zip[[#This Row],[Datum]])=10),1,0.8))*jaar_zip[[#This Row],[graaddagen]],"")</f>
        <v>2.5599999999999996</v>
      </c>
      <c r="O2910" s="101">
        <f>IF(ISNUMBER(jaar_zip[[#This Row],[etmaaltemperatuur]]),IF(jaar_zip[[#This Row],[etmaaltemperatuur]]&gt;stookgrens,jaar_zip[[#This Row],[etmaaltemperatuur]]-stookgrens,0),"")</f>
        <v>0</v>
      </c>
    </row>
    <row r="2911" spans="1:15" x14ac:dyDescent="0.3">
      <c r="A2911">
        <v>330</v>
      </c>
      <c r="B2911">
        <v>20240413</v>
      </c>
      <c r="C2911">
        <v>8.1999999999999993</v>
      </c>
      <c r="D2911">
        <v>15.7</v>
      </c>
      <c r="E2911">
        <v>1739</v>
      </c>
      <c r="F2911">
        <v>0</v>
      </c>
      <c r="G2911">
        <v>1022.2</v>
      </c>
      <c r="H2911">
        <v>73</v>
      </c>
      <c r="I2911" s="101" t="s">
        <v>35</v>
      </c>
      <c r="J2911" s="1">
        <f>DATEVALUE(RIGHT(jaar_zip[[#This Row],[YYYYMMDD]],2)&amp;"-"&amp;MID(jaar_zip[[#This Row],[YYYYMMDD]],5,2)&amp;"-"&amp;LEFT(jaar_zip[[#This Row],[YYYYMMDD]],4))</f>
        <v>45395</v>
      </c>
      <c r="K2911" s="101" t="str">
        <f>IF(AND(VALUE(MONTH(jaar_zip[[#This Row],[Datum]]))=1,VALUE(WEEKNUM(jaar_zip[[#This Row],[Datum]],21))&gt;51),RIGHT(YEAR(jaar_zip[[#This Row],[Datum]])-1,2),RIGHT(YEAR(jaar_zip[[#This Row],[Datum]]),2))&amp;"-"&amp; TEXT(WEEKNUM(jaar_zip[[#This Row],[Datum]],21),"00")</f>
        <v>24-15</v>
      </c>
      <c r="L2911" s="101">
        <f>MONTH(jaar_zip[[#This Row],[Datum]])</f>
        <v>4</v>
      </c>
      <c r="M2911" s="101">
        <f>IF(ISNUMBER(jaar_zip[[#This Row],[etmaaltemperatuur]]),IF(jaar_zip[[#This Row],[etmaaltemperatuur]]&lt;stookgrens,stookgrens-jaar_zip[[#This Row],[etmaaltemperatuur]],0),"")</f>
        <v>2.3000000000000007</v>
      </c>
      <c r="N2911" s="101">
        <f>IF(ISNUMBER(jaar_zip[[#This Row],[graaddagen]]),IF(OR(MONTH(jaar_zip[[#This Row],[Datum]])=1,MONTH(jaar_zip[[#This Row],[Datum]])=2,MONTH(jaar_zip[[#This Row],[Datum]])=11,MONTH(jaar_zip[[#This Row],[Datum]])=12),1.1,IF(OR(MONTH(jaar_zip[[#This Row],[Datum]])=3,MONTH(jaar_zip[[#This Row],[Datum]])=10),1,0.8))*jaar_zip[[#This Row],[graaddagen]],"")</f>
        <v>1.8400000000000007</v>
      </c>
      <c r="O2911" s="101">
        <f>IF(ISNUMBER(jaar_zip[[#This Row],[etmaaltemperatuur]]),IF(jaar_zip[[#This Row],[etmaaltemperatuur]]&gt;stookgrens,jaar_zip[[#This Row],[etmaaltemperatuur]]-stookgrens,0),"")</f>
        <v>0</v>
      </c>
    </row>
    <row r="2912" spans="1:15" x14ac:dyDescent="0.3">
      <c r="A2912">
        <v>330</v>
      </c>
      <c r="B2912">
        <v>20240414</v>
      </c>
      <c r="C2912">
        <v>5</v>
      </c>
      <c r="D2912">
        <v>11.2</v>
      </c>
      <c r="E2912">
        <v>1730</v>
      </c>
      <c r="F2912">
        <v>0</v>
      </c>
      <c r="G2912">
        <v>1021.1</v>
      </c>
      <c r="H2912">
        <v>68</v>
      </c>
      <c r="I2912" s="101" t="s">
        <v>35</v>
      </c>
      <c r="J2912" s="1">
        <f>DATEVALUE(RIGHT(jaar_zip[[#This Row],[YYYYMMDD]],2)&amp;"-"&amp;MID(jaar_zip[[#This Row],[YYYYMMDD]],5,2)&amp;"-"&amp;LEFT(jaar_zip[[#This Row],[YYYYMMDD]],4))</f>
        <v>45396</v>
      </c>
      <c r="K2912" s="101" t="str">
        <f>IF(AND(VALUE(MONTH(jaar_zip[[#This Row],[Datum]]))=1,VALUE(WEEKNUM(jaar_zip[[#This Row],[Datum]],21))&gt;51),RIGHT(YEAR(jaar_zip[[#This Row],[Datum]])-1,2),RIGHT(YEAR(jaar_zip[[#This Row],[Datum]]),2))&amp;"-"&amp; TEXT(WEEKNUM(jaar_zip[[#This Row],[Datum]],21),"00")</f>
        <v>24-15</v>
      </c>
      <c r="L2912" s="101">
        <f>MONTH(jaar_zip[[#This Row],[Datum]])</f>
        <v>4</v>
      </c>
      <c r="M2912" s="101">
        <f>IF(ISNUMBER(jaar_zip[[#This Row],[etmaaltemperatuur]]),IF(jaar_zip[[#This Row],[etmaaltemperatuur]]&lt;stookgrens,stookgrens-jaar_zip[[#This Row],[etmaaltemperatuur]],0),"")</f>
        <v>6.8000000000000007</v>
      </c>
      <c r="N2912" s="101">
        <f>IF(ISNUMBER(jaar_zip[[#This Row],[graaddagen]]),IF(OR(MONTH(jaar_zip[[#This Row],[Datum]])=1,MONTH(jaar_zip[[#This Row],[Datum]])=2,MONTH(jaar_zip[[#This Row],[Datum]])=11,MONTH(jaar_zip[[#This Row],[Datum]])=12),1.1,IF(OR(MONTH(jaar_zip[[#This Row],[Datum]])=3,MONTH(jaar_zip[[#This Row],[Datum]])=10),1,0.8))*jaar_zip[[#This Row],[graaddagen]],"")</f>
        <v>5.4400000000000013</v>
      </c>
      <c r="O2912" s="101">
        <f>IF(ISNUMBER(jaar_zip[[#This Row],[etmaaltemperatuur]]),IF(jaar_zip[[#This Row],[etmaaltemperatuur]]&gt;stookgrens,jaar_zip[[#This Row],[etmaaltemperatuur]]-stookgrens,0),"")</f>
        <v>0</v>
      </c>
    </row>
    <row r="2913" spans="1:15" x14ac:dyDescent="0.3">
      <c r="A2913">
        <v>330</v>
      </c>
      <c r="B2913">
        <v>20240415</v>
      </c>
      <c r="C2913">
        <v>12.4</v>
      </c>
      <c r="D2913">
        <v>9.3000000000000007</v>
      </c>
      <c r="E2913">
        <v>909</v>
      </c>
      <c r="F2913">
        <v>5.9</v>
      </c>
      <c r="G2913">
        <v>1005.1</v>
      </c>
      <c r="H2913">
        <v>72</v>
      </c>
      <c r="I2913" s="101" t="s">
        <v>35</v>
      </c>
      <c r="J2913" s="1">
        <f>DATEVALUE(RIGHT(jaar_zip[[#This Row],[YYYYMMDD]],2)&amp;"-"&amp;MID(jaar_zip[[#This Row],[YYYYMMDD]],5,2)&amp;"-"&amp;LEFT(jaar_zip[[#This Row],[YYYYMMDD]],4))</f>
        <v>45397</v>
      </c>
      <c r="K2913" s="101" t="str">
        <f>IF(AND(VALUE(MONTH(jaar_zip[[#This Row],[Datum]]))=1,VALUE(WEEKNUM(jaar_zip[[#This Row],[Datum]],21))&gt;51),RIGHT(YEAR(jaar_zip[[#This Row],[Datum]])-1,2),RIGHT(YEAR(jaar_zip[[#This Row],[Datum]]),2))&amp;"-"&amp; TEXT(WEEKNUM(jaar_zip[[#This Row],[Datum]],21),"00")</f>
        <v>24-16</v>
      </c>
      <c r="L2913" s="101">
        <f>MONTH(jaar_zip[[#This Row],[Datum]])</f>
        <v>4</v>
      </c>
      <c r="M2913" s="101">
        <f>IF(ISNUMBER(jaar_zip[[#This Row],[etmaaltemperatuur]]),IF(jaar_zip[[#This Row],[etmaaltemperatuur]]&lt;stookgrens,stookgrens-jaar_zip[[#This Row],[etmaaltemperatuur]],0),"")</f>
        <v>8.6999999999999993</v>
      </c>
      <c r="N2913" s="101">
        <f>IF(ISNUMBER(jaar_zip[[#This Row],[graaddagen]]),IF(OR(MONTH(jaar_zip[[#This Row],[Datum]])=1,MONTH(jaar_zip[[#This Row],[Datum]])=2,MONTH(jaar_zip[[#This Row],[Datum]])=11,MONTH(jaar_zip[[#This Row],[Datum]])=12),1.1,IF(OR(MONTH(jaar_zip[[#This Row],[Datum]])=3,MONTH(jaar_zip[[#This Row],[Datum]])=10),1,0.8))*jaar_zip[[#This Row],[graaddagen]],"")</f>
        <v>6.96</v>
      </c>
      <c r="O2913" s="101">
        <f>IF(ISNUMBER(jaar_zip[[#This Row],[etmaaltemperatuur]]),IF(jaar_zip[[#This Row],[etmaaltemperatuur]]&gt;stookgrens,jaar_zip[[#This Row],[etmaaltemperatuur]]-stookgrens,0),"")</f>
        <v>0</v>
      </c>
    </row>
    <row r="2914" spans="1:15" x14ac:dyDescent="0.3">
      <c r="A2914">
        <v>330</v>
      </c>
      <c r="B2914">
        <v>20240416</v>
      </c>
      <c r="C2914">
        <v>12.9</v>
      </c>
      <c r="D2914">
        <v>8.8000000000000007</v>
      </c>
      <c r="E2914">
        <v>731</v>
      </c>
      <c r="F2914">
        <v>6.7</v>
      </c>
      <c r="G2914">
        <v>1006.2</v>
      </c>
      <c r="H2914">
        <v>79</v>
      </c>
      <c r="I2914" s="101" t="s">
        <v>35</v>
      </c>
      <c r="J2914" s="1">
        <f>DATEVALUE(RIGHT(jaar_zip[[#This Row],[YYYYMMDD]],2)&amp;"-"&amp;MID(jaar_zip[[#This Row],[YYYYMMDD]],5,2)&amp;"-"&amp;LEFT(jaar_zip[[#This Row],[YYYYMMDD]],4))</f>
        <v>45398</v>
      </c>
      <c r="K2914" s="101" t="str">
        <f>IF(AND(VALUE(MONTH(jaar_zip[[#This Row],[Datum]]))=1,VALUE(WEEKNUM(jaar_zip[[#This Row],[Datum]],21))&gt;51),RIGHT(YEAR(jaar_zip[[#This Row],[Datum]])-1,2),RIGHT(YEAR(jaar_zip[[#This Row],[Datum]]),2))&amp;"-"&amp; TEXT(WEEKNUM(jaar_zip[[#This Row],[Datum]],21),"00")</f>
        <v>24-16</v>
      </c>
      <c r="L2914" s="101">
        <f>MONTH(jaar_zip[[#This Row],[Datum]])</f>
        <v>4</v>
      </c>
      <c r="M2914" s="101">
        <f>IF(ISNUMBER(jaar_zip[[#This Row],[etmaaltemperatuur]]),IF(jaar_zip[[#This Row],[etmaaltemperatuur]]&lt;stookgrens,stookgrens-jaar_zip[[#This Row],[etmaaltemperatuur]],0),"")</f>
        <v>9.1999999999999993</v>
      </c>
      <c r="N2914" s="101">
        <f>IF(ISNUMBER(jaar_zip[[#This Row],[graaddagen]]),IF(OR(MONTH(jaar_zip[[#This Row],[Datum]])=1,MONTH(jaar_zip[[#This Row],[Datum]])=2,MONTH(jaar_zip[[#This Row],[Datum]])=11,MONTH(jaar_zip[[#This Row],[Datum]])=12),1.1,IF(OR(MONTH(jaar_zip[[#This Row],[Datum]])=3,MONTH(jaar_zip[[#This Row],[Datum]])=10),1,0.8))*jaar_zip[[#This Row],[graaddagen]],"")</f>
        <v>7.3599999999999994</v>
      </c>
      <c r="O2914" s="101">
        <f>IF(ISNUMBER(jaar_zip[[#This Row],[etmaaltemperatuur]]),IF(jaar_zip[[#This Row],[etmaaltemperatuur]]&gt;stookgrens,jaar_zip[[#This Row],[etmaaltemperatuur]]-stookgrens,0),"")</f>
        <v>0</v>
      </c>
    </row>
    <row r="2915" spans="1:15" x14ac:dyDescent="0.3">
      <c r="A2915">
        <v>330</v>
      </c>
      <c r="B2915">
        <v>20240417</v>
      </c>
      <c r="C2915">
        <v>7.4</v>
      </c>
      <c r="D2915">
        <v>6.7</v>
      </c>
      <c r="E2915">
        <v>1665</v>
      </c>
      <c r="F2915">
        <v>5.3</v>
      </c>
      <c r="G2915">
        <v>1012.8</v>
      </c>
      <c r="H2915">
        <v>77</v>
      </c>
      <c r="I2915" s="101" t="s">
        <v>35</v>
      </c>
      <c r="J2915" s="1">
        <f>DATEVALUE(RIGHT(jaar_zip[[#This Row],[YYYYMMDD]],2)&amp;"-"&amp;MID(jaar_zip[[#This Row],[YYYYMMDD]],5,2)&amp;"-"&amp;LEFT(jaar_zip[[#This Row],[YYYYMMDD]],4))</f>
        <v>45399</v>
      </c>
      <c r="K2915" s="101" t="str">
        <f>IF(AND(VALUE(MONTH(jaar_zip[[#This Row],[Datum]]))=1,VALUE(WEEKNUM(jaar_zip[[#This Row],[Datum]],21))&gt;51),RIGHT(YEAR(jaar_zip[[#This Row],[Datum]])-1,2),RIGHT(YEAR(jaar_zip[[#This Row],[Datum]]),2))&amp;"-"&amp; TEXT(WEEKNUM(jaar_zip[[#This Row],[Datum]],21),"00")</f>
        <v>24-16</v>
      </c>
      <c r="L2915" s="101">
        <f>MONTH(jaar_zip[[#This Row],[Datum]])</f>
        <v>4</v>
      </c>
      <c r="M2915" s="101">
        <f>IF(ISNUMBER(jaar_zip[[#This Row],[etmaaltemperatuur]]),IF(jaar_zip[[#This Row],[etmaaltemperatuur]]&lt;stookgrens,stookgrens-jaar_zip[[#This Row],[etmaaltemperatuur]],0),"")</f>
        <v>11.3</v>
      </c>
      <c r="N2915" s="101">
        <f>IF(ISNUMBER(jaar_zip[[#This Row],[graaddagen]]),IF(OR(MONTH(jaar_zip[[#This Row],[Datum]])=1,MONTH(jaar_zip[[#This Row],[Datum]])=2,MONTH(jaar_zip[[#This Row],[Datum]])=11,MONTH(jaar_zip[[#This Row],[Datum]])=12),1.1,IF(OR(MONTH(jaar_zip[[#This Row],[Datum]])=3,MONTH(jaar_zip[[#This Row],[Datum]])=10),1,0.8))*jaar_zip[[#This Row],[graaddagen]],"")</f>
        <v>9.0400000000000009</v>
      </c>
      <c r="O2915" s="101">
        <f>IF(ISNUMBER(jaar_zip[[#This Row],[etmaaltemperatuur]]),IF(jaar_zip[[#This Row],[etmaaltemperatuur]]&gt;stookgrens,jaar_zip[[#This Row],[etmaaltemperatuur]]-stookgrens,0),"")</f>
        <v>0</v>
      </c>
    </row>
    <row r="2916" spans="1:15" x14ac:dyDescent="0.3">
      <c r="A2916">
        <v>330</v>
      </c>
      <c r="B2916">
        <v>20240418</v>
      </c>
      <c r="C2916">
        <v>5.9</v>
      </c>
      <c r="D2916">
        <v>8.1999999999999993</v>
      </c>
      <c r="E2916">
        <v>1931</v>
      </c>
      <c r="F2916">
        <v>1.9</v>
      </c>
      <c r="G2916">
        <v>1019.1</v>
      </c>
      <c r="H2916">
        <v>75</v>
      </c>
      <c r="I2916" s="101" t="s">
        <v>35</v>
      </c>
      <c r="J2916" s="1">
        <f>DATEVALUE(RIGHT(jaar_zip[[#This Row],[YYYYMMDD]],2)&amp;"-"&amp;MID(jaar_zip[[#This Row],[YYYYMMDD]],5,2)&amp;"-"&amp;LEFT(jaar_zip[[#This Row],[YYYYMMDD]],4))</f>
        <v>45400</v>
      </c>
      <c r="K2916" s="101" t="str">
        <f>IF(AND(VALUE(MONTH(jaar_zip[[#This Row],[Datum]]))=1,VALUE(WEEKNUM(jaar_zip[[#This Row],[Datum]],21))&gt;51),RIGHT(YEAR(jaar_zip[[#This Row],[Datum]])-1,2),RIGHT(YEAR(jaar_zip[[#This Row],[Datum]]),2))&amp;"-"&amp; TEXT(WEEKNUM(jaar_zip[[#This Row],[Datum]],21),"00")</f>
        <v>24-16</v>
      </c>
      <c r="L2916" s="101">
        <f>MONTH(jaar_zip[[#This Row],[Datum]])</f>
        <v>4</v>
      </c>
      <c r="M2916" s="101">
        <f>IF(ISNUMBER(jaar_zip[[#This Row],[etmaaltemperatuur]]),IF(jaar_zip[[#This Row],[etmaaltemperatuur]]&lt;stookgrens,stookgrens-jaar_zip[[#This Row],[etmaaltemperatuur]],0),"")</f>
        <v>9.8000000000000007</v>
      </c>
      <c r="N2916" s="101">
        <f>IF(ISNUMBER(jaar_zip[[#This Row],[graaddagen]]),IF(OR(MONTH(jaar_zip[[#This Row],[Datum]])=1,MONTH(jaar_zip[[#This Row],[Datum]])=2,MONTH(jaar_zip[[#This Row],[Datum]])=11,MONTH(jaar_zip[[#This Row],[Datum]])=12),1.1,IF(OR(MONTH(jaar_zip[[#This Row],[Datum]])=3,MONTH(jaar_zip[[#This Row],[Datum]])=10),1,0.8))*jaar_zip[[#This Row],[graaddagen]],"")</f>
        <v>7.8400000000000007</v>
      </c>
      <c r="O2916" s="101">
        <f>IF(ISNUMBER(jaar_zip[[#This Row],[etmaaltemperatuur]]),IF(jaar_zip[[#This Row],[etmaaltemperatuur]]&gt;stookgrens,jaar_zip[[#This Row],[etmaaltemperatuur]]-stookgrens,0),"")</f>
        <v>0</v>
      </c>
    </row>
    <row r="2917" spans="1:15" x14ac:dyDescent="0.3">
      <c r="A2917">
        <v>330</v>
      </c>
      <c r="B2917">
        <v>20240419</v>
      </c>
      <c r="C2917">
        <v>14.2</v>
      </c>
      <c r="D2917">
        <v>9.1</v>
      </c>
      <c r="E2917">
        <v>1270</v>
      </c>
      <c r="F2917">
        <v>3.8</v>
      </c>
      <c r="G2917">
        <v>1012.6</v>
      </c>
      <c r="H2917">
        <v>79</v>
      </c>
      <c r="I2917" s="101" t="s">
        <v>35</v>
      </c>
      <c r="J2917" s="1">
        <f>DATEVALUE(RIGHT(jaar_zip[[#This Row],[YYYYMMDD]],2)&amp;"-"&amp;MID(jaar_zip[[#This Row],[YYYYMMDD]],5,2)&amp;"-"&amp;LEFT(jaar_zip[[#This Row],[YYYYMMDD]],4))</f>
        <v>45401</v>
      </c>
      <c r="K2917" s="101" t="str">
        <f>IF(AND(VALUE(MONTH(jaar_zip[[#This Row],[Datum]]))=1,VALUE(WEEKNUM(jaar_zip[[#This Row],[Datum]],21))&gt;51),RIGHT(YEAR(jaar_zip[[#This Row],[Datum]])-1,2),RIGHT(YEAR(jaar_zip[[#This Row],[Datum]]),2))&amp;"-"&amp; TEXT(WEEKNUM(jaar_zip[[#This Row],[Datum]],21),"00")</f>
        <v>24-16</v>
      </c>
      <c r="L2917" s="101">
        <f>MONTH(jaar_zip[[#This Row],[Datum]])</f>
        <v>4</v>
      </c>
      <c r="M2917" s="101">
        <f>IF(ISNUMBER(jaar_zip[[#This Row],[etmaaltemperatuur]]),IF(jaar_zip[[#This Row],[etmaaltemperatuur]]&lt;stookgrens,stookgrens-jaar_zip[[#This Row],[etmaaltemperatuur]],0),"")</f>
        <v>8.9</v>
      </c>
      <c r="N2917" s="101">
        <f>IF(ISNUMBER(jaar_zip[[#This Row],[graaddagen]]),IF(OR(MONTH(jaar_zip[[#This Row],[Datum]])=1,MONTH(jaar_zip[[#This Row],[Datum]])=2,MONTH(jaar_zip[[#This Row],[Datum]])=11,MONTH(jaar_zip[[#This Row],[Datum]])=12),1.1,IF(OR(MONTH(jaar_zip[[#This Row],[Datum]])=3,MONTH(jaar_zip[[#This Row],[Datum]])=10),1,0.8))*jaar_zip[[#This Row],[graaddagen]],"")</f>
        <v>7.120000000000001</v>
      </c>
      <c r="O2917" s="101">
        <f>IF(ISNUMBER(jaar_zip[[#This Row],[etmaaltemperatuur]]),IF(jaar_zip[[#This Row],[etmaaltemperatuur]]&gt;stookgrens,jaar_zip[[#This Row],[etmaaltemperatuur]]-stookgrens,0),"")</f>
        <v>0</v>
      </c>
    </row>
    <row r="2918" spans="1:15" x14ac:dyDescent="0.3">
      <c r="A2918">
        <v>330</v>
      </c>
      <c r="B2918">
        <v>20240420</v>
      </c>
      <c r="C2918">
        <v>12.3</v>
      </c>
      <c r="D2918">
        <v>7.7</v>
      </c>
      <c r="E2918">
        <v>1506</v>
      </c>
      <c r="F2918">
        <v>1.1000000000000001</v>
      </c>
      <c r="G2918">
        <v>1023.1</v>
      </c>
      <c r="H2918">
        <v>71</v>
      </c>
      <c r="I2918" s="101" t="s">
        <v>35</v>
      </c>
      <c r="J2918" s="1">
        <f>DATEVALUE(RIGHT(jaar_zip[[#This Row],[YYYYMMDD]],2)&amp;"-"&amp;MID(jaar_zip[[#This Row],[YYYYMMDD]],5,2)&amp;"-"&amp;LEFT(jaar_zip[[#This Row],[YYYYMMDD]],4))</f>
        <v>45402</v>
      </c>
      <c r="K2918" s="101" t="str">
        <f>IF(AND(VALUE(MONTH(jaar_zip[[#This Row],[Datum]]))=1,VALUE(WEEKNUM(jaar_zip[[#This Row],[Datum]],21))&gt;51),RIGHT(YEAR(jaar_zip[[#This Row],[Datum]])-1,2),RIGHT(YEAR(jaar_zip[[#This Row],[Datum]]),2))&amp;"-"&amp; TEXT(WEEKNUM(jaar_zip[[#This Row],[Datum]],21),"00")</f>
        <v>24-16</v>
      </c>
      <c r="L2918" s="101">
        <f>MONTH(jaar_zip[[#This Row],[Datum]])</f>
        <v>4</v>
      </c>
      <c r="M2918" s="101">
        <f>IF(ISNUMBER(jaar_zip[[#This Row],[etmaaltemperatuur]]),IF(jaar_zip[[#This Row],[etmaaltemperatuur]]&lt;stookgrens,stookgrens-jaar_zip[[#This Row],[etmaaltemperatuur]],0),"")</f>
        <v>10.3</v>
      </c>
      <c r="N2918" s="101">
        <f>IF(ISNUMBER(jaar_zip[[#This Row],[graaddagen]]),IF(OR(MONTH(jaar_zip[[#This Row],[Datum]])=1,MONTH(jaar_zip[[#This Row],[Datum]])=2,MONTH(jaar_zip[[#This Row],[Datum]])=11,MONTH(jaar_zip[[#This Row],[Datum]])=12),1.1,IF(OR(MONTH(jaar_zip[[#This Row],[Datum]])=3,MONTH(jaar_zip[[#This Row],[Datum]])=10),1,0.8))*jaar_zip[[#This Row],[graaddagen]],"")</f>
        <v>8.24</v>
      </c>
      <c r="O2918" s="101">
        <f>IF(ISNUMBER(jaar_zip[[#This Row],[etmaaltemperatuur]]),IF(jaar_zip[[#This Row],[etmaaltemperatuur]]&gt;stookgrens,jaar_zip[[#This Row],[etmaaltemperatuur]]-stookgrens,0),"")</f>
        <v>0</v>
      </c>
    </row>
    <row r="2919" spans="1:15" x14ac:dyDescent="0.3">
      <c r="A2919">
        <v>330</v>
      </c>
      <c r="B2919">
        <v>20240421</v>
      </c>
      <c r="C2919">
        <v>10.4</v>
      </c>
      <c r="D2919">
        <v>7.5</v>
      </c>
      <c r="E2919">
        <v>2027</v>
      </c>
      <c r="F2919">
        <v>5.7</v>
      </c>
      <c r="G2919">
        <v>1026</v>
      </c>
      <c r="H2919">
        <v>70</v>
      </c>
      <c r="I2919" s="101" t="s">
        <v>35</v>
      </c>
      <c r="J2919" s="1">
        <f>DATEVALUE(RIGHT(jaar_zip[[#This Row],[YYYYMMDD]],2)&amp;"-"&amp;MID(jaar_zip[[#This Row],[YYYYMMDD]],5,2)&amp;"-"&amp;LEFT(jaar_zip[[#This Row],[YYYYMMDD]],4))</f>
        <v>45403</v>
      </c>
      <c r="K2919" s="101" t="str">
        <f>IF(AND(VALUE(MONTH(jaar_zip[[#This Row],[Datum]]))=1,VALUE(WEEKNUM(jaar_zip[[#This Row],[Datum]],21))&gt;51),RIGHT(YEAR(jaar_zip[[#This Row],[Datum]])-1,2),RIGHT(YEAR(jaar_zip[[#This Row],[Datum]]),2))&amp;"-"&amp; TEXT(WEEKNUM(jaar_zip[[#This Row],[Datum]],21),"00")</f>
        <v>24-16</v>
      </c>
      <c r="L2919" s="101">
        <f>MONTH(jaar_zip[[#This Row],[Datum]])</f>
        <v>4</v>
      </c>
      <c r="M2919" s="101">
        <f>IF(ISNUMBER(jaar_zip[[#This Row],[etmaaltemperatuur]]),IF(jaar_zip[[#This Row],[etmaaltemperatuur]]&lt;stookgrens,stookgrens-jaar_zip[[#This Row],[etmaaltemperatuur]],0),"")</f>
        <v>10.5</v>
      </c>
      <c r="N2919" s="101">
        <f>IF(ISNUMBER(jaar_zip[[#This Row],[graaddagen]]),IF(OR(MONTH(jaar_zip[[#This Row],[Datum]])=1,MONTH(jaar_zip[[#This Row],[Datum]])=2,MONTH(jaar_zip[[#This Row],[Datum]])=11,MONTH(jaar_zip[[#This Row],[Datum]])=12),1.1,IF(OR(MONTH(jaar_zip[[#This Row],[Datum]])=3,MONTH(jaar_zip[[#This Row],[Datum]])=10),1,0.8))*jaar_zip[[#This Row],[graaddagen]],"")</f>
        <v>8.4</v>
      </c>
      <c r="O2919" s="101">
        <f>IF(ISNUMBER(jaar_zip[[#This Row],[etmaaltemperatuur]]),IF(jaar_zip[[#This Row],[etmaaltemperatuur]]&gt;stookgrens,jaar_zip[[#This Row],[etmaaltemperatuur]]-stookgrens,0),"")</f>
        <v>0</v>
      </c>
    </row>
    <row r="2920" spans="1:15" x14ac:dyDescent="0.3">
      <c r="A2920">
        <v>330</v>
      </c>
      <c r="B2920">
        <v>20240422</v>
      </c>
      <c r="C2920">
        <v>7.1</v>
      </c>
      <c r="D2920">
        <v>7.2</v>
      </c>
      <c r="E2920">
        <v>1883</v>
      </c>
      <c r="F2920">
        <v>0</v>
      </c>
      <c r="G2920">
        <v>1025.7</v>
      </c>
      <c r="H2920">
        <v>60</v>
      </c>
      <c r="I2920" s="101" t="s">
        <v>35</v>
      </c>
      <c r="J2920" s="1">
        <f>DATEVALUE(RIGHT(jaar_zip[[#This Row],[YYYYMMDD]],2)&amp;"-"&amp;MID(jaar_zip[[#This Row],[YYYYMMDD]],5,2)&amp;"-"&amp;LEFT(jaar_zip[[#This Row],[YYYYMMDD]],4))</f>
        <v>45404</v>
      </c>
      <c r="K2920" s="101" t="str">
        <f>IF(AND(VALUE(MONTH(jaar_zip[[#This Row],[Datum]]))=1,VALUE(WEEKNUM(jaar_zip[[#This Row],[Datum]],21))&gt;51),RIGHT(YEAR(jaar_zip[[#This Row],[Datum]])-1,2),RIGHT(YEAR(jaar_zip[[#This Row],[Datum]]),2))&amp;"-"&amp; TEXT(WEEKNUM(jaar_zip[[#This Row],[Datum]],21),"00")</f>
        <v>24-17</v>
      </c>
      <c r="L2920" s="101">
        <f>MONTH(jaar_zip[[#This Row],[Datum]])</f>
        <v>4</v>
      </c>
      <c r="M2920" s="101">
        <f>IF(ISNUMBER(jaar_zip[[#This Row],[etmaaltemperatuur]]),IF(jaar_zip[[#This Row],[etmaaltemperatuur]]&lt;stookgrens,stookgrens-jaar_zip[[#This Row],[etmaaltemperatuur]],0),"")</f>
        <v>10.8</v>
      </c>
      <c r="N2920" s="101">
        <f>IF(ISNUMBER(jaar_zip[[#This Row],[graaddagen]]),IF(OR(MONTH(jaar_zip[[#This Row],[Datum]])=1,MONTH(jaar_zip[[#This Row],[Datum]])=2,MONTH(jaar_zip[[#This Row],[Datum]])=11,MONTH(jaar_zip[[#This Row],[Datum]])=12),1.1,IF(OR(MONTH(jaar_zip[[#This Row],[Datum]])=3,MONTH(jaar_zip[[#This Row],[Datum]])=10),1,0.8))*jaar_zip[[#This Row],[graaddagen]],"")</f>
        <v>8.64</v>
      </c>
      <c r="O2920" s="101">
        <f>IF(ISNUMBER(jaar_zip[[#This Row],[etmaaltemperatuur]]),IF(jaar_zip[[#This Row],[etmaaltemperatuur]]&gt;stookgrens,jaar_zip[[#This Row],[etmaaltemperatuur]]-stookgrens,0),"")</f>
        <v>0</v>
      </c>
    </row>
    <row r="2921" spans="1:15" x14ac:dyDescent="0.3">
      <c r="A2921">
        <v>330</v>
      </c>
      <c r="B2921">
        <v>20240423</v>
      </c>
      <c r="C2921">
        <v>5.8</v>
      </c>
      <c r="D2921">
        <v>6.6</v>
      </c>
      <c r="E2921">
        <v>1939</v>
      </c>
      <c r="F2921">
        <v>0.9</v>
      </c>
      <c r="G2921">
        <v>1020</v>
      </c>
      <c r="H2921">
        <v>67</v>
      </c>
      <c r="I2921" s="101" t="s">
        <v>35</v>
      </c>
      <c r="J2921" s="1">
        <f>DATEVALUE(RIGHT(jaar_zip[[#This Row],[YYYYMMDD]],2)&amp;"-"&amp;MID(jaar_zip[[#This Row],[YYYYMMDD]],5,2)&amp;"-"&amp;LEFT(jaar_zip[[#This Row],[YYYYMMDD]],4))</f>
        <v>45405</v>
      </c>
      <c r="K2921" s="101" t="str">
        <f>IF(AND(VALUE(MONTH(jaar_zip[[#This Row],[Datum]]))=1,VALUE(WEEKNUM(jaar_zip[[#This Row],[Datum]],21))&gt;51),RIGHT(YEAR(jaar_zip[[#This Row],[Datum]])-1,2),RIGHT(YEAR(jaar_zip[[#This Row],[Datum]]),2))&amp;"-"&amp; TEXT(WEEKNUM(jaar_zip[[#This Row],[Datum]],21),"00")</f>
        <v>24-17</v>
      </c>
      <c r="L2921" s="101">
        <f>MONTH(jaar_zip[[#This Row],[Datum]])</f>
        <v>4</v>
      </c>
      <c r="M2921" s="101">
        <f>IF(ISNUMBER(jaar_zip[[#This Row],[etmaaltemperatuur]]),IF(jaar_zip[[#This Row],[etmaaltemperatuur]]&lt;stookgrens,stookgrens-jaar_zip[[#This Row],[etmaaltemperatuur]],0),"")</f>
        <v>11.4</v>
      </c>
      <c r="N2921" s="101">
        <f>IF(ISNUMBER(jaar_zip[[#This Row],[graaddagen]]),IF(OR(MONTH(jaar_zip[[#This Row],[Datum]])=1,MONTH(jaar_zip[[#This Row],[Datum]])=2,MONTH(jaar_zip[[#This Row],[Datum]])=11,MONTH(jaar_zip[[#This Row],[Datum]])=12),1.1,IF(OR(MONTH(jaar_zip[[#This Row],[Datum]])=3,MONTH(jaar_zip[[#This Row],[Datum]])=10),1,0.8))*jaar_zip[[#This Row],[graaddagen]],"")</f>
        <v>9.120000000000001</v>
      </c>
      <c r="O2921" s="101">
        <f>IF(ISNUMBER(jaar_zip[[#This Row],[etmaaltemperatuur]]),IF(jaar_zip[[#This Row],[etmaaltemperatuur]]&gt;stookgrens,jaar_zip[[#This Row],[etmaaltemperatuur]]-stookgrens,0),"")</f>
        <v>0</v>
      </c>
    </row>
    <row r="2922" spans="1:15" x14ac:dyDescent="0.3">
      <c r="A2922">
        <v>330</v>
      </c>
      <c r="B2922">
        <v>20240424</v>
      </c>
      <c r="C2922">
        <v>10.8</v>
      </c>
      <c r="D2922">
        <v>7.5</v>
      </c>
      <c r="E2922">
        <v>1995</v>
      </c>
      <c r="F2922">
        <v>0.9</v>
      </c>
      <c r="G2922">
        <v>1010.9</v>
      </c>
      <c r="H2922">
        <v>70</v>
      </c>
      <c r="I2922" s="101" t="s">
        <v>35</v>
      </c>
      <c r="J2922" s="1">
        <f>DATEVALUE(RIGHT(jaar_zip[[#This Row],[YYYYMMDD]],2)&amp;"-"&amp;MID(jaar_zip[[#This Row],[YYYYMMDD]],5,2)&amp;"-"&amp;LEFT(jaar_zip[[#This Row],[YYYYMMDD]],4))</f>
        <v>45406</v>
      </c>
      <c r="K2922" s="101" t="str">
        <f>IF(AND(VALUE(MONTH(jaar_zip[[#This Row],[Datum]]))=1,VALUE(WEEKNUM(jaar_zip[[#This Row],[Datum]],21))&gt;51),RIGHT(YEAR(jaar_zip[[#This Row],[Datum]])-1,2),RIGHT(YEAR(jaar_zip[[#This Row],[Datum]]),2))&amp;"-"&amp; TEXT(WEEKNUM(jaar_zip[[#This Row],[Datum]],21),"00")</f>
        <v>24-17</v>
      </c>
      <c r="L2922" s="101">
        <f>MONTH(jaar_zip[[#This Row],[Datum]])</f>
        <v>4</v>
      </c>
      <c r="M2922" s="101">
        <f>IF(ISNUMBER(jaar_zip[[#This Row],[etmaaltemperatuur]]),IF(jaar_zip[[#This Row],[etmaaltemperatuur]]&lt;stookgrens,stookgrens-jaar_zip[[#This Row],[etmaaltemperatuur]],0),"")</f>
        <v>10.5</v>
      </c>
      <c r="N2922" s="101">
        <f>IF(ISNUMBER(jaar_zip[[#This Row],[graaddagen]]),IF(OR(MONTH(jaar_zip[[#This Row],[Datum]])=1,MONTH(jaar_zip[[#This Row],[Datum]])=2,MONTH(jaar_zip[[#This Row],[Datum]])=11,MONTH(jaar_zip[[#This Row],[Datum]])=12),1.1,IF(OR(MONTH(jaar_zip[[#This Row],[Datum]])=3,MONTH(jaar_zip[[#This Row],[Datum]])=10),1,0.8))*jaar_zip[[#This Row],[graaddagen]],"")</f>
        <v>8.4</v>
      </c>
      <c r="O2922" s="101">
        <f>IF(ISNUMBER(jaar_zip[[#This Row],[etmaaltemperatuur]]),IF(jaar_zip[[#This Row],[etmaaltemperatuur]]&gt;stookgrens,jaar_zip[[#This Row],[etmaaltemperatuur]]-stookgrens,0),"")</f>
        <v>0</v>
      </c>
    </row>
    <row r="2923" spans="1:15" x14ac:dyDescent="0.3">
      <c r="A2923">
        <v>330</v>
      </c>
      <c r="B2923">
        <v>20240425</v>
      </c>
      <c r="C2923">
        <v>6.3</v>
      </c>
      <c r="D2923">
        <v>7.3</v>
      </c>
      <c r="E2923">
        <v>844</v>
      </c>
      <c r="F2923">
        <v>3</v>
      </c>
      <c r="G2923">
        <v>1004.1</v>
      </c>
      <c r="H2923">
        <v>74</v>
      </c>
      <c r="I2923" s="101" t="s">
        <v>35</v>
      </c>
      <c r="J2923" s="1">
        <f>DATEVALUE(RIGHT(jaar_zip[[#This Row],[YYYYMMDD]],2)&amp;"-"&amp;MID(jaar_zip[[#This Row],[YYYYMMDD]],5,2)&amp;"-"&amp;LEFT(jaar_zip[[#This Row],[YYYYMMDD]],4))</f>
        <v>45407</v>
      </c>
      <c r="K2923" s="101" t="str">
        <f>IF(AND(VALUE(MONTH(jaar_zip[[#This Row],[Datum]]))=1,VALUE(WEEKNUM(jaar_zip[[#This Row],[Datum]],21))&gt;51),RIGHT(YEAR(jaar_zip[[#This Row],[Datum]])-1,2),RIGHT(YEAR(jaar_zip[[#This Row],[Datum]]),2))&amp;"-"&amp; TEXT(WEEKNUM(jaar_zip[[#This Row],[Datum]],21),"00")</f>
        <v>24-17</v>
      </c>
      <c r="L2923" s="101">
        <f>MONTH(jaar_zip[[#This Row],[Datum]])</f>
        <v>4</v>
      </c>
      <c r="M2923" s="101">
        <f>IF(ISNUMBER(jaar_zip[[#This Row],[etmaaltemperatuur]]),IF(jaar_zip[[#This Row],[etmaaltemperatuur]]&lt;stookgrens,stookgrens-jaar_zip[[#This Row],[etmaaltemperatuur]],0),"")</f>
        <v>10.7</v>
      </c>
      <c r="N2923" s="101">
        <f>IF(ISNUMBER(jaar_zip[[#This Row],[graaddagen]]),IF(OR(MONTH(jaar_zip[[#This Row],[Datum]])=1,MONTH(jaar_zip[[#This Row],[Datum]])=2,MONTH(jaar_zip[[#This Row],[Datum]])=11,MONTH(jaar_zip[[#This Row],[Datum]])=12),1.1,IF(OR(MONTH(jaar_zip[[#This Row],[Datum]])=3,MONTH(jaar_zip[[#This Row],[Datum]])=10),1,0.8))*jaar_zip[[#This Row],[graaddagen]],"")</f>
        <v>8.56</v>
      </c>
      <c r="O2923" s="101">
        <f>IF(ISNUMBER(jaar_zip[[#This Row],[etmaaltemperatuur]]),IF(jaar_zip[[#This Row],[etmaaltemperatuur]]&gt;stookgrens,jaar_zip[[#This Row],[etmaaltemperatuur]]-stookgrens,0),"")</f>
        <v>0</v>
      </c>
    </row>
    <row r="2924" spans="1:15" x14ac:dyDescent="0.3">
      <c r="A2924">
        <v>330</v>
      </c>
      <c r="B2924">
        <v>20240426</v>
      </c>
      <c r="C2924">
        <v>4.0999999999999996</v>
      </c>
      <c r="D2924">
        <v>8.6</v>
      </c>
      <c r="E2924">
        <v>2288</v>
      </c>
      <c r="F2924">
        <v>0.3</v>
      </c>
      <c r="G2924">
        <v>1004</v>
      </c>
      <c r="H2924">
        <v>70</v>
      </c>
      <c r="I2924" s="101" t="s">
        <v>35</v>
      </c>
      <c r="J2924" s="1">
        <f>DATEVALUE(RIGHT(jaar_zip[[#This Row],[YYYYMMDD]],2)&amp;"-"&amp;MID(jaar_zip[[#This Row],[YYYYMMDD]],5,2)&amp;"-"&amp;LEFT(jaar_zip[[#This Row],[YYYYMMDD]],4))</f>
        <v>45408</v>
      </c>
      <c r="K2924" s="101" t="str">
        <f>IF(AND(VALUE(MONTH(jaar_zip[[#This Row],[Datum]]))=1,VALUE(WEEKNUM(jaar_zip[[#This Row],[Datum]],21))&gt;51),RIGHT(YEAR(jaar_zip[[#This Row],[Datum]])-1,2),RIGHT(YEAR(jaar_zip[[#This Row],[Datum]]),2))&amp;"-"&amp; TEXT(WEEKNUM(jaar_zip[[#This Row],[Datum]],21),"00")</f>
        <v>24-17</v>
      </c>
      <c r="L2924" s="101">
        <f>MONTH(jaar_zip[[#This Row],[Datum]])</f>
        <v>4</v>
      </c>
      <c r="M2924" s="101">
        <f>IF(ISNUMBER(jaar_zip[[#This Row],[etmaaltemperatuur]]),IF(jaar_zip[[#This Row],[etmaaltemperatuur]]&lt;stookgrens,stookgrens-jaar_zip[[#This Row],[etmaaltemperatuur]],0),"")</f>
        <v>9.4</v>
      </c>
      <c r="N2924" s="101">
        <f>IF(ISNUMBER(jaar_zip[[#This Row],[graaddagen]]),IF(OR(MONTH(jaar_zip[[#This Row],[Datum]])=1,MONTH(jaar_zip[[#This Row],[Datum]])=2,MONTH(jaar_zip[[#This Row],[Datum]])=11,MONTH(jaar_zip[[#This Row],[Datum]])=12),1.1,IF(OR(MONTH(jaar_zip[[#This Row],[Datum]])=3,MONTH(jaar_zip[[#This Row],[Datum]])=10),1,0.8))*jaar_zip[[#This Row],[graaddagen]],"")</f>
        <v>7.5200000000000005</v>
      </c>
      <c r="O2924" s="101">
        <f>IF(ISNUMBER(jaar_zip[[#This Row],[etmaaltemperatuur]]),IF(jaar_zip[[#This Row],[etmaaltemperatuur]]&gt;stookgrens,jaar_zip[[#This Row],[etmaaltemperatuur]]-stookgrens,0),"")</f>
        <v>0</v>
      </c>
    </row>
    <row r="2925" spans="1:15" x14ac:dyDescent="0.3">
      <c r="A2925">
        <v>330</v>
      </c>
      <c r="B2925">
        <v>20240427</v>
      </c>
      <c r="C2925">
        <v>4.5999999999999996</v>
      </c>
      <c r="D2925">
        <v>11.7</v>
      </c>
      <c r="E2925">
        <v>1015</v>
      </c>
      <c r="F2925">
        <v>4.8</v>
      </c>
      <c r="G2925">
        <v>1003.9</v>
      </c>
      <c r="H2925">
        <v>80</v>
      </c>
      <c r="I2925" s="101" t="s">
        <v>35</v>
      </c>
      <c r="J2925" s="1">
        <f>DATEVALUE(RIGHT(jaar_zip[[#This Row],[YYYYMMDD]],2)&amp;"-"&amp;MID(jaar_zip[[#This Row],[YYYYMMDD]],5,2)&amp;"-"&amp;LEFT(jaar_zip[[#This Row],[YYYYMMDD]],4))</f>
        <v>45409</v>
      </c>
      <c r="K2925" s="101" t="str">
        <f>IF(AND(VALUE(MONTH(jaar_zip[[#This Row],[Datum]]))=1,VALUE(WEEKNUM(jaar_zip[[#This Row],[Datum]],21))&gt;51),RIGHT(YEAR(jaar_zip[[#This Row],[Datum]])-1,2),RIGHT(YEAR(jaar_zip[[#This Row],[Datum]]),2))&amp;"-"&amp; TEXT(WEEKNUM(jaar_zip[[#This Row],[Datum]],21),"00")</f>
        <v>24-17</v>
      </c>
      <c r="L2925" s="101">
        <f>MONTH(jaar_zip[[#This Row],[Datum]])</f>
        <v>4</v>
      </c>
      <c r="M2925" s="101">
        <f>IF(ISNUMBER(jaar_zip[[#This Row],[etmaaltemperatuur]]),IF(jaar_zip[[#This Row],[etmaaltemperatuur]]&lt;stookgrens,stookgrens-jaar_zip[[#This Row],[etmaaltemperatuur]],0),"")</f>
        <v>6.3000000000000007</v>
      </c>
      <c r="N2925" s="101">
        <f>IF(ISNUMBER(jaar_zip[[#This Row],[graaddagen]]),IF(OR(MONTH(jaar_zip[[#This Row],[Datum]])=1,MONTH(jaar_zip[[#This Row],[Datum]])=2,MONTH(jaar_zip[[#This Row],[Datum]])=11,MONTH(jaar_zip[[#This Row],[Datum]])=12),1.1,IF(OR(MONTH(jaar_zip[[#This Row],[Datum]])=3,MONTH(jaar_zip[[#This Row],[Datum]])=10),1,0.8))*jaar_zip[[#This Row],[graaddagen]],"")</f>
        <v>5.0400000000000009</v>
      </c>
      <c r="O2925" s="101">
        <f>IF(ISNUMBER(jaar_zip[[#This Row],[etmaaltemperatuur]]),IF(jaar_zip[[#This Row],[etmaaltemperatuur]]&gt;stookgrens,jaar_zip[[#This Row],[etmaaltemperatuur]]-stookgrens,0),"")</f>
        <v>0</v>
      </c>
    </row>
    <row r="2926" spans="1:15" x14ac:dyDescent="0.3">
      <c r="A2926">
        <v>330</v>
      </c>
      <c r="B2926">
        <v>20240428</v>
      </c>
      <c r="C2926">
        <v>10.1</v>
      </c>
      <c r="D2926">
        <v>12.2</v>
      </c>
      <c r="E2926">
        <v>1172</v>
      </c>
      <c r="F2926">
        <v>0.1</v>
      </c>
      <c r="G2926">
        <v>1007.4</v>
      </c>
      <c r="H2926">
        <v>73</v>
      </c>
      <c r="I2926" s="101" t="s">
        <v>35</v>
      </c>
      <c r="J2926" s="1">
        <f>DATEVALUE(RIGHT(jaar_zip[[#This Row],[YYYYMMDD]],2)&amp;"-"&amp;MID(jaar_zip[[#This Row],[YYYYMMDD]],5,2)&amp;"-"&amp;LEFT(jaar_zip[[#This Row],[YYYYMMDD]],4))</f>
        <v>45410</v>
      </c>
      <c r="K2926" s="101" t="str">
        <f>IF(AND(VALUE(MONTH(jaar_zip[[#This Row],[Datum]]))=1,VALUE(WEEKNUM(jaar_zip[[#This Row],[Datum]],21))&gt;51),RIGHT(YEAR(jaar_zip[[#This Row],[Datum]])-1,2),RIGHT(YEAR(jaar_zip[[#This Row],[Datum]]),2))&amp;"-"&amp; TEXT(WEEKNUM(jaar_zip[[#This Row],[Datum]],21),"00")</f>
        <v>24-17</v>
      </c>
      <c r="L2926" s="101">
        <f>MONTH(jaar_zip[[#This Row],[Datum]])</f>
        <v>4</v>
      </c>
      <c r="M2926" s="101">
        <f>IF(ISNUMBER(jaar_zip[[#This Row],[etmaaltemperatuur]]),IF(jaar_zip[[#This Row],[etmaaltemperatuur]]&lt;stookgrens,stookgrens-jaar_zip[[#This Row],[etmaaltemperatuur]],0),"")</f>
        <v>5.8000000000000007</v>
      </c>
      <c r="N2926" s="101">
        <f>IF(ISNUMBER(jaar_zip[[#This Row],[graaddagen]]),IF(OR(MONTH(jaar_zip[[#This Row],[Datum]])=1,MONTH(jaar_zip[[#This Row],[Datum]])=2,MONTH(jaar_zip[[#This Row],[Datum]])=11,MONTH(jaar_zip[[#This Row],[Datum]])=12),1.1,IF(OR(MONTH(jaar_zip[[#This Row],[Datum]])=3,MONTH(jaar_zip[[#This Row],[Datum]])=10),1,0.8))*jaar_zip[[#This Row],[graaddagen]],"")</f>
        <v>4.6400000000000006</v>
      </c>
      <c r="O2926" s="101">
        <f>IF(ISNUMBER(jaar_zip[[#This Row],[etmaaltemperatuur]]),IF(jaar_zip[[#This Row],[etmaaltemperatuur]]&gt;stookgrens,jaar_zip[[#This Row],[etmaaltemperatuur]]-stookgrens,0),"")</f>
        <v>0</v>
      </c>
    </row>
    <row r="2927" spans="1:15" x14ac:dyDescent="0.3">
      <c r="A2927">
        <v>330</v>
      </c>
      <c r="B2927">
        <v>20240429</v>
      </c>
      <c r="C2927">
        <v>5</v>
      </c>
      <c r="D2927">
        <v>14.1</v>
      </c>
      <c r="E2927">
        <v>2267</v>
      </c>
      <c r="F2927">
        <v>0</v>
      </c>
      <c r="G2927">
        <v>1018.1</v>
      </c>
      <c r="H2927">
        <v>65</v>
      </c>
      <c r="I2927" s="101" t="s">
        <v>35</v>
      </c>
      <c r="J2927" s="1">
        <f>DATEVALUE(RIGHT(jaar_zip[[#This Row],[YYYYMMDD]],2)&amp;"-"&amp;MID(jaar_zip[[#This Row],[YYYYMMDD]],5,2)&amp;"-"&amp;LEFT(jaar_zip[[#This Row],[YYYYMMDD]],4))</f>
        <v>45411</v>
      </c>
      <c r="K2927" s="101" t="str">
        <f>IF(AND(VALUE(MONTH(jaar_zip[[#This Row],[Datum]]))=1,VALUE(WEEKNUM(jaar_zip[[#This Row],[Datum]],21))&gt;51),RIGHT(YEAR(jaar_zip[[#This Row],[Datum]])-1,2),RIGHT(YEAR(jaar_zip[[#This Row],[Datum]]),2))&amp;"-"&amp; TEXT(WEEKNUM(jaar_zip[[#This Row],[Datum]],21),"00")</f>
        <v>24-18</v>
      </c>
      <c r="L2927" s="101">
        <f>MONTH(jaar_zip[[#This Row],[Datum]])</f>
        <v>4</v>
      </c>
      <c r="M2927" s="101">
        <f>IF(ISNUMBER(jaar_zip[[#This Row],[etmaaltemperatuur]]),IF(jaar_zip[[#This Row],[etmaaltemperatuur]]&lt;stookgrens,stookgrens-jaar_zip[[#This Row],[etmaaltemperatuur]],0),"")</f>
        <v>3.9000000000000004</v>
      </c>
      <c r="N2927" s="101">
        <f>IF(ISNUMBER(jaar_zip[[#This Row],[graaddagen]]),IF(OR(MONTH(jaar_zip[[#This Row],[Datum]])=1,MONTH(jaar_zip[[#This Row],[Datum]])=2,MONTH(jaar_zip[[#This Row],[Datum]])=11,MONTH(jaar_zip[[#This Row],[Datum]])=12),1.1,IF(OR(MONTH(jaar_zip[[#This Row],[Datum]])=3,MONTH(jaar_zip[[#This Row],[Datum]])=10),1,0.8))*jaar_zip[[#This Row],[graaddagen]],"")</f>
        <v>3.1200000000000006</v>
      </c>
      <c r="O2927" s="101">
        <f>IF(ISNUMBER(jaar_zip[[#This Row],[etmaaltemperatuur]]),IF(jaar_zip[[#This Row],[etmaaltemperatuur]]&gt;stookgrens,jaar_zip[[#This Row],[etmaaltemperatuur]]-stookgrens,0),"")</f>
        <v>0</v>
      </c>
    </row>
    <row r="2928" spans="1:15" x14ac:dyDescent="0.3">
      <c r="A2928">
        <v>330</v>
      </c>
      <c r="B2928">
        <v>20240430</v>
      </c>
      <c r="C2928">
        <v>3.6</v>
      </c>
      <c r="D2928">
        <v>15.5</v>
      </c>
      <c r="E2928">
        <v>1627</v>
      </c>
      <c r="F2928">
        <v>0.1</v>
      </c>
      <c r="G2928">
        <v>1014.4</v>
      </c>
      <c r="H2928">
        <v>77</v>
      </c>
      <c r="I2928" s="101" t="s">
        <v>35</v>
      </c>
      <c r="J2928" s="1">
        <f>DATEVALUE(RIGHT(jaar_zip[[#This Row],[YYYYMMDD]],2)&amp;"-"&amp;MID(jaar_zip[[#This Row],[YYYYMMDD]],5,2)&amp;"-"&amp;LEFT(jaar_zip[[#This Row],[YYYYMMDD]],4))</f>
        <v>45412</v>
      </c>
      <c r="K2928" s="101" t="str">
        <f>IF(AND(VALUE(MONTH(jaar_zip[[#This Row],[Datum]]))=1,VALUE(WEEKNUM(jaar_zip[[#This Row],[Datum]],21))&gt;51),RIGHT(YEAR(jaar_zip[[#This Row],[Datum]])-1,2),RIGHT(YEAR(jaar_zip[[#This Row],[Datum]]),2))&amp;"-"&amp; TEXT(WEEKNUM(jaar_zip[[#This Row],[Datum]],21),"00")</f>
        <v>24-18</v>
      </c>
      <c r="L2928" s="101">
        <f>MONTH(jaar_zip[[#This Row],[Datum]])</f>
        <v>4</v>
      </c>
      <c r="M2928" s="101">
        <f>IF(ISNUMBER(jaar_zip[[#This Row],[etmaaltemperatuur]]),IF(jaar_zip[[#This Row],[etmaaltemperatuur]]&lt;stookgrens,stookgrens-jaar_zip[[#This Row],[etmaaltemperatuur]],0),"")</f>
        <v>2.5</v>
      </c>
      <c r="N2928" s="101">
        <f>IF(ISNUMBER(jaar_zip[[#This Row],[graaddagen]]),IF(OR(MONTH(jaar_zip[[#This Row],[Datum]])=1,MONTH(jaar_zip[[#This Row],[Datum]])=2,MONTH(jaar_zip[[#This Row],[Datum]])=11,MONTH(jaar_zip[[#This Row],[Datum]])=12),1.1,IF(OR(MONTH(jaar_zip[[#This Row],[Datum]])=3,MONTH(jaar_zip[[#This Row],[Datum]])=10),1,0.8))*jaar_zip[[#This Row],[graaddagen]],"")</f>
        <v>2</v>
      </c>
      <c r="O2928" s="101">
        <f>IF(ISNUMBER(jaar_zip[[#This Row],[etmaaltemperatuur]]),IF(jaar_zip[[#This Row],[etmaaltemperatuur]]&gt;stookgrens,jaar_zip[[#This Row],[etmaaltemperatuur]]-stookgrens,0),"")</f>
        <v>0</v>
      </c>
    </row>
    <row r="2929" spans="1:15" x14ac:dyDescent="0.3">
      <c r="A2929">
        <v>330</v>
      </c>
      <c r="B2929">
        <v>20240501</v>
      </c>
      <c r="C2929">
        <v>5</v>
      </c>
      <c r="D2929">
        <v>14.5</v>
      </c>
      <c r="E2929">
        <v>2110</v>
      </c>
      <c r="G2929">
        <v>1006.5</v>
      </c>
      <c r="H2929">
        <v>87</v>
      </c>
      <c r="I2929" s="101" t="s">
        <v>35</v>
      </c>
      <c r="J2929" s="1">
        <f>DATEVALUE(RIGHT(jaar_zip[[#This Row],[YYYYMMDD]],2)&amp;"-"&amp;MID(jaar_zip[[#This Row],[YYYYMMDD]],5,2)&amp;"-"&amp;LEFT(jaar_zip[[#This Row],[YYYYMMDD]],4))</f>
        <v>45413</v>
      </c>
      <c r="K2929" s="101" t="str">
        <f>IF(AND(VALUE(MONTH(jaar_zip[[#This Row],[Datum]]))=1,VALUE(WEEKNUM(jaar_zip[[#This Row],[Datum]],21))&gt;51),RIGHT(YEAR(jaar_zip[[#This Row],[Datum]])-1,2),RIGHT(YEAR(jaar_zip[[#This Row],[Datum]]),2))&amp;"-"&amp; TEXT(WEEKNUM(jaar_zip[[#This Row],[Datum]],21),"00")</f>
        <v>24-18</v>
      </c>
      <c r="L2929" s="101">
        <f>MONTH(jaar_zip[[#This Row],[Datum]])</f>
        <v>5</v>
      </c>
      <c r="M2929" s="101">
        <f>IF(ISNUMBER(jaar_zip[[#This Row],[etmaaltemperatuur]]),IF(jaar_zip[[#This Row],[etmaaltemperatuur]]&lt;stookgrens,stookgrens-jaar_zip[[#This Row],[etmaaltemperatuur]],0),"")</f>
        <v>3.5</v>
      </c>
      <c r="N2929" s="101">
        <f>IF(ISNUMBER(jaar_zip[[#This Row],[graaddagen]]),IF(OR(MONTH(jaar_zip[[#This Row],[Datum]])=1,MONTH(jaar_zip[[#This Row],[Datum]])=2,MONTH(jaar_zip[[#This Row],[Datum]])=11,MONTH(jaar_zip[[#This Row],[Datum]])=12),1.1,IF(OR(MONTH(jaar_zip[[#This Row],[Datum]])=3,MONTH(jaar_zip[[#This Row],[Datum]])=10),1,0.8))*jaar_zip[[#This Row],[graaddagen]],"")</f>
        <v>2.8000000000000003</v>
      </c>
      <c r="O2929" s="101">
        <f>IF(ISNUMBER(jaar_zip[[#This Row],[etmaaltemperatuur]]),IF(jaar_zip[[#This Row],[etmaaltemperatuur]]&gt;stookgrens,jaar_zip[[#This Row],[etmaaltemperatuur]]-stookgrens,0),"")</f>
        <v>0</v>
      </c>
    </row>
    <row r="2930" spans="1:15" x14ac:dyDescent="0.3">
      <c r="A2930">
        <v>340</v>
      </c>
      <c r="B2930">
        <v>20240101</v>
      </c>
      <c r="C2930">
        <v>5.5</v>
      </c>
      <c r="D2930">
        <v>7.6</v>
      </c>
      <c r="F2930">
        <v>7.7</v>
      </c>
      <c r="G2930">
        <v>1002.6</v>
      </c>
      <c r="H2930">
        <v>84</v>
      </c>
      <c r="I2930" s="101" t="s">
        <v>36</v>
      </c>
      <c r="J2930" s="1">
        <f>DATEVALUE(RIGHT(jaar_zip[[#This Row],[YYYYMMDD]],2)&amp;"-"&amp;MID(jaar_zip[[#This Row],[YYYYMMDD]],5,2)&amp;"-"&amp;LEFT(jaar_zip[[#This Row],[YYYYMMDD]],4))</f>
        <v>45292</v>
      </c>
      <c r="K2930" s="101" t="str">
        <f>IF(AND(VALUE(MONTH(jaar_zip[[#This Row],[Datum]]))=1,VALUE(WEEKNUM(jaar_zip[[#This Row],[Datum]],21))&gt;51),RIGHT(YEAR(jaar_zip[[#This Row],[Datum]])-1,2),RIGHT(YEAR(jaar_zip[[#This Row],[Datum]]),2))&amp;"-"&amp; TEXT(WEEKNUM(jaar_zip[[#This Row],[Datum]],21),"00")</f>
        <v>24-01</v>
      </c>
      <c r="L2930" s="101">
        <f>MONTH(jaar_zip[[#This Row],[Datum]])</f>
        <v>1</v>
      </c>
      <c r="M2930" s="101">
        <f>IF(ISNUMBER(jaar_zip[[#This Row],[etmaaltemperatuur]]),IF(jaar_zip[[#This Row],[etmaaltemperatuur]]&lt;stookgrens,stookgrens-jaar_zip[[#This Row],[etmaaltemperatuur]],0),"")</f>
        <v>10.4</v>
      </c>
      <c r="N2930" s="101">
        <f>IF(ISNUMBER(jaar_zip[[#This Row],[graaddagen]]),IF(OR(MONTH(jaar_zip[[#This Row],[Datum]])=1,MONTH(jaar_zip[[#This Row],[Datum]])=2,MONTH(jaar_zip[[#This Row],[Datum]])=11,MONTH(jaar_zip[[#This Row],[Datum]])=12),1.1,IF(OR(MONTH(jaar_zip[[#This Row],[Datum]])=3,MONTH(jaar_zip[[#This Row],[Datum]])=10),1,0.8))*jaar_zip[[#This Row],[graaddagen]],"")</f>
        <v>11.440000000000001</v>
      </c>
      <c r="O2930" s="101">
        <f>IF(ISNUMBER(jaar_zip[[#This Row],[etmaaltemperatuur]]),IF(jaar_zip[[#This Row],[etmaaltemperatuur]]&gt;stookgrens,jaar_zip[[#This Row],[etmaaltemperatuur]]-stookgrens,0),"")</f>
        <v>0</v>
      </c>
    </row>
    <row r="2931" spans="1:15" x14ac:dyDescent="0.3">
      <c r="A2931">
        <v>340</v>
      </c>
      <c r="B2931">
        <v>20240102</v>
      </c>
      <c r="C2931">
        <v>7.8</v>
      </c>
      <c r="D2931">
        <v>11.3</v>
      </c>
      <c r="F2931">
        <v>18.7</v>
      </c>
      <c r="G2931">
        <v>989</v>
      </c>
      <c r="H2931">
        <v>85</v>
      </c>
      <c r="I2931" s="101" t="s">
        <v>36</v>
      </c>
      <c r="J2931" s="1">
        <f>DATEVALUE(RIGHT(jaar_zip[[#This Row],[YYYYMMDD]],2)&amp;"-"&amp;MID(jaar_zip[[#This Row],[YYYYMMDD]],5,2)&amp;"-"&amp;LEFT(jaar_zip[[#This Row],[YYYYMMDD]],4))</f>
        <v>45293</v>
      </c>
      <c r="K2931" s="101" t="str">
        <f>IF(AND(VALUE(MONTH(jaar_zip[[#This Row],[Datum]]))=1,VALUE(WEEKNUM(jaar_zip[[#This Row],[Datum]],21))&gt;51),RIGHT(YEAR(jaar_zip[[#This Row],[Datum]])-1,2),RIGHT(YEAR(jaar_zip[[#This Row],[Datum]]),2))&amp;"-"&amp; TEXT(WEEKNUM(jaar_zip[[#This Row],[Datum]],21),"00")</f>
        <v>24-01</v>
      </c>
      <c r="L2931" s="101">
        <f>MONTH(jaar_zip[[#This Row],[Datum]])</f>
        <v>1</v>
      </c>
      <c r="M2931" s="101">
        <f>IF(ISNUMBER(jaar_zip[[#This Row],[etmaaltemperatuur]]),IF(jaar_zip[[#This Row],[etmaaltemperatuur]]&lt;stookgrens,stookgrens-jaar_zip[[#This Row],[etmaaltemperatuur]],0),"")</f>
        <v>6.6999999999999993</v>
      </c>
      <c r="N2931" s="101">
        <f>IF(ISNUMBER(jaar_zip[[#This Row],[graaddagen]]),IF(OR(MONTH(jaar_zip[[#This Row],[Datum]])=1,MONTH(jaar_zip[[#This Row],[Datum]])=2,MONTH(jaar_zip[[#This Row],[Datum]])=11,MONTH(jaar_zip[[#This Row],[Datum]])=12),1.1,IF(OR(MONTH(jaar_zip[[#This Row],[Datum]])=3,MONTH(jaar_zip[[#This Row],[Datum]])=10),1,0.8))*jaar_zip[[#This Row],[graaddagen]],"")</f>
        <v>7.37</v>
      </c>
      <c r="O2931" s="101">
        <f>IF(ISNUMBER(jaar_zip[[#This Row],[etmaaltemperatuur]]),IF(jaar_zip[[#This Row],[etmaaltemperatuur]]&gt;stookgrens,jaar_zip[[#This Row],[etmaaltemperatuur]]-stookgrens,0),"")</f>
        <v>0</v>
      </c>
    </row>
    <row r="2932" spans="1:15" x14ac:dyDescent="0.3">
      <c r="A2932">
        <v>340</v>
      </c>
      <c r="B2932">
        <v>20240103</v>
      </c>
      <c r="C2932">
        <v>7.6</v>
      </c>
      <c r="D2932">
        <v>9.5</v>
      </c>
      <c r="F2932">
        <v>14.6</v>
      </c>
      <c r="G2932">
        <v>991.4</v>
      </c>
      <c r="H2932">
        <v>85</v>
      </c>
      <c r="I2932" s="101" t="s">
        <v>36</v>
      </c>
      <c r="J2932" s="1">
        <f>DATEVALUE(RIGHT(jaar_zip[[#This Row],[YYYYMMDD]],2)&amp;"-"&amp;MID(jaar_zip[[#This Row],[YYYYMMDD]],5,2)&amp;"-"&amp;LEFT(jaar_zip[[#This Row],[YYYYMMDD]],4))</f>
        <v>45294</v>
      </c>
      <c r="K2932" s="101" t="str">
        <f>IF(AND(VALUE(MONTH(jaar_zip[[#This Row],[Datum]]))=1,VALUE(WEEKNUM(jaar_zip[[#This Row],[Datum]],21))&gt;51),RIGHT(YEAR(jaar_zip[[#This Row],[Datum]])-1,2),RIGHT(YEAR(jaar_zip[[#This Row],[Datum]]),2))&amp;"-"&amp; TEXT(WEEKNUM(jaar_zip[[#This Row],[Datum]],21),"00")</f>
        <v>24-01</v>
      </c>
      <c r="L2932" s="101">
        <f>MONTH(jaar_zip[[#This Row],[Datum]])</f>
        <v>1</v>
      </c>
      <c r="M2932" s="101">
        <f>IF(ISNUMBER(jaar_zip[[#This Row],[etmaaltemperatuur]]),IF(jaar_zip[[#This Row],[etmaaltemperatuur]]&lt;stookgrens,stookgrens-jaar_zip[[#This Row],[etmaaltemperatuur]],0),"")</f>
        <v>8.5</v>
      </c>
      <c r="N2932" s="101">
        <f>IF(ISNUMBER(jaar_zip[[#This Row],[graaddagen]]),IF(OR(MONTH(jaar_zip[[#This Row],[Datum]])=1,MONTH(jaar_zip[[#This Row],[Datum]])=2,MONTH(jaar_zip[[#This Row],[Datum]])=11,MONTH(jaar_zip[[#This Row],[Datum]])=12),1.1,IF(OR(MONTH(jaar_zip[[#This Row],[Datum]])=3,MONTH(jaar_zip[[#This Row],[Datum]])=10),1,0.8))*jaar_zip[[#This Row],[graaddagen]],"")</f>
        <v>9.3500000000000014</v>
      </c>
      <c r="O2932" s="101">
        <f>IF(ISNUMBER(jaar_zip[[#This Row],[etmaaltemperatuur]]),IF(jaar_zip[[#This Row],[etmaaltemperatuur]]&gt;stookgrens,jaar_zip[[#This Row],[etmaaltemperatuur]]-stookgrens,0),"")</f>
        <v>0</v>
      </c>
    </row>
    <row r="2933" spans="1:15" x14ac:dyDescent="0.3">
      <c r="A2933">
        <v>340</v>
      </c>
      <c r="B2933">
        <v>20240104</v>
      </c>
      <c r="C2933">
        <v>4.0999999999999996</v>
      </c>
      <c r="D2933">
        <v>8.5</v>
      </c>
      <c r="F2933">
        <v>10.8</v>
      </c>
      <c r="G2933">
        <v>1001.6</v>
      </c>
      <c r="H2933">
        <v>88</v>
      </c>
      <c r="I2933" s="101" t="s">
        <v>36</v>
      </c>
      <c r="J2933" s="1">
        <f>DATEVALUE(RIGHT(jaar_zip[[#This Row],[YYYYMMDD]],2)&amp;"-"&amp;MID(jaar_zip[[#This Row],[YYYYMMDD]],5,2)&amp;"-"&amp;LEFT(jaar_zip[[#This Row],[YYYYMMDD]],4))</f>
        <v>45295</v>
      </c>
      <c r="K2933" s="101" t="str">
        <f>IF(AND(VALUE(MONTH(jaar_zip[[#This Row],[Datum]]))=1,VALUE(WEEKNUM(jaar_zip[[#This Row],[Datum]],21))&gt;51),RIGHT(YEAR(jaar_zip[[#This Row],[Datum]])-1,2),RIGHT(YEAR(jaar_zip[[#This Row],[Datum]]),2))&amp;"-"&amp; TEXT(WEEKNUM(jaar_zip[[#This Row],[Datum]],21),"00")</f>
        <v>24-01</v>
      </c>
      <c r="L2933" s="101">
        <f>MONTH(jaar_zip[[#This Row],[Datum]])</f>
        <v>1</v>
      </c>
      <c r="M2933" s="101">
        <f>IF(ISNUMBER(jaar_zip[[#This Row],[etmaaltemperatuur]]),IF(jaar_zip[[#This Row],[etmaaltemperatuur]]&lt;stookgrens,stookgrens-jaar_zip[[#This Row],[etmaaltemperatuur]],0),"")</f>
        <v>9.5</v>
      </c>
      <c r="N2933" s="101">
        <f>IF(ISNUMBER(jaar_zip[[#This Row],[graaddagen]]),IF(OR(MONTH(jaar_zip[[#This Row],[Datum]])=1,MONTH(jaar_zip[[#This Row],[Datum]])=2,MONTH(jaar_zip[[#This Row],[Datum]])=11,MONTH(jaar_zip[[#This Row],[Datum]])=12),1.1,IF(OR(MONTH(jaar_zip[[#This Row],[Datum]])=3,MONTH(jaar_zip[[#This Row],[Datum]])=10),1,0.8))*jaar_zip[[#This Row],[graaddagen]],"")</f>
        <v>10.450000000000001</v>
      </c>
      <c r="O2933" s="101">
        <f>IF(ISNUMBER(jaar_zip[[#This Row],[etmaaltemperatuur]]),IF(jaar_zip[[#This Row],[etmaaltemperatuur]]&gt;stookgrens,jaar_zip[[#This Row],[etmaaltemperatuur]]-stookgrens,0),"")</f>
        <v>0</v>
      </c>
    </row>
    <row r="2934" spans="1:15" x14ac:dyDescent="0.3">
      <c r="A2934">
        <v>340</v>
      </c>
      <c r="B2934">
        <v>20240105</v>
      </c>
      <c r="C2934">
        <v>4.8</v>
      </c>
      <c r="D2934">
        <v>7.5</v>
      </c>
      <c r="F2934">
        <v>4.8</v>
      </c>
      <c r="G2934">
        <v>997.5</v>
      </c>
      <c r="H2934">
        <v>89</v>
      </c>
      <c r="I2934" s="101" t="s">
        <v>36</v>
      </c>
      <c r="J2934" s="1">
        <f>DATEVALUE(RIGHT(jaar_zip[[#This Row],[YYYYMMDD]],2)&amp;"-"&amp;MID(jaar_zip[[#This Row],[YYYYMMDD]],5,2)&amp;"-"&amp;LEFT(jaar_zip[[#This Row],[YYYYMMDD]],4))</f>
        <v>45296</v>
      </c>
      <c r="K2934" s="101" t="str">
        <f>IF(AND(VALUE(MONTH(jaar_zip[[#This Row],[Datum]]))=1,VALUE(WEEKNUM(jaar_zip[[#This Row],[Datum]],21))&gt;51),RIGHT(YEAR(jaar_zip[[#This Row],[Datum]])-1,2),RIGHT(YEAR(jaar_zip[[#This Row],[Datum]]),2))&amp;"-"&amp; TEXT(WEEKNUM(jaar_zip[[#This Row],[Datum]],21),"00")</f>
        <v>24-01</v>
      </c>
      <c r="L2934" s="101">
        <f>MONTH(jaar_zip[[#This Row],[Datum]])</f>
        <v>1</v>
      </c>
      <c r="M2934" s="101">
        <f>IF(ISNUMBER(jaar_zip[[#This Row],[etmaaltemperatuur]]),IF(jaar_zip[[#This Row],[etmaaltemperatuur]]&lt;stookgrens,stookgrens-jaar_zip[[#This Row],[etmaaltemperatuur]],0),"")</f>
        <v>10.5</v>
      </c>
      <c r="N2934" s="101">
        <f>IF(ISNUMBER(jaar_zip[[#This Row],[graaddagen]]),IF(OR(MONTH(jaar_zip[[#This Row],[Datum]])=1,MONTH(jaar_zip[[#This Row],[Datum]])=2,MONTH(jaar_zip[[#This Row],[Datum]])=11,MONTH(jaar_zip[[#This Row],[Datum]])=12),1.1,IF(OR(MONTH(jaar_zip[[#This Row],[Datum]])=3,MONTH(jaar_zip[[#This Row],[Datum]])=10),1,0.8))*jaar_zip[[#This Row],[graaddagen]],"")</f>
        <v>11.55</v>
      </c>
      <c r="O2934" s="101">
        <f>IF(ISNUMBER(jaar_zip[[#This Row],[etmaaltemperatuur]]),IF(jaar_zip[[#This Row],[etmaaltemperatuur]]&gt;stookgrens,jaar_zip[[#This Row],[etmaaltemperatuur]]-stookgrens,0),"")</f>
        <v>0</v>
      </c>
    </row>
    <row r="2935" spans="1:15" x14ac:dyDescent="0.3">
      <c r="A2935">
        <v>340</v>
      </c>
      <c r="B2935">
        <v>20240106</v>
      </c>
      <c r="C2935">
        <v>2.5</v>
      </c>
      <c r="D2935">
        <v>3.9</v>
      </c>
      <c r="F2935">
        <v>0.2</v>
      </c>
      <c r="G2935">
        <v>1012.2</v>
      </c>
      <c r="H2935">
        <v>87</v>
      </c>
      <c r="I2935" s="101" t="s">
        <v>36</v>
      </c>
      <c r="J2935" s="1">
        <f>DATEVALUE(RIGHT(jaar_zip[[#This Row],[YYYYMMDD]],2)&amp;"-"&amp;MID(jaar_zip[[#This Row],[YYYYMMDD]],5,2)&amp;"-"&amp;LEFT(jaar_zip[[#This Row],[YYYYMMDD]],4))</f>
        <v>45297</v>
      </c>
      <c r="K2935" s="101" t="str">
        <f>IF(AND(VALUE(MONTH(jaar_zip[[#This Row],[Datum]]))=1,VALUE(WEEKNUM(jaar_zip[[#This Row],[Datum]],21))&gt;51),RIGHT(YEAR(jaar_zip[[#This Row],[Datum]])-1,2),RIGHT(YEAR(jaar_zip[[#This Row],[Datum]]),2))&amp;"-"&amp; TEXT(WEEKNUM(jaar_zip[[#This Row],[Datum]],21),"00")</f>
        <v>24-01</v>
      </c>
      <c r="L2935" s="101">
        <f>MONTH(jaar_zip[[#This Row],[Datum]])</f>
        <v>1</v>
      </c>
      <c r="M2935" s="101">
        <f>IF(ISNUMBER(jaar_zip[[#This Row],[etmaaltemperatuur]]),IF(jaar_zip[[#This Row],[etmaaltemperatuur]]&lt;stookgrens,stookgrens-jaar_zip[[#This Row],[etmaaltemperatuur]],0),"")</f>
        <v>14.1</v>
      </c>
      <c r="N2935" s="101">
        <f>IF(ISNUMBER(jaar_zip[[#This Row],[graaddagen]]),IF(OR(MONTH(jaar_zip[[#This Row],[Datum]])=1,MONTH(jaar_zip[[#This Row],[Datum]])=2,MONTH(jaar_zip[[#This Row],[Datum]])=11,MONTH(jaar_zip[[#This Row],[Datum]])=12),1.1,IF(OR(MONTH(jaar_zip[[#This Row],[Datum]])=3,MONTH(jaar_zip[[#This Row],[Datum]])=10),1,0.8))*jaar_zip[[#This Row],[graaddagen]],"")</f>
        <v>15.510000000000002</v>
      </c>
      <c r="O2935" s="101">
        <f>IF(ISNUMBER(jaar_zip[[#This Row],[etmaaltemperatuur]]),IF(jaar_zip[[#This Row],[etmaaltemperatuur]]&gt;stookgrens,jaar_zip[[#This Row],[etmaaltemperatuur]]-stookgrens,0),"")</f>
        <v>0</v>
      </c>
    </row>
    <row r="2936" spans="1:15" x14ac:dyDescent="0.3">
      <c r="A2936">
        <v>340</v>
      </c>
      <c r="B2936">
        <v>20240107</v>
      </c>
      <c r="C2936">
        <v>5.0999999999999996</v>
      </c>
      <c r="D2936">
        <v>0.2</v>
      </c>
      <c r="F2936">
        <v>-0.1</v>
      </c>
      <c r="G2936">
        <v>1024.5999999999999</v>
      </c>
      <c r="H2936">
        <v>80</v>
      </c>
      <c r="I2936" s="101" t="s">
        <v>36</v>
      </c>
      <c r="J2936" s="1">
        <f>DATEVALUE(RIGHT(jaar_zip[[#This Row],[YYYYMMDD]],2)&amp;"-"&amp;MID(jaar_zip[[#This Row],[YYYYMMDD]],5,2)&amp;"-"&amp;LEFT(jaar_zip[[#This Row],[YYYYMMDD]],4))</f>
        <v>45298</v>
      </c>
      <c r="K2936" s="101" t="str">
        <f>IF(AND(VALUE(MONTH(jaar_zip[[#This Row],[Datum]]))=1,VALUE(WEEKNUM(jaar_zip[[#This Row],[Datum]],21))&gt;51),RIGHT(YEAR(jaar_zip[[#This Row],[Datum]])-1,2),RIGHT(YEAR(jaar_zip[[#This Row],[Datum]]),2))&amp;"-"&amp; TEXT(WEEKNUM(jaar_zip[[#This Row],[Datum]],21),"00")</f>
        <v>24-01</v>
      </c>
      <c r="L2936" s="101">
        <f>MONTH(jaar_zip[[#This Row],[Datum]])</f>
        <v>1</v>
      </c>
      <c r="M2936" s="101">
        <f>IF(ISNUMBER(jaar_zip[[#This Row],[etmaaltemperatuur]]),IF(jaar_zip[[#This Row],[etmaaltemperatuur]]&lt;stookgrens,stookgrens-jaar_zip[[#This Row],[etmaaltemperatuur]],0),"")</f>
        <v>17.8</v>
      </c>
      <c r="N2936" s="101">
        <f>IF(ISNUMBER(jaar_zip[[#This Row],[graaddagen]]),IF(OR(MONTH(jaar_zip[[#This Row],[Datum]])=1,MONTH(jaar_zip[[#This Row],[Datum]])=2,MONTH(jaar_zip[[#This Row],[Datum]])=11,MONTH(jaar_zip[[#This Row],[Datum]])=12),1.1,IF(OR(MONTH(jaar_zip[[#This Row],[Datum]])=3,MONTH(jaar_zip[[#This Row],[Datum]])=10),1,0.8))*jaar_zip[[#This Row],[graaddagen]],"")</f>
        <v>19.580000000000002</v>
      </c>
      <c r="O2936" s="101">
        <f>IF(ISNUMBER(jaar_zip[[#This Row],[etmaaltemperatuur]]),IF(jaar_zip[[#This Row],[etmaaltemperatuur]]&gt;stookgrens,jaar_zip[[#This Row],[etmaaltemperatuur]]-stookgrens,0),"")</f>
        <v>0</v>
      </c>
    </row>
    <row r="2937" spans="1:15" x14ac:dyDescent="0.3">
      <c r="A2937">
        <v>340</v>
      </c>
      <c r="B2937">
        <v>20240108</v>
      </c>
      <c r="C2937">
        <v>6.5</v>
      </c>
      <c r="D2937">
        <v>-2.1</v>
      </c>
      <c r="F2937">
        <v>-0.1</v>
      </c>
      <c r="G2937">
        <v>1031.3</v>
      </c>
      <c r="H2937">
        <v>66</v>
      </c>
      <c r="I2937" s="101" t="s">
        <v>36</v>
      </c>
      <c r="J2937" s="1">
        <f>DATEVALUE(RIGHT(jaar_zip[[#This Row],[YYYYMMDD]],2)&amp;"-"&amp;MID(jaar_zip[[#This Row],[YYYYMMDD]],5,2)&amp;"-"&amp;LEFT(jaar_zip[[#This Row],[YYYYMMDD]],4))</f>
        <v>45299</v>
      </c>
      <c r="K2937" s="101" t="str">
        <f>IF(AND(VALUE(MONTH(jaar_zip[[#This Row],[Datum]]))=1,VALUE(WEEKNUM(jaar_zip[[#This Row],[Datum]],21))&gt;51),RIGHT(YEAR(jaar_zip[[#This Row],[Datum]])-1,2),RIGHT(YEAR(jaar_zip[[#This Row],[Datum]]),2))&amp;"-"&amp; TEXT(WEEKNUM(jaar_zip[[#This Row],[Datum]],21),"00")</f>
        <v>24-02</v>
      </c>
      <c r="L2937" s="101">
        <f>MONTH(jaar_zip[[#This Row],[Datum]])</f>
        <v>1</v>
      </c>
      <c r="M2937" s="101">
        <f>IF(ISNUMBER(jaar_zip[[#This Row],[etmaaltemperatuur]]),IF(jaar_zip[[#This Row],[etmaaltemperatuur]]&lt;stookgrens,stookgrens-jaar_zip[[#This Row],[etmaaltemperatuur]],0),"")</f>
        <v>20.100000000000001</v>
      </c>
      <c r="N2937" s="101">
        <f>IF(ISNUMBER(jaar_zip[[#This Row],[graaddagen]]),IF(OR(MONTH(jaar_zip[[#This Row],[Datum]])=1,MONTH(jaar_zip[[#This Row],[Datum]])=2,MONTH(jaar_zip[[#This Row],[Datum]])=11,MONTH(jaar_zip[[#This Row],[Datum]])=12),1.1,IF(OR(MONTH(jaar_zip[[#This Row],[Datum]])=3,MONTH(jaar_zip[[#This Row],[Datum]])=10),1,0.8))*jaar_zip[[#This Row],[graaddagen]],"")</f>
        <v>22.110000000000003</v>
      </c>
      <c r="O2937" s="101">
        <f>IF(ISNUMBER(jaar_zip[[#This Row],[etmaaltemperatuur]]),IF(jaar_zip[[#This Row],[etmaaltemperatuur]]&gt;stookgrens,jaar_zip[[#This Row],[etmaaltemperatuur]]-stookgrens,0),"")</f>
        <v>0</v>
      </c>
    </row>
    <row r="2938" spans="1:15" x14ac:dyDescent="0.3">
      <c r="A2938">
        <v>340</v>
      </c>
      <c r="B2938">
        <v>20240109</v>
      </c>
      <c r="C2938">
        <v>6.5</v>
      </c>
      <c r="D2938">
        <v>-3.5</v>
      </c>
      <c r="F2938">
        <v>0</v>
      </c>
      <c r="G2938">
        <v>1031.5999999999999</v>
      </c>
      <c r="H2938">
        <v>58</v>
      </c>
      <c r="I2938" s="101" t="s">
        <v>36</v>
      </c>
      <c r="J2938" s="1">
        <f>DATEVALUE(RIGHT(jaar_zip[[#This Row],[YYYYMMDD]],2)&amp;"-"&amp;MID(jaar_zip[[#This Row],[YYYYMMDD]],5,2)&amp;"-"&amp;LEFT(jaar_zip[[#This Row],[YYYYMMDD]],4))</f>
        <v>45300</v>
      </c>
      <c r="K2938" s="101" t="str">
        <f>IF(AND(VALUE(MONTH(jaar_zip[[#This Row],[Datum]]))=1,VALUE(WEEKNUM(jaar_zip[[#This Row],[Datum]],21))&gt;51),RIGHT(YEAR(jaar_zip[[#This Row],[Datum]])-1,2),RIGHT(YEAR(jaar_zip[[#This Row],[Datum]]),2))&amp;"-"&amp; TEXT(WEEKNUM(jaar_zip[[#This Row],[Datum]],21),"00")</f>
        <v>24-02</v>
      </c>
      <c r="L2938" s="101">
        <f>MONTH(jaar_zip[[#This Row],[Datum]])</f>
        <v>1</v>
      </c>
      <c r="M2938" s="101">
        <f>IF(ISNUMBER(jaar_zip[[#This Row],[etmaaltemperatuur]]),IF(jaar_zip[[#This Row],[etmaaltemperatuur]]&lt;stookgrens,stookgrens-jaar_zip[[#This Row],[etmaaltemperatuur]],0),"")</f>
        <v>21.5</v>
      </c>
      <c r="N2938" s="101">
        <f>IF(ISNUMBER(jaar_zip[[#This Row],[graaddagen]]),IF(OR(MONTH(jaar_zip[[#This Row],[Datum]])=1,MONTH(jaar_zip[[#This Row],[Datum]])=2,MONTH(jaar_zip[[#This Row],[Datum]])=11,MONTH(jaar_zip[[#This Row],[Datum]])=12),1.1,IF(OR(MONTH(jaar_zip[[#This Row],[Datum]])=3,MONTH(jaar_zip[[#This Row],[Datum]])=10),1,0.8))*jaar_zip[[#This Row],[graaddagen]],"")</f>
        <v>23.650000000000002</v>
      </c>
      <c r="O2938" s="101">
        <f>IF(ISNUMBER(jaar_zip[[#This Row],[etmaaltemperatuur]]),IF(jaar_zip[[#This Row],[etmaaltemperatuur]]&gt;stookgrens,jaar_zip[[#This Row],[etmaaltemperatuur]]-stookgrens,0),"")</f>
        <v>0</v>
      </c>
    </row>
    <row r="2939" spans="1:15" x14ac:dyDescent="0.3">
      <c r="A2939">
        <v>340</v>
      </c>
      <c r="B2939">
        <v>20240110</v>
      </c>
      <c r="C2939">
        <v>4</v>
      </c>
      <c r="D2939">
        <v>-4.5999999999999996</v>
      </c>
      <c r="F2939">
        <v>0</v>
      </c>
      <c r="G2939">
        <v>1029.8</v>
      </c>
      <c r="H2939">
        <v>66</v>
      </c>
      <c r="I2939" s="101" t="s">
        <v>36</v>
      </c>
      <c r="J2939" s="1">
        <f>DATEVALUE(RIGHT(jaar_zip[[#This Row],[YYYYMMDD]],2)&amp;"-"&amp;MID(jaar_zip[[#This Row],[YYYYMMDD]],5,2)&amp;"-"&amp;LEFT(jaar_zip[[#This Row],[YYYYMMDD]],4))</f>
        <v>45301</v>
      </c>
      <c r="K2939" s="101" t="str">
        <f>IF(AND(VALUE(MONTH(jaar_zip[[#This Row],[Datum]]))=1,VALUE(WEEKNUM(jaar_zip[[#This Row],[Datum]],21))&gt;51),RIGHT(YEAR(jaar_zip[[#This Row],[Datum]])-1,2),RIGHT(YEAR(jaar_zip[[#This Row],[Datum]]),2))&amp;"-"&amp; TEXT(WEEKNUM(jaar_zip[[#This Row],[Datum]],21),"00")</f>
        <v>24-02</v>
      </c>
      <c r="L2939" s="101">
        <f>MONTH(jaar_zip[[#This Row],[Datum]])</f>
        <v>1</v>
      </c>
      <c r="M2939" s="101">
        <f>IF(ISNUMBER(jaar_zip[[#This Row],[etmaaltemperatuur]]),IF(jaar_zip[[#This Row],[etmaaltemperatuur]]&lt;stookgrens,stookgrens-jaar_zip[[#This Row],[etmaaltemperatuur]],0),"")</f>
        <v>22.6</v>
      </c>
      <c r="N2939" s="101">
        <f>IF(ISNUMBER(jaar_zip[[#This Row],[graaddagen]]),IF(OR(MONTH(jaar_zip[[#This Row],[Datum]])=1,MONTH(jaar_zip[[#This Row],[Datum]])=2,MONTH(jaar_zip[[#This Row],[Datum]])=11,MONTH(jaar_zip[[#This Row],[Datum]])=12),1.1,IF(OR(MONTH(jaar_zip[[#This Row],[Datum]])=3,MONTH(jaar_zip[[#This Row],[Datum]])=10),1,0.8))*jaar_zip[[#This Row],[graaddagen]],"")</f>
        <v>24.860000000000003</v>
      </c>
      <c r="O2939" s="101">
        <f>IF(ISNUMBER(jaar_zip[[#This Row],[etmaaltemperatuur]]),IF(jaar_zip[[#This Row],[etmaaltemperatuur]]&gt;stookgrens,jaar_zip[[#This Row],[etmaaltemperatuur]]-stookgrens,0),"")</f>
        <v>0</v>
      </c>
    </row>
    <row r="2940" spans="1:15" x14ac:dyDescent="0.3">
      <c r="A2940">
        <v>340</v>
      </c>
      <c r="B2940">
        <v>20240111</v>
      </c>
      <c r="C2940">
        <v>1.9</v>
      </c>
      <c r="D2940">
        <v>-2.6</v>
      </c>
      <c r="F2940">
        <v>-0.1</v>
      </c>
      <c r="G2940">
        <v>1034.5</v>
      </c>
      <c r="H2940">
        <v>86</v>
      </c>
      <c r="I2940" s="101" t="s">
        <v>36</v>
      </c>
      <c r="J2940" s="1">
        <f>DATEVALUE(RIGHT(jaar_zip[[#This Row],[YYYYMMDD]],2)&amp;"-"&amp;MID(jaar_zip[[#This Row],[YYYYMMDD]],5,2)&amp;"-"&amp;LEFT(jaar_zip[[#This Row],[YYYYMMDD]],4))</f>
        <v>45302</v>
      </c>
      <c r="K2940" s="101" t="str">
        <f>IF(AND(VALUE(MONTH(jaar_zip[[#This Row],[Datum]]))=1,VALUE(WEEKNUM(jaar_zip[[#This Row],[Datum]],21))&gt;51),RIGHT(YEAR(jaar_zip[[#This Row],[Datum]])-1,2),RIGHT(YEAR(jaar_zip[[#This Row],[Datum]]),2))&amp;"-"&amp; TEXT(WEEKNUM(jaar_zip[[#This Row],[Datum]],21),"00")</f>
        <v>24-02</v>
      </c>
      <c r="L2940" s="101">
        <f>MONTH(jaar_zip[[#This Row],[Datum]])</f>
        <v>1</v>
      </c>
      <c r="M2940" s="101">
        <f>IF(ISNUMBER(jaar_zip[[#This Row],[etmaaltemperatuur]]),IF(jaar_zip[[#This Row],[etmaaltemperatuur]]&lt;stookgrens,stookgrens-jaar_zip[[#This Row],[etmaaltemperatuur]],0),"")</f>
        <v>20.6</v>
      </c>
      <c r="N2940" s="101">
        <f>IF(ISNUMBER(jaar_zip[[#This Row],[graaddagen]]),IF(OR(MONTH(jaar_zip[[#This Row],[Datum]])=1,MONTH(jaar_zip[[#This Row],[Datum]])=2,MONTH(jaar_zip[[#This Row],[Datum]])=11,MONTH(jaar_zip[[#This Row],[Datum]])=12),1.1,IF(OR(MONTH(jaar_zip[[#This Row],[Datum]])=3,MONTH(jaar_zip[[#This Row],[Datum]])=10),1,0.8))*jaar_zip[[#This Row],[graaddagen]],"")</f>
        <v>22.660000000000004</v>
      </c>
      <c r="O2940" s="101">
        <f>IF(ISNUMBER(jaar_zip[[#This Row],[etmaaltemperatuur]]),IF(jaar_zip[[#This Row],[etmaaltemperatuur]]&gt;stookgrens,jaar_zip[[#This Row],[etmaaltemperatuur]]-stookgrens,0),"")</f>
        <v>0</v>
      </c>
    </row>
    <row r="2941" spans="1:15" x14ac:dyDescent="0.3">
      <c r="A2941">
        <v>340</v>
      </c>
      <c r="B2941">
        <v>20240112</v>
      </c>
      <c r="C2941">
        <v>1.2</v>
      </c>
      <c r="D2941">
        <v>2.6</v>
      </c>
      <c r="F2941">
        <v>0</v>
      </c>
      <c r="G2941">
        <v>1033.2</v>
      </c>
      <c r="H2941">
        <v>91</v>
      </c>
      <c r="I2941" s="101" t="s">
        <v>36</v>
      </c>
      <c r="J2941" s="1">
        <f>DATEVALUE(RIGHT(jaar_zip[[#This Row],[YYYYMMDD]],2)&amp;"-"&amp;MID(jaar_zip[[#This Row],[YYYYMMDD]],5,2)&amp;"-"&amp;LEFT(jaar_zip[[#This Row],[YYYYMMDD]],4))</f>
        <v>45303</v>
      </c>
      <c r="K2941" s="101" t="str">
        <f>IF(AND(VALUE(MONTH(jaar_zip[[#This Row],[Datum]]))=1,VALUE(WEEKNUM(jaar_zip[[#This Row],[Datum]],21))&gt;51),RIGHT(YEAR(jaar_zip[[#This Row],[Datum]])-1,2),RIGHT(YEAR(jaar_zip[[#This Row],[Datum]]),2))&amp;"-"&amp; TEXT(WEEKNUM(jaar_zip[[#This Row],[Datum]],21),"00")</f>
        <v>24-02</v>
      </c>
      <c r="L2941" s="101">
        <f>MONTH(jaar_zip[[#This Row],[Datum]])</f>
        <v>1</v>
      </c>
      <c r="M2941" s="101">
        <f>IF(ISNUMBER(jaar_zip[[#This Row],[etmaaltemperatuur]]),IF(jaar_zip[[#This Row],[etmaaltemperatuur]]&lt;stookgrens,stookgrens-jaar_zip[[#This Row],[etmaaltemperatuur]],0),"")</f>
        <v>15.4</v>
      </c>
      <c r="N2941" s="101">
        <f>IF(ISNUMBER(jaar_zip[[#This Row],[graaddagen]]),IF(OR(MONTH(jaar_zip[[#This Row],[Datum]])=1,MONTH(jaar_zip[[#This Row],[Datum]])=2,MONTH(jaar_zip[[#This Row],[Datum]])=11,MONTH(jaar_zip[[#This Row],[Datum]])=12),1.1,IF(OR(MONTH(jaar_zip[[#This Row],[Datum]])=3,MONTH(jaar_zip[[#This Row],[Datum]])=10),1,0.8))*jaar_zip[[#This Row],[graaddagen]],"")</f>
        <v>16.940000000000001</v>
      </c>
      <c r="O2941" s="101">
        <f>IF(ISNUMBER(jaar_zip[[#This Row],[etmaaltemperatuur]]),IF(jaar_zip[[#This Row],[etmaaltemperatuur]]&gt;stookgrens,jaar_zip[[#This Row],[etmaaltemperatuur]]-stookgrens,0),"")</f>
        <v>0</v>
      </c>
    </row>
    <row r="2942" spans="1:15" x14ac:dyDescent="0.3">
      <c r="A2942">
        <v>340</v>
      </c>
      <c r="B2942">
        <v>20240113</v>
      </c>
      <c r="C2942">
        <v>3.8</v>
      </c>
      <c r="D2942">
        <v>2.8</v>
      </c>
      <c r="F2942">
        <v>0.3</v>
      </c>
      <c r="G2942">
        <v>1023.4</v>
      </c>
      <c r="H2942">
        <v>92</v>
      </c>
      <c r="I2942" s="101" t="s">
        <v>36</v>
      </c>
      <c r="J2942" s="1">
        <f>DATEVALUE(RIGHT(jaar_zip[[#This Row],[YYYYMMDD]],2)&amp;"-"&amp;MID(jaar_zip[[#This Row],[YYYYMMDD]],5,2)&amp;"-"&amp;LEFT(jaar_zip[[#This Row],[YYYYMMDD]],4))</f>
        <v>45304</v>
      </c>
      <c r="K2942" s="101" t="str">
        <f>IF(AND(VALUE(MONTH(jaar_zip[[#This Row],[Datum]]))=1,VALUE(WEEKNUM(jaar_zip[[#This Row],[Datum]],21))&gt;51),RIGHT(YEAR(jaar_zip[[#This Row],[Datum]])-1,2),RIGHT(YEAR(jaar_zip[[#This Row],[Datum]]),2))&amp;"-"&amp; TEXT(WEEKNUM(jaar_zip[[#This Row],[Datum]],21),"00")</f>
        <v>24-02</v>
      </c>
      <c r="L2942" s="101">
        <f>MONTH(jaar_zip[[#This Row],[Datum]])</f>
        <v>1</v>
      </c>
      <c r="M2942" s="101">
        <f>IF(ISNUMBER(jaar_zip[[#This Row],[etmaaltemperatuur]]),IF(jaar_zip[[#This Row],[etmaaltemperatuur]]&lt;stookgrens,stookgrens-jaar_zip[[#This Row],[etmaaltemperatuur]],0),"")</f>
        <v>15.2</v>
      </c>
      <c r="N2942" s="101">
        <f>IF(ISNUMBER(jaar_zip[[#This Row],[graaddagen]]),IF(OR(MONTH(jaar_zip[[#This Row],[Datum]])=1,MONTH(jaar_zip[[#This Row],[Datum]])=2,MONTH(jaar_zip[[#This Row],[Datum]])=11,MONTH(jaar_zip[[#This Row],[Datum]])=12),1.1,IF(OR(MONTH(jaar_zip[[#This Row],[Datum]])=3,MONTH(jaar_zip[[#This Row],[Datum]])=10),1,0.8))*jaar_zip[[#This Row],[graaddagen]],"")</f>
        <v>16.72</v>
      </c>
      <c r="O2942" s="101">
        <f>IF(ISNUMBER(jaar_zip[[#This Row],[etmaaltemperatuur]]),IF(jaar_zip[[#This Row],[etmaaltemperatuur]]&gt;stookgrens,jaar_zip[[#This Row],[etmaaltemperatuur]]-stookgrens,0),"")</f>
        <v>0</v>
      </c>
    </row>
    <row r="2943" spans="1:15" x14ac:dyDescent="0.3">
      <c r="A2943">
        <v>340</v>
      </c>
      <c r="B2943">
        <v>20240114</v>
      </c>
      <c r="C2943">
        <v>4.2</v>
      </c>
      <c r="D2943">
        <v>1.7</v>
      </c>
      <c r="F2943">
        <v>4.5</v>
      </c>
      <c r="G2943">
        <v>1010.6</v>
      </c>
      <c r="H2943">
        <v>91</v>
      </c>
      <c r="I2943" s="101" t="s">
        <v>36</v>
      </c>
      <c r="J2943" s="1">
        <f>DATEVALUE(RIGHT(jaar_zip[[#This Row],[YYYYMMDD]],2)&amp;"-"&amp;MID(jaar_zip[[#This Row],[YYYYMMDD]],5,2)&amp;"-"&amp;LEFT(jaar_zip[[#This Row],[YYYYMMDD]],4))</f>
        <v>45305</v>
      </c>
      <c r="K2943" s="101" t="str">
        <f>IF(AND(VALUE(MONTH(jaar_zip[[#This Row],[Datum]]))=1,VALUE(WEEKNUM(jaar_zip[[#This Row],[Datum]],21))&gt;51),RIGHT(YEAR(jaar_zip[[#This Row],[Datum]])-1,2),RIGHT(YEAR(jaar_zip[[#This Row],[Datum]]),2))&amp;"-"&amp; TEXT(WEEKNUM(jaar_zip[[#This Row],[Datum]],21),"00")</f>
        <v>24-02</v>
      </c>
      <c r="L2943" s="101">
        <f>MONTH(jaar_zip[[#This Row],[Datum]])</f>
        <v>1</v>
      </c>
      <c r="M2943" s="101">
        <f>IF(ISNUMBER(jaar_zip[[#This Row],[etmaaltemperatuur]]),IF(jaar_zip[[#This Row],[etmaaltemperatuur]]&lt;stookgrens,stookgrens-jaar_zip[[#This Row],[etmaaltemperatuur]],0),"")</f>
        <v>16.3</v>
      </c>
      <c r="N2943" s="101">
        <f>IF(ISNUMBER(jaar_zip[[#This Row],[graaddagen]]),IF(OR(MONTH(jaar_zip[[#This Row],[Datum]])=1,MONTH(jaar_zip[[#This Row],[Datum]])=2,MONTH(jaar_zip[[#This Row],[Datum]])=11,MONTH(jaar_zip[[#This Row],[Datum]])=12),1.1,IF(OR(MONTH(jaar_zip[[#This Row],[Datum]])=3,MONTH(jaar_zip[[#This Row],[Datum]])=10),1,0.8))*jaar_zip[[#This Row],[graaddagen]],"")</f>
        <v>17.930000000000003</v>
      </c>
      <c r="O2943" s="101">
        <f>IF(ISNUMBER(jaar_zip[[#This Row],[etmaaltemperatuur]]),IF(jaar_zip[[#This Row],[etmaaltemperatuur]]&gt;stookgrens,jaar_zip[[#This Row],[etmaaltemperatuur]]-stookgrens,0),"")</f>
        <v>0</v>
      </c>
    </row>
    <row r="2944" spans="1:15" x14ac:dyDescent="0.3">
      <c r="A2944">
        <v>340</v>
      </c>
      <c r="B2944">
        <v>20240115</v>
      </c>
      <c r="C2944">
        <v>4.5</v>
      </c>
      <c r="D2944">
        <v>1.3</v>
      </c>
      <c r="F2944">
        <v>8.1999999999999993</v>
      </c>
      <c r="G2944">
        <v>1006.3</v>
      </c>
      <c r="H2944">
        <v>89</v>
      </c>
      <c r="I2944" s="101" t="s">
        <v>36</v>
      </c>
      <c r="J2944" s="1">
        <f>DATEVALUE(RIGHT(jaar_zip[[#This Row],[YYYYMMDD]],2)&amp;"-"&amp;MID(jaar_zip[[#This Row],[YYYYMMDD]],5,2)&amp;"-"&amp;LEFT(jaar_zip[[#This Row],[YYYYMMDD]],4))</f>
        <v>45306</v>
      </c>
      <c r="K2944" s="101" t="str">
        <f>IF(AND(VALUE(MONTH(jaar_zip[[#This Row],[Datum]]))=1,VALUE(WEEKNUM(jaar_zip[[#This Row],[Datum]],21))&gt;51),RIGHT(YEAR(jaar_zip[[#This Row],[Datum]])-1,2),RIGHT(YEAR(jaar_zip[[#This Row],[Datum]]),2))&amp;"-"&amp; TEXT(WEEKNUM(jaar_zip[[#This Row],[Datum]],21),"00")</f>
        <v>24-03</v>
      </c>
      <c r="L2944" s="101">
        <f>MONTH(jaar_zip[[#This Row],[Datum]])</f>
        <v>1</v>
      </c>
      <c r="M2944" s="101">
        <f>IF(ISNUMBER(jaar_zip[[#This Row],[etmaaltemperatuur]]),IF(jaar_zip[[#This Row],[etmaaltemperatuur]]&lt;stookgrens,stookgrens-jaar_zip[[#This Row],[etmaaltemperatuur]],0),"")</f>
        <v>16.7</v>
      </c>
      <c r="N2944" s="101">
        <f>IF(ISNUMBER(jaar_zip[[#This Row],[graaddagen]]),IF(OR(MONTH(jaar_zip[[#This Row],[Datum]])=1,MONTH(jaar_zip[[#This Row],[Datum]])=2,MONTH(jaar_zip[[#This Row],[Datum]])=11,MONTH(jaar_zip[[#This Row],[Datum]])=12),1.1,IF(OR(MONTH(jaar_zip[[#This Row],[Datum]])=3,MONTH(jaar_zip[[#This Row],[Datum]])=10),1,0.8))*jaar_zip[[#This Row],[graaddagen]],"")</f>
        <v>18.37</v>
      </c>
      <c r="O2944" s="101">
        <f>IF(ISNUMBER(jaar_zip[[#This Row],[etmaaltemperatuur]]),IF(jaar_zip[[#This Row],[etmaaltemperatuur]]&gt;stookgrens,jaar_zip[[#This Row],[etmaaltemperatuur]]-stookgrens,0),"")</f>
        <v>0</v>
      </c>
    </row>
    <row r="2945" spans="1:15" x14ac:dyDescent="0.3">
      <c r="A2945">
        <v>340</v>
      </c>
      <c r="B2945">
        <v>20240116</v>
      </c>
      <c r="C2945">
        <v>3.4</v>
      </c>
      <c r="D2945">
        <v>0.7</v>
      </c>
      <c r="F2945">
        <v>0.3</v>
      </c>
      <c r="G2945">
        <v>1007.8</v>
      </c>
      <c r="H2945">
        <v>75</v>
      </c>
      <c r="I2945" s="101" t="s">
        <v>36</v>
      </c>
      <c r="J2945" s="1">
        <f>DATEVALUE(RIGHT(jaar_zip[[#This Row],[YYYYMMDD]],2)&amp;"-"&amp;MID(jaar_zip[[#This Row],[YYYYMMDD]],5,2)&amp;"-"&amp;LEFT(jaar_zip[[#This Row],[YYYYMMDD]],4))</f>
        <v>45307</v>
      </c>
      <c r="K2945" s="101" t="str">
        <f>IF(AND(VALUE(MONTH(jaar_zip[[#This Row],[Datum]]))=1,VALUE(WEEKNUM(jaar_zip[[#This Row],[Datum]],21))&gt;51),RIGHT(YEAR(jaar_zip[[#This Row],[Datum]])-1,2),RIGHT(YEAR(jaar_zip[[#This Row],[Datum]]),2))&amp;"-"&amp; TEXT(WEEKNUM(jaar_zip[[#This Row],[Datum]],21),"00")</f>
        <v>24-03</v>
      </c>
      <c r="L2945" s="101">
        <f>MONTH(jaar_zip[[#This Row],[Datum]])</f>
        <v>1</v>
      </c>
      <c r="M2945" s="101">
        <f>IF(ISNUMBER(jaar_zip[[#This Row],[etmaaltemperatuur]]),IF(jaar_zip[[#This Row],[etmaaltemperatuur]]&lt;stookgrens,stookgrens-jaar_zip[[#This Row],[etmaaltemperatuur]],0),"")</f>
        <v>17.3</v>
      </c>
      <c r="N2945" s="101">
        <f>IF(ISNUMBER(jaar_zip[[#This Row],[graaddagen]]),IF(OR(MONTH(jaar_zip[[#This Row],[Datum]])=1,MONTH(jaar_zip[[#This Row],[Datum]])=2,MONTH(jaar_zip[[#This Row],[Datum]])=11,MONTH(jaar_zip[[#This Row],[Datum]])=12),1.1,IF(OR(MONTH(jaar_zip[[#This Row],[Datum]])=3,MONTH(jaar_zip[[#This Row],[Datum]])=10),1,0.8))*jaar_zip[[#This Row],[graaddagen]],"")</f>
        <v>19.03</v>
      </c>
      <c r="O2945" s="101">
        <f>IF(ISNUMBER(jaar_zip[[#This Row],[etmaaltemperatuur]]),IF(jaar_zip[[#This Row],[etmaaltemperatuur]]&gt;stookgrens,jaar_zip[[#This Row],[etmaaltemperatuur]]-stookgrens,0),"")</f>
        <v>0</v>
      </c>
    </row>
    <row r="2946" spans="1:15" x14ac:dyDescent="0.3">
      <c r="A2946">
        <v>340</v>
      </c>
      <c r="B2946">
        <v>20240117</v>
      </c>
      <c r="C2946">
        <v>1.5</v>
      </c>
      <c r="D2946">
        <v>-1.8</v>
      </c>
      <c r="F2946">
        <v>0</v>
      </c>
      <c r="G2946">
        <v>993</v>
      </c>
      <c r="H2946">
        <v>83</v>
      </c>
      <c r="I2946" s="101" t="s">
        <v>36</v>
      </c>
      <c r="J2946" s="1">
        <f>DATEVALUE(RIGHT(jaar_zip[[#This Row],[YYYYMMDD]],2)&amp;"-"&amp;MID(jaar_zip[[#This Row],[YYYYMMDD]],5,2)&amp;"-"&amp;LEFT(jaar_zip[[#This Row],[YYYYMMDD]],4))</f>
        <v>45308</v>
      </c>
      <c r="K2946" s="101" t="str">
        <f>IF(AND(VALUE(MONTH(jaar_zip[[#This Row],[Datum]]))=1,VALUE(WEEKNUM(jaar_zip[[#This Row],[Datum]],21))&gt;51),RIGHT(YEAR(jaar_zip[[#This Row],[Datum]])-1,2),RIGHT(YEAR(jaar_zip[[#This Row],[Datum]]),2))&amp;"-"&amp; TEXT(WEEKNUM(jaar_zip[[#This Row],[Datum]],21),"00")</f>
        <v>24-03</v>
      </c>
      <c r="L2946" s="101">
        <f>MONTH(jaar_zip[[#This Row],[Datum]])</f>
        <v>1</v>
      </c>
      <c r="M2946" s="101">
        <f>IF(ISNUMBER(jaar_zip[[#This Row],[etmaaltemperatuur]]),IF(jaar_zip[[#This Row],[etmaaltemperatuur]]&lt;stookgrens,stookgrens-jaar_zip[[#This Row],[etmaaltemperatuur]],0),"")</f>
        <v>19.8</v>
      </c>
      <c r="N2946" s="101">
        <f>IF(ISNUMBER(jaar_zip[[#This Row],[graaddagen]]),IF(OR(MONTH(jaar_zip[[#This Row],[Datum]])=1,MONTH(jaar_zip[[#This Row],[Datum]])=2,MONTH(jaar_zip[[#This Row],[Datum]])=11,MONTH(jaar_zip[[#This Row],[Datum]])=12),1.1,IF(OR(MONTH(jaar_zip[[#This Row],[Datum]])=3,MONTH(jaar_zip[[#This Row],[Datum]])=10),1,0.8))*jaar_zip[[#This Row],[graaddagen]],"")</f>
        <v>21.78</v>
      </c>
      <c r="O2946" s="101">
        <f>IF(ISNUMBER(jaar_zip[[#This Row],[etmaaltemperatuur]]),IF(jaar_zip[[#This Row],[etmaaltemperatuur]]&gt;stookgrens,jaar_zip[[#This Row],[etmaaltemperatuur]]-stookgrens,0),"")</f>
        <v>0</v>
      </c>
    </row>
    <row r="2947" spans="1:15" x14ac:dyDescent="0.3">
      <c r="A2947">
        <v>340</v>
      </c>
      <c r="B2947">
        <v>20240118</v>
      </c>
      <c r="C2947">
        <v>1.1000000000000001</v>
      </c>
      <c r="D2947">
        <v>-1.7</v>
      </c>
      <c r="F2947">
        <v>1.3</v>
      </c>
      <c r="G2947">
        <v>1003.9</v>
      </c>
      <c r="H2947">
        <v>93</v>
      </c>
      <c r="I2947" s="101" t="s">
        <v>36</v>
      </c>
      <c r="J2947" s="1">
        <f>DATEVALUE(RIGHT(jaar_zip[[#This Row],[YYYYMMDD]],2)&amp;"-"&amp;MID(jaar_zip[[#This Row],[YYYYMMDD]],5,2)&amp;"-"&amp;LEFT(jaar_zip[[#This Row],[YYYYMMDD]],4))</f>
        <v>45309</v>
      </c>
      <c r="K2947" s="101" t="str">
        <f>IF(AND(VALUE(MONTH(jaar_zip[[#This Row],[Datum]]))=1,VALUE(WEEKNUM(jaar_zip[[#This Row],[Datum]],21))&gt;51),RIGHT(YEAR(jaar_zip[[#This Row],[Datum]])-1,2),RIGHT(YEAR(jaar_zip[[#This Row],[Datum]]),2))&amp;"-"&amp; TEXT(WEEKNUM(jaar_zip[[#This Row],[Datum]],21),"00")</f>
        <v>24-03</v>
      </c>
      <c r="L2947" s="101">
        <f>MONTH(jaar_zip[[#This Row],[Datum]])</f>
        <v>1</v>
      </c>
      <c r="M2947" s="101">
        <f>IF(ISNUMBER(jaar_zip[[#This Row],[etmaaltemperatuur]]),IF(jaar_zip[[#This Row],[etmaaltemperatuur]]&lt;stookgrens,stookgrens-jaar_zip[[#This Row],[etmaaltemperatuur]],0),"")</f>
        <v>19.7</v>
      </c>
      <c r="N2947" s="101">
        <f>IF(ISNUMBER(jaar_zip[[#This Row],[graaddagen]]),IF(OR(MONTH(jaar_zip[[#This Row],[Datum]])=1,MONTH(jaar_zip[[#This Row],[Datum]])=2,MONTH(jaar_zip[[#This Row],[Datum]])=11,MONTH(jaar_zip[[#This Row],[Datum]])=12),1.1,IF(OR(MONTH(jaar_zip[[#This Row],[Datum]])=3,MONTH(jaar_zip[[#This Row],[Datum]])=10),1,0.8))*jaar_zip[[#This Row],[graaddagen]],"")</f>
        <v>21.67</v>
      </c>
      <c r="O2947" s="101">
        <f>IF(ISNUMBER(jaar_zip[[#This Row],[etmaaltemperatuur]]),IF(jaar_zip[[#This Row],[etmaaltemperatuur]]&gt;stookgrens,jaar_zip[[#This Row],[etmaaltemperatuur]]-stookgrens,0),"")</f>
        <v>0</v>
      </c>
    </row>
    <row r="2948" spans="1:15" x14ac:dyDescent="0.3">
      <c r="A2948">
        <v>340</v>
      </c>
      <c r="B2948">
        <v>20240119</v>
      </c>
      <c r="C2948">
        <v>2.6</v>
      </c>
      <c r="D2948">
        <v>0.1</v>
      </c>
      <c r="F2948">
        <v>0.1</v>
      </c>
      <c r="G2948">
        <v>1021.5</v>
      </c>
      <c r="H2948">
        <v>87</v>
      </c>
      <c r="I2948" s="101" t="s">
        <v>36</v>
      </c>
      <c r="J2948" s="1">
        <f>DATEVALUE(RIGHT(jaar_zip[[#This Row],[YYYYMMDD]],2)&amp;"-"&amp;MID(jaar_zip[[#This Row],[YYYYMMDD]],5,2)&amp;"-"&amp;LEFT(jaar_zip[[#This Row],[YYYYMMDD]],4))</f>
        <v>45310</v>
      </c>
      <c r="K2948" s="101" t="str">
        <f>IF(AND(VALUE(MONTH(jaar_zip[[#This Row],[Datum]]))=1,VALUE(WEEKNUM(jaar_zip[[#This Row],[Datum]],21))&gt;51),RIGHT(YEAR(jaar_zip[[#This Row],[Datum]])-1,2),RIGHT(YEAR(jaar_zip[[#This Row],[Datum]]),2))&amp;"-"&amp; TEXT(WEEKNUM(jaar_zip[[#This Row],[Datum]],21),"00")</f>
        <v>24-03</v>
      </c>
      <c r="L2948" s="101">
        <f>MONTH(jaar_zip[[#This Row],[Datum]])</f>
        <v>1</v>
      </c>
      <c r="M2948" s="101">
        <f>IF(ISNUMBER(jaar_zip[[#This Row],[etmaaltemperatuur]]),IF(jaar_zip[[#This Row],[etmaaltemperatuur]]&lt;stookgrens,stookgrens-jaar_zip[[#This Row],[etmaaltemperatuur]],0),"")</f>
        <v>17.899999999999999</v>
      </c>
      <c r="N2948" s="101">
        <f>IF(ISNUMBER(jaar_zip[[#This Row],[graaddagen]]),IF(OR(MONTH(jaar_zip[[#This Row],[Datum]])=1,MONTH(jaar_zip[[#This Row],[Datum]])=2,MONTH(jaar_zip[[#This Row],[Datum]])=11,MONTH(jaar_zip[[#This Row],[Datum]])=12),1.1,IF(OR(MONTH(jaar_zip[[#This Row],[Datum]])=3,MONTH(jaar_zip[[#This Row],[Datum]])=10),1,0.8))*jaar_zip[[#This Row],[graaddagen]],"")</f>
        <v>19.690000000000001</v>
      </c>
      <c r="O2948" s="101">
        <f>IF(ISNUMBER(jaar_zip[[#This Row],[etmaaltemperatuur]]),IF(jaar_zip[[#This Row],[etmaaltemperatuur]]&gt;stookgrens,jaar_zip[[#This Row],[etmaaltemperatuur]]-stookgrens,0),"")</f>
        <v>0</v>
      </c>
    </row>
    <row r="2949" spans="1:15" x14ac:dyDescent="0.3">
      <c r="A2949">
        <v>340</v>
      </c>
      <c r="B2949">
        <v>20240120</v>
      </c>
      <c r="C2949">
        <v>3.1</v>
      </c>
      <c r="D2949">
        <v>-0.6</v>
      </c>
      <c r="F2949">
        <v>-0.1</v>
      </c>
      <c r="G2949">
        <v>1027.3</v>
      </c>
      <c r="H2949">
        <v>78</v>
      </c>
      <c r="I2949" s="101" t="s">
        <v>36</v>
      </c>
      <c r="J2949" s="1">
        <f>DATEVALUE(RIGHT(jaar_zip[[#This Row],[YYYYMMDD]],2)&amp;"-"&amp;MID(jaar_zip[[#This Row],[YYYYMMDD]],5,2)&amp;"-"&amp;LEFT(jaar_zip[[#This Row],[YYYYMMDD]],4))</f>
        <v>45311</v>
      </c>
      <c r="K2949" s="101" t="str">
        <f>IF(AND(VALUE(MONTH(jaar_zip[[#This Row],[Datum]]))=1,VALUE(WEEKNUM(jaar_zip[[#This Row],[Datum]],21))&gt;51),RIGHT(YEAR(jaar_zip[[#This Row],[Datum]])-1,2),RIGHT(YEAR(jaar_zip[[#This Row],[Datum]]),2))&amp;"-"&amp; TEXT(WEEKNUM(jaar_zip[[#This Row],[Datum]],21),"00")</f>
        <v>24-03</v>
      </c>
      <c r="L2949" s="101">
        <f>MONTH(jaar_zip[[#This Row],[Datum]])</f>
        <v>1</v>
      </c>
      <c r="M2949" s="101">
        <f>IF(ISNUMBER(jaar_zip[[#This Row],[etmaaltemperatuur]]),IF(jaar_zip[[#This Row],[etmaaltemperatuur]]&lt;stookgrens,stookgrens-jaar_zip[[#This Row],[etmaaltemperatuur]],0),"")</f>
        <v>18.600000000000001</v>
      </c>
      <c r="N2949" s="101">
        <f>IF(ISNUMBER(jaar_zip[[#This Row],[graaddagen]]),IF(OR(MONTH(jaar_zip[[#This Row],[Datum]])=1,MONTH(jaar_zip[[#This Row],[Datum]])=2,MONTH(jaar_zip[[#This Row],[Datum]])=11,MONTH(jaar_zip[[#This Row],[Datum]])=12),1.1,IF(OR(MONTH(jaar_zip[[#This Row],[Datum]])=3,MONTH(jaar_zip[[#This Row],[Datum]])=10),1,0.8))*jaar_zip[[#This Row],[graaddagen]],"")</f>
        <v>20.460000000000004</v>
      </c>
      <c r="O2949" s="101">
        <f>IF(ISNUMBER(jaar_zip[[#This Row],[etmaaltemperatuur]]),IF(jaar_zip[[#This Row],[etmaaltemperatuur]]&gt;stookgrens,jaar_zip[[#This Row],[etmaaltemperatuur]]-stookgrens,0),"")</f>
        <v>0</v>
      </c>
    </row>
    <row r="2950" spans="1:15" x14ac:dyDescent="0.3">
      <c r="A2950">
        <v>340</v>
      </c>
      <c r="B2950">
        <v>20240121</v>
      </c>
      <c r="C2950">
        <v>5.8</v>
      </c>
      <c r="D2950">
        <v>4.5999999999999996</v>
      </c>
      <c r="F2950">
        <v>0.1</v>
      </c>
      <c r="G2950">
        <v>1017.1</v>
      </c>
      <c r="H2950">
        <v>73</v>
      </c>
      <c r="I2950" s="101" t="s">
        <v>36</v>
      </c>
      <c r="J2950" s="1">
        <f>DATEVALUE(RIGHT(jaar_zip[[#This Row],[YYYYMMDD]],2)&amp;"-"&amp;MID(jaar_zip[[#This Row],[YYYYMMDD]],5,2)&amp;"-"&amp;LEFT(jaar_zip[[#This Row],[YYYYMMDD]],4))</f>
        <v>45312</v>
      </c>
      <c r="K2950" s="101" t="str">
        <f>IF(AND(VALUE(MONTH(jaar_zip[[#This Row],[Datum]]))=1,VALUE(WEEKNUM(jaar_zip[[#This Row],[Datum]],21))&gt;51),RIGHT(YEAR(jaar_zip[[#This Row],[Datum]])-1,2),RIGHT(YEAR(jaar_zip[[#This Row],[Datum]]),2))&amp;"-"&amp; TEXT(WEEKNUM(jaar_zip[[#This Row],[Datum]],21),"00")</f>
        <v>24-03</v>
      </c>
      <c r="L2950" s="101">
        <f>MONTH(jaar_zip[[#This Row],[Datum]])</f>
        <v>1</v>
      </c>
      <c r="M2950" s="101">
        <f>IF(ISNUMBER(jaar_zip[[#This Row],[etmaaltemperatuur]]),IF(jaar_zip[[#This Row],[etmaaltemperatuur]]&lt;stookgrens,stookgrens-jaar_zip[[#This Row],[etmaaltemperatuur]],0),"")</f>
        <v>13.4</v>
      </c>
      <c r="N2950" s="101">
        <f>IF(ISNUMBER(jaar_zip[[#This Row],[graaddagen]]),IF(OR(MONTH(jaar_zip[[#This Row],[Datum]])=1,MONTH(jaar_zip[[#This Row],[Datum]])=2,MONTH(jaar_zip[[#This Row],[Datum]])=11,MONTH(jaar_zip[[#This Row],[Datum]])=12),1.1,IF(OR(MONTH(jaar_zip[[#This Row],[Datum]])=3,MONTH(jaar_zip[[#This Row],[Datum]])=10),1,0.8))*jaar_zip[[#This Row],[graaddagen]],"")</f>
        <v>14.740000000000002</v>
      </c>
      <c r="O2950" s="101">
        <f>IF(ISNUMBER(jaar_zip[[#This Row],[etmaaltemperatuur]]),IF(jaar_zip[[#This Row],[etmaaltemperatuur]]&gt;stookgrens,jaar_zip[[#This Row],[etmaaltemperatuur]]-stookgrens,0),"")</f>
        <v>0</v>
      </c>
    </row>
    <row r="2951" spans="1:15" x14ac:dyDescent="0.3">
      <c r="A2951">
        <v>340</v>
      </c>
      <c r="B2951">
        <v>20240122</v>
      </c>
      <c r="C2951">
        <v>8.9</v>
      </c>
      <c r="D2951">
        <v>9.9</v>
      </c>
      <c r="F2951">
        <v>3.7</v>
      </c>
      <c r="G2951">
        <v>1009.6</v>
      </c>
      <c r="H2951">
        <v>79</v>
      </c>
      <c r="I2951" s="101" t="s">
        <v>36</v>
      </c>
      <c r="J2951" s="1">
        <f>DATEVALUE(RIGHT(jaar_zip[[#This Row],[YYYYMMDD]],2)&amp;"-"&amp;MID(jaar_zip[[#This Row],[YYYYMMDD]],5,2)&amp;"-"&amp;LEFT(jaar_zip[[#This Row],[YYYYMMDD]],4))</f>
        <v>45313</v>
      </c>
      <c r="K2951" s="101" t="str">
        <f>IF(AND(VALUE(MONTH(jaar_zip[[#This Row],[Datum]]))=1,VALUE(WEEKNUM(jaar_zip[[#This Row],[Datum]],21))&gt;51),RIGHT(YEAR(jaar_zip[[#This Row],[Datum]])-1,2),RIGHT(YEAR(jaar_zip[[#This Row],[Datum]]),2))&amp;"-"&amp; TEXT(WEEKNUM(jaar_zip[[#This Row],[Datum]],21),"00")</f>
        <v>24-04</v>
      </c>
      <c r="L2951" s="101">
        <f>MONTH(jaar_zip[[#This Row],[Datum]])</f>
        <v>1</v>
      </c>
      <c r="M2951" s="101">
        <f>IF(ISNUMBER(jaar_zip[[#This Row],[etmaaltemperatuur]]),IF(jaar_zip[[#This Row],[etmaaltemperatuur]]&lt;stookgrens,stookgrens-jaar_zip[[#This Row],[etmaaltemperatuur]],0),"")</f>
        <v>8.1</v>
      </c>
      <c r="N2951" s="101">
        <f>IF(ISNUMBER(jaar_zip[[#This Row],[graaddagen]]),IF(OR(MONTH(jaar_zip[[#This Row],[Datum]])=1,MONTH(jaar_zip[[#This Row],[Datum]])=2,MONTH(jaar_zip[[#This Row],[Datum]])=11,MONTH(jaar_zip[[#This Row],[Datum]])=12),1.1,IF(OR(MONTH(jaar_zip[[#This Row],[Datum]])=3,MONTH(jaar_zip[[#This Row],[Datum]])=10),1,0.8))*jaar_zip[[#This Row],[graaddagen]],"")</f>
        <v>8.91</v>
      </c>
      <c r="O2951" s="101">
        <f>IF(ISNUMBER(jaar_zip[[#This Row],[etmaaltemperatuur]]),IF(jaar_zip[[#This Row],[etmaaltemperatuur]]&gt;stookgrens,jaar_zip[[#This Row],[etmaaltemperatuur]]-stookgrens,0),"")</f>
        <v>0</v>
      </c>
    </row>
    <row r="2952" spans="1:15" x14ac:dyDescent="0.3">
      <c r="A2952">
        <v>340</v>
      </c>
      <c r="B2952">
        <v>20240123</v>
      </c>
      <c r="C2952">
        <v>6.6</v>
      </c>
      <c r="D2952">
        <v>8.1999999999999993</v>
      </c>
      <c r="F2952">
        <v>3.2</v>
      </c>
      <c r="G2952">
        <v>1021</v>
      </c>
      <c r="H2952">
        <v>85</v>
      </c>
      <c r="I2952" s="101" t="s">
        <v>36</v>
      </c>
      <c r="J2952" s="1">
        <f>DATEVALUE(RIGHT(jaar_zip[[#This Row],[YYYYMMDD]],2)&amp;"-"&amp;MID(jaar_zip[[#This Row],[YYYYMMDD]],5,2)&amp;"-"&amp;LEFT(jaar_zip[[#This Row],[YYYYMMDD]],4))</f>
        <v>45314</v>
      </c>
      <c r="K2952" s="101" t="str">
        <f>IF(AND(VALUE(MONTH(jaar_zip[[#This Row],[Datum]]))=1,VALUE(WEEKNUM(jaar_zip[[#This Row],[Datum]],21))&gt;51),RIGHT(YEAR(jaar_zip[[#This Row],[Datum]])-1,2),RIGHT(YEAR(jaar_zip[[#This Row],[Datum]]),2))&amp;"-"&amp; TEXT(WEEKNUM(jaar_zip[[#This Row],[Datum]],21),"00")</f>
        <v>24-04</v>
      </c>
      <c r="L2952" s="101">
        <f>MONTH(jaar_zip[[#This Row],[Datum]])</f>
        <v>1</v>
      </c>
      <c r="M2952" s="101">
        <f>IF(ISNUMBER(jaar_zip[[#This Row],[etmaaltemperatuur]]),IF(jaar_zip[[#This Row],[etmaaltemperatuur]]&lt;stookgrens,stookgrens-jaar_zip[[#This Row],[etmaaltemperatuur]],0),"")</f>
        <v>9.8000000000000007</v>
      </c>
      <c r="N2952" s="101">
        <f>IF(ISNUMBER(jaar_zip[[#This Row],[graaddagen]]),IF(OR(MONTH(jaar_zip[[#This Row],[Datum]])=1,MONTH(jaar_zip[[#This Row],[Datum]])=2,MONTH(jaar_zip[[#This Row],[Datum]])=11,MONTH(jaar_zip[[#This Row],[Datum]])=12),1.1,IF(OR(MONTH(jaar_zip[[#This Row],[Datum]])=3,MONTH(jaar_zip[[#This Row],[Datum]])=10),1,0.8))*jaar_zip[[#This Row],[graaddagen]],"")</f>
        <v>10.780000000000001</v>
      </c>
      <c r="O2952" s="101">
        <f>IF(ISNUMBER(jaar_zip[[#This Row],[etmaaltemperatuur]]),IF(jaar_zip[[#This Row],[etmaaltemperatuur]]&gt;stookgrens,jaar_zip[[#This Row],[etmaaltemperatuur]]-stookgrens,0),"")</f>
        <v>0</v>
      </c>
    </row>
    <row r="2953" spans="1:15" x14ac:dyDescent="0.3">
      <c r="A2953">
        <v>340</v>
      </c>
      <c r="B2953">
        <v>20240124</v>
      </c>
      <c r="C2953">
        <v>8.6999999999999993</v>
      </c>
      <c r="D2953">
        <v>10</v>
      </c>
      <c r="F2953">
        <v>0.6</v>
      </c>
      <c r="G2953">
        <v>1022.6</v>
      </c>
      <c r="H2953">
        <v>80</v>
      </c>
      <c r="I2953" s="101" t="s">
        <v>36</v>
      </c>
      <c r="J2953" s="1">
        <f>DATEVALUE(RIGHT(jaar_zip[[#This Row],[YYYYMMDD]],2)&amp;"-"&amp;MID(jaar_zip[[#This Row],[YYYYMMDD]],5,2)&amp;"-"&amp;LEFT(jaar_zip[[#This Row],[YYYYMMDD]],4))</f>
        <v>45315</v>
      </c>
      <c r="K2953" s="101" t="str">
        <f>IF(AND(VALUE(MONTH(jaar_zip[[#This Row],[Datum]]))=1,VALUE(WEEKNUM(jaar_zip[[#This Row],[Datum]],21))&gt;51),RIGHT(YEAR(jaar_zip[[#This Row],[Datum]])-1,2),RIGHT(YEAR(jaar_zip[[#This Row],[Datum]]),2))&amp;"-"&amp; TEXT(WEEKNUM(jaar_zip[[#This Row],[Datum]],21),"00")</f>
        <v>24-04</v>
      </c>
      <c r="L2953" s="101">
        <f>MONTH(jaar_zip[[#This Row],[Datum]])</f>
        <v>1</v>
      </c>
      <c r="M2953" s="101">
        <f>IF(ISNUMBER(jaar_zip[[#This Row],[etmaaltemperatuur]]),IF(jaar_zip[[#This Row],[etmaaltemperatuur]]&lt;stookgrens,stookgrens-jaar_zip[[#This Row],[etmaaltemperatuur]],0),"")</f>
        <v>8</v>
      </c>
      <c r="N2953" s="101">
        <f>IF(ISNUMBER(jaar_zip[[#This Row],[graaddagen]]),IF(OR(MONTH(jaar_zip[[#This Row],[Datum]])=1,MONTH(jaar_zip[[#This Row],[Datum]])=2,MONTH(jaar_zip[[#This Row],[Datum]])=11,MONTH(jaar_zip[[#This Row],[Datum]])=12),1.1,IF(OR(MONTH(jaar_zip[[#This Row],[Datum]])=3,MONTH(jaar_zip[[#This Row],[Datum]])=10),1,0.8))*jaar_zip[[#This Row],[graaddagen]],"")</f>
        <v>8.8000000000000007</v>
      </c>
      <c r="O2953" s="101">
        <f>IF(ISNUMBER(jaar_zip[[#This Row],[etmaaltemperatuur]]),IF(jaar_zip[[#This Row],[etmaaltemperatuur]]&gt;stookgrens,jaar_zip[[#This Row],[etmaaltemperatuur]]-stookgrens,0),"")</f>
        <v>0</v>
      </c>
    </row>
    <row r="2954" spans="1:15" x14ac:dyDescent="0.3">
      <c r="A2954">
        <v>340</v>
      </c>
      <c r="B2954">
        <v>20240125</v>
      </c>
      <c r="C2954">
        <v>2.5</v>
      </c>
      <c r="D2954">
        <v>7</v>
      </c>
      <c r="F2954">
        <v>0.7</v>
      </c>
      <c r="G2954">
        <v>1027.3</v>
      </c>
      <c r="H2954">
        <v>94</v>
      </c>
      <c r="I2954" s="101" t="s">
        <v>36</v>
      </c>
      <c r="J2954" s="1">
        <f>DATEVALUE(RIGHT(jaar_zip[[#This Row],[YYYYMMDD]],2)&amp;"-"&amp;MID(jaar_zip[[#This Row],[YYYYMMDD]],5,2)&amp;"-"&amp;LEFT(jaar_zip[[#This Row],[YYYYMMDD]],4))</f>
        <v>45316</v>
      </c>
      <c r="K2954" s="101" t="str">
        <f>IF(AND(VALUE(MONTH(jaar_zip[[#This Row],[Datum]]))=1,VALUE(WEEKNUM(jaar_zip[[#This Row],[Datum]],21))&gt;51),RIGHT(YEAR(jaar_zip[[#This Row],[Datum]])-1,2),RIGHT(YEAR(jaar_zip[[#This Row],[Datum]]),2))&amp;"-"&amp; TEXT(WEEKNUM(jaar_zip[[#This Row],[Datum]],21),"00")</f>
        <v>24-04</v>
      </c>
      <c r="L2954" s="101">
        <f>MONTH(jaar_zip[[#This Row],[Datum]])</f>
        <v>1</v>
      </c>
      <c r="M2954" s="101">
        <f>IF(ISNUMBER(jaar_zip[[#This Row],[etmaaltemperatuur]]),IF(jaar_zip[[#This Row],[etmaaltemperatuur]]&lt;stookgrens,stookgrens-jaar_zip[[#This Row],[etmaaltemperatuur]],0),"")</f>
        <v>11</v>
      </c>
      <c r="N2954" s="101">
        <f>IF(ISNUMBER(jaar_zip[[#This Row],[graaddagen]]),IF(OR(MONTH(jaar_zip[[#This Row],[Datum]])=1,MONTH(jaar_zip[[#This Row],[Datum]])=2,MONTH(jaar_zip[[#This Row],[Datum]])=11,MONTH(jaar_zip[[#This Row],[Datum]])=12),1.1,IF(OR(MONTH(jaar_zip[[#This Row],[Datum]])=3,MONTH(jaar_zip[[#This Row],[Datum]])=10),1,0.8))*jaar_zip[[#This Row],[graaddagen]],"")</f>
        <v>12.100000000000001</v>
      </c>
      <c r="O2954" s="101">
        <f>IF(ISNUMBER(jaar_zip[[#This Row],[etmaaltemperatuur]]),IF(jaar_zip[[#This Row],[etmaaltemperatuur]]&gt;stookgrens,jaar_zip[[#This Row],[etmaaltemperatuur]]-stookgrens,0),"")</f>
        <v>0</v>
      </c>
    </row>
    <row r="2955" spans="1:15" x14ac:dyDescent="0.3">
      <c r="A2955">
        <v>340</v>
      </c>
      <c r="B2955">
        <v>20240126</v>
      </c>
      <c r="C2955">
        <v>5.2</v>
      </c>
      <c r="D2955">
        <v>7.6</v>
      </c>
      <c r="F2955">
        <v>4.2</v>
      </c>
      <c r="G2955">
        <v>1027.3</v>
      </c>
      <c r="H2955">
        <v>81</v>
      </c>
      <c r="I2955" s="101" t="s">
        <v>36</v>
      </c>
      <c r="J2955" s="1">
        <f>DATEVALUE(RIGHT(jaar_zip[[#This Row],[YYYYMMDD]],2)&amp;"-"&amp;MID(jaar_zip[[#This Row],[YYYYMMDD]],5,2)&amp;"-"&amp;LEFT(jaar_zip[[#This Row],[YYYYMMDD]],4))</f>
        <v>45317</v>
      </c>
      <c r="K2955" s="101" t="str">
        <f>IF(AND(VALUE(MONTH(jaar_zip[[#This Row],[Datum]]))=1,VALUE(WEEKNUM(jaar_zip[[#This Row],[Datum]],21))&gt;51),RIGHT(YEAR(jaar_zip[[#This Row],[Datum]])-1,2),RIGHT(YEAR(jaar_zip[[#This Row],[Datum]]),2))&amp;"-"&amp; TEXT(WEEKNUM(jaar_zip[[#This Row],[Datum]],21),"00")</f>
        <v>24-04</v>
      </c>
      <c r="L2955" s="101">
        <f>MONTH(jaar_zip[[#This Row],[Datum]])</f>
        <v>1</v>
      </c>
      <c r="M2955" s="101">
        <f>IF(ISNUMBER(jaar_zip[[#This Row],[etmaaltemperatuur]]),IF(jaar_zip[[#This Row],[etmaaltemperatuur]]&lt;stookgrens,stookgrens-jaar_zip[[#This Row],[etmaaltemperatuur]],0),"")</f>
        <v>10.4</v>
      </c>
      <c r="N2955" s="101">
        <f>IF(ISNUMBER(jaar_zip[[#This Row],[graaddagen]]),IF(OR(MONTH(jaar_zip[[#This Row],[Datum]])=1,MONTH(jaar_zip[[#This Row],[Datum]])=2,MONTH(jaar_zip[[#This Row],[Datum]])=11,MONTH(jaar_zip[[#This Row],[Datum]])=12),1.1,IF(OR(MONTH(jaar_zip[[#This Row],[Datum]])=3,MONTH(jaar_zip[[#This Row],[Datum]])=10),1,0.8))*jaar_zip[[#This Row],[graaddagen]],"")</f>
        <v>11.440000000000001</v>
      </c>
      <c r="O2955" s="101">
        <f>IF(ISNUMBER(jaar_zip[[#This Row],[etmaaltemperatuur]]),IF(jaar_zip[[#This Row],[etmaaltemperatuur]]&gt;stookgrens,jaar_zip[[#This Row],[etmaaltemperatuur]]-stookgrens,0),"")</f>
        <v>0</v>
      </c>
    </row>
    <row r="2956" spans="1:15" x14ac:dyDescent="0.3">
      <c r="A2956">
        <v>340</v>
      </c>
      <c r="B2956">
        <v>20240127</v>
      </c>
      <c r="C2956">
        <v>1.5</v>
      </c>
      <c r="D2956">
        <v>2.5</v>
      </c>
      <c r="F2956">
        <v>0</v>
      </c>
      <c r="G2956">
        <v>1035.0999999999999</v>
      </c>
      <c r="H2956">
        <v>88</v>
      </c>
      <c r="I2956" s="101" t="s">
        <v>36</v>
      </c>
      <c r="J2956" s="1">
        <f>DATEVALUE(RIGHT(jaar_zip[[#This Row],[YYYYMMDD]],2)&amp;"-"&amp;MID(jaar_zip[[#This Row],[YYYYMMDD]],5,2)&amp;"-"&amp;LEFT(jaar_zip[[#This Row],[YYYYMMDD]],4))</f>
        <v>45318</v>
      </c>
      <c r="K2956" s="101" t="str">
        <f>IF(AND(VALUE(MONTH(jaar_zip[[#This Row],[Datum]]))=1,VALUE(WEEKNUM(jaar_zip[[#This Row],[Datum]],21))&gt;51),RIGHT(YEAR(jaar_zip[[#This Row],[Datum]])-1,2),RIGHT(YEAR(jaar_zip[[#This Row],[Datum]]),2))&amp;"-"&amp; TEXT(WEEKNUM(jaar_zip[[#This Row],[Datum]],21),"00")</f>
        <v>24-04</v>
      </c>
      <c r="L2956" s="101">
        <f>MONTH(jaar_zip[[#This Row],[Datum]])</f>
        <v>1</v>
      </c>
      <c r="M2956" s="101">
        <f>IF(ISNUMBER(jaar_zip[[#This Row],[etmaaltemperatuur]]),IF(jaar_zip[[#This Row],[etmaaltemperatuur]]&lt;stookgrens,stookgrens-jaar_zip[[#This Row],[etmaaltemperatuur]],0),"")</f>
        <v>15.5</v>
      </c>
      <c r="N2956" s="101">
        <f>IF(ISNUMBER(jaar_zip[[#This Row],[graaddagen]]),IF(OR(MONTH(jaar_zip[[#This Row],[Datum]])=1,MONTH(jaar_zip[[#This Row],[Datum]])=2,MONTH(jaar_zip[[#This Row],[Datum]])=11,MONTH(jaar_zip[[#This Row],[Datum]])=12),1.1,IF(OR(MONTH(jaar_zip[[#This Row],[Datum]])=3,MONTH(jaar_zip[[#This Row],[Datum]])=10),1,0.8))*jaar_zip[[#This Row],[graaddagen]],"")</f>
        <v>17.05</v>
      </c>
      <c r="O2956" s="101">
        <f>IF(ISNUMBER(jaar_zip[[#This Row],[etmaaltemperatuur]]),IF(jaar_zip[[#This Row],[etmaaltemperatuur]]&gt;stookgrens,jaar_zip[[#This Row],[etmaaltemperatuur]]-stookgrens,0),"")</f>
        <v>0</v>
      </c>
    </row>
    <row r="2957" spans="1:15" x14ac:dyDescent="0.3">
      <c r="A2957">
        <v>340</v>
      </c>
      <c r="B2957">
        <v>20240128</v>
      </c>
      <c r="C2957">
        <v>1.9</v>
      </c>
      <c r="D2957">
        <v>5.0999999999999996</v>
      </c>
      <c r="F2957">
        <v>0</v>
      </c>
      <c r="G2957">
        <v>1026.9000000000001</v>
      </c>
      <c r="H2957">
        <v>68</v>
      </c>
      <c r="I2957" s="101" t="s">
        <v>36</v>
      </c>
      <c r="J2957" s="1">
        <f>DATEVALUE(RIGHT(jaar_zip[[#This Row],[YYYYMMDD]],2)&amp;"-"&amp;MID(jaar_zip[[#This Row],[YYYYMMDD]],5,2)&amp;"-"&amp;LEFT(jaar_zip[[#This Row],[YYYYMMDD]],4))</f>
        <v>45319</v>
      </c>
      <c r="K2957" s="101" t="str">
        <f>IF(AND(VALUE(MONTH(jaar_zip[[#This Row],[Datum]]))=1,VALUE(WEEKNUM(jaar_zip[[#This Row],[Datum]],21))&gt;51),RIGHT(YEAR(jaar_zip[[#This Row],[Datum]])-1,2),RIGHT(YEAR(jaar_zip[[#This Row],[Datum]]),2))&amp;"-"&amp; TEXT(WEEKNUM(jaar_zip[[#This Row],[Datum]],21),"00")</f>
        <v>24-04</v>
      </c>
      <c r="L2957" s="101">
        <f>MONTH(jaar_zip[[#This Row],[Datum]])</f>
        <v>1</v>
      </c>
      <c r="M2957" s="101">
        <f>IF(ISNUMBER(jaar_zip[[#This Row],[etmaaltemperatuur]]),IF(jaar_zip[[#This Row],[etmaaltemperatuur]]&lt;stookgrens,stookgrens-jaar_zip[[#This Row],[etmaaltemperatuur]],0),"")</f>
        <v>12.9</v>
      </c>
      <c r="N2957" s="101">
        <f>IF(ISNUMBER(jaar_zip[[#This Row],[graaddagen]]),IF(OR(MONTH(jaar_zip[[#This Row],[Datum]])=1,MONTH(jaar_zip[[#This Row],[Datum]])=2,MONTH(jaar_zip[[#This Row],[Datum]])=11,MONTH(jaar_zip[[#This Row],[Datum]])=12),1.1,IF(OR(MONTH(jaar_zip[[#This Row],[Datum]])=3,MONTH(jaar_zip[[#This Row],[Datum]])=10),1,0.8))*jaar_zip[[#This Row],[graaddagen]],"")</f>
        <v>14.190000000000001</v>
      </c>
      <c r="O2957" s="101">
        <f>IF(ISNUMBER(jaar_zip[[#This Row],[etmaaltemperatuur]]),IF(jaar_zip[[#This Row],[etmaaltemperatuur]]&gt;stookgrens,jaar_zip[[#This Row],[etmaaltemperatuur]]-stookgrens,0),"")</f>
        <v>0</v>
      </c>
    </row>
    <row r="2958" spans="1:15" x14ac:dyDescent="0.3">
      <c r="A2958">
        <v>340</v>
      </c>
      <c r="B2958">
        <v>20240129</v>
      </c>
      <c r="C2958">
        <v>2.5</v>
      </c>
      <c r="D2958">
        <v>9.1</v>
      </c>
      <c r="F2958">
        <v>0</v>
      </c>
      <c r="G2958">
        <v>1025.7</v>
      </c>
      <c r="H2958">
        <v>77</v>
      </c>
      <c r="I2958" s="101" t="s">
        <v>36</v>
      </c>
      <c r="J2958" s="1">
        <f>DATEVALUE(RIGHT(jaar_zip[[#This Row],[YYYYMMDD]],2)&amp;"-"&amp;MID(jaar_zip[[#This Row],[YYYYMMDD]],5,2)&amp;"-"&amp;LEFT(jaar_zip[[#This Row],[YYYYMMDD]],4))</f>
        <v>45320</v>
      </c>
      <c r="K2958" s="101" t="str">
        <f>IF(AND(VALUE(MONTH(jaar_zip[[#This Row],[Datum]]))=1,VALUE(WEEKNUM(jaar_zip[[#This Row],[Datum]],21))&gt;51),RIGHT(YEAR(jaar_zip[[#This Row],[Datum]])-1,2),RIGHT(YEAR(jaar_zip[[#This Row],[Datum]]),2))&amp;"-"&amp; TEXT(WEEKNUM(jaar_zip[[#This Row],[Datum]],21),"00")</f>
        <v>24-05</v>
      </c>
      <c r="L2958" s="101">
        <f>MONTH(jaar_zip[[#This Row],[Datum]])</f>
        <v>1</v>
      </c>
      <c r="M2958" s="101">
        <f>IF(ISNUMBER(jaar_zip[[#This Row],[etmaaltemperatuur]]),IF(jaar_zip[[#This Row],[etmaaltemperatuur]]&lt;stookgrens,stookgrens-jaar_zip[[#This Row],[etmaaltemperatuur]],0),"")</f>
        <v>8.9</v>
      </c>
      <c r="N2958" s="101">
        <f>IF(ISNUMBER(jaar_zip[[#This Row],[graaddagen]]),IF(OR(MONTH(jaar_zip[[#This Row],[Datum]])=1,MONTH(jaar_zip[[#This Row],[Datum]])=2,MONTH(jaar_zip[[#This Row],[Datum]])=11,MONTH(jaar_zip[[#This Row],[Datum]])=12),1.1,IF(OR(MONTH(jaar_zip[[#This Row],[Datum]])=3,MONTH(jaar_zip[[#This Row],[Datum]])=10),1,0.8))*jaar_zip[[#This Row],[graaddagen]],"")</f>
        <v>9.7900000000000009</v>
      </c>
      <c r="O2958" s="101">
        <f>IF(ISNUMBER(jaar_zip[[#This Row],[etmaaltemperatuur]]),IF(jaar_zip[[#This Row],[etmaaltemperatuur]]&gt;stookgrens,jaar_zip[[#This Row],[etmaaltemperatuur]]-stookgrens,0),"")</f>
        <v>0</v>
      </c>
    </row>
    <row r="2959" spans="1:15" x14ac:dyDescent="0.3">
      <c r="A2959">
        <v>340</v>
      </c>
      <c r="B2959">
        <v>20240130</v>
      </c>
      <c r="C2959">
        <v>4.4000000000000004</v>
      </c>
      <c r="D2959">
        <v>9</v>
      </c>
      <c r="F2959">
        <v>0.6</v>
      </c>
      <c r="G2959">
        <v>1028.7</v>
      </c>
      <c r="H2959">
        <v>85</v>
      </c>
      <c r="I2959" s="101" t="s">
        <v>36</v>
      </c>
      <c r="J2959" s="1">
        <f>DATEVALUE(RIGHT(jaar_zip[[#This Row],[YYYYMMDD]],2)&amp;"-"&amp;MID(jaar_zip[[#This Row],[YYYYMMDD]],5,2)&amp;"-"&amp;LEFT(jaar_zip[[#This Row],[YYYYMMDD]],4))</f>
        <v>45321</v>
      </c>
      <c r="K2959" s="101" t="str">
        <f>IF(AND(VALUE(MONTH(jaar_zip[[#This Row],[Datum]]))=1,VALUE(WEEKNUM(jaar_zip[[#This Row],[Datum]],21))&gt;51),RIGHT(YEAR(jaar_zip[[#This Row],[Datum]])-1,2),RIGHT(YEAR(jaar_zip[[#This Row],[Datum]]),2))&amp;"-"&amp; TEXT(WEEKNUM(jaar_zip[[#This Row],[Datum]],21),"00")</f>
        <v>24-05</v>
      </c>
      <c r="L2959" s="101">
        <f>MONTH(jaar_zip[[#This Row],[Datum]])</f>
        <v>1</v>
      </c>
      <c r="M2959" s="101">
        <f>IF(ISNUMBER(jaar_zip[[#This Row],[etmaaltemperatuur]]),IF(jaar_zip[[#This Row],[etmaaltemperatuur]]&lt;stookgrens,stookgrens-jaar_zip[[#This Row],[etmaaltemperatuur]],0),"")</f>
        <v>9</v>
      </c>
      <c r="N2959" s="101">
        <f>IF(ISNUMBER(jaar_zip[[#This Row],[graaddagen]]),IF(OR(MONTH(jaar_zip[[#This Row],[Datum]])=1,MONTH(jaar_zip[[#This Row],[Datum]])=2,MONTH(jaar_zip[[#This Row],[Datum]])=11,MONTH(jaar_zip[[#This Row],[Datum]])=12),1.1,IF(OR(MONTH(jaar_zip[[#This Row],[Datum]])=3,MONTH(jaar_zip[[#This Row],[Datum]])=10),1,0.8))*jaar_zip[[#This Row],[graaddagen]],"")</f>
        <v>9.9</v>
      </c>
      <c r="O2959" s="101">
        <f>IF(ISNUMBER(jaar_zip[[#This Row],[etmaaltemperatuur]]),IF(jaar_zip[[#This Row],[etmaaltemperatuur]]&gt;stookgrens,jaar_zip[[#This Row],[etmaaltemperatuur]]-stookgrens,0),"")</f>
        <v>0</v>
      </c>
    </row>
    <row r="2960" spans="1:15" x14ac:dyDescent="0.3">
      <c r="A2960">
        <v>340</v>
      </c>
      <c r="B2960">
        <v>20240131</v>
      </c>
      <c r="C2960">
        <v>3.9</v>
      </c>
      <c r="D2960">
        <v>6.9</v>
      </c>
      <c r="F2960">
        <v>1</v>
      </c>
      <c r="G2960">
        <v>1031</v>
      </c>
      <c r="H2960">
        <v>81</v>
      </c>
      <c r="I2960" s="101" t="s">
        <v>36</v>
      </c>
      <c r="J2960" s="1">
        <f>DATEVALUE(RIGHT(jaar_zip[[#This Row],[YYYYMMDD]],2)&amp;"-"&amp;MID(jaar_zip[[#This Row],[YYYYMMDD]],5,2)&amp;"-"&amp;LEFT(jaar_zip[[#This Row],[YYYYMMDD]],4))</f>
        <v>45322</v>
      </c>
      <c r="K2960" s="101" t="str">
        <f>IF(AND(VALUE(MONTH(jaar_zip[[#This Row],[Datum]]))=1,VALUE(WEEKNUM(jaar_zip[[#This Row],[Datum]],21))&gt;51),RIGHT(YEAR(jaar_zip[[#This Row],[Datum]])-1,2),RIGHT(YEAR(jaar_zip[[#This Row],[Datum]]),2))&amp;"-"&amp; TEXT(WEEKNUM(jaar_zip[[#This Row],[Datum]],21),"00")</f>
        <v>24-05</v>
      </c>
      <c r="L2960" s="101">
        <f>MONTH(jaar_zip[[#This Row],[Datum]])</f>
        <v>1</v>
      </c>
      <c r="M2960" s="101">
        <f>IF(ISNUMBER(jaar_zip[[#This Row],[etmaaltemperatuur]]),IF(jaar_zip[[#This Row],[etmaaltemperatuur]]&lt;stookgrens,stookgrens-jaar_zip[[#This Row],[etmaaltemperatuur]],0),"")</f>
        <v>11.1</v>
      </c>
      <c r="N2960" s="101">
        <f>IF(ISNUMBER(jaar_zip[[#This Row],[graaddagen]]),IF(OR(MONTH(jaar_zip[[#This Row],[Datum]])=1,MONTH(jaar_zip[[#This Row],[Datum]])=2,MONTH(jaar_zip[[#This Row],[Datum]])=11,MONTH(jaar_zip[[#This Row],[Datum]])=12),1.1,IF(OR(MONTH(jaar_zip[[#This Row],[Datum]])=3,MONTH(jaar_zip[[#This Row],[Datum]])=10),1,0.8))*jaar_zip[[#This Row],[graaddagen]],"")</f>
        <v>12.21</v>
      </c>
      <c r="O2960" s="101">
        <f>IF(ISNUMBER(jaar_zip[[#This Row],[etmaaltemperatuur]]),IF(jaar_zip[[#This Row],[etmaaltemperatuur]]&gt;stookgrens,jaar_zip[[#This Row],[etmaaltemperatuur]]-stookgrens,0),"")</f>
        <v>0</v>
      </c>
    </row>
    <row r="2961" spans="1:15" x14ac:dyDescent="0.3">
      <c r="A2961">
        <v>340</v>
      </c>
      <c r="B2961">
        <v>20240201</v>
      </c>
      <c r="C2961">
        <v>3.5</v>
      </c>
      <c r="D2961">
        <v>6</v>
      </c>
      <c r="F2961">
        <v>3.7</v>
      </c>
      <c r="G2961">
        <v>1031.3</v>
      </c>
      <c r="H2961">
        <v>88</v>
      </c>
      <c r="I2961" s="101" t="s">
        <v>36</v>
      </c>
      <c r="J2961" s="1">
        <f>DATEVALUE(RIGHT(jaar_zip[[#This Row],[YYYYMMDD]],2)&amp;"-"&amp;MID(jaar_zip[[#This Row],[YYYYMMDD]],5,2)&amp;"-"&amp;LEFT(jaar_zip[[#This Row],[YYYYMMDD]],4))</f>
        <v>45323</v>
      </c>
      <c r="K2961" s="101" t="str">
        <f>IF(AND(VALUE(MONTH(jaar_zip[[#This Row],[Datum]]))=1,VALUE(WEEKNUM(jaar_zip[[#This Row],[Datum]],21))&gt;51),RIGHT(YEAR(jaar_zip[[#This Row],[Datum]])-1,2),RIGHT(YEAR(jaar_zip[[#This Row],[Datum]]),2))&amp;"-"&amp; TEXT(WEEKNUM(jaar_zip[[#This Row],[Datum]],21),"00")</f>
        <v>24-05</v>
      </c>
      <c r="L2961" s="101">
        <f>MONTH(jaar_zip[[#This Row],[Datum]])</f>
        <v>2</v>
      </c>
      <c r="M2961" s="101">
        <f>IF(ISNUMBER(jaar_zip[[#This Row],[etmaaltemperatuur]]),IF(jaar_zip[[#This Row],[etmaaltemperatuur]]&lt;stookgrens,stookgrens-jaar_zip[[#This Row],[etmaaltemperatuur]],0),"")</f>
        <v>12</v>
      </c>
      <c r="N2961" s="101">
        <f>IF(ISNUMBER(jaar_zip[[#This Row],[graaddagen]]),IF(OR(MONTH(jaar_zip[[#This Row],[Datum]])=1,MONTH(jaar_zip[[#This Row],[Datum]])=2,MONTH(jaar_zip[[#This Row],[Datum]])=11,MONTH(jaar_zip[[#This Row],[Datum]])=12),1.1,IF(OR(MONTH(jaar_zip[[#This Row],[Datum]])=3,MONTH(jaar_zip[[#This Row],[Datum]])=10),1,0.8))*jaar_zip[[#This Row],[graaddagen]],"")</f>
        <v>13.200000000000001</v>
      </c>
      <c r="O2961" s="101">
        <f>IF(ISNUMBER(jaar_zip[[#This Row],[etmaaltemperatuur]]),IF(jaar_zip[[#This Row],[etmaaltemperatuur]]&gt;stookgrens,jaar_zip[[#This Row],[etmaaltemperatuur]]-stookgrens,0),"")</f>
        <v>0</v>
      </c>
    </row>
    <row r="2962" spans="1:15" x14ac:dyDescent="0.3">
      <c r="A2962">
        <v>340</v>
      </c>
      <c r="B2962">
        <v>20240202</v>
      </c>
      <c r="C2962">
        <v>6.1</v>
      </c>
      <c r="D2962">
        <v>8</v>
      </c>
      <c r="F2962">
        <v>0</v>
      </c>
      <c r="G2962">
        <v>1028.8</v>
      </c>
      <c r="H2962">
        <v>88</v>
      </c>
      <c r="I2962" s="101" t="s">
        <v>36</v>
      </c>
      <c r="J2962" s="1">
        <f>DATEVALUE(RIGHT(jaar_zip[[#This Row],[YYYYMMDD]],2)&amp;"-"&amp;MID(jaar_zip[[#This Row],[YYYYMMDD]],5,2)&amp;"-"&amp;LEFT(jaar_zip[[#This Row],[YYYYMMDD]],4))</f>
        <v>45324</v>
      </c>
      <c r="K2962" s="101" t="str">
        <f>IF(AND(VALUE(MONTH(jaar_zip[[#This Row],[Datum]]))=1,VALUE(WEEKNUM(jaar_zip[[#This Row],[Datum]],21))&gt;51),RIGHT(YEAR(jaar_zip[[#This Row],[Datum]])-1,2),RIGHT(YEAR(jaar_zip[[#This Row],[Datum]]),2))&amp;"-"&amp; TEXT(WEEKNUM(jaar_zip[[#This Row],[Datum]],21),"00")</f>
        <v>24-05</v>
      </c>
      <c r="L2962" s="101">
        <f>MONTH(jaar_zip[[#This Row],[Datum]])</f>
        <v>2</v>
      </c>
      <c r="M2962" s="101">
        <f>IF(ISNUMBER(jaar_zip[[#This Row],[etmaaltemperatuur]]),IF(jaar_zip[[#This Row],[etmaaltemperatuur]]&lt;stookgrens,stookgrens-jaar_zip[[#This Row],[etmaaltemperatuur]],0),"")</f>
        <v>10</v>
      </c>
      <c r="N2962" s="101">
        <f>IF(ISNUMBER(jaar_zip[[#This Row],[graaddagen]]),IF(OR(MONTH(jaar_zip[[#This Row],[Datum]])=1,MONTH(jaar_zip[[#This Row],[Datum]])=2,MONTH(jaar_zip[[#This Row],[Datum]])=11,MONTH(jaar_zip[[#This Row],[Datum]])=12),1.1,IF(OR(MONTH(jaar_zip[[#This Row],[Datum]])=3,MONTH(jaar_zip[[#This Row],[Datum]])=10),1,0.8))*jaar_zip[[#This Row],[graaddagen]],"")</f>
        <v>11</v>
      </c>
      <c r="O2962" s="101">
        <f>IF(ISNUMBER(jaar_zip[[#This Row],[etmaaltemperatuur]]),IF(jaar_zip[[#This Row],[etmaaltemperatuur]]&gt;stookgrens,jaar_zip[[#This Row],[etmaaltemperatuur]]-stookgrens,0),"")</f>
        <v>0</v>
      </c>
    </row>
    <row r="2963" spans="1:15" x14ac:dyDescent="0.3">
      <c r="A2963">
        <v>340</v>
      </c>
      <c r="B2963">
        <v>20240203</v>
      </c>
      <c r="C2963">
        <v>6.3</v>
      </c>
      <c r="D2963">
        <v>10.3</v>
      </c>
      <c r="F2963">
        <v>1.3</v>
      </c>
      <c r="G2963">
        <v>1026.4000000000001</v>
      </c>
      <c r="H2963">
        <v>90</v>
      </c>
      <c r="I2963" s="101" t="s">
        <v>36</v>
      </c>
      <c r="J2963" s="1">
        <f>DATEVALUE(RIGHT(jaar_zip[[#This Row],[YYYYMMDD]],2)&amp;"-"&amp;MID(jaar_zip[[#This Row],[YYYYMMDD]],5,2)&amp;"-"&amp;LEFT(jaar_zip[[#This Row],[YYYYMMDD]],4))</f>
        <v>45325</v>
      </c>
      <c r="K2963" s="101" t="str">
        <f>IF(AND(VALUE(MONTH(jaar_zip[[#This Row],[Datum]]))=1,VALUE(WEEKNUM(jaar_zip[[#This Row],[Datum]],21))&gt;51),RIGHT(YEAR(jaar_zip[[#This Row],[Datum]])-1,2),RIGHT(YEAR(jaar_zip[[#This Row],[Datum]]),2))&amp;"-"&amp; TEXT(WEEKNUM(jaar_zip[[#This Row],[Datum]],21),"00")</f>
        <v>24-05</v>
      </c>
      <c r="L2963" s="101">
        <f>MONTH(jaar_zip[[#This Row],[Datum]])</f>
        <v>2</v>
      </c>
      <c r="M2963" s="101">
        <f>IF(ISNUMBER(jaar_zip[[#This Row],[etmaaltemperatuur]]),IF(jaar_zip[[#This Row],[etmaaltemperatuur]]&lt;stookgrens,stookgrens-jaar_zip[[#This Row],[etmaaltemperatuur]],0),"")</f>
        <v>7.6999999999999993</v>
      </c>
      <c r="N2963" s="101">
        <f>IF(ISNUMBER(jaar_zip[[#This Row],[graaddagen]]),IF(OR(MONTH(jaar_zip[[#This Row],[Datum]])=1,MONTH(jaar_zip[[#This Row],[Datum]])=2,MONTH(jaar_zip[[#This Row],[Datum]])=11,MONTH(jaar_zip[[#This Row],[Datum]])=12),1.1,IF(OR(MONTH(jaar_zip[[#This Row],[Datum]])=3,MONTH(jaar_zip[[#This Row],[Datum]])=10),1,0.8))*jaar_zip[[#This Row],[graaddagen]],"")</f>
        <v>8.4700000000000006</v>
      </c>
      <c r="O2963" s="101">
        <f>IF(ISNUMBER(jaar_zip[[#This Row],[etmaaltemperatuur]]),IF(jaar_zip[[#This Row],[etmaaltemperatuur]]&gt;stookgrens,jaar_zip[[#This Row],[etmaaltemperatuur]]-stookgrens,0),"")</f>
        <v>0</v>
      </c>
    </row>
    <row r="2964" spans="1:15" x14ac:dyDescent="0.3">
      <c r="A2964">
        <v>340</v>
      </c>
      <c r="B2964">
        <v>20240204</v>
      </c>
      <c r="C2964">
        <v>7.9</v>
      </c>
      <c r="D2964">
        <v>10.9</v>
      </c>
      <c r="F2964">
        <v>0.4</v>
      </c>
      <c r="G2964">
        <v>1022.9</v>
      </c>
      <c r="H2964">
        <v>88</v>
      </c>
      <c r="I2964" s="101" t="s">
        <v>36</v>
      </c>
      <c r="J2964" s="1">
        <f>DATEVALUE(RIGHT(jaar_zip[[#This Row],[YYYYMMDD]],2)&amp;"-"&amp;MID(jaar_zip[[#This Row],[YYYYMMDD]],5,2)&amp;"-"&amp;LEFT(jaar_zip[[#This Row],[YYYYMMDD]],4))</f>
        <v>45326</v>
      </c>
      <c r="K2964" s="101" t="str">
        <f>IF(AND(VALUE(MONTH(jaar_zip[[#This Row],[Datum]]))=1,VALUE(WEEKNUM(jaar_zip[[#This Row],[Datum]],21))&gt;51),RIGHT(YEAR(jaar_zip[[#This Row],[Datum]])-1,2),RIGHT(YEAR(jaar_zip[[#This Row],[Datum]]),2))&amp;"-"&amp; TEXT(WEEKNUM(jaar_zip[[#This Row],[Datum]],21),"00")</f>
        <v>24-05</v>
      </c>
      <c r="L2964" s="101">
        <f>MONTH(jaar_zip[[#This Row],[Datum]])</f>
        <v>2</v>
      </c>
      <c r="M2964" s="101">
        <f>IF(ISNUMBER(jaar_zip[[#This Row],[etmaaltemperatuur]]),IF(jaar_zip[[#This Row],[etmaaltemperatuur]]&lt;stookgrens,stookgrens-jaar_zip[[#This Row],[etmaaltemperatuur]],0),"")</f>
        <v>7.1</v>
      </c>
      <c r="N2964" s="101">
        <f>IF(ISNUMBER(jaar_zip[[#This Row],[graaddagen]]),IF(OR(MONTH(jaar_zip[[#This Row],[Datum]])=1,MONTH(jaar_zip[[#This Row],[Datum]])=2,MONTH(jaar_zip[[#This Row],[Datum]])=11,MONTH(jaar_zip[[#This Row],[Datum]])=12),1.1,IF(OR(MONTH(jaar_zip[[#This Row],[Datum]])=3,MONTH(jaar_zip[[#This Row],[Datum]])=10),1,0.8))*jaar_zip[[#This Row],[graaddagen]],"")</f>
        <v>7.8100000000000005</v>
      </c>
      <c r="O2964" s="101">
        <f>IF(ISNUMBER(jaar_zip[[#This Row],[etmaaltemperatuur]]),IF(jaar_zip[[#This Row],[etmaaltemperatuur]]&gt;stookgrens,jaar_zip[[#This Row],[etmaaltemperatuur]]-stookgrens,0),"")</f>
        <v>0</v>
      </c>
    </row>
    <row r="2965" spans="1:15" x14ac:dyDescent="0.3">
      <c r="A2965">
        <v>340</v>
      </c>
      <c r="B2965">
        <v>20240205</v>
      </c>
      <c r="C2965">
        <v>7.5</v>
      </c>
      <c r="D2965">
        <v>9.5</v>
      </c>
      <c r="F2965">
        <v>0.1</v>
      </c>
      <c r="G2965">
        <v>1019.8</v>
      </c>
      <c r="H2965">
        <v>83</v>
      </c>
      <c r="I2965" s="101" t="s">
        <v>36</v>
      </c>
      <c r="J2965" s="1">
        <f>DATEVALUE(RIGHT(jaar_zip[[#This Row],[YYYYMMDD]],2)&amp;"-"&amp;MID(jaar_zip[[#This Row],[YYYYMMDD]],5,2)&amp;"-"&amp;LEFT(jaar_zip[[#This Row],[YYYYMMDD]],4))</f>
        <v>45327</v>
      </c>
      <c r="K2965" s="101" t="str">
        <f>IF(AND(VALUE(MONTH(jaar_zip[[#This Row],[Datum]]))=1,VALUE(WEEKNUM(jaar_zip[[#This Row],[Datum]],21))&gt;51),RIGHT(YEAR(jaar_zip[[#This Row],[Datum]])-1,2),RIGHT(YEAR(jaar_zip[[#This Row],[Datum]]),2))&amp;"-"&amp; TEXT(WEEKNUM(jaar_zip[[#This Row],[Datum]],21),"00")</f>
        <v>24-06</v>
      </c>
      <c r="L2965" s="101">
        <f>MONTH(jaar_zip[[#This Row],[Datum]])</f>
        <v>2</v>
      </c>
      <c r="M2965" s="101">
        <f>IF(ISNUMBER(jaar_zip[[#This Row],[etmaaltemperatuur]]),IF(jaar_zip[[#This Row],[etmaaltemperatuur]]&lt;stookgrens,stookgrens-jaar_zip[[#This Row],[etmaaltemperatuur]],0),"")</f>
        <v>8.5</v>
      </c>
      <c r="N2965" s="101">
        <f>IF(ISNUMBER(jaar_zip[[#This Row],[graaddagen]]),IF(OR(MONTH(jaar_zip[[#This Row],[Datum]])=1,MONTH(jaar_zip[[#This Row],[Datum]])=2,MONTH(jaar_zip[[#This Row],[Datum]])=11,MONTH(jaar_zip[[#This Row],[Datum]])=12),1.1,IF(OR(MONTH(jaar_zip[[#This Row],[Datum]])=3,MONTH(jaar_zip[[#This Row],[Datum]])=10),1,0.8))*jaar_zip[[#This Row],[graaddagen]],"")</f>
        <v>9.3500000000000014</v>
      </c>
      <c r="O2965" s="101">
        <f>IF(ISNUMBER(jaar_zip[[#This Row],[etmaaltemperatuur]]),IF(jaar_zip[[#This Row],[etmaaltemperatuur]]&gt;stookgrens,jaar_zip[[#This Row],[etmaaltemperatuur]]-stookgrens,0),"")</f>
        <v>0</v>
      </c>
    </row>
    <row r="2966" spans="1:15" x14ac:dyDescent="0.3">
      <c r="A2966">
        <v>340</v>
      </c>
      <c r="B2966">
        <v>20240206</v>
      </c>
      <c r="C2966">
        <v>8.9</v>
      </c>
      <c r="D2966">
        <v>11</v>
      </c>
      <c r="F2966">
        <v>6.7</v>
      </c>
      <c r="G2966">
        <v>1010.1</v>
      </c>
      <c r="H2966">
        <v>82</v>
      </c>
      <c r="I2966" s="101" t="s">
        <v>36</v>
      </c>
      <c r="J2966" s="1">
        <f>DATEVALUE(RIGHT(jaar_zip[[#This Row],[YYYYMMDD]],2)&amp;"-"&amp;MID(jaar_zip[[#This Row],[YYYYMMDD]],5,2)&amp;"-"&amp;LEFT(jaar_zip[[#This Row],[YYYYMMDD]],4))</f>
        <v>45328</v>
      </c>
      <c r="K2966" s="101" t="str">
        <f>IF(AND(VALUE(MONTH(jaar_zip[[#This Row],[Datum]]))=1,VALUE(WEEKNUM(jaar_zip[[#This Row],[Datum]],21))&gt;51),RIGHT(YEAR(jaar_zip[[#This Row],[Datum]])-1,2),RIGHT(YEAR(jaar_zip[[#This Row],[Datum]]),2))&amp;"-"&amp; TEXT(WEEKNUM(jaar_zip[[#This Row],[Datum]],21),"00")</f>
        <v>24-06</v>
      </c>
      <c r="L2966" s="101">
        <f>MONTH(jaar_zip[[#This Row],[Datum]])</f>
        <v>2</v>
      </c>
      <c r="M2966" s="101">
        <f>IF(ISNUMBER(jaar_zip[[#This Row],[etmaaltemperatuur]]),IF(jaar_zip[[#This Row],[etmaaltemperatuur]]&lt;stookgrens,stookgrens-jaar_zip[[#This Row],[etmaaltemperatuur]],0),"")</f>
        <v>7</v>
      </c>
      <c r="N2966" s="101">
        <f>IF(ISNUMBER(jaar_zip[[#This Row],[graaddagen]]),IF(OR(MONTH(jaar_zip[[#This Row],[Datum]])=1,MONTH(jaar_zip[[#This Row],[Datum]])=2,MONTH(jaar_zip[[#This Row],[Datum]])=11,MONTH(jaar_zip[[#This Row],[Datum]])=12),1.1,IF(OR(MONTH(jaar_zip[[#This Row],[Datum]])=3,MONTH(jaar_zip[[#This Row],[Datum]])=10),1,0.8))*jaar_zip[[#This Row],[graaddagen]],"")</f>
        <v>7.7000000000000011</v>
      </c>
      <c r="O2966" s="101">
        <f>IF(ISNUMBER(jaar_zip[[#This Row],[etmaaltemperatuur]]),IF(jaar_zip[[#This Row],[etmaaltemperatuur]]&gt;stookgrens,jaar_zip[[#This Row],[etmaaltemperatuur]]-stookgrens,0),"")</f>
        <v>0</v>
      </c>
    </row>
    <row r="2967" spans="1:15" x14ac:dyDescent="0.3">
      <c r="A2967">
        <v>340</v>
      </c>
      <c r="B2967">
        <v>20240207</v>
      </c>
      <c r="C2967">
        <v>2</v>
      </c>
      <c r="D2967">
        <v>4.0999999999999996</v>
      </c>
      <c r="F2967">
        <v>16.600000000000001</v>
      </c>
      <c r="G2967">
        <v>1005.2</v>
      </c>
      <c r="H2967">
        <v>92</v>
      </c>
      <c r="I2967" s="101" t="s">
        <v>36</v>
      </c>
      <c r="J2967" s="1">
        <f>DATEVALUE(RIGHT(jaar_zip[[#This Row],[YYYYMMDD]],2)&amp;"-"&amp;MID(jaar_zip[[#This Row],[YYYYMMDD]],5,2)&amp;"-"&amp;LEFT(jaar_zip[[#This Row],[YYYYMMDD]],4))</f>
        <v>45329</v>
      </c>
      <c r="K2967" s="101" t="str">
        <f>IF(AND(VALUE(MONTH(jaar_zip[[#This Row],[Datum]]))=1,VALUE(WEEKNUM(jaar_zip[[#This Row],[Datum]],21))&gt;51),RIGHT(YEAR(jaar_zip[[#This Row],[Datum]])-1,2),RIGHT(YEAR(jaar_zip[[#This Row],[Datum]]),2))&amp;"-"&amp; TEXT(WEEKNUM(jaar_zip[[#This Row],[Datum]],21),"00")</f>
        <v>24-06</v>
      </c>
      <c r="L2967" s="101">
        <f>MONTH(jaar_zip[[#This Row],[Datum]])</f>
        <v>2</v>
      </c>
      <c r="M2967" s="101">
        <f>IF(ISNUMBER(jaar_zip[[#This Row],[etmaaltemperatuur]]),IF(jaar_zip[[#This Row],[etmaaltemperatuur]]&lt;stookgrens,stookgrens-jaar_zip[[#This Row],[etmaaltemperatuur]],0),"")</f>
        <v>13.9</v>
      </c>
      <c r="N2967" s="101">
        <f>IF(ISNUMBER(jaar_zip[[#This Row],[graaddagen]]),IF(OR(MONTH(jaar_zip[[#This Row],[Datum]])=1,MONTH(jaar_zip[[#This Row],[Datum]])=2,MONTH(jaar_zip[[#This Row],[Datum]])=11,MONTH(jaar_zip[[#This Row],[Datum]])=12),1.1,IF(OR(MONTH(jaar_zip[[#This Row],[Datum]])=3,MONTH(jaar_zip[[#This Row],[Datum]])=10),1,0.8))*jaar_zip[[#This Row],[graaddagen]],"")</f>
        <v>15.290000000000001</v>
      </c>
      <c r="O2967" s="101">
        <f>IF(ISNUMBER(jaar_zip[[#This Row],[etmaaltemperatuur]]),IF(jaar_zip[[#This Row],[etmaaltemperatuur]]&gt;stookgrens,jaar_zip[[#This Row],[etmaaltemperatuur]]-stookgrens,0),"")</f>
        <v>0</v>
      </c>
    </row>
    <row r="2968" spans="1:15" x14ac:dyDescent="0.3">
      <c r="A2968">
        <v>340</v>
      </c>
      <c r="B2968">
        <v>20240208</v>
      </c>
      <c r="C2968">
        <v>3.1</v>
      </c>
      <c r="D2968">
        <v>5.8</v>
      </c>
      <c r="F2968">
        <v>18.399999999999999</v>
      </c>
      <c r="G2968">
        <v>995.4</v>
      </c>
      <c r="H2968">
        <v>95</v>
      </c>
      <c r="I2968" s="101" t="s">
        <v>36</v>
      </c>
      <c r="J2968" s="1">
        <f>DATEVALUE(RIGHT(jaar_zip[[#This Row],[YYYYMMDD]],2)&amp;"-"&amp;MID(jaar_zip[[#This Row],[YYYYMMDD]],5,2)&amp;"-"&amp;LEFT(jaar_zip[[#This Row],[YYYYMMDD]],4))</f>
        <v>45330</v>
      </c>
      <c r="K2968" s="101" t="str">
        <f>IF(AND(VALUE(MONTH(jaar_zip[[#This Row],[Datum]]))=1,VALUE(WEEKNUM(jaar_zip[[#This Row],[Datum]],21))&gt;51),RIGHT(YEAR(jaar_zip[[#This Row],[Datum]])-1,2),RIGHT(YEAR(jaar_zip[[#This Row],[Datum]]),2))&amp;"-"&amp; TEXT(WEEKNUM(jaar_zip[[#This Row],[Datum]],21),"00")</f>
        <v>24-06</v>
      </c>
      <c r="L2968" s="101">
        <f>MONTH(jaar_zip[[#This Row],[Datum]])</f>
        <v>2</v>
      </c>
      <c r="M2968" s="101">
        <f>IF(ISNUMBER(jaar_zip[[#This Row],[etmaaltemperatuur]]),IF(jaar_zip[[#This Row],[etmaaltemperatuur]]&lt;stookgrens,stookgrens-jaar_zip[[#This Row],[etmaaltemperatuur]],0),"")</f>
        <v>12.2</v>
      </c>
      <c r="N2968" s="101">
        <f>IF(ISNUMBER(jaar_zip[[#This Row],[graaddagen]]),IF(OR(MONTH(jaar_zip[[#This Row],[Datum]])=1,MONTH(jaar_zip[[#This Row],[Datum]])=2,MONTH(jaar_zip[[#This Row],[Datum]])=11,MONTH(jaar_zip[[#This Row],[Datum]])=12),1.1,IF(OR(MONTH(jaar_zip[[#This Row],[Datum]])=3,MONTH(jaar_zip[[#This Row],[Datum]])=10),1,0.8))*jaar_zip[[#This Row],[graaddagen]],"")</f>
        <v>13.42</v>
      </c>
      <c r="O2968" s="101">
        <f>IF(ISNUMBER(jaar_zip[[#This Row],[etmaaltemperatuur]]),IF(jaar_zip[[#This Row],[etmaaltemperatuur]]&gt;stookgrens,jaar_zip[[#This Row],[etmaaltemperatuur]]-stookgrens,0),"")</f>
        <v>0</v>
      </c>
    </row>
    <row r="2969" spans="1:15" x14ac:dyDescent="0.3">
      <c r="A2969">
        <v>340</v>
      </c>
      <c r="B2969">
        <v>20240209</v>
      </c>
      <c r="C2969">
        <v>4.3</v>
      </c>
      <c r="D2969">
        <v>11.6</v>
      </c>
      <c r="F2969">
        <v>2.7</v>
      </c>
      <c r="G2969">
        <v>983.6</v>
      </c>
      <c r="H2969">
        <v>82</v>
      </c>
      <c r="I2969" s="101" t="s">
        <v>36</v>
      </c>
      <c r="J2969" s="1">
        <f>DATEVALUE(RIGHT(jaar_zip[[#This Row],[YYYYMMDD]],2)&amp;"-"&amp;MID(jaar_zip[[#This Row],[YYYYMMDD]],5,2)&amp;"-"&amp;LEFT(jaar_zip[[#This Row],[YYYYMMDD]],4))</f>
        <v>45331</v>
      </c>
      <c r="K2969" s="101" t="str">
        <f>IF(AND(VALUE(MONTH(jaar_zip[[#This Row],[Datum]]))=1,VALUE(WEEKNUM(jaar_zip[[#This Row],[Datum]],21))&gt;51),RIGHT(YEAR(jaar_zip[[#This Row],[Datum]])-1,2),RIGHT(YEAR(jaar_zip[[#This Row],[Datum]]),2))&amp;"-"&amp; TEXT(WEEKNUM(jaar_zip[[#This Row],[Datum]],21),"00")</f>
        <v>24-06</v>
      </c>
      <c r="L2969" s="101">
        <f>MONTH(jaar_zip[[#This Row],[Datum]])</f>
        <v>2</v>
      </c>
      <c r="M2969" s="101">
        <f>IF(ISNUMBER(jaar_zip[[#This Row],[etmaaltemperatuur]]),IF(jaar_zip[[#This Row],[etmaaltemperatuur]]&lt;stookgrens,stookgrens-jaar_zip[[#This Row],[etmaaltemperatuur]],0),"")</f>
        <v>6.4</v>
      </c>
      <c r="N2969" s="101">
        <f>IF(ISNUMBER(jaar_zip[[#This Row],[graaddagen]]),IF(OR(MONTH(jaar_zip[[#This Row],[Datum]])=1,MONTH(jaar_zip[[#This Row],[Datum]])=2,MONTH(jaar_zip[[#This Row],[Datum]])=11,MONTH(jaar_zip[[#This Row],[Datum]])=12),1.1,IF(OR(MONTH(jaar_zip[[#This Row],[Datum]])=3,MONTH(jaar_zip[[#This Row],[Datum]])=10),1,0.8))*jaar_zip[[#This Row],[graaddagen]],"")</f>
        <v>7.0400000000000009</v>
      </c>
      <c r="O2969" s="101">
        <f>IF(ISNUMBER(jaar_zip[[#This Row],[etmaaltemperatuur]]),IF(jaar_zip[[#This Row],[etmaaltemperatuur]]&gt;stookgrens,jaar_zip[[#This Row],[etmaaltemperatuur]]-stookgrens,0),"")</f>
        <v>0</v>
      </c>
    </row>
    <row r="2970" spans="1:15" x14ac:dyDescent="0.3">
      <c r="A2970">
        <v>340</v>
      </c>
      <c r="B2970">
        <v>20240210</v>
      </c>
      <c r="C2970">
        <v>2.2000000000000002</v>
      </c>
      <c r="D2970">
        <v>11</v>
      </c>
      <c r="F2970">
        <v>1.3</v>
      </c>
      <c r="G2970">
        <v>985.7</v>
      </c>
      <c r="H2970">
        <v>86</v>
      </c>
      <c r="I2970" s="101" t="s">
        <v>36</v>
      </c>
      <c r="J2970" s="1">
        <f>DATEVALUE(RIGHT(jaar_zip[[#This Row],[YYYYMMDD]],2)&amp;"-"&amp;MID(jaar_zip[[#This Row],[YYYYMMDD]],5,2)&amp;"-"&amp;LEFT(jaar_zip[[#This Row],[YYYYMMDD]],4))</f>
        <v>45332</v>
      </c>
      <c r="K2970" s="101" t="str">
        <f>IF(AND(VALUE(MONTH(jaar_zip[[#This Row],[Datum]]))=1,VALUE(WEEKNUM(jaar_zip[[#This Row],[Datum]],21))&gt;51),RIGHT(YEAR(jaar_zip[[#This Row],[Datum]])-1,2),RIGHT(YEAR(jaar_zip[[#This Row],[Datum]]),2))&amp;"-"&amp; TEXT(WEEKNUM(jaar_zip[[#This Row],[Datum]],21),"00")</f>
        <v>24-06</v>
      </c>
      <c r="L2970" s="101">
        <f>MONTH(jaar_zip[[#This Row],[Datum]])</f>
        <v>2</v>
      </c>
      <c r="M2970" s="101">
        <f>IF(ISNUMBER(jaar_zip[[#This Row],[etmaaltemperatuur]]),IF(jaar_zip[[#This Row],[etmaaltemperatuur]]&lt;stookgrens,stookgrens-jaar_zip[[#This Row],[etmaaltemperatuur]],0),"")</f>
        <v>7</v>
      </c>
      <c r="N2970" s="101">
        <f>IF(ISNUMBER(jaar_zip[[#This Row],[graaddagen]]),IF(OR(MONTH(jaar_zip[[#This Row],[Datum]])=1,MONTH(jaar_zip[[#This Row],[Datum]])=2,MONTH(jaar_zip[[#This Row],[Datum]])=11,MONTH(jaar_zip[[#This Row],[Datum]])=12),1.1,IF(OR(MONTH(jaar_zip[[#This Row],[Datum]])=3,MONTH(jaar_zip[[#This Row],[Datum]])=10),1,0.8))*jaar_zip[[#This Row],[graaddagen]],"")</f>
        <v>7.7000000000000011</v>
      </c>
      <c r="O2970" s="101">
        <f>IF(ISNUMBER(jaar_zip[[#This Row],[etmaaltemperatuur]]),IF(jaar_zip[[#This Row],[etmaaltemperatuur]]&gt;stookgrens,jaar_zip[[#This Row],[etmaaltemperatuur]]-stookgrens,0),"")</f>
        <v>0</v>
      </c>
    </row>
    <row r="2971" spans="1:15" x14ac:dyDescent="0.3">
      <c r="A2971">
        <v>340</v>
      </c>
      <c r="B2971">
        <v>20240211</v>
      </c>
      <c r="C2971">
        <v>2.9</v>
      </c>
      <c r="D2971">
        <v>8.5</v>
      </c>
      <c r="F2971">
        <v>5.9</v>
      </c>
      <c r="G2971">
        <v>991.2</v>
      </c>
      <c r="H2971">
        <v>91</v>
      </c>
      <c r="I2971" s="101" t="s">
        <v>36</v>
      </c>
      <c r="J2971" s="1">
        <f>DATEVALUE(RIGHT(jaar_zip[[#This Row],[YYYYMMDD]],2)&amp;"-"&amp;MID(jaar_zip[[#This Row],[YYYYMMDD]],5,2)&amp;"-"&amp;LEFT(jaar_zip[[#This Row],[YYYYMMDD]],4))</f>
        <v>45333</v>
      </c>
      <c r="K2971" s="101" t="str">
        <f>IF(AND(VALUE(MONTH(jaar_zip[[#This Row],[Datum]]))=1,VALUE(WEEKNUM(jaar_zip[[#This Row],[Datum]],21))&gt;51),RIGHT(YEAR(jaar_zip[[#This Row],[Datum]])-1,2),RIGHT(YEAR(jaar_zip[[#This Row],[Datum]]),2))&amp;"-"&amp; TEXT(WEEKNUM(jaar_zip[[#This Row],[Datum]],21),"00")</f>
        <v>24-06</v>
      </c>
      <c r="L2971" s="101">
        <f>MONTH(jaar_zip[[#This Row],[Datum]])</f>
        <v>2</v>
      </c>
      <c r="M2971" s="101">
        <f>IF(ISNUMBER(jaar_zip[[#This Row],[etmaaltemperatuur]]),IF(jaar_zip[[#This Row],[etmaaltemperatuur]]&lt;stookgrens,stookgrens-jaar_zip[[#This Row],[etmaaltemperatuur]],0),"")</f>
        <v>9.5</v>
      </c>
      <c r="N2971" s="101">
        <f>IF(ISNUMBER(jaar_zip[[#This Row],[graaddagen]]),IF(OR(MONTH(jaar_zip[[#This Row],[Datum]])=1,MONTH(jaar_zip[[#This Row],[Datum]])=2,MONTH(jaar_zip[[#This Row],[Datum]])=11,MONTH(jaar_zip[[#This Row],[Datum]])=12),1.1,IF(OR(MONTH(jaar_zip[[#This Row],[Datum]])=3,MONTH(jaar_zip[[#This Row],[Datum]])=10),1,0.8))*jaar_zip[[#This Row],[graaddagen]],"")</f>
        <v>10.450000000000001</v>
      </c>
      <c r="O2971" s="101">
        <f>IF(ISNUMBER(jaar_zip[[#This Row],[etmaaltemperatuur]]),IF(jaar_zip[[#This Row],[etmaaltemperatuur]]&gt;stookgrens,jaar_zip[[#This Row],[etmaaltemperatuur]]-stookgrens,0),"")</f>
        <v>0</v>
      </c>
    </row>
    <row r="2972" spans="1:15" x14ac:dyDescent="0.3">
      <c r="A2972">
        <v>340</v>
      </c>
      <c r="B2972">
        <v>20240212</v>
      </c>
      <c r="C2972">
        <v>3.7</v>
      </c>
      <c r="D2972">
        <v>6.5</v>
      </c>
      <c r="F2972">
        <v>0.2</v>
      </c>
      <c r="G2972">
        <v>1005.9</v>
      </c>
      <c r="H2972">
        <v>88</v>
      </c>
      <c r="I2972" s="101" t="s">
        <v>36</v>
      </c>
      <c r="J2972" s="1">
        <f>DATEVALUE(RIGHT(jaar_zip[[#This Row],[YYYYMMDD]],2)&amp;"-"&amp;MID(jaar_zip[[#This Row],[YYYYMMDD]],5,2)&amp;"-"&amp;LEFT(jaar_zip[[#This Row],[YYYYMMDD]],4))</f>
        <v>45334</v>
      </c>
      <c r="K2972" s="101" t="str">
        <f>IF(AND(VALUE(MONTH(jaar_zip[[#This Row],[Datum]]))=1,VALUE(WEEKNUM(jaar_zip[[#This Row],[Datum]],21))&gt;51),RIGHT(YEAR(jaar_zip[[#This Row],[Datum]])-1,2),RIGHT(YEAR(jaar_zip[[#This Row],[Datum]]),2))&amp;"-"&amp; TEXT(WEEKNUM(jaar_zip[[#This Row],[Datum]],21),"00")</f>
        <v>24-07</v>
      </c>
      <c r="L2972" s="101">
        <f>MONTH(jaar_zip[[#This Row],[Datum]])</f>
        <v>2</v>
      </c>
      <c r="M2972" s="101">
        <f>IF(ISNUMBER(jaar_zip[[#This Row],[etmaaltemperatuur]]),IF(jaar_zip[[#This Row],[etmaaltemperatuur]]&lt;stookgrens,stookgrens-jaar_zip[[#This Row],[etmaaltemperatuur]],0),"")</f>
        <v>11.5</v>
      </c>
      <c r="N2972" s="101">
        <f>IF(ISNUMBER(jaar_zip[[#This Row],[graaddagen]]),IF(OR(MONTH(jaar_zip[[#This Row],[Datum]])=1,MONTH(jaar_zip[[#This Row],[Datum]])=2,MONTH(jaar_zip[[#This Row],[Datum]])=11,MONTH(jaar_zip[[#This Row],[Datum]])=12),1.1,IF(OR(MONTH(jaar_zip[[#This Row],[Datum]])=3,MONTH(jaar_zip[[#This Row],[Datum]])=10),1,0.8))*jaar_zip[[#This Row],[graaddagen]],"")</f>
        <v>12.65</v>
      </c>
      <c r="O2972" s="101">
        <f>IF(ISNUMBER(jaar_zip[[#This Row],[etmaaltemperatuur]]),IF(jaar_zip[[#This Row],[etmaaltemperatuur]]&gt;stookgrens,jaar_zip[[#This Row],[etmaaltemperatuur]]-stookgrens,0),"")</f>
        <v>0</v>
      </c>
    </row>
    <row r="2973" spans="1:15" x14ac:dyDescent="0.3">
      <c r="A2973">
        <v>340</v>
      </c>
      <c r="B2973">
        <v>20240213</v>
      </c>
      <c r="C2973">
        <v>4</v>
      </c>
      <c r="D2973">
        <v>7.3</v>
      </c>
      <c r="F2973">
        <v>0.8</v>
      </c>
      <c r="G2973">
        <v>1015.5</v>
      </c>
      <c r="H2973">
        <v>80</v>
      </c>
      <c r="I2973" s="101" t="s">
        <v>36</v>
      </c>
      <c r="J2973" s="1">
        <f>DATEVALUE(RIGHT(jaar_zip[[#This Row],[YYYYMMDD]],2)&amp;"-"&amp;MID(jaar_zip[[#This Row],[YYYYMMDD]],5,2)&amp;"-"&amp;LEFT(jaar_zip[[#This Row],[YYYYMMDD]],4))</f>
        <v>45335</v>
      </c>
      <c r="K2973" s="101" t="str">
        <f>IF(AND(VALUE(MONTH(jaar_zip[[#This Row],[Datum]]))=1,VALUE(WEEKNUM(jaar_zip[[#This Row],[Datum]],21))&gt;51),RIGHT(YEAR(jaar_zip[[#This Row],[Datum]])-1,2),RIGHT(YEAR(jaar_zip[[#This Row],[Datum]]),2))&amp;"-"&amp; TEXT(WEEKNUM(jaar_zip[[#This Row],[Datum]],21),"00")</f>
        <v>24-07</v>
      </c>
      <c r="L2973" s="101">
        <f>MONTH(jaar_zip[[#This Row],[Datum]])</f>
        <v>2</v>
      </c>
      <c r="M2973" s="101">
        <f>IF(ISNUMBER(jaar_zip[[#This Row],[etmaaltemperatuur]]),IF(jaar_zip[[#This Row],[etmaaltemperatuur]]&lt;stookgrens,stookgrens-jaar_zip[[#This Row],[etmaaltemperatuur]],0),"")</f>
        <v>10.7</v>
      </c>
      <c r="N2973" s="101">
        <f>IF(ISNUMBER(jaar_zip[[#This Row],[graaddagen]]),IF(OR(MONTH(jaar_zip[[#This Row],[Datum]])=1,MONTH(jaar_zip[[#This Row],[Datum]])=2,MONTH(jaar_zip[[#This Row],[Datum]])=11,MONTH(jaar_zip[[#This Row],[Datum]])=12),1.1,IF(OR(MONTH(jaar_zip[[#This Row],[Datum]])=3,MONTH(jaar_zip[[#This Row],[Datum]])=10),1,0.8))*jaar_zip[[#This Row],[graaddagen]],"")</f>
        <v>11.77</v>
      </c>
      <c r="O2973" s="101">
        <f>IF(ISNUMBER(jaar_zip[[#This Row],[etmaaltemperatuur]]),IF(jaar_zip[[#This Row],[etmaaltemperatuur]]&gt;stookgrens,jaar_zip[[#This Row],[etmaaltemperatuur]]-stookgrens,0),"")</f>
        <v>0</v>
      </c>
    </row>
    <row r="2974" spans="1:15" x14ac:dyDescent="0.3">
      <c r="A2974">
        <v>340</v>
      </c>
      <c r="B2974">
        <v>20240214</v>
      </c>
      <c r="C2974">
        <v>5.4</v>
      </c>
      <c r="D2974">
        <v>11.6</v>
      </c>
      <c r="F2974">
        <v>2.7</v>
      </c>
      <c r="G2974">
        <v>1015.4</v>
      </c>
      <c r="H2974">
        <v>91</v>
      </c>
      <c r="I2974" s="101" t="s">
        <v>36</v>
      </c>
      <c r="J2974" s="1">
        <f>DATEVALUE(RIGHT(jaar_zip[[#This Row],[YYYYMMDD]],2)&amp;"-"&amp;MID(jaar_zip[[#This Row],[YYYYMMDD]],5,2)&amp;"-"&amp;LEFT(jaar_zip[[#This Row],[YYYYMMDD]],4))</f>
        <v>45336</v>
      </c>
      <c r="K2974" s="101" t="str">
        <f>IF(AND(VALUE(MONTH(jaar_zip[[#This Row],[Datum]]))=1,VALUE(WEEKNUM(jaar_zip[[#This Row],[Datum]],21))&gt;51),RIGHT(YEAR(jaar_zip[[#This Row],[Datum]])-1,2),RIGHT(YEAR(jaar_zip[[#This Row],[Datum]]),2))&amp;"-"&amp; TEXT(WEEKNUM(jaar_zip[[#This Row],[Datum]],21),"00")</f>
        <v>24-07</v>
      </c>
      <c r="L2974" s="101">
        <f>MONTH(jaar_zip[[#This Row],[Datum]])</f>
        <v>2</v>
      </c>
      <c r="M2974" s="101">
        <f>IF(ISNUMBER(jaar_zip[[#This Row],[etmaaltemperatuur]]),IF(jaar_zip[[#This Row],[etmaaltemperatuur]]&lt;stookgrens,stookgrens-jaar_zip[[#This Row],[etmaaltemperatuur]],0),"")</f>
        <v>6.4</v>
      </c>
      <c r="N2974" s="101">
        <f>IF(ISNUMBER(jaar_zip[[#This Row],[graaddagen]]),IF(OR(MONTH(jaar_zip[[#This Row],[Datum]])=1,MONTH(jaar_zip[[#This Row],[Datum]])=2,MONTH(jaar_zip[[#This Row],[Datum]])=11,MONTH(jaar_zip[[#This Row],[Datum]])=12),1.1,IF(OR(MONTH(jaar_zip[[#This Row],[Datum]])=3,MONTH(jaar_zip[[#This Row],[Datum]])=10),1,0.8))*jaar_zip[[#This Row],[graaddagen]],"")</f>
        <v>7.0400000000000009</v>
      </c>
      <c r="O2974" s="101">
        <f>IF(ISNUMBER(jaar_zip[[#This Row],[etmaaltemperatuur]]),IF(jaar_zip[[#This Row],[etmaaltemperatuur]]&gt;stookgrens,jaar_zip[[#This Row],[etmaaltemperatuur]]-stookgrens,0),"")</f>
        <v>0</v>
      </c>
    </row>
    <row r="2975" spans="1:15" x14ac:dyDescent="0.3">
      <c r="A2975">
        <v>340</v>
      </c>
      <c r="B2975">
        <v>20240215</v>
      </c>
      <c r="C2975">
        <v>2.8</v>
      </c>
      <c r="D2975">
        <v>13.9</v>
      </c>
      <c r="F2975">
        <v>6.4</v>
      </c>
      <c r="G2975">
        <v>1012.4</v>
      </c>
      <c r="H2975">
        <v>78</v>
      </c>
      <c r="I2975" s="101" t="s">
        <v>36</v>
      </c>
      <c r="J2975" s="1">
        <f>DATEVALUE(RIGHT(jaar_zip[[#This Row],[YYYYMMDD]],2)&amp;"-"&amp;MID(jaar_zip[[#This Row],[YYYYMMDD]],5,2)&amp;"-"&amp;LEFT(jaar_zip[[#This Row],[YYYYMMDD]],4))</f>
        <v>45337</v>
      </c>
      <c r="K2975" s="101" t="str">
        <f>IF(AND(VALUE(MONTH(jaar_zip[[#This Row],[Datum]]))=1,VALUE(WEEKNUM(jaar_zip[[#This Row],[Datum]],21))&gt;51),RIGHT(YEAR(jaar_zip[[#This Row],[Datum]])-1,2),RIGHT(YEAR(jaar_zip[[#This Row],[Datum]]),2))&amp;"-"&amp; TEXT(WEEKNUM(jaar_zip[[#This Row],[Datum]],21),"00")</f>
        <v>24-07</v>
      </c>
      <c r="L2975" s="101">
        <f>MONTH(jaar_zip[[#This Row],[Datum]])</f>
        <v>2</v>
      </c>
      <c r="M2975" s="101">
        <f>IF(ISNUMBER(jaar_zip[[#This Row],[etmaaltemperatuur]]),IF(jaar_zip[[#This Row],[etmaaltemperatuur]]&lt;stookgrens,stookgrens-jaar_zip[[#This Row],[etmaaltemperatuur]],0),"")</f>
        <v>4.0999999999999996</v>
      </c>
      <c r="N2975" s="101">
        <f>IF(ISNUMBER(jaar_zip[[#This Row],[graaddagen]]),IF(OR(MONTH(jaar_zip[[#This Row],[Datum]])=1,MONTH(jaar_zip[[#This Row],[Datum]])=2,MONTH(jaar_zip[[#This Row],[Datum]])=11,MONTH(jaar_zip[[#This Row],[Datum]])=12),1.1,IF(OR(MONTH(jaar_zip[[#This Row],[Datum]])=3,MONTH(jaar_zip[[#This Row],[Datum]])=10),1,0.8))*jaar_zip[[#This Row],[graaddagen]],"")</f>
        <v>4.51</v>
      </c>
      <c r="O2975" s="101">
        <f>IF(ISNUMBER(jaar_zip[[#This Row],[etmaaltemperatuur]]),IF(jaar_zip[[#This Row],[etmaaltemperatuur]]&gt;stookgrens,jaar_zip[[#This Row],[etmaaltemperatuur]]-stookgrens,0),"")</f>
        <v>0</v>
      </c>
    </row>
    <row r="2976" spans="1:15" x14ac:dyDescent="0.3">
      <c r="A2976">
        <v>340</v>
      </c>
      <c r="B2976">
        <v>20240216</v>
      </c>
      <c r="C2976">
        <v>4</v>
      </c>
      <c r="D2976">
        <v>11.7</v>
      </c>
      <c r="F2976">
        <v>2.4</v>
      </c>
      <c r="G2976">
        <v>1015.3</v>
      </c>
      <c r="H2976">
        <v>83</v>
      </c>
      <c r="I2976" s="101" t="s">
        <v>36</v>
      </c>
      <c r="J2976" s="1">
        <f>DATEVALUE(RIGHT(jaar_zip[[#This Row],[YYYYMMDD]],2)&amp;"-"&amp;MID(jaar_zip[[#This Row],[YYYYMMDD]],5,2)&amp;"-"&amp;LEFT(jaar_zip[[#This Row],[YYYYMMDD]],4))</f>
        <v>45338</v>
      </c>
      <c r="K2976" s="101" t="str">
        <f>IF(AND(VALUE(MONTH(jaar_zip[[#This Row],[Datum]]))=1,VALUE(WEEKNUM(jaar_zip[[#This Row],[Datum]],21))&gt;51),RIGHT(YEAR(jaar_zip[[#This Row],[Datum]])-1,2),RIGHT(YEAR(jaar_zip[[#This Row],[Datum]]),2))&amp;"-"&amp; TEXT(WEEKNUM(jaar_zip[[#This Row],[Datum]],21),"00")</f>
        <v>24-07</v>
      </c>
      <c r="L2976" s="101">
        <f>MONTH(jaar_zip[[#This Row],[Datum]])</f>
        <v>2</v>
      </c>
      <c r="M2976" s="101">
        <f>IF(ISNUMBER(jaar_zip[[#This Row],[etmaaltemperatuur]]),IF(jaar_zip[[#This Row],[etmaaltemperatuur]]&lt;stookgrens,stookgrens-jaar_zip[[#This Row],[etmaaltemperatuur]],0),"")</f>
        <v>6.3000000000000007</v>
      </c>
      <c r="N2976" s="101">
        <f>IF(ISNUMBER(jaar_zip[[#This Row],[graaddagen]]),IF(OR(MONTH(jaar_zip[[#This Row],[Datum]])=1,MONTH(jaar_zip[[#This Row],[Datum]])=2,MONTH(jaar_zip[[#This Row],[Datum]])=11,MONTH(jaar_zip[[#This Row],[Datum]])=12),1.1,IF(OR(MONTH(jaar_zip[[#This Row],[Datum]])=3,MONTH(jaar_zip[[#This Row],[Datum]])=10),1,0.8))*jaar_zip[[#This Row],[graaddagen]],"")</f>
        <v>6.9300000000000015</v>
      </c>
      <c r="O2976" s="101">
        <f>IF(ISNUMBER(jaar_zip[[#This Row],[etmaaltemperatuur]]),IF(jaar_zip[[#This Row],[etmaaltemperatuur]]&gt;stookgrens,jaar_zip[[#This Row],[etmaaltemperatuur]]-stookgrens,0),"")</f>
        <v>0</v>
      </c>
    </row>
    <row r="2977" spans="1:15" x14ac:dyDescent="0.3">
      <c r="A2977">
        <v>340</v>
      </c>
      <c r="B2977">
        <v>20240217</v>
      </c>
      <c r="C2977">
        <v>3.1</v>
      </c>
      <c r="D2977">
        <v>11</v>
      </c>
      <c r="F2977">
        <v>-0.1</v>
      </c>
      <c r="G2977">
        <v>1030.7</v>
      </c>
      <c r="H2977">
        <v>81</v>
      </c>
      <c r="I2977" s="101" t="s">
        <v>36</v>
      </c>
      <c r="J2977" s="1">
        <f>DATEVALUE(RIGHT(jaar_zip[[#This Row],[YYYYMMDD]],2)&amp;"-"&amp;MID(jaar_zip[[#This Row],[YYYYMMDD]],5,2)&amp;"-"&amp;LEFT(jaar_zip[[#This Row],[YYYYMMDD]],4))</f>
        <v>45339</v>
      </c>
      <c r="K2977" s="101" t="str">
        <f>IF(AND(VALUE(MONTH(jaar_zip[[#This Row],[Datum]]))=1,VALUE(WEEKNUM(jaar_zip[[#This Row],[Datum]],21))&gt;51),RIGHT(YEAR(jaar_zip[[#This Row],[Datum]])-1,2),RIGHT(YEAR(jaar_zip[[#This Row],[Datum]]),2))&amp;"-"&amp; TEXT(WEEKNUM(jaar_zip[[#This Row],[Datum]],21),"00")</f>
        <v>24-07</v>
      </c>
      <c r="L2977" s="101">
        <f>MONTH(jaar_zip[[#This Row],[Datum]])</f>
        <v>2</v>
      </c>
      <c r="M2977" s="101">
        <f>IF(ISNUMBER(jaar_zip[[#This Row],[etmaaltemperatuur]]),IF(jaar_zip[[#This Row],[etmaaltemperatuur]]&lt;stookgrens,stookgrens-jaar_zip[[#This Row],[etmaaltemperatuur]],0),"")</f>
        <v>7</v>
      </c>
      <c r="N2977" s="101">
        <f>IF(ISNUMBER(jaar_zip[[#This Row],[graaddagen]]),IF(OR(MONTH(jaar_zip[[#This Row],[Datum]])=1,MONTH(jaar_zip[[#This Row],[Datum]])=2,MONTH(jaar_zip[[#This Row],[Datum]])=11,MONTH(jaar_zip[[#This Row],[Datum]])=12),1.1,IF(OR(MONTH(jaar_zip[[#This Row],[Datum]])=3,MONTH(jaar_zip[[#This Row],[Datum]])=10),1,0.8))*jaar_zip[[#This Row],[graaddagen]],"")</f>
        <v>7.7000000000000011</v>
      </c>
      <c r="O2977" s="101">
        <f>IF(ISNUMBER(jaar_zip[[#This Row],[etmaaltemperatuur]]),IF(jaar_zip[[#This Row],[etmaaltemperatuur]]&gt;stookgrens,jaar_zip[[#This Row],[etmaaltemperatuur]]-stookgrens,0),"")</f>
        <v>0</v>
      </c>
    </row>
    <row r="2978" spans="1:15" x14ac:dyDescent="0.3">
      <c r="A2978">
        <v>340</v>
      </c>
      <c r="B2978">
        <v>20240218</v>
      </c>
      <c r="C2978">
        <v>5.3</v>
      </c>
      <c r="D2978">
        <v>9.9</v>
      </c>
      <c r="F2978">
        <v>6.8</v>
      </c>
      <c r="G2978">
        <v>1025.4000000000001</v>
      </c>
      <c r="H2978">
        <v>87</v>
      </c>
      <c r="I2978" s="101" t="s">
        <v>36</v>
      </c>
      <c r="J2978" s="1">
        <f>DATEVALUE(RIGHT(jaar_zip[[#This Row],[YYYYMMDD]],2)&amp;"-"&amp;MID(jaar_zip[[#This Row],[YYYYMMDD]],5,2)&amp;"-"&amp;LEFT(jaar_zip[[#This Row],[YYYYMMDD]],4))</f>
        <v>45340</v>
      </c>
      <c r="K2978" s="101" t="str">
        <f>IF(AND(VALUE(MONTH(jaar_zip[[#This Row],[Datum]]))=1,VALUE(WEEKNUM(jaar_zip[[#This Row],[Datum]],21))&gt;51),RIGHT(YEAR(jaar_zip[[#This Row],[Datum]])-1,2),RIGHT(YEAR(jaar_zip[[#This Row],[Datum]]),2))&amp;"-"&amp; TEXT(WEEKNUM(jaar_zip[[#This Row],[Datum]],21),"00")</f>
        <v>24-07</v>
      </c>
      <c r="L2978" s="101">
        <f>MONTH(jaar_zip[[#This Row],[Datum]])</f>
        <v>2</v>
      </c>
      <c r="M2978" s="101">
        <f>IF(ISNUMBER(jaar_zip[[#This Row],[etmaaltemperatuur]]),IF(jaar_zip[[#This Row],[etmaaltemperatuur]]&lt;stookgrens,stookgrens-jaar_zip[[#This Row],[etmaaltemperatuur]],0),"")</f>
        <v>8.1</v>
      </c>
      <c r="N2978" s="101">
        <f>IF(ISNUMBER(jaar_zip[[#This Row],[graaddagen]]),IF(OR(MONTH(jaar_zip[[#This Row],[Datum]])=1,MONTH(jaar_zip[[#This Row],[Datum]])=2,MONTH(jaar_zip[[#This Row],[Datum]])=11,MONTH(jaar_zip[[#This Row],[Datum]])=12),1.1,IF(OR(MONTH(jaar_zip[[#This Row],[Datum]])=3,MONTH(jaar_zip[[#This Row],[Datum]])=10),1,0.8))*jaar_zip[[#This Row],[graaddagen]],"")</f>
        <v>8.91</v>
      </c>
      <c r="O2978" s="101">
        <f>IF(ISNUMBER(jaar_zip[[#This Row],[etmaaltemperatuur]]),IF(jaar_zip[[#This Row],[etmaaltemperatuur]]&gt;stookgrens,jaar_zip[[#This Row],[etmaaltemperatuur]]-stookgrens,0),"")</f>
        <v>0</v>
      </c>
    </row>
    <row r="2979" spans="1:15" x14ac:dyDescent="0.3">
      <c r="A2979">
        <v>340</v>
      </c>
      <c r="B2979">
        <v>20240219</v>
      </c>
      <c r="C2979">
        <v>4.2</v>
      </c>
      <c r="D2979">
        <v>8.9</v>
      </c>
      <c r="F2979">
        <v>0.3</v>
      </c>
      <c r="G2979">
        <v>1027.8</v>
      </c>
      <c r="H2979">
        <v>89</v>
      </c>
      <c r="I2979" s="101" t="s">
        <v>36</v>
      </c>
      <c r="J2979" s="1">
        <f>DATEVALUE(RIGHT(jaar_zip[[#This Row],[YYYYMMDD]],2)&amp;"-"&amp;MID(jaar_zip[[#This Row],[YYYYMMDD]],5,2)&amp;"-"&amp;LEFT(jaar_zip[[#This Row],[YYYYMMDD]],4))</f>
        <v>45341</v>
      </c>
      <c r="K2979" s="101" t="str">
        <f>IF(AND(VALUE(MONTH(jaar_zip[[#This Row],[Datum]]))=1,VALUE(WEEKNUM(jaar_zip[[#This Row],[Datum]],21))&gt;51),RIGHT(YEAR(jaar_zip[[#This Row],[Datum]])-1,2),RIGHT(YEAR(jaar_zip[[#This Row],[Datum]]),2))&amp;"-"&amp; TEXT(WEEKNUM(jaar_zip[[#This Row],[Datum]],21),"00")</f>
        <v>24-08</v>
      </c>
      <c r="L2979" s="101">
        <f>MONTH(jaar_zip[[#This Row],[Datum]])</f>
        <v>2</v>
      </c>
      <c r="M2979" s="101">
        <f>IF(ISNUMBER(jaar_zip[[#This Row],[etmaaltemperatuur]]),IF(jaar_zip[[#This Row],[etmaaltemperatuur]]&lt;stookgrens,stookgrens-jaar_zip[[#This Row],[etmaaltemperatuur]],0),"")</f>
        <v>9.1</v>
      </c>
      <c r="N2979" s="101">
        <f>IF(ISNUMBER(jaar_zip[[#This Row],[graaddagen]]),IF(OR(MONTH(jaar_zip[[#This Row],[Datum]])=1,MONTH(jaar_zip[[#This Row],[Datum]])=2,MONTH(jaar_zip[[#This Row],[Datum]])=11,MONTH(jaar_zip[[#This Row],[Datum]])=12),1.1,IF(OR(MONTH(jaar_zip[[#This Row],[Datum]])=3,MONTH(jaar_zip[[#This Row],[Datum]])=10),1,0.8))*jaar_zip[[#This Row],[graaddagen]],"")</f>
        <v>10.01</v>
      </c>
      <c r="O2979" s="101">
        <f>IF(ISNUMBER(jaar_zip[[#This Row],[etmaaltemperatuur]]),IF(jaar_zip[[#This Row],[etmaaltemperatuur]]&gt;stookgrens,jaar_zip[[#This Row],[etmaaltemperatuur]]-stookgrens,0),"")</f>
        <v>0</v>
      </c>
    </row>
    <row r="2980" spans="1:15" x14ac:dyDescent="0.3">
      <c r="A2980">
        <v>340</v>
      </c>
      <c r="B2980">
        <v>20240220</v>
      </c>
      <c r="C2980">
        <v>4.3</v>
      </c>
      <c r="D2980">
        <v>8.5</v>
      </c>
      <c r="F2980">
        <v>0</v>
      </c>
      <c r="G2980">
        <v>1026.7</v>
      </c>
      <c r="H2980">
        <v>86</v>
      </c>
      <c r="I2980" s="101" t="s">
        <v>36</v>
      </c>
      <c r="J2980" s="1">
        <f>DATEVALUE(RIGHT(jaar_zip[[#This Row],[YYYYMMDD]],2)&amp;"-"&amp;MID(jaar_zip[[#This Row],[YYYYMMDD]],5,2)&amp;"-"&amp;LEFT(jaar_zip[[#This Row],[YYYYMMDD]],4))</f>
        <v>45342</v>
      </c>
      <c r="K2980" s="101" t="str">
        <f>IF(AND(VALUE(MONTH(jaar_zip[[#This Row],[Datum]]))=1,VALUE(WEEKNUM(jaar_zip[[#This Row],[Datum]],21))&gt;51),RIGHT(YEAR(jaar_zip[[#This Row],[Datum]])-1,2),RIGHT(YEAR(jaar_zip[[#This Row],[Datum]]),2))&amp;"-"&amp; TEXT(WEEKNUM(jaar_zip[[#This Row],[Datum]],21),"00")</f>
        <v>24-08</v>
      </c>
      <c r="L2980" s="101">
        <f>MONTH(jaar_zip[[#This Row],[Datum]])</f>
        <v>2</v>
      </c>
      <c r="M2980" s="101">
        <f>IF(ISNUMBER(jaar_zip[[#This Row],[etmaaltemperatuur]]),IF(jaar_zip[[#This Row],[etmaaltemperatuur]]&lt;stookgrens,stookgrens-jaar_zip[[#This Row],[etmaaltemperatuur]],0),"")</f>
        <v>9.5</v>
      </c>
      <c r="N2980" s="101">
        <f>IF(ISNUMBER(jaar_zip[[#This Row],[graaddagen]]),IF(OR(MONTH(jaar_zip[[#This Row],[Datum]])=1,MONTH(jaar_zip[[#This Row],[Datum]])=2,MONTH(jaar_zip[[#This Row],[Datum]])=11,MONTH(jaar_zip[[#This Row],[Datum]])=12),1.1,IF(OR(MONTH(jaar_zip[[#This Row],[Datum]])=3,MONTH(jaar_zip[[#This Row],[Datum]])=10),1,0.8))*jaar_zip[[#This Row],[graaddagen]],"")</f>
        <v>10.450000000000001</v>
      </c>
      <c r="O2980" s="101">
        <f>IF(ISNUMBER(jaar_zip[[#This Row],[etmaaltemperatuur]]),IF(jaar_zip[[#This Row],[etmaaltemperatuur]]&gt;stookgrens,jaar_zip[[#This Row],[etmaaltemperatuur]]-stookgrens,0),"")</f>
        <v>0</v>
      </c>
    </row>
    <row r="2981" spans="1:15" x14ac:dyDescent="0.3">
      <c r="A2981">
        <v>340</v>
      </c>
      <c r="B2981">
        <v>20240221</v>
      </c>
      <c r="C2981">
        <v>5.2</v>
      </c>
      <c r="D2981">
        <v>9.3000000000000007</v>
      </c>
      <c r="F2981">
        <v>5.9</v>
      </c>
      <c r="G2981">
        <v>1010.7</v>
      </c>
      <c r="H2981">
        <v>87</v>
      </c>
      <c r="I2981" s="101" t="s">
        <v>36</v>
      </c>
      <c r="J2981" s="1">
        <f>DATEVALUE(RIGHT(jaar_zip[[#This Row],[YYYYMMDD]],2)&amp;"-"&amp;MID(jaar_zip[[#This Row],[YYYYMMDD]],5,2)&amp;"-"&amp;LEFT(jaar_zip[[#This Row],[YYYYMMDD]],4))</f>
        <v>45343</v>
      </c>
      <c r="K2981" s="101" t="str">
        <f>IF(AND(VALUE(MONTH(jaar_zip[[#This Row],[Datum]]))=1,VALUE(WEEKNUM(jaar_zip[[#This Row],[Datum]],21))&gt;51),RIGHT(YEAR(jaar_zip[[#This Row],[Datum]])-1,2),RIGHT(YEAR(jaar_zip[[#This Row],[Datum]]),2))&amp;"-"&amp; TEXT(WEEKNUM(jaar_zip[[#This Row],[Datum]],21),"00")</f>
        <v>24-08</v>
      </c>
      <c r="L2981" s="101">
        <f>MONTH(jaar_zip[[#This Row],[Datum]])</f>
        <v>2</v>
      </c>
      <c r="M2981" s="101">
        <f>IF(ISNUMBER(jaar_zip[[#This Row],[etmaaltemperatuur]]),IF(jaar_zip[[#This Row],[etmaaltemperatuur]]&lt;stookgrens,stookgrens-jaar_zip[[#This Row],[etmaaltemperatuur]],0),"")</f>
        <v>8.6999999999999993</v>
      </c>
      <c r="N2981" s="101">
        <f>IF(ISNUMBER(jaar_zip[[#This Row],[graaddagen]]),IF(OR(MONTH(jaar_zip[[#This Row],[Datum]])=1,MONTH(jaar_zip[[#This Row],[Datum]])=2,MONTH(jaar_zip[[#This Row],[Datum]])=11,MONTH(jaar_zip[[#This Row],[Datum]])=12),1.1,IF(OR(MONTH(jaar_zip[[#This Row],[Datum]])=3,MONTH(jaar_zip[[#This Row],[Datum]])=10),1,0.8))*jaar_zip[[#This Row],[graaddagen]],"")</f>
        <v>9.57</v>
      </c>
      <c r="O2981" s="101">
        <f>IF(ISNUMBER(jaar_zip[[#This Row],[etmaaltemperatuur]]),IF(jaar_zip[[#This Row],[etmaaltemperatuur]]&gt;stookgrens,jaar_zip[[#This Row],[etmaaltemperatuur]]-stookgrens,0),"")</f>
        <v>0</v>
      </c>
    </row>
    <row r="2982" spans="1:15" x14ac:dyDescent="0.3">
      <c r="A2982">
        <v>340</v>
      </c>
      <c r="B2982">
        <v>20240222</v>
      </c>
      <c r="C2982">
        <v>6.2</v>
      </c>
      <c r="D2982">
        <v>9.9</v>
      </c>
      <c r="F2982">
        <v>5.4</v>
      </c>
      <c r="G2982">
        <v>987</v>
      </c>
      <c r="H2982">
        <v>87</v>
      </c>
      <c r="I2982" s="101" t="s">
        <v>36</v>
      </c>
      <c r="J2982" s="1">
        <f>DATEVALUE(RIGHT(jaar_zip[[#This Row],[YYYYMMDD]],2)&amp;"-"&amp;MID(jaar_zip[[#This Row],[YYYYMMDD]],5,2)&amp;"-"&amp;LEFT(jaar_zip[[#This Row],[YYYYMMDD]],4))</f>
        <v>45344</v>
      </c>
      <c r="K2982" s="101" t="str">
        <f>IF(AND(VALUE(MONTH(jaar_zip[[#This Row],[Datum]]))=1,VALUE(WEEKNUM(jaar_zip[[#This Row],[Datum]],21))&gt;51),RIGHT(YEAR(jaar_zip[[#This Row],[Datum]])-1,2),RIGHT(YEAR(jaar_zip[[#This Row],[Datum]]),2))&amp;"-"&amp; TEXT(WEEKNUM(jaar_zip[[#This Row],[Datum]],21),"00")</f>
        <v>24-08</v>
      </c>
      <c r="L2982" s="101">
        <f>MONTH(jaar_zip[[#This Row],[Datum]])</f>
        <v>2</v>
      </c>
      <c r="M2982" s="101">
        <f>IF(ISNUMBER(jaar_zip[[#This Row],[etmaaltemperatuur]]),IF(jaar_zip[[#This Row],[etmaaltemperatuur]]&lt;stookgrens,stookgrens-jaar_zip[[#This Row],[etmaaltemperatuur]],0),"")</f>
        <v>8.1</v>
      </c>
      <c r="N2982" s="101">
        <f>IF(ISNUMBER(jaar_zip[[#This Row],[graaddagen]]),IF(OR(MONTH(jaar_zip[[#This Row],[Datum]])=1,MONTH(jaar_zip[[#This Row],[Datum]])=2,MONTH(jaar_zip[[#This Row],[Datum]])=11,MONTH(jaar_zip[[#This Row],[Datum]])=12),1.1,IF(OR(MONTH(jaar_zip[[#This Row],[Datum]])=3,MONTH(jaar_zip[[#This Row],[Datum]])=10),1,0.8))*jaar_zip[[#This Row],[graaddagen]],"")</f>
        <v>8.91</v>
      </c>
      <c r="O2982" s="101">
        <f>IF(ISNUMBER(jaar_zip[[#This Row],[etmaaltemperatuur]]),IF(jaar_zip[[#This Row],[etmaaltemperatuur]]&gt;stookgrens,jaar_zip[[#This Row],[etmaaltemperatuur]]-stookgrens,0),"")</f>
        <v>0</v>
      </c>
    </row>
    <row r="2983" spans="1:15" x14ac:dyDescent="0.3">
      <c r="A2983">
        <v>340</v>
      </c>
      <c r="B2983">
        <v>20240223</v>
      </c>
      <c r="C2983">
        <v>4.9000000000000004</v>
      </c>
      <c r="D2983">
        <v>5.8</v>
      </c>
      <c r="F2983">
        <v>5.4</v>
      </c>
      <c r="G2983">
        <v>990.8</v>
      </c>
      <c r="H2983">
        <v>82</v>
      </c>
      <c r="I2983" s="101" t="s">
        <v>36</v>
      </c>
      <c r="J2983" s="1">
        <f>DATEVALUE(RIGHT(jaar_zip[[#This Row],[YYYYMMDD]],2)&amp;"-"&amp;MID(jaar_zip[[#This Row],[YYYYMMDD]],5,2)&amp;"-"&amp;LEFT(jaar_zip[[#This Row],[YYYYMMDD]],4))</f>
        <v>45345</v>
      </c>
      <c r="K2983" s="101" t="str">
        <f>IF(AND(VALUE(MONTH(jaar_zip[[#This Row],[Datum]]))=1,VALUE(WEEKNUM(jaar_zip[[#This Row],[Datum]],21))&gt;51),RIGHT(YEAR(jaar_zip[[#This Row],[Datum]])-1,2),RIGHT(YEAR(jaar_zip[[#This Row],[Datum]]),2))&amp;"-"&amp; TEXT(WEEKNUM(jaar_zip[[#This Row],[Datum]],21),"00")</f>
        <v>24-08</v>
      </c>
      <c r="L2983" s="101">
        <f>MONTH(jaar_zip[[#This Row],[Datum]])</f>
        <v>2</v>
      </c>
      <c r="M2983" s="101">
        <f>IF(ISNUMBER(jaar_zip[[#This Row],[etmaaltemperatuur]]),IF(jaar_zip[[#This Row],[etmaaltemperatuur]]&lt;stookgrens,stookgrens-jaar_zip[[#This Row],[etmaaltemperatuur]],0),"")</f>
        <v>12.2</v>
      </c>
      <c r="N2983" s="101">
        <f>IF(ISNUMBER(jaar_zip[[#This Row],[graaddagen]]),IF(OR(MONTH(jaar_zip[[#This Row],[Datum]])=1,MONTH(jaar_zip[[#This Row],[Datum]])=2,MONTH(jaar_zip[[#This Row],[Datum]])=11,MONTH(jaar_zip[[#This Row],[Datum]])=12),1.1,IF(OR(MONTH(jaar_zip[[#This Row],[Datum]])=3,MONTH(jaar_zip[[#This Row],[Datum]])=10),1,0.8))*jaar_zip[[#This Row],[graaddagen]],"")</f>
        <v>13.42</v>
      </c>
      <c r="O2983" s="101">
        <f>IF(ISNUMBER(jaar_zip[[#This Row],[etmaaltemperatuur]]),IF(jaar_zip[[#This Row],[etmaaltemperatuur]]&gt;stookgrens,jaar_zip[[#This Row],[etmaaltemperatuur]]-stookgrens,0),"")</f>
        <v>0</v>
      </c>
    </row>
    <row r="2984" spans="1:15" x14ac:dyDescent="0.3">
      <c r="A2984">
        <v>340</v>
      </c>
      <c r="B2984">
        <v>20240224</v>
      </c>
      <c r="C2984">
        <v>3.8</v>
      </c>
      <c r="D2984">
        <v>5.7</v>
      </c>
      <c r="F2984">
        <v>0.8</v>
      </c>
      <c r="G2984">
        <v>997.7</v>
      </c>
      <c r="H2984">
        <v>79</v>
      </c>
      <c r="I2984" s="101" t="s">
        <v>36</v>
      </c>
      <c r="J2984" s="1">
        <f>DATEVALUE(RIGHT(jaar_zip[[#This Row],[YYYYMMDD]],2)&amp;"-"&amp;MID(jaar_zip[[#This Row],[YYYYMMDD]],5,2)&amp;"-"&amp;LEFT(jaar_zip[[#This Row],[YYYYMMDD]],4))</f>
        <v>45346</v>
      </c>
      <c r="K2984" s="101" t="str">
        <f>IF(AND(VALUE(MONTH(jaar_zip[[#This Row],[Datum]]))=1,VALUE(WEEKNUM(jaar_zip[[#This Row],[Datum]],21))&gt;51),RIGHT(YEAR(jaar_zip[[#This Row],[Datum]])-1,2),RIGHT(YEAR(jaar_zip[[#This Row],[Datum]]),2))&amp;"-"&amp; TEXT(WEEKNUM(jaar_zip[[#This Row],[Datum]],21),"00")</f>
        <v>24-08</v>
      </c>
      <c r="L2984" s="101">
        <f>MONTH(jaar_zip[[#This Row],[Datum]])</f>
        <v>2</v>
      </c>
      <c r="M2984" s="101">
        <f>IF(ISNUMBER(jaar_zip[[#This Row],[etmaaltemperatuur]]),IF(jaar_zip[[#This Row],[etmaaltemperatuur]]&lt;stookgrens,stookgrens-jaar_zip[[#This Row],[etmaaltemperatuur]],0),"")</f>
        <v>12.3</v>
      </c>
      <c r="N2984" s="101">
        <f>IF(ISNUMBER(jaar_zip[[#This Row],[graaddagen]]),IF(OR(MONTH(jaar_zip[[#This Row],[Datum]])=1,MONTH(jaar_zip[[#This Row],[Datum]])=2,MONTH(jaar_zip[[#This Row],[Datum]])=11,MONTH(jaar_zip[[#This Row],[Datum]])=12),1.1,IF(OR(MONTH(jaar_zip[[#This Row],[Datum]])=3,MONTH(jaar_zip[[#This Row],[Datum]])=10),1,0.8))*jaar_zip[[#This Row],[graaddagen]],"")</f>
        <v>13.530000000000001</v>
      </c>
      <c r="O2984" s="101">
        <f>IF(ISNUMBER(jaar_zip[[#This Row],[etmaaltemperatuur]]),IF(jaar_zip[[#This Row],[etmaaltemperatuur]]&gt;stookgrens,jaar_zip[[#This Row],[etmaaltemperatuur]]-stookgrens,0),"")</f>
        <v>0</v>
      </c>
    </row>
    <row r="2985" spans="1:15" x14ac:dyDescent="0.3">
      <c r="A2985">
        <v>340</v>
      </c>
      <c r="B2985">
        <v>20240225</v>
      </c>
      <c r="C2985">
        <v>3.6</v>
      </c>
      <c r="D2985">
        <v>7.1</v>
      </c>
      <c r="F2985">
        <v>0.5</v>
      </c>
      <c r="G2985">
        <v>998.9</v>
      </c>
      <c r="H2985">
        <v>79</v>
      </c>
      <c r="I2985" s="101" t="s">
        <v>36</v>
      </c>
      <c r="J2985" s="1">
        <f>DATEVALUE(RIGHT(jaar_zip[[#This Row],[YYYYMMDD]],2)&amp;"-"&amp;MID(jaar_zip[[#This Row],[YYYYMMDD]],5,2)&amp;"-"&amp;LEFT(jaar_zip[[#This Row],[YYYYMMDD]],4))</f>
        <v>45347</v>
      </c>
      <c r="K2985" s="101" t="str">
        <f>IF(AND(VALUE(MONTH(jaar_zip[[#This Row],[Datum]]))=1,VALUE(WEEKNUM(jaar_zip[[#This Row],[Datum]],21))&gt;51),RIGHT(YEAR(jaar_zip[[#This Row],[Datum]])-1,2),RIGHT(YEAR(jaar_zip[[#This Row],[Datum]]),2))&amp;"-"&amp; TEXT(WEEKNUM(jaar_zip[[#This Row],[Datum]],21),"00")</f>
        <v>24-08</v>
      </c>
      <c r="L2985" s="101">
        <f>MONTH(jaar_zip[[#This Row],[Datum]])</f>
        <v>2</v>
      </c>
      <c r="M2985" s="101">
        <f>IF(ISNUMBER(jaar_zip[[#This Row],[etmaaltemperatuur]]),IF(jaar_zip[[#This Row],[etmaaltemperatuur]]&lt;stookgrens,stookgrens-jaar_zip[[#This Row],[etmaaltemperatuur]],0),"")</f>
        <v>10.9</v>
      </c>
      <c r="N2985" s="101">
        <f>IF(ISNUMBER(jaar_zip[[#This Row],[graaddagen]]),IF(OR(MONTH(jaar_zip[[#This Row],[Datum]])=1,MONTH(jaar_zip[[#This Row],[Datum]])=2,MONTH(jaar_zip[[#This Row],[Datum]])=11,MONTH(jaar_zip[[#This Row],[Datum]])=12),1.1,IF(OR(MONTH(jaar_zip[[#This Row],[Datum]])=3,MONTH(jaar_zip[[#This Row],[Datum]])=10),1,0.8))*jaar_zip[[#This Row],[graaddagen]],"")</f>
        <v>11.990000000000002</v>
      </c>
      <c r="O2985" s="101">
        <f>IF(ISNUMBER(jaar_zip[[#This Row],[etmaaltemperatuur]]),IF(jaar_zip[[#This Row],[etmaaltemperatuur]]&gt;stookgrens,jaar_zip[[#This Row],[etmaaltemperatuur]]-stookgrens,0),"")</f>
        <v>0</v>
      </c>
    </row>
    <row r="2986" spans="1:15" x14ac:dyDescent="0.3">
      <c r="A2986">
        <v>340</v>
      </c>
      <c r="B2986">
        <v>20240226</v>
      </c>
      <c r="C2986">
        <v>7.1</v>
      </c>
      <c r="D2986">
        <v>5.3</v>
      </c>
      <c r="F2986">
        <v>11.9</v>
      </c>
      <c r="G2986">
        <v>1005.4</v>
      </c>
      <c r="H2986">
        <v>88</v>
      </c>
      <c r="I2986" s="101" t="s">
        <v>36</v>
      </c>
      <c r="J2986" s="1">
        <f>DATEVALUE(RIGHT(jaar_zip[[#This Row],[YYYYMMDD]],2)&amp;"-"&amp;MID(jaar_zip[[#This Row],[YYYYMMDD]],5,2)&amp;"-"&amp;LEFT(jaar_zip[[#This Row],[YYYYMMDD]],4))</f>
        <v>45348</v>
      </c>
      <c r="K2986" s="101" t="str">
        <f>IF(AND(VALUE(MONTH(jaar_zip[[#This Row],[Datum]]))=1,VALUE(WEEKNUM(jaar_zip[[#This Row],[Datum]],21))&gt;51),RIGHT(YEAR(jaar_zip[[#This Row],[Datum]])-1,2),RIGHT(YEAR(jaar_zip[[#This Row],[Datum]]),2))&amp;"-"&amp; TEXT(WEEKNUM(jaar_zip[[#This Row],[Datum]],21),"00")</f>
        <v>24-09</v>
      </c>
      <c r="L2986" s="101">
        <f>MONTH(jaar_zip[[#This Row],[Datum]])</f>
        <v>2</v>
      </c>
      <c r="M2986" s="101">
        <f>IF(ISNUMBER(jaar_zip[[#This Row],[etmaaltemperatuur]]),IF(jaar_zip[[#This Row],[etmaaltemperatuur]]&lt;stookgrens,stookgrens-jaar_zip[[#This Row],[etmaaltemperatuur]],0),"")</f>
        <v>12.7</v>
      </c>
      <c r="N2986" s="101">
        <f>IF(ISNUMBER(jaar_zip[[#This Row],[graaddagen]]),IF(OR(MONTH(jaar_zip[[#This Row],[Datum]])=1,MONTH(jaar_zip[[#This Row],[Datum]])=2,MONTH(jaar_zip[[#This Row],[Datum]])=11,MONTH(jaar_zip[[#This Row],[Datum]])=12),1.1,IF(OR(MONTH(jaar_zip[[#This Row],[Datum]])=3,MONTH(jaar_zip[[#This Row],[Datum]])=10),1,0.8))*jaar_zip[[#This Row],[graaddagen]],"")</f>
        <v>13.97</v>
      </c>
      <c r="O2986" s="101">
        <f>IF(ISNUMBER(jaar_zip[[#This Row],[etmaaltemperatuur]]),IF(jaar_zip[[#This Row],[etmaaltemperatuur]]&gt;stookgrens,jaar_zip[[#This Row],[etmaaltemperatuur]]-stookgrens,0),"")</f>
        <v>0</v>
      </c>
    </row>
    <row r="2987" spans="1:15" x14ac:dyDescent="0.3">
      <c r="A2987">
        <v>340</v>
      </c>
      <c r="B2987">
        <v>20240227</v>
      </c>
      <c r="C2987">
        <v>3</v>
      </c>
      <c r="D2987">
        <v>4.9000000000000004</v>
      </c>
      <c r="F2987">
        <v>0</v>
      </c>
      <c r="G2987">
        <v>1018.7</v>
      </c>
      <c r="H2987">
        <v>82</v>
      </c>
      <c r="I2987" s="101" t="s">
        <v>36</v>
      </c>
      <c r="J2987" s="1">
        <f>DATEVALUE(RIGHT(jaar_zip[[#This Row],[YYYYMMDD]],2)&amp;"-"&amp;MID(jaar_zip[[#This Row],[YYYYMMDD]],5,2)&amp;"-"&amp;LEFT(jaar_zip[[#This Row],[YYYYMMDD]],4))</f>
        <v>45349</v>
      </c>
      <c r="K2987" s="101" t="str">
        <f>IF(AND(VALUE(MONTH(jaar_zip[[#This Row],[Datum]]))=1,VALUE(WEEKNUM(jaar_zip[[#This Row],[Datum]],21))&gt;51),RIGHT(YEAR(jaar_zip[[#This Row],[Datum]])-1,2),RIGHT(YEAR(jaar_zip[[#This Row],[Datum]]),2))&amp;"-"&amp; TEXT(WEEKNUM(jaar_zip[[#This Row],[Datum]],21),"00")</f>
        <v>24-09</v>
      </c>
      <c r="L2987" s="101">
        <f>MONTH(jaar_zip[[#This Row],[Datum]])</f>
        <v>2</v>
      </c>
      <c r="M2987" s="101">
        <f>IF(ISNUMBER(jaar_zip[[#This Row],[etmaaltemperatuur]]),IF(jaar_zip[[#This Row],[etmaaltemperatuur]]&lt;stookgrens,stookgrens-jaar_zip[[#This Row],[etmaaltemperatuur]],0),"")</f>
        <v>13.1</v>
      </c>
      <c r="N2987" s="101">
        <f>IF(ISNUMBER(jaar_zip[[#This Row],[graaddagen]]),IF(OR(MONTH(jaar_zip[[#This Row],[Datum]])=1,MONTH(jaar_zip[[#This Row],[Datum]])=2,MONTH(jaar_zip[[#This Row],[Datum]])=11,MONTH(jaar_zip[[#This Row],[Datum]])=12),1.1,IF(OR(MONTH(jaar_zip[[#This Row],[Datum]])=3,MONTH(jaar_zip[[#This Row],[Datum]])=10),1,0.8))*jaar_zip[[#This Row],[graaddagen]],"")</f>
        <v>14.41</v>
      </c>
      <c r="O2987" s="101">
        <f>IF(ISNUMBER(jaar_zip[[#This Row],[etmaaltemperatuur]]),IF(jaar_zip[[#This Row],[etmaaltemperatuur]]&gt;stookgrens,jaar_zip[[#This Row],[etmaaltemperatuur]]-stookgrens,0),"")</f>
        <v>0</v>
      </c>
    </row>
    <row r="2988" spans="1:15" x14ac:dyDescent="0.3">
      <c r="A2988">
        <v>340</v>
      </c>
      <c r="B2988">
        <v>20240228</v>
      </c>
      <c r="C2988">
        <v>2.8</v>
      </c>
      <c r="D2988">
        <v>6.9</v>
      </c>
      <c r="F2988">
        <v>-0.1</v>
      </c>
      <c r="G2988">
        <v>1019.7</v>
      </c>
      <c r="H2988">
        <v>84</v>
      </c>
      <c r="I2988" s="101" t="s">
        <v>36</v>
      </c>
      <c r="J2988" s="1">
        <f>DATEVALUE(RIGHT(jaar_zip[[#This Row],[YYYYMMDD]],2)&amp;"-"&amp;MID(jaar_zip[[#This Row],[YYYYMMDD]],5,2)&amp;"-"&amp;LEFT(jaar_zip[[#This Row],[YYYYMMDD]],4))</f>
        <v>45350</v>
      </c>
      <c r="K2988" s="101" t="str">
        <f>IF(AND(VALUE(MONTH(jaar_zip[[#This Row],[Datum]]))=1,VALUE(WEEKNUM(jaar_zip[[#This Row],[Datum]],21))&gt;51),RIGHT(YEAR(jaar_zip[[#This Row],[Datum]])-1,2),RIGHT(YEAR(jaar_zip[[#This Row],[Datum]]),2))&amp;"-"&amp; TEXT(WEEKNUM(jaar_zip[[#This Row],[Datum]],21),"00")</f>
        <v>24-09</v>
      </c>
      <c r="L2988" s="101">
        <f>MONTH(jaar_zip[[#This Row],[Datum]])</f>
        <v>2</v>
      </c>
      <c r="M2988" s="101">
        <f>IF(ISNUMBER(jaar_zip[[#This Row],[etmaaltemperatuur]]),IF(jaar_zip[[#This Row],[etmaaltemperatuur]]&lt;stookgrens,stookgrens-jaar_zip[[#This Row],[etmaaltemperatuur]],0),"")</f>
        <v>11.1</v>
      </c>
      <c r="N2988" s="101">
        <f>IF(ISNUMBER(jaar_zip[[#This Row],[graaddagen]]),IF(OR(MONTH(jaar_zip[[#This Row],[Datum]])=1,MONTH(jaar_zip[[#This Row],[Datum]])=2,MONTH(jaar_zip[[#This Row],[Datum]])=11,MONTH(jaar_zip[[#This Row],[Datum]])=12),1.1,IF(OR(MONTH(jaar_zip[[#This Row],[Datum]])=3,MONTH(jaar_zip[[#This Row],[Datum]])=10),1,0.8))*jaar_zip[[#This Row],[graaddagen]],"")</f>
        <v>12.21</v>
      </c>
      <c r="O2988" s="101">
        <f>IF(ISNUMBER(jaar_zip[[#This Row],[etmaaltemperatuur]]),IF(jaar_zip[[#This Row],[etmaaltemperatuur]]&gt;stookgrens,jaar_zip[[#This Row],[etmaaltemperatuur]]-stookgrens,0),"")</f>
        <v>0</v>
      </c>
    </row>
    <row r="2989" spans="1:15" x14ac:dyDescent="0.3">
      <c r="A2989">
        <v>340</v>
      </c>
      <c r="B2989">
        <v>20240229</v>
      </c>
      <c r="C2989">
        <v>3.7</v>
      </c>
      <c r="D2989">
        <v>8.5</v>
      </c>
      <c r="F2989">
        <v>4.5</v>
      </c>
      <c r="G2989">
        <v>1007.4</v>
      </c>
      <c r="H2989">
        <v>92</v>
      </c>
      <c r="I2989" s="101" t="s">
        <v>36</v>
      </c>
      <c r="J2989" s="1">
        <f>DATEVALUE(RIGHT(jaar_zip[[#This Row],[YYYYMMDD]],2)&amp;"-"&amp;MID(jaar_zip[[#This Row],[YYYYMMDD]],5,2)&amp;"-"&amp;LEFT(jaar_zip[[#This Row],[YYYYMMDD]],4))</f>
        <v>45351</v>
      </c>
      <c r="K2989" s="101" t="str">
        <f>IF(AND(VALUE(MONTH(jaar_zip[[#This Row],[Datum]]))=1,VALUE(WEEKNUM(jaar_zip[[#This Row],[Datum]],21))&gt;51),RIGHT(YEAR(jaar_zip[[#This Row],[Datum]])-1,2),RIGHT(YEAR(jaar_zip[[#This Row],[Datum]]),2))&amp;"-"&amp; TEXT(WEEKNUM(jaar_zip[[#This Row],[Datum]],21),"00")</f>
        <v>24-09</v>
      </c>
      <c r="L2989" s="101">
        <f>MONTH(jaar_zip[[#This Row],[Datum]])</f>
        <v>2</v>
      </c>
      <c r="M2989" s="101">
        <f>IF(ISNUMBER(jaar_zip[[#This Row],[etmaaltemperatuur]]),IF(jaar_zip[[#This Row],[etmaaltemperatuur]]&lt;stookgrens,stookgrens-jaar_zip[[#This Row],[etmaaltemperatuur]],0),"")</f>
        <v>9.5</v>
      </c>
      <c r="N2989" s="101">
        <f>IF(ISNUMBER(jaar_zip[[#This Row],[graaddagen]]),IF(OR(MONTH(jaar_zip[[#This Row],[Datum]])=1,MONTH(jaar_zip[[#This Row],[Datum]])=2,MONTH(jaar_zip[[#This Row],[Datum]])=11,MONTH(jaar_zip[[#This Row],[Datum]])=12),1.1,IF(OR(MONTH(jaar_zip[[#This Row],[Datum]])=3,MONTH(jaar_zip[[#This Row],[Datum]])=10),1,0.8))*jaar_zip[[#This Row],[graaddagen]],"")</f>
        <v>10.450000000000001</v>
      </c>
      <c r="O2989" s="101">
        <f>IF(ISNUMBER(jaar_zip[[#This Row],[etmaaltemperatuur]]),IF(jaar_zip[[#This Row],[etmaaltemperatuur]]&gt;stookgrens,jaar_zip[[#This Row],[etmaaltemperatuur]]-stookgrens,0),"")</f>
        <v>0</v>
      </c>
    </row>
    <row r="2990" spans="1:15" x14ac:dyDescent="0.3">
      <c r="A2990">
        <v>340</v>
      </c>
      <c r="B2990">
        <v>20240301</v>
      </c>
      <c r="C2990">
        <v>4.3</v>
      </c>
      <c r="D2990">
        <v>7.2</v>
      </c>
      <c r="F2990">
        <v>6</v>
      </c>
      <c r="G2990">
        <v>999.9</v>
      </c>
      <c r="H2990">
        <v>84</v>
      </c>
      <c r="I2990" s="101" t="s">
        <v>36</v>
      </c>
      <c r="J2990" s="1">
        <f>DATEVALUE(RIGHT(jaar_zip[[#This Row],[YYYYMMDD]],2)&amp;"-"&amp;MID(jaar_zip[[#This Row],[YYYYMMDD]],5,2)&amp;"-"&amp;LEFT(jaar_zip[[#This Row],[YYYYMMDD]],4))</f>
        <v>45352</v>
      </c>
      <c r="K2990" s="101" t="str">
        <f>IF(AND(VALUE(MONTH(jaar_zip[[#This Row],[Datum]]))=1,VALUE(WEEKNUM(jaar_zip[[#This Row],[Datum]],21))&gt;51),RIGHT(YEAR(jaar_zip[[#This Row],[Datum]])-1,2),RIGHT(YEAR(jaar_zip[[#This Row],[Datum]]),2))&amp;"-"&amp; TEXT(WEEKNUM(jaar_zip[[#This Row],[Datum]],21),"00")</f>
        <v>24-09</v>
      </c>
      <c r="L2990" s="101">
        <f>MONTH(jaar_zip[[#This Row],[Datum]])</f>
        <v>3</v>
      </c>
      <c r="M2990" s="101">
        <f>IF(ISNUMBER(jaar_zip[[#This Row],[etmaaltemperatuur]]),IF(jaar_zip[[#This Row],[etmaaltemperatuur]]&lt;stookgrens,stookgrens-jaar_zip[[#This Row],[etmaaltemperatuur]],0),"")</f>
        <v>10.8</v>
      </c>
      <c r="N2990" s="101">
        <f>IF(ISNUMBER(jaar_zip[[#This Row],[graaddagen]]),IF(OR(MONTH(jaar_zip[[#This Row],[Datum]])=1,MONTH(jaar_zip[[#This Row],[Datum]])=2,MONTH(jaar_zip[[#This Row],[Datum]])=11,MONTH(jaar_zip[[#This Row],[Datum]])=12),1.1,IF(OR(MONTH(jaar_zip[[#This Row],[Datum]])=3,MONTH(jaar_zip[[#This Row],[Datum]])=10),1,0.8))*jaar_zip[[#This Row],[graaddagen]],"")</f>
        <v>10.8</v>
      </c>
      <c r="O2990" s="101">
        <f>IF(ISNUMBER(jaar_zip[[#This Row],[etmaaltemperatuur]]),IF(jaar_zip[[#This Row],[etmaaltemperatuur]]&gt;stookgrens,jaar_zip[[#This Row],[etmaaltemperatuur]]-stookgrens,0),"")</f>
        <v>0</v>
      </c>
    </row>
    <row r="2991" spans="1:15" x14ac:dyDescent="0.3">
      <c r="A2991">
        <v>340</v>
      </c>
      <c r="B2991">
        <v>20240302</v>
      </c>
      <c r="C2991">
        <v>3.3</v>
      </c>
      <c r="D2991">
        <v>9</v>
      </c>
      <c r="F2991">
        <v>0.4</v>
      </c>
      <c r="G2991">
        <v>998.1</v>
      </c>
      <c r="H2991">
        <v>73</v>
      </c>
      <c r="I2991" s="101" t="s">
        <v>36</v>
      </c>
      <c r="J2991" s="1">
        <f>DATEVALUE(RIGHT(jaar_zip[[#This Row],[YYYYMMDD]],2)&amp;"-"&amp;MID(jaar_zip[[#This Row],[YYYYMMDD]],5,2)&amp;"-"&amp;LEFT(jaar_zip[[#This Row],[YYYYMMDD]],4))</f>
        <v>45353</v>
      </c>
      <c r="K2991" s="101" t="str">
        <f>IF(AND(VALUE(MONTH(jaar_zip[[#This Row],[Datum]]))=1,VALUE(WEEKNUM(jaar_zip[[#This Row],[Datum]],21))&gt;51),RIGHT(YEAR(jaar_zip[[#This Row],[Datum]])-1,2),RIGHT(YEAR(jaar_zip[[#This Row],[Datum]]),2))&amp;"-"&amp; TEXT(WEEKNUM(jaar_zip[[#This Row],[Datum]],21),"00")</f>
        <v>24-09</v>
      </c>
      <c r="L2991" s="101">
        <f>MONTH(jaar_zip[[#This Row],[Datum]])</f>
        <v>3</v>
      </c>
      <c r="M2991" s="101">
        <f>IF(ISNUMBER(jaar_zip[[#This Row],[etmaaltemperatuur]]),IF(jaar_zip[[#This Row],[etmaaltemperatuur]]&lt;stookgrens,stookgrens-jaar_zip[[#This Row],[etmaaltemperatuur]],0),"")</f>
        <v>9</v>
      </c>
      <c r="N2991" s="101">
        <f>IF(ISNUMBER(jaar_zip[[#This Row],[graaddagen]]),IF(OR(MONTH(jaar_zip[[#This Row],[Datum]])=1,MONTH(jaar_zip[[#This Row],[Datum]])=2,MONTH(jaar_zip[[#This Row],[Datum]])=11,MONTH(jaar_zip[[#This Row],[Datum]])=12),1.1,IF(OR(MONTH(jaar_zip[[#This Row],[Datum]])=3,MONTH(jaar_zip[[#This Row],[Datum]])=10),1,0.8))*jaar_zip[[#This Row],[graaddagen]],"")</f>
        <v>9</v>
      </c>
      <c r="O2991" s="101">
        <f>IF(ISNUMBER(jaar_zip[[#This Row],[etmaaltemperatuur]]),IF(jaar_zip[[#This Row],[etmaaltemperatuur]]&gt;stookgrens,jaar_zip[[#This Row],[etmaaltemperatuur]]-stookgrens,0),"")</f>
        <v>0</v>
      </c>
    </row>
    <row r="2992" spans="1:15" x14ac:dyDescent="0.3">
      <c r="A2992">
        <v>340</v>
      </c>
      <c r="B2992">
        <v>20240303</v>
      </c>
      <c r="C2992">
        <v>2.8</v>
      </c>
      <c r="D2992">
        <v>7.9</v>
      </c>
      <c r="F2992">
        <v>0.4</v>
      </c>
      <c r="G2992">
        <v>1002.2</v>
      </c>
      <c r="H2992">
        <v>90</v>
      </c>
      <c r="I2992" s="101" t="s">
        <v>36</v>
      </c>
      <c r="J2992" s="1">
        <f>DATEVALUE(RIGHT(jaar_zip[[#This Row],[YYYYMMDD]],2)&amp;"-"&amp;MID(jaar_zip[[#This Row],[YYYYMMDD]],5,2)&amp;"-"&amp;LEFT(jaar_zip[[#This Row],[YYYYMMDD]],4))</f>
        <v>45354</v>
      </c>
      <c r="K2992" s="101" t="str">
        <f>IF(AND(VALUE(MONTH(jaar_zip[[#This Row],[Datum]]))=1,VALUE(WEEKNUM(jaar_zip[[#This Row],[Datum]],21))&gt;51),RIGHT(YEAR(jaar_zip[[#This Row],[Datum]])-1,2),RIGHT(YEAR(jaar_zip[[#This Row],[Datum]]),2))&amp;"-"&amp; TEXT(WEEKNUM(jaar_zip[[#This Row],[Datum]],21),"00")</f>
        <v>24-09</v>
      </c>
      <c r="L2992" s="101">
        <f>MONTH(jaar_zip[[#This Row],[Datum]])</f>
        <v>3</v>
      </c>
      <c r="M2992" s="101">
        <f>IF(ISNUMBER(jaar_zip[[#This Row],[etmaaltemperatuur]]),IF(jaar_zip[[#This Row],[etmaaltemperatuur]]&lt;stookgrens,stookgrens-jaar_zip[[#This Row],[etmaaltemperatuur]],0),"")</f>
        <v>10.1</v>
      </c>
      <c r="N2992" s="101">
        <f>IF(ISNUMBER(jaar_zip[[#This Row],[graaddagen]]),IF(OR(MONTH(jaar_zip[[#This Row],[Datum]])=1,MONTH(jaar_zip[[#This Row],[Datum]])=2,MONTH(jaar_zip[[#This Row],[Datum]])=11,MONTH(jaar_zip[[#This Row],[Datum]])=12),1.1,IF(OR(MONTH(jaar_zip[[#This Row],[Datum]])=3,MONTH(jaar_zip[[#This Row],[Datum]])=10),1,0.8))*jaar_zip[[#This Row],[graaddagen]],"")</f>
        <v>10.1</v>
      </c>
      <c r="O2992" s="101">
        <f>IF(ISNUMBER(jaar_zip[[#This Row],[etmaaltemperatuur]]),IF(jaar_zip[[#This Row],[etmaaltemperatuur]]&gt;stookgrens,jaar_zip[[#This Row],[etmaaltemperatuur]]-stookgrens,0),"")</f>
        <v>0</v>
      </c>
    </row>
    <row r="2993" spans="1:15" x14ac:dyDescent="0.3">
      <c r="A2993">
        <v>340</v>
      </c>
      <c r="B2993">
        <v>20240304</v>
      </c>
      <c r="C2993">
        <v>1.5</v>
      </c>
      <c r="D2993">
        <v>6.2</v>
      </c>
      <c r="F2993">
        <v>0</v>
      </c>
      <c r="G2993">
        <v>1011.7</v>
      </c>
      <c r="H2993">
        <v>81</v>
      </c>
      <c r="I2993" s="101" t="s">
        <v>36</v>
      </c>
      <c r="J2993" s="1">
        <f>DATEVALUE(RIGHT(jaar_zip[[#This Row],[YYYYMMDD]],2)&amp;"-"&amp;MID(jaar_zip[[#This Row],[YYYYMMDD]],5,2)&amp;"-"&amp;LEFT(jaar_zip[[#This Row],[YYYYMMDD]],4))</f>
        <v>45355</v>
      </c>
      <c r="K2993" s="101" t="str">
        <f>IF(AND(VALUE(MONTH(jaar_zip[[#This Row],[Datum]]))=1,VALUE(WEEKNUM(jaar_zip[[#This Row],[Datum]],21))&gt;51),RIGHT(YEAR(jaar_zip[[#This Row],[Datum]])-1,2),RIGHT(YEAR(jaar_zip[[#This Row],[Datum]]),2))&amp;"-"&amp; TEXT(WEEKNUM(jaar_zip[[#This Row],[Datum]],21),"00")</f>
        <v>24-10</v>
      </c>
      <c r="L2993" s="101">
        <f>MONTH(jaar_zip[[#This Row],[Datum]])</f>
        <v>3</v>
      </c>
      <c r="M2993" s="101">
        <f>IF(ISNUMBER(jaar_zip[[#This Row],[etmaaltemperatuur]]),IF(jaar_zip[[#This Row],[etmaaltemperatuur]]&lt;stookgrens,stookgrens-jaar_zip[[#This Row],[etmaaltemperatuur]],0),"")</f>
        <v>11.8</v>
      </c>
      <c r="N2993" s="101">
        <f>IF(ISNUMBER(jaar_zip[[#This Row],[graaddagen]]),IF(OR(MONTH(jaar_zip[[#This Row],[Datum]])=1,MONTH(jaar_zip[[#This Row],[Datum]])=2,MONTH(jaar_zip[[#This Row],[Datum]])=11,MONTH(jaar_zip[[#This Row],[Datum]])=12),1.1,IF(OR(MONTH(jaar_zip[[#This Row],[Datum]])=3,MONTH(jaar_zip[[#This Row],[Datum]])=10),1,0.8))*jaar_zip[[#This Row],[graaddagen]],"")</f>
        <v>11.8</v>
      </c>
      <c r="O2993" s="101">
        <f>IF(ISNUMBER(jaar_zip[[#This Row],[etmaaltemperatuur]]),IF(jaar_zip[[#This Row],[etmaaltemperatuur]]&gt;stookgrens,jaar_zip[[#This Row],[etmaaltemperatuur]]-stookgrens,0),"")</f>
        <v>0</v>
      </c>
    </row>
    <row r="2994" spans="1:15" x14ac:dyDescent="0.3">
      <c r="A2994">
        <v>340</v>
      </c>
      <c r="B2994">
        <v>20240305</v>
      </c>
      <c r="C2994">
        <v>1.3</v>
      </c>
      <c r="D2994">
        <v>5.2</v>
      </c>
      <c r="F2994">
        <v>0.5</v>
      </c>
      <c r="G2994">
        <v>1014.4</v>
      </c>
      <c r="H2994">
        <v>90</v>
      </c>
      <c r="I2994" s="101" t="s">
        <v>36</v>
      </c>
      <c r="J2994" s="1">
        <f>DATEVALUE(RIGHT(jaar_zip[[#This Row],[YYYYMMDD]],2)&amp;"-"&amp;MID(jaar_zip[[#This Row],[YYYYMMDD]],5,2)&amp;"-"&amp;LEFT(jaar_zip[[#This Row],[YYYYMMDD]],4))</f>
        <v>45356</v>
      </c>
      <c r="K2994" s="101" t="str">
        <f>IF(AND(VALUE(MONTH(jaar_zip[[#This Row],[Datum]]))=1,VALUE(WEEKNUM(jaar_zip[[#This Row],[Datum]],21))&gt;51),RIGHT(YEAR(jaar_zip[[#This Row],[Datum]])-1,2),RIGHT(YEAR(jaar_zip[[#This Row],[Datum]]),2))&amp;"-"&amp; TEXT(WEEKNUM(jaar_zip[[#This Row],[Datum]],21),"00")</f>
        <v>24-10</v>
      </c>
      <c r="L2994" s="101">
        <f>MONTH(jaar_zip[[#This Row],[Datum]])</f>
        <v>3</v>
      </c>
      <c r="M2994" s="101">
        <f>IF(ISNUMBER(jaar_zip[[#This Row],[etmaaltemperatuur]]),IF(jaar_zip[[#This Row],[etmaaltemperatuur]]&lt;stookgrens,stookgrens-jaar_zip[[#This Row],[etmaaltemperatuur]],0),"")</f>
        <v>12.8</v>
      </c>
      <c r="N2994" s="101">
        <f>IF(ISNUMBER(jaar_zip[[#This Row],[graaddagen]]),IF(OR(MONTH(jaar_zip[[#This Row],[Datum]])=1,MONTH(jaar_zip[[#This Row],[Datum]])=2,MONTH(jaar_zip[[#This Row],[Datum]])=11,MONTH(jaar_zip[[#This Row],[Datum]])=12),1.1,IF(OR(MONTH(jaar_zip[[#This Row],[Datum]])=3,MONTH(jaar_zip[[#This Row],[Datum]])=10),1,0.8))*jaar_zip[[#This Row],[graaddagen]],"")</f>
        <v>12.8</v>
      </c>
      <c r="O2994" s="101">
        <f>IF(ISNUMBER(jaar_zip[[#This Row],[etmaaltemperatuur]]),IF(jaar_zip[[#This Row],[etmaaltemperatuur]]&gt;stookgrens,jaar_zip[[#This Row],[etmaaltemperatuur]]-stookgrens,0),"")</f>
        <v>0</v>
      </c>
    </row>
    <row r="2995" spans="1:15" x14ac:dyDescent="0.3">
      <c r="A2995">
        <v>340</v>
      </c>
      <c r="B2995">
        <v>20240306</v>
      </c>
      <c r="C2995">
        <v>1.3</v>
      </c>
      <c r="D2995">
        <v>5.4</v>
      </c>
      <c r="F2995">
        <v>0</v>
      </c>
      <c r="G2995">
        <v>1022.4</v>
      </c>
      <c r="H2995">
        <v>89</v>
      </c>
      <c r="I2995" s="101" t="s">
        <v>36</v>
      </c>
      <c r="J2995" s="1">
        <f>DATEVALUE(RIGHT(jaar_zip[[#This Row],[YYYYMMDD]],2)&amp;"-"&amp;MID(jaar_zip[[#This Row],[YYYYMMDD]],5,2)&amp;"-"&amp;LEFT(jaar_zip[[#This Row],[YYYYMMDD]],4))</f>
        <v>45357</v>
      </c>
      <c r="K2995" s="101" t="str">
        <f>IF(AND(VALUE(MONTH(jaar_zip[[#This Row],[Datum]]))=1,VALUE(WEEKNUM(jaar_zip[[#This Row],[Datum]],21))&gt;51),RIGHT(YEAR(jaar_zip[[#This Row],[Datum]])-1,2),RIGHT(YEAR(jaar_zip[[#This Row],[Datum]]),2))&amp;"-"&amp; TEXT(WEEKNUM(jaar_zip[[#This Row],[Datum]],21),"00")</f>
        <v>24-10</v>
      </c>
      <c r="L2995" s="101">
        <f>MONTH(jaar_zip[[#This Row],[Datum]])</f>
        <v>3</v>
      </c>
      <c r="M2995" s="101">
        <f>IF(ISNUMBER(jaar_zip[[#This Row],[etmaaltemperatuur]]),IF(jaar_zip[[#This Row],[etmaaltemperatuur]]&lt;stookgrens,stookgrens-jaar_zip[[#This Row],[etmaaltemperatuur]],0),"")</f>
        <v>12.6</v>
      </c>
      <c r="N2995" s="101">
        <f>IF(ISNUMBER(jaar_zip[[#This Row],[graaddagen]]),IF(OR(MONTH(jaar_zip[[#This Row],[Datum]])=1,MONTH(jaar_zip[[#This Row],[Datum]])=2,MONTH(jaar_zip[[#This Row],[Datum]])=11,MONTH(jaar_zip[[#This Row],[Datum]])=12),1.1,IF(OR(MONTH(jaar_zip[[#This Row],[Datum]])=3,MONTH(jaar_zip[[#This Row],[Datum]])=10),1,0.8))*jaar_zip[[#This Row],[graaddagen]],"")</f>
        <v>12.6</v>
      </c>
      <c r="O2995" s="101">
        <f>IF(ISNUMBER(jaar_zip[[#This Row],[etmaaltemperatuur]]),IF(jaar_zip[[#This Row],[etmaaltemperatuur]]&gt;stookgrens,jaar_zip[[#This Row],[etmaaltemperatuur]]-stookgrens,0),"")</f>
        <v>0</v>
      </c>
    </row>
    <row r="2996" spans="1:15" x14ac:dyDescent="0.3">
      <c r="A2996">
        <v>340</v>
      </c>
      <c r="B2996">
        <v>20240307</v>
      </c>
      <c r="C2996">
        <v>4.4000000000000004</v>
      </c>
      <c r="D2996">
        <v>5.3</v>
      </c>
      <c r="F2996">
        <v>0</v>
      </c>
      <c r="G2996">
        <v>1021.4</v>
      </c>
      <c r="H2996">
        <v>80</v>
      </c>
      <c r="I2996" s="101" t="s">
        <v>36</v>
      </c>
      <c r="J2996" s="1">
        <f>DATEVALUE(RIGHT(jaar_zip[[#This Row],[YYYYMMDD]],2)&amp;"-"&amp;MID(jaar_zip[[#This Row],[YYYYMMDD]],5,2)&amp;"-"&amp;LEFT(jaar_zip[[#This Row],[YYYYMMDD]],4))</f>
        <v>45358</v>
      </c>
      <c r="K2996" s="101" t="str">
        <f>IF(AND(VALUE(MONTH(jaar_zip[[#This Row],[Datum]]))=1,VALUE(WEEKNUM(jaar_zip[[#This Row],[Datum]],21))&gt;51),RIGHT(YEAR(jaar_zip[[#This Row],[Datum]])-1,2),RIGHT(YEAR(jaar_zip[[#This Row],[Datum]]),2))&amp;"-"&amp; TEXT(WEEKNUM(jaar_zip[[#This Row],[Datum]],21),"00")</f>
        <v>24-10</v>
      </c>
      <c r="L2996" s="101">
        <f>MONTH(jaar_zip[[#This Row],[Datum]])</f>
        <v>3</v>
      </c>
      <c r="M2996" s="101">
        <f>IF(ISNUMBER(jaar_zip[[#This Row],[etmaaltemperatuur]]),IF(jaar_zip[[#This Row],[etmaaltemperatuur]]&lt;stookgrens,stookgrens-jaar_zip[[#This Row],[etmaaltemperatuur]],0),"")</f>
        <v>12.7</v>
      </c>
      <c r="N2996" s="101">
        <f>IF(ISNUMBER(jaar_zip[[#This Row],[graaddagen]]),IF(OR(MONTH(jaar_zip[[#This Row],[Datum]])=1,MONTH(jaar_zip[[#This Row],[Datum]])=2,MONTH(jaar_zip[[#This Row],[Datum]])=11,MONTH(jaar_zip[[#This Row],[Datum]])=12),1.1,IF(OR(MONTH(jaar_zip[[#This Row],[Datum]])=3,MONTH(jaar_zip[[#This Row],[Datum]])=10),1,0.8))*jaar_zip[[#This Row],[graaddagen]],"")</f>
        <v>12.7</v>
      </c>
      <c r="O2996" s="101">
        <f>IF(ISNUMBER(jaar_zip[[#This Row],[etmaaltemperatuur]]),IF(jaar_zip[[#This Row],[etmaaltemperatuur]]&gt;stookgrens,jaar_zip[[#This Row],[etmaaltemperatuur]]-stookgrens,0),"")</f>
        <v>0</v>
      </c>
    </row>
    <row r="2997" spans="1:15" x14ac:dyDescent="0.3">
      <c r="A2997">
        <v>340</v>
      </c>
      <c r="B2997">
        <v>20240308</v>
      </c>
      <c r="C2997">
        <v>5.3</v>
      </c>
      <c r="D2997">
        <v>6.2</v>
      </c>
      <c r="F2997">
        <v>0</v>
      </c>
      <c r="G2997">
        <v>1009.3</v>
      </c>
      <c r="H2997">
        <v>65</v>
      </c>
      <c r="I2997" s="101" t="s">
        <v>36</v>
      </c>
      <c r="J2997" s="1">
        <f>DATEVALUE(RIGHT(jaar_zip[[#This Row],[YYYYMMDD]],2)&amp;"-"&amp;MID(jaar_zip[[#This Row],[YYYYMMDD]],5,2)&amp;"-"&amp;LEFT(jaar_zip[[#This Row],[YYYYMMDD]],4))</f>
        <v>45359</v>
      </c>
      <c r="K2997" s="101" t="str">
        <f>IF(AND(VALUE(MONTH(jaar_zip[[#This Row],[Datum]]))=1,VALUE(WEEKNUM(jaar_zip[[#This Row],[Datum]],21))&gt;51),RIGHT(YEAR(jaar_zip[[#This Row],[Datum]])-1,2),RIGHT(YEAR(jaar_zip[[#This Row],[Datum]]),2))&amp;"-"&amp; TEXT(WEEKNUM(jaar_zip[[#This Row],[Datum]],21),"00")</f>
        <v>24-10</v>
      </c>
      <c r="L2997" s="101">
        <f>MONTH(jaar_zip[[#This Row],[Datum]])</f>
        <v>3</v>
      </c>
      <c r="M2997" s="101">
        <f>IF(ISNUMBER(jaar_zip[[#This Row],[etmaaltemperatuur]]),IF(jaar_zip[[#This Row],[etmaaltemperatuur]]&lt;stookgrens,stookgrens-jaar_zip[[#This Row],[etmaaltemperatuur]],0),"")</f>
        <v>11.8</v>
      </c>
      <c r="N2997" s="101">
        <f>IF(ISNUMBER(jaar_zip[[#This Row],[graaddagen]]),IF(OR(MONTH(jaar_zip[[#This Row],[Datum]])=1,MONTH(jaar_zip[[#This Row],[Datum]])=2,MONTH(jaar_zip[[#This Row],[Datum]])=11,MONTH(jaar_zip[[#This Row],[Datum]])=12),1.1,IF(OR(MONTH(jaar_zip[[#This Row],[Datum]])=3,MONTH(jaar_zip[[#This Row],[Datum]])=10),1,0.8))*jaar_zip[[#This Row],[graaddagen]],"")</f>
        <v>11.8</v>
      </c>
      <c r="O2997" s="101">
        <f>IF(ISNUMBER(jaar_zip[[#This Row],[etmaaltemperatuur]]),IF(jaar_zip[[#This Row],[etmaaltemperatuur]]&gt;stookgrens,jaar_zip[[#This Row],[etmaaltemperatuur]]-stookgrens,0),"")</f>
        <v>0</v>
      </c>
    </row>
    <row r="2998" spans="1:15" x14ac:dyDescent="0.3">
      <c r="A2998">
        <v>340</v>
      </c>
      <c r="B2998">
        <v>20240309</v>
      </c>
      <c r="C2998">
        <v>3.5</v>
      </c>
      <c r="D2998">
        <v>9.6999999999999993</v>
      </c>
      <c r="F2998">
        <v>-0.1</v>
      </c>
      <c r="G2998">
        <v>999.2</v>
      </c>
      <c r="H2998">
        <v>65</v>
      </c>
      <c r="I2998" s="101" t="s">
        <v>36</v>
      </c>
      <c r="J2998" s="1">
        <f>DATEVALUE(RIGHT(jaar_zip[[#This Row],[YYYYMMDD]],2)&amp;"-"&amp;MID(jaar_zip[[#This Row],[YYYYMMDD]],5,2)&amp;"-"&amp;LEFT(jaar_zip[[#This Row],[YYYYMMDD]],4))</f>
        <v>45360</v>
      </c>
      <c r="K2998" s="101" t="str">
        <f>IF(AND(VALUE(MONTH(jaar_zip[[#This Row],[Datum]]))=1,VALUE(WEEKNUM(jaar_zip[[#This Row],[Datum]],21))&gt;51),RIGHT(YEAR(jaar_zip[[#This Row],[Datum]])-1,2),RIGHT(YEAR(jaar_zip[[#This Row],[Datum]]),2))&amp;"-"&amp; TEXT(WEEKNUM(jaar_zip[[#This Row],[Datum]],21),"00")</f>
        <v>24-10</v>
      </c>
      <c r="L2998" s="101">
        <f>MONTH(jaar_zip[[#This Row],[Datum]])</f>
        <v>3</v>
      </c>
      <c r="M2998" s="101">
        <f>IF(ISNUMBER(jaar_zip[[#This Row],[etmaaltemperatuur]]),IF(jaar_zip[[#This Row],[etmaaltemperatuur]]&lt;stookgrens,stookgrens-jaar_zip[[#This Row],[etmaaltemperatuur]],0),"")</f>
        <v>8.3000000000000007</v>
      </c>
      <c r="N2998" s="101">
        <f>IF(ISNUMBER(jaar_zip[[#This Row],[graaddagen]]),IF(OR(MONTH(jaar_zip[[#This Row],[Datum]])=1,MONTH(jaar_zip[[#This Row],[Datum]])=2,MONTH(jaar_zip[[#This Row],[Datum]])=11,MONTH(jaar_zip[[#This Row],[Datum]])=12),1.1,IF(OR(MONTH(jaar_zip[[#This Row],[Datum]])=3,MONTH(jaar_zip[[#This Row],[Datum]])=10),1,0.8))*jaar_zip[[#This Row],[graaddagen]],"")</f>
        <v>8.3000000000000007</v>
      </c>
      <c r="O2998" s="101">
        <f>IF(ISNUMBER(jaar_zip[[#This Row],[etmaaltemperatuur]]),IF(jaar_zip[[#This Row],[etmaaltemperatuur]]&gt;stookgrens,jaar_zip[[#This Row],[etmaaltemperatuur]]-stookgrens,0),"")</f>
        <v>0</v>
      </c>
    </row>
    <row r="2999" spans="1:15" x14ac:dyDescent="0.3">
      <c r="A2999">
        <v>340</v>
      </c>
      <c r="B2999">
        <v>20240310</v>
      </c>
      <c r="C2999">
        <v>3.1</v>
      </c>
      <c r="D2999">
        <v>9.3000000000000007</v>
      </c>
      <c r="F2999">
        <v>-0.1</v>
      </c>
      <c r="G2999">
        <v>996.1</v>
      </c>
      <c r="H2999">
        <v>72</v>
      </c>
      <c r="I2999" s="101" t="s">
        <v>36</v>
      </c>
      <c r="J2999" s="1">
        <f>DATEVALUE(RIGHT(jaar_zip[[#This Row],[YYYYMMDD]],2)&amp;"-"&amp;MID(jaar_zip[[#This Row],[YYYYMMDD]],5,2)&amp;"-"&amp;LEFT(jaar_zip[[#This Row],[YYYYMMDD]],4))</f>
        <v>45361</v>
      </c>
      <c r="K2999" s="101" t="str">
        <f>IF(AND(VALUE(MONTH(jaar_zip[[#This Row],[Datum]]))=1,VALUE(WEEKNUM(jaar_zip[[#This Row],[Datum]],21))&gt;51),RIGHT(YEAR(jaar_zip[[#This Row],[Datum]])-1,2),RIGHT(YEAR(jaar_zip[[#This Row],[Datum]]),2))&amp;"-"&amp; TEXT(WEEKNUM(jaar_zip[[#This Row],[Datum]],21),"00")</f>
        <v>24-10</v>
      </c>
      <c r="L2999" s="101">
        <f>MONTH(jaar_zip[[#This Row],[Datum]])</f>
        <v>3</v>
      </c>
      <c r="M2999" s="101">
        <f>IF(ISNUMBER(jaar_zip[[#This Row],[etmaaltemperatuur]]),IF(jaar_zip[[#This Row],[etmaaltemperatuur]]&lt;stookgrens,stookgrens-jaar_zip[[#This Row],[etmaaltemperatuur]],0),"")</f>
        <v>8.6999999999999993</v>
      </c>
      <c r="N2999" s="101">
        <f>IF(ISNUMBER(jaar_zip[[#This Row],[graaddagen]]),IF(OR(MONTH(jaar_zip[[#This Row],[Datum]])=1,MONTH(jaar_zip[[#This Row],[Datum]])=2,MONTH(jaar_zip[[#This Row],[Datum]])=11,MONTH(jaar_zip[[#This Row],[Datum]])=12),1.1,IF(OR(MONTH(jaar_zip[[#This Row],[Datum]])=3,MONTH(jaar_zip[[#This Row],[Datum]])=10),1,0.8))*jaar_zip[[#This Row],[graaddagen]],"")</f>
        <v>8.6999999999999993</v>
      </c>
      <c r="O2999" s="101">
        <f>IF(ISNUMBER(jaar_zip[[#This Row],[etmaaltemperatuur]]),IF(jaar_zip[[#This Row],[etmaaltemperatuur]]&gt;stookgrens,jaar_zip[[#This Row],[etmaaltemperatuur]]-stookgrens,0),"")</f>
        <v>0</v>
      </c>
    </row>
    <row r="3000" spans="1:15" x14ac:dyDescent="0.3">
      <c r="A3000">
        <v>340</v>
      </c>
      <c r="B3000">
        <v>20240311</v>
      </c>
      <c r="C3000">
        <v>2.9</v>
      </c>
      <c r="D3000">
        <v>7.8</v>
      </c>
      <c r="F3000">
        <v>10.5</v>
      </c>
      <c r="G3000">
        <v>1003.4</v>
      </c>
      <c r="H3000">
        <v>95</v>
      </c>
      <c r="I3000" s="101" t="s">
        <v>36</v>
      </c>
      <c r="J3000" s="1">
        <f>DATEVALUE(RIGHT(jaar_zip[[#This Row],[YYYYMMDD]],2)&amp;"-"&amp;MID(jaar_zip[[#This Row],[YYYYMMDD]],5,2)&amp;"-"&amp;LEFT(jaar_zip[[#This Row],[YYYYMMDD]],4))</f>
        <v>45362</v>
      </c>
      <c r="K3000" s="101" t="str">
        <f>IF(AND(VALUE(MONTH(jaar_zip[[#This Row],[Datum]]))=1,VALUE(WEEKNUM(jaar_zip[[#This Row],[Datum]],21))&gt;51),RIGHT(YEAR(jaar_zip[[#This Row],[Datum]])-1,2),RIGHT(YEAR(jaar_zip[[#This Row],[Datum]]),2))&amp;"-"&amp; TEXT(WEEKNUM(jaar_zip[[#This Row],[Datum]],21),"00")</f>
        <v>24-11</v>
      </c>
      <c r="L3000" s="101">
        <f>MONTH(jaar_zip[[#This Row],[Datum]])</f>
        <v>3</v>
      </c>
      <c r="M3000" s="101">
        <f>IF(ISNUMBER(jaar_zip[[#This Row],[etmaaltemperatuur]]),IF(jaar_zip[[#This Row],[etmaaltemperatuur]]&lt;stookgrens,stookgrens-jaar_zip[[#This Row],[etmaaltemperatuur]],0),"")</f>
        <v>10.199999999999999</v>
      </c>
      <c r="N3000" s="101">
        <f>IF(ISNUMBER(jaar_zip[[#This Row],[graaddagen]]),IF(OR(MONTH(jaar_zip[[#This Row],[Datum]])=1,MONTH(jaar_zip[[#This Row],[Datum]])=2,MONTH(jaar_zip[[#This Row],[Datum]])=11,MONTH(jaar_zip[[#This Row],[Datum]])=12),1.1,IF(OR(MONTH(jaar_zip[[#This Row],[Datum]])=3,MONTH(jaar_zip[[#This Row],[Datum]])=10),1,0.8))*jaar_zip[[#This Row],[graaddagen]],"")</f>
        <v>10.199999999999999</v>
      </c>
      <c r="O3000" s="101">
        <f>IF(ISNUMBER(jaar_zip[[#This Row],[etmaaltemperatuur]]),IF(jaar_zip[[#This Row],[etmaaltemperatuur]]&gt;stookgrens,jaar_zip[[#This Row],[etmaaltemperatuur]]-stookgrens,0),"")</f>
        <v>0</v>
      </c>
    </row>
    <row r="3001" spans="1:15" x14ac:dyDescent="0.3">
      <c r="A3001">
        <v>340</v>
      </c>
      <c r="B3001">
        <v>20240312</v>
      </c>
      <c r="C3001">
        <v>3.3</v>
      </c>
      <c r="D3001">
        <v>8.6</v>
      </c>
      <c r="F3001">
        <v>9.6</v>
      </c>
      <c r="G3001">
        <v>1013.1</v>
      </c>
      <c r="H3001">
        <v>91</v>
      </c>
      <c r="I3001" s="101" t="s">
        <v>36</v>
      </c>
      <c r="J3001" s="1">
        <f>DATEVALUE(RIGHT(jaar_zip[[#This Row],[YYYYMMDD]],2)&amp;"-"&amp;MID(jaar_zip[[#This Row],[YYYYMMDD]],5,2)&amp;"-"&amp;LEFT(jaar_zip[[#This Row],[YYYYMMDD]],4))</f>
        <v>45363</v>
      </c>
      <c r="K3001" s="101" t="str">
        <f>IF(AND(VALUE(MONTH(jaar_zip[[#This Row],[Datum]]))=1,VALUE(WEEKNUM(jaar_zip[[#This Row],[Datum]],21))&gt;51),RIGHT(YEAR(jaar_zip[[#This Row],[Datum]])-1,2),RIGHT(YEAR(jaar_zip[[#This Row],[Datum]]),2))&amp;"-"&amp; TEXT(WEEKNUM(jaar_zip[[#This Row],[Datum]],21),"00")</f>
        <v>24-11</v>
      </c>
      <c r="L3001" s="101">
        <f>MONTH(jaar_zip[[#This Row],[Datum]])</f>
        <v>3</v>
      </c>
      <c r="M3001" s="101">
        <f>IF(ISNUMBER(jaar_zip[[#This Row],[etmaaltemperatuur]]),IF(jaar_zip[[#This Row],[etmaaltemperatuur]]&lt;stookgrens,stookgrens-jaar_zip[[#This Row],[etmaaltemperatuur]],0),"")</f>
        <v>9.4</v>
      </c>
      <c r="N3001" s="101">
        <f>IF(ISNUMBER(jaar_zip[[#This Row],[graaddagen]]),IF(OR(MONTH(jaar_zip[[#This Row],[Datum]])=1,MONTH(jaar_zip[[#This Row],[Datum]])=2,MONTH(jaar_zip[[#This Row],[Datum]])=11,MONTH(jaar_zip[[#This Row],[Datum]])=12),1.1,IF(OR(MONTH(jaar_zip[[#This Row],[Datum]])=3,MONTH(jaar_zip[[#This Row],[Datum]])=10),1,0.8))*jaar_zip[[#This Row],[graaddagen]],"")</f>
        <v>9.4</v>
      </c>
      <c r="O3001" s="101">
        <f>IF(ISNUMBER(jaar_zip[[#This Row],[etmaaltemperatuur]]),IF(jaar_zip[[#This Row],[etmaaltemperatuur]]&gt;stookgrens,jaar_zip[[#This Row],[etmaaltemperatuur]]-stookgrens,0),"")</f>
        <v>0</v>
      </c>
    </row>
    <row r="3002" spans="1:15" x14ac:dyDescent="0.3">
      <c r="A3002">
        <v>340</v>
      </c>
      <c r="B3002">
        <v>20240313</v>
      </c>
      <c r="C3002">
        <v>4.5</v>
      </c>
      <c r="D3002">
        <v>11.6</v>
      </c>
      <c r="F3002">
        <v>0.6</v>
      </c>
      <c r="G3002">
        <v>1014.7</v>
      </c>
      <c r="H3002">
        <v>85</v>
      </c>
      <c r="I3002" s="101" t="s">
        <v>36</v>
      </c>
      <c r="J3002" s="1">
        <f>DATEVALUE(RIGHT(jaar_zip[[#This Row],[YYYYMMDD]],2)&amp;"-"&amp;MID(jaar_zip[[#This Row],[YYYYMMDD]],5,2)&amp;"-"&amp;LEFT(jaar_zip[[#This Row],[YYYYMMDD]],4))</f>
        <v>45364</v>
      </c>
      <c r="K3002" s="101" t="str">
        <f>IF(AND(VALUE(MONTH(jaar_zip[[#This Row],[Datum]]))=1,VALUE(WEEKNUM(jaar_zip[[#This Row],[Datum]],21))&gt;51),RIGHT(YEAR(jaar_zip[[#This Row],[Datum]])-1,2),RIGHT(YEAR(jaar_zip[[#This Row],[Datum]]),2))&amp;"-"&amp; TEXT(WEEKNUM(jaar_zip[[#This Row],[Datum]],21),"00")</f>
        <v>24-11</v>
      </c>
      <c r="L3002" s="101">
        <f>MONTH(jaar_zip[[#This Row],[Datum]])</f>
        <v>3</v>
      </c>
      <c r="M3002" s="101">
        <f>IF(ISNUMBER(jaar_zip[[#This Row],[etmaaltemperatuur]]),IF(jaar_zip[[#This Row],[etmaaltemperatuur]]&lt;stookgrens,stookgrens-jaar_zip[[#This Row],[etmaaltemperatuur]],0),"")</f>
        <v>6.4</v>
      </c>
      <c r="N3002" s="101">
        <f>IF(ISNUMBER(jaar_zip[[#This Row],[graaddagen]]),IF(OR(MONTH(jaar_zip[[#This Row],[Datum]])=1,MONTH(jaar_zip[[#This Row],[Datum]])=2,MONTH(jaar_zip[[#This Row],[Datum]])=11,MONTH(jaar_zip[[#This Row],[Datum]])=12),1.1,IF(OR(MONTH(jaar_zip[[#This Row],[Datum]])=3,MONTH(jaar_zip[[#This Row],[Datum]])=10),1,0.8))*jaar_zip[[#This Row],[graaddagen]],"")</f>
        <v>6.4</v>
      </c>
      <c r="O3002" s="101">
        <f>IF(ISNUMBER(jaar_zip[[#This Row],[etmaaltemperatuur]]),IF(jaar_zip[[#This Row],[etmaaltemperatuur]]&gt;stookgrens,jaar_zip[[#This Row],[etmaaltemperatuur]]-stookgrens,0),"")</f>
        <v>0</v>
      </c>
    </row>
    <row r="3003" spans="1:15" x14ac:dyDescent="0.3">
      <c r="A3003">
        <v>340</v>
      </c>
      <c r="B3003">
        <v>20240314</v>
      </c>
      <c r="C3003">
        <v>3.5</v>
      </c>
      <c r="D3003">
        <v>13.6</v>
      </c>
      <c r="F3003">
        <v>0</v>
      </c>
      <c r="G3003">
        <v>1010.5</v>
      </c>
      <c r="H3003">
        <v>70</v>
      </c>
      <c r="I3003" s="101" t="s">
        <v>36</v>
      </c>
      <c r="J3003" s="1">
        <f>DATEVALUE(RIGHT(jaar_zip[[#This Row],[YYYYMMDD]],2)&amp;"-"&amp;MID(jaar_zip[[#This Row],[YYYYMMDD]],5,2)&amp;"-"&amp;LEFT(jaar_zip[[#This Row],[YYYYMMDD]],4))</f>
        <v>45365</v>
      </c>
      <c r="K3003" s="101" t="str">
        <f>IF(AND(VALUE(MONTH(jaar_zip[[#This Row],[Datum]]))=1,VALUE(WEEKNUM(jaar_zip[[#This Row],[Datum]],21))&gt;51),RIGHT(YEAR(jaar_zip[[#This Row],[Datum]])-1,2),RIGHT(YEAR(jaar_zip[[#This Row],[Datum]]),2))&amp;"-"&amp; TEXT(WEEKNUM(jaar_zip[[#This Row],[Datum]],21),"00")</f>
        <v>24-11</v>
      </c>
      <c r="L3003" s="101">
        <f>MONTH(jaar_zip[[#This Row],[Datum]])</f>
        <v>3</v>
      </c>
      <c r="M3003" s="101">
        <f>IF(ISNUMBER(jaar_zip[[#This Row],[etmaaltemperatuur]]),IF(jaar_zip[[#This Row],[etmaaltemperatuur]]&lt;stookgrens,stookgrens-jaar_zip[[#This Row],[etmaaltemperatuur]],0),"")</f>
        <v>4.4000000000000004</v>
      </c>
      <c r="N3003" s="101">
        <f>IF(ISNUMBER(jaar_zip[[#This Row],[graaddagen]]),IF(OR(MONTH(jaar_zip[[#This Row],[Datum]])=1,MONTH(jaar_zip[[#This Row],[Datum]])=2,MONTH(jaar_zip[[#This Row],[Datum]])=11,MONTH(jaar_zip[[#This Row],[Datum]])=12),1.1,IF(OR(MONTH(jaar_zip[[#This Row],[Datum]])=3,MONTH(jaar_zip[[#This Row],[Datum]])=10),1,0.8))*jaar_zip[[#This Row],[graaddagen]],"")</f>
        <v>4.4000000000000004</v>
      </c>
      <c r="O3003" s="101">
        <f>IF(ISNUMBER(jaar_zip[[#This Row],[etmaaltemperatuur]]),IF(jaar_zip[[#This Row],[etmaaltemperatuur]]&gt;stookgrens,jaar_zip[[#This Row],[etmaaltemperatuur]]-stookgrens,0),"")</f>
        <v>0</v>
      </c>
    </row>
    <row r="3004" spans="1:15" x14ac:dyDescent="0.3">
      <c r="A3004">
        <v>340</v>
      </c>
      <c r="B3004">
        <v>20240315</v>
      </c>
      <c r="C3004">
        <v>5.4</v>
      </c>
      <c r="D3004">
        <v>13</v>
      </c>
      <c r="F3004">
        <v>0.9</v>
      </c>
      <c r="G3004">
        <v>1008</v>
      </c>
      <c r="H3004">
        <v>78</v>
      </c>
      <c r="I3004" s="101" t="s">
        <v>36</v>
      </c>
      <c r="J3004" s="1">
        <f>DATEVALUE(RIGHT(jaar_zip[[#This Row],[YYYYMMDD]],2)&amp;"-"&amp;MID(jaar_zip[[#This Row],[YYYYMMDD]],5,2)&amp;"-"&amp;LEFT(jaar_zip[[#This Row],[YYYYMMDD]],4))</f>
        <v>45366</v>
      </c>
      <c r="K3004" s="101" t="str">
        <f>IF(AND(VALUE(MONTH(jaar_zip[[#This Row],[Datum]]))=1,VALUE(WEEKNUM(jaar_zip[[#This Row],[Datum]],21))&gt;51),RIGHT(YEAR(jaar_zip[[#This Row],[Datum]])-1,2),RIGHT(YEAR(jaar_zip[[#This Row],[Datum]]),2))&amp;"-"&amp; TEXT(WEEKNUM(jaar_zip[[#This Row],[Datum]],21),"00")</f>
        <v>24-11</v>
      </c>
      <c r="L3004" s="101">
        <f>MONTH(jaar_zip[[#This Row],[Datum]])</f>
        <v>3</v>
      </c>
      <c r="M3004" s="101">
        <f>IF(ISNUMBER(jaar_zip[[#This Row],[etmaaltemperatuur]]),IF(jaar_zip[[#This Row],[etmaaltemperatuur]]&lt;stookgrens,stookgrens-jaar_zip[[#This Row],[etmaaltemperatuur]],0),"")</f>
        <v>5</v>
      </c>
      <c r="N3004" s="101">
        <f>IF(ISNUMBER(jaar_zip[[#This Row],[graaddagen]]),IF(OR(MONTH(jaar_zip[[#This Row],[Datum]])=1,MONTH(jaar_zip[[#This Row],[Datum]])=2,MONTH(jaar_zip[[#This Row],[Datum]])=11,MONTH(jaar_zip[[#This Row],[Datum]])=12),1.1,IF(OR(MONTH(jaar_zip[[#This Row],[Datum]])=3,MONTH(jaar_zip[[#This Row],[Datum]])=10),1,0.8))*jaar_zip[[#This Row],[graaddagen]],"")</f>
        <v>5</v>
      </c>
      <c r="O3004" s="101">
        <f>IF(ISNUMBER(jaar_zip[[#This Row],[etmaaltemperatuur]]),IF(jaar_zip[[#This Row],[etmaaltemperatuur]]&gt;stookgrens,jaar_zip[[#This Row],[etmaaltemperatuur]]-stookgrens,0),"")</f>
        <v>0</v>
      </c>
    </row>
    <row r="3005" spans="1:15" x14ac:dyDescent="0.3">
      <c r="A3005">
        <v>340</v>
      </c>
      <c r="B3005">
        <v>20240316</v>
      </c>
      <c r="C3005">
        <v>2.8</v>
      </c>
      <c r="D3005">
        <v>7.9</v>
      </c>
      <c r="F3005">
        <v>1.4</v>
      </c>
      <c r="G3005">
        <v>1020.2</v>
      </c>
      <c r="H3005">
        <v>77</v>
      </c>
      <c r="I3005" s="101" t="s">
        <v>36</v>
      </c>
      <c r="J3005" s="1">
        <f>DATEVALUE(RIGHT(jaar_zip[[#This Row],[YYYYMMDD]],2)&amp;"-"&amp;MID(jaar_zip[[#This Row],[YYYYMMDD]],5,2)&amp;"-"&amp;LEFT(jaar_zip[[#This Row],[YYYYMMDD]],4))</f>
        <v>45367</v>
      </c>
      <c r="K3005" s="101" t="str">
        <f>IF(AND(VALUE(MONTH(jaar_zip[[#This Row],[Datum]]))=1,VALUE(WEEKNUM(jaar_zip[[#This Row],[Datum]],21))&gt;51),RIGHT(YEAR(jaar_zip[[#This Row],[Datum]])-1,2),RIGHT(YEAR(jaar_zip[[#This Row],[Datum]]),2))&amp;"-"&amp; TEXT(WEEKNUM(jaar_zip[[#This Row],[Datum]],21),"00")</f>
        <v>24-11</v>
      </c>
      <c r="L3005" s="101">
        <f>MONTH(jaar_zip[[#This Row],[Datum]])</f>
        <v>3</v>
      </c>
      <c r="M3005" s="101">
        <f>IF(ISNUMBER(jaar_zip[[#This Row],[etmaaltemperatuur]]),IF(jaar_zip[[#This Row],[etmaaltemperatuur]]&lt;stookgrens,stookgrens-jaar_zip[[#This Row],[etmaaltemperatuur]],0),"")</f>
        <v>10.1</v>
      </c>
      <c r="N3005" s="101">
        <f>IF(ISNUMBER(jaar_zip[[#This Row],[graaddagen]]),IF(OR(MONTH(jaar_zip[[#This Row],[Datum]])=1,MONTH(jaar_zip[[#This Row],[Datum]])=2,MONTH(jaar_zip[[#This Row],[Datum]])=11,MONTH(jaar_zip[[#This Row],[Datum]])=12),1.1,IF(OR(MONTH(jaar_zip[[#This Row],[Datum]])=3,MONTH(jaar_zip[[#This Row],[Datum]])=10),1,0.8))*jaar_zip[[#This Row],[graaddagen]],"")</f>
        <v>10.1</v>
      </c>
      <c r="O3005" s="101">
        <f>IF(ISNUMBER(jaar_zip[[#This Row],[etmaaltemperatuur]]),IF(jaar_zip[[#This Row],[etmaaltemperatuur]]&gt;stookgrens,jaar_zip[[#This Row],[etmaaltemperatuur]]-stookgrens,0),"")</f>
        <v>0</v>
      </c>
    </row>
    <row r="3006" spans="1:15" x14ac:dyDescent="0.3">
      <c r="A3006">
        <v>340</v>
      </c>
      <c r="B3006">
        <v>20240317</v>
      </c>
      <c r="C3006">
        <v>2.5</v>
      </c>
      <c r="D3006">
        <v>10.6</v>
      </c>
      <c r="F3006">
        <v>2.4</v>
      </c>
      <c r="G3006">
        <v>1018.5</v>
      </c>
      <c r="H3006">
        <v>83</v>
      </c>
      <c r="I3006" s="101" t="s">
        <v>36</v>
      </c>
      <c r="J3006" s="1">
        <f>DATEVALUE(RIGHT(jaar_zip[[#This Row],[YYYYMMDD]],2)&amp;"-"&amp;MID(jaar_zip[[#This Row],[YYYYMMDD]],5,2)&amp;"-"&amp;LEFT(jaar_zip[[#This Row],[YYYYMMDD]],4))</f>
        <v>45368</v>
      </c>
      <c r="K3006" s="101" t="str">
        <f>IF(AND(VALUE(MONTH(jaar_zip[[#This Row],[Datum]]))=1,VALUE(WEEKNUM(jaar_zip[[#This Row],[Datum]],21))&gt;51),RIGHT(YEAR(jaar_zip[[#This Row],[Datum]])-1,2),RIGHT(YEAR(jaar_zip[[#This Row],[Datum]]),2))&amp;"-"&amp; TEXT(WEEKNUM(jaar_zip[[#This Row],[Datum]],21),"00")</f>
        <v>24-11</v>
      </c>
      <c r="L3006" s="101">
        <f>MONTH(jaar_zip[[#This Row],[Datum]])</f>
        <v>3</v>
      </c>
      <c r="M3006" s="101">
        <f>IF(ISNUMBER(jaar_zip[[#This Row],[etmaaltemperatuur]]),IF(jaar_zip[[#This Row],[etmaaltemperatuur]]&lt;stookgrens,stookgrens-jaar_zip[[#This Row],[etmaaltemperatuur]],0),"")</f>
        <v>7.4</v>
      </c>
      <c r="N3006" s="101">
        <f>IF(ISNUMBER(jaar_zip[[#This Row],[graaddagen]]),IF(OR(MONTH(jaar_zip[[#This Row],[Datum]])=1,MONTH(jaar_zip[[#This Row],[Datum]])=2,MONTH(jaar_zip[[#This Row],[Datum]])=11,MONTH(jaar_zip[[#This Row],[Datum]])=12),1.1,IF(OR(MONTH(jaar_zip[[#This Row],[Datum]])=3,MONTH(jaar_zip[[#This Row],[Datum]])=10),1,0.8))*jaar_zip[[#This Row],[graaddagen]],"")</f>
        <v>7.4</v>
      </c>
      <c r="O3006" s="101">
        <f>IF(ISNUMBER(jaar_zip[[#This Row],[etmaaltemperatuur]]),IF(jaar_zip[[#This Row],[etmaaltemperatuur]]&gt;stookgrens,jaar_zip[[#This Row],[etmaaltemperatuur]]-stookgrens,0),"")</f>
        <v>0</v>
      </c>
    </row>
    <row r="3007" spans="1:15" x14ac:dyDescent="0.3">
      <c r="A3007">
        <v>340</v>
      </c>
      <c r="B3007">
        <v>20240318</v>
      </c>
      <c r="C3007">
        <v>2.8</v>
      </c>
      <c r="D3007">
        <v>10.6</v>
      </c>
      <c r="F3007">
        <v>0</v>
      </c>
      <c r="G3007">
        <v>1016.3</v>
      </c>
      <c r="H3007">
        <v>86</v>
      </c>
      <c r="I3007" s="101" t="s">
        <v>36</v>
      </c>
      <c r="J3007" s="1">
        <f>DATEVALUE(RIGHT(jaar_zip[[#This Row],[YYYYMMDD]],2)&amp;"-"&amp;MID(jaar_zip[[#This Row],[YYYYMMDD]],5,2)&amp;"-"&amp;LEFT(jaar_zip[[#This Row],[YYYYMMDD]],4))</f>
        <v>45369</v>
      </c>
      <c r="K3007" s="101" t="str">
        <f>IF(AND(VALUE(MONTH(jaar_zip[[#This Row],[Datum]]))=1,VALUE(WEEKNUM(jaar_zip[[#This Row],[Datum]],21))&gt;51),RIGHT(YEAR(jaar_zip[[#This Row],[Datum]])-1,2),RIGHT(YEAR(jaar_zip[[#This Row],[Datum]]),2))&amp;"-"&amp; TEXT(WEEKNUM(jaar_zip[[#This Row],[Datum]],21),"00")</f>
        <v>24-12</v>
      </c>
      <c r="L3007" s="101">
        <f>MONTH(jaar_zip[[#This Row],[Datum]])</f>
        <v>3</v>
      </c>
      <c r="M3007" s="101">
        <f>IF(ISNUMBER(jaar_zip[[#This Row],[etmaaltemperatuur]]),IF(jaar_zip[[#This Row],[etmaaltemperatuur]]&lt;stookgrens,stookgrens-jaar_zip[[#This Row],[etmaaltemperatuur]],0),"")</f>
        <v>7.4</v>
      </c>
      <c r="N3007" s="101">
        <f>IF(ISNUMBER(jaar_zip[[#This Row],[graaddagen]]),IF(OR(MONTH(jaar_zip[[#This Row],[Datum]])=1,MONTH(jaar_zip[[#This Row],[Datum]])=2,MONTH(jaar_zip[[#This Row],[Datum]])=11,MONTH(jaar_zip[[#This Row],[Datum]])=12),1.1,IF(OR(MONTH(jaar_zip[[#This Row],[Datum]])=3,MONTH(jaar_zip[[#This Row],[Datum]])=10),1,0.8))*jaar_zip[[#This Row],[graaddagen]],"")</f>
        <v>7.4</v>
      </c>
      <c r="O3007" s="101">
        <f>IF(ISNUMBER(jaar_zip[[#This Row],[etmaaltemperatuur]]),IF(jaar_zip[[#This Row],[etmaaltemperatuur]]&gt;stookgrens,jaar_zip[[#This Row],[etmaaltemperatuur]]-stookgrens,0),"")</f>
        <v>0</v>
      </c>
    </row>
    <row r="3008" spans="1:15" x14ac:dyDescent="0.3">
      <c r="A3008">
        <v>340</v>
      </c>
      <c r="B3008">
        <v>20240319</v>
      </c>
      <c r="C3008">
        <v>2.5</v>
      </c>
      <c r="D3008">
        <v>11.5</v>
      </c>
      <c r="F3008">
        <v>0</v>
      </c>
      <c r="G3008">
        <v>1018.1</v>
      </c>
      <c r="H3008">
        <v>78</v>
      </c>
      <c r="I3008" s="101" t="s">
        <v>36</v>
      </c>
      <c r="J3008" s="1">
        <f>DATEVALUE(RIGHT(jaar_zip[[#This Row],[YYYYMMDD]],2)&amp;"-"&amp;MID(jaar_zip[[#This Row],[YYYYMMDD]],5,2)&amp;"-"&amp;LEFT(jaar_zip[[#This Row],[YYYYMMDD]],4))</f>
        <v>45370</v>
      </c>
      <c r="K3008" s="101" t="str">
        <f>IF(AND(VALUE(MONTH(jaar_zip[[#This Row],[Datum]]))=1,VALUE(WEEKNUM(jaar_zip[[#This Row],[Datum]],21))&gt;51),RIGHT(YEAR(jaar_zip[[#This Row],[Datum]])-1,2),RIGHT(YEAR(jaar_zip[[#This Row],[Datum]]),2))&amp;"-"&amp; TEXT(WEEKNUM(jaar_zip[[#This Row],[Datum]],21),"00")</f>
        <v>24-12</v>
      </c>
      <c r="L3008" s="101">
        <f>MONTH(jaar_zip[[#This Row],[Datum]])</f>
        <v>3</v>
      </c>
      <c r="M3008" s="101">
        <f>IF(ISNUMBER(jaar_zip[[#This Row],[etmaaltemperatuur]]),IF(jaar_zip[[#This Row],[etmaaltemperatuur]]&lt;stookgrens,stookgrens-jaar_zip[[#This Row],[etmaaltemperatuur]],0),"")</f>
        <v>6.5</v>
      </c>
      <c r="N3008" s="101">
        <f>IF(ISNUMBER(jaar_zip[[#This Row],[graaddagen]]),IF(OR(MONTH(jaar_zip[[#This Row],[Datum]])=1,MONTH(jaar_zip[[#This Row],[Datum]])=2,MONTH(jaar_zip[[#This Row],[Datum]])=11,MONTH(jaar_zip[[#This Row],[Datum]])=12),1.1,IF(OR(MONTH(jaar_zip[[#This Row],[Datum]])=3,MONTH(jaar_zip[[#This Row],[Datum]])=10),1,0.8))*jaar_zip[[#This Row],[graaddagen]],"")</f>
        <v>6.5</v>
      </c>
      <c r="O3008" s="101">
        <f>IF(ISNUMBER(jaar_zip[[#This Row],[etmaaltemperatuur]]),IF(jaar_zip[[#This Row],[etmaaltemperatuur]]&gt;stookgrens,jaar_zip[[#This Row],[etmaaltemperatuur]]-stookgrens,0),"")</f>
        <v>0</v>
      </c>
    </row>
    <row r="3009" spans="1:15" x14ac:dyDescent="0.3">
      <c r="A3009">
        <v>340</v>
      </c>
      <c r="B3009">
        <v>20240320</v>
      </c>
      <c r="C3009">
        <v>1.1000000000000001</v>
      </c>
      <c r="D3009">
        <v>10.9</v>
      </c>
      <c r="F3009">
        <v>-0.1</v>
      </c>
      <c r="G3009">
        <v>1019.1</v>
      </c>
      <c r="H3009">
        <v>82</v>
      </c>
      <c r="I3009" s="101" t="s">
        <v>36</v>
      </c>
      <c r="J3009" s="1">
        <f>DATEVALUE(RIGHT(jaar_zip[[#This Row],[YYYYMMDD]],2)&amp;"-"&amp;MID(jaar_zip[[#This Row],[YYYYMMDD]],5,2)&amp;"-"&amp;LEFT(jaar_zip[[#This Row],[YYYYMMDD]],4))</f>
        <v>45371</v>
      </c>
      <c r="K3009" s="101" t="str">
        <f>IF(AND(VALUE(MONTH(jaar_zip[[#This Row],[Datum]]))=1,VALUE(WEEKNUM(jaar_zip[[#This Row],[Datum]],21))&gt;51),RIGHT(YEAR(jaar_zip[[#This Row],[Datum]])-1,2),RIGHT(YEAR(jaar_zip[[#This Row],[Datum]]),2))&amp;"-"&amp; TEXT(WEEKNUM(jaar_zip[[#This Row],[Datum]],21),"00")</f>
        <v>24-12</v>
      </c>
      <c r="L3009" s="101">
        <f>MONTH(jaar_zip[[#This Row],[Datum]])</f>
        <v>3</v>
      </c>
      <c r="M3009" s="101">
        <f>IF(ISNUMBER(jaar_zip[[#This Row],[etmaaltemperatuur]]),IF(jaar_zip[[#This Row],[etmaaltemperatuur]]&lt;stookgrens,stookgrens-jaar_zip[[#This Row],[etmaaltemperatuur]],0),"")</f>
        <v>7.1</v>
      </c>
      <c r="N3009" s="101">
        <f>IF(ISNUMBER(jaar_zip[[#This Row],[graaddagen]]),IF(OR(MONTH(jaar_zip[[#This Row],[Datum]])=1,MONTH(jaar_zip[[#This Row],[Datum]])=2,MONTH(jaar_zip[[#This Row],[Datum]])=11,MONTH(jaar_zip[[#This Row],[Datum]])=12),1.1,IF(OR(MONTH(jaar_zip[[#This Row],[Datum]])=3,MONTH(jaar_zip[[#This Row],[Datum]])=10),1,0.8))*jaar_zip[[#This Row],[graaddagen]],"")</f>
        <v>7.1</v>
      </c>
      <c r="O3009" s="101">
        <f>IF(ISNUMBER(jaar_zip[[#This Row],[etmaaltemperatuur]]),IF(jaar_zip[[#This Row],[etmaaltemperatuur]]&gt;stookgrens,jaar_zip[[#This Row],[etmaaltemperatuur]]-stookgrens,0),"")</f>
        <v>0</v>
      </c>
    </row>
    <row r="3010" spans="1:15" x14ac:dyDescent="0.3">
      <c r="A3010">
        <v>340</v>
      </c>
      <c r="B3010">
        <v>20240321</v>
      </c>
      <c r="C3010">
        <v>2.8</v>
      </c>
      <c r="D3010">
        <v>10</v>
      </c>
      <c r="F3010">
        <v>0</v>
      </c>
      <c r="G3010">
        <v>1024.2</v>
      </c>
      <c r="H3010">
        <v>85</v>
      </c>
      <c r="I3010" s="101" t="s">
        <v>36</v>
      </c>
      <c r="J3010" s="1">
        <f>DATEVALUE(RIGHT(jaar_zip[[#This Row],[YYYYMMDD]],2)&amp;"-"&amp;MID(jaar_zip[[#This Row],[YYYYMMDD]],5,2)&amp;"-"&amp;LEFT(jaar_zip[[#This Row],[YYYYMMDD]],4))</f>
        <v>45372</v>
      </c>
      <c r="K3010" s="101" t="str">
        <f>IF(AND(VALUE(MONTH(jaar_zip[[#This Row],[Datum]]))=1,VALUE(WEEKNUM(jaar_zip[[#This Row],[Datum]],21))&gt;51),RIGHT(YEAR(jaar_zip[[#This Row],[Datum]])-1,2),RIGHT(YEAR(jaar_zip[[#This Row],[Datum]]),2))&amp;"-"&amp; TEXT(WEEKNUM(jaar_zip[[#This Row],[Datum]],21),"00")</f>
        <v>24-12</v>
      </c>
      <c r="L3010" s="101">
        <f>MONTH(jaar_zip[[#This Row],[Datum]])</f>
        <v>3</v>
      </c>
      <c r="M3010" s="101">
        <f>IF(ISNUMBER(jaar_zip[[#This Row],[etmaaltemperatuur]]),IF(jaar_zip[[#This Row],[etmaaltemperatuur]]&lt;stookgrens,stookgrens-jaar_zip[[#This Row],[etmaaltemperatuur]],0),"")</f>
        <v>8</v>
      </c>
      <c r="N3010" s="101">
        <f>IF(ISNUMBER(jaar_zip[[#This Row],[graaddagen]]),IF(OR(MONTH(jaar_zip[[#This Row],[Datum]])=1,MONTH(jaar_zip[[#This Row],[Datum]])=2,MONTH(jaar_zip[[#This Row],[Datum]])=11,MONTH(jaar_zip[[#This Row],[Datum]])=12),1.1,IF(OR(MONTH(jaar_zip[[#This Row],[Datum]])=3,MONTH(jaar_zip[[#This Row],[Datum]])=10),1,0.8))*jaar_zip[[#This Row],[graaddagen]],"")</f>
        <v>8</v>
      </c>
      <c r="O3010" s="101">
        <f>IF(ISNUMBER(jaar_zip[[#This Row],[etmaaltemperatuur]]),IF(jaar_zip[[#This Row],[etmaaltemperatuur]]&gt;stookgrens,jaar_zip[[#This Row],[etmaaltemperatuur]]-stookgrens,0),"")</f>
        <v>0</v>
      </c>
    </row>
    <row r="3011" spans="1:15" x14ac:dyDescent="0.3">
      <c r="A3011">
        <v>340</v>
      </c>
      <c r="B3011">
        <v>20240322</v>
      </c>
      <c r="C3011">
        <v>3.8</v>
      </c>
      <c r="D3011">
        <v>9.3000000000000007</v>
      </c>
      <c r="F3011">
        <v>12.2</v>
      </c>
      <c r="G3011">
        <v>1016.6</v>
      </c>
      <c r="H3011">
        <v>92</v>
      </c>
      <c r="I3011" s="101" t="s">
        <v>36</v>
      </c>
      <c r="J3011" s="1">
        <f>DATEVALUE(RIGHT(jaar_zip[[#This Row],[YYYYMMDD]],2)&amp;"-"&amp;MID(jaar_zip[[#This Row],[YYYYMMDD]],5,2)&amp;"-"&amp;LEFT(jaar_zip[[#This Row],[YYYYMMDD]],4))</f>
        <v>45373</v>
      </c>
      <c r="K3011" s="101" t="str">
        <f>IF(AND(VALUE(MONTH(jaar_zip[[#This Row],[Datum]]))=1,VALUE(WEEKNUM(jaar_zip[[#This Row],[Datum]],21))&gt;51),RIGHT(YEAR(jaar_zip[[#This Row],[Datum]])-1,2),RIGHT(YEAR(jaar_zip[[#This Row],[Datum]]),2))&amp;"-"&amp; TEXT(WEEKNUM(jaar_zip[[#This Row],[Datum]],21),"00")</f>
        <v>24-12</v>
      </c>
      <c r="L3011" s="101">
        <f>MONTH(jaar_zip[[#This Row],[Datum]])</f>
        <v>3</v>
      </c>
      <c r="M3011" s="101">
        <f>IF(ISNUMBER(jaar_zip[[#This Row],[etmaaltemperatuur]]),IF(jaar_zip[[#This Row],[etmaaltemperatuur]]&lt;stookgrens,stookgrens-jaar_zip[[#This Row],[etmaaltemperatuur]],0),"")</f>
        <v>8.6999999999999993</v>
      </c>
      <c r="N3011" s="101">
        <f>IF(ISNUMBER(jaar_zip[[#This Row],[graaddagen]]),IF(OR(MONTH(jaar_zip[[#This Row],[Datum]])=1,MONTH(jaar_zip[[#This Row],[Datum]])=2,MONTH(jaar_zip[[#This Row],[Datum]])=11,MONTH(jaar_zip[[#This Row],[Datum]])=12),1.1,IF(OR(MONTH(jaar_zip[[#This Row],[Datum]])=3,MONTH(jaar_zip[[#This Row],[Datum]])=10),1,0.8))*jaar_zip[[#This Row],[graaddagen]],"")</f>
        <v>8.6999999999999993</v>
      </c>
      <c r="O3011" s="101">
        <f>IF(ISNUMBER(jaar_zip[[#This Row],[etmaaltemperatuur]]),IF(jaar_zip[[#This Row],[etmaaltemperatuur]]&gt;stookgrens,jaar_zip[[#This Row],[etmaaltemperatuur]]-stookgrens,0),"")</f>
        <v>0</v>
      </c>
    </row>
    <row r="3012" spans="1:15" x14ac:dyDescent="0.3">
      <c r="A3012">
        <v>340</v>
      </c>
      <c r="B3012">
        <v>20240323</v>
      </c>
      <c r="C3012">
        <v>5.9</v>
      </c>
      <c r="D3012">
        <v>6.6</v>
      </c>
      <c r="F3012">
        <v>0.7</v>
      </c>
      <c r="G3012">
        <v>1009.5</v>
      </c>
      <c r="H3012">
        <v>77</v>
      </c>
      <c r="I3012" s="101" t="s">
        <v>36</v>
      </c>
      <c r="J3012" s="1">
        <f>DATEVALUE(RIGHT(jaar_zip[[#This Row],[YYYYMMDD]],2)&amp;"-"&amp;MID(jaar_zip[[#This Row],[YYYYMMDD]],5,2)&amp;"-"&amp;LEFT(jaar_zip[[#This Row],[YYYYMMDD]],4))</f>
        <v>45374</v>
      </c>
      <c r="K3012" s="101" t="str">
        <f>IF(AND(VALUE(MONTH(jaar_zip[[#This Row],[Datum]]))=1,VALUE(WEEKNUM(jaar_zip[[#This Row],[Datum]],21))&gt;51),RIGHT(YEAR(jaar_zip[[#This Row],[Datum]])-1,2),RIGHT(YEAR(jaar_zip[[#This Row],[Datum]]),2))&amp;"-"&amp; TEXT(WEEKNUM(jaar_zip[[#This Row],[Datum]],21),"00")</f>
        <v>24-12</v>
      </c>
      <c r="L3012" s="101">
        <f>MONTH(jaar_zip[[#This Row],[Datum]])</f>
        <v>3</v>
      </c>
      <c r="M3012" s="101">
        <f>IF(ISNUMBER(jaar_zip[[#This Row],[etmaaltemperatuur]]),IF(jaar_zip[[#This Row],[etmaaltemperatuur]]&lt;stookgrens,stookgrens-jaar_zip[[#This Row],[etmaaltemperatuur]],0),"")</f>
        <v>11.4</v>
      </c>
      <c r="N3012" s="101">
        <f>IF(ISNUMBER(jaar_zip[[#This Row],[graaddagen]]),IF(OR(MONTH(jaar_zip[[#This Row],[Datum]])=1,MONTH(jaar_zip[[#This Row],[Datum]])=2,MONTH(jaar_zip[[#This Row],[Datum]])=11,MONTH(jaar_zip[[#This Row],[Datum]])=12),1.1,IF(OR(MONTH(jaar_zip[[#This Row],[Datum]])=3,MONTH(jaar_zip[[#This Row],[Datum]])=10),1,0.8))*jaar_zip[[#This Row],[graaddagen]],"")</f>
        <v>11.4</v>
      </c>
      <c r="O3012" s="101">
        <f>IF(ISNUMBER(jaar_zip[[#This Row],[etmaaltemperatuur]]),IF(jaar_zip[[#This Row],[etmaaltemperatuur]]&gt;stookgrens,jaar_zip[[#This Row],[etmaaltemperatuur]]-stookgrens,0),"")</f>
        <v>0</v>
      </c>
    </row>
    <row r="3013" spans="1:15" x14ac:dyDescent="0.3">
      <c r="A3013">
        <v>340</v>
      </c>
      <c r="B3013">
        <v>20240324</v>
      </c>
      <c r="C3013">
        <v>6.8</v>
      </c>
      <c r="D3013">
        <v>7</v>
      </c>
      <c r="F3013">
        <v>1.8</v>
      </c>
      <c r="G3013">
        <v>1007</v>
      </c>
      <c r="H3013">
        <v>77</v>
      </c>
      <c r="I3013" s="101" t="s">
        <v>36</v>
      </c>
      <c r="J3013" s="1">
        <f>DATEVALUE(RIGHT(jaar_zip[[#This Row],[YYYYMMDD]],2)&amp;"-"&amp;MID(jaar_zip[[#This Row],[YYYYMMDD]],5,2)&amp;"-"&amp;LEFT(jaar_zip[[#This Row],[YYYYMMDD]],4))</f>
        <v>45375</v>
      </c>
      <c r="K3013" s="101" t="str">
        <f>IF(AND(VALUE(MONTH(jaar_zip[[#This Row],[Datum]]))=1,VALUE(WEEKNUM(jaar_zip[[#This Row],[Datum]],21))&gt;51),RIGHT(YEAR(jaar_zip[[#This Row],[Datum]])-1,2),RIGHT(YEAR(jaar_zip[[#This Row],[Datum]]),2))&amp;"-"&amp; TEXT(WEEKNUM(jaar_zip[[#This Row],[Datum]],21),"00")</f>
        <v>24-12</v>
      </c>
      <c r="L3013" s="101">
        <f>MONTH(jaar_zip[[#This Row],[Datum]])</f>
        <v>3</v>
      </c>
      <c r="M3013" s="101">
        <f>IF(ISNUMBER(jaar_zip[[#This Row],[etmaaltemperatuur]]),IF(jaar_zip[[#This Row],[etmaaltemperatuur]]&lt;stookgrens,stookgrens-jaar_zip[[#This Row],[etmaaltemperatuur]],0),"")</f>
        <v>11</v>
      </c>
      <c r="N3013" s="101">
        <f>IF(ISNUMBER(jaar_zip[[#This Row],[graaddagen]]),IF(OR(MONTH(jaar_zip[[#This Row],[Datum]])=1,MONTH(jaar_zip[[#This Row],[Datum]])=2,MONTH(jaar_zip[[#This Row],[Datum]])=11,MONTH(jaar_zip[[#This Row],[Datum]])=12),1.1,IF(OR(MONTH(jaar_zip[[#This Row],[Datum]])=3,MONTH(jaar_zip[[#This Row],[Datum]])=10),1,0.8))*jaar_zip[[#This Row],[graaddagen]],"")</f>
        <v>11</v>
      </c>
      <c r="O3013" s="101">
        <f>IF(ISNUMBER(jaar_zip[[#This Row],[etmaaltemperatuur]]),IF(jaar_zip[[#This Row],[etmaaltemperatuur]]&gt;stookgrens,jaar_zip[[#This Row],[etmaaltemperatuur]]-stookgrens,0),"")</f>
        <v>0</v>
      </c>
    </row>
    <row r="3014" spans="1:15" x14ac:dyDescent="0.3">
      <c r="A3014">
        <v>340</v>
      </c>
      <c r="B3014">
        <v>20240325</v>
      </c>
      <c r="C3014">
        <v>2.2999999999999998</v>
      </c>
      <c r="D3014">
        <v>6.9</v>
      </c>
      <c r="F3014">
        <v>0</v>
      </c>
      <c r="G3014">
        <v>1003.6</v>
      </c>
      <c r="H3014">
        <v>70</v>
      </c>
      <c r="I3014" s="101" t="s">
        <v>36</v>
      </c>
      <c r="J3014" s="1">
        <f>DATEVALUE(RIGHT(jaar_zip[[#This Row],[YYYYMMDD]],2)&amp;"-"&amp;MID(jaar_zip[[#This Row],[YYYYMMDD]],5,2)&amp;"-"&amp;LEFT(jaar_zip[[#This Row],[YYYYMMDD]],4))</f>
        <v>45376</v>
      </c>
      <c r="K3014" s="101" t="str">
        <f>IF(AND(VALUE(MONTH(jaar_zip[[#This Row],[Datum]]))=1,VALUE(WEEKNUM(jaar_zip[[#This Row],[Datum]],21))&gt;51),RIGHT(YEAR(jaar_zip[[#This Row],[Datum]])-1,2),RIGHT(YEAR(jaar_zip[[#This Row],[Datum]]),2))&amp;"-"&amp; TEXT(WEEKNUM(jaar_zip[[#This Row],[Datum]],21),"00")</f>
        <v>24-13</v>
      </c>
      <c r="L3014" s="101">
        <f>MONTH(jaar_zip[[#This Row],[Datum]])</f>
        <v>3</v>
      </c>
      <c r="M3014" s="101">
        <f>IF(ISNUMBER(jaar_zip[[#This Row],[etmaaltemperatuur]]),IF(jaar_zip[[#This Row],[etmaaltemperatuur]]&lt;stookgrens,stookgrens-jaar_zip[[#This Row],[etmaaltemperatuur]],0),"")</f>
        <v>11.1</v>
      </c>
      <c r="N3014" s="101">
        <f>IF(ISNUMBER(jaar_zip[[#This Row],[graaddagen]]),IF(OR(MONTH(jaar_zip[[#This Row],[Datum]])=1,MONTH(jaar_zip[[#This Row],[Datum]])=2,MONTH(jaar_zip[[#This Row],[Datum]])=11,MONTH(jaar_zip[[#This Row],[Datum]])=12),1.1,IF(OR(MONTH(jaar_zip[[#This Row],[Datum]])=3,MONTH(jaar_zip[[#This Row],[Datum]])=10),1,0.8))*jaar_zip[[#This Row],[graaddagen]],"")</f>
        <v>11.1</v>
      </c>
      <c r="O3014" s="101">
        <f>IF(ISNUMBER(jaar_zip[[#This Row],[etmaaltemperatuur]]),IF(jaar_zip[[#This Row],[etmaaltemperatuur]]&gt;stookgrens,jaar_zip[[#This Row],[etmaaltemperatuur]]-stookgrens,0),"")</f>
        <v>0</v>
      </c>
    </row>
    <row r="3015" spans="1:15" x14ac:dyDescent="0.3">
      <c r="A3015">
        <v>340</v>
      </c>
      <c r="B3015">
        <v>20240326</v>
      </c>
      <c r="C3015">
        <v>2.7</v>
      </c>
      <c r="D3015">
        <v>9.1999999999999993</v>
      </c>
      <c r="F3015">
        <v>0.4</v>
      </c>
      <c r="G3015">
        <v>989.8</v>
      </c>
      <c r="H3015">
        <v>71</v>
      </c>
      <c r="I3015" s="101" t="s">
        <v>36</v>
      </c>
      <c r="J3015" s="1">
        <f>DATEVALUE(RIGHT(jaar_zip[[#This Row],[YYYYMMDD]],2)&amp;"-"&amp;MID(jaar_zip[[#This Row],[YYYYMMDD]],5,2)&amp;"-"&amp;LEFT(jaar_zip[[#This Row],[YYYYMMDD]],4))</f>
        <v>45377</v>
      </c>
      <c r="K3015" s="101" t="str">
        <f>IF(AND(VALUE(MONTH(jaar_zip[[#This Row],[Datum]]))=1,VALUE(WEEKNUM(jaar_zip[[#This Row],[Datum]],21))&gt;51),RIGHT(YEAR(jaar_zip[[#This Row],[Datum]])-1,2),RIGHT(YEAR(jaar_zip[[#This Row],[Datum]]),2))&amp;"-"&amp; TEXT(WEEKNUM(jaar_zip[[#This Row],[Datum]],21),"00")</f>
        <v>24-13</v>
      </c>
      <c r="L3015" s="101">
        <f>MONTH(jaar_zip[[#This Row],[Datum]])</f>
        <v>3</v>
      </c>
      <c r="M3015" s="101">
        <f>IF(ISNUMBER(jaar_zip[[#This Row],[etmaaltemperatuur]]),IF(jaar_zip[[#This Row],[etmaaltemperatuur]]&lt;stookgrens,stookgrens-jaar_zip[[#This Row],[etmaaltemperatuur]],0),"")</f>
        <v>8.8000000000000007</v>
      </c>
      <c r="N3015" s="101">
        <f>IF(ISNUMBER(jaar_zip[[#This Row],[graaddagen]]),IF(OR(MONTH(jaar_zip[[#This Row],[Datum]])=1,MONTH(jaar_zip[[#This Row],[Datum]])=2,MONTH(jaar_zip[[#This Row],[Datum]])=11,MONTH(jaar_zip[[#This Row],[Datum]])=12),1.1,IF(OR(MONTH(jaar_zip[[#This Row],[Datum]])=3,MONTH(jaar_zip[[#This Row],[Datum]])=10),1,0.8))*jaar_zip[[#This Row],[graaddagen]],"")</f>
        <v>8.8000000000000007</v>
      </c>
      <c r="O3015" s="101">
        <f>IF(ISNUMBER(jaar_zip[[#This Row],[etmaaltemperatuur]]),IF(jaar_zip[[#This Row],[etmaaltemperatuur]]&gt;stookgrens,jaar_zip[[#This Row],[etmaaltemperatuur]]-stookgrens,0),"")</f>
        <v>0</v>
      </c>
    </row>
    <row r="3016" spans="1:15" x14ac:dyDescent="0.3">
      <c r="A3016">
        <v>340</v>
      </c>
      <c r="B3016">
        <v>20240327</v>
      </c>
      <c r="C3016">
        <v>3.6</v>
      </c>
      <c r="D3016">
        <v>9.5</v>
      </c>
      <c r="F3016">
        <v>0.1</v>
      </c>
      <c r="G3016">
        <v>986</v>
      </c>
      <c r="H3016">
        <v>71</v>
      </c>
      <c r="I3016" s="101" t="s">
        <v>36</v>
      </c>
      <c r="J3016" s="1">
        <f>DATEVALUE(RIGHT(jaar_zip[[#This Row],[YYYYMMDD]],2)&amp;"-"&amp;MID(jaar_zip[[#This Row],[YYYYMMDD]],5,2)&amp;"-"&amp;LEFT(jaar_zip[[#This Row],[YYYYMMDD]],4))</f>
        <v>45378</v>
      </c>
      <c r="K3016" s="101" t="str">
        <f>IF(AND(VALUE(MONTH(jaar_zip[[#This Row],[Datum]]))=1,VALUE(WEEKNUM(jaar_zip[[#This Row],[Datum]],21))&gt;51),RIGHT(YEAR(jaar_zip[[#This Row],[Datum]])-1,2),RIGHT(YEAR(jaar_zip[[#This Row],[Datum]]),2))&amp;"-"&amp; TEXT(WEEKNUM(jaar_zip[[#This Row],[Datum]],21),"00")</f>
        <v>24-13</v>
      </c>
      <c r="L3016" s="101">
        <f>MONTH(jaar_zip[[#This Row],[Datum]])</f>
        <v>3</v>
      </c>
      <c r="M3016" s="101">
        <f>IF(ISNUMBER(jaar_zip[[#This Row],[etmaaltemperatuur]]),IF(jaar_zip[[#This Row],[etmaaltemperatuur]]&lt;stookgrens,stookgrens-jaar_zip[[#This Row],[etmaaltemperatuur]],0),"")</f>
        <v>8.5</v>
      </c>
      <c r="N3016" s="101">
        <f>IF(ISNUMBER(jaar_zip[[#This Row],[graaddagen]]),IF(OR(MONTH(jaar_zip[[#This Row],[Datum]])=1,MONTH(jaar_zip[[#This Row],[Datum]])=2,MONTH(jaar_zip[[#This Row],[Datum]])=11,MONTH(jaar_zip[[#This Row],[Datum]])=12),1.1,IF(OR(MONTH(jaar_zip[[#This Row],[Datum]])=3,MONTH(jaar_zip[[#This Row],[Datum]])=10),1,0.8))*jaar_zip[[#This Row],[graaddagen]],"")</f>
        <v>8.5</v>
      </c>
      <c r="O3016" s="101">
        <f>IF(ISNUMBER(jaar_zip[[#This Row],[etmaaltemperatuur]]),IF(jaar_zip[[#This Row],[etmaaltemperatuur]]&gt;stookgrens,jaar_zip[[#This Row],[etmaaltemperatuur]]-stookgrens,0),"")</f>
        <v>0</v>
      </c>
    </row>
    <row r="3017" spans="1:15" x14ac:dyDescent="0.3">
      <c r="A3017">
        <v>340</v>
      </c>
      <c r="B3017">
        <v>20240328</v>
      </c>
      <c r="C3017">
        <v>5.3</v>
      </c>
      <c r="D3017">
        <v>9.6999999999999993</v>
      </c>
      <c r="F3017">
        <v>3.7</v>
      </c>
      <c r="G3017">
        <v>985.8</v>
      </c>
      <c r="H3017">
        <v>65</v>
      </c>
      <c r="I3017" s="101" t="s">
        <v>36</v>
      </c>
      <c r="J3017" s="1">
        <f>DATEVALUE(RIGHT(jaar_zip[[#This Row],[YYYYMMDD]],2)&amp;"-"&amp;MID(jaar_zip[[#This Row],[YYYYMMDD]],5,2)&amp;"-"&amp;LEFT(jaar_zip[[#This Row],[YYYYMMDD]],4))</f>
        <v>45379</v>
      </c>
      <c r="K3017" s="101" t="str">
        <f>IF(AND(VALUE(MONTH(jaar_zip[[#This Row],[Datum]]))=1,VALUE(WEEKNUM(jaar_zip[[#This Row],[Datum]],21))&gt;51),RIGHT(YEAR(jaar_zip[[#This Row],[Datum]])-1,2),RIGHT(YEAR(jaar_zip[[#This Row],[Datum]]),2))&amp;"-"&amp; TEXT(WEEKNUM(jaar_zip[[#This Row],[Datum]],21),"00")</f>
        <v>24-13</v>
      </c>
      <c r="L3017" s="101">
        <f>MONTH(jaar_zip[[#This Row],[Datum]])</f>
        <v>3</v>
      </c>
      <c r="M3017" s="101">
        <f>IF(ISNUMBER(jaar_zip[[#This Row],[etmaaltemperatuur]]),IF(jaar_zip[[#This Row],[etmaaltemperatuur]]&lt;stookgrens,stookgrens-jaar_zip[[#This Row],[etmaaltemperatuur]],0),"")</f>
        <v>8.3000000000000007</v>
      </c>
      <c r="N3017" s="101">
        <f>IF(ISNUMBER(jaar_zip[[#This Row],[graaddagen]]),IF(OR(MONTH(jaar_zip[[#This Row],[Datum]])=1,MONTH(jaar_zip[[#This Row],[Datum]])=2,MONTH(jaar_zip[[#This Row],[Datum]])=11,MONTH(jaar_zip[[#This Row],[Datum]])=12),1.1,IF(OR(MONTH(jaar_zip[[#This Row],[Datum]])=3,MONTH(jaar_zip[[#This Row],[Datum]])=10),1,0.8))*jaar_zip[[#This Row],[graaddagen]],"")</f>
        <v>8.3000000000000007</v>
      </c>
      <c r="O3017" s="101">
        <f>IF(ISNUMBER(jaar_zip[[#This Row],[etmaaltemperatuur]]),IF(jaar_zip[[#This Row],[etmaaltemperatuur]]&gt;stookgrens,jaar_zip[[#This Row],[etmaaltemperatuur]]-stookgrens,0),"")</f>
        <v>0</v>
      </c>
    </row>
    <row r="3018" spans="1:15" x14ac:dyDescent="0.3">
      <c r="A3018">
        <v>340</v>
      </c>
      <c r="B3018">
        <v>20240329</v>
      </c>
      <c r="C3018">
        <v>3.6</v>
      </c>
      <c r="D3018">
        <v>11.3</v>
      </c>
      <c r="F3018">
        <v>0.7</v>
      </c>
      <c r="G3018">
        <v>993.1</v>
      </c>
      <c r="H3018">
        <v>68</v>
      </c>
      <c r="I3018" s="101" t="s">
        <v>36</v>
      </c>
      <c r="J3018" s="1">
        <f>DATEVALUE(RIGHT(jaar_zip[[#This Row],[YYYYMMDD]],2)&amp;"-"&amp;MID(jaar_zip[[#This Row],[YYYYMMDD]],5,2)&amp;"-"&amp;LEFT(jaar_zip[[#This Row],[YYYYMMDD]],4))</f>
        <v>45380</v>
      </c>
      <c r="K3018" s="101" t="str">
        <f>IF(AND(VALUE(MONTH(jaar_zip[[#This Row],[Datum]]))=1,VALUE(WEEKNUM(jaar_zip[[#This Row],[Datum]],21))&gt;51),RIGHT(YEAR(jaar_zip[[#This Row],[Datum]])-1,2),RIGHT(YEAR(jaar_zip[[#This Row],[Datum]]),2))&amp;"-"&amp; TEXT(WEEKNUM(jaar_zip[[#This Row],[Datum]],21),"00")</f>
        <v>24-13</v>
      </c>
      <c r="L3018" s="101">
        <f>MONTH(jaar_zip[[#This Row],[Datum]])</f>
        <v>3</v>
      </c>
      <c r="M3018" s="101">
        <f>IF(ISNUMBER(jaar_zip[[#This Row],[etmaaltemperatuur]]),IF(jaar_zip[[#This Row],[etmaaltemperatuur]]&lt;stookgrens,stookgrens-jaar_zip[[#This Row],[etmaaltemperatuur]],0),"")</f>
        <v>6.6999999999999993</v>
      </c>
      <c r="N3018" s="101">
        <f>IF(ISNUMBER(jaar_zip[[#This Row],[graaddagen]]),IF(OR(MONTH(jaar_zip[[#This Row],[Datum]])=1,MONTH(jaar_zip[[#This Row],[Datum]])=2,MONTH(jaar_zip[[#This Row],[Datum]])=11,MONTH(jaar_zip[[#This Row],[Datum]])=12),1.1,IF(OR(MONTH(jaar_zip[[#This Row],[Datum]])=3,MONTH(jaar_zip[[#This Row],[Datum]])=10),1,0.8))*jaar_zip[[#This Row],[graaddagen]],"")</f>
        <v>6.6999999999999993</v>
      </c>
      <c r="O3018" s="101">
        <f>IF(ISNUMBER(jaar_zip[[#This Row],[etmaaltemperatuur]]),IF(jaar_zip[[#This Row],[etmaaltemperatuur]]&gt;stookgrens,jaar_zip[[#This Row],[etmaaltemperatuur]]-stookgrens,0),"")</f>
        <v>0</v>
      </c>
    </row>
    <row r="3019" spans="1:15" x14ac:dyDescent="0.3">
      <c r="A3019">
        <v>340</v>
      </c>
      <c r="B3019">
        <v>20240330</v>
      </c>
      <c r="C3019">
        <v>1.8</v>
      </c>
      <c r="D3019">
        <v>7.8</v>
      </c>
      <c r="F3019">
        <v>6.8</v>
      </c>
      <c r="G3019">
        <v>997.1</v>
      </c>
      <c r="H3019">
        <v>93</v>
      </c>
      <c r="I3019" s="101" t="s">
        <v>36</v>
      </c>
      <c r="J3019" s="1">
        <f>DATEVALUE(RIGHT(jaar_zip[[#This Row],[YYYYMMDD]],2)&amp;"-"&amp;MID(jaar_zip[[#This Row],[YYYYMMDD]],5,2)&amp;"-"&amp;LEFT(jaar_zip[[#This Row],[YYYYMMDD]],4))</f>
        <v>45381</v>
      </c>
      <c r="K3019" s="101" t="str">
        <f>IF(AND(VALUE(MONTH(jaar_zip[[#This Row],[Datum]]))=1,VALUE(WEEKNUM(jaar_zip[[#This Row],[Datum]],21))&gt;51),RIGHT(YEAR(jaar_zip[[#This Row],[Datum]])-1,2),RIGHT(YEAR(jaar_zip[[#This Row],[Datum]]),2))&amp;"-"&amp; TEXT(WEEKNUM(jaar_zip[[#This Row],[Datum]],21),"00")</f>
        <v>24-13</v>
      </c>
      <c r="L3019" s="101">
        <f>MONTH(jaar_zip[[#This Row],[Datum]])</f>
        <v>3</v>
      </c>
      <c r="M3019" s="101">
        <f>IF(ISNUMBER(jaar_zip[[#This Row],[etmaaltemperatuur]]),IF(jaar_zip[[#This Row],[etmaaltemperatuur]]&lt;stookgrens,stookgrens-jaar_zip[[#This Row],[etmaaltemperatuur]],0),"")</f>
        <v>10.199999999999999</v>
      </c>
      <c r="N3019" s="101">
        <f>IF(ISNUMBER(jaar_zip[[#This Row],[graaddagen]]),IF(OR(MONTH(jaar_zip[[#This Row],[Datum]])=1,MONTH(jaar_zip[[#This Row],[Datum]])=2,MONTH(jaar_zip[[#This Row],[Datum]])=11,MONTH(jaar_zip[[#This Row],[Datum]])=12),1.1,IF(OR(MONTH(jaar_zip[[#This Row],[Datum]])=3,MONTH(jaar_zip[[#This Row],[Datum]])=10),1,0.8))*jaar_zip[[#This Row],[graaddagen]],"")</f>
        <v>10.199999999999999</v>
      </c>
      <c r="O3019" s="101">
        <f>IF(ISNUMBER(jaar_zip[[#This Row],[etmaaltemperatuur]]),IF(jaar_zip[[#This Row],[etmaaltemperatuur]]&gt;stookgrens,jaar_zip[[#This Row],[etmaaltemperatuur]]-stookgrens,0),"")</f>
        <v>0</v>
      </c>
    </row>
    <row r="3020" spans="1:15" x14ac:dyDescent="0.3">
      <c r="A3020">
        <v>340</v>
      </c>
      <c r="B3020">
        <v>20240331</v>
      </c>
      <c r="C3020">
        <v>3</v>
      </c>
      <c r="D3020">
        <v>10.1</v>
      </c>
      <c r="F3020">
        <v>2.6</v>
      </c>
      <c r="G3020">
        <v>995.4</v>
      </c>
      <c r="H3020">
        <v>89</v>
      </c>
      <c r="I3020" s="101" t="s">
        <v>36</v>
      </c>
      <c r="J3020" s="1">
        <f>DATEVALUE(RIGHT(jaar_zip[[#This Row],[YYYYMMDD]],2)&amp;"-"&amp;MID(jaar_zip[[#This Row],[YYYYMMDD]],5,2)&amp;"-"&amp;LEFT(jaar_zip[[#This Row],[YYYYMMDD]],4))</f>
        <v>45382</v>
      </c>
      <c r="K3020" s="101" t="str">
        <f>IF(AND(VALUE(MONTH(jaar_zip[[#This Row],[Datum]]))=1,VALUE(WEEKNUM(jaar_zip[[#This Row],[Datum]],21))&gt;51),RIGHT(YEAR(jaar_zip[[#This Row],[Datum]])-1,2),RIGHT(YEAR(jaar_zip[[#This Row],[Datum]]),2))&amp;"-"&amp; TEXT(WEEKNUM(jaar_zip[[#This Row],[Datum]],21),"00")</f>
        <v>24-13</v>
      </c>
      <c r="L3020" s="101">
        <f>MONTH(jaar_zip[[#This Row],[Datum]])</f>
        <v>3</v>
      </c>
      <c r="M3020" s="101">
        <f>IF(ISNUMBER(jaar_zip[[#This Row],[etmaaltemperatuur]]),IF(jaar_zip[[#This Row],[etmaaltemperatuur]]&lt;stookgrens,stookgrens-jaar_zip[[#This Row],[etmaaltemperatuur]],0),"")</f>
        <v>7.9</v>
      </c>
      <c r="N3020" s="101">
        <f>IF(ISNUMBER(jaar_zip[[#This Row],[graaddagen]]),IF(OR(MONTH(jaar_zip[[#This Row],[Datum]])=1,MONTH(jaar_zip[[#This Row],[Datum]])=2,MONTH(jaar_zip[[#This Row],[Datum]])=11,MONTH(jaar_zip[[#This Row],[Datum]])=12),1.1,IF(OR(MONTH(jaar_zip[[#This Row],[Datum]])=3,MONTH(jaar_zip[[#This Row],[Datum]])=10),1,0.8))*jaar_zip[[#This Row],[graaddagen]],"")</f>
        <v>7.9</v>
      </c>
      <c r="O3020" s="101">
        <f>IF(ISNUMBER(jaar_zip[[#This Row],[etmaaltemperatuur]]),IF(jaar_zip[[#This Row],[etmaaltemperatuur]]&gt;stookgrens,jaar_zip[[#This Row],[etmaaltemperatuur]]-stookgrens,0),"")</f>
        <v>0</v>
      </c>
    </row>
    <row r="3021" spans="1:15" x14ac:dyDescent="0.3">
      <c r="A3021">
        <v>340</v>
      </c>
      <c r="B3021">
        <v>20240401</v>
      </c>
      <c r="C3021">
        <v>3.9</v>
      </c>
      <c r="D3021">
        <v>10.7</v>
      </c>
      <c r="F3021">
        <v>-0.1</v>
      </c>
      <c r="G3021">
        <v>997.1</v>
      </c>
      <c r="H3021">
        <v>78</v>
      </c>
      <c r="I3021" s="101" t="s">
        <v>36</v>
      </c>
      <c r="J3021" s="1">
        <f>DATEVALUE(RIGHT(jaar_zip[[#This Row],[YYYYMMDD]],2)&amp;"-"&amp;MID(jaar_zip[[#This Row],[YYYYMMDD]],5,2)&amp;"-"&amp;LEFT(jaar_zip[[#This Row],[YYYYMMDD]],4))</f>
        <v>45383</v>
      </c>
      <c r="K3021" s="101" t="str">
        <f>IF(AND(VALUE(MONTH(jaar_zip[[#This Row],[Datum]]))=1,VALUE(WEEKNUM(jaar_zip[[#This Row],[Datum]],21))&gt;51),RIGHT(YEAR(jaar_zip[[#This Row],[Datum]])-1,2),RIGHT(YEAR(jaar_zip[[#This Row],[Datum]]),2))&amp;"-"&amp; TEXT(WEEKNUM(jaar_zip[[#This Row],[Datum]],21),"00")</f>
        <v>24-14</v>
      </c>
      <c r="L3021" s="101">
        <f>MONTH(jaar_zip[[#This Row],[Datum]])</f>
        <v>4</v>
      </c>
      <c r="M3021" s="101">
        <f>IF(ISNUMBER(jaar_zip[[#This Row],[etmaaltemperatuur]]),IF(jaar_zip[[#This Row],[etmaaltemperatuur]]&lt;stookgrens,stookgrens-jaar_zip[[#This Row],[etmaaltemperatuur]],0),"")</f>
        <v>7.3000000000000007</v>
      </c>
      <c r="N3021" s="101">
        <f>IF(ISNUMBER(jaar_zip[[#This Row],[graaddagen]]),IF(OR(MONTH(jaar_zip[[#This Row],[Datum]])=1,MONTH(jaar_zip[[#This Row],[Datum]])=2,MONTH(jaar_zip[[#This Row],[Datum]])=11,MONTH(jaar_zip[[#This Row],[Datum]])=12),1.1,IF(OR(MONTH(jaar_zip[[#This Row],[Datum]])=3,MONTH(jaar_zip[[#This Row],[Datum]])=10),1,0.8))*jaar_zip[[#This Row],[graaddagen]],"")</f>
        <v>5.8400000000000007</v>
      </c>
      <c r="O3021" s="101">
        <f>IF(ISNUMBER(jaar_zip[[#This Row],[etmaaltemperatuur]]),IF(jaar_zip[[#This Row],[etmaaltemperatuur]]&gt;stookgrens,jaar_zip[[#This Row],[etmaaltemperatuur]]-stookgrens,0),"")</f>
        <v>0</v>
      </c>
    </row>
    <row r="3022" spans="1:15" x14ac:dyDescent="0.3">
      <c r="A3022">
        <v>340</v>
      </c>
      <c r="B3022">
        <v>20240402</v>
      </c>
      <c r="C3022">
        <v>5.3</v>
      </c>
      <c r="D3022">
        <v>10.4</v>
      </c>
      <c r="F3022">
        <v>2.1</v>
      </c>
      <c r="G3022">
        <v>1005.7</v>
      </c>
      <c r="H3022">
        <v>81</v>
      </c>
      <c r="I3022" s="101" t="s">
        <v>36</v>
      </c>
      <c r="J3022" s="1">
        <f>DATEVALUE(RIGHT(jaar_zip[[#This Row],[YYYYMMDD]],2)&amp;"-"&amp;MID(jaar_zip[[#This Row],[YYYYMMDD]],5,2)&amp;"-"&amp;LEFT(jaar_zip[[#This Row],[YYYYMMDD]],4))</f>
        <v>45384</v>
      </c>
      <c r="K3022" s="101" t="str">
        <f>IF(AND(VALUE(MONTH(jaar_zip[[#This Row],[Datum]]))=1,VALUE(WEEKNUM(jaar_zip[[#This Row],[Datum]],21))&gt;51),RIGHT(YEAR(jaar_zip[[#This Row],[Datum]])-1,2),RIGHT(YEAR(jaar_zip[[#This Row],[Datum]]),2))&amp;"-"&amp; TEXT(WEEKNUM(jaar_zip[[#This Row],[Datum]],21),"00")</f>
        <v>24-14</v>
      </c>
      <c r="L3022" s="101">
        <f>MONTH(jaar_zip[[#This Row],[Datum]])</f>
        <v>4</v>
      </c>
      <c r="M3022" s="101">
        <f>IF(ISNUMBER(jaar_zip[[#This Row],[etmaaltemperatuur]]),IF(jaar_zip[[#This Row],[etmaaltemperatuur]]&lt;stookgrens,stookgrens-jaar_zip[[#This Row],[etmaaltemperatuur]],0),"")</f>
        <v>7.6</v>
      </c>
      <c r="N3022" s="101">
        <f>IF(ISNUMBER(jaar_zip[[#This Row],[graaddagen]]),IF(OR(MONTH(jaar_zip[[#This Row],[Datum]])=1,MONTH(jaar_zip[[#This Row],[Datum]])=2,MONTH(jaar_zip[[#This Row],[Datum]])=11,MONTH(jaar_zip[[#This Row],[Datum]])=12),1.1,IF(OR(MONTH(jaar_zip[[#This Row],[Datum]])=3,MONTH(jaar_zip[[#This Row],[Datum]])=10),1,0.8))*jaar_zip[[#This Row],[graaddagen]],"")</f>
        <v>6.08</v>
      </c>
      <c r="O3022" s="101">
        <f>IF(ISNUMBER(jaar_zip[[#This Row],[etmaaltemperatuur]]),IF(jaar_zip[[#This Row],[etmaaltemperatuur]]&gt;stookgrens,jaar_zip[[#This Row],[etmaaltemperatuur]]-stookgrens,0),"")</f>
        <v>0</v>
      </c>
    </row>
    <row r="3023" spans="1:15" x14ac:dyDescent="0.3">
      <c r="A3023">
        <v>340</v>
      </c>
      <c r="B3023">
        <v>20240403</v>
      </c>
      <c r="C3023">
        <v>4.9000000000000004</v>
      </c>
      <c r="D3023">
        <v>11.4</v>
      </c>
      <c r="F3023">
        <v>2.8</v>
      </c>
      <c r="G3023">
        <v>1004.3</v>
      </c>
      <c r="H3023">
        <v>82</v>
      </c>
      <c r="I3023" s="101" t="s">
        <v>36</v>
      </c>
      <c r="J3023" s="1">
        <f>DATEVALUE(RIGHT(jaar_zip[[#This Row],[YYYYMMDD]],2)&amp;"-"&amp;MID(jaar_zip[[#This Row],[YYYYMMDD]],5,2)&amp;"-"&amp;LEFT(jaar_zip[[#This Row],[YYYYMMDD]],4))</f>
        <v>45385</v>
      </c>
      <c r="K3023" s="101" t="str">
        <f>IF(AND(VALUE(MONTH(jaar_zip[[#This Row],[Datum]]))=1,VALUE(WEEKNUM(jaar_zip[[#This Row],[Datum]],21))&gt;51),RIGHT(YEAR(jaar_zip[[#This Row],[Datum]])-1,2),RIGHT(YEAR(jaar_zip[[#This Row],[Datum]]),2))&amp;"-"&amp; TEXT(WEEKNUM(jaar_zip[[#This Row],[Datum]],21),"00")</f>
        <v>24-14</v>
      </c>
      <c r="L3023" s="101">
        <f>MONTH(jaar_zip[[#This Row],[Datum]])</f>
        <v>4</v>
      </c>
      <c r="M3023" s="101">
        <f>IF(ISNUMBER(jaar_zip[[#This Row],[etmaaltemperatuur]]),IF(jaar_zip[[#This Row],[etmaaltemperatuur]]&lt;stookgrens,stookgrens-jaar_zip[[#This Row],[etmaaltemperatuur]],0),"")</f>
        <v>6.6</v>
      </c>
      <c r="N3023" s="101">
        <f>IF(ISNUMBER(jaar_zip[[#This Row],[graaddagen]]),IF(OR(MONTH(jaar_zip[[#This Row],[Datum]])=1,MONTH(jaar_zip[[#This Row],[Datum]])=2,MONTH(jaar_zip[[#This Row],[Datum]])=11,MONTH(jaar_zip[[#This Row],[Datum]])=12),1.1,IF(OR(MONTH(jaar_zip[[#This Row],[Datum]])=3,MONTH(jaar_zip[[#This Row],[Datum]])=10),1,0.8))*jaar_zip[[#This Row],[graaddagen]],"")</f>
        <v>5.28</v>
      </c>
      <c r="O3023" s="101">
        <f>IF(ISNUMBER(jaar_zip[[#This Row],[etmaaltemperatuur]]),IF(jaar_zip[[#This Row],[etmaaltemperatuur]]&gt;stookgrens,jaar_zip[[#This Row],[etmaaltemperatuur]]-stookgrens,0),"")</f>
        <v>0</v>
      </c>
    </row>
    <row r="3024" spans="1:15" x14ac:dyDescent="0.3">
      <c r="A3024">
        <v>340</v>
      </c>
      <c r="B3024">
        <v>20240404</v>
      </c>
      <c r="C3024">
        <v>6.3</v>
      </c>
      <c r="D3024">
        <v>12.7</v>
      </c>
      <c r="F3024">
        <v>9.3000000000000007</v>
      </c>
      <c r="G3024">
        <v>1006.1</v>
      </c>
      <c r="H3024">
        <v>80</v>
      </c>
      <c r="I3024" s="101" t="s">
        <v>36</v>
      </c>
      <c r="J3024" s="1">
        <f>DATEVALUE(RIGHT(jaar_zip[[#This Row],[YYYYMMDD]],2)&amp;"-"&amp;MID(jaar_zip[[#This Row],[YYYYMMDD]],5,2)&amp;"-"&amp;LEFT(jaar_zip[[#This Row],[YYYYMMDD]],4))</f>
        <v>45386</v>
      </c>
      <c r="K3024" s="101" t="str">
        <f>IF(AND(VALUE(MONTH(jaar_zip[[#This Row],[Datum]]))=1,VALUE(WEEKNUM(jaar_zip[[#This Row],[Datum]],21))&gt;51),RIGHT(YEAR(jaar_zip[[#This Row],[Datum]])-1,2),RIGHT(YEAR(jaar_zip[[#This Row],[Datum]]),2))&amp;"-"&amp; TEXT(WEEKNUM(jaar_zip[[#This Row],[Datum]],21),"00")</f>
        <v>24-14</v>
      </c>
      <c r="L3024" s="101">
        <f>MONTH(jaar_zip[[#This Row],[Datum]])</f>
        <v>4</v>
      </c>
      <c r="M3024" s="101">
        <f>IF(ISNUMBER(jaar_zip[[#This Row],[etmaaltemperatuur]]),IF(jaar_zip[[#This Row],[etmaaltemperatuur]]&lt;stookgrens,stookgrens-jaar_zip[[#This Row],[etmaaltemperatuur]],0),"")</f>
        <v>5.3000000000000007</v>
      </c>
      <c r="N3024" s="101">
        <f>IF(ISNUMBER(jaar_zip[[#This Row],[graaddagen]]),IF(OR(MONTH(jaar_zip[[#This Row],[Datum]])=1,MONTH(jaar_zip[[#This Row],[Datum]])=2,MONTH(jaar_zip[[#This Row],[Datum]])=11,MONTH(jaar_zip[[#This Row],[Datum]])=12),1.1,IF(OR(MONTH(jaar_zip[[#This Row],[Datum]])=3,MONTH(jaar_zip[[#This Row],[Datum]])=10),1,0.8))*jaar_zip[[#This Row],[graaddagen]],"")</f>
        <v>4.2400000000000011</v>
      </c>
      <c r="O3024" s="101">
        <f>IF(ISNUMBER(jaar_zip[[#This Row],[etmaaltemperatuur]]),IF(jaar_zip[[#This Row],[etmaaltemperatuur]]&gt;stookgrens,jaar_zip[[#This Row],[etmaaltemperatuur]]-stookgrens,0),"")</f>
        <v>0</v>
      </c>
    </row>
    <row r="3025" spans="1:15" x14ac:dyDescent="0.3">
      <c r="A3025">
        <v>340</v>
      </c>
      <c r="B3025">
        <v>20240405</v>
      </c>
      <c r="C3025">
        <v>4</v>
      </c>
      <c r="D3025">
        <v>14.7</v>
      </c>
      <c r="F3025">
        <v>0.9</v>
      </c>
      <c r="G3025">
        <v>1008.5</v>
      </c>
      <c r="H3025">
        <v>79</v>
      </c>
      <c r="I3025" s="101" t="s">
        <v>36</v>
      </c>
      <c r="J3025" s="1">
        <f>DATEVALUE(RIGHT(jaar_zip[[#This Row],[YYYYMMDD]],2)&amp;"-"&amp;MID(jaar_zip[[#This Row],[YYYYMMDD]],5,2)&amp;"-"&amp;LEFT(jaar_zip[[#This Row],[YYYYMMDD]],4))</f>
        <v>45387</v>
      </c>
      <c r="K3025" s="101" t="str">
        <f>IF(AND(VALUE(MONTH(jaar_zip[[#This Row],[Datum]]))=1,VALUE(WEEKNUM(jaar_zip[[#This Row],[Datum]],21))&gt;51),RIGHT(YEAR(jaar_zip[[#This Row],[Datum]])-1,2),RIGHT(YEAR(jaar_zip[[#This Row],[Datum]]),2))&amp;"-"&amp; TEXT(WEEKNUM(jaar_zip[[#This Row],[Datum]],21),"00")</f>
        <v>24-14</v>
      </c>
      <c r="L3025" s="101">
        <f>MONTH(jaar_zip[[#This Row],[Datum]])</f>
        <v>4</v>
      </c>
      <c r="M3025" s="101">
        <f>IF(ISNUMBER(jaar_zip[[#This Row],[etmaaltemperatuur]]),IF(jaar_zip[[#This Row],[etmaaltemperatuur]]&lt;stookgrens,stookgrens-jaar_zip[[#This Row],[etmaaltemperatuur]],0),"")</f>
        <v>3.3000000000000007</v>
      </c>
      <c r="N3025" s="101">
        <f>IF(ISNUMBER(jaar_zip[[#This Row],[graaddagen]]),IF(OR(MONTH(jaar_zip[[#This Row],[Datum]])=1,MONTH(jaar_zip[[#This Row],[Datum]])=2,MONTH(jaar_zip[[#This Row],[Datum]])=11,MONTH(jaar_zip[[#This Row],[Datum]])=12),1.1,IF(OR(MONTH(jaar_zip[[#This Row],[Datum]])=3,MONTH(jaar_zip[[#This Row],[Datum]])=10),1,0.8))*jaar_zip[[#This Row],[graaddagen]],"")</f>
        <v>2.6400000000000006</v>
      </c>
      <c r="O3025" s="101">
        <f>IF(ISNUMBER(jaar_zip[[#This Row],[etmaaltemperatuur]]),IF(jaar_zip[[#This Row],[etmaaltemperatuur]]&gt;stookgrens,jaar_zip[[#This Row],[etmaaltemperatuur]]-stookgrens,0),"")</f>
        <v>0</v>
      </c>
    </row>
    <row r="3026" spans="1:15" x14ac:dyDescent="0.3">
      <c r="A3026">
        <v>340</v>
      </c>
      <c r="B3026">
        <v>20240406</v>
      </c>
      <c r="C3026">
        <v>3.5</v>
      </c>
      <c r="D3026">
        <v>18.5</v>
      </c>
      <c r="F3026">
        <v>0</v>
      </c>
      <c r="G3026">
        <v>1008.4</v>
      </c>
      <c r="H3026">
        <v>60</v>
      </c>
      <c r="I3026" s="101" t="s">
        <v>36</v>
      </c>
      <c r="J3026" s="1">
        <f>DATEVALUE(RIGHT(jaar_zip[[#This Row],[YYYYMMDD]],2)&amp;"-"&amp;MID(jaar_zip[[#This Row],[YYYYMMDD]],5,2)&amp;"-"&amp;LEFT(jaar_zip[[#This Row],[YYYYMMDD]],4))</f>
        <v>45388</v>
      </c>
      <c r="K3026" s="101" t="str">
        <f>IF(AND(VALUE(MONTH(jaar_zip[[#This Row],[Datum]]))=1,VALUE(WEEKNUM(jaar_zip[[#This Row],[Datum]],21))&gt;51),RIGHT(YEAR(jaar_zip[[#This Row],[Datum]])-1,2),RIGHT(YEAR(jaar_zip[[#This Row],[Datum]]),2))&amp;"-"&amp; TEXT(WEEKNUM(jaar_zip[[#This Row],[Datum]],21),"00")</f>
        <v>24-14</v>
      </c>
      <c r="L3026" s="101">
        <f>MONTH(jaar_zip[[#This Row],[Datum]])</f>
        <v>4</v>
      </c>
      <c r="M3026" s="101">
        <f>IF(ISNUMBER(jaar_zip[[#This Row],[etmaaltemperatuur]]),IF(jaar_zip[[#This Row],[etmaaltemperatuur]]&lt;stookgrens,stookgrens-jaar_zip[[#This Row],[etmaaltemperatuur]],0),"")</f>
        <v>0</v>
      </c>
      <c r="N3026" s="101">
        <f>IF(ISNUMBER(jaar_zip[[#This Row],[graaddagen]]),IF(OR(MONTH(jaar_zip[[#This Row],[Datum]])=1,MONTH(jaar_zip[[#This Row],[Datum]])=2,MONTH(jaar_zip[[#This Row],[Datum]])=11,MONTH(jaar_zip[[#This Row],[Datum]])=12),1.1,IF(OR(MONTH(jaar_zip[[#This Row],[Datum]])=3,MONTH(jaar_zip[[#This Row],[Datum]])=10),1,0.8))*jaar_zip[[#This Row],[graaddagen]],"")</f>
        <v>0</v>
      </c>
      <c r="O3026" s="101">
        <f>IF(ISNUMBER(jaar_zip[[#This Row],[etmaaltemperatuur]]),IF(jaar_zip[[#This Row],[etmaaltemperatuur]]&gt;stookgrens,jaar_zip[[#This Row],[etmaaltemperatuur]]-stookgrens,0),"")</f>
        <v>0.5</v>
      </c>
    </row>
    <row r="3027" spans="1:15" x14ac:dyDescent="0.3">
      <c r="A3027">
        <v>340</v>
      </c>
      <c r="B3027">
        <v>20240407</v>
      </c>
      <c r="C3027">
        <v>5.2</v>
      </c>
      <c r="D3027">
        <v>16.8</v>
      </c>
      <c r="F3027">
        <v>0.8</v>
      </c>
      <c r="G3027">
        <v>1012.3</v>
      </c>
      <c r="H3027">
        <v>61</v>
      </c>
      <c r="I3027" s="101" t="s">
        <v>36</v>
      </c>
      <c r="J3027" s="1">
        <f>DATEVALUE(RIGHT(jaar_zip[[#This Row],[YYYYMMDD]],2)&amp;"-"&amp;MID(jaar_zip[[#This Row],[YYYYMMDD]],5,2)&amp;"-"&amp;LEFT(jaar_zip[[#This Row],[YYYYMMDD]],4))</f>
        <v>45389</v>
      </c>
      <c r="K3027" s="101" t="str">
        <f>IF(AND(VALUE(MONTH(jaar_zip[[#This Row],[Datum]]))=1,VALUE(WEEKNUM(jaar_zip[[#This Row],[Datum]],21))&gt;51),RIGHT(YEAR(jaar_zip[[#This Row],[Datum]])-1,2),RIGHT(YEAR(jaar_zip[[#This Row],[Datum]]),2))&amp;"-"&amp; TEXT(WEEKNUM(jaar_zip[[#This Row],[Datum]],21),"00")</f>
        <v>24-14</v>
      </c>
      <c r="L3027" s="101">
        <f>MONTH(jaar_zip[[#This Row],[Datum]])</f>
        <v>4</v>
      </c>
      <c r="M3027" s="101">
        <f>IF(ISNUMBER(jaar_zip[[#This Row],[etmaaltemperatuur]]),IF(jaar_zip[[#This Row],[etmaaltemperatuur]]&lt;stookgrens,stookgrens-jaar_zip[[#This Row],[etmaaltemperatuur]],0),"")</f>
        <v>1.1999999999999993</v>
      </c>
      <c r="N3027" s="101">
        <f>IF(ISNUMBER(jaar_zip[[#This Row],[graaddagen]]),IF(OR(MONTH(jaar_zip[[#This Row],[Datum]])=1,MONTH(jaar_zip[[#This Row],[Datum]])=2,MONTH(jaar_zip[[#This Row],[Datum]])=11,MONTH(jaar_zip[[#This Row],[Datum]])=12),1.1,IF(OR(MONTH(jaar_zip[[#This Row],[Datum]])=3,MONTH(jaar_zip[[#This Row],[Datum]])=10),1,0.8))*jaar_zip[[#This Row],[graaddagen]],"")</f>
        <v>0.95999999999999952</v>
      </c>
      <c r="O3027" s="101">
        <f>IF(ISNUMBER(jaar_zip[[#This Row],[etmaaltemperatuur]]),IF(jaar_zip[[#This Row],[etmaaltemperatuur]]&gt;stookgrens,jaar_zip[[#This Row],[etmaaltemperatuur]]-stookgrens,0),"")</f>
        <v>0</v>
      </c>
    </row>
    <row r="3028" spans="1:15" x14ac:dyDescent="0.3">
      <c r="A3028">
        <v>340</v>
      </c>
      <c r="B3028">
        <v>20240408</v>
      </c>
      <c r="C3028">
        <v>2.1</v>
      </c>
      <c r="D3028">
        <v>15.3</v>
      </c>
      <c r="F3028">
        <v>3.2</v>
      </c>
      <c r="G3028">
        <v>1007</v>
      </c>
      <c r="H3028">
        <v>79</v>
      </c>
      <c r="I3028" s="101" t="s">
        <v>36</v>
      </c>
      <c r="J3028" s="1">
        <f>DATEVALUE(RIGHT(jaar_zip[[#This Row],[YYYYMMDD]],2)&amp;"-"&amp;MID(jaar_zip[[#This Row],[YYYYMMDD]],5,2)&amp;"-"&amp;LEFT(jaar_zip[[#This Row],[YYYYMMDD]],4))</f>
        <v>45390</v>
      </c>
      <c r="K3028" s="101" t="str">
        <f>IF(AND(VALUE(MONTH(jaar_zip[[#This Row],[Datum]]))=1,VALUE(WEEKNUM(jaar_zip[[#This Row],[Datum]],21))&gt;51),RIGHT(YEAR(jaar_zip[[#This Row],[Datum]])-1,2),RIGHT(YEAR(jaar_zip[[#This Row],[Datum]]),2))&amp;"-"&amp; TEXT(WEEKNUM(jaar_zip[[#This Row],[Datum]],21),"00")</f>
        <v>24-15</v>
      </c>
      <c r="L3028" s="101">
        <f>MONTH(jaar_zip[[#This Row],[Datum]])</f>
        <v>4</v>
      </c>
      <c r="M3028" s="101">
        <f>IF(ISNUMBER(jaar_zip[[#This Row],[etmaaltemperatuur]]),IF(jaar_zip[[#This Row],[etmaaltemperatuur]]&lt;stookgrens,stookgrens-jaar_zip[[#This Row],[etmaaltemperatuur]],0),"")</f>
        <v>2.6999999999999993</v>
      </c>
      <c r="N3028" s="101">
        <f>IF(ISNUMBER(jaar_zip[[#This Row],[graaddagen]]),IF(OR(MONTH(jaar_zip[[#This Row],[Datum]])=1,MONTH(jaar_zip[[#This Row],[Datum]])=2,MONTH(jaar_zip[[#This Row],[Datum]])=11,MONTH(jaar_zip[[#This Row],[Datum]])=12),1.1,IF(OR(MONTH(jaar_zip[[#This Row],[Datum]])=3,MONTH(jaar_zip[[#This Row],[Datum]])=10),1,0.8))*jaar_zip[[#This Row],[graaddagen]],"")</f>
        <v>2.1599999999999997</v>
      </c>
      <c r="O3028" s="101">
        <f>IF(ISNUMBER(jaar_zip[[#This Row],[etmaaltemperatuur]]),IF(jaar_zip[[#This Row],[etmaaltemperatuur]]&gt;stookgrens,jaar_zip[[#This Row],[etmaaltemperatuur]]-stookgrens,0),"")</f>
        <v>0</v>
      </c>
    </row>
    <row r="3029" spans="1:15" x14ac:dyDescent="0.3">
      <c r="A3029">
        <v>340</v>
      </c>
      <c r="B3029">
        <v>20240409</v>
      </c>
      <c r="C3029">
        <v>6.4</v>
      </c>
      <c r="D3029">
        <v>10.9</v>
      </c>
      <c r="F3029">
        <v>1.9</v>
      </c>
      <c r="G3029">
        <v>1011.2</v>
      </c>
      <c r="H3029">
        <v>74</v>
      </c>
      <c r="I3029" s="101" t="s">
        <v>36</v>
      </c>
      <c r="J3029" s="1">
        <f>DATEVALUE(RIGHT(jaar_zip[[#This Row],[YYYYMMDD]],2)&amp;"-"&amp;MID(jaar_zip[[#This Row],[YYYYMMDD]],5,2)&amp;"-"&amp;LEFT(jaar_zip[[#This Row],[YYYYMMDD]],4))</f>
        <v>45391</v>
      </c>
      <c r="K3029" s="101" t="str">
        <f>IF(AND(VALUE(MONTH(jaar_zip[[#This Row],[Datum]]))=1,VALUE(WEEKNUM(jaar_zip[[#This Row],[Datum]],21))&gt;51),RIGHT(YEAR(jaar_zip[[#This Row],[Datum]])-1,2),RIGHT(YEAR(jaar_zip[[#This Row],[Datum]]),2))&amp;"-"&amp; TEXT(WEEKNUM(jaar_zip[[#This Row],[Datum]],21),"00")</f>
        <v>24-15</v>
      </c>
      <c r="L3029" s="101">
        <f>MONTH(jaar_zip[[#This Row],[Datum]])</f>
        <v>4</v>
      </c>
      <c r="M3029" s="101">
        <f>IF(ISNUMBER(jaar_zip[[#This Row],[etmaaltemperatuur]]),IF(jaar_zip[[#This Row],[etmaaltemperatuur]]&lt;stookgrens,stookgrens-jaar_zip[[#This Row],[etmaaltemperatuur]],0),"")</f>
        <v>7.1</v>
      </c>
      <c r="N3029" s="101">
        <f>IF(ISNUMBER(jaar_zip[[#This Row],[graaddagen]]),IF(OR(MONTH(jaar_zip[[#This Row],[Datum]])=1,MONTH(jaar_zip[[#This Row],[Datum]])=2,MONTH(jaar_zip[[#This Row],[Datum]])=11,MONTH(jaar_zip[[#This Row],[Datum]])=12),1.1,IF(OR(MONTH(jaar_zip[[#This Row],[Datum]])=3,MONTH(jaar_zip[[#This Row],[Datum]])=10),1,0.8))*jaar_zip[[#This Row],[graaddagen]],"")</f>
        <v>5.68</v>
      </c>
      <c r="O3029" s="101">
        <f>IF(ISNUMBER(jaar_zip[[#This Row],[etmaaltemperatuur]]),IF(jaar_zip[[#This Row],[etmaaltemperatuur]]&gt;stookgrens,jaar_zip[[#This Row],[etmaaltemperatuur]]-stookgrens,0),"")</f>
        <v>0</v>
      </c>
    </row>
    <row r="3030" spans="1:15" x14ac:dyDescent="0.3">
      <c r="A3030">
        <v>340</v>
      </c>
      <c r="B3030">
        <v>20240410</v>
      </c>
      <c r="C3030">
        <v>4.4000000000000004</v>
      </c>
      <c r="D3030">
        <v>11.9</v>
      </c>
      <c r="F3030">
        <v>0.8</v>
      </c>
      <c r="G3030">
        <v>1027.5</v>
      </c>
      <c r="H3030">
        <v>60</v>
      </c>
      <c r="I3030" s="101" t="s">
        <v>36</v>
      </c>
      <c r="J3030" s="1">
        <f>DATEVALUE(RIGHT(jaar_zip[[#This Row],[YYYYMMDD]],2)&amp;"-"&amp;MID(jaar_zip[[#This Row],[YYYYMMDD]],5,2)&amp;"-"&amp;LEFT(jaar_zip[[#This Row],[YYYYMMDD]],4))</f>
        <v>45392</v>
      </c>
      <c r="K3030" s="101" t="str">
        <f>IF(AND(VALUE(MONTH(jaar_zip[[#This Row],[Datum]]))=1,VALUE(WEEKNUM(jaar_zip[[#This Row],[Datum]],21))&gt;51),RIGHT(YEAR(jaar_zip[[#This Row],[Datum]])-1,2),RIGHT(YEAR(jaar_zip[[#This Row],[Datum]]),2))&amp;"-"&amp; TEXT(WEEKNUM(jaar_zip[[#This Row],[Datum]],21),"00")</f>
        <v>24-15</v>
      </c>
      <c r="L3030" s="101">
        <f>MONTH(jaar_zip[[#This Row],[Datum]])</f>
        <v>4</v>
      </c>
      <c r="M3030" s="101">
        <f>IF(ISNUMBER(jaar_zip[[#This Row],[etmaaltemperatuur]]),IF(jaar_zip[[#This Row],[etmaaltemperatuur]]&lt;stookgrens,stookgrens-jaar_zip[[#This Row],[etmaaltemperatuur]],0),"")</f>
        <v>6.1</v>
      </c>
      <c r="N3030" s="101">
        <f>IF(ISNUMBER(jaar_zip[[#This Row],[graaddagen]]),IF(OR(MONTH(jaar_zip[[#This Row],[Datum]])=1,MONTH(jaar_zip[[#This Row],[Datum]])=2,MONTH(jaar_zip[[#This Row],[Datum]])=11,MONTH(jaar_zip[[#This Row],[Datum]])=12),1.1,IF(OR(MONTH(jaar_zip[[#This Row],[Datum]])=3,MONTH(jaar_zip[[#This Row],[Datum]])=10),1,0.8))*jaar_zip[[#This Row],[graaddagen]],"")</f>
        <v>4.88</v>
      </c>
      <c r="O3030" s="101">
        <f>IF(ISNUMBER(jaar_zip[[#This Row],[etmaaltemperatuur]]),IF(jaar_zip[[#This Row],[etmaaltemperatuur]]&gt;stookgrens,jaar_zip[[#This Row],[etmaaltemperatuur]]-stookgrens,0),"")</f>
        <v>0</v>
      </c>
    </row>
    <row r="3031" spans="1:15" x14ac:dyDescent="0.3">
      <c r="A3031">
        <v>340</v>
      </c>
      <c r="B3031">
        <v>20240411</v>
      </c>
      <c r="C3031">
        <v>4</v>
      </c>
      <c r="D3031">
        <v>13.1</v>
      </c>
      <c r="F3031">
        <v>0.7</v>
      </c>
      <c r="G3031">
        <v>1030.9000000000001</v>
      </c>
      <c r="H3031">
        <v>86</v>
      </c>
      <c r="I3031" s="101" t="s">
        <v>36</v>
      </c>
      <c r="J3031" s="1">
        <f>DATEVALUE(RIGHT(jaar_zip[[#This Row],[YYYYMMDD]],2)&amp;"-"&amp;MID(jaar_zip[[#This Row],[YYYYMMDD]],5,2)&amp;"-"&amp;LEFT(jaar_zip[[#This Row],[YYYYMMDD]],4))</f>
        <v>45393</v>
      </c>
      <c r="K3031" s="101" t="str">
        <f>IF(AND(VALUE(MONTH(jaar_zip[[#This Row],[Datum]]))=1,VALUE(WEEKNUM(jaar_zip[[#This Row],[Datum]],21))&gt;51),RIGHT(YEAR(jaar_zip[[#This Row],[Datum]])-1,2),RIGHT(YEAR(jaar_zip[[#This Row],[Datum]]),2))&amp;"-"&amp; TEXT(WEEKNUM(jaar_zip[[#This Row],[Datum]],21),"00")</f>
        <v>24-15</v>
      </c>
      <c r="L3031" s="101">
        <f>MONTH(jaar_zip[[#This Row],[Datum]])</f>
        <v>4</v>
      </c>
      <c r="M3031" s="101">
        <f>IF(ISNUMBER(jaar_zip[[#This Row],[etmaaltemperatuur]]),IF(jaar_zip[[#This Row],[etmaaltemperatuur]]&lt;stookgrens,stookgrens-jaar_zip[[#This Row],[etmaaltemperatuur]],0),"")</f>
        <v>4.9000000000000004</v>
      </c>
      <c r="N3031" s="101">
        <f>IF(ISNUMBER(jaar_zip[[#This Row],[graaddagen]]),IF(OR(MONTH(jaar_zip[[#This Row],[Datum]])=1,MONTH(jaar_zip[[#This Row],[Datum]])=2,MONTH(jaar_zip[[#This Row],[Datum]])=11,MONTH(jaar_zip[[#This Row],[Datum]])=12),1.1,IF(OR(MONTH(jaar_zip[[#This Row],[Datum]])=3,MONTH(jaar_zip[[#This Row],[Datum]])=10),1,0.8))*jaar_zip[[#This Row],[graaddagen]],"")</f>
        <v>3.9200000000000004</v>
      </c>
      <c r="O3031" s="101">
        <f>IF(ISNUMBER(jaar_zip[[#This Row],[etmaaltemperatuur]]),IF(jaar_zip[[#This Row],[etmaaltemperatuur]]&gt;stookgrens,jaar_zip[[#This Row],[etmaaltemperatuur]]-stookgrens,0),"")</f>
        <v>0</v>
      </c>
    </row>
    <row r="3032" spans="1:15" x14ac:dyDescent="0.3">
      <c r="A3032">
        <v>340</v>
      </c>
      <c r="B3032">
        <v>20240412</v>
      </c>
      <c r="C3032">
        <v>4.7</v>
      </c>
      <c r="D3032">
        <v>16.399999999999999</v>
      </c>
      <c r="F3032">
        <v>0</v>
      </c>
      <c r="G3032">
        <v>1029.8</v>
      </c>
      <c r="H3032">
        <v>76</v>
      </c>
      <c r="I3032" s="101" t="s">
        <v>36</v>
      </c>
      <c r="J3032" s="1">
        <f>DATEVALUE(RIGHT(jaar_zip[[#This Row],[YYYYMMDD]],2)&amp;"-"&amp;MID(jaar_zip[[#This Row],[YYYYMMDD]],5,2)&amp;"-"&amp;LEFT(jaar_zip[[#This Row],[YYYYMMDD]],4))</f>
        <v>45394</v>
      </c>
      <c r="K3032" s="101" t="str">
        <f>IF(AND(VALUE(MONTH(jaar_zip[[#This Row],[Datum]]))=1,VALUE(WEEKNUM(jaar_zip[[#This Row],[Datum]],21))&gt;51),RIGHT(YEAR(jaar_zip[[#This Row],[Datum]])-1,2),RIGHT(YEAR(jaar_zip[[#This Row],[Datum]]),2))&amp;"-"&amp; TEXT(WEEKNUM(jaar_zip[[#This Row],[Datum]],21),"00")</f>
        <v>24-15</v>
      </c>
      <c r="L3032" s="101">
        <f>MONTH(jaar_zip[[#This Row],[Datum]])</f>
        <v>4</v>
      </c>
      <c r="M3032" s="101">
        <f>IF(ISNUMBER(jaar_zip[[#This Row],[etmaaltemperatuur]]),IF(jaar_zip[[#This Row],[etmaaltemperatuur]]&lt;stookgrens,stookgrens-jaar_zip[[#This Row],[etmaaltemperatuur]],0),"")</f>
        <v>1.6000000000000014</v>
      </c>
      <c r="N3032" s="101">
        <f>IF(ISNUMBER(jaar_zip[[#This Row],[graaddagen]]),IF(OR(MONTH(jaar_zip[[#This Row],[Datum]])=1,MONTH(jaar_zip[[#This Row],[Datum]])=2,MONTH(jaar_zip[[#This Row],[Datum]])=11,MONTH(jaar_zip[[#This Row],[Datum]])=12),1.1,IF(OR(MONTH(jaar_zip[[#This Row],[Datum]])=3,MONTH(jaar_zip[[#This Row],[Datum]])=10),1,0.8))*jaar_zip[[#This Row],[graaddagen]],"")</f>
        <v>1.2800000000000011</v>
      </c>
      <c r="O3032" s="101">
        <f>IF(ISNUMBER(jaar_zip[[#This Row],[etmaaltemperatuur]]),IF(jaar_zip[[#This Row],[etmaaltemperatuur]]&gt;stookgrens,jaar_zip[[#This Row],[etmaaltemperatuur]]-stookgrens,0),"")</f>
        <v>0</v>
      </c>
    </row>
    <row r="3033" spans="1:15" x14ac:dyDescent="0.3">
      <c r="A3033">
        <v>340</v>
      </c>
      <c r="B3033">
        <v>20240413</v>
      </c>
      <c r="C3033">
        <v>4</v>
      </c>
      <c r="D3033">
        <v>16.8</v>
      </c>
      <c r="F3033">
        <v>0</v>
      </c>
      <c r="G3033">
        <v>1023.1</v>
      </c>
      <c r="H3033">
        <v>69</v>
      </c>
      <c r="I3033" s="101" t="s">
        <v>36</v>
      </c>
      <c r="J3033" s="1">
        <f>DATEVALUE(RIGHT(jaar_zip[[#This Row],[YYYYMMDD]],2)&amp;"-"&amp;MID(jaar_zip[[#This Row],[YYYYMMDD]],5,2)&amp;"-"&amp;LEFT(jaar_zip[[#This Row],[YYYYMMDD]],4))</f>
        <v>45395</v>
      </c>
      <c r="K3033" s="101" t="str">
        <f>IF(AND(VALUE(MONTH(jaar_zip[[#This Row],[Datum]]))=1,VALUE(WEEKNUM(jaar_zip[[#This Row],[Datum]],21))&gt;51),RIGHT(YEAR(jaar_zip[[#This Row],[Datum]])-1,2),RIGHT(YEAR(jaar_zip[[#This Row],[Datum]]),2))&amp;"-"&amp; TEXT(WEEKNUM(jaar_zip[[#This Row],[Datum]],21),"00")</f>
        <v>24-15</v>
      </c>
      <c r="L3033" s="101">
        <f>MONTH(jaar_zip[[#This Row],[Datum]])</f>
        <v>4</v>
      </c>
      <c r="M3033" s="101">
        <f>IF(ISNUMBER(jaar_zip[[#This Row],[etmaaltemperatuur]]),IF(jaar_zip[[#This Row],[etmaaltemperatuur]]&lt;stookgrens,stookgrens-jaar_zip[[#This Row],[etmaaltemperatuur]],0),"")</f>
        <v>1.1999999999999993</v>
      </c>
      <c r="N3033" s="101">
        <f>IF(ISNUMBER(jaar_zip[[#This Row],[graaddagen]]),IF(OR(MONTH(jaar_zip[[#This Row],[Datum]])=1,MONTH(jaar_zip[[#This Row],[Datum]])=2,MONTH(jaar_zip[[#This Row],[Datum]])=11,MONTH(jaar_zip[[#This Row],[Datum]])=12),1.1,IF(OR(MONTH(jaar_zip[[#This Row],[Datum]])=3,MONTH(jaar_zip[[#This Row],[Datum]])=10),1,0.8))*jaar_zip[[#This Row],[graaddagen]],"")</f>
        <v>0.95999999999999952</v>
      </c>
      <c r="O3033" s="101">
        <f>IF(ISNUMBER(jaar_zip[[#This Row],[etmaaltemperatuur]]),IF(jaar_zip[[#This Row],[etmaaltemperatuur]]&gt;stookgrens,jaar_zip[[#This Row],[etmaaltemperatuur]]-stookgrens,0),"")</f>
        <v>0</v>
      </c>
    </row>
    <row r="3034" spans="1:15" x14ac:dyDescent="0.3">
      <c r="A3034">
        <v>340</v>
      </c>
      <c r="B3034">
        <v>20240414</v>
      </c>
      <c r="C3034">
        <v>2.9</v>
      </c>
      <c r="D3034">
        <v>11.8</v>
      </c>
      <c r="F3034">
        <v>-0.1</v>
      </c>
      <c r="G3034">
        <v>1021.5</v>
      </c>
      <c r="H3034">
        <v>64</v>
      </c>
      <c r="I3034" s="101" t="s">
        <v>36</v>
      </c>
      <c r="J3034" s="1">
        <f>DATEVALUE(RIGHT(jaar_zip[[#This Row],[YYYYMMDD]],2)&amp;"-"&amp;MID(jaar_zip[[#This Row],[YYYYMMDD]],5,2)&amp;"-"&amp;LEFT(jaar_zip[[#This Row],[YYYYMMDD]],4))</f>
        <v>45396</v>
      </c>
      <c r="K3034" s="101" t="str">
        <f>IF(AND(VALUE(MONTH(jaar_zip[[#This Row],[Datum]]))=1,VALUE(WEEKNUM(jaar_zip[[#This Row],[Datum]],21))&gt;51),RIGHT(YEAR(jaar_zip[[#This Row],[Datum]])-1,2),RIGHT(YEAR(jaar_zip[[#This Row],[Datum]]),2))&amp;"-"&amp; TEXT(WEEKNUM(jaar_zip[[#This Row],[Datum]],21),"00")</f>
        <v>24-15</v>
      </c>
      <c r="L3034" s="101">
        <f>MONTH(jaar_zip[[#This Row],[Datum]])</f>
        <v>4</v>
      </c>
      <c r="M3034" s="101">
        <f>IF(ISNUMBER(jaar_zip[[#This Row],[etmaaltemperatuur]]),IF(jaar_zip[[#This Row],[etmaaltemperatuur]]&lt;stookgrens,stookgrens-jaar_zip[[#This Row],[etmaaltemperatuur]],0),"")</f>
        <v>6.1999999999999993</v>
      </c>
      <c r="N3034" s="101">
        <f>IF(ISNUMBER(jaar_zip[[#This Row],[graaddagen]]),IF(OR(MONTH(jaar_zip[[#This Row],[Datum]])=1,MONTH(jaar_zip[[#This Row],[Datum]])=2,MONTH(jaar_zip[[#This Row],[Datum]])=11,MONTH(jaar_zip[[#This Row],[Datum]])=12),1.1,IF(OR(MONTH(jaar_zip[[#This Row],[Datum]])=3,MONTH(jaar_zip[[#This Row],[Datum]])=10),1,0.8))*jaar_zip[[#This Row],[graaddagen]],"")</f>
        <v>4.96</v>
      </c>
      <c r="O3034" s="101">
        <f>IF(ISNUMBER(jaar_zip[[#This Row],[etmaaltemperatuur]]),IF(jaar_zip[[#This Row],[etmaaltemperatuur]]&gt;stookgrens,jaar_zip[[#This Row],[etmaaltemperatuur]]-stookgrens,0),"")</f>
        <v>0</v>
      </c>
    </row>
    <row r="3035" spans="1:15" x14ac:dyDescent="0.3">
      <c r="A3035">
        <v>340</v>
      </c>
      <c r="B3035">
        <v>20240415</v>
      </c>
      <c r="C3035">
        <v>7.3</v>
      </c>
      <c r="D3035">
        <v>8.5</v>
      </c>
      <c r="F3035">
        <v>4.5999999999999996</v>
      </c>
      <c r="G3035">
        <v>1006.9</v>
      </c>
      <c r="H3035">
        <v>74</v>
      </c>
      <c r="I3035" s="101" t="s">
        <v>36</v>
      </c>
      <c r="J3035" s="1">
        <f>DATEVALUE(RIGHT(jaar_zip[[#This Row],[YYYYMMDD]],2)&amp;"-"&amp;MID(jaar_zip[[#This Row],[YYYYMMDD]],5,2)&amp;"-"&amp;LEFT(jaar_zip[[#This Row],[YYYYMMDD]],4))</f>
        <v>45397</v>
      </c>
      <c r="K3035" s="101" t="str">
        <f>IF(AND(VALUE(MONTH(jaar_zip[[#This Row],[Datum]]))=1,VALUE(WEEKNUM(jaar_zip[[#This Row],[Datum]],21))&gt;51),RIGHT(YEAR(jaar_zip[[#This Row],[Datum]])-1,2),RIGHT(YEAR(jaar_zip[[#This Row],[Datum]]),2))&amp;"-"&amp; TEXT(WEEKNUM(jaar_zip[[#This Row],[Datum]],21),"00")</f>
        <v>24-16</v>
      </c>
      <c r="L3035" s="101">
        <f>MONTH(jaar_zip[[#This Row],[Datum]])</f>
        <v>4</v>
      </c>
      <c r="M3035" s="101">
        <f>IF(ISNUMBER(jaar_zip[[#This Row],[etmaaltemperatuur]]),IF(jaar_zip[[#This Row],[etmaaltemperatuur]]&lt;stookgrens,stookgrens-jaar_zip[[#This Row],[etmaaltemperatuur]],0),"")</f>
        <v>9.5</v>
      </c>
      <c r="N3035" s="101">
        <f>IF(ISNUMBER(jaar_zip[[#This Row],[graaddagen]]),IF(OR(MONTH(jaar_zip[[#This Row],[Datum]])=1,MONTH(jaar_zip[[#This Row],[Datum]])=2,MONTH(jaar_zip[[#This Row],[Datum]])=11,MONTH(jaar_zip[[#This Row],[Datum]])=12),1.1,IF(OR(MONTH(jaar_zip[[#This Row],[Datum]])=3,MONTH(jaar_zip[[#This Row],[Datum]])=10),1,0.8))*jaar_zip[[#This Row],[graaddagen]],"")</f>
        <v>7.6000000000000005</v>
      </c>
      <c r="O3035" s="101">
        <f>IF(ISNUMBER(jaar_zip[[#This Row],[etmaaltemperatuur]]),IF(jaar_zip[[#This Row],[etmaaltemperatuur]]&gt;stookgrens,jaar_zip[[#This Row],[etmaaltemperatuur]]-stookgrens,0),"")</f>
        <v>0</v>
      </c>
    </row>
    <row r="3036" spans="1:15" x14ac:dyDescent="0.3">
      <c r="A3036">
        <v>340</v>
      </c>
      <c r="B3036">
        <v>20240416</v>
      </c>
      <c r="C3036">
        <v>6</v>
      </c>
      <c r="D3036">
        <v>7.5</v>
      </c>
      <c r="F3036">
        <v>8.1999999999999993</v>
      </c>
      <c r="G3036">
        <v>1006.9</v>
      </c>
      <c r="H3036">
        <v>83</v>
      </c>
      <c r="I3036" s="101" t="s">
        <v>36</v>
      </c>
      <c r="J3036" s="1">
        <f>DATEVALUE(RIGHT(jaar_zip[[#This Row],[YYYYMMDD]],2)&amp;"-"&amp;MID(jaar_zip[[#This Row],[YYYYMMDD]],5,2)&amp;"-"&amp;LEFT(jaar_zip[[#This Row],[YYYYMMDD]],4))</f>
        <v>45398</v>
      </c>
      <c r="K3036" s="101" t="str">
        <f>IF(AND(VALUE(MONTH(jaar_zip[[#This Row],[Datum]]))=1,VALUE(WEEKNUM(jaar_zip[[#This Row],[Datum]],21))&gt;51),RIGHT(YEAR(jaar_zip[[#This Row],[Datum]])-1,2),RIGHT(YEAR(jaar_zip[[#This Row],[Datum]]),2))&amp;"-"&amp; TEXT(WEEKNUM(jaar_zip[[#This Row],[Datum]],21),"00")</f>
        <v>24-16</v>
      </c>
      <c r="L3036" s="101">
        <f>MONTH(jaar_zip[[#This Row],[Datum]])</f>
        <v>4</v>
      </c>
      <c r="M3036" s="101">
        <f>IF(ISNUMBER(jaar_zip[[#This Row],[etmaaltemperatuur]]),IF(jaar_zip[[#This Row],[etmaaltemperatuur]]&lt;stookgrens,stookgrens-jaar_zip[[#This Row],[etmaaltemperatuur]],0),"")</f>
        <v>10.5</v>
      </c>
      <c r="N3036" s="101">
        <f>IF(ISNUMBER(jaar_zip[[#This Row],[graaddagen]]),IF(OR(MONTH(jaar_zip[[#This Row],[Datum]])=1,MONTH(jaar_zip[[#This Row],[Datum]])=2,MONTH(jaar_zip[[#This Row],[Datum]])=11,MONTH(jaar_zip[[#This Row],[Datum]])=12),1.1,IF(OR(MONTH(jaar_zip[[#This Row],[Datum]])=3,MONTH(jaar_zip[[#This Row],[Datum]])=10),1,0.8))*jaar_zip[[#This Row],[graaddagen]],"")</f>
        <v>8.4</v>
      </c>
      <c r="O3036" s="101">
        <f>IF(ISNUMBER(jaar_zip[[#This Row],[etmaaltemperatuur]]),IF(jaar_zip[[#This Row],[etmaaltemperatuur]]&gt;stookgrens,jaar_zip[[#This Row],[etmaaltemperatuur]]-stookgrens,0),"")</f>
        <v>0</v>
      </c>
    </row>
    <row r="3037" spans="1:15" x14ac:dyDescent="0.3">
      <c r="A3037">
        <v>340</v>
      </c>
      <c r="B3037">
        <v>20240417</v>
      </c>
      <c r="C3037">
        <v>2.6</v>
      </c>
      <c r="D3037">
        <v>5.8</v>
      </c>
      <c r="F3037">
        <v>2.8</v>
      </c>
      <c r="G3037">
        <v>1013</v>
      </c>
      <c r="H3037">
        <v>82</v>
      </c>
      <c r="I3037" s="101" t="s">
        <v>36</v>
      </c>
      <c r="J3037" s="1">
        <f>DATEVALUE(RIGHT(jaar_zip[[#This Row],[YYYYMMDD]],2)&amp;"-"&amp;MID(jaar_zip[[#This Row],[YYYYMMDD]],5,2)&amp;"-"&amp;LEFT(jaar_zip[[#This Row],[YYYYMMDD]],4))</f>
        <v>45399</v>
      </c>
      <c r="K3037" s="101" t="str">
        <f>IF(AND(VALUE(MONTH(jaar_zip[[#This Row],[Datum]]))=1,VALUE(WEEKNUM(jaar_zip[[#This Row],[Datum]],21))&gt;51),RIGHT(YEAR(jaar_zip[[#This Row],[Datum]])-1,2),RIGHT(YEAR(jaar_zip[[#This Row],[Datum]]),2))&amp;"-"&amp; TEXT(WEEKNUM(jaar_zip[[#This Row],[Datum]],21),"00")</f>
        <v>24-16</v>
      </c>
      <c r="L3037" s="101">
        <f>MONTH(jaar_zip[[#This Row],[Datum]])</f>
        <v>4</v>
      </c>
      <c r="M3037" s="101">
        <f>IF(ISNUMBER(jaar_zip[[#This Row],[etmaaltemperatuur]]),IF(jaar_zip[[#This Row],[etmaaltemperatuur]]&lt;stookgrens,stookgrens-jaar_zip[[#This Row],[etmaaltemperatuur]],0),"")</f>
        <v>12.2</v>
      </c>
      <c r="N3037" s="101">
        <f>IF(ISNUMBER(jaar_zip[[#This Row],[graaddagen]]),IF(OR(MONTH(jaar_zip[[#This Row],[Datum]])=1,MONTH(jaar_zip[[#This Row],[Datum]])=2,MONTH(jaar_zip[[#This Row],[Datum]])=11,MONTH(jaar_zip[[#This Row],[Datum]])=12),1.1,IF(OR(MONTH(jaar_zip[[#This Row],[Datum]])=3,MONTH(jaar_zip[[#This Row],[Datum]])=10),1,0.8))*jaar_zip[[#This Row],[graaddagen]],"")</f>
        <v>9.76</v>
      </c>
      <c r="O3037" s="101">
        <f>IF(ISNUMBER(jaar_zip[[#This Row],[etmaaltemperatuur]]),IF(jaar_zip[[#This Row],[etmaaltemperatuur]]&gt;stookgrens,jaar_zip[[#This Row],[etmaaltemperatuur]]-stookgrens,0),"")</f>
        <v>0</v>
      </c>
    </row>
    <row r="3038" spans="1:15" x14ac:dyDescent="0.3">
      <c r="A3038">
        <v>340</v>
      </c>
      <c r="B3038">
        <v>20240418</v>
      </c>
      <c r="C3038">
        <v>3.5</v>
      </c>
      <c r="D3038">
        <v>7.4</v>
      </c>
      <c r="F3038">
        <v>2.2999999999999998</v>
      </c>
      <c r="G3038">
        <v>1019.5</v>
      </c>
      <c r="H3038">
        <v>74</v>
      </c>
      <c r="I3038" s="101" t="s">
        <v>36</v>
      </c>
      <c r="J3038" s="1">
        <f>DATEVALUE(RIGHT(jaar_zip[[#This Row],[YYYYMMDD]],2)&amp;"-"&amp;MID(jaar_zip[[#This Row],[YYYYMMDD]],5,2)&amp;"-"&amp;LEFT(jaar_zip[[#This Row],[YYYYMMDD]],4))</f>
        <v>45400</v>
      </c>
      <c r="K3038" s="101" t="str">
        <f>IF(AND(VALUE(MONTH(jaar_zip[[#This Row],[Datum]]))=1,VALUE(WEEKNUM(jaar_zip[[#This Row],[Datum]],21))&gt;51),RIGHT(YEAR(jaar_zip[[#This Row],[Datum]])-1,2),RIGHT(YEAR(jaar_zip[[#This Row],[Datum]]),2))&amp;"-"&amp; TEXT(WEEKNUM(jaar_zip[[#This Row],[Datum]],21),"00")</f>
        <v>24-16</v>
      </c>
      <c r="L3038" s="101">
        <f>MONTH(jaar_zip[[#This Row],[Datum]])</f>
        <v>4</v>
      </c>
      <c r="M3038" s="101">
        <f>IF(ISNUMBER(jaar_zip[[#This Row],[etmaaltemperatuur]]),IF(jaar_zip[[#This Row],[etmaaltemperatuur]]&lt;stookgrens,stookgrens-jaar_zip[[#This Row],[etmaaltemperatuur]],0),"")</f>
        <v>10.6</v>
      </c>
      <c r="N3038" s="101">
        <f>IF(ISNUMBER(jaar_zip[[#This Row],[graaddagen]]),IF(OR(MONTH(jaar_zip[[#This Row],[Datum]])=1,MONTH(jaar_zip[[#This Row],[Datum]])=2,MONTH(jaar_zip[[#This Row],[Datum]])=11,MONTH(jaar_zip[[#This Row],[Datum]])=12),1.1,IF(OR(MONTH(jaar_zip[[#This Row],[Datum]])=3,MONTH(jaar_zip[[#This Row],[Datum]])=10),1,0.8))*jaar_zip[[#This Row],[graaddagen]],"")</f>
        <v>8.48</v>
      </c>
      <c r="O3038" s="101">
        <f>IF(ISNUMBER(jaar_zip[[#This Row],[etmaaltemperatuur]]),IF(jaar_zip[[#This Row],[etmaaltemperatuur]]&gt;stookgrens,jaar_zip[[#This Row],[etmaaltemperatuur]]-stookgrens,0),"")</f>
        <v>0</v>
      </c>
    </row>
    <row r="3039" spans="1:15" x14ac:dyDescent="0.3">
      <c r="A3039">
        <v>340</v>
      </c>
      <c r="B3039">
        <v>20240419</v>
      </c>
      <c r="C3039">
        <v>6.7</v>
      </c>
      <c r="D3039">
        <v>8.6</v>
      </c>
      <c r="F3039">
        <v>12.1</v>
      </c>
      <c r="G3039">
        <v>1013.3</v>
      </c>
      <c r="H3039">
        <v>79</v>
      </c>
      <c r="I3039" s="101" t="s">
        <v>36</v>
      </c>
      <c r="J3039" s="1">
        <f>DATEVALUE(RIGHT(jaar_zip[[#This Row],[YYYYMMDD]],2)&amp;"-"&amp;MID(jaar_zip[[#This Row],[YYYYMMDD]],5,2)&amp;"-"&amp;LEFT(jaar_zip[[#This Row],[YYYYMMDD]],4))</f>
        <v>45401</v>
      </c>
      <c r="K3039" s="101" t="str">
        <f>IF(AND(VALUE(MONTH(jaar_zip[[#This Row],[Datum]]))=1,VALUE(WEEKNUM(jaar_zip[[#This Row],[Datum]],21))&gt;51),RIGHT(YEAR(jaar_zip[[#This Row],[Datum]])-1,2),RIGHT(YEAR(jaar_zip[[#This Row],[Datum]]),2))&amp;"-"&amp; TEXT(WEEKNUM(jaar_zip[[#This Row],[Datum]],21),"00")</f>
        <v>24-16</v>
      </c>
      <c r="L3039" s="101">
        <f>MONTH(jaar_zip[[#This Row],[Datum]])</f>
        <v>4</v>
      </c>
      <c r="M3039" s="101">
        <f>IF(ISNUMBER(jaar_zip[[#This Row],[etmaaltemperatuur]]),IF(jaar_zip[[#This Row],[etmaaltemperatuur]]&lt;stookgrens,stookgrens-jaar_zip[[#This Row],[etmaaltemperatuur]],0),"")</f>
        <v>9.4</v>
      </c>
      <c r="N3039" s="101">
        <f>IF(ISNUMBER(jaar_zip[[#This Row],[graaddagen]]),IF(OR(MONTH(jaar_zip[[#This Row],[Datum]])=1,MONTH(jaar_zip[[#This Row],[Datum]])=2,MONTH(jaar_zip[[#This Row],[Datum]])=11,MONTH(jaar_zip[[#This Row],[Datum]])=12),1.1,IF(OR(MONTH(jaar_zip[[#This Row],[Datum]])=3,MONTH(jaar_zip[[#This Row],[Datum]])=10),1,0.8))*jaar_zip[[#This Row],[graaddagen]],"")</f>
        <v>7.5200000000000005</v>
      </c>
      <c r="O3039" s="101">
        <f>IF(ISNUMBER(jaar_zip[[#This Row],[etmaaltemperatuur]]),IF(jaar_zip[[#This Row],[etmaaltemperatuur]]&gt;stookgrens,jaar_zip[[#This Row],[etmaaltemperatuur]]-stookgrens,0),"")</f>
        <v>0</v>
      </c>
    </row>
    <row r="3040" spans="1:15" x14ac:dyDescent="0.3">
      <c r="A3040">
        <v>340</v>
      </c>
      <c r="B3040">
        <v>20240420</v>
      </c>
      <c r="C3040">
        <v>4.0999999999999996</v>
      </c>
      <c r="D3040">
        <v>7.1</v>
      </c>
      <c r="F3040">
        <v>1.4</v>
      </c>
      <c r="G3040">
        <v>1023.1</v>
      </c>
      <c r="H3040">
        <v>75</v>
      </c>
      <c r="I3040" s="101" t="s">
        <v>36</v>
      </c>
      <c r="J3040" s="1">
        <f>DATEVALUE(RIGHT(jaar_zip[[#This Row],[YYYYMMDD]],2)&amp;"-"&amp;MID(jaar_zip[[#This Row],[YYYYMMDD]],5,2)&amp;"-"&amp;LEFT(jaar_zip[[#This Row],[YYYYMMDD]],4))</f>
        <v>45402</v>
      </c>
      <c r="K3040" s="101" t="str">
        <f>IF(AND(VALUE(MONTH(jaar_zip[[#This Row],[Datum]]))=1,VALUE(WEEKNUM(jaar_zip[[#This Row],[Datum]],21))&gt;51),RIGHT(YEAR(jaar_zip[[#This Row],[Datum]])-1,2),RIGHT(YEAR(jaar_zip[[#This Row],[Datum]]),2))&amp;"-"&amp; TEXT(WEEKNUM(jaar_zip[[#This Row],[Datum]],21),"00")</f>
        <v>24-16</v>
      </c>
      <c r="L3040" s="101">
        <f>MONTH(jaar_zip[[#This Row],[Datum]])</f>
        <v>4</v>
      </c>
      <c r="M3040" s="101">
        <f>IF(ISNUMBER(jaar_zip[[#This Row],[etmaaltemperatuur]]),IF(jaar_zip[[#This Row],[etmaaltemperatuur]]&lt;stookgrens,stookgrens-jaar_zip[[#This Row],[etmaaltemperatuur]],0),"")</f>
        <v>10.9</v>
      </c>
      <c r="N3040" s="101">
        <f>IF(ISNUMBER(jaar_zip[[#This Row],[graaddagen]]),IF(OR(MONTH(jaar_zip[[#This Row],[Datum]])=1,MONTH(jaar_zip[[#This Row],[Datum]])=2,MONTH(jaar_zip[[#This Row],[Datum]])=11,MONTH(jaar_zip[[#This Row],[Datum]])=12),1.1,IF(OR(MONTH(jaar_zip[[#This Row],[Datum]])=3,MONTH(jaar_zip[[#This Row],[Datum]])=10),1,0.8))*jaar_zip[[#This Row],[graaddagen]],"")</f>
        <v>8.7200000000000006</v>
      </c>
      <c r="O3040" s="101">
        <f>IF(ISNUMBER(jaar_zip[[#This Row],[etmaaltemperatuur]]),IF(jaar_zip[[#This Row],[etmaaltemperatuur]]&gt;stookgrens,jaar_zip[[#This Row],[etmaaltemperatuur]]-stookgrens,0),"")</f>
        <v>0</v>
      </c>
    </row>
    <row r="3041" spans="1:15" x14ac:dyDescent="0.3">
      <c r="A3041">
        <v>340</v>
      </c>
      <c r="B3041">
        <v>20240421</v>
      </c>
      <c r="C3041">
        <v>4.0999999999999996</v>
      </c>
      <c r="D3041">
        <v>5.7</v>
      </c>
      <c r="F3041">
        <v>5.3</v>
      </c>
      <c r="G3041">
        <v>1025.4000000000001</v>
      </c>
      <c r="H3041">
        <v>76</v>
      </c>
      <c r="I3041" s="101" t="s">
        <v>36</v>
      </c>
      <c r="J3041" s="1">
        <f>DATEVALUE(RIGHT(jaar_zip[[#This Row],[YYYYMMDD]],2)&amp;"-"&amp;MID(jaar_zip[[#This Row],[YYYYMMDD]],5,2)&amp;"-"&amp;LEFT(jaar_zip[[#This Row],[YYYYMMDD]],4))</f>
        <v>45403</v>
      </c>
      <c r="K3041" s="101" t="str">
        <f>IF(AND(VALUE(MONTH(jaar_zip[[#This Row],[Datum]]))=1,VALUE(WEEKNUM(jaar_zip[[#This Row],[Datum]],21))&gt;51),RIGHT(YEAR(jaar_zip[[#This Row],[Datum]])-1,2),RIGHT(YEAR(jaar_zip[[#This Row],[Datum]]),2))&amp;"-"&amp; TEXT(WEEKNUM(jaar_zip[[#This Row],[Datum]],21),"00")</f>
        <v>24-16</v>
      </c>
      <c r="L3041" s="101">
        <f>MONTH(jaar_zip[[#This Row],[Datum]])</f>
        <v>4</v>
      </c>
      <c r="M3041" s="101">
        <f>IF(ISNUMBER(jaar_zip[[#This Row],[etmaaltemperatuur]]),IF(jaar_zip[[#This Row],[etmaaltemperatuur]]&lt;stookgrens,stookgrens-jaar_zip[[#This Row],[etmaaltemperatuur]],0),"")</f>
        <v>12.3</v>
      </c>
      <c r="N3041" s="101">
        <f>IF(ISNUMBER(jaar_zip[[#This Row],[graaddagen]]),IF(OR(MONTH(jaar_zip[[#This Row],[Datum]])=1,MONTH(jaar_zip[[#This Row],[Datum]])=2,MONTH(jaar_zip[[#This Row],[Datum]])=11,MONTH(jaar_zip[[#This Row],[Datum]])=12),1.1,IF(OR(MONTH(jaar_zip[[#This Row],[Datum]])=3,MONTH(jaar_zip[[#This Row],[Datum]])=10),1,0.8))*jaar_zip[[#This Row],[graaddagen]],"")</f>
        <v>9.8400000000000016</v>
      </c>
      <c r="O3041" s="101">
        <f>IF(ISNUMBER(jaar_zip[[#This Row],[etmaaltemperatuur]]),IF(jaar_zip[[#This Row],[etmaaltemperatuur]]&gt;stookgrens,jaar_zip[[#This Row],[etmaaltemperatuur]]-stookgrens,0),"")</f>
        <v>0</v>
      </c>
    </row>
    <row r="3042" spans="1:15" x14ac:dyDescent="0.3">
      <c r="A3042">
        <v>340</v>
      </c>
      <c r="B3042">
        <v>20240422</v>
      </c>
      <c r="C3042">
        <v>2.2999999999999998</v>
      </c>
      <c r="D3042">
        <v>4.8</v>
      </c>
      <c r="F3042">
        <v>0.1</v>
      </c>
      <c r="G3042">
        <v>1025.3</v>
      </c>
      <c r="H3042">
        <v>72</v>
      </c>
      <c r="I3042" s="101" t="s">
        <v>36</v>
      </c>
      <c r="J3042" s="1">
        <f>DATEVALUE(RIGHT(jaar_zip[[#This Row],[YYYYMMDD]],2)&amp;"-"&amp;MID(jaar_zip[[#This Row],[YYYYMMDD]],5,2)&amp;"-"&amp;LEFT(jaar_zip[[#This Row],[YYYYMMDD]],4))</f>
        <v>45404</v>
      </c>
      <c r="K3042" s="101" t="str">
        <f>IF(AND(VALUE(MONTH(jaar_zip[[#This Row],[Datum]]))=1,VALUE(WEEKNUM(jaar_zip[[#This Row],[Datum]],21))&gt;51),RIGHT(YEAR(jaar_zip[[#This Row],[Datum]])-1,2),RIGHT(YEAR(jaar_zip[[#This Row],[Datum]]),2))&amp;"-"&amp; TEXT(WEEKNUM(jaar_zip[[#This Row],[Datum]],21),"00")</f>
        <v>24-17</v>
      </c>
      <c r="L3042" s="101">
        <f>MONTH(jaar_zip[[#This Row],[Datum]])</f>
        <v>4</v>
      </c>
      <c r="M3042" s="101">
        <f>IF(ISNUMBER(jaar_zip[[#This Row],[etmaaltemperatuur]]),IF(jaar_zip[[#This Row],[etmaaltemperatuur]]&lt;stookgrens,stookgrens-jaar_zip[[#This Row],[etmaaltemperatuur]],0),"")</f>
        <v>13.2</v>
      </c>
      <c r="N3042" s="101">
        <f>IF(ISNUMBER(jaar_zip[[#This Row],[graaddagen]]),IF(OR(MONTH(jaar_zip[[#This Row],[Datum]])=1,MONTH(jaar_zip[[#This Row],[Datum]])=2,MONTH(jaar_zip[[#This Row],[Datum]])=11,MONTH(jaar_zip[[#This Row],[Datum]])=12),1.1,IF(OR(MONTH(jaar_zip[[#This Row],[Datum]])=3,MONTH(jaar_zip[[#This Row],[Datum]])=10),1,0.8))*jaar_zip[[#This Row],[graaddagen]],"")</f>
        <v>10.56</v>
      </c>
      <c r="O3042" s="101">
        <f>IF(ISNUMBER(jaar_zip[[#This Row],[etmaaltemperatuur]]),IF(jaar_zip[[#This Row],[etmaaltemperatuur]]&gt;stookgrens,jaar_zip[[#This Row],[etmaaltemperatuur]]-stookgrens,0),"")</f>
        <v>0</v>
      </c>
    </row>
    <row r="3043" spans="1:15" x14ac:dyDescent="0.3">
      <c r="A3043">
        <v>340</v>
      </c>
      <c r="B3043">
        <v>20240423</v>
      </c>
      <c r="C3043">
        <v>2.8</v>
      </c>
      <c r="D3043">
        <v>5.4</v>
      </c>
      <c r="F3043">
        <v>2.4</v>
      </c>
      <c r="G3043">
        <v>1019.9</v>
      </c>
      <c r="H3043">
        <v>72</v>
      </c>
      <c r="I3043" s="101" t="s">
        <v>36</v>
      </c>
      <c r="J3043" s="1">
        <f>DATEVALUE(RIGHT(jaar_zip[[#This Row],[YYYYMMDD]],2)&amp;"-"&amp;MID(jaar_zip[[#This Row],[YYYYMMDD]],5,2)&amp;"-"&amp;LEFT(jaar_zip[[#This Row],[YYYYMMDD]],4))</f>
        <v>45405</v>
      </c>
      <c r="K3043" s="101" t="str">
        <f>IF(AND(VALUE(MONTH(jaar_zip[[#This Row],[Datum]]))=1,VALUE(WEEKNUM(jaar_zip[[#This Row],[Datum]],21))&gt;51),RIGHT(YEAR(jaar_zip[[#This Row],[Datum]])-1,2),RIGHT(YEAR(jaar_zip[[#This Row],[Datum]]),2))&amp;"-"&amp; TEXT(WEEKNUM(jaar_zip[[#This Row],[Datum]],21),"00")</f>
        <v>24-17</v>
      </c>
      <c r="L3043" s="101">
        <f>MONTH(jaar_zip[[#This Row],[Datum]])</f>
        <v>4</v>
      </c>
      <c r="M3043" s="101">
        <f>IF(ISNUMBER(jaar_zip[[#This Row],[etmaaltemperatuur]]),IF(jaar_zip[[#This Row],[etmaaltemperatuur]]&lt;stookgrens,stookgrens-jaar_zip[[#This Row],[etmaaltemperatuur]],0),"")</f>
        <v>12.6</v>
      </c>
      <c r="N3043" s="101">
        <f>IF(ISNUMBER(jaar_zip[[#This Row],[graaddagen]]),IF(OR(MONTH(jaar_zip[[#This Row],[Datum]])=1,MONTH(jaar_zip[[#This Row],[Datum]])=2,MONTH(jaar_zip[[#This Row],[Datum]])=11,MONTH(jaar_zip[[#This Row],[Datum]])=12),1.1,IF(OR(MONTH(jaar_zip[[#This Row],[Datum]])=3,MONTH(jaar_zip[[#This Row],[Datum]])=10),1,0.8))*jaar_zip[[#This Row],[graaddagen]],"")</f>
        <v>10.08</v>
      </c>
      <c r="O3043" s="101">
        <f>IF(ISNUMBER(jaar_zip[[#This Row],[etmaaltemperatuur]]),IF(jaar_zip[[#This Row],[etmaaltemperatuur]]&gt;stookgrens,jaar_zip[[#This Row],[etmaaltemperatuur]]-stookgrens,0),"")</f>
        <v>0</v>
      </c>
    </row>
    <row r="3044" spans="1:15" x14ac:dyDescent="0.3">
      <c r="A3044">
        <v>340</v>
      </c>
      <c r="B3044">
        <v>20240424</v>
      </c>
      <c r="C3044">
        <v>4.3</v>
      </c>
      <c r="D3044">
        <v>6.6</v>
      </c>
      <c r="F3044">
        <v>0.5</v>
      </c>
      <c r="G3044">
        <v>1011.3</v>
      </c>
      <c r="H3044">
        <v>71</v>
      </c>
      <c r="I3044" s="101" t="s">
        <v>36</v>
      </c>
      <c r="J3044" s="1">
        <f>DATEVALUE(RIGHT(jaar_zip[[#This Row],[YYYYMMDD]],2)&amp;"-"&amp;MID(jaar_zip[[#This Row],[YYYYMMDD]],5,2)&amp;"-"&amp;LEFT(jaar_zip[[#This Row],[YYYYMMDD]],4))</f>
        <v>45406</v>
      </c>
      <c r="K3044" s="101" t="str">
        <f>IF(AND(VALUE(MONTH(jaar_zip[[#This Row],[Datum]]))=1,VALUE(WEEKNUM(jaar_zip[[#This Row],[Datum]],21))&gt;51),RIGHT(YEAR(jaar_zip[[#This Row],[Datum]])-1,2),RIGHT(YEAR(jaar_zip[[#This Row],[Datum]]),2))&amp;"-"&amp; TEXT(WEEKNUM(jaar_zip[[#This Row],[Datum]],21),"00")</f>
        <v>24-17</v>
      </c>
      <c r="L3044" s="101">
        <f>MONTH(jaar_zip[[#This Row],[Datum]])</f>
        <v>4</v>
      </c>
      <c r="M3044" s="101">
        <f>IF(ISNUMBER(jaar_zip[[#This Row],[etmaaltemperatuur]]),IF(jaar_zip[[#This Row],[etmaaltemperatuur]]&lt;stookgrens,stookgrens-jaar_zip[[#This Row],[etmaaltemperatuur]],0),"")</f>
        <v>11.4</v>
      </c>
      <c r="N3044" s="101">
        <f>IF(ISNUMBER(jaar_zip[[#This Row],[graaddagen]]),IF(OR(MONTH(jaar_zip[[#This Row],[Datum]])=1,MONTH(jaar_zip[[#This Row],[Datum]])=2,MONTH(jaar_zip[[#This Row],[Datum]])=11,MONTH(jaar_zip[[#This Row],[Datum]])=12),1.1,IF(OR(MONTH(jaar_zip[[#This Row],[Datum]])=3,MONTH(jaar_zip[[#This Row],[Datum]])=10),1,0.8))*jaar_zip[[#This Row],[graaddagen]],"")</f>
        <v>9.120000000000001</v>
      </c>
      <c r="O3044" s="101">
        <f>IF(ISNUMBER(jaar_zip[[#This Row],[etmaaltemperatuur]]),IF(jaar_zip[[#This Row],[etmaaltemperatuur]]&gt;stookgrens,jaar_zip[[#This Row],[etmaaltemperatuur]]-stookgrens,0),"")</f>
        <v>0</v>
      </c>
    </row>
    <row r="3045" spans="1:15" x14ac:dyDescent="0.3">
      <c r="A3045">
        <v>340</v>
      </c>
      <c r="B3045">
        <v>20240425</v>
      </c>
      <c r="C3045">
        <v>3.5</v>
      </c>
      <c r="D3045">
        <v>7</v>
      </c>
      <c r="F3045">
        <v>3.1</v>
      </c>
      <c r="G3045">
        <v>1004.9</v>
      </c>
      <c r="H3045">
        <v>75</v>
      </c>
      <c r="I3045" s="101" t="s">
        <v>36</v>
      </c>
      <c r="J3045" s="1">
        <f>DATEVALUE(RIGHT(jaar_zip[[#This Row],[YYYYMMDD]],2)&amp;"-"&amp;MID(jaar_zip[[#This Row],[YYYYMMDD]],5,2)&amp;"-"&amp;LEFT(jaar_zip[[#This Row],[YYYYMMDD]],4))</f>
        <v>45407</v>
      </c>
      <c r="K3045" s="101" t="str">
        <f>IF(AND(VALUE(MONTH(jaar_zip[[#This Row],[Datum]]))=1,VALUE(WEEKNUM(jaar_zip[[#This Row],[Datum]],21))&gt;51),RIGHT(YEAR(jaar_zip[[#This Row],[Datum]])-1,2),RIGHT(YEAR(jaar_zip[[#This Row],[Datum]]),2))&amp;"-"&amp; TEXT(WEEKNUM(jaar_zip[[#This Row],[Datum]],21),"00")</f>
        <v>24-17</v>
      </c>
      <c r="L3045" s="101">
        <f>MONTH(jaar_zip[[#This Row],[Datum]])</f>
        <v>4</v>
      </c>
      <c r="M3045" s="101">
        <f>IF(ISNUMBER(jaar_zip[[#This Row],[etmaaltemperatuur]]),IF(jaar_zip[[#This Row],[etmaaltemperatuur]]&lt;stookgrens,stookgrens-jaar_zip[[#This Row],[etmaaltemperatuur]],0),"")</f>
        <v>11</v>
      </c>
      <c r="N3045" s="101">
        <f>IF(ISNUMBER(jaar_zip[[#This Row],[graaddagen]]),IF(OR(MONTH(jaar_zip[[#This Row],[Datum]])=1,MONTH(jaar_zip[[#This Row],[Datum]])=2,MONTH(jaar_zip[[#This Row],[Datum]])=11,MONTH(jaar_zip[[#This Row],[Datum]])=12),1.1,IF(OR(MONTH(jaar_zip[[#This Row],[Datum]])=3,MONTH(jaar_zip[[#This Row],[Datum]])=10),1,0.8))*jaar_zip[[#This Row],[graaddagen]],"")</f>
        <v>8.8000000000000007</v>
      </c>
      <c r="O3045" s="101">
        <f>IF(ISNUMBER(jaar_zip[[#This Row],[etmaaltemperatuur]]),IF(jaar_zip[[#This Row],[etmaaltemperatuur]]&gt;stookgrens,jaar_zip[[#This Row],[etmaaltemperatuur]]-stookgrens,0),"")</f>
        <v>0</v>
      </c>
    </row>
    <row r="3046" spans="1:15" x14ac:dyDescent="0.3">
      <c r="A3046">
        <v>340</v>
      </c>
      <c r="B3046">
        <v>20240426</v>
      </c>
      <c r="C3046">
        <v>1.8</v>
      </c>
      <c r="D3046">
        <v>8.3000000000000007</v>
      </c>
      <c r="F3046">
        <v>3.4</v>
      </c>
      <c r="G3046">
        <v>1004.1</v>
      </c>
      <c r="H3046">
        <v>79</v>
      </c>
      <c r="I3046" s="101" t="s">
        <v>36</v>
      </c>
      <c r="J3046" s="1">
        <f>DATEVALUE(RIGHT(jaar_zip[[#This Row],[YYYYMMDD]],2)&amp;"-"&amp;MID(jaar_zip[[#This Row],[YYYYMMDD]],5,2)&amp;"-"&amp;LEFT(jaar_zip[[#This Row],[YYYYMMDD]],4))</f>
        <v>45408</v>
      </c>
      <c r="K3046" s="101" t="str">
        <f>IF(AND(VALUE(MONTH(jaar_zip[[#This Row],[Datum]]))=1,VALUE(WEEKNUM(jaar_zip[[#This Row],[Datum]],21))&gt;51),RIGHT(YEAR(jaar_zip[[#This Row],[Datum]])-1,2),RIGHT(YEAR(jaar_zip[[#This Row],[Datum]]),2))&amp;"-"&amp; TEXT(WEEKNUM(jaar_zip[[#This Row],[Datum]],21),"00")</f>
        <v>24-17</v>
      </c>
      <c r="L3046" s="101">
        <f>MONTH(jaar_zip[[#This Row],[Datum]])</f>
        <v>4</v>
      </c>
      <c r="M3046" s="101">
        <f>IF(ISNUMBER(jaar_zip[[#This Row],[etmaaltemperatuur]]),IF(jaar_zip[[#This Row],[etmaaltemperatuur]]&lt;stookgrens,stookgrens-jaar_zip[[#This Row],[etmaaltemperatuur]],0),"")</f>
        <v>9.6999999999999993</v>
      </c>
      <c r="N3046" s="101">
        <f>IF(ISNUMBER(jaar_zip[[#This Row],[graaddagen]]),IF(OR(MONTH(jaar_zip[[#This Row],[Datum]])=1,MONTH(jaar_zip[[#This Row],[Datum]])=2,MONTH(jaar_zip[[#This Row],[Datum]])=11,MONTH(jaar_zip[[#This Row],[Datum]])=12),1.1,IF(OR(MONTH(jaar_zip[[#This Row],[Datum]])=3,MONTH(jaar_zip[[#This Row],[Datum]])=10),1,0.8))*jaar_zip[[#This Row],[graaddagen]],"")</f>
        <v>7.76</v>
      </c>
      <c r="O3046" s="101">
        <f>IF(ISNUMBER(jaar_zip[[#This Row],[etmaaltemperatuur]]),IF(jaar_zip[[#This Row],[etmaaltemperatuur]]&gt;stookgrens,jaar_zip[[#This Row],[etmaaltemperatuur]]-stookgrens,0),"")</f>
        <v>0</v>
      </c>
    </row>
    <row r="3047" spans="1:15" x14ac:dyDescent="0.3">
      <c r="A3047">
        <v>340</v>
      </c>
      <c r="B3047">
        <v>20240427</v>
      </c>
      <c r="C3047">
        <v>2.6</v>
      </c>
      <c r="D3047">
        <v>12.2</v>
      </c>
      <c r="F3047">
        <v>4.2</v>
      </c>
      <c r="G3047">
        <v>1003.8</v>
      </c>
      <c r="H3047">
        <v>77</v>
      </c>
      <c r="I3047" s="101" t="s">
        <v>36</v>
      </c>
      <c r="J3047" s="1">
        <f>DATEVALUE(RIGHT(jaar_zip[[#This Row],[YYYYMMDD]],2)&amp;"-"&amp;MID(jaar_zip[[#This Row],[YYYYMMDD]],5,2)&amp;"-"&amp;LEFT(jaar_zip[[#This Row],[YYYYMMDD]],4))</f>
        <v>45409</v>
      </c>
      <c r="K3047" s="101" t="str">
        <f>IF(AND(VALUE(MONTH(jaar_zip[[#This Row],[Datum]]))=1,VALUE(WEEKNUM(jaar_zip[[#This Row],[Datum]],21))&gt;51),RIGHT(YEAR(jaar_zip[[#This Row],[Datum]])-1,2),RIGHT(YEAR(jaar_zip[[#This Row],[Datum]]),2))&amp;"-"&amp; TEXT(WEEKNUM(jaar_zip[[#This Row],[Datum]],21),"00")</f>
        <v>24-17</v>
      </c>
      <c r="L3047" s="101">
        <f>MONTH(jaar_zip[[#This Row],[Datum]])</f>
        <v>4</v>
      </c>
      <c r="M3047" s="101">
        <f>IF(ISNUMBER(jaar_zip[[#This Row],[etmaaltemperatuur]]),IF(jaar_zip[[#This Row],[etmaaltemperatuur]]&lt;stookgrens,stookgrens-jaar_zip[[#This Row],[etmaaltemperatuur]],0),"")</f>
        <v>5.8000000000000007</v>
      </c>
      <c r="N3047" s="101">
        <f>IF(ISNUMBER(jaar_zip[[#This Row],[graaddagen]]),IF(OR(MONTH(jaar_zip[[#This Row],[Datum]])=1,MONTH(jaar_zip[[#This Row],[Datum]])=2,MONTH(jaar_zip[[#This Row],[Datum]])=11,MONTH(jaar_zip[[#This Row],[Datum]])=12),1.1,IF(OR(MONTH(jaar_zip[[#This Row],[Datum]])=3,MONTH(jaar_zip[[#This Row],[Datum]])=10),1,0.8))*jaar_zip[[#This Row],[graaddagen]],"")</f>
        <v>4.6400000000000006</v>
      </c>
      <c r="O3047" s="101">
        <f>IF(ISNUMBER(jaar_zip[[#This Row],[etmaaltemperatuur]]),IF(jaar_zip[[#This Row],[etmaaltemperatuur]]&gt;stookgrens,jaar_zip[[#This Row],[etmaaltemperatuur]]-stookgrens,0),"")</f>
        <v>0</v>
      </c>
    </row>
    <row r="3048" spans="1:15" x14ac:dyDescent="0.3">
      <c r="A3048">
        <v>340</v>
      </c>
      <c r="B3048">
        <v>20240428</v>
      </c>
      <c r="C3048">
        <v>5.0999999999999996</v>
      </c>
      <c r="D3048">
        <v>13</v>
      </c>
      <c r="F3048">
        <v>0.1</v>
      </c>
      <c r="G3048">
        <v>1008.4</v>
      </c>
      <c r="H3048">
        <v>64</v>
      </c>
      <c r="I3048" s="101" t="s">
        <v>36</v>
      </c>
      <c r="J3048" s="1">
        <f>DATEVALUE(RIGHT(jaar_zip[[#This Row],[YYYYMMDD]],2)&amp;"-"&amp;MID(jaar_zip[[#This Row],[YYYYMMDD]],5,2)&amp;"-"&amp;LEFT(jaar_zip[[#This Row],[YYYYMMDD]],4))</f>
        <v>45410</v>
      </c>
      <c r="K3048" s="101" t="str">
        <f>IF(AND(VALUE(MONTH(jaar_zip[[#This Row],[Datum]]))=1,VALUE(WEEKNUM(jaar_zip[[#This Row],[Datum]],21))&gt;51),RIGHT(YEAR(jaar_zip[[#This Row],[Datum]])-1,2),RIGHT(YEAR(jaar_zip[[#This Row],[Datum]]),2))&amp;"-"&amp; TEXT(WEEKNUM(jaar_zip[[#This Row],[Datum]],21),"00")</f>
        <v>24-17</v>
      </c>
      <c r="L3048" s="101">
        <f>MONTH(jaar_zip[[#This Row],[Datum]])</f>
        <v>4</v>
      </c>
      <c r="M3048" s="101">
        <f>IF(ISNUMBER(jaar_zip[[#This Row],[etmaaltemperatuur]]),IF(jaar_zip[[#This Row],[etmaaltemperatuur]]&lt;stookgrens,stookgrens-jaar_zip[[#This Row],[etmaaltemperatuur]],0),"")</f>
        <v>5</v>
      </c>
      <c r="N3048" s="101">
        <f>IF(ISNUMBER(jaar_zip[[#This Row],[graaddagen]]),IF(OR(MONTH(jaar_zip[[#This Row],[Datum]])=1,MONTH(jaar_zip[[#This Row],[Datum]])=2,MONTH(jaar_zip[[#This Row],[Datum]])=11,MONTH(jaar_zip[[#This Row],[Datum]])=12),1.1,IF(OR(MONTH(jaar_zip[[#This Row],[Datum]])=3,MONTH(jaar_zip[[#This Row],[Datum]])=10),1,0.8))*jaar_zip[[#This Row],[graaddagen]],"")</f>
        <v>4</v>
      </c>
      <c r="O3048" s="101">
        <f>IF(ISNUMBER(jaar_zip[[#This Row],[etmaaltemperatuur]]),IF(jaar_zip[[#This Row],[etmaaltemperatuur]]&gt;stookgrens,jaar_zip[[#This Row],[etmaaltemperatuur]]-stookgrens,0),"")</f>
        <v>0</v>
      </c>
    </row>
    <row r="3049" spans="1:15" x14ac:dyDescent="0.3">
      <c r="A3049">
        <v>340</v>
      </c>
      <c r="B3049">
        <v>20240429</v>
      </c>
      <c r="C3049">
        <v>2</v>
      </c>
      <c r="D3049">
        <v>12.6</v>
      </c>
      <c r="F3049">
        <v>0</v>
      </c>
      <c r="G3049">
        <v>1018.4</v>
      </c>
      <c r="H3049">
        <v>71</v>
      </c>
      <c r="I3049" s="101" t="s">
        <v>36</v>
      </c>
      <c r="J3049" s="1">
        <f>DATEVALUE(RIGHT(jaar_zip[[#This Row],[YYYYMMDD]],2)&amp;"-"&amp;MID(jaar_zip[[#This Row],[YYYYMMDD]],5,2)&amp;"-"&amp;LEFT(jaar_zip[[#This Row],[YYYYMMDD]],4))</f>
        <v>45411</v>
      </c>
      <c r="K3049" s="101" t="str">
        <f>IF(AND(VALUE(MONTH(jaar_zip[[#This Row],[Datum]]))=1,VALUE(WEEKNUM(jaar_zip[[#This Row],[Datum]],21))&gt;51),RIGHT(YEAR(jaar_zip[[#This Row],[Datum]])-1,2),RIGHT(YEAR(jaar_zip[[#This Row],[Datum]]),2))&amp;"-"&amp; TEXT(WEEKNUM(jaar_zip[[#This Row],[Datum]],21),"00")</f>
        <v>24-18</v>
      </c>
      <c r="L3049" s="101">
        <f>MONTH(jaar_zip[[#This Row],[Datum]])</f>
        <v>4</v>
      </c>
      <c r="M3049" s="101">
        <f>IF(ISNUMBER(jaar_zip[[#This Row],[etmaaltemperatuur]]),IF(jaar_zip[[#This Row],[etmaaltemperatuur]]&lt;stookgrens,stookgrens-jaar_zip[[#This Row],[etmaaltemperatuur]],0),"")</f>
        <v>5.4</v>
      </c>
      <c r="N3049" s="101">
        <f>IF(ISNUMBER(jaar_zip[[#This Row],[graaddagen]]),IF(OR(MONTH(jaar_zip[[#This Row],[Datum]])=1,MONTH(jaar_zip[[#This Row],[Datum]])=2,MONTH(jaar_zip[[#This Row],[Datum]])=11,MONTH(jaar_zip[[#This Row],[Datum]])=12),1.1,IF(OR(MONTH(jaar_zip[[#This Row],[Datum]])=3,MONTH(jaar_zip[[#This Row],[Datum]])=10),1,0.8))*jaar_zip[[#This Row],[graaddagen]],"")</f>
        <v>4.32</v>
      </c>
      <c r="O3049" s="101">
        <f>IF(ISNUMBER(jaar_zip[[#This Row],[etmaaltemperatuur]]),IF(jaar_zip[[#This Row],[etmaaltemperatuur]]&gt;stookgrens,jaar_zip[[#This Row],[etmaaltemperatuur]]-stookgrens,0),"")</f>
        <v>0</v>
      </c>
    </row>
    <row r="3050" spans="1:15" x14ac:dyDescent="0.3">
      <c r="A3050">
        <v>340</v>
      </c>
      <c r="B3050">
        <v>20240430</v>
      </c>
      <c r="C3050">
        <v>2</v>
      </c>
      <c r="D3050">
        <v>16.2</v>
      </c>
      <c r="F3050">
        <v>0.4</v>
      </c>
      <c r="G3050">
        <v>1014.5</v>
      </c>
      <c r="H3050">
        <v>74</v>
      </c>
      <c r="I3050" s="101" t="s">
        <v>36</v>
      </c>
      <c r="J3050" s="1">
        <f>DATEVALUE(RIGHT(jaar_zip[[#This Row],[YYYYMMDD]],2)&amp;"-"&amp;MID(jaar_zip[[#This Row],[YYYYMMDD]],5,2)&amp;"-"&amp;LEFT(jaar_zip[[#This Row],[YYYYMMDD]],4))</f>
        <v>45412</v>
      </c>
      <c r="K3050" s="101" t="str">
        <f>IF(AND(VALUE(MONTH(jaar_zip[[#This Row],[Datum]]))=1,VALUE(WEEKNUM(jaar_zip[[#This Row],[Datum]],21))&gt;51),RIGHT(YEAR(jaar_zip[[#This Row],[Datum]])-1,2),RIGHT(YEAR(jaar_zip[[#This Row],[Datum]]),2))&amp;"-"&amp; TEXT(WEEKNUM(jaar_zip[[#This Row],[Datum]],21),"00")</f>
        <v>24-18</v>
      </c>
      <c r="L3050" s="101">
        <f>MONTH(jaar_zip[[#This Row],[Datum]])</f>
        <v>4</v>
      </c>
      <c r="M3050" s="101">
        <f>IF(ISNUMBER(jaar_zip[[#This Row],[etmaaltemperatuur]]),IF(jaar_zip[[#This Row],[etmaaltemperatuur]]&lt;stookgrens,stookgrens-jaar_zip[[#This Row],[etmaaltemperatuur]],0),"")</f>
        <v>1.8000000000000007</v>
      </c>
      <c r="N3050" s="101">
        <f>IF(ISNUMBER(jaar_zip[[#This Row],[graaddagen]]),IF(OR(MONTH(jaar_zip[[#This Row],[Datum]])=1,MONTH(jaar_zip[[#This Row],[Datum]])=2,MONTH(jaar_zip[[#This Row],[Datum]])=11,MONTH(jaar_zip[[#This Row],[Datum]])=12),1.1,IF(OR(MONTH(jaar_zip[[#This Row],[Datum]])=3,MONTH(jaar_zip[[#This Row],[Datum]])=10),1,0.8))*jaar_zip[[#This Row],[graaddagen]],"")</f>
        <v>1.4400000000000006</v>
      </c>
      <c r="O3050" s="101">
        <f>IF(ISNUMBER(jaar_zip[[#This Row],[etmaaltemperatuur]]),IF(jaar_zip[[#This Row],[etmaaltemperatuur]]&gt;stookgrens,jaar_zip[[#This Row],[etmaaltemperatuur]]-stookgrens,0),"")</f>
        <v>0</v>
      </c>
    </row>
    <row r="3051" spans="1:15" x14ac:dyDescent="0.3">
      <c r="A3051">
        <v>340</v>
      </c>
      <c r="B3051">
        <v>20240501</v>
      </c>
      <c r="C3051">
        <v>3.1</v>
      </c>
      <c r="D3051">
        <v>18.600000000000001</v>
      </c>
      <c r="F3051">
        <v>2.2000000000000002</v>
      </c>
      <c r="G3051">
        <v>1005.7</v>
      </c>
      <c r="H3051">
        <v>77</v>
      </c>
      <c r="I3051" s="101" t="s">
        <v>36</v>
      </c>
      <c r="J3051" s="1">
        <f>DATEVALUE(RIGHT(jaar_zip[[#This Row],[YYYYMMDD]],2)&amp;"-"&amp;MID(jaar_zip[[#This Row],[YYYYMMDD]],5,2)&amp;"-"&amp;LEFT(jaar_zip[[#This Row],[YYYYMMDD]],4))</f>
        <v>45413</v>
      </c>
      <c r="K3051" s="101" t="str">
        <f>IF(AND(VALUE(MONTH(jaar_zip[[#This Row],[Datum]]))=1,VALUE(WEEKNUM(jaar_zip[[#This Row],[Datum]],21))&gt;51),RIGHT(YEAR(jaar_zip[[#This Row],[Datum]])-1,2),RIGHT(YEAR(jaar_zip[[#This Row],[Datum]]),2))&amp;"-"&amp; TEXT(WEEKNUM(jaar_zip[[#This Row],[Datum]],21),"00")</f>
        <v>24-18</v>
      </c>
      <c r="L3051" s="101">
        <f>MONTH(jaar_zip[[#This Row],[Datum]])</f>
        <v>5</v>
      </c>
      <c r="M3051" s="101">
        <f>IF(ISNUMBER(jaar_zip[[#This Row],[etmaaltemperatuur]]),IF(jaar_zip[[#This Row],[etmaaltemperatuur]]&lt;stookgrens,stookgrens-jaar_zip[[#This Row],[etmaaltemperatuur]],0),"")</f>
        <v>0</v>
      </c>
      <c r="N3051" s="101">
        <f>IF(ISNUMBER(jaar_zip[[#This Row],[graaddagen]]),IF(OR(MONTH(jaar_zip[[#This Row],[Datum]])=1,MONTH(jaar_zip[[#This Row],[Datum]])=2,MONTH(jaar_zip[[#This Row],[Datum]])=11,MONTH(jaar_zip[[#This Row],[Datum]])=12),1.1,IF(OR(MONTH(jaar_zip[[#This Row],[Datum]])=3,MONTH(jaar_zip[[#This Row],[Datum]])=10),1,0.8))*jaar_zip[[#This Row],[graaddagen]],"")</f>
        <v>0</v>
      </c>
      <c r="O3051" s="101">
        <f>IF(ISNUMBER(jaar_zip[[#This Row],[etmaaltemperatuur]]),IF(jaar_zip[[#This Row],[etmaaltemperatuur]]&gt;stookgrens,jaar_zip[[#This Row],[etmaaltemperatuur]]-stookgrens,0),"")</f>
        <v>0.60000000000000142</v>
      </c>
    </row>
    <row r="3052" spans="1:15" x14ac:dyDescent="0.3">
      <c r="A3052">
        <v>344</v>
      </c>
      <c r="B3052">
        <v>20240101</v>
      </c>
      <c r="C3052">
        <v>7</v>
      </c>
      <c r="D3052">
        <v>8</v>
      </c>
      <c r="E3052">
        <v>173</v>
      </c>
      <c r="F3052">
        <v>8.1</v>
      </c>
      <c r="G3052">
        <v>1001.1</v>
      </c>
      <c r="H3052">
        <v>81</v>
      </c>
      <c r="I3052" s="101" t="s">
        <v>37</v>
      </c>
      <c r="J3052" s="1">
        <f>DATEVALUE(RIGHT(jaar_zip[[#This Row],[YYYYMMDD]],2)&amp;"-"&amp;MID(jaar_zip[[#This Row],[YYYYMMDD]],5,2)&amp;"-"&amp;LEFT(jaar_zip[[#This Row],[YYYYMMDD]],4))</f>
        <v>45292</v>
      </c>
      <c r="K3052" s="101" t="str">
        <f>IF(AND(VALUE(MONTH(jaar_zip[[#This Row],[Datum]]))=1,VALUE(WEEKNUM(jaar_zip[[#This Row],[Datum]],21))&gt;51),RIGHT(YEAR(jaar_zip[[#This Row],[Datum]])-1,2),RIGHT(YEAR(jaar_zip[[#This Row],[Datum]]),2))&amp;"-"&amp; TEXT(WEEKNUM(jaar_zip[[#This Row],[Datum]],21),"00")</f>
        <v>24-01</v>
      </c>
      <c r="L3052" s="101">
        <f>MONTH(jaar_zip[[#This Row],[Datum]])</f>
        <v>1</v>
      </c>
      <c r="M3052" s="101">
        <f>IF(ISNUMBER(jaar_zip[[#This Row],[etmaaltemperatuur]]),IF(jaar_zip[[#This Row],[etmaaltemperatuur]]&lt;stookgrens,stookgrens-jaar_zip[[#This Row],[etmaaltemperatuur]],0),"")</f>
        <v>10</v>
      </c>
      <c r="N3052" s="101">
        <f>IF(ISNUMBER(jaar_zip[[#This Row],[graaddagen]]),IF(OR(MONTH(jaar_zip[[#This Row],[Datum]])=1,MONTH(jaar_zip[[#This Row],[Datum]])=2,MONTH(jaar_zip[[#This Row],[Datum]])=11,MONTH(jaar_zip[[#This Row],[Datum]])=12),1.1,IF(OR(MONTH(jaar_zip[[#This Row],[Datum]])=3,MONTH(jaar_zip[[#This Row],[Datum]])=10),1,0.8))*jaar_zip[[#This Row],[graaddagen]],"")</f>
        <v>11</v>
      </c>
      <c r="O3052" s="101">
        <f>IF(ISNUMBER(jaar_zip[[#This Row],[etmaaltemperatuur]]),IF(jaar_zip[[#This Row],[etmaaltemperatuur]]&gt;stookgrens,jaar_zip[[#This Row],[etmaaltemperatuur]]-stookgrens,0),"")</f>
        <v>0</v>
      </c>
    </row>
    <row r="3053" spans="1:15" x14ac:dyDescent="0.3">
      <c r="A3053">
        <v>344</v>
      </c>
      <c r="B3053">
        <v>20240102</v>
      </c>
      <c r="C3053">
        <v>9.8000000000000007</v>
      </c>
      <c r="D3053">
        <v>10.9</v>
      </c>
      <c r="E3053">
        <v>60</v>
      </c>
      <c r="F3053">
        <v>24.1</v>
      </c>
      <c r="G3053">
        <v>987.1</v>
      </c>
      <c r="H3053">
        <v>88</v>
      </c>
      <c r="I3053" s="101" t="s">
        <v>37</v>
      </c>
      <c r="J3053" s="1">
        <f>DATEVALUE(RIGHT(jaar_zip[[#This Row],[YYYYMMDD]],2)&amp;"-"&amp;MID(jaar_zip[[#This Row],[YYYYMMDD]],5,2)&amp;"-"&amp;LEFT(jaar_zip[[#This Row],[YYYYMMDD]],4))</f>
        <v>45293</v>
      </c>
      <c r="K3053" s="101" t="str">
        <f>IF(AND(VALUE(MONTH(jaar_zip[[#This Row],[Datum]]))=1,VALUE(WEEKNUM(jaar_zip[[#This Row],[Datum]],21))&gt;51),RIGHT(YEAR(jaar_zip[[#This Row],[Datum]])-1,2),RIGHT(YEAR(jaar_zip[[#This Row],[Datum]]),2))&amp;"-"&amp; TEXT(WEEKNUM(jaar_zip[[#This Row],[Datum]],21),"00")</f>
        <v>24-01</v>
      </c>
      <c r="L3053" s="101">
        <f>MONTH(jaar_zip[[#This Row],[Datum]])</f>
        <v>1</v>
      </c>
      <c r="M3053" s="101">
        <f>IF(ISNUMBER(jaar_zip[[#This Row],[etmaaltemperatuur]]),IF(jaar_zip[[#This Row],[etmaaltemperatuur]]&lt;stookgrens,stookgrens-jaar_zip[[#This Row],[etmaaltemperatuur]],0),"")</f>
        <v>7.1</v>
      </c>
      <c r="N3053" s="101">
        <f>IF(ISNUMBER(jaar_zip[[#This Row],[graaddagen]]),IF(OR(MONTH(jaar_zip[[#This Row],[Datum]])=1,MONTH(jaar_zip[[#This Row],[Datum]])=2,MONTH(jaar_zip[[#This Row],[Datum]])=11,MONTH(jaar_zip[[#This Row],[Datum]])=12),1.1,IF(OR(MONTH(jaar_zip[[#This Row],[Datum]])=3,MONTH(jaar_zip[[#This Row],[Datum]])=10),1,0.8))*jaar_zip[[#This Row],[graaddagen]],"")</f>
        <v>7.8100000000000005</v>
      </c>
      <c r="O3053" s="101">
        <f>IF(ISNUMBER(jaar_zip[[#This Row],[etmaaltemperatuur]]),IF(jaar_zip[[#This Row],[etmaaltemperatuur]]&gt;stookgrens,jaar_zip[[#This Row],[etmaaltemperatuur]]-stookgrens,0),"")</f>
        <v>0</v>
      </c>
    </row>
    <row r="3054" spans="1:15" x14ac:dyDescent="0.3">
      <c r="A3054">
        <v>344</v>
      </c>
      <c r="B3054">
        <v>20240103</v>
      </c>
      <c r="C3054">
        <v>8</v>
      </c>
      <c r="D3054">
        <v>9.8000000000000007</v>
      </c>
      <c r="E3054">
        <v>138</v>
      </c>
      <c r="F3054">
        <v>14.5</v>
      </c>
      <c r="G3054">
        <v>989.6</v>
      </c>
      <c r="H3054">
        <v>85</v>
      </c>
      <c r="I3054" s="101" t="s">
        <v>37</v>
      </c>
      <c r="J3054" s="1">
        <f>DATEVALUE(RIGHT(jaar_zip[[#This Row],[YYYYMMDD]],2)&amp;"-"&amp;MID(jaar_zip[[#This Row],[YYYYMMDD]],5,2)&amp;"-"&amp;LEFT(jaar_zip[[#This Row],[YYYYMMDD]],4))</f>
        <v>45294</v>
      </c>
      <c r="K3054" s="101" t="str">
        <f>IF(AND(VALUE(MONTH(jaar_zip[[#This Row],[Datum]]))=1,VALUE(WEEKNUM(jaar_zip[[#This Row],[Datum]],21))&gt;51),RIGHT(YEAR(jaar_zip[[#This Row],[Datum]])-1,2),RIGHT(YEAR(jaar_zip[[#This Row],[Datum]]),2))&amp;"-"&amp; TEXT(WEEKNUM(jaar_zip[[#This Row],[Datum]],21),"00")</f>
        <v>24-01</v>
      </c>
      <c r="L3054" s="101">
        <f>MONTH(jaar_zip[[#This Row],[Datum]])</f>
        <v>1</v>
      </c>
      <c r="M3054" s="101">
        <f>IF(ISNUMBER(jaar_zip[[#This Row],[etmaaltemperatuur]]),IF(jaar_zip[[#This Row],[etmaaltemperatuur]]&lt;stookgrens,stookgrens-jaar_zip[[#This Row],[etmaaltemperatuur]],0),"")</f>
        <v>8.1999999999999993</v>
      </c>
      <c r="N3054" s="101">
        <f>IF(ISNUMBER(jaar_zip[[#This Row],[graaddagen]]),IF(OR(MONTH(jaar_zip[[#This Row],[Datum]])=1,MONTH(jaar_zip[[#This Row],[Datum]])=2,MONTH(jaar_zip[[#This Row],[Datum]])=11,MONTH(jaar_zip[[#This Row],[Datum]])=12),1.1,IF(OR(MONTH(jaar_zip[[#This Row],[Datum]])=3,MONTH(jaar_zip[[#This Row],[Datum]])=10),1,0.8))*jaar_zip[[#This Row],[graaddagen]],"")</f>
        <v>9.02</v>
      </c>
      <c r="O3054" s="101">
        <f>IF(ISNUMBER(jaar_zip[[#This Row],[etmaaltemperatuur]]),IF(jaar_zip[[#This Row],[etmaaltemperatuur]]&gt;stookgrens,jaar_zip[[#This Row],[etmaaltemperatuur]]-stookgrens,0),"")</f>
        <v>0</v>
      </c>
    </row>
    <row r="3055" spans="1:15" x14ac:dyDescent="0.3">
      <c r="A3055">
        <v>344</v>
      </c>
      <c r="B3055">
        <v>20240104</v>
      </c>
      <c r="C3055">
        <v>4.0999999999999996</v>
      </c>
      <c r="D3055">
        <v>8.5</v>
      </c>
      <c r="E3055">
        <v>180</v>
      </c>
      <c r="F3055">
        <v>9.8000000000000007</v>
      </c>
      <c r="G3055">
        <v>1001</v>
      </c>
      <c r="H3055">
        <v>88</v>
      </c>
      <c r="I3055" s="101" t="s">
        <v>37</v>
      </c>
      <c r="J3055" s="1">
        <f>DATEVALUE(RIGHT(jaar_zip[[#This Row],[YYYYMMDD]],2)&amp;"-"&amp;MID(jaar_zip[[#This Row],[YYYYMMDD]],5,2)&amp;"-"&amp;LEFT(jaar_zip[[#This Row],[YYYYMMDD]],4))</f>
        <v>45295</v>
      </c>
      <c r="K3055" s="101" t="str">
        <f>IF(AND(VALUE(MONTH(jaar_zip[[#This Row],[Datum]]))=1,VALUE(WEEKNUM(jaar_zip[[#This Row],[Datum]],21))&gt;51),RIGHT(YEAR(jaar_zip[[#This Row],[Datum]])-1,2),RIGHT(YEAR(jaar_zip[[#This Row],[Datum]]),2))&amp;"-"&amp; TEXT(WEEKNUM(jaar_zip[[#This Row],[Datum]],21),"00")</f>
        <v>24-01</v>
      </c>
      <c r="L3055" s="101">
        <f>MONTH(jaar_zip[[#This Row],[Datum]])</f>
        <v>1</v>
      </c>
      <c r="M3055" s="101">
        <f>IF(ISNUMBER(jaar_zip[[#This Row],[etmaaltemperatuur]]),IF(jaar_zip[[#This Row],[etmaaltemperatuur]]&lt;stookgrens,stookgrens-jaar_zip[[#This Row],[etmaaltemperatuur]],0),"")</f>
        <v>9.5</v>
      </c>
      <c r="N3055" s="101">
        <f>IF(ISNUMBER(jaar_zip[[#This Row],[graaddagen]]),IF(OR(MONTH(jaar_zip[[#This Row],[Datum]])=1,MONTH(jaar_zip[[#This Row],[Datum]])=2,MONTH(jaar_zip[[#This Row],[Datum]])=11,MONTH(jaar_zip[[#This Row],[Datum]])=12),1.1,IF(OR(MONTH(jaar_zip[[#This Row],[Datum]])=3,MONTH(jaar_zip[[#This Row],[Datum]])=10),1,0.8))*jaar_zip[[#This Row],[graaddagen]],"")</f>
        <v>10.450000000000001</v>
      </c>
      <c r="O3055" s="101">
        <f>IF(ISNUMBER(jaar_zip[[#This Row],[etmaaltemperatuur]]),IF(jaar_zip[[#This Row],[etmaaltemperatuur]]&gt;stookgrens,jaar_zip[[#This Row],[etmaaltemperatuur]]-stookgrens,0),"")</f>
        <v>0</v>
      </c>
    </row>
    <row r="3056" spans="1:15" x14ac:dyDescent="0.3">
      <c r="A3056">
        <v>344</v>
      </c>
      <c r="B3056">
        <v>20240105</v>
      </c>
      <c r="C3056">
        <v>4.8</v>
      </c>
      <c r="D3056">
        <v>7.7</v>
      </c>
      <c r="E3056">
        <v>87</v>
      </c>
      <c r="F3056">
        <v>3.5</v>
      </c>
      <c r="G3056">
        <v>996.7</v>
      </c>
      <c r="H3056">
        <v>89</v>
      </c>
      <c r="I3056" s="101" t="s">
        <v>37</v>
      </c>
      <c r="J3056" s="1">
        <f>DATEVALUE(RIGHT(jaar_zip[[#This Row],[YYYYMMDD]],2)&amp;"-"&amp;MID(jaar_zip[[#This Row],[YYYYMMDD]],5,2)&amp;"-"&amp;LEFT(jaar_zip[[#This Row],[YYYYMMDD]],4))</f>
        <v>45296</v>
      </c>
      <c r="K3056" s="101" t="str">
        <f>IF(AND(VALUE(MONTH(jaar_zip[[#This Row],[Datum]]))=1,VALUE(WEEKNUM(jaar_zip[[#This Row],[Datum]],21))&gt;51),RIGHT(YEAR(jaar_zip[[#This Row],[Datum]])-1,2),RIGHT(YEAR(jaar_zip[[#This Row],[Datum]]),2))&amp;"-"&amp; TEXT(WEEKNUM(jaar_zip[[#This Row],[Datum]],21),"00")</f>
        <v>24-01</v>
      </c>
      <c r="L3056" s="101">
        <f>MONTH(jaar_zip[[#This Row],[Datum]])</f>
        <v>1</v>
      </c>
      <c r="M3056" s="101">
        <f>IF(ISNUMBER(jaar_zip[[#This Row],[etmaaltemperatuur]]),IF(jaar_zip[[#This Row],[etmaaltemperatuur]]&lt;stookgrens,stookgrens-jaar_zip[[#This Row],[etmaaltemperatuur]],0),"")</f>
        <v>10.3</v>
      </c>
      <c r="N3056" s="101">
        <f>IF(ISNUMBER(jaar_zip[[#This Row],[graaddagen]]),IF(OR(MONTH(jaar_zip[[#This Row],[Datum]])=1,MONTH(jaar_zip[[#This Row],[Datum]])=2,MONTH(jaar_zip[[#This Row],[Datum]])=11,MONTH(jaar_zip[[#This Row],[Datum]])=12),1.1,IF(OR(MONTH(jaar_zip[[#This Row],[Datum]])=3,MONTH(jaar_zip[[#This Row],[Datum]])=10),1,0.8))*jaar_zip[[#This Row],[graaddagen]],"")</f>
        <v>11.330000000000002</v>
      </c>
      <c r="O3056" s="101">
        <f>IF(ISNUMBER(jaar_zip[[#This Row],[etmaaltemperatuur]]),IF(jaar_zip[[#This Row],[etmaaltemperatuur]]&gt;stookgrens,jaar_zip[[#This Row],[etmaaltemperatuur]]-stookgrens,0),"")</f>
        <v>0</v>
      </c>
    </row>
    <row r="3057" spans="1:15" x14ac:dyDescent="0.3">
      <c r="A3057">
        <v>344</v>
      </c>
      <c r="B3057">
        <v>20240106</v>
      </c>
      <c r="C3057">
        <v>4.2</v>
      </c>
      <c r="D3057">
        <v>4</v>
      </c>
      <c r="E3057">
        <v>134</v>
      </c>
      <c r="F3057">
        <v>0</v>
      </c>
      <c r="G3057">
        <v>1012.4</v>
      </c>
      <c r="H3057">
        <v>82</v>
      </c>
      <c r="I3057" s="101" t="s">
        <v>37</v>
      </c>
      <c r="J3057" s="1">
        <f>DATEVALUE(RIGHT(jaar_zip[[#This Row],[YYYYMMDD]],2)&amp;"-"&amp;MID(jaar_zip[[#This Row],[YYYYMMDD]],5,2)&amp;"-"&amp;LEFT(jaar_zip[[#This Row],[YYYYMMDD]],4))</f>
        <v>45297</v>
      </c>
      <c r="K3057" s="101" t="str">
        <f>IF(AND(VALUE(MONTH(jaar_zip[[#This Row],[Datum]]))=1,VALUE(WEEKNUM(jaar_zip[[#This Row],[Datum]],21))&gt;51),RIGHT(YEAR(jaar_zip[[#This Row],[Datum]])-1,2),RIGHT(YEAR(jaar_zip[[#This Row],[Datum]]),2))&amp;"-"&amp; TEXT(WEEKNUM(jaar_zip[[#This Row],[Datum]],21),"00")</f>
        <v>24-01</v>
      </c>
      <c r="L3057" s="101">
        <f>MONTH(jaar_zip[[#This Row],[Datum]])</f>
        <v>1</v>
      </c>
      <c r="M3057" s="101">
        <f>IF(ISNUMBER(jaar_zip[[#This Row],[etmaaltemperatuur]]),IF(jaar_zip[[#This Row],[etmaaltemperatuur]]&lt;stookgrens,stookgrens-jaar_zip[[#This Row],[etmaaltemperatuur]],0),"")</f>
        <v>14</v>
      </c>
      <c r="N3057" s="101">
        <f>IF(ISNUMBER(jaar_zip[[#This Row],[graaddagen]]),IF(OR(MONTH(jaar_zip[[#This Row],[Datum]])=1,MONTH(jaar_zip[[#This Row],[Datum]])=2,MONTH(jaar_zip[[#This Row],[Datum]])=11,MONTH(jaar_zip[[#This Row],[Datum]])=12),1.1,IF(OR(MONTH(jaar_zip[[#This Row],[Datum]])=3,MONTH(jaar_zip[[#This Row],[Datum]])=10),1,0.8))*jaar_zip[[#This Row],[graaddagen]],"")</f>
        <v>15.400000000000002</v>
      </c>
      <c r="O3057" s="101">
        <f>IF(ISNUMBER(jaar_zip[[#This Row],[etmaaltemperatuur]]),IF(jaar_zip[[#This Row],[etmaaltemperatuur]]&gt;stookgrens,jaar_zip[[#This Row],[etmaaltemperatuur]]-stookgrens,0),"")</f>
        <v>0</v>
      </c>
    </row>
    <row r="3058" spans="1:15" x14ac:dyDescent="0.3">
      <c r="A3058">
        <v>344</v>
      </c>
      <c r="B3058">
        <v>20240107</v>
      </c>
      <c r="C3058">
        <v>5.6</v>
      </c>
      <c r="D3058">
        <v>0.2</v>
      </c>
      <c r="E3058">
        <v>203</v>
      </c>
      <c r="F3058">
        <v>0</v>
      </c>
      <c r="G3058">
        <v>1025.5999999999999</v>
      </c>
      <c r="H3058">
        <v>79</v>
      </c>
      <c r="I3058" s="101" t="s">
        <v>37</v>
      </c>
      <c r="J3058" s="1">
        <f>DATEVALUE(RIGHT(jaar_zip[[#This Row],[YYYYMMDD]],2)&amp;"-"&amp;MID(jaar_zip[[#This Row],[YYYYMMDD]],5,2)&amp;"-"&amp;LEFT(jaar_zip[[#This Row],[YYYYMMDD]],4))</f>
        <v>45298</v>
      </c>
      <c r="K3058" s="101" t="str">
        <f>IF(AND(VALUE(MONTH(jaar_zip[[#This Row],[Datum]]))=1,VALUE(WEEKNUM(jaar_zip[[#This Row],[Datum]],21))&gt;51),RIGHT(YEAR(jaar_zip[[#This Row],[Datum]])-1,2),RIGHT(YEAR(jaar_zip[[#This Row],[Datum]]),2))&amp;"-"&amp; TEXT(WEEKNUM(jaar_zip[[#This Row],[Datum]],21),"00")</f>
        <v>24-01</v>
      </c>
      <c r="L3058" s="101">
        <f>MONTH(jaar_zip[[#This Row],[Datum]])</f>
        <v>1</v>
      </c>
      <c r="M3058" s="101">
        <f>IF(ISNUMBER(jaar_zip[[#This Row],[etmaaltemperatuur]]),IF(jaar_zip[[#This Row],[etmaaltemperatuur]]&lt;stookgrens,stookgrens-jaar_zip[[#This Row],[etmaaltemperatuur]],0),"")</f>
        <v>17.8</v>
      </c>
      <c r="N3058" s="101">
        <f>IF(ISNUMBER(jaar_zip[[#This Row],[graaddagen]]),IF(OR(MONTH(jaar_zip[[#This Row],[Datum]])=1,MONTH(jaar_zip[[#This Row],[Datum]])=2,MONTH(jaar_zip[[#This Row],[Datum]])=11,MONTH(jaar_zip[[#This Row],[Datum]])=12),1.1,IF(OR(MONTH(jaar_zip[[#This Row],[Datum]])=3,MONTH(jaar_zip[[#This Row],[Datum]])=10),1,0.8))*jaar_zip[[#This Row],[graaddagen]],"")</f>
        <v>19.580000000000002</v>
      </c>
      <c r="O3058" s="101">
        <f>IF(ISNUMBER(jaar_zip[[#This Row],[etmaaltemperatuur]]),IF(jaar_zip[[#This Row],[etmaaltemperatuur]]&gt;stookgrens,jaar_zip[[#This Row],[etmaaltemperatuur]]-stookgrens,0),"")</f>
        <v>0</v>
      </c>
    </row>
    <row r="3059" spans="1:15" x14ac:dyDescent="0.3">
      <c r="A3059">
        <v>344</v>
      </c>
      <c r="B3059">
        <v>20240108</v>
      </c>
      <c r="C3059">
        <v>6.9</v>
      </c>
      <c r="D3059">
        <v>-1.6</v>
      </c>
      <c r="E3059">
        <v>211</v>
      </c>
      <c r="F3059">
        <v>-0.1</v>
      </c>
      <c r="G3059">
        <v>1032.4000000000001</v>
      </c>
      <c r="H3059">
        <v>69</v>
      </c>
      <c r="I3059" s="101" t="s">
        <v>37</v>
      </c>
      <c r="J3059" s="1">
        <f>DATEVALUE(RIGHT(jaar_zip[[#This Row],[YYYYMMDD]],2)&amp;"-"&amp;MID(jaar_zip[[#This Row],[YYYYMMDD]],5,2)&amp;"-"&amp;LEFT(jaar_zip[[#This Row],[YYYYMMDD]],4))</f>
        <v>45299</v>
      </c>
      <c r="K3059" s="101" t="str">
        <f>IF(AND(VALUE(MONTH(jaar_zip[[#This Row],[Datum]]))=1,VALUE(WEEKNUM(jaar_zip[[#This Row],[Datum]],21))&gt;51),RIGHT(YEAR(jaar_zip[[#This Row],[Datum]])-1,2),RIGHT(YEAR(jaar_zip[[#This Row],[Datum]]),2))&amp;"-"&amp; TEXT(WEEKNUM(jaar_zip[[#This Row],[Datum]],21),"00")</f>
        <v>24-02</v>
      </c>
      <c r="L3059" s="101">
        <f>MONTH(jaar_zip[[#This Row],[Datum]])</f>
        <v>1</v>
      </c>
      <c r="M3059" s="101">
        <f>IF(ISNUMBER(jaar_zip[[#This Row],[etmaaltemperatuur]]),IF(jaar_zip[[#This Row],[etmaaltemperatuur]]&lt;stookgrens,stookgrens-jaar_zip[[#This Row],[etmaaltemperatuur]],0),"")</f>
        <v>19.600000000000001</v>
      </c>
      <c r="N3059" s="101">
        <f>IF(ISNUMBER(jaar_zip[[#This Row],[graaddagen]]),IF(OR(MONTH(jaar_zip[[#This Row],[Datum]])=1,MONTH(jaar_zip[[#This Row],[Datum]])=2,MONTH(jaar_zip[[#This Row],[Datum]])=11,MONTH(jaar_zip[[#This Row],[Datum]])=12),1.1,IF(OR(MONTH(jaar_zip[[#This Row],[Datum]])=3,MONTH(jaar_zip[[#This Row],[Datum]])=10),1,0.8))*jaar_zip[[#This Row],[graaddagen]],"")</f>
        <v>21.560000000000002</v>
      </c>
      <c r="O3059" s="101">
        <f>IF(ISNUMBER(jaar_zip[[#This Row],[etmaaltemperatuur]]),IF(jaar_zip[[#This Row],[etmaaltemperatuur]]&gt;stookgrens,jaar_zip[[#This Row],[etmaaltemperatuur]]-stookgrens,0),"")</f>
        <v>0</v>
      </c>
    </row>
    <row r="3060" spans="1:15" x14ac:dyDescent="0.3">
      <c r="A3060">
        <v>344</v>
      </c>
      <c r="B3060">
        <v>20240109</v>
      </c>
      <c r="C3060">
        <v>6.5</v>
      </c>
      <c r="D3060">
        <v>-3</v>
      </c>
      <c r="E3060">
        <v>474</v>
      </c>
      <c r="F3060">
        <v>0</v>
      </c>
      <c r="G3060">
        <v>1033</v>
      </c>
      <c r="H3060">
        <v>60</v>
      </c>
      <c r="I3060" s="101" t="s">
        <v>37</v>
      </c>
      <c r="J3060" s="1">
        <f>DATEVALUE(RIGHT(jaar_zip[[#This Row],[YYYYMMDD]],2)&amp;"-"&amp;MID(jaar_zip[[#This Row],[YYYYMMDD]],5,2)&amp;"-"&amp;LEFT(jaar_zip[[#This Row],[YYYYMMDD]],4))</f>
        <v>45300</v>
      </c>
      <c r="K3060" s="101" t="str">
        <f>IF(AND(VALUE(MONTH(jaar_zip[[#This Row],[Datum]]))=1,VALUE(WEEKNUM(jaar_zip[[#This Row],[Datum]],21))&gt;51),RIGHT(YEAR(jaar_zip[[#This Row],[Datum]])-1,2),RIGHT(YEAR(jaar_zip[[#This Row],[Datum]]),2))&amp;"-"&amp; TEXT(WEEKNUM(jaar_zip[[#This Row],[Datum]],21),"00")</f>
        <v>24-02</v>
      </c>
      <c r="L3060" s="101">
        <f>MONTH(jaar_zip[[#This Row],[Datum]])</f>
        <v>1</v>
      </c>
      <c r="M3060" s="101">
        <f>IF(ISNUMBER(jaar_zip[[#This Row],[etmaaltemperatuur]]),IF(jaar_zip[[#This Row],[etmaaltemperatuur]]&lt;stookgrens,stookgrens-jaar_zip[[#This Row],[etmaaltemperatuur]],0),"")</f>
        <v>21</v>
      </c>
      <c r="N3060" s="101">
        <f>IF(ISNUMBER(jaar_zip[[#This Row],[graaddagen]]),IF(OR(MONTH(jaar_zip[[#This Row],[Datum]])=1,MONTH(jaar_zip[[#This Row],[Datum]])=2,MONTH(jaar_zip[[#This Row],[Datum]])=11,MONTH(jaar_zip[[#This Row],[Datum]])=12),1.1,IF(OR(MONTH(jaar_zip[[#This Row],[Datum]])=3,MONTH(jaar_zip[[#This Row],[Datum]])=10),1,0.8))*jaar_zip[[#This Row],[graaddagen]],"")</f>
        <v>23.1</v>
      </c>
      <c r="O3060" s="101">
        <f>IF(ISNUMBER(jaar_zip[[#This Row],[etmaaltemperatuur]]),IF(jaar_zip[[#This Row],[etmaaltemperatuur]]&gt;stookgrens,jaar_zip[[#This Row],[etmaaltemperatuur]]-stookgrens,0),"")</f>
        <v>0</v>
      </c>
    </row>
    <row r="3061" spans="1:15" x14ac:dyDescent="0.3">
      <c r="A3061">
        <v>344</v>
      </c>
      <c r="B3061">
        <v>20240110</v>
      </c>
      <c r="C3061">
        <v>3.6</v>
      </c>
      <c r="D3061">
        <v>-3.4</v>
      </c>
      <c r="E3061">
        <v>449</v>
      </c>
      <c r="F3061">
        <v>0</v>
      </c>
      <c r="G3061">
        <v>1030.7</v>
      </c>
      <c r="H3061">
        <v>66</v>
      </c>
      <c r="I3061" s="101" t="s">
        <v>37</v>
      </c>
      <c r="J3061" s="1">
        <f>DATEVALUE(RIGHT(jaar_zip[[#This Row],[YYYYMMDD]],2)&amp;"-"&amp;MID(jaar_zip[[#This Row],[YYYYMMDD]],5,2)&amp;"-"&amp;LEFT(jaar_zip[[#This Row],[YYYYMMDD]],4))</f>
        <v>45301</v>
      </c>
      <c r="K3061" s="101" t="str">
        <f>IF(AND(VALUE(MONTH(jaar_zip[[#This Row],[Datum]]))=1,VALUE(WEEKNUM(jaar_zip[[#This Row],[Datum]],21))&gt;51),RIGHT(YEAR(jaar_zip[[#This Row],[Datum]])-1,2),RIGHT(YEAR(jaar_zip[[#This Row],[Datum]]),2))&amp;"-"&amp; TEXT(WEEKNUM(jaar_zip[[#This Row],[Datum]],21),"00")</f>
        <v>24-02</v>
      </c>
      <c r="L3061" s="101">
        <f>MONTH(jaar_zip[[#This Row],[Datum]])</f>
        <v>1</v>
      </c>
      <c r="M3061" s="101">
        <f>IF(ISNUMBER(jaar_zip[[#This Row],[etmaaltemperatuur]]),IF(jaar_zip[[#This Row],[etmaaltemperatuur]]&lt;stookgrens,stookgrens-jaar_zip[[#This Row],[etmaaltemperatuur]],0),"")</f>
        <v>21.4</v>
      </c>
      <c r="N3061" s="101">
        <f>IF(ISNUMBER(jaar_zip[[#This Row],[graaddagen]]),IF(OR(MONTH(jaar_zip[[#This Row],[Datum]])=1,MONTH(jaar_zip[[#This Row],[Datum]])=2,MONTH(jaar_zip[[#This Row],[Datum]])=11,MONTH(jaar_zip[[#This Row],[Datum]])=12),1.1,IF(OR(MONTH(jaar_zip[[#This Row],[Datum]])=3,MONTH(jaar_zip[[#This Row],[Datum]])=10),1,0.8))*jaar_zip[[#This Row],[graaddagen]],"")</f>
        <v>23.54</v>
      </c>
      <c r="O3061" s="101">
        <f>IF(ISNUMBER(jaar_zip[[#This Row],[etmaaltemperatuur]]),IF(jaar_zip[[#This Row],[etmaaltemperatuur]]&gt;stookgrens,jaar_zip[[#This Row],[etmaaltemperatuur]]-stookgrens,0),"")</f>
        <v>0</v>
      </c>
    </row>
    <row r="3062" spans="1:15" x14ac:dyDescent="0.3">
      <c r="A3062">
        <v>344</v>
      </c>
      <c r="B3062">
        <v>20240111</v>
      </c>
      <c r="C3062">
        <v>1.9</v>
      </c>
      <c r="D3062">
        <v>-0.7</v>
      </c>
      <c r="E3062">
        <v>228</v>
      </c>
      <c r="F3062">
        <v>0</v>
      </c>
      <c r="G3062">
        <v>1034.5999999999999</v>
      </c>
      <c r="H3062">
        <v>86</v>
      </c>
      <c r="I3062" s="101" t="s">
        <v>37</v>
      </c>
      <c r="J3062" s="1">
        <f>DATEVALUE(RIGHT(jaar_zip[[#This Row],[YYYYMMDD]],2)&amp;"-"&amp;MID(jaar_zip[[#This Row],[YYYYMMDD]],5,2)&amp;"-"&amp;LEFT(jaar_zip[[#This Row],[YYYYMMDD]],4))</f>
        <v>45302</v>
      </c>
      <c r="K3062" s="101" t="str">
        <f>IF(AND(VALUE(MONTH(jaar_zip[[#This Row],[Datum]]))=1,VALUE(WEEKNUM(jaar_zip[[#This Row],[Datum]],21))&gt;51),RIGHT(YEAR(jaar_zip[[#This Row],[Datum]])-1,2),RIGHT(YEAR(jaar_zip[[#This Row],[Datum]]),2))&amp;"-"&amp; TEXT(WEEKNUM(jaar_zip[[#This Row],[Datum]],21),"00")</f>
        <v>24-02</v>
      </c>
      <c r="L3062" s="101">
        <f>MONTH(jaar_zip[[#This Row],[Datum]])</f>
        <v>1</v>
      </c>
      <c r="M3062" s="101">
        <f>IF(ISNUMBER(jaar_zip[[#This Row],[etmaaltemperatuur]]),IF(jaar_zip[[#This Row],[etmaaltemperatuur]]&lt;stookgrens,stookgrens-jaar_zip[[#This Row],[etmaaltemperatuur]],0),"")</f>
        <v>18.7</v>
      </c>
      <c r="N3062" s="101">
        <f>IF(ISNUMBER(jaar_zip[[#This Row],[graaddagen]]),IF(OR(MONTH(jaar_zip[[#This Row],[Datum]])=1,MONTH(jaar_zip[[#This Row],[Datum]])=2,MONTH(jaar_zip[[#This Row],[Datum]])=11,MONTH(jaar_zip[[#This Row],[Datum]])=12),1.1,IF(OR(MONTH(jaar_zip[[#This Row],[Datum]])=3,MONTH(jaar_zip[[#This Row],[Datum]])=10),1,0.8))*jaar_zip[[#This Row],[graaddagen]],"")</f>
        <v>20.57</v>
      </c>
      <c r="O3062" s="101">
        <f>IF(ISNUMBER(jaar_zip[[#This Row],[etmaaltemperatuur]]),IF(jaar_zip[[#This Row],[etmaaltemperatuur]]&gt;stookgrens,jaar_zip[[#This Row],[etmaaltemperatuur]]-stookgrens,0),"")</f>
        <v>0</v>
      </c>
    </row>
    <row r="3063" spans="1:15" x14ac:dyDescent="0.3">
      <c r="A3063">
        <v>344</v>
      </c>
      <c r="B3063">
        <v>20240112</v>
      </c>
      <c r="C3063">
        <v>1.5</v>
      </c>
      <c r="D3063">
        <v>3.5</v>
      </c>
      <c r="E3063">
        <v>142</v>
      </c>
      <c r="F3063">
        <v>-0.1</v>
      </c>
      <c r="G3063">
        <v>1032.9000000000001</v>
      </c>
      <c r="H3063">
        <v>90</v>
      </c>
      <c r="I3063" s="101" t="s">
        <v>37</v>
      </c>
      <c r="J3063" s="1">
        <f>DATEVALUE(RIGHT(jaar_zip[[#This Row],[YYYYMMDD]],2)&amp;"-"&amp;MID(jaar_zip[[#This Row],[YYYYMMDD]],5,2)&amp;"-"&amp;LEFT(jaar_zip[[#This Row],[YYYYMMDD]],4))</f>
        <v>45303</v>
      </c>
      <c r="K3063" s="101" t="str">
        <f>IF(AND(VALUE(MONTH(jaar_zip[[#This Row],[Datum]]))=1,VALUE(WEEKNUM(jaar_zip[[#This Row],[Datum]],21))&gt;51),RIGHT(YEAR(jaar_zip[[#This Row],[Datum]])-1,2),RIGHT(YEAR(jaar_zip[[#This Row],[Datum]]),2))&amp;"-"&amp; TEXT(WEEKNUM(jaar_zip[[#This Row],[Datum]],21),"00")</f>
        <v>24-02</v>
      </c>
      <c r="L3063" s="101">
        <f>MONTH(jaar_zip[[#This Row],[Datum]])</f>
        <v>1</v>
      </c>
      <c r="M3063" s="101">
        <f>IF(ISNUMBER(jaar_zip[[#This Row],[etmaaltemperatuur]]),IF(jaar_zip[[#This Row],[etmaaltemperatuur]]&lt;stookgrens,stookgrens-jaar_zip[[#This Row],[etmaaltemperatuur]],0),"")</f>
        <v>14.5</v>
      </c>
      <c r="N3063" s="101">
        <f>IF(ISNUMBER(jaar_zip[[#This Row],[graaddagen]]),IF(OR(MONTH(jaar_zip[[#This Row],[Datum]])=1,MONTH(jaar_zip[[#This Row],[Datum]])=2,MONTH(jaar_zip[[#This Row],[Datum]])=11,MONTH(jaar_zip[[#This Row],[Datum]])=12),1.1,IF(OR(MONTH(jaar_zip[[#This Row],[Datum]])=3,MONTH(jaar_zip[[#This Row],[Datum]])=10),1,0.8))*jaar_zip[[#This Row],[graaddagen]],"")</f>
        <v>15.950000000000001</v>
      </c>
      <c r="O3063" s="101">
        <f>IF(ISNUMBER(jaar_zip[[#This Row],[etmaaltemperatuur]]),IF(jaar_zip[[#This Row],[etmaaltemperatuur]]&gt;stookgrens,jaar_zip[[#This Row],[etmaaltemperatuur]]-stookgrens,0),"")</f>
        <v>0</v>
      </c>
    </row>
    <row r="3064" spans="1:15" x14ac:dyDescent="0.3">
      <c r="A3064">
        <v>344</v>
      </c>
      <c r="B3064">
        <v>20240113</v>
      </c>
      <c r="C3064">
        <v>3.8</v>
      </c>
      <c r="D3064">
        <v>4.0999999999999996</v>
      </c>
      <c r="E3064">
        <v>53</v>
      </c>
      <c r="F3064">
        <v>1</v>
      </c>
      <c r="G3064">
        <v>1022.3</v>
      </c>
      <c r="H3064">
        <v>90</v>
      </c>
      <c r="I3064" s="101" t="s">
        <v>37</v>
      </c>
      <c r="J3064" s="1">
        <f>DATEVALUE(RIGHT(jaar_zip[[#This Row],[YYYYMMDD]],2)&amp;"-"&amp;MID(jaar_zip[[#This Row],[YYYYMMDD]],5,2)&amp;"-"&amp;LEFT(jaar_zip[[#This Row],[YYYYMMDD]],4))</f>
        <v>45304</v>
      </c>
      <c r="K3064" s="101" t="str">
        <f>IF(AND(VALUE(MONTH(jaar_zip[[#This Row],[Datum]]))=1,VALUE(WEEKNUM(jaar_zip[[#This Row],[Datum]],21))&gt;51),RIGHT(YEAR(jaar_zip[[#This Row],[Datum]])-1,2),RIGHT(YEAR(jaar_zip[[#This Row],[Datum]]),2))&amp;"-"&amp; TEXT(WEEKNUM(jaar_zip[[#This Row],[Datum]],21),"00")</f>
        <v>24-02</v>
      </c>
      <c r="L3064" s="101">
        <f>MONTH(jaar_zip[[#This Row],[Datum]])</f>
        <v>1</v>
      </c>
      <c r="M3064" s="101">
        <f>IF(ISNUMBER(jaar_zip[[#This Row],[etmaaltemperatuur]]),IF(jaar_zip[[#This Row],[etmaaltemperatuur]]&lt;stookgrens,stookgrens-jaar_zip[[#This Row],[etmaaltemperatuur]],0),"")</f>
        <v>13.9</v>
      </c>
      <c r="N3064" s="101">
        <f>IF(ISNUMBER(jaar_zip[[#This Row],[graaddagen]]),IF(OR(MONTH(jaar_zip[[#This Row],[Datum]])=1,MONTH(jaar_zip[[#This Row],[Datum]])=2,MONTH(jaar_zip[[#This Row],[Datum]])=11,MONTH(jaar_zip[[#This Row],[Datum]])=12),1.1,IF(OR(MONTH(jaar_zip[[#This Row],[Datum]])=3,MONTH(jaar_zip[[#This Row],[Datum]])=10),1,0.8))*jaar_zip[[#This Row],[graaddagen]],"")</f>
        <v>15.290000000000001</v>
      </c>
      <c r="O3064" s="101">
        <f>IF(ISNUMBER(jaar_zip[[#This Row],[etmaaltemperatuur]]),IF(jaar_zip[[#This Row],[etmaaltemperatuur]]&gt;stookgrens,jaar_zip[[#This Row],[etmaaltemperatuur]]-stookgrens,0),"")</f>
        <v>0</v>
      </c>
    </row>
    <row r="3065" spans="1:15" x14ac:dyDescent="0.3">
      <c r="A3065">
        <v>344</v>
      </c>
      <c r="B3065">
        <v>20240114</v>
      </c>
      <c r="C3065">
        <v>4.5999999999999996</v>
      </c>
      <c r="D3065">
        <v>3.5</v>
      </c>
      <c r="E3065">
        <v>166</v>
      </c>
      <c r="F3065">
        <v>5.2</v>
      </c>
      <c r="G3065">
        <v>1009.1</v>
      </c>
      <c r="H3065">
        <v>91</v>
      </c>
      <c r="I3065" s="101" t="s">
        <v>37</v>
      </c>
      <c r="J3065" s="1">
        <f>DATEVALUE(RIGHT(jaar_zip[[#This Row],[YYYYMMDD]],2)&amp;"-"&amp;MID(jaar_zip[[#This Row],[YYYYMMDD]],5,2)&amp;"-"&amp;LEFT(jaar_zip[[#This Row],[YYYYMMDD]],4))</f>
        <v>45305</v>
      </c>
      <c r="K3065" s="101" t="str">
        <f>IF(AND(VALUE(MONTH(jaar_zip[[#This Row],[Datum]]))=1,VALUE(WEEKNUM(jaar_zip[[#This Row],[Datum]],21))&gt;51),RIGHT(YEAR(jaar_zip[[#This Row],[Datum]])-1,2),RIGHT(YEAR(jaar_zip[[#This Row],[Datum]]),2))&amp;"-"&amp; TEXT(WEEKNUM(jaar_zip[[#This Row],[Datum]],21),"00")</f>
        <v>24-02</v>
      </c>
      <c r="L3065" s="101">
        <f>MONTH(jaar_zip[[#This Row],[Datum]])</f>
        <v>1</v>
      </c>
      <c r="M3065" s="101">
        <f>IF(ISNUMBER(jaar_zip[[#This Row],[etmaaltemperatuur]]),IF(jaar_zip[[#This Row],[etmaaltemperatuur]]&lt;stookgrens,stookgrens-jaar_zip[[#This Row],[etmaaltemperatuur]],0),"")</f>
        <v>14.5</v>
      </c>
      <c r="N3065" s="101">
        <f>IF(ISNUMBER(jaar_zip[[#This Row],[graaddagen]]),IF(OR(MONTH(jaar_zip[[#This Row],[Datum]])=1,MONTH(jaar_zip[[#This Row],[Datum]])=2,MONTH(jaar_zip[[#This Row],[Datum]])=11,MONTH(jaar_zip[[#This Row],[Datum]])=12),1.1,IF(OR(MONTH(jaar_zip[[#This Row],[Datum]])=3,MONTH(jaar_zip[[#This Row],[Datum]])=10),1,0.8))*jaar_zip[[#This Row],[graaddagen]],"")</f>
        <v>15.950000000000001</v>
      </c>
      <c r="O3065" s="101">
        <f>IF(ISNUMBER(jaar_zip[[#This Row],[etmaaltemperatuur]]),IF(jaar_zip[[#This Row],[etmaaltemperatuur]]&gt;stookgrens,jaar_zip[[#This Row],[etmaaltemperatuur]]-stookgrens,0),"")</f>
        <v>0</v>
      </c>
    </row>
    <row r="3066" spans="1:15" x14ac:dyDescent="0.3">
      <c r="A3066">
        <v>344</v>
      </c>
      <c r="B3066">
        <v>20240115</v>
      </c>
      <c r="C3066">
        <v>4.8</v>
      </c>
      <c r="D3066">
        <v>1.7</v>
      </c>
      <c r="E3066">
        <v>253</v>
      </c>
      <c r="F3066">
        <v>6.7</v>
      </c>
      <c r="G3066">
        <v>1004.8</v>
      </c>
      <c r="H3066">
        <v>84</v>
      </c>
      <c r="I3066" s="101" t="s">
        <v>37</v>
      </c>
      <c r="J3066" s="1">
        <f>DATEVALUE(RIGHT(jaar_zip[[#This Row],[YYYYMMDD]],2)&amp;"-"&amp;MID(jaar_zip[[#This Row],[YYYYMMDD]],5,2)&amp;"-"&amp;LEFT(jaar_zip[[#This Row],[YYYYMMDD]],4))</f>
        <v>45306</v>
      </c>
      <c r="K3066" s="101" t="str">
        <f>IF(AND(VALUE(MONTH(jaar_zip[[#This Row],[Datum]]))=1,VALUE(WEEKNUM(jaar_zip[[#This Row],[Datum]],21))&gt;51),RIGHT(YEAR(jaar_zip[[#This Row],[Datum]])-1,2),RIGHT(YEAR(jaar_zip[[#This Row],[Datum]]),2))&amp;"-"&amp; TEXT(WEEKNUM(jaar_zip[[#This Row],[Datum]],21),"00")</f>
        <v>24-03</v>
      </c>
      <c r="L3066" s="101">
        <f>MONTH(jaar_zip[[#This Row],[Datum]])</f>
        <v>1</v>
      </c>
      <c r="M3066" s="101">
        <f>IF(ISNUMBER(jaar_zip[[#This Row],[etmaaltemperatuur]]),IF(jaar_zip[[#This Row],[etmaaltemperatuur]]&lt;stookgrens,stookgrens-jaar_zip[[#This Row],[etmaaltemperatuur]],0),"")</f>
        <v>16.3</v>
      </c>
      <c r="N3066" s="101">
        <f>IF(ISNUMBER(jaar_zip[[#This Row],[graaddagen]]),IF(OR(MONTH(jaar_zip[[#This Row],[Datum]])=1,MONTH(jaar_zip[[#This Row],[Datum]])=2,MONTH(jaar_zip[[#This Row],[Datum]])=11,MONTH(jaar_zip[[#This Row],[Datum]])=12),1.1,IF(OR(MONTH(jaar_zip[[#This Row],[Datum]])=3,MONTH(jaar_zip[[#This Row],[Datum]])=10),1,0.8))*jaar_zip[[#This Row],[graaddagen]],"")</f>
        <v>17.930000000000003</v>
      </c>
      <c r="O3066" s="101">
        <f>IF(ISNUMBER(jaar_zip[[#This Row],[etmaaltemperatuur]]),IF(jaar_zip[[#This Row],[etmaaltemperatuur]]&gt;stookgrens,jaar_zip[[#This Row],[etmaaltemperatuur]]-stookgrens,0),"")</f>
        <v>0</v>
      </c>
    </row>
    <row r="3067" spans="1:15" x14ac:dyDescent="0.3">
      <c r="A3067">
        <v>344</v>
      </c>
      <c r="B3067">
        <v>20240116</v>
      </c>
      <c r="C3067">
        <v>4.0999999999999996</v>
      </c>
      <c r="D3067">
        <v>1.3</v>
      </c>
      <c r="E3067">
        <v>455</v>
      </c>
      <c r="F3067">
        <v>1.2</v>
      </c>
      <c r="G3067">
        <v>1006.7</v>
      </c>
      <c r="H3067">
        <v>75</v>
      </c>
      <c r="I3067" s="101" t="s">
        <v>37</v>
      </c>
      <c r="J3067" s="1">
        <f>DATEVALUE(RIGHT(jaar_zip[[#This Row],[YYYYMMDD]],2)&amp;"-"&amp;MID(jaar_zip[[#This Row],[YYYYMMDD]],5,2)&amp;"-"&amp;LEFT(jaar_zip[[#This Row],[YYYYMMDD]],4))</f>
        <v>45307</v>
      </c>
      <c r="K3067" s="101" t="str">
        <f>IF(AND(VALUE(MONTH(jaar_zip[[#This Row],[Datum]]))=1,VALUE(WEEKNUM(jaar_zip[[#This Row],[Datum]],21))&gt;51),RIGHT(YEAR(jaar_zip[[#This Row],[Datum]])-1,2),RIGHT(YEAR(jaar_zip[[#This Row],[Datum]]),2))&amp;"-"&amp; TEXT(WEEKNUM(jaar_zip[[#This Row],[Datum]],21),"00")</f>
        <v>24-03</v>
      </c>
      <c r="L3067" s="101">
        <f>MONTH(jaar_zip[[#This Row],[Datum]])</f>
        <v>1</v>
      </c>
      <c r="M3067" s="101">
        <f>IF(ISNUMBER(jaar_zip[[#This Row],[etmaaltemperatuur]]),IF(jaar_zip[[#This Row],[etmaaltemperatuur]]&lt;stookgrens,stookgrens-jaar_zip[[#This Row],[etmaaltemperatuur]],0),"")</f>
        <v>16.7</v>
      </c>
      <c r="N3067" s="101">
        <f>IF(ISNUMBER(jaar_zip[[#This Row],[graaddagen]]),IF(OR(MONTH(jaar_zip[[#This Row],[Datum]])=1,MONTH(jaar_zip[[#This Row],[Datum]])=2,MONTH(jaar_zip[[#This Row],[Datum]])=11,MONTH(jaar_zip[[#This Row],[Datum]])=12),1.1,IF(OR(MONTH(jaar_zip[[#This Row],[Datum]])=3,MONTH(jaar_zip[[#This Row],[Datum]])=10),1,0.8))*jaar_zip[[#This Row],[graaddagen]],"")</f>
        <v>18.37</v>
      </c>
      <c r="O3067" s="101">
        <f>IF(ISNUMBER(jaar_zip[[#This Row],[etmaaltemperatuur]]),IF(jaar_zip[[#This Row],[etmaaltemperatuur]]&gt;stookgrens,jaar_zip[[#This Row],[etmaaltemperatuur]]-stookgrens,0),"")</f>
        <v>0</v>
      </c>
    </row>
    <row r="3068" spans="1:15" x14ac:dyDescent="0.3">
      <c r="A3068">
        <v>344</v>
      </c>
      <c r="B3068">
        <v>20240117</v>
      </c>
      <c r="C3068">
        <v>2.1</v>
      </c>
      <c r="D3068">
        <v>-0.7</v>
      </c>
      <c r="E3068">
        <v>183</v>
      </c>
      <c r="F3068">
        <v>0</v>
      </c>
      <c r="G3068">
        <v>992.9</v>
      </c>
      <c r="H3068">
        <v>83</v>
      </c>
      <c r="I3068" s="101" t="s">
        <v>37</v>
      </c>
      <c r="J3068" s="1">
        <f>DATEVALUE(RIGHT(jaar_zip[[#This Row],[YYYYMMDD]],2)&amp;"-"&amp;MID(jaar_zip[[#This Row],[YYYYMMDD]],5,2)&amp;"-"&amp;LEFT(jaar_zip[[#This Row],[YYYYMMDD]],4))</f>
        <v>45308</v>
      </c>
      <c r="K3068" s="101" t="str">
        <f>IF(AND(VALUE(MONTH(jaar_zip[[#This Row],[Datum]]))=1,VALUE(WEEKNUM(jaar_zip[[#This Row],[Datum]],21))&gt;51),RIGHT(YEAR(jaar_zip[[#This Row],[Datum]])-1,2),RIGHT(YEAR(jaar_zip[[#This Row],[Datum]]),2))&amp;"-"&amp; TEXT(WEEKNUM(jaar_zip[[#This Row],[Datum]],21),"00")</f>
        <v>24-03</v>
      </c>
      <c r="L3068" s="101">
        <f>MONTH(jaar_zip[[#This Row],[Datum]])</f>
        <v>1</v>
      </c>
      <c r="M3068" s="101">
        <f>IF(ISNUMBER(jaar_zip[[#This Row],[etmaaltemperatuur]]),IF(jaar_zip[[#This Row],[etmaaltemperatuur]]&lt;stookgrens,stookgrens-jaar_zip[[#This Row],[etmaaltemperatuur]],0),"")</f>
        <v>18.7</v>
      </c>
      <c r="N3068" s="101">
        <f>IF(ISNUMBER(jaar_zip[[#This Row],[graaddagen]]),IF(OR(MONTH(jaar_zip[[#This Row],[Datum]])=1,MONTH(jaar_zip[[#This Row],[Datum]])=2,MONTH(jaar_zip[[#This Row],[Datum]])=11,MONTH(jaar_zip[[#This Row],[Datum]])=12),1.1,IF(OR(MONTH(jaar_zip[[#This Row],[Datum]])=3,MONTH(jaar_zip[[#This Row],[Datum]])=10),1,0.8))*jaar_zip[[#This Row],[graaddagen]],"")</f>
        <v>20.57</v>
      </c>
      <c r="O3068" s="101">
        <f>IF(ISNUMBER(jaar_zip[[#This Row],[etmaaltemperatuur]]),IF(jaar_zip[[#This Row],[etmaaltemperatuur]]&gt;stookgrens,jaar_zip[[#This Row],[etmaaltemperatuur]]-stookgrens,0),"")</f>
        <v>0</v>
      </c>
    </row>
    <row r="3069" spans="1:15" x14ac:dyDescent="0.3">
      <c r="A3069">
        <v>344</v>
      </c>
      <c r="B3069">
        <v>20240118</v>
      </c>
      <c r="C3069">
        <v>1.6</v>
      </c>
      <c r="D3069">
        <v>-0.7</v>
      </c>
      <c r="E3069">
        <v>464</v>
      </c>
      <c r="F3069">
        <v>0.6</v>
      </c>
      <c r="G3069">
        <v>1003.5</v>
      </c>
      <c r="H3069">
        <v>87</v>
      </c>
      <c r="I3069" s="101" t="s">
        <v>37</v>
      </c>
      <c r="J3069" s="1">
        <f>DATEVALUE(RIGHT(jaar_zip[[#This Row],[YYYYMMDD]],2)&amp;"-"&amp;MID(jaar_zip[[#This Row],[YYYYMMDD]],5,2)&amp;"-"&amp;LEFT(jaar_zip[[#This Row],[YYYYMMDD]],4))</f>
        <v>45309</v>
      </c>
      <c r="K3069" s="101" t="str">
        <f>IF(AND(VALUE(MONTH(jaar_zip[[#This Row],[Datum]]))=1,VALUE(WEEKNUM(jaar_zip[[#This Row],[Datum]],21))&gt;51),RIGHT(YEAR(jaar_zip[[#This Row],[Datum]])-1,2),RIGHT(YEAR(jaar_zip[[#This Row],[Datum]]),2))&amp;"-"&amp; TEXT(WEEKNUM(jaar_zip[[#This Row],[Datum]],21),"00")</f>
        <v>24-03</v>
      </c>
      <c r="L3069" s="101">
        <f>MONTH(jaar_zip[[#This Row],[Datum]])</f>
        <v>1</v>
      </c>
      <c r="M3069" s="101">
        <f>IF(ISNUMBER(jaar_zip[[#This Row],[etmaaltemperatuur]]),IF(jaar_zip[[#This Row],[etmaaltemperatuur]]&lt;stookgrens,stookgrens-jaar_zip[[#This Row],[etmaaltemperatuur]],0),"")</f>
        <v>18.7</v>
      </c>
      <c r="N3069" s="101">
        <f>IF(ISNUMBER(jaar_zip[[#This Row],[graaddagen]]),IF(OR(MONTH(jaar_zip[[#This Row],[Datum]])=1,MONTH(jaar_zip[[#This Row],[Datum]])=2,MONTH(jaar_zip[[#This Row],[Datum]])=11,MONTH(jaar_zip[[#This Row],[Datum]])=12),1.1,IF(OR(MONTH(jaar_zip[[#This Row],[Datum]])=3,MONTH(jaar_zip[[#This Row],[Datum]])=10),1,0.8))*jaar_zip[[#This Row],[graaddagen]],"")</f>
        <v>20.57</v>
      </c>
      <c r="O3069" s="101">
        <f>IF(ISNUMBER(jaar_zip[[#This Row],[etmaaltemperatuur]]),IF(jaar_zip[[#This Row],[etmaaltemperatuur]]&gt;stookgrens,jaar_zip[[#This Row],[etmaaltemperatuur]]-stookgrens,0),"")</f>
        <v>0</v>
      </c>
    </row>
    <row r="3070" spans="1:15" x14ac:dyDescent="0.3">
      <c r="A3070">
        <v>344</v>
      </c>
      <c r="B3070">
        <v>20240119</v>
      </c>
      <c r="C3070">
        <v>4.3</v>
      </c>
      <c r="D3070">
        <v>1.9</v>
      </c>
      <c r="E3070">
        <v>498</v>
      </c>
      <c r="F3070">
        <v>0.2</v>
      </c>
      <c r="G3070">
        <v>1020.3</v>
      </c>
      <c r="H3070">
        <v>80</v>
      </c>
      <c r="I3070" s="101" t="s">
        <v>37</v>
      </c>
      <c r="J3070" s="1">
        <f>DATEVALUE(RIGHT(jaar_zip[[#This Row],[YYYYMMDD]],2)&amp;"-"&amp;MID(jaar_zip[[#This Row],[YYYYMMDD]],5,2)&amp;"-"&amp;LEFT(jaar_zip[[#This Row],[YYYYMMDD]],4))</f>
        <v>45310</v>
      </c>
      <c r="K3070" s="101" t="str">
        <f>IF(AND(VALUE(MONTH(jaar_zip[[#This Row],[Datum]]))=1,VALUE(WEEKNUM(jaar_zip[[#This Row],[Datum]],21))&gt;51),RIGHT(YEAR(jaar_zip[[#This Row],[Datum]])-1,2),RIGHT(YEAR(jaar_zip[[#This Row],[Datum]]),2))&amp;"-"&amp; TEXT(WEEKNUM(jaar_zip[[#This Row],[Datum]],21),"00")</f>
        <v>24-03</v>
      </c>
      <c r="L3070" s="101">
        <f>MONTH(jaar_zip[[#This Row],[Datum]])</f>
        <v>1</v>
      </c>
      <c r="M3070" s="101">
        <f>IF(ISNUMBER(jaar_zip[[#This Row],[etmaaltemperatuur]]),IF(jaar_zip[[#This Row],[etmaaltemperatuur]]&lt;stookgrens,stookgrens-jaar_zip[[#This Row],[etmaaltemperatuur]],0),"")</f>
        <v>16.100000000000001</v>
      </c>
      <c r="N3070" s="101">
        <f>IF(ISNUMBER(jaar_zip[[#This Row],[graaddagen]]),IF(OR(MONTH(jaar_zip[[#This Row],[Datum]])=1,MONTH(jaar_zip[[#This Row],[Datum]])=2,MONTH(jaar_zip[[#This Row],[Datum]])=11,MONTH(jaar_zip[[#This Row],[Datum]])=12),1.1,IF(OR(MONTH(jaar_zip[[#This Row],[Datum]])=3,MONTH(jaar_zip[[#This Row],[Datum]])=10),1,0.8))*jaar_zip[[#This Row],[graaddagen]],"")</f>
        <v>17.710000000000004</v>
      </c>
      <c r="O3070" s="101">
        <f>IF(ISNUMBER(jaar_zip[[#This Row],[etmaaltemperatuur]]),IF(jaar_zip[[#This Row],[etmaaltemperatuur]]&gt;stookgrens,jaar_zip[[#This Row],[etmaaltemperatuur]]-stookgrens,0),"")</f>
        <v>0</v>
      </c>
    </row>
    <row r="3071" spans="1:15" x14ac:dyDescent="0.3">
      <c r="A3071">
        <v>344</v>
      </c>
      <c r="B3071">
        <v>20240120</v>
      </c>
      <c r="C3071">
        <v>6</v>
      </c>
      <c r="D3071">
        <v>0.1</v>
      </c>
      <c r="E3071">
        <v>423</v>
      </c>
      <c r="F3071">
        <v>0</v>
      </c>
      <c r="G3071">
        <v>1026.0999999999999</v>
      </c>
      <c r="H3071">
        <v>78</v>
      </c>
      <c r="I3071" s="101" t="s">
        <v>37</v>
      </c>
      <c r="J3071" s="1">
        <f>DATEVALUE(RIGHT(jaar_zip[[#This Row],[YYYYMMDD]],2)&amp;"-"&amp;MID(jaar_zip[[#This Row],[YYYYMMDD]],5,2)&amp;"-"&amp;LEFT(jaar_zip[[#This Row],[YYYYMMDD]],4))</f>
        <v>45311</v>
      </c>
      <c r="K3071" s="101" t="str">
        <f>IF(AND(VALUE(MONTH(jaar_zip[[#This Row],[Datum]]))=1,VALUE(WEEKNUM(jaar_zip[[#This Row],[Datum]],21))&gt;51),RIGHT(YEAR(jaar_zip[[#This Row],[Datum]])-1,2),RIGHT(YEAR(jaar_zip[[#This Row],[Datum]]),2))&amp;"-"&amp; TEXT(WEEKNUM(jaar_zip[[#This Row],[Datum]],21),"00")</f>
        <v>24-03</v>
      </c>
      <c r="L3071" s="101">
        <f>MONTH(jaar_zip[[#This Row],[Datum]])</f>
        <v>1</v>
      </c>
      <c r="M3071" s="101">
        <f>IF(ISNUMBER(jaar_zip[[#This Row],[etmaaltemperatuur]]),IF(jaar_zip[[#This Row],[etmaaltemperatuur]]&lt;stookgrens,stookgrens-jaar_zip[[#This Row],[etmaaltemperatuur]],0),"")</f>
        <v>17.899999999999999</v>
      </c>
      <c r="N3071" s="101">
        <f>IF(ISNUMBER(jaar_zip[[#This Row],[graaddagen]]),IF(OR(MONTH(jaar_zip[[#This Row],[Datum]])=1,MONTH(jaar_zip[[#This Row],[Datum]])=2,MONTH(jaar_zip[[#This Row],[Datum]])=11,MONTH(jaar_zip[[#This Row],[Datum]])=12),1.1,IF(OR(MONTH(jaar_zip[[#This Row],[Datum]])=3,MONTH(jaar_zip[[#This Row],[Datum]])=10),1,0.8))*jaar_zip[[#This Row],[graaddagen]],"")</f>
        <v>19.690000000000001</v>
      </c>
      <c r="O3071" s="101">
        <f>IF(ISNUMBER(jaar_zip[[#This Row],[etmaaltemperatuur]]),IF(jaar_zip[[#This Row],[etmaaltemperatuur]]&gt;stookgrens,jaar_zip[[#This Row],[etmaaltemperatuur]]-stookgrens,0),"")</f>
        <v>0</v>
      </c>
    </row>
    <row r="3072" spans="1:15" x14ac:dyDescent="0.3">
      <c r="A3072">
        <v>344</v>
      </c>
      <c r="B3072">
        <v>20240121</v>
      </c>
      <c r="C3072">
        <v>9</v>
      </c>
      <c r="D3072">
        <v>4.0999999999999996</v>
      </c>
      <c r="E3072">
        <v>140</v>
      </c>
      <c r="F3072">
        <v>0.2</v>
      </c>
      <c r="G3072">
        <v>1015.3</v>
      </c>
      <c r="H3072">
        <v>75</v>
      </c>
      <c r="I3072" s="101" t="s">
        <v>37</v>
      </c>
      <c r="J3072" s="1">
        <f>DATEVALUE(RIGHT(jaar_zip[[#This Row],[YYYYMMDD]],2)&amp;"-"&amp;MID(jaar_zip[[#This Row],[YYYYMMDD]],5,2)&amp;"-"&amp;LEFT(jaar_zip[[#This Row],[YYYYMMDD]],4))</f>
        <v>45312</v>
      </c>
      <c r="K3072" s="101" t="str">
        <f>IF(AND(VALUE(MONTH(jaar_zip[[#This Row],[Datum]]))=1,VALUE(WEEKNUM(jaar_zip[[#This Row],[Datum]],21))&gt;51),RIGHT(YEAR(jaar_zip[[#This Row],[Datum]])-1,2),RIGHT(YEAR(jaar_zip[[#This Row],[Datum]]),2))&amp;"-"&amp; TEXT(WEEKNUM(jaar_zip[[#This Row],[Datum]],21),"00")</f>
        <v>24-03</v>
      </c>
      <c r="L3072" s="101">
        <f>MONTH(jaar_zip[[#This Row],[Datum]])</f>
        <v>1</v>
      </c>
      <c r="M3072" s="101">
        <f>IF(ISNUMBER(jaar_zip[[#This Row],[etmaaltemperatuur]]),IF(jaar_zip[[#This Row],[etmaaltemperatuur]]&lt;stookgrens,stookgrens-jaar_zip[[#This Row],[etmaaltemperatuur]],0),"")</f>
        <v>13.9</v>
      </c>
      <c r="N3072" s="101">
        <f>IF(ISNUMBER(jaar_zip[[#This Row],[graaddagen]]),IF(OR(MONTH(jaar_zip[[#This Row],[Datum]])=1,MONTH(jaar_zip[[#This Row],[Datum]])=2,MONTH(jaar_zip[[#This Row],[Datum]])=11,MONTH(jaar_zip[[#This Row],[Datum]])=12),1.1,IF(OR(MONTH(jaar_zip[[#This Row],[Datum]])=3,MONTH(jaar_zip[[#This Row],[Datum]])=10),1,0.8))*jaar_zip[[#This Row],[graaddagen]],"")</f>
        <v>15.290000000000001</v>
      </c>
      <c r="O3072" s="101">
        <f>IF(ISNUMBER(jaar_zip[[#This Row],[etmaaltemperatuur]]),IF(jaar_zip[[#This Row],[etmaaltemperatuur]]&gt;stookgrens,jaar_zip[[#This Row],[etmaaltemperatuur]]-stookgrens,0),"")</f>
        <v>0</v>
      </c>
    </row>
    <row r="3073" spans="1:15" x14ac:dyDescent="0.3">
      <c r="A3073">
        <v>344</v>
      </c>
      <c r="B3073">
        <v>20240122</v>
      </c>
      <c r="C3073">
        <v>10.8</v>
      </c>
      <c r="D3073">
        <v>9.6999999999999993</v>
      </c>
      <c r="E3073">
        <v>437</v>
      </c>
      <c r="F3073">
        <v>1.6</v>
      </c>
      <c r="G3073">
        <v>1007.7</v>
      </c>
      <c r="H3073">
        <v>79</v>
      </c>
      <c r="I3073" s="101" t="s">
        <v>37</v>
      </c>
      <c r="J3073" s="1">
        <f>DATEVALUE(RIGHT(jaar_zip[[#This Row],[YYYYMMDD]],2)&amp;"-"&amp;MID(jaar_zip[[#This Row],[YYYYMMDD]],5,2)&amp;"-"&amp;LEFT(jaar_zip[[#This Row],[YYYYMMDD]],4))</f>
        <v>45313</v>
      </c>
      <c r="K3073" s="101" t="str">
        <f>IF(AND(VALUE(MONTH(jaar_zip[[#This Row],[Datum]]))=1,VALUE(WEEKNUM(jaar_zip[[#This Row],[Datum]],21))&gt;51),RIGHT(YEAR(jaar_zip[[#This Row],[Datum]])-1,2),RIGHT(YEAR(jaar_zip[[#This Row],[Datum]]),2))&amp;"-"&amp; TEXT(WEEKNUM(jaar_zip[[#This Row],[Datum]],21),"00")</f>
        <v>24-04</v>
      </c>
      <c r="L3073" s="101">
        <f>MONTH(jaar_zip[[#This Row],[Datum]])</f>
        <v>1</v>
      </c>
      <c r="M3073" s="101">
        <f>IF(ISNUMBER(jaar_zip[[#This Row],[etmaaltemperatuur]]),IF(jaar_zip[[#This Row],[etmaaltemperatuur]]&lt;stookgrens,stookgrens-jaar_zip[[#This Row],[etmaaltemperatuur]],0),"")</f>
        <v>8.3000000000000007</v>
      </c>
      <c r="N3073" s="101">
        <f>IF(ISNUMBER(jaar_zip[[#This Row],[graaddagen]]),IF(OR(MONTH(jaar_zip[[#This Row],[Datum]])=1,MONTH(jaar_zip[[#This Row],[Datum]])=2,MONTH(jaar_zip[[#This Row],[Datum]])=11,MONTH(jaar_zip[[#This Row],[Datum]])=12),1.1,IF(OR(MONTH(jaar_zip[[#This Row],[Datum]])=3,MONTH(jaar_zip[[#This Row],[Datum]])=10),1,0.8))*jaar_zip[[#This Row],[graaddagen]],"")</f>
        <v>9.1300000000000008</v>
      </c>
      <c r="O3073" s="101">
        <f>IF(ISNUMBER(jaar_zip[[#This Row],[etmaaltemperatuur]]),IF(jaar_zip[[#This Row],[etmaaltemperatuur]]&gt;stookgrens,jaar_zip[[#This Row],[etmaaltemperatuur]]-stookgrens,0),"")</f>
        <v>0</v>
      </c>
    </row>
    <row r="3074" spans="1:15" x14ac:dyDescent="0.3">
      <c r="A3074">
        <v>344</v>
      </c>
      <c r="B3074">
        <v>20240123</v>
      </c>
      <c r="C3074">
        <v>8.6999999999999993</v>
      </c>
      <c r="D3074">
        <v>8.5</v>
      </c>
      <c r="E3074">
        <v>300</v>
      </c>
      <c r="F3074">
        <v>5</v>
      </c>
      <c r="G3074">
        <v>1019.1</v>
      </c>
      <c r="H3074">
        <v>82</v>
      </c>
      <c r="I3074" s="101" t="s">
        <v>37</v>
      </c>
      <c r="J3074" s="1">
        <f>DATEVALUE(RIGHT(jaar_zip[[#This Row],[YYYYMMDD]],2)&amp;"-"&amp;MID(jaar_zip[[#This Row],[YYYYMMDD]],5,2)&amp;"-"&amp;LEFT(jaar_zip[[#This Row],[YYYYMMDD]],4))</f>
        <v>45314</v>
      </c>
      <c r="K3074" s="101" t="str">
        <f>IF(AND(VALUE(MONTH(jaar_zip[[#This Row],[Datum]]))=1,VALUE(WEEKNUM(jaar_zip[[#This Row],[Datum]],21))&gt;51),RIGHT(YEAR(jaar_zip[[#This Row],[Datum]])-1,2),RIGHT(YEAR(jaar_zip[[#This Row],[Datum]]),2))&amp;"-"&amp; TEXT(WEEKNUM(jaar_zip[[#This Row],[Datum]],21),"00")</f>
        <v>24-04</v>
      </c>
      <c r="L3074" s="101">
        <f>MONTH(jaar_zip[[#This Row],[Datum]])</f>
        <v>1</v>
      </c>
      <c r="M3074" s="101">
        <f>IF(ISNUMBER(jaar_zip[[#This Row],[etmaaltemperatuur]]),IF(jaar_zip[[#This Row],[etmaaltemperatuur]]&lt;stookgrens,stookgrens-jaar_zip[[#This Row],[etmaaltemperatuur]],0),"")</f>
        <v>9.5</v>
      </c>
      <c r="N3074" s="101">
        <f>IF(ISNUMBER(jaar_zip[[#This Row],[graaddagen]]),IF(OR(MONTH(jaar_zip[[#This Row],[Datum]])=1,MONTH(jaar_zip[[#This Row],[Datum]])=2,MONTH(jaar_zip[[#This Row],[Datum]])=11,MONTH(jaar_zip[[#This Row],[Datum]])=12),1.1,IF(OR(MONTH(jaar_zip[[#This Row],[Datum]])=3,MONTH(jaar_zip[[#This Row],[Datum]])=10),1,0.8))*jaar_zip[[#This Row],[graaddagen]],"")</f>
        <v>10.450000000000001</v>
      </c>
      <c r="O3074" s="101">
        <f>IF(ISNUMBER(jaar_zip[[#This Row],[etmaaltemperatuur]]),IF(jaar_zip[[#This Row],[etmaaltemperatuur]]&gt;stookgrens,jaar_zip[[#This Row],[etmaaltemperatuur]]-stookgrens,0),"")</f>
        <v>0</v>
      </c>
    </row>
    <row r="3075" spans="1:15" x14ac:dyDescent="0.3">
      <c r="A3075">
        <v>344</v>
      </c>
      <c r="B3075">
        <v>20240124</v>
      </c>
      <c r="C3075">
        <v>9.5</v>
      </c>
      <c r="D3075">
        <v>10</v>
      </c>
      <c r="E3075">
        <v>299</v>
      </c>
      <c r="F3075">
        <v>0</v>
      </c>
      <c r="G3075">
        <v>1021</v>
      </c>
      <c r="H3075">
        <v>74</v>
      </c>
      <c r="I3075" s="101" t="s">
        <v>37</v>
      </c>
      <c r="J3075" s="1">
        <f>DATEVALUE(RIGHT(jaar_zip[[#This Row],[YYYYMMDD]],2)&amp;"-"&amp;MID(jaar_zip[[#This Row],[YYYYMMDD]],5,2)&amp;"-"&amp;LEFT(jaar_zip[[#This Row],[YYYYMMDD]],4))</f>
        <v>45315</v>
      </c>
      <c r="K3075" s="101" t="str">
        <f>IF(AND(VALUE(MONTH(jaar_zip[[#This Row],[Datum]]))=1,VALUE(WEEKNUM(jaar_zip[[#This Row],[Datum]],21))&gt;51),RIGHT(YEAR(jaar_zip[[#This Row],[Datum]])-1,2),RIGHT(YEAR(jaar_zip[[#This Row],[Datum]]),2))&amp;"-"&amp; TEXT(WEEKNUM(jaar_zip[[#This Row],[Datum]],21),"00")</f>
        <v>24-04</v>
      </c>
      <c r="L3075" s="101">
        <f>MONTH(jaar_zip[[#This Row],[Datum]])</f>
        <v>1</v>
      </c>
      <c r="M3075" s="101">
        <f>IF(ISNUMBER(jaar_zip[[#This Row],[etmaaltemperatuur]]),IF(jaar_zip[[#This Row],[etmaaltemperatuur]]&lt;stookgrens,stookgrens-jaar_zip[[#This Row],[etmaaltemperatuur]],0),"")</f>
        <v>8</v>
      </c>
      <c r="N3075" s="101">
        <f>IF(ISNUMBER(jaar_zip[[#This Row],[graaddagen]]),IF(OR(MONTH(jaar_zip[[#This Row],[Datum]])=1,MONTH(jaar_zip[[#This Row],[Datum]])=2,MONTH(jaar_zip[[#This Row],[Datum]])=11,MONTH(jaar_zip[[#This Row],[Datum]])=12),1.1,IF(OR(MONTH(jaar_zip[[#This Row],[Datum]])=3,MONTH(jaar_zip[[#This Row],[Datum]])=10),1,0.8))*jaar_zip[[#This Row],[graaddagen]],"")</f>
        <v>8.8000000000000007</v>
      </c>
      <c r="O3075" s="101">
        <f>IF(ISNUMBER(jaar_zip[[#This Row],[etmaaltemperatuur]]),IF(jaar_zip[[#This Row],[etmaaltemperatuur]]&gt;stookgrens,jaar_zip[[#This Row],[etmaaltemperatuur]]-stookgrens,0),"")</f>
        <v>0</v>
      </c>
    </row>
    <row r="3076" spans="1:15" x14ac:dyDescent="0.3">
      <c r="A3076">
        <v>344</v>
      </c>
      <c r="B3076">
        <v>20240125</v>
      </c>
      <c r="C3076">
        <v>3.7</v>
      </c>
      <c r="D3076">
        <v>6.9</v>
      </c>
      <c r="E3076">
        <v>197</v>
      </c>
      <c r="F3076">
        <v>0.6</v>
      </c>
      <c r="G3076">
        <v>1026.5</v>
      </c>
      <c r="H3076">
        <v>93</v>
      </c>
      <c r="I3076" s="101" t="s">
        <v>37</v>
      </c>
      <c r="J3076" s="1">
        <f>DATEVALUE(RIGHT(jaar_zip[[#This Row],[YYYYMMDD]],2)&amp;"-"&amp;MID(jaar_zip[[#This Row],[YYYYMMDD]],5,2)&amp;"-"&amp;LEFT(jaar_zip[[#This Row],[YYYYMMDD]],4))</f>
        <v>45316</v>
      </c>
      <c r="K3076" s="101" t="str">
        <f>IF(AND(VALUE(MONTH(jaar_zip[[#This Row],[Datum]]))=1,VALUE(WEEKNUM(jaar_zip[[#This Row],[Datum]],21))&gt;51),RIGHT(YEAR(jaar_zip[[#This Row],[Datum]])-1,2),RIGHT(YEAR(jaar_zip[[#This Row],[Datum]]),2))&amp;"-"&amp; TEXT(WEEKNUM(jaar_zip[[#This Row],[Datum]],21),"00")</f>
        <v>24-04</v>
      </c>
      <c r="L3076" s="101">
        <f>MONTH(jaar_zip[[#This Row],[Datum]])</f>
        <v>1</v>
      </c>
      <c r="M3076" s="101">
        <f>IF(ISNUMBER(jaar_zip[[#This Row],[etmaaltemperatuur]]),IF(jaar_zip[[#This Row],[etmaaltemperatuur]]&lt;stookgrens,stookgrens-jaar_zip[[#This Row],[etmaaltemperatuur]],0),"")</f>
        <v>11.1</v>
      </c>
      <c r="N3076" s="101">
        <f>IF(ISNUMBER(jaar_zip[[#This Row],[graaddagen]]),IF(OR(MONTH(jaar_zip[[#This Row],[Datum]])=1,MONTH(jaar_zip[[#This Row],[Datum]])=2,MONTH(jaar_zip[[#This Row],[Datum]])=11,MONTH(jaar_zip[[#This Row],[Datum]])=12),1.1,IF(OR(MONTH(jaar_zip[[#This Row],[Datum]])=3,MONTH(jaar_zip[[#This Row],[Datum]])=10),1,0.8))*jaar_zip[[#This Row],[graaddagen]],"")</f>
        <v>12.21</v>
      </c>
      <c r="O3076" s="101">
        <f>IF(ISNUMBER(jaar_zip[[#This Row],[etmaaltemperatuur]]),IF(jaar_zip[[#This Row],[etmaaltemperatuur]]&gt;stookgrens,jaar_zip[[#This Row],[etmaaltemperatuur]]-stookgrens,0),"")</f>
        <v>0</v>
      </c>
    </row>
    <row r="3077" spans="1:15" x14ac:dyDescent="0.3">
      <c r="A3077">
        <v>344</v>
      </c>
      <c r="B3077">
        <v>20240126</v>
      </c>
      <c r="C3077">
        <v>6.7</v>
      </c>
      <c r="D3077">
        <v>7.8</v>
      </c>
      <c r="E3077">
        <v>524</v>
      </c>
      <c r="F3077">
        <v>3.5</v>
      </c>
      <c r="G3077">
        <v>1026</v>
      </c>
      <c r="H3077">
        <v>81</v>
      </c>
      <c r="I3077" s="101" t="s">
        <v>37</v>
      </c>
      <c r="J3077" s="1">
        <f>DATEVALUE(RIGHT(jaar_zip[[#This Row],[YYYYMMDD]],2)&amp;"-"&amp;MID(jaar_zip[[#This Row],[YYYYMMDD]],5,2)&amp;"-"&amp;LEFT(jaar_zip[[#This Row],[YYYYMMDD]],4))</f>
        <v>45317</v>
      </c>
      <c r="K3077" s="101" t="str">
        <f>IF(AND(VALUE(MONTH(jaar_zip[[#This Row],[Datum]]))=1,VALUE(WEEKNUM(jaar_zip[[#This Row],[Datum]],21))&gt;51),RIGHT(YEAR(jaar_zip[[#This Row],[Datum]])-1,2),RIGHT(YEAR(jaar_zip[[#This Row],[Datum]]),2))&amp;"-"&amp; TEXT(WEEKNUM(jaar_zip[[#This Row],[Datum]],21),"00")</f>
        <v>24-04</v>
      </c>
      <c r="L3077" s="101">
        <f>MONTH(jaar_zip[[#This Row],[Datum]])</f>
        <v>1</v>
      </c>
      <c r="M3077" s="101">
        <f>IF(ISNUMBER(jaar_zip[[#This Row],[etmaaltemperatuur]]),IF(jaar_zip[[#This Row],[etmaaltemperatuur]]&lt;stookgrens,stookgrens-jaar_zip[[#This Row],[etmaaltemperatuur]],0),"")</f>
        <v>10.199999999999999</v>
      </c>
      <c r="N3077" s="101">
        <f>IF(ISNUMBER(jaar_zip[[#This Row],[graaddagen]]),IF(OR(MONTH(jaar_zip[[#This Row],[Datum]])=1,MONTH(jaar_zip[[#This Row],[Datum]])=2,MONTH(jaar_zip[[#This Row],[Datum]])=11,MONTH(jaar_zip[[#This Row],[Datum]])=12),1.1,IF(OR(MONTH(jaar_zip[[#This Row],[Datum]])=3,MONTH(jaar_zip[[#This Row],[Datum]])=10),1,0.8))*jaar_zip[[#This Row],[graaddagen]],"")</f>
        <v>11.22</v>
      </c>
      <c r="O3077" s="101">
        <f>IF(ISNUMBER(jaar_zip[[#This Row],[etmaaltemperatuur]]),IF(jaar_zip[[#This Row],[etmaaltemperatuur]]&gt;stookgrens,jaar_zip[[#This Row],[etmaaltemperatuur]]-stookgrens,0),"")</f>
        <v>0</v>
      </c>
    </row>
    <row r="3078" spans="1:15" x14ac:dyDescent="0.3">
      <c r="A3078">
        <v>344</v>
      </c>
      <c r="B3078">
        <v>20240127</v>
      </c>
      <c r="C3078">
        <v>3</v>
      </c>
      <c r="D3078">
        <v>4</v>
      </c>
      <c r="E3078">
        <v>524</v>
      </c>
      <c r="F3078">
        <v>0</v>
      </c>
      <c r="G3078">
        <v>1034.5999999999999</v>
      </c>
      <c r="H3078">
        <v>85</v>
      </c>
      <c r="I3078" s="101" t="s">
        <v>37</v>
      </c>
      <c r="J3078" s="1">
        <f>DATEVALUE(RIGHT(jaar_zip[[#This Row],[YYYYMMDD]],2)&amp;"-"&amp;MID(jaar_zip[[#This Row],[YYYYMMDD]],5,2)&amp;"-"&amp;LEFT(jaar_zip[[#This Row],[YYYYMMDD]],4))</f>
        <v>45318</v>
      </c>
      <c r="K3078" s="101" t="str">
        <f>IF(AND(VALUE(MONTH(jaar_zip[[#This Row],[Datum]]))=1,VALUE(WEEKNUM(jaar_zip[[#This Row],[Datum]],21))&gt;51),RIGHT(YEAR(jaar_zip[[#This Row],[Datum]])-1,2),RIGHT(YEAR(jaar_zip[[#This Row],[Datum]]),2))&amp;"-"&amp; TEXT(WEEKNUM(jaar_zip[[#This Row],[Datum]],21),"00")</f>
        <v>24-04</v>
      </c>
      <c r="L3078" s="101">
        <f>MONTH(jaar_zip[[#This Row],[Datum]])</f>
        <v>1</v>
      </c>
      <c r="M3078" s="101">
        <f>IF(ISNUMBER(jaar_zip[[#This Row],[etmaaltemperatuur]]),IF(jaar_zip[[#This Row],[etmaaltemperatuur]]&lt;stookgrens,stookgrens-jaar_zip[[#This Row],[etmaaltemperatuur]],0),"")</f>
        <v>14</v>
      </c>
      <c r="N3078" s="101">
        <f>IF(ISNUMBER(jaar_zip[[#This Row],[graaddagen]]),IF(OR(MONTH(jaar_zip[[#This Row],[Datum]])=1,MONTH(jaar_zip[[#This Row],[Datum]])=2,MONTH(jaar_zip[[#This Row],[Datum]])=11,MONTH(jaar_zip[[#This Row],[Datum]])=12),1.1,IF(OR(MONTH(jaar_zip[[#This Row],[Datum]])=3,MONTH(jaar_zip[[#This Row],[Datum]])=10),1,0.8))*jaar_zip[[#This Row],[graaddagen]],"")</f>
        <v>15.400000000000002</v>
      </c>
      <c r="O3078" s="101">
        <f>IF(ISNUMBER(jaar_zip[[#This Row],[etmaaltemperatuur]]),IF(jaar_zip[[#This Row],[etmaaltemperatuur]]&gt;stookgrens,jaar_zip[[#This Row],[etmaaltemperatuur]]-stookgrens,0),"")</f>
        <v>0</v>
      </c>
    </row>
    <row r="3079" spans="1:15" x14ac:dyDescent="0.3">
      <c r="A3079">
        <v>344</v>
      </c>
      <c r="B3079">
        <v>20240128</v>
      </c>
      <c r="C3079">
        <v>3.5</v>
      </c>
      <c r="D3079">
        <v>5.2</v>
      </c>
      <c r="E3079">
        <v>539</v>
      </c>
      <c r="F3079">
        <v>0</v>
      </c>
      <c r="G3079">
        <v>1026.5999999999999</v>
      </c>
      <c r="H3079">
        <v>68</v>
      </c>
      <c r="I3079" s="101" t="s">
        <v>37</v>
      </c>
      <c r="J3079" s="1">
        <f>DATEVALUE(RIGHT(jaar_zip[[#This Row],[YYYYMMDD]],2)&amp;"-"&amp;MID(jaar_zip[[#This Row],[YYYYMMDD]],5,2)&amp;"-"&amp;LEFT(jaar_zip[[#This Row],[YYYYMMDD]],4))</f>
        <v>45319</v>
      </c>
      <c r="K3079" s="101" t="str">
        <f>IF(AND(VALUE(MONTH(jaar_zip[[#This Row],[Datum]]))=1,VALUE(WEEKNUM(jaar_zip[[#This Row],[Datum]],21))&gt;51),RIGHT(YEAR(jaar_zip[[#This Row],[Datum]])-1,2),RIGHT(YEAR(jaar_zip[[#This Row],[Datum]]),2))&amp;"-"&amp; TEXT(WEEKNUM(jaar_zip[[#This Row],[Datum]],21),"00")</f>
        <v>24-04</v>
      </c>
      <c r="L3079" s="101">
        <f>MONTH(jaar_zip[[#This Row],[Datum]])</f>
        <v>1</v>
      </c>
      <c r="M3079" s="101">
        <f>IF(ISNUMBER(jaar_zip[[#This Row],[etmaaltemperatuur]]),IF(jaar_zip[[#This Row],[etmaaltemperatuur]]&lt;stookgrens,stookgrens-jaar_zip[[#This Row],[etmaaltemperatuur]],0),"")</f>
        <v>12.8</v>
      </c>
      <c r="N3079" s="101">
        <f>IF(ISNUMBER(jaar_zip[[#This Row],[graaddagen]]),IF(OR(MONTH(jaar_zip[[#This Row],[Datum]])=1,MONTH(jaar_zip[[#This Row],[Datum]])=2,MONTH(jaar_zip[[#This Row],[Datum]])=11,MONTH(jaar_zip[[#This Row],[Datum]])=12),1.1,IF(OR(MONTH(jaar_zip[[#This Row],[Datum]])=3,MONTH(jaar_zip[[#This Row],[Datum]])=10),1,0.8))*jaar_zip[[#This Row],[graaddagen]],"")</f>
        <v>14.080000000000002</v>
      </c>
      <c r="O3079" s="101">
        <f>IF(ISNUMBER(jaar_zip[[#This Row],[etmaaltemperatuur]]),IF(jaar_zip[[#This Row],[etmaaltemperatuur]]&gt;stookgrens,jaar_zip[[#This Row],[etmaaltemperatuur]]-stookgrens,0),"")</f>
        <v>0</v>
      </c>
    </row>
    <row r="3080" spans="1:15" x14ac:dyDescent="0.3">
      <c r="A3080">
        <v>344</v>
      </c>
      <c r="B3080">
        <v>20240129</v>
      </c>
      <c r="C3080">
        <v>3.5</v>
      </c>
      <c r="D3080">
        <v>7.7</v>
      </c>
      <c r="E3080">
        <v>512</v>
      </c>
      <c r="F3080">
        <v>0</v>
      </c>
      <c r="G3080">
        <v>1025.3</v>
      </c>
      <c r="H3080">
        <v>82</v>
      </c>
      <c r="I3080" s="101" t="s">
        <v>37</v>
      </c>
      <c r="J3080" s="1">
        <f>DATEVALUE(RIGHT(jaar_zip[[#This Row],[YYYYMMDD]],2)&amp;"-"&amp;MID(jaar_zip[[#This Row],[YYYYMMDD]],5,2)&amp;"-"&amp;LEFT(jaar_zip[[#This Row],[YYYYMMDD]],4))</f>
        <v>45320</v>
      </c>
      <c r="K3080" s="101" t="str">
        <f>IF(AND(VALUE(MONTH(jaar_zip[[#This Row],[Datum]]))=1,VALUE(WEEKNUM(jaar_zip[[#This Row],[Datum]],21))&gt;51),RIGHT(YEAR(jaar_zip[[#This Row],[Datum]])-1,2),RIGHT(YEAR(jaar_zip[[#This Row],[Datum]]),2))&amp;"-"&amp; TEXT(WEEKNUM(jaar_zip[[#This Row],[Datum]],21),"00")</f>
        <v>24-05</v>
      </c>
      <c r="L3080" s="101">
        <f>MONTH(jaar_zip[[#This Row],[Datum]])</f>
        <v>1</v>
      </c>
      <c r="M3080" s="101">
        <f>IF(ISNUMBER(jaar_zip[[#This Row],[etmaaltemperatuur]]),IF(jaar_zip[[#This Row],[etmaaltemperatuur]]&lt;stookgrens,stookgrens-jaar_zip[[#This Row],[etmaaltemperatuur]],0),"")</f>
        <v>10.3</v>
      </c>
      <c r="N3080" s="101">
        <f>IF(ISNUMBER(jaar_zip[[#This Row],[graaddagen]]),IF(OR(MONTH(jaar_zip[[#This Row],[Datum]])=1,MONTH(jaar_zip[[#This Row],[Datum]])=2,MONTH(jaar_zip[[#This Row],[Datum]])=11,MONTH(jaar_zip[[#This Row],[Datum]])=12),1.1,IF(OR(MONTH(jaar_zip[[#This Row],[Datum]])=3,MONTH(jaar_zip[[#This Row],[Datum]])=10),1,0.8))*jaar_zip[[#This Row],[graaddagen]],"")</f>
        <v>11.330000000000002</v>
      </c>
      <c r="O3080" s="101">
        <f>IF(ISNUMBER(jaar_zip[[#This Row],[etmaaltemperatuur]]),IF(jaar_zip[[#This Row],[etmaaltemperatuur]]&gt;stookgrens,jaar_zip[[#This Row],[etmaaltemperatuur]]-stookgrens,0),"")</f>
        <v>0</v>
      </c>
    </row>
    <row r="3081" spans="1:15" x14ac:dyDescent="0.3">
      <c r="A3081">
        <v>344</v>
      </c>
      <c r="B3081">
        <v>20240130</v>
      </c>
      <c r="C3081">
        <v>5.0999999999999996</v>
      </c>
      <c r="D3081">
        <v>8.3000000000000007</v>
      </c>
      <c r="E3081">
        <v>145</v>
      </c>
      <c r="F3081">
        <v>0.6</v>
      </c>
      <c r="G3081">
        <v>1027.9000000000001</v>
      </c>
      <c r="H3081">
        <v>87</v>
      </c>
      <c r="I3081" s="101" t="s">
        <v>37</v>
      </c>
      <c r="J3081" s="1">
        <f>DATEVALUE(RIGHT(jaar_zip[[#This Row],[YYYYMMDD]],2)&amp;"-"&amp;MID(jaar_zip[[#This Row],[YYYYMMDD]],5,2)&amp;"-"&amp;LEFT(jaar_zip[[#This Row],[YYYYMMDD]],4))</f>
        <v>45321</v>
      </c>
      <c r="K3081" s="101" t="str">
        <f>IF(AND(VALUE(MONTH(jaar_zip[[#This Row],[Datum]]))=1,VALUE(WEEKNUM(jaar_zip[[#This Row],[Datum]],21))&gt;51),RIGHT(YEAR(jaar_zip[[#This Row],[Datum]])-1,2),RIGHT(YEAR(jaar_zip[[#This Row],[Datum]]),2))&amp;"-"&amp; TEXT(WEEKNUM(jaar_zip[[#This Row],[Datum]],21),"00")</f>
        <v>24-05</v>
      </c>
      <c r="L3081" s="101">
        <f>MONTH(jaar_zip[[#This Row],[Datum]])</f>
        <v>1</v>
      </c>
      <c r="M3081" s="101">
        <f>IF(ISNUMBER(jaar_zip[[#This Row],[etmaaltemperatuur]]),IF(jaar_zip[[#This Row],[etmaaltemperatuur]]&lt;stookgrens,stookgrens-jaar_zip[[#This Row],[etmaaltemperatuur]],0),"")</f>
        <v>9.6999999999999993</v>
      </c>
      <c r="N3081" s="101">
        <f>IF(ISNUMBER(jaar_zip[[#This Row],[graaddagen]]),IF(OR(MONTH(jaar_zip[[#This Row],[Datum]])=1,MONTH(jaar_zip[[#This Row],[Datum]])=2,MONTH(jaar_zip[[#This Row],[Datum]])=11,MONTH(jaar_zip[[#This Row],[Datum]])=12),1.1,IF(OR(MONTH(jaar_zip[[#This Row],[Datum]])=3,MONTH(jaar_zip[[#This Row],[Datum]])=10),1,0.8))*jaar_zip[[#This Row],[graaddagen]],"")</f>
        <v>10.67</v>
      </c>
      <c r="O3081" s="101">
        <f>IF(ISNUMBER(jaar_zip[[#This Row],[etmaaltemperatuur]]),IF(jaar_zip[[#This Row],[etmaaltemperatuur]]&gt;stookgrens,jaar_zip[[#This Row],[etmaaltemperatuur]]-stookgrens,0),"")</f>
        <v>0</v>
      </c>
    </row>
    <row r="3082" spans="1:15" x14ac:dyDescent="0.3">
      <c r="A3082">
        <v>344</v>
      </c>
      <c r="B3082">
        <v>20240131</v>
      </c>
      <c r="C3082">
        <v>5.8</v>
      </c>
      <c r="D3082">
        <v>7</v>
      </c>
      <c r="E3082">
        <v>205</v>
      </c>
      <c r="F3082">
        <v>3.7</v>
      </c>
      <c r="G3082">
        <v>1029.8</v>
      </c>
      <c r="H3082">
        <v>79</v>
      </c>
      <c r="I3082" s="101" t="s">
        <v>37</v>
      </c>
      <c r="J3082" s="1">
        <f>DATEVALUE(RIGHT(jaar_zip[[#This Row],[YYYYMMDD]],2)&amp;"-"&amp;MID(jaar_zip[[#This Row],[YYYYMMDD]],5,2)&amp;"-"&amp;LEFT(jaar_zip[[#This Row],[YYYYMMDD]],4))</f>
        <v>45322</v>
      </c>
      <c r="K3082" s="101" t="str">
        <f>IF(AND(VALUE(MONTH(jaar_zip[[#This Row],[Datum]]))=1,VALUE(WEEKNUM(jaar_zip[[#This Row],[Datum]],21))&gt;51),RIGHT(YEAR(jaar_zip[[#This Row],[Datum]])-1,2),RIGHT(YEAR(jaar_zip[[#This Row],[Datum]]),2))&amp;"-"&amp; TEXT(WEEKNUM(jaar_zip[[#This Row],[Datum]],21),"00")</f>
        <v>24-05</v>
      </c>
      <c r="L3082" s="101">
        <f>MONTH(jaar_zip[[#This Row],[Datum]])</f>
        <v>1</v>
      </c>
      <c r="M3082" s="101">
        <f>IF(ISNUMBER(jaar_zip[[#This Row],[etmaaltemperatuur]]),IF(jaar_zip[[#This Row],[etmaaltemperatuur]]&lt;stookgrens,stookgrens-jaar_zip[[#This Row],[etmaaltemperatuur]],0),"")</f>
        <v>11</v>
      </c>
      <c r="N3082" s="101">
        <f>IF(ISNUMBER(jaar_zip[[#This Row],[graaddagen]]),IF(OR(MONTH(jaar_zip[[#This Row],[Datum]])=1,MONTH(jaar_zip[[#This Row],[Datum]])=2,MONTH(jaar_zip[[#This Row],[Datum]])=11,MONTH(jaar_zip[[#This Row],[Datum]])=12),1.1,IF(OR(MONTH(jaar_zip[[#This Row],[Datum]])=3,MONTH(jaar_zip[[#This Row],[Datum]])=10),1,0.8))*jaar_zip[[#This Row],[graaddagen]],"")</f>
        <v>12.100000000000001</v>
      </c>
      <c r="O3082" s="101">
        <f>IF(ISNUMBER(jaar_zip[[#This Row],[etmaaltemperatuur]]),IF(jaar_zip[[#This Row],[etmaaltemperatuur]]&gt;stookgrens,jaar_zip[[#This Row],[etmaaltemperatuur]]-stookgrens,0),"")</f>
        <v>0</v>
      </c>
    </row>
    <row r="3083" spans="1:15" x14ac:dyDescent="0.3">
      <c r="A3083">
        <v>344</v>
      </c>
      <c r="B3083">
        <v>20240201</v>
      </c>
      <c r="C3083">
        <v>4.0999999999999996</v>
      </c>
      <c r="D3083">
        <v>6.3</v>
      </c>
      <c r="E3083">
        <v>595</v>
      </c>
      <c r="F3083">
        <v>0.9</v>
      </c>
      <c r="G3083">
        <v>1030.5</v>
      </c>
      <c r="H3083">
        <v>84</v>
      </c>
      <c r="I3083" s="101" t="s">
        <v>37</v>
      </c>
      <c r="J3083" s="1">
        <f>DATEVALUE(RIGHT(jaar_zip[[#This Row],[YYYYMMDD]],2)&amp;"-"&amp;MID(jaar_zip[[#This Row],[YYYYMMDD]],5,2)&amp;"-"&amp;LEFT(jaar_zip[[#This Row],[YYYYMMDD]],4))</f>
        <v>45323</v>
      </c>
      <c r="K3083" s="101" t="str">
        <f>IF(AND(VALUE(MONTH(jaar_zip[[#This Row],[Datum]]))=1,VALUE(WEEKNUM(jaar_zip[[#This Row],[Datum]],21))&gt;51),RIGHT(YEAR(jaar_zip[[#This Row],[Datum]])-1,2),RIGHT(YEAR(jaar_zip[[#This Row],[Datum]]),2))&amp;"-"&amp; TEXT(WEEKNUM(jaar_zip[[#This Row],[Datum]],21),"00")</f>
        <v>24-05</v>
      </c>
      <c r="L3083" s="101">
        <f>MONTH(jaar_zip[[#This Row],[Datum]])</f>
        <v>2</v>
      </c>
      <c r="M3083" s="101">
        <f>IF(ISNUMBER(jaar_zip[[#This Row],[etmaaltemperatuur]]),IF(jaar_zip[[#This Row],[etmaaltemperatuur]]&lt;stookgrens,stookgrens-jaar_zip[[#This Row],[etmaaltemperatuur]],0),"")</f>
        <v>11.7</v>
      </c>
      <c r="N3083" s="101">
        <f>IF(ISNUMBER(jaar_zip[[#This Row],[graaddagen]]),IF(OR(MONTH(jaar_zip[[#This Row],[Datum]])=1,MONTH(jaar_zip[[#This Row],[Datum]])=2,MONTH(jaar_zip[[#This Row],[Datum]])=11,MONTH(jaar_zip[[#This Row],[Datum]])=12),1.1,IF(OR(MONTH(jaar_zip[[#This Row],[Datum]])=3,MONTH(jaar_zip[[#This Row],[Datum]])=10),1,0.8))*jaar_zip[[#This Row],[graaddagen]],"")</f>
        <v>12.870000000000001</v>
      </c>
      <c r="O3083" s="101">
        <f>IF(ISNUMBER(jaar_zip[[#This Row],[etmaaltemperatuur]]),IF(jaar_zip[[#This Row],[etmaaltemperatuur]]&gt;stookgrens,jaar_zip[[#This Row],[etmaaltemperatuur]]-stookgrens,0),"")</f>
        <v>0</v>
      </c>
    </row>
    <row r="3084" spans="1:15" x14ac:dyDescent="0.3">
      <c r="A3084">
        <v>344</v>
      </c>
      <c r="B3084">
        <v>20240202</v>
      </c>
      <c r="C3084">
        <v>7.6</v>
      </c>
      <c r="D3084">
        <v>7.8</v>
      </c>
      <c r="E3084">
        <v>269</v>
      </c>
      <c r="F3084">
        <v>0</v>
      </c>
      <c r="G3084">
        <v>1027.3</v>
      </c>
      <c r="H3084">
        <v>89</v>
      </c>
      <c r="I3084" s="101" t="s">
        <v>37</v>
      </c>
      <c r="J3084" s="1">
        <f>DATEVALUE(RIGHT(jaar_zip[[#This Row],[YYYYMMDD]],2)&amp;"-"&amp;MID(jaar_zip[[#This Row],[YYYYMMDD]],5,2)&amp;"-"&amp;LEFT(jaar_zip[[#This Row],[YYYYMMDD]],4))</f>
        <v>45324</v>
      </c>
      <c r="K3084" s="101" t="str">
        <f>IF(AND(VALUE(MONTH(jaar_zip[[#This Row],[Datum]]))=1,VALUE(WEEKNUM(jaar_zip[[#This Row],[Datum]],21))&gt;51),RIGHT(YEAR(jaar_zip[[#This Row],[Datum]])-1,2),RIGHT(YEAR(jaar_zip[[#This Row],[Datum]]),2))&amp;"-"&amp; TEXT(WEEKNUM(jaar_zip[[#This Row],[Datum]],21),"00")</f>
        <v>24-05</v>
      </c>
      <c r="L3084" s="101">
        <f>MONTH(jaar_zip[[#This Row],[Datum]])</f>
        <v>2</v>
      </c>
      <c r="M3084" s="101">
        <f>IF(ISNUMBER(jaar_zip[[#This Row],[etmaaltemperatuur]]),IF(jaar_zip[[#This Row],[etmaaltemperatuur]]&lt;stookgrens,stookgrens-jaar_zip[[#This Row],[etmaaltemperatuur]],0),"")</f>
        <v>10.199999999999999</v>
      </c>
      <c r="N3084" s="101">
        <f>IF(ISNUMBER(jaar_zip[[#This Row],[graaddagen]]),IF(OR(MONTH(jaar_zip[[#This Row],[Datum]])=1,MONTH(jaar_zip[[#This Row],[Datum]])=2,MONTH(jaar_zip[[#This Row],[Datum]])=11,MONTH(jaar_zip[[#This Row],[Datum]])=12),1.1,IF(OR(MONTH(jaar_zip[[#This Row],[Datum]])=3,MONTH(jaar_zip[[#This Row],[Datum]])=10),1,0.8))*jaar_zip[[#This Row],[graaddagen]],"")</f>
        <v>11.22</v>
      </c>
      <c r="O3084" s="101">
        <f>IF(ISNUMBER(jaar_zip[[#This Row],[etmaaltemperatuur]]),IF(jaar_zip[[#This Row],[etmaaltemperatuur]]&gt;stookgrens,jaar_zip[[#This Row],[etmaaltemperatuur]]-stookgrens,0),"")</f>
        <v>0</v>
      </c>
    </row>
    <row r="3085" spans="1:15" x14ac:dyDescent="0.3">
      <c r="A3085">
        <v>344</v>
      </c>
      <c r="B3085">
        <v>20240203</v>
      </c>
      <c r="C3085">
        <v>6.7</v>
      </c>
      <c r="D3085">
        <v>10.199999999999999</v>
      </c>
      <c r="E3085">
        <v>272</v>
      </c>
      <c r="F3085">
        <v>0.2</v>
      </c>
      <c r="G3085">
        <v>1025.0999999999999</v>
      </c>
      <c r="H3085">
        <v>88</v>
      </c>
      <c r="I3085" s="101" t="s">
        <v>37</v>
      </c>
      <c r="J3085" s="1">
        <f>DATEVALUE(RIGHT(jaar_zip[[#This Row],[YYYYMMDD]],2)&amp;"-"&amp;MID(jaar_zip[[#This Row],[YYYYMMDD]],5,2)&amp;"-"&amp;LEFT(jaar_zip[[#This Row],[YYYYMMDD]],4))</f>
        <v>45325</v>
      </c>
      <c r="K3085" s="101" t="str">
        <f>IF(AND(VALUE(MONTH(jaar_zip[[#This Row],[Datum]]))=1,VALUE(WEEKNUM(jaar_zip[[#This Row],[Datum]],21))&gt;51),RIGHT(YEAR(jaar_zip[[#This Row],[Datum]])-1,2),RIGHT(YEAR(jaar_zip[[#This Row],[Datum]]),2))&amp;"-"&amp; TEXT(WEEKNUM(jaar_zip[[#This Row],[Datum]],21),"00")</f>
        <v>24-05</v>
      </c>
      <c r="L3085" s="101">
        <f>MONTH(jaar_zip[[#This Row],[Datum]])</f>
        <v>2</v>
      </c>
      <c r="M3085" s="101">
        <f>IF(ISNUMBER(jaar_zip[[#This Row],[etmaaltemperatuur]]),IF(jaar_zip[[#This Row],[etmaaltemperatuur]]&lt;stookgrens,stookgrens-jaar_zip[[#This Row],[etmaaltemperatuur]],0),"")</f>
        <v>7.8000000000000007</v>
      </c>
      <c r="N3085" s="101">
        <f>IF(ISNUMBER(jaar_zip[[#This Row],[graaddagen]]),IF(OR(MONTH(jaar_zip[[#This Row],[Datum]])=1,MONTH(jaar_zip[[#This Row],[Datum]])=2,MONTH(jaar_zip[[#This Row],[Datum]])=11,MONTH(jaar_zip[[#This Row],[Datum]])=12),1.1,IF(OR(MONTH(jaar_zip[[#This Row],[Datum]])=3,MONTH(jaar_zip[[#This Row],[Datum]])=10),1,0.8))*jaar_zip[[#This Row],[graaddagen]],"")</f>
        <v>8.5800000000000018</v>
      </c>
      <c r="O3085" s="101">
        <f>IF(ISNUMBER(jaar_zip[[#This Row],[etmaaltemperatuur]]),IF(jaar_zip[[#This Row],[etmaaltemperatuur]]&gt;stookgrens,jaar_zip[[#This Row],[etmaaltemperatuur]]-stookgrens,0),"")</f>
        <v>0</v>
      </c>
    </row>
    <row r="3086" spans="1:15" x14ac:dyDescent="0.3">
      <c r="A3086">
        <v>344</v>
      </c>
      <c r="B3086">
        <v>20240204</v>
      </c>
      <c r="C3086">
        <v>8.1</v>
      </c>
      <c r="D3086">
        <v>10.4</v>
      </c>
      <c r="E3086">
        <v>198</v>
      </c>
      <c r="F3086">
        <v>0.4</v>
      </c>
      <c r="G3086">
        <v>1021.3</v>
      </c>
      <c r="H3086">
        <v>88</v>
      </c>
      <c r="I3086" s="101" t="s">
        <v>37</v>
      </c>
      <c r="J3086" s="1">
        <f>DATEVALUE(RIGHT(jaar_zip[[#This Row],[YYYYMMDD]],2)&amp;"-"&amp;MID(jaar_zip[[#This Row],[YYYYMMDD]],5,2)&amp;"-"&amp;LEFT(jaar_zip[[#This Row],[YYYYMMDD]],4))</f>
        <v>45326</v>
      </c>
      <c r="K3086" s="101" t="str">
        <f>IF(AND(VALUE(MONTH(jaar_zip[[#This Row],[Datum]]))=1,VALUE(WEEKNUM(jaar_zip[[#This Row],[Datum]],21))&gt;51),RIGHT(YEAR(jaar_zip[[#This Row],[Datum]])-1,2),RIGHT(YEAR(jaar_zip[[#This Row],[Datum]]),2))&amp;"-"&amp; TEXT(WEEKNUM(jaar_zip[[#This Row],[Datum]],21),"00")</f>
        <v>24-05</v>
      </c>
      <c r="L3086" s="101">
        <f>MONTH(jaar_zip[[#This Row],[Datum]])</f>
        <v>2</v>
      </c>
      <c r="M3086" s="101">
        <f>IF(ISNUMBER(jaar_zip[[#This Row],[etmaaltemperatuur]]),IF(jaar_zip[[#This Row],[etmaaltemperatuur]]&lt;stookgrens,stookgrens-jaar_zip[[#This Row],[etmaaltemperatuur]],0),"")</f>
        <v>7.6</v>
      </c>
      <c r="N3086" s="101">
        <f>IF(ISNUMBER(jaar_zip[[#This Row],[graaddagen]]),IF(OR(MONTH(jaar_zip[[#This Row],[Datum]])=1,MONTH(jaar_zip[[#This Row],[Datum]])=2,MONTH(jaar_zip[[#This Row],[Datum]])=11,MONTH(jaar_zip[[#This Row],[Datum]])=12),1.1,IF(OR(MONTH(jaar_zip[[#This Row],[Datum]])=3,MONTH(jaar_zip[[#This Row],[Datum]])=10),1,0.8))*jaar_zip[[#This Row],[graaddagen]],"")</f>
        <v>8.36</v>
      </c>
      <c r="O3086" s="101">
        <f>IF(ISNUMBER(jaar_zip[[#This Row],[etmaaltemperatuur]]),IF(jaar_zip[[#This Row],[etmaaltemperatuur]]&gt;stookgrens,jaar_zip[[#This Row],[etmaaltemperatuur]]-stookgrens,0),"")</f>
        <v>0</v>
      </c>
    </row>
    <row r="3087" spans="1:15" x14ac:dyDescent="0.3">
      <c r="A3087">
        <v>344</v>
      </c>
      <c r="B3087">
        <v>20240205</v>
      </c>
      <c r="C3087">
        <v>10</v>
      </c>
      <c r="D3087">
        <v>9.4</v>
      </c>
      <c r="E3087">
        <v>265</v>
      </c>
      <c r="F3087">
        <v>0</v>
      </c>
      <c r="G3087">
        <v>1017.9</v>
      </c>
      <c r="H3087">
        <v>85</v>
      </c>
      <c r="I3087" s="101" t="s">
        <v>37</v>
      </c>
      <c r="J3087" s="1">
        <f>DATEVALUE(RIGHT(jaar_zip[[#This Row],[YYYYMMDD]],2)&amp;"-"&amp;MID(jaar_zip[[#This Row],[YYYYMMDD]],5,2)&amp;"-"&amp;LEFT(jaar_zip[[#This Row],[YYYYMMDD]],4))</f>
        <v>45327</v>
      </c>
      <c r="K3087" s="101" t="str">
        <f>IF(AND(VALUE(MONTH(jaar_zip[[#This Row],[Datum]]))=1,VALUE(WEEKNUM(jaar_zip[[#This Row],[Datum]],21))&gt;51),RIGHT(YEAR(jaar_zip[[#This Row],[Datum]])-1,2),RIGHT(YEAR(jaar_zip[[#This Row],[Datum]]),2))&amp;"-"&amp; TEXT(WEEKNUM(jaar_zip[[#This Row],[Datum]],21),"00")</f>
        <v>24-06</v>
      </c>
      <c r="L3087" s="101">
        <f>MONTH(jaar_zip[[#This Row],[Datum]])</f>
        <v>2</v>
      </c>
      <c r="M3087" s="101">
        <f>IF(ISNUMBER(jaar_zip[[#This Row],[etmaaltemperatuur]]),IF(jaar_zip[[#This Row],[etmaaltemperatuur]]&lt;stookgrens,stookgrens-jaar_zip[[#This Row],[etmaaltemperatuur]],0),"")</f>
        <v>8.6</v>
      </c>
      <c r="N3087" s="101">
        <f>IF(ISNUMBER(jaar_zip[[#This Row],[graaddagen]]),IF(OR(MONTH(jaar_zip[[#This Row],[Datum]])=1,MONTH(jaar_zip[[#This Row],[Datum]])=2,MONTH(jaar_zip[[#This Row],[Datum]])=11,MONTH(jaar_zip[[#This Row],[Datum]])=12),1.1,IF(OR(MONTH(jaar_zip[[#This Row],[Datum]])=3,MONTH(jaar_zip[[#This Row],[Datum]])=10),1,0.8))*jaar_zip[[#This Row],[graaddagen]],"")</f>
        <v>9.4600000000000009</v>
      </c>
      <c r="O3087" s="101">
        <f>IF(ISNUMBER(jaar_zip[[#This Row],[etmaaltemperatuur]]),IF(jaar_zip[[#This Row],[etmaaltemperatuur]]&gt;stookgrens,jaar_zip[[#This Row],[etmaaltemperatuur]]-stookgrens,0),"")</f>
        <v>0</v>
      </c>
    </row>
    <row r="3088" spans="1:15" x14ac:dyDescent="0.3">
      <c r="A3088">
        <v>344</v>
      </c>
      <c r="B3088">
        <v>20240206</v>
      </c>
      <c r="C3088">
        <v>11.7</v>
      </c>
      <c r="D3088">
        <v>10.4</v>
      </c>
      <c r="E3088">
        <v>268</v>
      </c>
      <c r="F3088">
        <v>12.7</v>
      </c>
      <c r="G3088">
        <v>1008</v>
      </c>
      <c r="H3088">
        <v>85</v>
      </c>
      <c r="I3088" s="101" t="s">
        <v>37</v>
      </c>
      <c r="J3088" s="1">
        <f>DATEVALUE(RIGHT(jaar_zip[[#This Row],[YYYYMMDD]],2)&amp;"-"&amp;MID(jaar_zip[[#This Row],[YYYYMMDD]],5,2)&amp;"-"&amp;LEFT(jaar_zip[[#This Row],[YYYYMMDD]],4))</f>
        <v>45328</v>
      </c>
      <c r="K3088" s="101" t="str">
        <f>IF(AND(VALUE(MONTH(jaar_zip[[#This Row],[Datum]]))=1,VALUE(WEEKNUM(jaar_zip[[#This Row],[Datum]],21))&gt;51),RIGHT(YEAR(jaar_zip[[#This Row],[Datum]])-1,2),RIGHT(YEAR(jaar_zip[[#This Row],[Datum]]),2))&amp;"-"&amp; TEXT(WEEKNUM(jaar_zip[[#This Row],[Datum]],21),"00")</f>
        <v>24-06</v>
      </c>
      <c r="L3088" s="101">
        <f>MONTH(jaar_zip[[#This Row],[Datum]])</f>
        <v>2</v>
      </c>
      <c r="M3088" s="101">
        <f>IF(ISNUMBER(jaar_zip[[#This Row],[etmaaltemperatuur]]),IF(jaar_zip[[#This Row],[etmaaltemperatuur]]&lt;stookgrens,stookgrens-jaar_zip[[#This Row],[etmaaltemperatuur]],0),"")</f>
        <v>7.6</v>
      </c>
      <c r="N3088" s="101">
        <f>IF(ISNUMBER(jaar_zip[[#This Row],[graaddagen]]),IF(OR(MONTH(jaar_zip[[#This Row],[Datum]])=1,MONTH(jaar_zip[[#This Row],[Datum]])=2,MONTH(jaar_zip[[#This Row],[Datum]])=11,MONTH(jaar_zip[[#This Row],[Datum]])=12),1.1,IF(OR(MONTH(jaar_zip[[#This Row],[Datum]])=3,MONTH(jaar_zip[[#This Row],[Datum]])=10),1,0.8))*jaar_zip[[#This Row],[graaddagen]],"")</f>
        <v>8.36</v>
      </c>
      <c r="O3088" s="101">
        <f>IF(ISNUMBER(jaar_zip[[#This Row],[etmaaltemperatuur]]),IF(jaar_zip[[#This Row],[etmaaltemperatuur]]&gt;stookgrens,jaar_zip[[#This Row],[etmaaltemperatuur]]-stookgrens,0),"")</f>
        <v>0</v>
      </c>
    </row>
    <row r="3089" spans="1:15" x14ac:dyDescent="0.3">
      <c r="A3089">
        <v>344</v>
      </c>
      <c r="B3089">
        <v>20240207</v>
      </c>
      <c r="C3089">
        <v>1.9</v>
      </c>
      <c r="D3089">
        <v>4.5999999999999996</v>
      </c>
      <c r="E3089">
        <v>483</v>
      </c>
      <c r="F3089">
        <v>2.8</v>
      </c>
      <c r="G3089">
        <v>1005.3</v>
      </c>
      <c r="H3089">
        <v>84</v>
      </c>
      <c r="I3089" s="101" t="s">
        <v>37</v>
      </c>
      <c r="J3089" s="1">
        <f>DATEVALUE(RIGHT(jaar_zip[[#This Row],[YYYYMMDD]],2)&amp;"-"&amp;MID(jaar_zip[[#This Row],[YYYYMMDD]],5,2)&amp;"-"&amp;LEFT(jaar_zip[[#This Row],[YYYYMMDD]],4))</f>
        <v>45329</v>
      </c>
      <c r="K3089" s="101" t="str">
        <f>IF(AND(VALUE(MONTH(jaar_zip[[#This Row],[Datum]]))=1,VALUE(WEEKNUM(jaar_zip[[#This Row],[Datum]],21))&gt;51),RIGHT(YEAR(jaar_zip[[#This Row],[Datum]])-1,2),RIGHT(YEAR(jaar_zip[[#This Row],[Datum]]),2))&amp;"-"&amp; TEXT(WEEKNUM(jaar_zip[[#This Row],[Datum]],21),"00")</f>
        <v>24-06</v>
      </c>
      <c r="L3089" s="101">
        <f>MONTH(jaar_zip[[#This Row],[Datum]])</f>
        <v>2</v>
      </c>
      <c r="M3089" s="101">
        <f>IF(ISNUMBER(jaar_zip[[#This Row],[etmaaltemperatuur]]),IF(jaar_zip[[#This Row],[etmaaltemperatuur]]&lt;stookgrens,stookgrens-jaar_zip[[#This Row],[etmaaltemperatuur]],0),"")</f>
        <v>13.4</v>
      </c>
      <c r="N3089" s="101">
        <f>IF(ISNUMBER(jaar_zip[[#This Row],[graaddagen]]),IF(OR(MONTH(jaar_zip[[#This Row],[Datum]])=1,MONTH(jaar_zip[[#This Row],[Datum]])=2,MONTH(jaar_zip[[#This Row],[Datum]])=11,MONTH(jaar_zip[[#This Row],[Datum]])=12),1.1,IF(OR(MONTH(jaar_zip[[#This Row],[Datum]])=3,MONTH(jaar_zip[[#This Row],[Datum]])=10),1,0.8))*jaar_zip[[#This Row],[graaddagen]],"")</f>
        <v>14.740000000000002</v>
      </c>
      <c r="O3089" s="101">
        <f>IF(ISNUMBER(jaar_zip[[#This Row],[etmaaltemperatuur]]),IF(jaar_zip[[#This Row],[etmaaltemperatuur]]&gt;stookgrens,jaar_zip[[#This Row],[etmaaltemperatuur]]-stookgrens,0),"")</f>
        <v>0</v>
      </c>
    </row>
    <row r="3090" spans="1:15" x14ac:dyDescent="0.3">
      <c r="A3090">
        <v>344</v>
      </c>
      <c r="B3090">
        <v>20240208</v>
      </c>
      <c r="C3090">
        <v>3.5</v>
      </c>
      <c r="D3090">
        <v>3.9</v>
      </c>
      <c r="E3090">
        <v>130</v>
      </c>
      <c r="F3090">
        <v>16.2</v>
      </c>
      <c r="G3090">
        <v>995.6</v>
      </c>
      <c r="H3090">
        <v>93</v>
      </c>
      <c r="I3090" s="101" t="s">
        <v>37</v>
      </c>
      <c r="J3090" s="1">
        <f>DATEVALUE(RIGHT(jaar_zip[[#This Row],[YYYYMMDD]],2)&amp;"-"&amp;MID(jaar_zip[[#This Row],[YYYYMMDD]],5,2)&amp;"-"&amp;LEFT(jaar_zip[[#This Row],[YYYYMMDD]],4))</f>
        <v>45330</v>
      </c>
      <c r="K3090" s="101" t="str">
        <f>IF(AND(VALUE(MONTH(jaar_zip[[#This Row],[Datum]]))=1,VALUE(WEEKNUM(jaar_zip[[#This Row],[Datum]],21))&gt;51),RIGHT(YEAR(jaar_zip[[#This Row],[Datum]])-1,2),RIGHT(YEAR(jaar_zip[[#This Row],[Datum]]),2))&amp;"-"&amp; TEXT(WEEKNUM(jaar_zip[[#This Row],[Datum]],21),"00")</f>
        <v>24-06</v>
      </c>
      <c r="L3090" s="101">
        <f>MONTH(jaar_zip[[#This Row],[Datum]])</f>
        <v>2</v>
      </c>
      <c r="M3090" s="101">
        <f>IF(ISNUMBER(jaar_zip[[#This Row],[etmaaltemperatuur]]),IF(jaar_zip[[#This Row],[etmaaltemperatuur]]&lt;stookgrens,stookgrens-jaar_zip[[#This Row],[etmaaltemperatuur]],0),"")</f>
        <v>14.1</v>
      </c>
      <c r="N3090" s="101">
        <f>IF(ISNUMBER(jaar_zip[[#This Row],[graaddagen]]),IF(OR(MONTH(jaar_zip[[#This Row],[Datum]])=1,MONTH(jaar_zip[[#This Row],[Datum]])=2,MONTH(jaar_zip[[#This Row],[Datum]])=11,MONTH(jaar_zip[[#This Row],[Datum]])=12),1.1,IF(OR(MONTH(jaar_zip[[#This Row],[Datum]])=3,MONTH(jaar_zip[[#This Row],[Datum]])=10),1,0.8))*jaar_zip[[#This Row],[graaddagen]],"")</f>
        <v>15.510000000000002</v>
      </c>
      <c r="O3090" s="101">
        <f>IF(ISNUMBER(jaar_zip[[#This Row],[etmaaltemperatuur]]),IF(jaar_zip[[#This Row],[etmaaltemperatuur]]&gt;stookgrens,jaar_zip[[#This Row],[etmaaltemperatuur]]-stookgrens,0),"")</f>
        <v>0</v>
      </c>
    </row>
    <row r="3091" spans="1:15" x14ac:dyDescent="0.3">
      <c r="A3091">
        <v>344</v>
      </c>
      <c r="B3091">
        <v>20240209</v>
      </c>
      <c r="C3091">
        <v>5.8</v>
      </c>
      <c r="D3091">
        <v>11.1</v>
      </c>
      <c r="E3091">
        <v>378</v>
      </c>
      <c r="F3091">
        <v>4.0999999999999996</v>
      </c>
      <c r="G3091">
        <v>983</v>
      </c>
      <c r="H3091">
        <v>85</v>
      </c>
      <c r="I3091" s="101" t="s">
        <v>37</v>
      </c>
      <c r="J3091" s="1">
        <f>DATEVALUE(RIGHT(jaar_zip[[#This Row],[YYYYMMDD]],2)&amp;"-"&amp;MID(jaar_zip[[#This Row],[YYYYMMDD]],5,2)&amp;"-"&amp;LEFT(jaar_zip[[#This Row],[YYYYMMDD]],4))</f>
        <v>45331</v>
      </c>
      <c r="K3091" s="101" t="str">
        <f>IF(AND(VALUE(MONTH(jaar_zip[[#This Row],[Datum]]))=1,VALUE(WEEKNUM(jaar_zip[[#This Row],[Datum]],21))&gt;51),RIGHT(YEAR(jaar_zip[[#This Row],[Datum]])-1,2),RIGHT(YEAR(jaar_zip[[#This Row],[Datum]]),2))&amp;"-"&amp; TEXT(WEEKNUM(jaar_zip[[#This Row],[Datum]],21),"00")</f>
        <v>24-06</v>
      </c>
      <c r="L3091" s="101">
        <f>MONTH(jaar_zip[[#This Row],[Datum]])</f>
        <v>2</v>
      </c>
      <c r="M3091" s="101">
        <f>IF(ISNUMBER(jaar_zip[[#This Row],[etmaaltemperatuur]]),IF(jaar_zip[[#This Row],[etmaaltemperatuur]]&lt;stookgrens,stookgrens-jaar_zip[[#This Row],[etmaaltemperatuur]],0),"")</f>
        <v>6.9</v>
      </c>
      <c r="N3091" s="101">
        <f>IF(ISNUMBER(jaar_zip[[#This Row],[graaddagen]]),IF(OR(MONTH(jaar_zip[[#This Row],[Datum]])=1,MONTH(jaar_zip[[#This Row],[Datum]])=2,MONTH(jaar_zip[[#This Row],[Datum]])=11,MONTH(jaar_zip[[#This Row],[Datum]])=12),1.1,IF(OR(MONTH(jaar_zip[[#This Row],[Datum]])=3,MONTH(jaar_zip[[#This Row],[Datum]])=10),1,0.8))*jaar_zip[[#This Row],[graaddagen]],"")</f>
        <v>7.5900000000000007</v>
      </c>
      <c r="O3091" s="101">
        <f>IF(ISNUMBER(jaar_zip[[#This Row],[etmaaltemperatuur]]),IF(jaar_zip[[#This Row],[etmaaltemperatuur]]&gt;stookgrens,jaar_zip[[#This Row],[etmaaltemperatuur]]-stookgrens,0),"")</f>
        <v>0</v>
      </c>
    </row>
    <row r="3092" spans="1:15" x14ac:dyDescent="0.3">
      <c r="A3092">
        <v>344</v>
      </c>
      <c r="B3092">
        <v>20240210</v>
      </c>
      <c r="C3092">
        <v>2.9</v>
      </c>
      <c r="D3092">
        <v>10.6</v>
      </c>
      <c r="E3092">
        <v>397</v>
      </c>
      <c r="F3092">
        <v>0.6</v>
      </c>
      <c r="G3092">
        <v>985.8</v>
      </c>
      <c r="H3092">
        <v>88</v>
      </c>
      <c r="I3092" s="101" t="s">
        <v>37</v>
      </c>
      <c r="J3092" s="1">
        <f>DATEVALUE(RIGHT(jaar_zip[[#This Row],[YYYYMMDD]],2)&amp;"-"&amp;MID(jaar_zip[[#This Row],[YYYYMMDD]],5,2)&amp;"-"&amp;LEFT(jaar_zip[[#This Row],[YYYYMMDD]],4))</f>
        <v>45332</v>
      </c>
      <c r="K3092" s="101" t="str">
        <f>IF(AND(VALUE(MONTH(jaar_zip[[#This Row],[Datum]]))=1,VALUE(WEEKNUM(jaar_zip[[#This Row],[Datum]],21))&gt;51),RIGHT(YEAR(jaar_zip[[#This Row],[Datum]])-1,2),RIGHT(YEAR(jaar_zip[[#This Row],[Datum]]),2))&amp;"-"&amp; TEXT(WEEKNUM(jaar_zip[[#This Row],[Datum]],21),"00")</f>
        <v>24-06</v>
      </c>
      <c r="L3092" s="101">
        <f>MONTH(jaar_zip[[#This Row],[Datum]])</f>
        <v>2</v>
      </c>
      <c r="M3092" s="101">
        <f>IF(ISNUMBER(jaar_zip[[#This Row],[etmaaltemperatuur]]),IF(jaar_zip[[#This Row],[etmaaltemperatuur]]&lt;stookgrens,stookgrens-jaar_zip[[#This Row],[etmaaltemperatuur]],0),"")</f>
        <v>7.4</v>
      </c>
      <c r="N3092" s="101">
        <f>IF(ISNUMBER(jaar_zip[[#This Row],[graaddagen]]),IF(OR(MONTH(jaar_zip[[#This Row],[Datum]])=1,MONTH(jaar_zip[[#This Row],[Datum]])=2,MONTH(jaar_zip[[#This Row],[Datum]])=11,MONTH(jaar_zip[[#This Row],[Datum]])=12),1.1,IF(OR(MONTH(jaar_zip[[#This Row],[Datum]])=3,MONTH(jaar_zip[[#This Row],[Datum]])=10),1,0.8))*jaar_zip[[#This Row],[graaddagen]],"")</f>
        <v>8.14</v>
      </c>
      <c r="O3092" s="101">
        <f>IF(ISNUMBER(jaar_zip[[#This Row],[etmaaltemperatuur]]),IF(jaar_zip[[#This Row],[etmaaltemperatuur]]&gt;stookgrens,jaar_zip[[#This Row],[etmaaltemperatuur]]-stookgrens,0),"")</f>
        <v>0</v>
      </c>
    </row>
    <row r="3093" spans="1:15" x14ac:dyDescent="0.3">
      <c r="A3093">
        <v>344</v>
      </c>
      <c r="B3093">
        <v>20240211</v>
      </c>
      <c r="C3093">
        <v>3</v>
      </c>
      <c r="D3093">
        <v>8.4</v>
      </c>
      <c r="E3093">
        <v>224</v>
      </c>
      <c r="F3093">
        <v>3.4</v>
      </c>
      <c r="G3093">
        <v>990.8</v>
      </c>
      <c r="H3093">
        <v>92</v>
      </c>
      <c r="I3093" s="101" t="s">
        <v>37</v>
      </c>
      <c r="J3093" s="1">
        <f>DATEVALUE(RIGHT(jaar_zip[[#This Row],[YYYYMMDD]],2)&amp;"-"&amp;MID(jaar_zip[[#This Row],[YYYYMMDD]],5,2)&amp;"-"&amp;LEFT(jaar_zip[[#This Row],[YYYYMMDD]],4))</f>
        <v>45333</v>
      </c>
      <c r="K3093" s="101" t="str">
        <f>IF(AND(VALUE(MONTH(jaar_zip[[#This Row],[Datum]]))=1,VALUE(WEEKNUM(jaar_zip[[#This Row],[Datum]],21))&gt;51),RIGHT(YEAR(jaar_zip[[#This Row],[Datum]])-1,2),RIGHT(YEAR(jaar_zip[[#This Row],[Datum]]),2))&amp;"-"&amp; TEXT(WEEKNUM(jaar_zip[[#This Row],[Datum]],21),"00")</f>
        <v>24-06</v>
      </c>
      <c r="L3093" s="101">
        <f>MONTH(jaar_zip[[#This Row],[Datum]])</f>
        <v>2</v>
      </c>
      <c r="M3093" s="101">
        <f>IF(ISNUMBER(jaar_zip[[#This Row],[etmaaltemperatuur]]),IF(jaar_zip[[#This Row],[etmaaltemperatuur]]&lt;stookgrens,stookgrens-jaar_zip[[#This Row],[etmaaltemperatuur]],0),"")</f>
        <v>9.6</v>
      </c>
      <c r="N3093" s="101">
        <f>IF(ISNUMBER(jaar_zip[[#This Row],[graaddagen]]),IF(OR(MONTH(jaar_zip[[#This Row],[Datum]])=1,MONTH(jaar_zip[[#This Row],[Datum]])=2,MONTH(jaar_zip[[#This Row],[Datum]])=11,MONTH(jaar_zip[[#This Row],[Datum]])=12),1.1,IF(OR(MONTH(jaar_zip[[#This Row],[Datum]])=3,MONTH(jaar_zip[[#This Row],[Datum]])=10),1,0.8))*jaar_zip[[#This Row],[graaddagen]],"")</f>
        <v>10.56</v>
      </c>
      <c r="O3093" s="101">
        <f>IF(ISNUMBER(jaar_zip[[#This Row],[etmaaltemperatuur]]),IF(jaar_zip[[#This Row],[etmaaltemperatuur]]&gt;stookgrens,jaar_zip[[#This Row],[etmaaltemperatuur]]-stookgrens,0),"")</f>
        <v>0</v>
      </c>
    </row>
    <row r="3094" spans="1:15" x14ac:dyDescent="0.3">
      <c r="A3094">
        <v>344</v>
      </c>
      <c r="B3094">
        <v>20240212</v>
      </c>
      <c r="C3094">
        <v>4</v>
      </c>
      <c r="D3094">
        <v>6.9</v>
      </c>
      <c r="E3094">
        <v>584</v>
      </c>
      <c r="F3094">
        <v>0</v>
      </c>
      <c r="G3094">
        <v>1005.2</v>
      </c>
      <c r="H3094">
        <v>85</v>
      </c>
      <c r="I3094" s="101" t="s">
        <v>37</v>
      </c>
      <c r="J3094" s="1">
        <f>DATEVALUE(RIGHT(jaar_zip[[#This Row],[YYYYMMDD]],2)&amp;"-"&amp;MID(jaar_zip[[#This Row],[YYYYMMDD]],5,2)&amp;"-"&amp;LEFT(jaar_zip[[#This Row],[YYYYMMDD]],4))</f>
        <v>45334</v>
      </c>
      <c r="K3094" s="101" t="str">
        <f>IF(AND(VALUE(MONTH(jaar_zip[[#This Row],[Datum]]))=1,VALUE(WEEKNUM(jaar_zip[[#This Row],[Datum]],21))&gt;51),RIGHT(YEAR(jaar_zip[[#This Row],[Datum]])-1,2),RIGHT(YEAR(jaar_zip[[#This Row],[Datum]]),2))&amp;"-"&amp; TEXT(WEEKNUM(jaar_zip[[#This Row],[Datum]],21),"00")</f>
        <v>24-07</v>
      </c>
      <c r="L3094" s="101">
        <f>MONTH(jaar_zip[[#This Row],[Datum]])</f>
        <v>2</v>
      </c>
      <c r="M3094" s="101">
        <f>IF(ISNUMBER(jaar_zip[[#This Row],[etmaaltemperatuur]]),IF(jaar_zip[[#This Row],[etmaaltemperatuur]]&lt;stookgrens,stookgrens-jaar_zip[[#This Row],[etmaaltemperatuur]],0),"")</f>
        <v>11.1</v>
      </c>
      <c r="N3094" s="101">
        <f>IF(ISNUMBER(jaar_zip[[#This Row],[graaddagen]]),IF(OR(MONTH(jaar_zip[[#This Row],[Datum]])=1,MONTH(jaar_zip[[#This Row],[Datum]])=2,MONTH(jaar_zip[[#This Row],[Datum]])=11,MONTH(jaar_zip[[#This Row],[Datum]])=12),1.1,IF(OR(MONTH(jaar_zip[[#This Row],[Datum]])=3,MONTH(jaar_zip[[#This Row],[Datum]])=10),1,0.8))*jaar_zip[[#This Row],[graaddagen]],"")</f>
        <v>12.21</v>
      </c>
      <c r="O3094" s="101">
        <f>IF(ISNUMBER(jaar_zip[[#This Row],[etmaaltemperatuur]]),IF(jaar_zip[[#This Row],[etmaaltemperatuur]]&gt;stookgrens,jaar_zip[[#This Row],[etmaaltemperatuur]]-stookgrens,0),"")</f>
        <v>0</v>
      </c>
    </row>
    <row r="3095" spans="1:15" x14ac:dyDescent="0.3">
      <c r="A3095">
        <v>344</v>
      </c>
      <c r="B3095">
        <v>20240213</v>
      </c>
      <c r="C3095">
        <v>5.6</v>
      </c>
      <c r="D3095">
        <v>7.2</v>
      </c>
      <c r="E3095">
        <v>546</v>
      </c>
      <c r="F3095">
        <v>2.5</v>
      </c>
      <c r="G3095">
        <v>1014.5</v>
      </c>
      <c r="H3095">
        <v>83</v>
      </c>
      <c r="I3095" s="101" t="s">
        <v>37</v>
      </c>
      <c r="J3095" s="1">
        <f>DATEVALUE(RIGHT(jaar_zip[[#This Row],[YYYYMMDD]],2)&amp;"-"&amp;MID(jaar_zip[[#This Row],[YYYYMMDD]],5,2)&amp;"-"&amp;LEFT(jaar_zip[[#This Row],[YYYYMMDD]],4))</f>
        <v>45335</v>
      </c>
      <c r="K3095" s="101" t="str">
        <f>IF(AND(VALUE(MONTH(jaar_zip[[#This Row],[Datum]]))=1,VALUE(WEEKNUM(jaar_zip[[#This Row],[Datum]],21))&gt;51),RIGHT(YEAR(jaar_zip[[#This Row],[Datum]])-1,2),RIGHT(YEAR(jaar_zip[[#This Row],[Datum]]),2))&amp;"-"&amp; TEXT(WEEKNUM(jaar_zip[[#This Row],[Datum]],21),"00")</f>
        <v>24-07</v>
      </c>
      <c r="L3095" s="101">
        <f>MONTH(jaar_zip[[#This Row],[Datum]])</f>
        <v>2</v>
      </c>
      <c r="M3095" s="101">
        <f>IF(ISNUMBER(jaar_zip[[#This Row],[etmaaltemperatuur]]),IF(jaar_zip[[#This Row],[etmaaltemperatuur]]&lt;stookgrens,stookgrens-jaar_zip[[#This Row],[etmaaltemperatuur]],0),"")</f>
        <v>10.8</v>
      </c>
      <c r="N3095" s="101">
        <f>IF(ISNUMBER(jaar_zip[[#This Row],[graaddagen]]),IF(OR(MONTH(jaar_zip[[#This Row],[Datum]])=1,MONTH(jaar_zip[[#This Row],[Datum]])=2,MONTH(jaar_zip[[#This Row],[Datum]])=11,MONTH(jaar_zip[[#This Row],[Datum]])=12),1.1,IF(OR(MONTH(jaar_zip[[#This Row],[Datum]])=3,MONTH(jaar_zip[[#This Row],[Datum]])=10),1,0.8))*jaar_zip[[#This Row],[graaddagen]],"")</f>
        <v>11.880000000000003</v>
      </c>
      <c r="O3095" s="101">
        <f>IF(ISNUMBER(jaar_zip[[#This Row],[etmaaltemperatuur]]),IF(jaar_zip[[#This Row],[etmaaltemperatuur]]&gt;stookgrens,jaar_zip[[#This Row],[etmaaltemperatuur]]-stookgrens,0),"")</f>
        <v>0</v>
      </c>
    </row>
    <row r="3096" spans="1:15" x14ac:dyDescent="0.3">
      <c r="A3096">
        <v>344</v>
      </c>
      <c r="B3096">
        <v>20240214</v>
      </c>
      <c r="C3096">
        <v>7.7</v>
      </c>
      <c r="D3096">
        <v>11.4</v>
      </c>
      <c r="E3096">
        <v>140</v>
      </c>
      <c r="F3096">
        <v>5.5</v>
      </c>
      <c r="G3096">
        <v>1014.3</v>
      </c>
      <c r="H3096">
        <v>93</v>
      </c>
      <c r="I3096" s="101" t="s">
        <v>37</v>
      </c>
      <c r="J3096" s="1">
        <f>DATEVALUE(RIGHT(jaar_zip[[#This Row],[YYYYMMDD]],2)&amp;"-"&amp;MID(jaar_zip[[#This Row],[YYYYMMDD]],5,2)&amp;"-"&amp;LEFT(jaar_zip[[#This Row],[YYYYMMDD]],4))</f>
        <v>45336</v>
      </c>
      <c r="K3096" s="101" t="str">
        <f>IF(AND(VALUE(MONTH(jaar_zip[[#This Row],[Datum]]))=1,VALUE(WEEKNUM(jaar_zip[[#This Row],[Datum]],21))&gt;51),RIGHT(YEAR(jaar_zip[[#This Row],[Datum]])-1,2),RIGHT(YEAR(jaar_zip[[#This Row],[Datum]]),2))&amp;"-"&amp; TEXT(WEEKNUM(jaar_zip[[#This Row],[Datum]],21),"00")</f>
        <v>24-07</v>
      </c>
      <c r="L3096" s="101">
        <f>MONTH(jaar_zip[[#This Row],[Datum]])</f>
        <v>2</v>
      </c>
      <c r="M3096" s="101">
        <f>IF(ISNUMBER(jaar_zip[[#This Row],[etmaaltemperatuur]]),IF(jaar_zip[[#This Row],[etmaaltemperatuur]]&lt;stookgrens,stookgrens-jaar_zip[[#This Row],[etmaaltemperatuur]],0),"")</f>
        <v>6.6</v>
      </c>
      <c r="N3096" s="101">
        <f>IF(ISNUMBER(jaar_zip[[#This Row],[graaddagen]]),IF(OR(MONTH(jaar_zip[[#This Row],[Datum]])=1,MONTH(jaar_zip[[#This Row],[Datum]])=2,MONTH(jaar_zip[[#This Row],[Datum]])=11,MONTH(jaar_zip[[#This Row],[Datum]])=12),1.1,IF(OR(MONTH(jaar_zip[[#This Row],[Datum]])=3,MONTH(jaar_zip[[#This Row],[Datum]])=10),1,0.8))*jaar_zip[[#This Row],[graaddagen]],"")</f>
        <v>7.26</v>
      </c>
      <c r="O3096" s="101">
        <f>IF(ISNUMBER(jaar_zip[[#This Row],[etmaaltemperatuur]]),IF(jaar_zip[[#This Row],[etmaaltemperatuur]]&gt;stookgrens,jaar_zip[[#This Row],[etmaaltemperatuur]]-stookgrens,0),"")</f>
        <v>0</v>
      </c>
    </row>
    <row r="3097" spans="1:15" x14ac:dyDescent="0.3">
      <c r="A3097">
        <v>344</v>
      </c>
      <c r="B3097">
        <v>20240215</v>
      </c>
      <c r="C3097">
        <v>4.7</v>
      </c>
      <c r="D3097">
        <v>13.3</v>
      </c>
      <c r="E3097">
        <v>497</v>
      </c>
      <c r="F3097">
        <v>8.1999999999999993</v>
      </c>
      <c r="G3097">
        <v>1012</v>
      </c>
      <c r="H3097">
        <v>83</v>
      </c>
      <c r="I3097" s="101" t="s">
        <v>37</v>
      </c>
      <c r="J3097" s="1">
        <f>DATEVALUE(RIGHT(jaar_zip[[#This Row],[YYYYMMDD]],2)&amp;"-"&amp;MID(jaar_zip[[#This Row],[YYYYMMDD]],5,2)&amp;"-"&amp;LEFT(jaar_zip[[#This Row],[YYYYMMDD]],4))</f>
        <v>45337</v>
      </c>
      <c r="K3097" s="101" t="str">
        <f>IF(AND(VALUE(MONTH(jaar_zip[[#This Row],[Datum]]))=1,VALUE(WEEKNUM(jaar_zip[[#This Row],[Datum]],21))&gt;51),RIGHT(YEAR(jaar_zip[[#This Row],[Datum]])-1,2),RIGHT(YEAR(jaar_zip[[#This Row],[Datum]]),2))&amp;"-"&amp; TEXT(WEEKNUM(jaar_zip[[#This Row],[Datum]],21),"00")</f>
        <v>24-07</v>
      </c>
      <c r="L3097" s="101">
        <f>MONTH(jaar_zip[[#This Row],[Datum]])</f>
        <v>2</v>
      </c>
      <c r="M3097" s="101">
        <f>IF(ISNUMBER(jaar_zip[[#This Row],[etmaaltemperatuur]]),IF(jaar_zip[[#This Row],[etmaaltemperatuur]]&lt;stookgrens,stookgrens-jaar_zip[[#This Row],[etmaaltemperatuur]],0),"")</f>
        <v>4.6999999999999993</v>
      </c>
      <c r="N3097" s="101">
        <f>IF(ISNUMBER(jaar_zip[[#This Row],[graaddagen]]),IF(OR(MONTH(jaar_zip[[#This Row],[Datum]])=1,MONTH(jaar_zip[[#This Row],[Datum]])=2,MONTH(jaar_zip[[#This Row],[Datum]])=11,MONTH(jaar_zip[[#This Row],[Datum]])=12),1.1,IF(OR(MONTH(jaar_zip[[#This Row],[Datum]])=3,MONTH(jaar_zip[[#This Row],[Datum]])=10),1,0.8))*jaar_zip[[#This Row],[graaddagen]],"")</f>
        <v>5.17</v>
      </c>
      <c r="O3097" s="101">
        <f>IF(ISNUMBER(jaar_zip[[#This Row],[etmaaltemperatuur]]),IF(jaar_zip[[#This Row],[etmaaltemperatuur]]&gt;stookgrens,jaar_zip[[#This Row],[etmaaltemperatuur]]-stookgrens,0),"")</f>
        <v>0</v>
      </c>
    </row>
    <row r="3098" spans="1:15" x14ac:dyDescent="0.3">
      <c r="A3098">
        <v>344</v>
      </c>
      <c r="B3098">
        <v>20240216</v>
      </c>
      <c r="C3098">
        <v>3.9</v>
      </c>
      <c r="D3098">
        <v>11.2</v>
      </c>
      <c r="E3098">
        <v>288</v>
      </c>
      <c r="F3098">
        <v>2.2999999999999998</v>
      </c>
      <c r="G3098">
        <v>1014.6</v>
      </c>
      <c r="H3098">
        <v>85</v>
      </c>
      <c r="I3098" s="101" t="s">
        <v>37</v>
      </c>
      <c r="J3098" s="1">
        <f>DATEVALUE(RIGHT(jaar_zip[[#This Row],[YYYYMMDD]],2)&amp;"-"&amp;MID(jaar_zip[[#This Row],[YYYYMMDD]],5,2)&amp;"-"&amp;LEFT(jaar_zip[[#This Row],[YYYYMMDD]],4))</f>
        <v>45338</v>
      </c>
      <c r="K3098" s="101" t="str">
        <f>IF(AND(VALUE(MONTH(jaar_zip[[#This Row],[Datum]]))=1,VALUE(WEEKNUM(jaar_zip[[#This Row],[Datum]],21))&gt;51),RIGHT(YEAR(jaar_zip[[#This Row],[Datum]])-1,2),RIGHT(YEAR(jaar_zip[[#This Row],[Datum]]),2))&amp;"-"&amp; TEXT(WEEKNUM(jaar_zip[[#This Row],[Datum]],21),"00")</f>
        <v>24-07</v>
      </c>
      <c r="L3098" s="101">
        <f>MONTH(jaar_zip[[#This Row],[Datum]])</f>
        <v>2</v>
      </c>
      <c r="M3098" s="101">
        <f>IF(ISNUMBER(jaar_zip[[#This Row],[etmaaltemperatuur]]),IF(jaar_zip[[#This Row],[etmaaltemperatuur]]&lt;stookgrens,stookgrens-jaar_zip[[#This Row],[etmaaltemperatuur]],0),"")</f>
        <v>6.8000000000000007</v>
      </c>
      <c r="N3098" s="101">
        <f>IF(ISNUMBER(jaar_zip[[#This Row],[graaddagen]]),IF(OR(MONTH(jaar_zip[[#This Row],[Datum]])=1,MONTH(jaar_zip[[#This Row],[Datum]])=2,MONTH(jaar_zip[[#This Row],[Datum]])=11,MONTH(jaar_zip[[#This Row],[Datum]])=12),1.1,IF(OR(MONTH(jaar_zip[[#This Row],[Datum]])=3,MONTH(jaar_zip[[#This Row],[Datum]])=10),1,0.8))*jaar_zip[[#This Row],[graaddagen]],"")</f>
        <v>7.4800000000000013</v>
      </c>
      <c r="O3098" s="101">
        <f>IF(ISNUMBER(jaar_zip[[#This Row],[etmaaltemperatuur]]),IF(jaar_zip[[#This Row],[etmaaltemperatuur]]&gt;stookgrens,jaar_zip[[#This Row],[etmaaltemperatuur]]-stookgrens,0),"")</f>
        <v>0</v>
      </c>
    </row>
    <row r="3099" spans="1:15" x14ac:dyDescent="0.3">
      <c r="A3099">
        <v>344</v>
      </c>
      <c r="B3099">
        <v>20240217</v>
      </c>
      <c r="C3099">
        <v>3</v>
      </c>
      <c r="D3099">
        <v>10.6</v>
      </c>
      <c r="E3099">
        <v>396</v>
      </c>
      <c r="F3099">
        <v>0.1</v>
      </c>
      <c r="G3099">
        <v>1030</v>
      </c>
      <c r="H3099">
        <v>85</v>
      </c>
      <c r="I3099" s="101" t="s">
        <v>37</v>
      </c>
      <c r="J3099" s="1">
        <f>DATEVALUE(RIGHT(jaar_zip[[#This Row],[YYYYMMDD]],2)&amp;"-"&amp;MID(jaar_zip[[#This Row],[YYYYMMDD]],5,2)&amp;"-"&amp;LEFT(jaar_zip[[#This Row],[YYYYMMDD]],4))</f>
        <v>45339</v>
      </c>
      <c r="K3099" s="101" t="str">
        <f>IF(AND(VALUE(MONTH(jaar_zip[[#This Row],[Datum]]))=1,VALUE(WEEKNUM(jaar_zip[[#This Row],[Datum]],21))&gt;51),RIGHT(YEAR(jaar_zip[[#This Row],[Datum]])-1,2),RIGHT(YEAR(jaar_zip[[#This Row],[Datum]]),2))&amp;"-"&amp; TEXT(WEEKNUM(jaar_zip[[#This Row],[Datum]],21),"00")</f>
        <v>24-07</v>
      </c>
      <c r="L3099" s="101">
        <f>MONTH(jaar_zip[[#This Row],[Datum]])</f>
        <v>2</v>
      </c>
      <c r="M3099" s="101">
        <f>IF(ISNUMBER(jaar_zip[[#This Row],[etmaaltemperatuur]]),IF(jaar_zip[[#This Row],[etmaaltemperatuur]]&lt;stookgrens,stookgrens-jaar_zip[[#This Row],[etmaaltemperatuur]],0),"")</f>
        <v>7.4</v>
      </c>
      <c r="N3099" s="101">
        <f>IF(ISNUMBER(jaar_zip[[#This Row],[graaddagen]]),IF(OR(MONTH(jaar_zip[[#This Row],[Datum]])=1,MONTH(jaar_zip[[#This Row],[Datum]])=2,MONTH(jaar_zip[[#This Row],[Datum]])=11,MONTH(jaar_zip[[#This Row],[Datum]])=12),1.1,IF(OR(MONTH(jaar_zip[[#This Row],[Datum]])=3,MONTH(jaar_zip[[#This Row],[Datum]])=10),1,0.8))*jaar_zip[[#This Row],[graaddagen]],"")</f>
        <v>8.14</v>
      </c>
      <c r="O3099" s="101">
        <f>IF(ISNUMBER(jaar_zip[[#This Row],[etmaaltemperatuur]]),IF(jaar_zip[[#This Row],[etmaaltemperatuur]]&gt;stookgrens,jaar_zip[[#This Row],[etmaaltemperatuur]]-stookgrens,0),"")</f>
        <v>0</v>
      </c>
    </row>
    <row r="3100" spans="1:15" x14ac:dyDescent="0.3">
      <c r="A3100">
        <v>344</v>
      </c>
      <c r="B3100">
        <v>20240218</v>
      </c>
      <c r="C3100">
        <v>6.8</v>
      </c>
      <c r="D3100">
        <v>9.5</v>
      </c>
      <c r="E3100">
        <v>139</v>
      </c>
      <c r="F3100">
        <v>16</v>
      </c>
      <c r="G3100">
        <v>1023.9</v>
      </c>
      <c r="H3100">
        <v>91</v>
      </c>
      <c r="I3100" s="101" t="s">
        <v>37</v>
      </c>
      <c r="J3100" s="1">
        <f>DATEVALUE(RIGHT(jaar_zip[[#This Row],[YYYYMMDD]],2)&amp;"-"&amp;MID(jaar_zip[[#This Row],[YYYYMMDD]],5,2)&amp;"-"&amp;LEFT(jaar_zip[[#This Row],[YYYYMMDD]],4))</f>
        <v>45340</v>
      </c>
      <c r="K3100" s="101" t="str">
        <f>IF(AND(VALUE(MONTH(jaar_zip[[#This Row],[Datum]]))=1,VALUE(WEEKNUM(jaar_zip[[#This Row],[Datum]],21))&gt;51),RIGHT(YEAR(jaar_zip[[#This Row],[Datum]])-1,2),RIGHT(YEAR(jaar_zip[[#This Row],[Datum]]),2))&amp;"-"&amp; TEXT(WEEKNUM(jaar_zip[[#This Row],[Datum]],21),"00")</f>
        <v>24-07</v>
      </c>
      <c r="L3100" s="101">
        <f>MONTH(jaar_zip[[#This Row],[Datum]])</f>
        <v>2</v>
      </c>
      <c r="M3100" s="101">
        <f>IF(ISNUMBER(jaar_zip[[#This Row],[etmaaltemperatuur]]),IF(jaar_zip[[#This Row],[etmaaltemperatuur]]&lt;stookgrens,stookgrens-jaar_zip[[#This Row],[etmaaltemperatuur]],0),"")</f>
        <v>8.5</v>
      </c>
      <c r="N3100" s="101">
        <f>IF(ISNUMBER(jaar_zip[[#This Row],[graaddagen]]),IF(OR(MONTH(jaar_zip[[#This Row],[Datum]])=1,MONTH(jaar_zip[[#This Row],[Datum]])=2,MONTH(jaar_zip[[#This Row],[Datum]])=11,MONTH(jaar_zip[[#This Row],[Datum]])=12),1.1,IF(OR(MONTH(jaar_zip[[#This Row],[Datum]])=3,MONTH(jaar_zip[[#This Row],[Datum]])=10),1,0.8))*jaar_zip[[#This Row],[graaddagen]],"")</f>
        <v>9.3500000000000014</v>
      </c>
      <c r="O3100" s="101">
        <f>IF(ISNUMBER(jaar_zip[[#This Row],[etmaaltemperatuur]]),IF(jaar_zip[[#This Row],[etmaaltemperatuur]]&gt;stookgrens,jaar_zip[[#This Row],[etmaaltemperatuur]]-stookgrens,0),"")</f>
        <v>0</v>
      </c>
    </row>
    <row r="3101" spans="1:15" x14ac:dyDescent="0.3">
      <c r="A3101">
        <v>344</v>
      </c>
      <c r="B3101">
        <v>20240219</v>
      </c>
      <c r="C3101">
        <v>4.4000000000000004</v>
      </c>
      <c r="D3101">
        <v>8.8000000000000007</v>
      </c>
      <c r="E3101">
        <v>254</v>
      </c>
      <c r="F3101">
        <v>0.9</v>
      </c>
      <c r="G3101">
        <v>1026.9000000000001</v>
      </c>
      <c r="H3101">
        <v>88</v>
      </c>
      <c r="I3101" s="101" t="s">
        <v>37</v>
      </c>
      <c r="J3101" s="1">
        <f>DATEVALUE(RIGHT(jaar_zip[[#This Row],[YYYYMMDD]],2)&amp;"-"&amp;MID(jaar_zip[[#This Row],[YYYYMMDD]],5,2)&amp;"-"&amp;LEFT(jaar_zip[[#This Row],[YYYYMMDD]],4))</f>
        <v>45341</v>
      </c>
      <c r="K3101" s="101" t="str">
        <f>IF(AND(VALUE(MONTH(jaar_zip[[#This Row],[Datum]]))=1,VALUE(WEEKNUM(jaar_zip[[#This Row],[Datum]],21))&gt;51),RIGHT(YEAR(jaar_zip[[#This Row],[Datum]])-1,2),RIGHT(YEAR(jaar_zip[[#This Row],[Datum]]),2))&amp;"-"&amp; TEXT(WEEKNUM(jaar_zip[[#This Row],[Datum]],21),"00")</f>
        <v>24-08</v>
      </c>
      <c r="L3101" s="101">
        <f>MONTH(jaar_zip[[#This Row],[Datum]])</f>
        <v>2</v>
      </c>
      <c r="M3101" s="101">
        <f>IF(ISNUMBER(jaar_zip[[#This Row],[etmaaltemperatuur]]),IF(jaar_zip[[#This Row],[etmaaltemperatuur]]&lt;stookgrens,stookgrens-jaar_zip[[#This Row],[etmaaltemperatuur]],0),"")</f>
        <v>9.1999999999999993</v>
      </c>
      <c r="N3101" s="101">
        <f>IF(ISNUMBER(jaar_zip[[#This Row],[graaddagen]]),IF(OR(MONTH(jaar_zip[[#This Row],[Datum]])=1,MONTH(jaar_zip[[#This Row],[Datum]])=2,MONTH(jaar_zip[[#This Row],[Datum]])=11,MONTH(jaar_zip[[#This Row],[Datum]])=12),1.1,IF(OR(MONTH(jaar_zip[[#This Row],[Datum]])=3,MONTH(jaar_zip[[#This Row],[Datum]])=10),1,0.8))*jaar_zip[[#This Row],[graaddagen]],"")</f>
        <v>10.119999999999999</v>
      </c>
      <c r="O3101" s="101">
        <f>IF(ISNUMBER(jaar_zip[[#This Row],[etmaaltemperatuur]]),IF(jaar_zip[[#This Row],[etmaaltemperatuur]]&gt;stookgrens,jaar_zip[[#This Row],[etmaaltemperatuur]]-stookgrens,0),"")</f>
        <v>0</v>
      </c>
    </row>
    <row r="3102" spans="1:15" x14ac:dyDescent="0.3">
      <c r="A3102">
        <v>344</v>
      </c>
      <c r="B3102">
        <v>20240220</v>
      </c>
      <c r="C3102">
        <v>6.1</v>
      </c>
      <c r="D3102">
        <v>8.9</v>
      </c>
      <c r="E3102">
        <v>549</v>
      </c>
      <c r="F3102">
        <v>-0.1</v>
      </c>
      <c r="G3102">
        <v>1025.5999999999999</v>
      </c>
      <c r="H3102">
        <v>85</v>
      </c>
      <c r="I3102" s="101" t="s">
        <v>37</v>
      </c>
      <c r="J3102" s="1">
        <f>DATEVALUE(RIGHT(jaar_zip[[#This Row],[YYYYMMDD]],2)&amp;"-"&amp;MID(jaar_zip[[#This Row],[YYYYMMDD]],5,2)&amp;"-"&amp;LEFT(jaar_zip[[#This Row],[YYYYMMDD]],4))</f>
        <v>45342</v>
      </c>
      <c r="K3102" s="101" t="str">
        <f>IF(AND(VALUE(MONTH(jaar_zip[[#This Row],[Datum]]))=1,VALUE(WEEKNUM(jaar_zip[[#This Row],[Datum]],21))&gt;51),RIGHT(YEAR(jaar_zip[[#This Row],[Datum]])-1,2),RIGHT(YEAR(jaar_zip[[#This Row],[Datum]]),2))&amp;"-"&amp; TEXT(WEEKNUM(jaar_zip[[#This Row],[Datum]],21),"00")</f>
        <v>24-08</v>
      </c>
      <c r="L3102" s="101">
        <f>MONTH(jaar_zip[[#This Row],[Datum]])</f>
        <v>2</v>
      </c>
      <c r="M3102" s="101">
        <f>IF(ISNUMBER(jaar_zip[[#This Row],[etmaaltemperatuur]]),IF(jaar_zip[[#This Row],[etmaaltemperatuur]]&lt;stookgrens,stookgrens-jaar_zip[[#This Row],[etmaaltemperatuur]],0),"")</f>
        <v>9.1</v>
      </c>
      <c r="N3102" s="101">
        <f>IF(ISNUMBER(jaar_zip[[#This Row],[graaddagen]]),IF(OR(MONTH(jaar_zip[[#This Row],[Datum]])=1,MONTH(jaar_zip[[#This Row],[Datum]])=2,MONTH(jaar_zip[[#This Row],[Datum]])=11,MONTH(jaar_zip[[#This Row],[Datum]])=12),1.1,IF(OR(MONTH(jaar_zip[[#This Row],[Datum]])=3,MONTH(jaar_zip[[#This Row],[Datum]])=10),1,0.8))*jaar_zip[[#This Row],[graaddagen]],"")</f>
        <v>10.01</v>
      </c>
      <c r="O3102" s="101">
        <f>IF(ISNUMBER(jaar_zip[[#This Row],[etmaaltemperatuur]]),IF(jaar_zip[[#This Row],[etmaaltemperatuur]]&gt;stookgrens,jaar_zip[[#This Row],[etmaaltemperatuur]]-stookgrens,0),"")</f>
        <v>0</v>
      </c>
    </row>
    <row r="3103" spans="1:15" x14ac:dyDescent="0.3">
      <c r="A3103">
        <v>344</v>
      </c>
      <c r="B3103">
        <v>20240221</v>
      </c>
      <c r="C3103">
        <v>7.3</v>
      </c>
      <c r="D3103">
        <v>9.4</v>
      </c>
      <c r="E3103">
        <v>251</v>
      </c>
      <c r="F3103">
        <v>7.8</v>
      </c>
      <c r="G3103">
        <v>1009.6</v>
      </c>
      <c r="H3103">
        <v>88</v>
      </c>
      <c r="I3103" s="101" t="s">
        <v>37</v>
      </c>
      <c r="J3103" s="1">
        <f>DATEVALUE(RIGHT(jaar_zip[[#This Row],[YYYYMMDD]],2)&amp;"-"&amp;MID(jaar_zip[[#This Row],[YYYYMMDD]],5,2)&amp;"-"&amp;LEFT(jaar_zip[[#This Row],[YYYYMMDD]],4))</f>
        <v>45343</v>
      </c>
      <c r="K3103" s="101" t="str">
        <f>IF(AND(VALUE(MONTH(jaar_zip[[#This Row],[Datum]]))=1,VALUE(WEEKNUM(jaar_zip[[#This Row],[Datum]],21))&gt;51),RIGHT(YEAR(jaar_zip[[#This Row],[Datum]])-1,2),RIGHT(YEAR(jaar_zip[[#This Row],[Datum]]),2))&amp;"-"&amp; TEXT(WEEKNUM(jaar_zip[[#This Row],[Datum]],21),"00")</f>
        <v>24-08</v>
      </c>
      <c r="L3103" s="101">
        <f>MONTH(jaar_zip[[#This Row],[Datum]])</f>
        <v>2</v>
      </c>
      <c r="M3103" s="101">
        <f>IF(ISNUMBER(jaar_zip[[#This Row],[etmaaltemperatuur]]),IF(jaar_zip[[#This Row],[etmaaltemperatuur]]&lt;stookgrens,stookgrens-jaar_zip[[#This Row],[etmaaltemperatuur]],0),"")</f>
        <v>8.6</v>
      </c>
      <c r="N3103" s="101">
        <f>IF(ISNUMBER(jaar_zip[[#This Row],[graaddagen]]),IF(OR(MONTH(jaar_zip[[#This Row],[Datum]])=1,MONTH(jaar_zip[[#This Row],[Datum]])=2,MONTH(jaar_zip[[#This Row],[Datum]])=11,MONTH(jaar_zip[[#This Row],[Datum]])=12),1.1,IF(OR(MONTH(jaar_zip[[#This Row],[Datum]])=3,MONTH(jaar_zip[[#This Row],[Datum]])=10),1,0.8))*jaar_zip[[#This Row],[graaddagen]],"")</f>
        <v>9.4600000000000009</v>
      </c>
      <c r="O3103" s="101">
        <f>IF(ISNUMBER(jaar_zip[[#This Row],[etmaaltemperatuur]]),IF(jaar_zip[[#This Row],[etmaaltemperatuur]]&gt;stookgrens,jaar_zip[[#This Row],[etmaaltemperatuur]]-stookgrens,0),"")</f>
        <v>0</v>
      </c>
    </row>
    <row r="3104" spans="1:15" x14ac:dyDescent="0.3">
      <c r="A3104">
        <v>344</v>
      </c>
      <c r="B3104">
        <v>20240222</v>
      </c>
      <c r="C3104">
        <v>7.5</v>
      </c>
      <c r="D3104">
        <v>9.8000000000000007</v>
      </c>
      <c r="E3104">
        <v>308</v>
      </c>
      <c r="F3104">
        <v>7.2</v>
      </c>
      <c r="G3104">
        <v>985.7</v>
      </c>
      <c r="H3104">
        <v>88</v>
      </c>
      <c r="I3104" s="101" t="s">
        <v>37</v>
      </c>
      <c r="J3104" s="1">
        <f>DATEVALUE(RIGHT(jaar_zip[[#This Row],[YYYYMMDD]],2)&amp;"-"&amp;MID(jaar_zip[[#This Row],[YYYYMMDD]],5,2)&amp;"-"&amp;LEFT(jaar_zip[[#This Row],[YYYYMMDD]],4))</f>
        <v>45344</v>
      </c>
      <c r="K3104" s="101" t="str">
        <f>IF(AND(VALUE(MONTH(jaar_zip[[#This Row],[Datum]]))=1,VALUE(WEEKNUM(jaar_zip[[#This Row],[Datum]],21))&gt;51),RIGHT(YEAR(jaar_zip[[#This Row],[Datum]])-1,2),RIGHT(YEAR(jaar_zip[[#This Row],[Datum]]),2))&amp;"-"&amp; TEXT(WEEKNUM(jaar_zip[[#This Row],[Datum]],21),"00")</f>
        <v>24-08</v>
      </c>
      <c r="L3104" s="101">
        <f>MONTH(jaar_zip[[#This Row],[Datum]])</f>
        <v>2</v>
      </c>
      <c r="M3104" s="101">
        <f>IF(ISNUMBER(jaar_zip[[#This Row],[etmaaltemperatuur]]),IF(jaar_zip[[#This Row],[etmaaltemperatuur]]&lt;stookgrens,stookgrens-jaar_zip[[#This Row],[etmaaltemperatuur]],0),"")</f>
        <v>8.1999999999999993</v>
      </c>
      <c r="N3104" s="101">
        <f>IF(ISNUMBER(jaar_zip[[#This Row],[graaddagen]]),IF(OR(MONTH(jaar_zip[[#This Row],[Datum]])=1,MONTH(jaar_zip[[#This Row],[Datum]])=2,MONTH(jaar_zip[[#This Row],[Datum]])=11,MONTH(jaar_zip[[#This Row],[Datum]])=12),1.1,IF(OR(MONTH(jaar_zip[[#This Row],[Datum]])=3,MONTH(jaar_zip[[#This Row],[Datum]])=10),1,0.8))*jaar_zip[[#This Row],[graaddagen]],"")</f>
        <v>9.02</v>
      </c>
      <c r="O3104" s="101">
        <f>IF(ISNUMBER(jaar_zip[[#This Row],[etmaaltemperatuur]]),IF(jaar_zip[[#This Row],[etmaaltemperatuur]]&gt;stookgrens,jaar_zip[[#This Row],[etmaaltemperatuur]]-stookgrens,0),"")</f>
        <v>0</v>
      </c>
    </row>
    <row r="3105" spans="1:15" x14ac:dyDescent="0.3">
      <c r="A3105">
        <v>344</v>
      </c>
      <c r="B3105">
        <v>20240223</v>
      </c>
      <c r="C3105">
        <v>7.5</v>
      </c>
      <c r="D3105">
        <v>6.2</v>
      </c>
      <c r="E3105">
        <v>494</v>
      </c>
      <c r="F3105">
        <v>3.2</v>
      </c>
      <c r="G3105">
        <v>989.7</v>
      </c>
      <c r="H3105">
        <v>81</v>
      </c>
      <c r="I3105" s="101" t="s">
        <v>37</v>
      </c>
      <c r="J3105" s="1">
        <f>DATEVALUE(RIGHT(jaar_zip[[#This Row],[YYYYMMDD]],2)&amp;"-"&amp;MID(jaar_zip[[#This Row],[YYYYMMDD]],5,2)&amp;"-"&amp;LEFT(jaar_zip[[#This Row],[YYYYMMDD]],4))</f>
        <v>45345</v>
      </c>
      <c r="K3105" s="101" t="str">
        <f>IF(AND(VALUE(MONTH(jaar_zip[[#This Row],[Datum]]))=1,VALUE(WEEKNUM(jaar_zip[[#This Row],[Datum]],21))&gt;51),RIGHT(YEAR(jaar_zip[[#This Row],[Datum]])-1,2),RIGHT(YEAR(jaar_zip[[#This Row],[Datum]]),2))&amp;"-"&amp; TEXT(WEEKNUM(jaar_zip[[#This Row],[Datum]],21),"00")</f>
        <v>24-08</v>
      </c>
      <c r="L3105" s="101">
        <f>MONTH(jaar_zip[[#This Row],[Datum]])</f>
        <v>2</v>
      </c>
      <c r="M3105" s="101">
        <f>IF(ISNUMBER(jaar_zip[[#This Row],[etmaaltemperatuur]]),IF(jaar_zip[[#This Row],[etmaaltemperatuur]]&lt;stookgrens,stookgrens-jaar_zip[[#This Row],[etmaaltemperatuur]],0),"")</f>
        <v>11.8</v>
      </c>
      <c r="N3105" s="101">
        <f>IF(ISNUMBER(jaar_zip[[#This Row],[graaddagen]]),IF(OR(MONTH(jaar_zip[[#This Row],[Datum]])=1,MONTH(jaar_zip[[#This Row],[Datum]])=2,MONTH(jaar_zip[[#This Row],[Datum]])=11,MONTH(jaar_zip[[#This Row],[Datum]])=12),1.1,IF(OR(MONTH(jaar_zip[[#This Row],[Datum]])=3,MONTH(jaar_zip[[#This Row],[Datum]])=10),1,0.8))*jaar_zip[[#This Row],[graaddagen]],"")</f>
        <v>12.980000000000002</v>
      </c>
      <c r="O3105" s="101">
        <f>IF(ISNUMBER(jaar_zip[[#This Row],[etmaaltemperatuur]]),IF(jaar_zip[[#This Row],[etmaaltemperatuur]]&gt;stookgrens,jaar_zip[[#This Row],[etmaaltemperatuur]]-stookgrens,0),"")</f>
        <v>0</v>
      </c>
    </row>
    <row r="3106" spans="1:15" x14ac:dyDescent="0.3">
      <c r="A3106">
        <v>344</v>
      </c>
      <c r="B3106">
        <v>20240224</v>
      </c>
      <c r="C3106">
        <v>4.5999999999999996</v>
      </c>
      <c r="D3106">
        <v>5.2</v>
      </c>
      <c r="E3106">
        <v>300</v>
      </c>
      <c r="F3106">
        <v>7.5</v>
      </c>
      <c r="G3106">
        <v>997.2</v>
      </c>
      <c r="H3106">
        <v>86</v>
      </c>
      <c r="I3106" s="101" t="s">
        <v>37</v>
      </c>
      <c r="J3106" s="1">
        <f>DATEVALUE(RIGHT(jaar_zip[[#This Row],[YYYYMMDD]],2)&amp;"-"&amp;MID(jaar_zip[[#This Row],[YYYYMMDD]],5,2)&amp;"-"&amp;LEFT(jaar_zip[[#This Row],[YYYYMMDD]],4))</f>
        <v>45346</v>
      </c>
      <c r="K3106" s="101" t="str">
        <f>IF(AND(VALUE(MONTH(jaar_zip[[#This Row],[Datum]]))=1,VALUE(WEEKNUM(jaar_zip[[#This Row],[Datum]],21))&gt;51),RIGHT(YEAR(jaar_zip[[#This Row],[Datum]])-1,2),RIGHT(YEAR(jaar_zip[[#This Row],[Datum]]),2))&amp;"-"&amp; TEXT(WEEKNUM(jaar_zip[[#This Row],[Datum]],21),"00")</f>
        <v>24-08</v>
      </c>
      <c r="L3106" s="101">
        <f>MONTH(jaar_zip[[#This Row],[Datum]])</f>
        <v>2</v>
      </c>
      <c r="M3106" s="101">
        <f>IF(ISNUMBER(jaar_zip[[#This Row],[etmaaltemperatuur]]),IF(jaar_zip[[#This Row],[etmaaltemperatuur]]&lt;stookgrens,stookgrens-jaar_zip[[#This Row],[etmaaltemperatuur]],0),"")</f>
        <v>12.8</v>
      </c>
      <c r="N3106" s="101">
        <f>IF(ISNUMBER(jaar_zip[[#This Row],[graaddagen]]),IF(OR(MONTH(jaar_zip[[#This Row],[Datum]])=1,MONTH(jaar_zip[[#This Row],[Datum]])=2,MONTH(jaar_zip[[#This Row],[Datum]])=11,MONTH(jaar_zip[[#This Row],[Datum]])=12),1.1,IF(OR(MONTH(jaar_zip[[#This Row],[Datum]])=3,MONTH(jaar_zip[[#This Row],[Datum]])=10),1,0.8))*jaar_zip[[#This Row],[graaddagen]],"")</f>
        <v>14.080000000000002</v>
      </c>
      <c r="O3106" s="101">
        <f>IF(ISNUMBER(jaar_zip[[#This Row],[etmaaltemperatuur]]),IF(jaar_zip[[#This Row],[etmaaltemperatuur]]&gt;stookgrens,jaar_zip[[#This Row],[etmaaltemperatuur]]-stookgrens,0),"")</f>
        <v>0</v>
      </c>
    </row>
    <row r="3107" spans="1:15" x14ac:dyDescent="0.3">
      <c r="A3107">
        <v>344</v>
      </c>
      <c r="B3107">
        <v>20240225</v>
      </c>
      <c r="C3107">
        <v>4.2</v>
      </c>
      <c r="D3107">
        <v>6.7</v>
      </c>
      <c r="E3107">
        <v>841</v>
      </c>
      <c r="F3107">
        <v>0.9</v>
      </c>
      <c r="G3107">
        <v>999.2</v>
      </c>
      <c r="H3107">
        <v>83</v>
      </c>
      <c r="I3107" s="101" t="s">
        <v>37</v>
      </c>
      <c r="J3107" s="1">
        <f>DATEVALUE(RIGHT(jaar_zip[[#This Row],[YYYYMMDD]],2)&amp;"-"&amp;MID(jaar_zip[[#This Row],[YYYYMMDD]],5,2)&amp;"-"&amp;LEFT(jaar_zip[[#This Row],[YYYYMMDD]],4))</f>
        <v>45347</v>
      </c>
      <c r="K3107" s="101" t="str">
        <f>IF(AND(VALUE(MONTH(jaar_zip[[#This Row],[Datum]]))=1,VALUE(WEEKNUM(jaar_zip[[#This Row],[Datum]],21))&gt;51),RIGHT(YEAR(jaar_zip[[#This Row],[Datum]])-1,2),RIGHT(YEAR(jaar_zip[[#This Row],[Datum]]),2))&amp;"-"&amp; TEXT(WEEKNUM(jaar_zip[[#This Row],[Datum]],21),"00")</f>
        <v>24-08</v>
      </c>
      <c r="L3107" s="101">
        <f>MONTH(jaar_zip[[#This Row],[Datum]])</f>
        <v>2</v>
      </c>
      <c r="M3107" s="101">
        <f>IF(ISNUMBER(jaar_zip[[#This Row],[etmaaltemperatuur]]),IF(jaar_zip[[#This Row],[etmaaltemperatuur]]&lt;stookgrens,stookgrens-jaar_zip[[#This Row],[etmaaltemperatuur]],0),"")</f>
        <v>11.3</v>
      </c>
      <c r="N3107" s="101">
        <f>IF(ISNUMBER(jaar_zip[[#This Row],[graaddagen]]),IF(OR(MONTH(jaar_zip[[#This Row],[Datum]])=1,MONTH(jaar_zip[[#This Row],[Datum]])=2,MONTH(jaar_zip[[#This Row],[Datum]])=11,MONTH(jaar_zip[[#This Row],[Datum]])=12),1.1,IF(OR(MONTH(jaar_zip[[#This Row],[Datum]])=3,MONTH(jaar_zip[[#This Row],[Datum]])=10),1,0.8))*jaar_zip[[#This Row],[graaddagen]],"")</f>
        <v>12.430000000000001</v>
      </c>
      <c r="O3107" s="101">
        <f>IF(ISNUMBER(jaar_zip[[#This Row],[etmaaltemperatuur]]),IF(jaar_zip[[#This Row],[etmaaltemperatuur]]&gt;stookgrens,jaar_zip[[#This Row],[etmaaltemperatuur]]-stookgrens,0),"")</f>
        <v>0</v>
      </c>
    </row>
    <row r="3108" spans="1:15" x14ac:dyDescent="0.3">
      <c r="A3108">
        <v>344</v>
      </c>
      <c r="B3108">
        <v>20240226</v>
      </c>
      <c r="C3108">
        <v>7</v>
      </c>
      <c r="D3108">
        <v>5.5</v>
      </c>
      <c r="E3108">
        <v>325</v>
      </c>
      <c r="F3108">
        <v>1.6</v>
      </c>
      <c r="G3108">
        <v>1007.1</v>
      </c>
      <c r="H3108">
        <v>81</v>
      </c>
      <c r="I3108" s="101" t="s">
        <v>37</v>
      </c>
      <c r="J3108" s="1">
        <f>DATEVALUE(RIGHT(jaar_zip[[#This Row],[YYYYMMDD]],2)&amp;"-"&amp;MID(jaar_zip[[#This Row],[YYYYMMDD]],5,2)&amp;"-"&amp;LEFT(jaar_zip[[#This Row],[YYYYMMDD]],4))</f>
        <v>45348</v>
      </c>
      <c r="K3108" s="101" t="str">
        <f>IF(AND(VALUE(MONTH(jaar_zip[[#This Row],[Datum]]))=1,VALUE(WEEKNUM(jaar_zip[[#This Row],[Datum]],21))&gt;51),RIGHT(YEAR(jaar_zip[[#This Row],[Datum]])-1,2),RIGHT(YEAR(jaar_zip[[#This Row],[Datum]]),2))&amp;"-"&amp; TEXT(WEEKNUM(jaar_zip[[#This Row],[Datum]],21),"00")</f>
        <v>24-09</v>
      </c>
      <c r="L3108" s="101">
        <f>MONTH(jaar_zip[[#This Row],[Datum]])</f>
        <v>2</v>
      </c>
      <c r="M3108" s="101">
        <f>IF(ISNUMBER(jaar_zip[[#This Row],[etmaaltemperatuur]]),IF(jaar_zip[[#This Row],[etmaaltemperatuur]]&lt;stookgrens,stookgrens-jaar_zip[[#This Row],[etmaaltemperatuur]],0),"")</f>
        <v>12.5</v>
      </c>
      <c r="N3108" s="101">
        <f>IF(ISNUMBER(jaar_zip[[#This Row],[graaddagen]]),IF(OR(MONTH(jaar_zip[[#This Row],[Datum]])=1,MONTH(jaar_zip[[#This Row],[Datum]])=2,MONTH(jaar_zip[[#This Row],[Datum]])=11,MONTH(jaar_zip[[#This Row],[Datum]])=12),1.1,IF(OR(MONTH(jaar_zip[[#This Row],[Datum]])=3,MONTH(jaar_zip[[#This Row],[Datum]])=10),1,0.8))*jaar_zip[[#This Row],[graaddagen]],"")</f>
        <v>13.750000000000002</v>
      </c>
      <c r="O3108" s="101">
        <f>IF(ISNUMBER(jaar_zip[[#This Row],[etmaaltemperatuur]]),IF(jaar_zip[[#This Row],[etmaaltemperatuur]]&gt;stookgrens,jaar_zip[[#This Row],[etmaaltemperatuur]]-stookgrens,0),"")</f>
        <v>0</v>
      </c>
    </row>
    <row r="3109" spans="1:15" x14ac:dyDescent="0.3">
      <c r="A3109">
        <v>344</v>
      </c>
      <c r="B3109">
        <v>20240227</v>
      </c>
      <c r="C3109">
        <v>2.7</v>
      </c>
      <c r="D3109">
        <v>5</v>
      </c>
      <c r="E3109">
        <v>1073</v>
      </c>
      <c r="F3109">
        <v>0</v>
      </c>
      <c r="G3109">
        <v>1018.9</v>
      </c>
      <c r="H3109">
        <v>80</v>
      </c>
      <c r="I3109" s="101" t="s">
        <v>37</v>
      </c>
      <c r="J3109" s="1">
        <f>DATEVALUE(RIGHT(jaar_zip[[#This Row],[YYYYMMDD]],2)&amp;"-"&amp;MID(jaar_zip[[#This Row],[YYYYMMDD]],5,2)&amp;"-"&amp;LEFT(jaar_zip[[#This Row],[YYYYMMDD]],4))</f>
        <v>45349</v>
      </c>
      <c r="K3109" s="101" t="str">
        <f>IF(AND(VALUE(MONTH(jaar_zip[[#This Row],[Datum]]))=1,VALUE(WEEKNUM(jaar_zip[[#This Row],[Datum]],21))&gt;51),RIGHT(YEAR(jaar_zip[[#This Row],[Datum]])-1,2),RIGHT(YEAR(jaar_zip[[#This Row],[Datum]]),2))&amp;"-"&amp; TEXT(WEEKNUM(jaar_zip[[#This Row],[Datum]],21),"00")</f>
        <v>24-09</v>
      </c>
      <c r="L3109" s="101">
        <f>MONTH(jaar_zip[[#This Row],[Datum]])</f>
        <v>2</v>
      </c>
      <c r="M3109" s="101">
        <f>IF(ISNUMBER(jaar_zip[[#This Row],[etmaaltemperatuur]]),IF(jaar_zip[[#This Row],[etmaaltemperatuur]]&lt;stookgrens,stookgrens-jaar_zip[[#This Row],[etmaaltemperatuur]],0),"")</f>
        <v>13</v>
      </c>
      <c r="N3109" s="101">
        <f>IF(ISNUMBER(jaar_zip[[#This Row],[graaddagen]]),IF(OR(MONTH(jaar_zip[[#This Row],[Datum]])=1,MONTH(jaar_zip[[#This Row],[Datum]])=2,MONTH(jaar_zip[[#This Row],[Datum]])=11,MONTH(jaar_zip[[#This Row],[Datum]])=12),1.1,IF(OR(MONTH(jaar_zip[[#This Row],[Datum]])=3,MONTH(jaar_zip[[#This Row],[Datum]])=10),1,0.8))*jaar_zip[[#This Row],[graaddagen]],"")</f>
        <v>14.3</v>
      </c>
      <c r="O3109" s="101">
        <f>IF(ISNUMBER(jaar_zip[[#This Row],[etmaaltemperatuur]]),IF(jaar_zip[[#This Row],[etmaaltemperatuur]]&gt;stookgrens,jaar_zip[[#This Row],[etmaaltemperatuur]]-stookgrens,0),"")</f>
        <v>0</v>
      </c>
    </row>
    <row r="3110" spans="1:15" x14ac:dyDescent="0.3">
      <c r="A3110">
        <v>344</v>
      </c>
      <c r="B3110">
        <v>20240228</v>
      </c>
      <c r="C3110">
        <v>4.5</v>
      </c>
      <c r="D3110">
        <v>7.2</v>
      </c>
      <c r="E3110">
        <v>325</v>
      </c>
      <c r="F3110">
        <v>-0.1</v>
      </c>
      <c r="G3110">
        <v>1018.9</v>
      </c>
      <c r="H3110">
        <v>87</v>
      </c>
      <c r="I3110" s="101" t="s">
        <v>37</v>
      </c>
      <c r="J3110" s="1">
        <f>DATEVALUE(RIGHT(jaar_zip[[#This Row],[YYYYMMDD]],2)&amp;"-"&amp;MID(jaar_zip[[#This Row],[YYYYMMDD]],5,2)&amp;"-"&amp;LEFT(jaar_zip[[#This Row],[YYYYMMDD]],4))</f>
        <v>45350</v>
      </c>
      <c r="K3110" s="101" t="str">
        <f>IF(AND(VALUE(MONTH(jaar_zip[[#This Row],[Datum]]))=1,VALUE(WEEKNUM(jaar_zip[[#This Row],[Datum]],21))&gt;51),RIGHT(YEAR(jaar_zip[[#This Row],[Datum]])-1,2),RIGHT(YEAR(jaar_zip[[#This Row],[Datum]]),2))&amp;"-"&amp; TEXT(WEEKNUM(jaar_zip[[#This Row],[Datum]],21),"00")</f>
        <v>24-09</v>
      </c>
      <c r="L3110" s="101">
        <f>MONTH(jaar_zip[[#This Row],[Datum]])</f>
        <v>2</v>
      </c>
      <c r="M3110" s="101">
        <f>IF(ISNUMBER(jaar_zip[[#This Row],[etmaaltemperatuur]]),IF(jaar_zip[[#This Row],[etmaaltemperatuur]]&lt;stookgrens,stookgrens-jaar_zip[[#This Row],[etmaaltemperatuur]],0),"")</f>
        <v>10.8</v>
      </c>
      <c r="N3110" s="101">
        <f>IF(ISNUMBER(jaar_zip[[#This Row],[graaddagen]]),IF(OR(MONTH(jaar_zip[[#This Row],[Datum]])=1,MONTH(jaar_zip[[#This Row],[Datum]])=2,MONTH(jaar_zip[[#This Row],[Datum]])=11,MONTH(jaar_zip[[#This Row],[Datum]])=12),1.1,IF(OR(MONTH(jaar_zip[[#This Row],[Datum]])=3,MONTH(jaar_zip[[#This Row],[Datum]])=10),1,0.8))*jaar_zip[[#This Row],[graaddagen]],"")</f>
        <v>11.880000000000003</v>
      </c>
      <c r="O3110" s="101">
        <f>IF(ISNUMBER(jaar_zip[[#This Row],[etmaaltemperatuur]]),IF(jaar_zip[[#This Row],[etmaaltemperatuur]]&gt;stookgrens,jaar_zip[[#This Row],[etmaaltemperatuur]]-stookgrens,0),"")</f>
        <v>0</v>
      </c>
    </row>
    <row r="3111" spans="1:15" x14ac:dyDescent="0.3">
      <c r="A3111">
        <v>344</v>
      </c>
      <c r="B3111">
        <v>20240229</v>
      </c>
      <c r="C3111">
        <v>6.3</v>
      </c>
      <c r="D3111">
        <v>8.6</v>
      </c>
      <c r="E3111">
        <v>215</v>
      </c>
      <c r="F3111">
        <v>6.5</v>
      </c>
      <c r="G3111">
        <v>1006.8</v>
      </c>
      <c r="H3111">
        <v>93</v>
      </c>
      <c r="I3111" s="101" t="s">
        <v>37</v>
      </c>
      <c r="J3111" s="1">
        <f>DATEVALUE(RIGHT(jaar_zip[[#This Row],[YYYYMMDD]],2)&amp;"-"&amp;MID(jaar_zip[[#This Row],[YYYYMMDD]],5,2)&amp;"-"&amp;LEFT(jaar_zip[[#This Row],[YYYYMMDD]],4))</f>
        <v>45351</v>
      </c>
      <c r="K3111" s="101" t="str">
        <f>IF(AND(VALUE(MONTH(jaar_zip[[#This Row],[Datum]]))=1,VALUE(WEEKNUM(jaar_zip[[#This Row],[Datum]],21))&gt;51),RIGHT(YEAR(jaar_zip[[#This Row],[Datum]])-1,2),RIGHT(YEAR(jaar_zip[[#This Row],[Datum]]),2))&amp;"-"&amp; TEXT(WEEKNUM(jaar_zip[[#This Row],[Datum]],21),"00")</f>
        <v>24-09</v>
      </c>
      <c r="L3111" s="101">
        <f>MONTH(jaar_zip[[#This Row],[Datum]])</f>
        <v>2</v>
      </c>
      <c r="M3111" s="101">
        <f>IF(ISNUMBER(jaar_zip[[#This Row],[etmaaltemperatuur]]),IF(jaar_zip[[#This Row],[etmaaltemperatuur]]&lt;stookgrens,stookgrens-jaar_zip[[#This Row],[etmaaltemperatuur]],0),"")</f>
        <v>9.4</v>
      </c>
      <c r="N3111" s="101">
        <f>IF(ISNUMBER(jaar_zip[[#This Row],[graaddagen]]),IF(OR(MONTH(jaar_zip[[#This Row],[Datum]])=1,MONTH(jaar_zip[[#This Row],[Datum]])=2,MONTH(jaar_zip[[#This Row],[Datum]])=11,MONTH(jaar_zip[[#This Row],[Datum]])=12),1.1,IF(OR(MONTH(jaar_zip[[#This Row],[Datum]])=3,MONTH(jaar_zip[[#This Row],[Datum]])=10),1,0.8))*jaar_zip[[#This Row],[graaddagen]],"")</f>
        <v>10.340000000000002</v>
      </c>
      <c r="O3111" s="101">
        <f>IF(ISNUMBER(jaar_zip[[#This Row],[etmaaltemperatuur]]),IF(jaar_zip[[#This Row],[etmaaltemperatuur]]&gt;stookgrens,jaar_zip[[#This Row],[etmaaltemperatuur]]-stookgrens,0),"")</f>
        <v>0</v>
      </c>
    </row>
    <row r="3112" spans="1:15" x14ac:dyDescent="0.3">
      <c r="A3112">
        <v>344</v>
      </c>
      <c r="B3112">
        <v>20240301</v>
      </c>
      <c r="C3112">
        <v>6.4</v>
      </c>
      <c r="D3112">
        <v>7.5</v>
      </c>
      <c r="E3112">
        <v>573</v>
      </c>
      <c r="F3112">
        <v>3.9</v>
      </c>
      <c r="G3112">
        <v>999.4</v>
      </c>
      <c r="H3112">
        <v>83</v>
      </c>
      <c r="I3112" s="101" t="s">
        <v>37</v>
      </c>
      <c r="J3112" s="1">
        <f>DATEVALUE(RIGHT(jaar_zip[[#This Row],[YYYYMMDD]],2)&amp;"-"&amp;MID(jaar_zip[[#This Row],[YYYYMMDD]],5,2)&amp;"-"&amp;LEFT(jaar_zip[[#This Row],[YYYYMMDD]],4))</f>
        <v>45352</v>
      </c>
      <c r="K3112" s="101" t="str">
        <f>IF(AND(VALUE(MONTH(jaar_zip[[#This Row],[Datum]]))=1,VALUE(WEEKNUM(jaar_zip[[#This Row],[Datum]],21))&gt;51),RIGHT(YEAR(jaar_zip[[#This Row],[Datum]])-1,2),RIGHT(YEAR(jaar_zip[[#This Row],[Datum]]),2))&amp;"-"&amp; TEXT(WEEKNUM(jaar_zip[[#This Row],[Datum]],21),"00")</f>
        <v>24-09</v>
      </c>
      <c r="L3112" s="101">
        <f>MONTH(jaar_zip[[#This Row],[Datum]])</f>
        <v>3</v>
      </c>
      <c r="M3112" s="101">
        <f>IF(ISNUMBER(jaar_zip[[#This Row],[etmaaltemperatuur]]),IF(jaar_zip[[#This Row],[etmaaltemperatuur]]&lt;stookgrens,stookgrens-jaar_zip[[#This Row],[etmaaltemperatuur]],0),"")</f>
        <v>10.5</v>
      </c>
      <c r="N3112" s="101">
        <f>IF(ISNUMBER(jaar_zip[[#This Row],[graaddagen]]),IF(OR(MONTH(jaar_zip[[#This Row],[Datum]])=1,MONTH(jaar_zip[[#This Row],[Datum]])=2,MONTH(jaar_zip[[#This Row],[Datum]])=11,MONTH(jaar_zip[[#This Row],[Datum]])=12),1.1,IF(OR(MONTH(jaar_zip[[#This Row],[Datum]])=3,MONTH(jaar_zip[[#This Row],[Datum]])=10),1,0.8))*jaar_zip[[#This Row],[graaddagen]],"")</f>
        <v>10.5</v>
      </c>
      <c r="O3112" s="101">
        <f>IF(ISNUMBER(jaar_zip[[#This Row],[etmaaltemperatuur]]),IF(jaar_zip[[#This Row],[etmaaltemperatuur]]&gt;stookgrens,jaar_zip[[#This Row],[etmaaltemperatuur]]-stookgrens,0),"")</f>
        <v>0</v>
      </c>
    </row>
    <row r="3113" spans="1:15" x14ac:dyDescent="0.3">
      <c r="A3113">
        <v>344</v>
      </c>
      <c r="B3113">
        <v>20240302</v>
      </c>
      <c r="C3113">
        <v>5.9</v>
      </c>
      <c r="D3113">
        <v>9.1999999999999993</v>
      </c>
      <c r="E3113">
        <v>963</v>
      </c>
      <c r="F3113">
        <v>0.4</v>
      </c>
      <c r="G3113">
        <v>998.1</v>
      </c>
      <c r="H3113">
        <v>71</v>
      </c>
      <c r="I3113" s="101" t="s">
        <v>37</v>
      </c>
      <c r="J3113" s="1">
        <f>DATEVALUE(RIGHT(jaar_zip[[#This Row],[YYYYMMDD]],2)&amp;"-"&amp;MID(jaar_zip[[#This Row],[YYYYMMDD]],5,2)&amp;"-"&amp;LEFT(jaar_zip[[#This Row],[YYYYMMDD]],4))</f>
        <v>45353</v>
      </c>
      <c r="K3113" s="101" t="str">
        <f>IF(AND(VALUE(MONTH(jaar_zip[[#This Row],[Datum]]))=1,VALUE(WEEKNUM(jaar_zip[[#This Row],[Datum]],21))&gt;51),RIGHT(YEAR(jaar_zip[[#This Row],[Datum]])-1,2),RIGHT(YEAR(jaar_zip[[#This Row],[Datum]]),2))&amp;"-"&amp; TEXT(WEEKNUM(jaar_zip[[#This Row],[Datum]],21),"00")</f>
        <v>24-09</v>
      </c>
      <c r="L3113" s="101">
        <f>MONTH(jaar_zip[[#This Row],[Datum]])</f>
        <v>3</v>
      </c>
      <c r="M3113" s="101">
        <f>IF(ISNUMBER(jaar_zip[[#This Row],[etmaaltemperatuur]]),IF(jaar_zip[[#This Row],[etmaaltemperatuur]]&lt;stookgrens,stookgrens-jaar_zip[[#This Row],[etmaaltemperatuur]],0),"")</f>
        <v>8.8000000000000007</v>
      </c>
      <c r="N3113" s="101">
        <f>IF(ISNUMBER(jaar_zip[[#This Row],[graaddagen]]),IF(OR(MONTH(jaar_zip[[#This Row],[Datum]])=1,MONTH(jaar_zip[[#This Row],[Datum]])=2,MONTH(jaar_zip[[#This Row],[Datum]])=11,MONTH(jaar_zip[[#This Row],[Datum]])=12),1.1,IF(OR(MONTH(jaar_zip[[#This Row],[Datum]])=3,MONTH(jaar_zip[[#This Row],[Datum]])=10),1,0.8))*jaar_zip[[#This Row],[graaddagen]],"")</f>
        <v>8.8000000000000007</v>
      </c>
      <c r="O3113" s="101">
        <f>IF(ISNUMBER(jaar_zip[[#This Row],[etmaaltemperatuur]]),IF(jaar_zip[[#This Row],[etmaaltemperatuur]]&gt;stookgrens,jaar_zip[[#This Row],[etmaaltemperatuur]]-stookgrens,0),"")</f>
        <v>0</v>
      </c>
    </row>
    <row r="3114" spans="1:15" x14ac:dyDescent="0.3">
      <c r="A3114">
        <v>344</v>
      </c>
      <c r="B3114">
        <v>20240303</v>
      </c>
      <c r="C3114">
        <v>2.7</v>
      </c>
      <c r="D3114">
        <v>9.1</v>
      </c>
      <c r="E3114">
        <v>592</v>
      </c>
      <c r="F3114">
        <v>-0.1</v>
      </c>
      <c r="G3114">
        <v>1002</v>
      </c>
      <c r="H3114">
        <v>86</v>
      </c>
      <c r="I3114" s="101" t="s">
        <v>37</v>
      </c>
      <c r="J3114" s="1">
        <f>DATEVALUE(RIGHT(jaar_zip[[#This Row],[YYYYMMDD]],2)&amp;"-"&amp;MID(jaar_zip[[#This Row],[YYYYMMDD]],5,2)&amp;"-"&amp;LEFT(jaar_zip[[#This Row],[YYYYMMDD]],4))</f>
        <v>45354</v>
      </c>
      <c r="K3114" s="101" t="str">
        <f>IF(AND(VALUE(MONTH(jaar_zip[[#This Row],[Datum]]))=1,VALUE(WEEKNUM(jaar_zip[[#This Row],[Datum]],21))&gt;51),RIGHT(YEAR(jaar_zip[[#This Row],[Datum]])-1,2),RIGHT(YEAR(jaar_zip[[#This Row],[Datum]]),2))&amp;"-"&amp; TEXT(WEEKNUM(jaar_zip[[#This Row],[Datum]],21),"00")</f>
        <v>24-09</v>
      </c>
      <c r="L3114" s="101">
        <f>MONTH(jaar_zip[[#This Row],[Datum]])</f>
        <v>3</v>
      </c>
      <c r="M3114" s="101">
        <f>IF(ISNUMBER(jaar_zip[[#This Row],[etmaaltemperatuur]]),IF(jaar_zip[[#This Row],[etmaaltemperatuur]]&lt;stookgrens,stookgrens-jaar_zip[[#This Row],[etmaaltemperatuur]],0),"")</f>
        <v>8.9</v>
      </c>
      <c r="N3114" s="101">
        <f>IF(ISNUMBER(jaar_zip[[#This Row],[graaddagen]]),IF(OR(MONTH(jaar_zip[[#This Row],[Datum]])=1,MONTH(jaar_zip[[#This Row],[Datum]])=2,MONTH(jaar_zip[[#This Row],[Datum]])=11,MONTH(jaar_zip[[#This Row],[Datum]])=12),1.1,IF(OR(MONTH(jaar_zip[[#This Row],[Datum]])=3,MONTH(jaar_zip[[#This Row],[Datum]])=10),1,0.8))*jaar_zip[[#This Row],[graaddagen]],"")</f>
        <v>8.9</v>
      </c>
      <c r="O3114" s="101">
        <f>IF(ISNUMBER(jaar_zip[[#This Row],[etmaaltemperatuur]]),IF(jaar_zip[[#This Row],[etmaaltemperatuur]]&gt;stookgrens,jaar_zip[[#This Row],[etmaaltemperatuur]]-stookgrens,0),"")</f>
        <v>0</v>
      </c>
    </row>
    <row r="3115" spans="1:15" x14ac:dyDescent="0.3">
      <c r="A3115">
        <v>344</v>
      </c>
      <c r="B3115">
        <v>20240304</v>
      </c>
      <c r="C3115">
        <v>2</v>
      </c>
      <c r="D3115">
        <v>7.7</v>
      </c>
      <c r="E3115">
        <v>1036</v>
      </c>
      <c r="F3115">
        <v>0</v>
      </c>
      <c r="G3115">
        <v>1011.6</v>
      </c>
      <c r="H3115">
        <v>75</v>
      </c>
      <c r="I3115" s="101" t="s">
        <v>37</v>
      </c>
      <c r="J3115" s="1">
        <f>DATEVALUE(RIGHT(jaar_zip[[#This Row],[YYYYMMDD]],2)&amp;"-"&amp;MID(jaar_zip[[#This Row],[YYYYMMDD]],5,2)&amp;"-"&amp;LEFT(jaar_zip[[#This Row],[YYYYMMDD]],4))</f>
        <v>45355</v>
      </c>
      <c r="K3115" s="101" t="str">
        <f>IF(AND(VALUE(MONTH(jaar_zip[[#This Row],[Datum]]))=1,VALUE(WEEKNUM(jaar_zip[[#This Row],[Datum]],21))&gt;51),RIGHT(YEAR(jaar_zip[[#This Row],[Datum]])-1,2),RIGHT(YEAR(jaar_zip[[#This Row],[Datum]]),2))&amp;"-"&amp; TEXT(WEEKNUM(jaar_zip[[#This Row],[Datum]],21),"00")</f>
        <v>24-10</v>
      </c>
      <c r="L3115" s="101">
        <f>MONTH(jaar_zip[[#This Row],[Datum]])</f>
        <v>3</v>
      </c>
      <c r="M3115" s="101">
        <f>IF(ISNUMBER(jaar_zip[[#This Row],[etmaaltemperatuur]]),IF(jaar_zip[[#This Row],[etmaaltemperatuur]]&lt;stookgrens,stookgrens-jaar_zip[[#This Row],[etmaaltemperatuur]],0),"")</f>
        <v>10.3</v>
      </c>
      <c r="N3115" s="101">
        <f>IF(ISNUMBER(jaar_zip[[#This Row],[graaddagen]]),IF(OR(MONTH(jaar_zip[[#This Row],[Datum]])=1,MONTH(jaar_zip[[#This Row],[Datum]])=2,MONTH(jaar_zip[[#This Row],[Datum]])=11,MONTH(jaar_zip[[#This Row],[Datum]])=12),1.1,IF(OR(MONTH(jaar_zip[[#This Row],[Datum]])=3,MONTH(jaar_zip[[#This Row],[Datum]])=10),1,0.8))*jaar_zip[[#This Row],[graaddagen]],"")</f>
        <v>10.3</v>
      </c>
      <c r="O3115" s="101">
        <f>IF(ISNUMBER(jaar_zip[[#This Row],[etmaaltemperatuur]]),IF(jaar_zip[[#This Row],[etmaaltemperatuur]]&gt;stookgrens,jaar_zip[[#This Row],[etmaaltemperatuur]]-stookgrens,0),"")</f>
        <v>0</v>
      </c>
    </row>
    <row r="3116" spans="1:15" x14ac:dyDescent="0.3">
      <c r="A3116">
        <v>344</v>
      </c>
      <c r="B3116">
        <v>20240305</v>
      </c>
      <c r="C3116">
        <v>1.5</v>
      </c>
      <c r="D3116">
        <v>6.6</v>
      </c>
      <c r="E3116">
        <v>330</v>
      </c>
      <c r="F3116">
        <v>0.8</v>
      </c>
      <c r="G3116">
        <v>1014.4</v>
      </c>
      <c r="H3116">
        <v>90</v>
      </c>
      <c r="I3116" s="101" t="s">
        <v>37</v>
      </c>
      <c r="J3116" s="1">
        <f>DATEVALUE(RIGHT(jaar_zip[[#This Row],[YYYYMMDD]],2)&amp;"-"&amp;MID(jaar_zip[[#This Row],[YYYYMMDD]],5,2)&amp;"-"&amp;LEFT(jaar_zip[[#This Row],[YYYYMMDD]],4))</f>
        <v>45356</v>
      </c>
      <c r="K3116" s="101" t="str">
        <f>IF(AND(VALUE(MONTH(jaar_zip[[#This Row],[Datum]]))=1,VALUE(WEEKNUM(jaar_zip[[#This Row],[Datum]],21))&gt;51),RIGHT(YEAR(jaar_zip[[#This Row],[Datum]])-1,2),RIGHT(YEAR(jaar_zip[[#This Row],[Datum]]),2))&amp;"-"&amp; TEXT(WEEKNUM(jaar_zip[[#This Row],[Datum]],21),"00")</f>
        <v>24-10</v>
      </c>
      <c r="L3116" s="101">
        <f>MONTH(jaar_zip[[#This Row],[Datum]])</f>
        <v>3</v>
      </c>
      <c r="M3116" s="101">
        <f>IF(ISNUMBER(jaar_zip[[#This Row],[etmaaltemperatuur]]),IF(jaar_zip[[#This Row],[etmaaltemperatuur]]&lt;stookgrens,stookgrens-jaar_zip[[#This Row],[etmaaltemperatuur]],0),"")</f>
        <v>11.4</v>
      </c>
      <c r="N3116" s="101">
        <f>IF(ISNUMBER(jaar_zip[[#This Row],[graaddagen]]),IF(OR(MONTH(jaar_zip[[#This Row],[Datum]])=1,MONTH(jaar_zip[[#This Row],[Datum]])=2,MONTH(jaar_zip[[#This Row],[Datum]])=11,MONTH(jaar_zip[[#This Row],[Datum]])=12),1.1,IF(OR(MONTH(jaar_zip[[#This Row],[Datum]])=3,MONTH(jaar_zip[[#This Row],[Datum]])=10),1,0.8))*jaar_zip[[#This Row],[graaddagen]],"")</f>
        <v>11.4</v>
      </c>
      <c r="O3116" s="101">
        <f>IF(ISNUMBER(jaar_zip[[#This Row],[etmaaltemperatuur]]),IF(jaar_zip[[#This Row],[etmaaltemperatuur]]&gt;stookgrens,jaar_zip[[#This Row],[etmaaltemperatuur]]-stookgrens,0),"")</f>
        <v>0</v>
      </c>
    </row>
    <row r="3117" spans="1:15" x14ac:dyDescent="0.3">
      <c r="A3117">
        <v>344</v>
      </c>
      <c r="B3117">
        <v>20240306</v>
      </c>
      <c r="C3117">
        <v>2.1</v>
      </c>
      <c r="D3117">
        <v>7</v>
      </c>
      <c r="E3117">
        <v>1085</v>
      </c>
      <c r="F3117">
        <v>0</v>
      </c>
      <c r="G3117">
        <v>1022.5</v>
      </c>
      <c r="H3117">
        <v>85</v>
      </c>
      <c r="I3117" s="101" t="s">
        <v>37</v>
      </c>
      <c r="J3117" s="1">
        <f>DATEVALUE(RIGHT(jaar_zip[[#This Row],[YYYYMMDD]],2)&amp;"-"&amp;MID(jaar_zip[[#This Row],[YYYYMMDD]],5,2)&amp;"-"&amp;LEFT(jaar_zip[[#This Row],[YYYYMMDD]],4))</f>
        <v>45357</v>
      </c>
      <c r="K3117" s="101" t="str">
        <f>IF(AND(VALUE(MONTH(jaar_zip[[#This Row],[Datum]]))=1,VALUE(WEEKNUM(jaar_zip[[#This Row],[Datum]],21))&gt;51),RIGHT(YEAR(jaar_zip[[#This Row],[Datum]])-1,2),RIGHT(YEAR(jaar_zip[[#This Row],[Datum]]),2))&amp;"-"&amp; TEXT(WEEKNUM(jaar_zip[[#This Row],[Datum]],21),"00")</f>
        <v>24-10</v>
      </c>
      <c r="L3117" s="101">
        <f>MONTH(jaar_zip[[#This Row],[Datum]])</f>
        <v>3</v>
      </c>
      <c r="M3117" s="101">
        <f>IF(ISNUMBER(jaar_zip[[#This Row],[etmaaltemperatuur]]),IF(jaar_zip[[#This Row],[etmaaltemperatuur]]&lt;stookgrens,stookgrens-jaar_zip[[#This Row],[etmaaltemperatuur]],0),"")</f>
        <v>11</v>
      </c>
      <c r="N3117" s="101">
        <f>IF(ISNUMBER(jaar_zip[[#This Row],[graaddagen]]),IF(OR(MONTH(jaar_zip[[#This Row],[Datum]])=1,MONTH(jaar_zip[[#This Row],[Datum]])=2,MONTH(jaar_zip[[#This Row],[Datum]])=11,MONTH(jaar_zip[[#This Row],[Datum]])=12),1.1,IF(OR(MONTH(jaar_zip[[#This Row],[Datum]])=3,MONTH(jaar_zip[[#This Row],[Datum]])=10),1,0.8))*jaar_zip[[#This Row],[graaddagen]],"")</f>
        <v>11</v>
      </c>
      <c r="O3117" s="101">
        <f>IF(ISNUMBER(jaar_zip[[#This Row],[etmaaltemperatuur]]),IF(jaar_zip[[#This Row],[etmaaltemperatuur]]&gt;stookgrens,jaar_zip[[#This Row],[etmaaltemperatuur]]-stookgrens,0),"")</f>
        <v>0</v>
      </c>
    </row>
    <row r="3118" spans="1:15" x14ac:dyDescent="0.3">
      <c r="A3118">
        <v>344</v>
      </c>
      <c r="B3118">
        <v>20240307</v>
      </c>
      <c r="C3118">
        <v>5</v>
      </c>
      <c r="D3118">
        <v>5.4</v>
      </c>
      <c r="E3118">
        <v>1130</v>
      </c>
      <c r="F3118">
        <v>0</v>
      </c>
      <c r="G3118">
        <v>1022.3</v>
      </c>
      <c r="H3118">
        <v>81</v>
      </c>
      <c r="I3118" s="101" t="s">
        <v>37</v>
      </c>
      <c r="J3118" s="1">
        <f>DATEVALUE(RIGHT(jaar_zip[[#This Row],[YYYYMMDD]],2)&amp;"-"&amp;MID(jaar_zip[[#This Row],[YYYYMMDD]],5,2)&amp;"-"&amp;LEFT(jaar_zip[[#This Row],[YYYYMMDD]],4))</f>
        <v>45358</v>
      </c>
      <c r="K3118" s="101" t="str">
        <f>IF(AND(VALUE(MONTH(jaar_zip[[#This Row],[Datum]]))=1,VALUE(WEEKNUM(jaar_zip[[#This Row],[Datum]],21))&gt;51),RIGHT(YEAR(jaar_zip[[#This Row],[Datum]])-1,2),RIGHT(YEAR(jaar_zip[[#This Row],[Datum]]),2))&amp;"-"&amp; TEXT(WEEKNUM(jaar_zip[[#This Row],[Datum]],21),"00")</f>
        <v>24-10</v>
      </c>
      <c r="L3118" s="101">
        <f>MONTH(jaar_zip[[#This Row],[Datum]])</f>
        <v>3</v>
      </c>
      <c r="M3118" s="101">
        <f>IF(ISNUMBER(jaar_zip[[#This Row],[etmaaltemperatuur]]),IF(jaar_zip[[#This Row],[etmaaltemperatuur]]&lt;stookgrens,stookgrens-jaar_zip[[#This Row],[etmaaltemperatuur]],0),"")</f>
        <v>12.6</v>
      </c>
      <c r="N3118" s="101">
        <f>IF(ISNUMBER(jaar_zip[[#This Row],[graaddagen]]),IF(OR(MONTH(jaar_zip[[#This Row],[Datum]])=1,MONTH(jaar_zip[[#This Row],[Datum]])=2,MONTH(jaar_zip[[#This Row],[Datum]])=11,MONTH(jaar_zip[[#This Row],[Datum]])=12),1.1,IF(OR(MONTH(jaar_zip[[#This Row],[Datum]])=3,MONTH(jaar_zip[[#This Row],[Datum]])=10),1,0.8))*jaar_zip[[#This Row],[graaddagen]],"")</f>
        <v>12.6</v>
      </c>
      <c r="O3118" s="101">
        <f>IF(ISNUMBER(jaar_zip[[#This Row],[etmaaltemperatuur]]),IF(jaar_zip[[#This Row],[etmaaltemperatuur]]&gt;stookgrens,jaar_zip[[#This Row],[etmaaltemperatuur]]-stookgrens,0),"")</f>
        <v>0</v>
      </c>
    </row>
    <row r="3119" spans="1:15" x14ac:dyDescent="0.3">
      <c r="A3119">
        <v>344</v>
      </c>
      <c r="B3119">
        <v>20240308</v>
      </c>
      <c r="C3119">
        <v>6.3</v>
      </c>
      <c r="D3119">
        <v>5.6</v>
      </c>
      <c r="E3119">
        <v>1320</v>
      </c>
      <c r="F3119">
        <v>0</v>
      </c>
      <c r="G3119">
        <v>1010.5</v>
      </c>
      <c r="H3119">
        <v>69</v>
      </c>
      <c r="I3119" s="101" t="s">
        <v>37</v>
      </c>
      <c r="J3119" s="1">
        <f>DATEVALUE(RIGHT(jaar_zip[[#This Row],[YYYYMMDD]],2)&amp;"-"&amp;MID(jaar_zip[[#This Row],[YYYYMMDD]],5,2)&amp;"-"&amp;LEFT(jaar_zip[[#This Row],[YYYYMMDD]],4))</f>
        <v>45359</v>
      </c>
      <c r="K3119" s="101" t="str">
        <f>IF(AND(VALUE(MONTH(jaar_zip[[#This Row],[Datum]]))=1,VALUE(WEEKNUM(jaar_zip[[#This Row],[Datum]],21))&gt;51),RIGHT(YEAR(jaar_zip[[#This Row],[Datum]])-1,2),RIGHT(YEAR(jaar_zip[[#This Row],[Datum]]),2))&amp;"-"&amp; TEXT(WEEKNUM(jaar_zip[[#This Row],[Datum]],21),"00")</f>
        <v>24-10</v>
      </c>
      <c r="L3119" s="101">
        <f>MONTH(jaar_zip[[#This Row],[Datum]])</f>
        <v>3</v>
      </c>
      <c r="M3119" s="101">
        <f>IF(ISNUMBER(jaar_zip[[#This Row],[etmaaltemperatuur]]),IF(jaar_zip[[#This Row],[etmaaltemperatuur]]&lt;stookgrens,stookgrens-jaar_zip[[#This Row],[etmaaltemperatuur]],0),"")</f>
        <v>12.4</v>
      </c>
      <c r="N3119" s="101">
        <f>IF(ISNUMBER(jaar_zip[[#This Row],[graaddagen]]),IF(OR(MONTH(jaar_zip[[#This Row],[Datum]])=1,MONTH(jaar_zip[[#This Row],[Datum]])=2,MONTH(jaar_zip[[#This Row],[Datum]])=11,MONTH(jaar_zip[[#This Row],[Datum]])=12),1.1,IF(OR(MONTH(jaar_zip[[#This Row],[Datum]])=3,MONTH(jaar_zip[[#This Row],[Datum]])=10),1,0.8))*jaar_zip[[#This Row],[graaddagen]],"")</f>
        <v>12.4</v>
      </c>
      <c r="O3119" s="101">
        <f>IF(ISNUMBER(jaar_zip[[#This Row],[etmaaltemperatuur]]),IF(jaar_zip[[#This Row],[etmaaltemperatuur]]&gt;stookgrens,jaar_zip[[#This Row],[etmaaltemperatuur]]-stookgrens,0),"")</f>
        <v>0</v>
      </c>
    </row>
    <row r="3120" spans="1:15" x14ac:dyDescent="0.3">
      <c r="A3120">
        <v>344</v>
      </c>
      <c r="B3120">
        <v>20240309</v>
      </c>
      <c r="C3120">
        <v>5.4</v>
      </c>
      <c r="D3120">
        <v>8.6999999999999993</v>
      </c>
      <c r="E3120">
        <v>1124</v>
      </c>
      <c r="F3120">
        <v>-0.1</v>
      </c>
      <c r="G3120">
        <v>1000</v>
      </c>
      <c r="H3120">
        <v>69</v>
      </c>
      <c r="I3120" s="101" t="s">
        <v>37</v>
      </c>
      <c r="J3120" s="1">
        <f>DATEVALUE(RIGHT(jaar_zip[[#This Row],[YYYYMMDD]],2)&amp;"-"&amp;MID(jaar_zip[[#This Row],[YYYYMMDD]],5,2)&amp;"-"&amp;LEFT(jaar_zip[[#This Row],[YYYYMMDD]],4))</f>
        <v>45360</v>
      </c>
      <c r="K3120" s="101" t="str">
        <f>IF(AND(VALUE(MONTH(jaar_zip[[#This Row],[Datum]]))=1,VALUE(WEEKNUM(jaar_zip[[#This Row],[Datum]],21))&gt;51),RIGHT(YEAR(jaar_zip[[#This Row],[Datum]])-1,2),RIGHT(YEAR(jaar_zip[[#This Row],[Datum]]),2))&amp;"-"&amp; TEXT(WEEKNUM(jaar_zip[[#This Row],[Datum]],21),"00")</f>
        <v>24-10</v>
      </c>
      <c r="L3120" s="101">
        <f>MONTH(jaar_zip[[#This Row],[Datum]])</f>
        <v>3</v>
      </c>
      <c r="M3120" s="101">
        <f>IF(ISNUMBER(jaar_zip[[#This Row],[etmaaltemperatuur]]),IF(jaar_zip[[#This Row],[etmaaltemperatuur]]&lt;stookgrens,stookgrens-jaar_zip[[#This Row],[etmaaltemperatuur]],0),"")</f>
        <v>9.3000000000000007</v>
      </c>
      <c r="N3120" s="101">
        <f>IF(ISNUMBER(jaar_zip[[#This Row],[graaddagen]]),IF(OR(MONTH(jaar_zip[[#This Row],[Datum]])=1,MONTH(jaar_zip[[#This Row],[Datum]])=2,MONTH(jaar_zip[[#This Row],[Datum]])=11,MONTH(jaar_zip[[#This Row],[Datum]])=12),1.1,IF(OR(MONTH(jaar_zip[[#This Row],[Datum]])=3,MONTH(jaar_zip[[#This Row],[Datum]])=10),1,0.8))*jaar_zip[[#This Row],[graaddagen]],"")</f>
        <v>9.3000000000000007</v>
      </c>
      <c r="O3120" s="101">
        <f>IF(ISNUMBER(jaar_zip[[#This Row],[etmaaltemperatuur]]),IF(jaar_zip[[#This Row],[etmaaltemperatuur]]&gt;stookgrens,jaar_zip[[#This Row],[etmaaltemperatuur]]-stookgrens,0),"")</f>
        <v>0</v>
      </c>
    </row>
    <row r="3121" spans="1:15" x14ac:dyDescent="0.3">
      <c r="A3121">
        <v>344</v>
      </c>
      <c r="B3121">
        <v>20240310</v>
      </c>
      <c r="C3121">
        <v>3.7</v>
      </c>
      <c r="D3121">
        <v>9</v>
      </c>
      <c r="E3121">
        <v>460</v>
      </c>
      <c r="F3121">
        <v>0</v>
      </c>
      <c r="G3121">
        <v>996.7</v>
      </c>
      <c r="H3121">
        <v>72</v>
      </c>
      <c r="I3121" s="101" t="s">
        <v>37</v>
      </c>
      <c r="J3121" s="1">
        <f>DATEVALUE(RIGHT(jaar_zip[[#This Row],[YYYYMMDD]],2)&amp;"-"&amp;MID(jaar_zip[[#This Row],[YYYYMMDD]],5,2)&amp;"-"&amp;LEFT(jaar_zip[[#This Row],[YYYYMMDD]],4))</f>
        <v>45361</v>
      </c>
      <c r="K3121" s="101" t="str">
        <f>IF(AND(VALUE(MONTH(jaar_zip[[#This Row],[Datum]]))=1,VALUE(WEEKNUM(jaar_zip[[#This Row],[Datum]],21))&gt;51),RIGHT(YEAR(jaar_zip[[#This Row],[Datum]])-1,2),RIGHT(YEAR(jaar_zip[[#This Row],[Datum]]),2))&amp;"-"&amp; TEXT(WEEKNUM(jaar_zip[[#This Row],[Datum]],21),"00")</f>
        <v>24-10</v>
      </c>
      <c r="L3121" s="101">
        <f>MONTH(jaar_zip[[#This Row],[Datum]])</f>
        <v>3</v>
      </c>
      <c r="M3121" s="101">
        <f>IF(ISNUMBER(jaar_zip[[#This Row],[etmaaltemperatuur]]),IF(jaar_zip[[#This Row],[etmaaltemperatuur]]&lt;stookgrens,stookgrens-jaar_zip[[#This Row],[etmaaltemperatuur]],0),"")</f>
        <v>9</v>
      </c>
      <c r="N3121" s="101">
        <f>IF(ISNUMBER(jaar_zip[[#This Row],[graaddagen]]),IF(OR(MONTH(jaar_zip[[#This Row],[Datum]])=1,MONTH(jaar_zip[[#This Row],[Datum]])=2,MONTH(jaar_zip[[#This Row],[Datum]])=11,MONTH(jaar_zip[[#This Row],[Datum]])=12),1.1,IF(OR(MONTH(jaar_zip[[#This Row],[Datum]])=3,MONTH(jaar_zip[[#This Row],[Datum]])=10),1,0.8))*jaar_zip[[#This Row],[graaddagen]],"")</f>
        <v>9</v>
      </c>
      <c r="O3121" s="101">
        <f>IF(ISNUMBER(jaar_zip[[#This Row],[etmaaltemperatuur]]),IF(jaar_zip[[#This Row],[etmaaltemperatuur]]&gt;stookgrens,jaar_zip[[#This Row],[etmaaltemperatuur]]-stookgrens,0),"")</f>
        <v>0</v>
      </c>
    </row>
    <row r="3122" spans="1:15" x14ac:dyDescent="0.3">
      <c r="A3122">
        <v>344</v>
      </c>
      <c r="B3122">
        <v>20240311</v>
      </c>
      <c r="C3122">
        <v>1.8</v>
      </c>
      <c r="D3122">
        <v>7.4</v>
      </c>
      <c r="E3122">
        <v>230</v>
      </c>
      <c r="F3122">
        <v>4.4000000000000004</v>
      </c>
      <c r="G3122">
        <v>1003.1</v>
      </c>
      <c r="H3122">
        <v>92</v>
      </c>
      <c r="I3122" s="101" t="s">
        <v>37</v>
      </c>
      <c r="J3122" s="1">
        <f>DATEVALUE(RIGHT(jaar_zip[[#This Row],[YYYYMMDD]],2)&amp;"-"&amp;MID(jaar_zip[[#This Row],[YYYYMMDD]],5,2)&amp;"-"&amp;LEFT(jaar_zip[[#This Row],[YYYYMMDD]],4))</f>
        <v>45362</v>
      </c>
      <c r="K3122" s="101" t="str">
        <f>IF(AND(VALUE(MONTH(jaar_zip[[#This Row],[Datum]]))=1,VALUE(WEEKNUM(jaar_zip[[#This Row],[Datum]],21))&gt;51),RIGHT(YEAR(jaar_zip[[#This Row],[Datum]])-1,2),RIGHT(YEAR(jaar_zip[[#This Row],[Datum]]),2))&amp;"-"&amp; TEXT(WEEKNUM(jaar_zip[[#This Row],[Datum]],21),"00")</f>
        <v>24-11</v>
      </c>
      <c r="L3122" s="101">
        <f>MONTH(jaar_zip[[#This Row],[Datum]])</f>
        <v>3</v>
      </c>
      <c r="M3122" s="101">
        <f>IF(ISNUMBER(jaar_zip[[#This Row],[etmaaltemperatuur]]),IF(jaar_zip[[#This Row],[etmaaltemperatuur]]&lt;stookgrens,stookgrens-jaar_zip[[#This Row],[etmaaltemperatuur]],0),"")</f>
        <v>10.6</v>
      </c>
      <c r="N3122" s="101">
        <f>IF(ISNUMBER(jaar_zip[[#This Row],[graaddagen]]),IF(OR(MONTH(jaar_zip[[#This Row],[Datum]])=1,MONTH(jaar_zip[[#This Row],[Datum]])=2,MONTH(jaar_zip[[#This Row],[Datum]])=11,MONTH(jaar_zip[[#This Row],[Datum]])=12),1.1,IF(OR(MONTH(jaar_zip[[#This Row],[Datum]])=3,MONTH(jaar_zip[[#This Row],[Datum]])=10),1,0.8))*jaar_zip[[#This Row],[graaddagen]],"")</f>
        <v>10.6</v>
      </c>
      <c r="O3122" s="101">
        <f>IF(ISNUMBER(jaar_zip[[#This Row],[etmaaltemperatuur]]),IF(jaar_zip[[#This Row],[etmaaltemperatuur]]&gt;stookgrens,jaar_zip[[#This Row],[etmaaltemperatuur]]-stookgrens,0),"")</f>
        <v>0</v>
      </c>
    </row>
    <row r="3123" spans="1:15" x14ac:dyDescent="0.3">
      <c r="A3123">
        <v>344</v>
      </c>
      <c r="B3123">
        <v>20240312</v>
      </c>
      <c r="C3123">
        <v>4.3</v>
      </c>
      <c r="D3123">
        <v>8.6</v>
      </c>
      <c r="E3123">
        <v>475</v>
      </c>
      <c r="F3123">
        <v>4.4000000000000004</v>
      </c>
      <c r="G3123">
        <v>1012.4</v>
      </c>
      <c r="H3123">
        <v>89</v>
      </c>
      <c r="I3123" s="101" t="s">
        <v>37</v>
      </c>
      <c r="J3123" s="1">
        <f>DATEVALUE(RIGHT(jaar_zip[[#This Row],[YYYYMMDD]],2)&amp;"-"&amp;MID(jaar_zip[[#This Row],[YYYYMMDD]],5,2)&amp;"-"&amp;LEFT(jaar_zip[[#This Row],[YYYYMMDD]],4))</f>
        <v>45363</v>
      </c>
      <c r="K3123" s="101" t="str">
        <f>IF(AND(VALUE(MONTH(jaar_zip[[#This Row],[Datum]]))=1,VALUE(WEEKNUM(jaar_zip[[#This Row],[Datum]],21))&gt;51),RIGHT(YEAR(jaar_zip[[#This Row],[Datum]])-1,2),RIGHT(YEAR(jaar_zip[[#This Row],[Datum]]),2))&amp;"-"&amp; TEXT(WEEKNUM(jaar_zip[[#This Row],[Datum]],21),"00")</f>
        <v>24-11</v>
      </c>
      <c r="L3123" s="101">
        <f>MONTH(jaar_zip[[#This Row],[Datum]])</f>
        <v>3</v>
      </c>
      <c r="M3123" s="101">
        <f>IF(ISNUMBER(jaar_zip[[#This Row],[etmaaltemperatuur]]),IF(jaar_zip[[#This Row],[etmaaltemperatuur]]&lt;stookgrens,stookgrens-jaar_zip[[#This Row],[etmaaltemperatuur]],0),"")</f>
        <v>9.4</v>
      </c>
      <c r="N3123" s="101">
        <f>IF(ISNUMBER(jaar_zip[[#This Row],[graaddagen]]),IF(OR(MONTH(jaar_zip[[#This Row],[Datum]])=1,MONTH(jaar_zip[[#This Row],[Datum]])=2,MONTH(jaar_zip[[#This Row],[Datum]])=11,MONTH(jaar_zip[[#This Row],[Datum]])=12),1.1,IF(OR(MONTH(jaar_zip[[#This Row],[Datum]])=3,MONTH(jaar_zip[[#This Row],[Datum]])=10),1,0.8))*jaar_zip[[#This Row],[graaddagen]],"")</f>
        <v>9.4</v>
      </c>
      <c r="O3123" s="101">
        <f>IF(ISNUMBER(jaar_zip[[#This Row],[etmaaltemperatuur]]),IF(jaar_zip[[#This Row],[etmaaltemperatuur]]&gt;stookgrens,jaar_zip[[#This Row],[etmaaltemperatuur]]-stookgrens,0),"")</f>
        <v>0</v>
      </c>
    </row>
    <row r="3124" spans="1:15" x14ac:dyDescent="0.3">
      <c r="A3124">
        <v>344</v>
      </c>
      <c r="B3124">
        <v>20240313</v>
      </c>
      <c r="C3124">
        <v>6.1</v>
      </c>
      <c r="D3124">
        <v>11.3</v>
      </c>
      <c r="E3124">
        <v>387</v>
      </c>
      <c r="F3124">
        <v>-0.1</v>
      </c>
      <c r="G3124">
        <v>1013.9</v>
      </c>
      <c r="H3124">
        <v>85</v>
      </c>
      <c r="I3124" s="101" t="s">
        <v>37</v>
      </c>
      <c r="J3124" s="1">
        <f>DATEVALUE(RIGHT(jaar_zip[[#This Row],[YYYYMMDD]],2)&amp;"-"&amp;MID(jaar_zip[[#This Row],[YYYYMMDD]],5,2)&amp;"-"&amp;LEFT(jaar_zip[[#This Row],[YYYYMMDD]],4))</f>
        <v>45364</v>
      </c>
      <c r="K3124" s="101" t="str">
        <f>IF(AND(VALUE(MONTH(jaar_zip[[#This Row],[Datum]]))=1,VALUE(WEEKNUM(jaar_zip[[#This Row],[Datum]],21))&gt;51),RIGHT(YEAR(jaar_zip[[#This Row],[Datum]])-1,2),RIGHT(YEAR(jaar_zip[[#This Row],[Datum]]),2))&amp;"-"&amp; TEXT(WEEKNUM(jaar_zip[[#This Row],[Datum]],21),"00")</f>
        <v>24-11</v>
      </c>
      <c r="L3124" s="101">
        <f>MONTH(jaar_zip[[#This Row],[Datum]])</f>
        <v>3</v>
      </c>
      <c r="M3124" s="101">
        <f>IF(ISNUMBER(jaar_zip[[#This Row],[etmaaltemperatuur]]),IF(jaar_zip[[#This Row],[etmaaltemperatuur]]&lt;stookgrens,stookgrens-jaar_zip[[#This Row],[etmaaltemperatuur]],0),"")</f>
        <v>6.6999999999999993</v>
      </c>
      <c r="N3124" s="101">
        <f>IF(ISNUMBER(jaar_zip[[#This Row],[graaddagen]]),IF(OR(MONTH(jaar_zip[[#This Row],[Datum]])=1,MONTH(jaar_zip[[#This Row],[Datum]])=2,MONTH(jaar_zip[[#This Row],[Datum]])=11,MONTH(jaar_zip[[#This Row],[Datum]])=12),1.1,IF(OR(MONTH(jaar_zip[[#This Row],[Datum]])=3,MONTH(jaar_zip[[#This Row],[Datum]])=10),1,0.8))*jaar_zip[[#This Row],[graaddagen]],"")</f>
        <v>6.6999999999999993</v>
      </c>
      <c r="O3124" s="101">
        <f>IF(ISNUMBER(jaar_zip[[#This Row],[etmaaltemperatuur]]),IF(jaar_zip[[#This Row],[etmaaltemperatuur]]&gt;stookgrens,jaar_zip[[#This Row],[etmaaltemperatuur]]-stookgrens,0),"")</f>
        <v>0</v>
      </c>
    </row>
    <row r="3125" spans="1:15" x14ac:dyDescent="0.3">
      <c r="A3125">
        <v>344</v>
      </c>
      <c r="B3125">
        <v>20240314</v>
      </c>
      <c r="C3125">
        <v>5</v>
      </c>
      <c r="D3125">
        <v>12.9</v>
      </c>
      <c r="E3125">
        <v>1348</v>
      </c>
      <c r="F3125">
        <v>0</v>
      </c>
      <c r="G3125">
        <v>1009.9</v>
      </c>
      <c r="H3125">
        <v>75</v>
      </c>
      <c r="I3125" s="101" t="s">
        <v>37</v>
      </c>
      <c r="J3125" s="1">
        <f>DATEVALUE(RIGHT(jaar_zip[[#This Row],[YYYYMMDD]],2)&amp;"-"&amp;MID(jaar_zip[[#This Row],[YYYYMMDD]],5,2)&amp;"-"&amp;LEFT(jaar_zip[[#This Row],[YYYYMMDD]],4))</f>
        <v>45365</v>
      </c>
      <c r="K3125" s="101" t="str">
        <f>IF(AND(VALUE(MONTH(jaar_zip[[#This Row],[Datum]]))=1,VALUE(WEEKNUM(jaar_zip[[#This Row],[Datum]],21))&gt;51),RIGHT(YEAR(jaar_zip[[#This Row],[Datum]])-1,2),RIGHT(YEAR(jaar_zip[[#This Row],[Datum]]),2))&amp;"-"&amp; TEXT(WEEKNUM(jaar_zip[[#This Row],[Datum]],21),"00")</f>
        <v>24-11</v>
      </c>
      <c r="L3125" s="101">
        <f>MONTH(jaar_zip[[#This Row],[Datum]])</f>
        <v>3</v>
      </c>
      <c r="M3125" s="101">
        <f>IF(ISNUMBER(jaar_zip[[#This Row],[etmaaltemperatuur]]),IF(jaar_zip[[#This Row],[etmaaltemperatuur]]&lt;stookgrens,stookgrens-jaar_zip[[#This Row],[etmaaltemperatuur]],0),"")</f>
        <v>5.0999999999999996</v>
      </c>
      <c r="N3125" s="101">
        <f>IF(ISNUMBER(jaar_zip[[#This Row],[graaddagen]]),IF(OR(MONTH(jaar_zip[[#This Row],[Datum]])=1,MONTH(jaar_zip[[#This Row],[Datum]])=2,MONTH(jaar_zip[[#This Row],[Datum]])=11,MONTH(jaar_zip[[#This Row],[Datum]])=12),1.1,IF(OR(MONTH(jaar_zip[[#This Row],[Datum]])=3,MONTH(jaar_zip[[#This Row],[Datum]])=10),1,0.8))*jaar_zip[[#This Row],[graaddagen]],"")</f>
        <v>5.0999999999999996</v>
      </c>
      <c r="O3125" s="101">
        <f>IF(ISNUMBER(jaar_zip[[#This Row],[etmaaltemperatuur]]),IF(jaar_zip[[#This Row],[etmaaltemperatuur]]&gt;stookgrens,jaar_zip[[#This Row],[etmaaltemperatuur]]-stookgrens,0),"")</f>
        <v>0</v>
      </c>
    </row>
    <row r="3126" spans="1:15" x14ac:dyDescent="0.3">
      <c r="A3126">
        <v>344</v>
      </c>
      <c r="B3126">
        <v>20240315</v>
      </c>
      <c r="C3126">
        <v>8.3000000000000007</v>
      </c>
      <c r="D3126">
        <v>12.6</v>
      </c>
      <c r="E3126">
        <v>866</v>
      </c>
      <c r="F3126">
        <v>1.2</v>
      </c>
      <c r="G3126">
        <v>1006.9</v>
      </c>
      <c r="H3126">
        <v>82</v>
      </c>
      <c r="I3126" s="101" t="s">
        <v>37</v>
      </c>
      <c r="J3126" s="1">
        <f>DATEVALUE(RIGHT(jaar_zip[[#This Row],[YYYYMMDD]],2)&amp;"-"&amp;MID(jaar_zip[[#This Row],[YYYYMMDD]],5,2)&amp;"-"&amp;LEFT(jaar_zip[[#This Row],[YYYYMMDD]],4))</f>
        <v>45366</v>
      </c>
      <c r="K3126" s="101" t="str">
        <f>IF(AND(VALUE(MONTH(jaar_zip[[#This Row],[Datum]]))=1,VALUE(WEEKNUM(jaar_zip[[#This Row],[Datum]],21))&gt;51),RIGHT(YEAR(jaar_zip[[#This Row],[Datum]])-1,2),RIGHT(YEAR(jaar_zip[[#This Row],[Datum]]),2))&amp;"-"&amp; TEXT(WEEKNUM(jaar_zip[[#This Row],[Datum]],21),"00")</f>
        <v>24-11</v>
      </c>
      <c r="L3126" s="101">
        <f>MONTH(jaar_zip[[#This Row],[Datum]])</f>
        <v>3</v>
      </c>
      <c r="M3126" s="101">
        <f>IF(ISNUMBER(jaar_zip[[#This Row],[etmaaltemperatuur]]),IF(jaar_zip[[#This Row],[etmaaltemperatuur]]&lt;stookgrens,stookgrens-jaar_zip[[#This Row],[etmaaltemperatuur]],0),"")</f>
        <v>5.4</v>
      </c>
      <c r="N3126" s="101">
        <f>IF(ISNUMBER(jaar_zip[[#This Row],[graaddagen]]),IF(OR(MONTH(jaar_zip[[#This Row],[Datum]])=1,MONTH(jaar_zip[[#This Row],[Datum]])=2,MONTH(jaar_zip[[#This Row],[Datum]])=11,MONTH(jaar_zip[[#This Row],[Datum]])=12),1.1,IF(OR(MONTH(jaar_zip[[#This Row],[Datum]])=3,MONTH(jaar_zip[[#This Row],[Datum]])=10),1,0.8))*jaar_zip[[#This Row],[graaddagen]],"")</f>
        <v>5.4</v>
      </c>
      <c r="O3126" s="101">
        <f>IF(ISNUMBER(jaar_zip[[#This Row],[etmaaltemperatuur]]),IF(jaar_zip[[#This Row],[etmaaltemperatuur]]&gt;stookgrens,jaar_zip[[#This Row],[etmaaltemperatuur]]-stookgrens,0),"")</f>
        <v>0</v>
      </c>
    </row>
    <row r="3127" spans="1:15" x14ac:dyDescent="0.3">
      <c r="A3127">
        <v>344</v>
      </c>
      <c r="B3127">
        <v>20240316</v>
      </c>
      <c r="C3127">
        <v>3.2</v>
      </c>
      <c r="D3127">
        <v>8</v>
      </c>
      <c r="E3127">
        <v>955</v>
      </c>
      <c r="F3127">
        <v>0.4</v>
      </c>
      <c r="G3127">
        <v>1019.9</v>
      </c>
      <c r="H3127">
        <v>77</v>
      </c>
      <c r="I3127" s="101" t="s">
        <v>37</v>
      </c>
      <c r="J3127" s="1">
        <f>DATEVALUE(RIGHT(jaar_zip[[#This Row],[YYYYMMDD]],2)&amp;"-"&amp;MID(jaar_zip[[#This Row],[YYYYMMDD]],5,2)&amp;"-"&amp;LEFT(jaar_zip[[#This Row],[YYYYMMDD]],4))</f>
        <v>45367</v>
      </c>
      <c r="K3127" s="101" t="str">
        <f>IF(AND(VALUE(MONTH(jaar_zip[[#This Row],[Datum]]))=1,VALUE(WEEKNUM(jaar_zip[[#This Row],[Datum]],21))&gt;51),RIGHT(YEAR(jaar_zip[[#This Row],[Datum]])-1,2),RIGHT(YEAR(jaar_zip[[#This Row],[Datum]]),2))&amp;"-"&amp; TEXT(WEEKNUM(jaar_zip[[#This Row],[Datum]],21),"00")</f>
        <v>24-11</v>
      </c>
      <c r="L3127" s="101">
        <f>MONTH(jaar_zip[[#This Row],[Datum]])</f>
        <v>3</v>
      </c>
      <c r="M3127" s="101">
        <f>IF(ISNUMBER(jaar_zip[[#This Row],[etmaaltemperatuur]]),IF(jaar_zip[[#This Row],[etmaaltemperatuur]]&lt;stookgrens,stookgrens-jaar_zip[[#This Row],[etmaaltemperatuur]],0),"")</f>
        <v>10</v>
      </c>
      <c r="N3127" s="101">
        <f>IF(ISNUMBER(jaar_zip[[#This Row],[graaddagen]]),IF(OR(MONTH(jaar_zip[[#This Row],[Datum]])=1,MONTH(jaar_zip[[#This Row],[Datum]])=2,MONTH(jaar_zip[[#This Row],[Datum]])=11,MONTH(jaar_zip[[#This Row],[Datum]])=12),1.1,IF(OR(MONTH(jaar_zip[[#This Row],[Datum]])=3,MONTH(jaar_zip[[#This Row],[Datum]])=10),1,0.8))*jaar_zip[[#This Row],[graaddagen]],"")</f>
        <v>10</v>
      </c>
      <c r="O3127" s="101">
        <f>IF(ISNUMBER(jaar_zip[[#This Row],[etmaaltemperatuur]]),IF(jaar_zip[[#This Row],[etmaaltemperatuur]]&gt;stookgrens,jaar_zip[[#This Row],[etmaaltemperatuur]]-stookgrens,0),"")</f>
        <v>0</v>
      </c>
    </row>
    <row r="3128" spans="1:15" x14ac:dyDescent="0.3">
      <c r="A3128">
        <v>344</v>
      </c>
      <c r="B3128">
        <v>20240317</v>
      </c>
      <c r="C3128">
        <v>4.0999999999999996</v>
      </c>
      <c r="D3128">
        <v>10.4</v>
      </c>
      <c r="E3128">
        <v>585</v>
      </c>
      <c r="F3128">
        <v>3.8</v>
      </c>
      <c r="G3128">
        <v>1018.2</v>
      </c>
      <c r="H3128">
        <v>83</v>
      </c>
      <c r="I3128" s="101" t="s">
        <v>37</v>
      </c>
      <c r="J3128" s="1">
        <f>DATEVALUE(RIGHT(jaar_zip[[#This Row],[YYYYMMDD]],2)&amp;"-"&amp;MID(jaar_zip[[#This Row],[YYYYMMDD]],5,2)&amp;"-"&amp;LEFT(jaar_zip[[#This Row],[YYYYMMDD]],4))</f>
        <v>45368</v>
      </c>
      <c r="K3128" s="101" t="str">
        <f>IF(AND(VALUE(MONTH(jaar_zip[[#This Row],[Datum]]))=1,VALUE(WEEKNUM(jaar_zip[[#This Row],[Datum]],21))&gt;51),RIGHT(YEAR(jaar_zip[[#This Row],[Datum]])-1,2),RIGHT(YEAR(jaar_zip[[#This Row],[Datum]]),2))&amp;"-"&amp; TEXT(WEEKNUM(jaar_zip[[#This Row],[Datum]],21),"00")</f>
        <v>24-11</v>
      </c>
      <c r="L3128" s="101">
        <f>MONTH(jaar_zip[[#This Row],[Datum]])</f>
        <v>3</v>
      </c>
      <c r="M3128" s="101">
        <f>IF(ISNUMBER(jaar_zip[[#This Row],[etmaaltemperatuur]]),IF(jaar_zip[[#This Row],[etmaaltemperatuur]]&lt;stookgrens,stookgrens-jaar_zip[[#This Row],[etmaaltemperatuur]],0),"")</f>
        <v>7.6</v>
      </c>
      <c r="N3128" s="101">
        <f>IF(ISNUMBER(jaar_zip[[#This Row],[graaddagen]]),IF(OR(MONTH(jaar_zip[[#This Row],[Datum]])=1,MONTH(jaar_zip[[#This Row],[Datum]])=2,MONTH(jaar_zip[[#This Row],[Datum]])=11,MONTH(jaar_zip[[#This Row],[Datum]])=12),1.1,IF(OR(MONTH(jaar_zip[[#This Row],[Datum]])=3,MONTH(jaar_zip[[#This Row],[Datum]])=10),1,0.8))*jaar_zip[[#This Row],[graaddagen]],"")</f>
        <v>7.6</v>
      </c>
      <c r="O3128" s="101">
        <f>IF(ISNUMBER(jaar_zip[[#This Row],[etmaaltemperatuur]]),IF(jaar_zip[[#This Row],[etmaaltemperatuur]]&gt;stookgrens,jaar_zip[[#This Row],[etmaaltemperatuur]]-stookgrens,0),"")</f>
        <v>0</v>
      </c>
    </row>
    <row r="3129" spans="1:15" x14ac:dyDescent="0.3">
      <c r="A3129">
        <v>344</v>
      </c>
      <c r="B3129">
        <v>20240318</v>
      </c>
      <c r="C3129">
        <v>3</v>
      </c>
      <c r="D3129">
        <v>11</v>
      </c>
      <c r="E3129">
        <v>1225</v>
      </c>
      <c r="F3129">
        <v>0</v>
      </c>
      <c r="G3129">
        <v>1015.9</v>
      </c>
      <c r="H3129">
        <v>82</v>
      </c>
      <c r="I3129" s="101" t="s">
        <v>37</v>
      </c>
      <c r="J3129" s="1">
        <f>DATEVALUE(RIGHT(jaar_zip[[#This Row],[YYYYMMDD]],2)&amp;"-"&amp;MID(jaar_zip[[#This Row],[YYYYMMDD]],5,2)&amp;"-"&amp;LEFT(jaar_zip[[#This Row],[YYYYMMDD]],4))</f>
        <v>45369</v>
      </c>
      <c r="K3129" s="101" t="str">
        <f>IF(AND(VALUE(MONTH(jaar_zip[[#This Row],[Datum]]))=1,VALUE(WEEKNUM(jaar_zip[[#This Row],[Datum]],21))&gt;51),RIGHT(YEAR(jaar_zip[[#This Row],[Datum]])-1,2),RIGHT(YEAR(jaar_zip[[#This Row],[Datum]]),2))&amp;"-"&amp; TEXT(WEEKNUM(jaar_zip[[#This Row],[Datum]],21),"00")</f>
        <v>24-12</v>
      </c>
      <c r="L3129" s="101">
        <f>MONTH(jaar_zip[[#This Row],[Datum]])</f>
        <v>3</v>
      </c>
      <c r="M3129" s="101">
        <f>IF(ISNUMBER(jaar_zip[[#This Row],[etmaaltemperatuur]]),IF(jaar_zip[[#This Row],[etmaaltemperatuur]]&lt;stookgrens,stookgrens-jaar_zip[[#This Row],[etmaaltemperatuur]],0),"")</f>
        <v>7</v>
      </c>
      <c r="N3129" s="101">
        <f>IF(ISNUMBER(jaar_zip[[#This Row],[graaddagen]]),IF(OR(MONTH(jaar_zip[[#This Row],[Datum]])=1,MONTH(jaar_zip[[#This Row],[Datum]])=2,MONTH(jaar_zip[[#This Row],[Datum]])=11,MONTH(jaar_zip[[#This Row],[Datum]])=12),1.1,IF(OR(MONTH(jaar_zip[[#This Row],[Datum]])=3,MONTH(jaar_zip[[#This Row],[Datum]])=10),1,0.8))*jaar_zip[[#This Row],[graaddagen]],"")</f>
        <v>7</v>
      </c>
      <c r="O3129" s="101">
        <f>IF(ISNUMBER(jaar_zip[[#This Row],[etmaaltemperatuur]]),IF(jaar_zip[[#This Row],[etmaaltemperatuur]]&gt;stookgrens,jaar_zip[[#This Row],[etmaaltemperatuur]]-stookgrens,0),"")</f>
        <v>0</v>
      </c>
    </row>
    <row r="3130" spans="1:15" x14ac:dyDescent="0.3">
      <c r="A3130">
        <v>344</v>
      </c>
      <c r="B3130">
        <v>20240319</v>
      </c>
      <c r="C3130">
        <v>3.7</v>
      </c>
      <c r="D3130">
        <v>11.6</v>
      </c>
      <c r="E3130">
        <v>993</v>
      </c>
      <c r="F3130">
        <v>-0.1</v>
      </c>
      <c r="G3130">
        <v>1017.8</v>
      </c>
      <c r="H3130">
        <v>78</v>
      </c>
      <c r="I3130" s="101" t="s">
        <v>37</v>
      </c>
      <c r="J3130" s="1">
        <f>DATEVALUE(RIGHT(jaar_zip[[#This Row],[YYYYMMDD]],2)&amp;"-"&amp;MID(jaar_zip[[#This Row],[YYYYMMDD]],5,2)&amp;"-"&amp;LEFT(jaar_zip[[#This Row],[YYYYMMDD]],4))</f>
        <v>45370</v>
      </c>
      <c r="K3130" s="101" t="str">
        <f>IF(AND(VALUE(MONTH(jaar_zip[[#This Row],[Datum]]))=1,VALUE(WEEKNUM(jaar_zip[[#This Row],[Datum]],21))&gt;51),RIGHT(YEAR(jaar_zip[[#This Row],[Datum]])-1,2),RIGHT(YEAR(jaar_zip[[#This Row],[Datum]]),2))&amp;"-"&amp; TEXT(WEEKNUM(jaar_zip[[#This Row],[Datum]],21),"00")</f>
        <v>24-12</v>
      </c>
      <c r="L3130" s="101">
        <f>MONTH(jaar_zip[[#This Row],[Datum]])</f>
        <v>3</v>
      </c>
      <c r="M3130" s="101">
        <f>IF(ISNUMBER(jaar_zip[[#This Row],[etmaaltemperatuur]]),IF(jaar_zip[[#This Row],[etmaaltemperatuur]]&lt;stookgrens,stookgrens-jaar_zip[[#This Row],[etmaaltemperatuur]],0),"")</f>
        <v>6.4</v>
      </c>
      <c r="N3130" s="101">
        <f>IF(ISNUMBER(jaar_zip[[#This Row],[graaddagen]]),IF(OR(MONTH(jaar_zip[[#This Row],[Datum]])=1,MONTH(jaar_zip[[#This Row],[Datum]])=2,MONTH(jaar_zip[[#This Row],[Datum]])=11,MONTH(jaar_zip[[#This Row],[Datum]])=12),1.1,IF(OR(MONTH(jaar_zip[[#This Row],[Datum]])=3,MONTH(jaar_zip[[#This Row],[Datum]])=10),1,0.8))*jaar_zip[[#This Row],[graaddagen]],"")</f>
        <v>6.4</v>
      </c>
      <c r="O3130" s="101">
        <f>IF(ISNUMBER(jaar_zip[[#This Row],[etmaaltemperatuur]]),IF(jaar_zip[[#This Row],[etmaaltemperatuur]]&gt;stookgrens,jaar_zip[[#This Row],[etmaaltemperatuur]]-stookgrens,0),"")</f>
        <v>0</v>
      </c>
    </row>
    <row r="3131" spans="1:15" x14ac:dyDescent="0.3">
      <c r="A3131">
        <v>344</v>
      </c>
      <c r="B3131">
        <v>20240320</v>
      </c>
      <c r="C3131">
        <v>1.4</v>
      </c>
      <c r="D3131">
        <v>11.8</v>
      </c>
      <c r="E3131">
        <v>1111</v>
      </c>
      <c r="F3131">
        <v>0</v>
      </c>
      <c r="G3131">
        <v>1019.1</v>
      </c>
      <c r="H3131">
        <v>81</v>
      </c>
      <c r="I3131" s="101" t="s">
        <v>37</v>
      </c>
      <c r="J3131" s="1">
        <f>DATEVALUE(RIGHT(jaar_zip[[#This Row],[YYYYMMDD]],2)&amp;"-"&amp;MID(jaar_zip[[#This Row],[YYYYMMDD]],5,2)&amp;"-"&amp;LEFT(jaar_zip[[#This Row],[YYYYMMDD]],4))</f>
        <v>45371</v>
      </c>
      <c r="K3131" s="101" t="str">
        <f>IF(AND(VALUE(MONTH(jaar_zip[[#This Row],[Datum]]))=1,VALUE(WEEKNUM(jaar_zip[[#This Row],[Datum]],21))&gt;51),RIGHT(YEAR(jaar_zip[[#This Row],[Datum]])-1,2),RIGHT(YEAR(jaar_zip[[#This Row],[Datum]]),2))&amp;"-"&amp; TEXT(WEEKNUM(jaar_zip[[#This Row],[Datum]],21),"00")</f>
        <v>24-12</v>
      </c>
      <c r="L3131" s="101">
        <f>MONTH(jaar_zip[[#This Row],[Datum]])</f>
        <v>3</v>
      </c>
      <c r="M3131" s="101">
        <f>IF(ISNUMBER(jaar_zip[[#This Row],[etmaaltemperatuur]]),IF(jaar_zip[[#This Row],[etmaaltemperatuur]]&lt;stookgrens,stookgrens-jaar_zip[[#This Row],[etmaaltemperatuur]],0),"")</f>
        <v>6.1999999999999993</v>
      </c>
      <c r="N3131" s="101">
        <f>IF(ISNUMBER(jaar_zip[[#This Row],[graaddagen]]),IF(OR(MONTH(jaar_zip[[#This Row],[Datum]])=1,MONTH(jaar_zip[[#This Row],[Datum]])=2,MONTH(jaar_zip[[#This Row],[Datum]])=11,MONTH(jaar_zip[[#This Row],[Datum]])=12),1.1,IF(OR(MONTH(jaar_zip[[#This Row],[Datum]])=3,MONTH(jaar_zip[[#This Row],[Datum]])=10),1,0.8))*jaar_zip[[#This Row],[graaddagen]],"")</f>
        <v>6.1999999999999993</v>
      </c>
      <c r="O3131" s="101">
        <f>IF(ISNUMBER(jaar_zip[[#This Row],[etmaaltemperatuur]]),IF(jaar_zip[[#This Row],[etmaaltemperatuur]]&gt;stookgrens,jaar_zip[[#This Row],[etmaaltemperatuur]]-stookgrens,0),"")</f>
        <v>0</v>
      </c>
    </row>
    <row r="3132" spans="1:15" x14ac:dyDescent="0.3">
      <c r="A3132">
        <v>344</v>
      </c>
      <c r="B3132">
        <v>20240321</v>
      </c>
      <c r="C3132">
        <v>3.7</v>
      </c>
      <c r="D3132">
        <v>9.6</v>
      </c>
      <c r="E3132">
        <v>522</v>
      </c>
      <c r="F3132">
        <v>0</v>
      </c>
      <c r="G3132">
        <v>1023.7</v>
      </c>
      <c r="H3132">
        <v>85</v>
      </c>
      <c r="I3132" s="101" t="s">
        <v>37</v>
      </c>
      <c r="J3132" s="1">
        <f>DATEVALUE(RIGHT(jaar_zip[[#This Row],[YYYYMMDD]],2)&amp;"-"&amp;MID(jaar_zip[[#This Row],[YYYYMMDD]],5,2)&amp;"-"&amp;LEFT(jaar_zip[[#This Row],[YYYYMMDD]],4))</f>
        <v>45372</v>
      </c>
      <c r="K3132" s="101" t="str">
        <f>IF(AND(VALUE(MONTH(jaar_zip[[#This Row],[Datum]]))=1,VALUE(WEEKNUM(jaar_zip[[#This Row],[Datum]],21))&gt;51),RIGHT(YEAR(jaar_zip[[#This Row],[Datum]])-1,2),RIGHT(YEAR(jaar_zip[[#This Row],[Datum]]),2))&amp;"-"&amp; TEXT(WEEKNUM(jaar_zip[[#This Row],[Datum]],21),"00")</f>
        <v>24-12</v>
      </c>
      <c r="L3132" s="101">
        <f>MONTH(jaar_zip[[#This Row],[Datum]])</f>
        <v>3</v>
      </c>
      <c r="M3132" s="101">
        <f>IF(ISNUMBER(jaar_zip[[#This Row],[etmaaltemperatuur]]),IF(jaar_zip[[#This Row],[etmaaltemperatuur]]&lt;stookgrens,stookgrens-jaar_zip[[#This Row],[etmaaltemperatuur]],0),"")</f>
        <v>8.4</v>
      </c>
      <c r="N3132" s="101">
        <f>IF(ISNUMBER(jaar_zip[[#This Row],[graaddagen]]),IF(OR(MONTH(jaar_zip[[#This Row],[Datum]])=1,MONTH(jaar_zip[[#This Row],[Datum]])=2,MONTH(jaar_zip[[#This Row],[Datum]])=11,MONTH(jaar_zip[[#This Row],[Datum]])=12),1.1,IF(OR(MONTH(jaar_zip[[#This Row],[Datum]])=3,MONTH(jaar_zip[[#This Row],[Datum]])=10),1,0.8))*jaar_zip[[#This Row],[graaddagen]],"")</f>
        <v>8.4</v>
      </c>
      <c r="O3132" s="101">
        <f>IF(ISNUMBER(jaar_zip[[#This Row],[etmaaltemperatuur]]),IF(jaar_zip[[#This Row],[etmaaltemperatuur]]&gt;stookgrens,jaar_zip[[#This Row],[etmaaltemperatuur]]-stookgrens,0),"")</f>
        <v>0</v>
      </c>
    </row>
    <row r="3133" spans="1:15" x14ac:dyDescent="0.3">
      <c r="A3133">
        <v>344</v>
      </c>
      <c r="B3133">
        <v>20240322</v>
      </c>
      <c r="C3133">
        <v>4.5</v>
      </c>
      <c r="D3133">
        <v>9.1999999999999993</v>
      </c>
      <c r="E3133">
        <v>294</v>
      </c>
      <c r="F3133">
        <v>3.2</v>
      </c>
      <c r="G3133">
        <v>1016</v>
      </c>
      <c r="H3133">
        <v>90</v>
      </c>
      <c r="I3133" s="101" t="s">
        <v>37</v>
      </c>
      <c r="J3133" s="1">
        <f>DATEVALUE(RIGHT(jaar_zip[[#This Row],[YYYYMMDD]],2)&amp;"-"&amp;MID(jaar_zip[[#This Row],[YYYYMMDD]],5,2)&amp;"-"&amp;LEFT(jaar_zip[[#This Row],[YYYYMMDD]],4))</f>
        <v>45373</v>
      </c>
      <c r="K3133" s="101" t="str">
        <f>IF(AND(VALUE(MONTH(jaar_zip[[#This Row],[Datum]]))=1,VALUE(WEEKNUM(jaar_zip[[#This Row],[Datum]],21))&gt;51),RIGHT(YEAR(jaar_zip[[#This Row],[Datum]])-1,2),RIGHT(YEAR(jaar_zip[[#This Row],[Datum]]),2))&amp;"-"&amp; TEXT(WEEKNUM(jaar_zip[[#This Row],[Datum]],21),"00")</f>
        <v>24-12</v>
      </c>
      <c r="L3133" s="101">
        <f>MONTH(jaar_zip[[#This Row],[Datum]])</f>
        <v>3</v>
      </c>
      <c r="M3133" s="101">
        <f>IF(ISNUMBER(jaar_zip[[#This Row],[etmaaltemperatuur]]),IF(jaar_zip[[#This Row],[etmaaltemperatuur]]&lt;stookgrens,stookgrens-jaar_zip[[#This Row],[etmaaltemperatuur]],0),"")</f>
        <v>8.8000000000000007</v>
      </c>
      <c r="N3133" s="101">
        <f>IF(ISNUMBER(jaar_zip[[#This Row],[graaddagen]]),IF(OR(MONTH(jaar_zip[[#This Row],[Datum]])=1,MONTH(jaar_zip[[#This Row],[Datum]])=2,MONTH(jaar_zip[[#This Row],[Datum]])=11,MONTH(jaar_zip[[#This Row],[Datum]])=12),1.1,IF(OR(MONTH(jaar_zip[[#This Row],[Datum]])=3,MONTH(jaar_zip[[#This Row],[Datum]])=10),1,0.8))*jaar_zip[[#This Row],[graaddagen]],"")</f>
        <v>8.8000000000000007</v>
      </c>
      <c r="O3133" s="101">
        <f>IF(ISNUMBER(jaar_zip[[#This Row],[etmaaltemperatuur]]),IF(jaar_zip[[#This Row],[etmaaltemperatuur]]&gt;stookgrens,jaar_zip[[#This Row],[etmaaltemperatuur]]-stookgrens,0),"")</f>
        <v>0</v>
      </c>
    </row>
    <row r="3134" spans="1:15" x14ac:dyDescent="0.3">
      <c r="A3134">
        <v>344</v>
      </c>
      <c r="B3134">
        <v>20240323</v>
      </c>
      <c r="C3134">
        <v>5.8</v>
      </c>
      <c r="D3134">
        <v>7</v>
      </c>
      <c r="E3134">
        <v>1209</v>
      </c>
      <c r="F3134">
        <v>1.2</v>
      </c>
      <c r="G3134">
        <v>1008.3</v>
      </c>
      <c r="H3134">
        <v>74</v>
      </c>
      <c r="I3134" s="101" t="s">
        <v>37</v>
      </c>
      <c r="J3134" s="1">
        <f>DATEVALUE(RIGHT(jaar_zip[[#This Row],[YYYYMMDD]],2)&amp;"-"&amp;MID(jaar_zip[[#This Row],[YYYYMMDD]],5,2)&amp;"-"&amp;LEFT(jaar_zip[[#This Row],[YYYYMMDD]],4))</f>
        <v>45374</v>
      </c>
      <c r="K3134" s="101" t="str">
        <f>IF(AND(VALUE(MONTH(jaar_zip[[#This Row],[Datum]]))=1,VALUE(WEEKNUM(jaar_zip[[#This Row],[Datum]],21))&gt;51),RIGHT(YEAR(jaar_zip[[#This Row],[Datum]])-1,2),RIGHT(YEAR(jaar_zip[[#This Row],[Datum]]),2))&amp;"-"&amp; TEXT(WEEKNUM(jaar_zip[[#This Row],[Datum]],21),"00")</f>
        <v>24-12</v>
      </c>
      <c r="L3134" s="101">
        <f>MONTH(jaar_zip[[#This Row],[Datum]])</f>
        <v>3</v>
      </c>
      <c r="M3134" s="101">
        <f>IF(ISNUMBER(jaar_zip[[#This Row],[etmaaltemperatuur]]),IF(jaar_zip[[#This Row],[etmaaltemperatuur]]&lt;stookgrens,stookgrens-jaar_zip[[#This Row],[etmaaltemperatuur]],0),"")</f>
        <v>11</v>
      </c>
      <c r="N3134" s="101">
        <f>IF(ISNUMBER(jaar_zip[[#This Row],[graaddagen]]),IF(OR(MONTH(jaar_zip[[#This Row],[Datum]])=1,MONTH(jaar_zip[[#This Row],[Datum]])=2,MONTH(jaar_zip[[#This Row],[Datum]])=11,MONTH(jaar_zip[[#This Row],[Datum]])=12),1.1,IF(OR(MONTH(jaar_zip[[#This Row],[Datum]])=3,MONTH(jaar_zip[[#This Row],[Datum]])=10),1,0.8))*jaar_zip[[#This Row],[graaddagen]],"")</f>
        <v>11</v>
      </c>
      <c r="O3134" s="101">
        <f>IF(ISNUMBER(jaar_zip[[#This Row],[etmaaltemperatuur]]),IF(jaar_zip[[#This Row],[etmaaltemperatuur]]&gt;stookgrens,jaar_zip[[#This Row],[etmaaltemperatuur]]-stookgrens,0),"")</f>
        <v>0</v>
      </c>
    </row>
    <row r="3135" spans="1:15" x14ac:dyDescent="0.3">
      <c r="A3135">
        <v>344</v>
      </c>
      <c r="B3135">
        <v>20240324</v>
      </c>
      <c r="C3135">
        <v>7.1</v>
      </c>
      <c r="D3135">
        <v>7.1</v>
      </c>
      <c r="E3135">
        <v>751</v>
      </c>
      <c r="F3135">
        <v>3.7</v>
      </c>
      <c r="G3135">
        <v>1005.7</v>
      </c>
      <c r="H3135">
        <v>80</v>
      </c>
      <c r="I3135" s="101" t="s">
        <v>37</v>
      </c>
      <c r="J3135" s="1">
        <f>DATEVALUE(RIGHT(jaar_zip[[#This Row],[YYYYMMDD]],2)&amp;"-"&amp;MID(jaar_zip[[#This Row],[YYYYMMDD]],5,2)&amp;"-"&amp;LEFT(jaar_zip[[#This Row],[YYYYMMDD]],4))</f>
        <v>45375</v>
      </c>
      <c r="K3135" s="101" t="str">
        <f>IF(AND(VALUE(MONTH(jaar_zip[[#This Row],[Datum]]))=1,VALUE(WEEKNUM(jaar_zip[[#This Row],[Datum]],21))&gt;51),RIGHT(YEAR(jaar_zip[[#This Row],[Datum]])-1,2),RIGHT(YEAR(jaar_zip[[#This Row],[Datum]]),2))&amp;"-"&amp; TEXT(WEEKNUM(jaar_zip[[#This Row],[Datum]],21),"00")</f>
        <v>24-12</v>
      </c>
      <c r="L3135" s="101">
        <f>MONTH(jaar_zip[[#This Row],[Datum]])</f>
        <v>3</v>
      </c>
      <c r="M3135" s="101">
        <f>IF(ISNUMBER(jaar_zip[[#This Row],[etmaaltemperatuur]]),IF(jaar_zip[[#This Row],[etmaaltemperatuur]]&lt;stookgrens,stookgrens-jaar_zip[[#This Row],[etmaaltemperatuur]],0),"")</f>
        <v>10.9</v>
      </c>
      <c r="N3135" s="101">
        <f>IF(ISNUMBER(jaar_zip[[#This Row],[graaddagen]]),IF(OR(MONTH(jaar_zip[[#This Row],[Datum]])=1,MONTH(jaar_zip[[#This Row],[Datum]])=2,MONTH(jaar_zip[[#This Row],[Datum]])=11,MONTH(jaar_zip[[#This Row],[Datum]])=12),1.1,IF(OR(MONTH(jaar_zip[[#This Row],[Datum]])=3,MONTH(jaar_zip[[#This Row],[Datum]])=10),1,0.8))*jaar_zip[[#This Row],[graaddagen]],"")</f>
        <v>10.9</v>
      </c>
      <c r="O3135" s="101">
        <f>IF(ISNUMBER(jaar_zip[[#This Row],[etmaaltemperatuur]]),IF(jaar_zip[[#This Row],[etmaaltemperatuur]]&gt;stookgrens,jaar_zip[[#This Row],[etmaaltemperatuur]]-stookgrens,0),"")</f>
        <v>0</v>
      </c>
    </row>
    <row r="3136" spans="1:15" x14ac:dyDescent="0.3">
      <c r="A3136">
        <v>344</v>
      </c>
      <c r="B3136">
        <v>20240325</v>
      </c>
      <c r="C3136">
        <v>3.5</v>
      </c>
      <c r="D3136">
        <v>7.6</v>
      </c>
      <c r="E3136">
        <v>1568</v>
      </c>
      <c r="F3136">
        <v>0</v>
      </c>
      <c r="G3136">
        <v>1003.7</v>
      </c>
      <c r="H3136">
        <v>70</v>
      </c>
      <c r="I3136" s="101" t="s">
        <v>37</v>
      </c>
      <c r="J3136" s="1">
        <f>DATEVALUE(RIGHT(jaar_zip[[#This Row],[YYYYMMDD]],2)&amp;"-"&amp;MID(jaar_zip[[#This Row],[YYYYMMDD]],5,2)&amp;"-"&amp;LEFT(jaar_zip[[#This Row],[YYYYMMDD]],4))</f>
        <v>45376</v>
      </c>
      <c r="K3136" s="101" t="str">
        <f>IF(AND(VALUE(MONTH(jaar_zip[[#This Row],[Datum]]))=1,VALUE(WEEKNUM(jaar_zip[[#This Row],[Datum]],21))&gt;51),RIGHT(YEAR(jaar_zip[[#This Row],[Datum]])-1,2),RIGHT(YEAR(jaar_zip[[#This Row],[Datum]]),2))&amp;"-"&amp; TEXT(WEEKNUM(jaar_zip[[#This Row],[Datum]],21),"00")</f>
        <v>24-13</v>
      </c>
      <c r="L3136" s="101">
        <f>MONTH(jaar_zip[[#This Row],[Datum]])</f>
        <v>3</v>
      </c>
      <c r="M3136" s="101">
        <f>IF(ISNUMBER(jaar_zip[[#This Row],[etmaaltemperatuur]]),IF(jaar_zip[[#This Row],[etmaaltemperatuur]]&lt;stookgrens,stookgrens-jaar_zip[[#This Row],[etmaaltemperatuur]],0),"")</f>
        <v>10.4</v>
      </c>
      <c r="N3136" s="101">
        <f>IF(ISNUMBER(jaar_zip[[#This Row],[graaddagen]]),IF(OR(MONTH(jaar_zip[[#This Row],[Datum]])=1,MONTH(jaar_zip[[#This Row],[Datum]])=2,MONTH(jaar_zip[[#This Row],[Datum]])=11,MONTH(jaar_zip[[#This Row],[Datum]])=12),1.1,IF(OR(MONTH(jaar_zip[[#This Row],[Datum]])=3,MONTH(jaar_zip[[#This Row],[Datum]])=10),1,0.8))*jaar_zip[[#This Row],[graaddagen]],"")</f>
        <v>10.4</v>
      </c>
      <c r="O3136" s="101">
        <f>IF(ISNUMBER(jaar_zip[[#This Row],[etmaaltemperatuur]]),IF(jaar_zip[[#This Row],[etmaaltemperatuur]]&gt;stookgrens,jaar_zip[[#This Row],[etmaaltemperatuur]]-stookgrens,0),"")</f>
        <v>0</v>
      </c>
    </row>
    <row r="3137" spans="1:15" x14ac:dyDescent="0.3">
      <c r="A3137">
        <v>344</v>
      </c>
      <c r="B3137">
        <v>20240326</v>
      </c>
      <c r="C3137">
        <v>3.8</v>
      </c>
      <c r="D3137">
        <v>8.9</v>
      </c>
      <c r="E3137">
        <v>893</v>
      </c>
      <c r="F3137">
        <v>-0.1</v>
      </c>
      <c r="G3137">
        <v>990.1</v>
      </c>
      <c r="H3137">
        <v>71</v>
      </c>
      <c r="I3137" s="101" t="s">
        <v>37</v>
      </c>
      <c r="J3137" s="1">
        <f>DATEVALUE(RIGHT(jaar_zip[[#This Row],[YYYYMMDD]],2)&amp;"-"&amp;MID(jaar_zip[[#This Row],[YYYYMMDD]],5,2)&amp;"-"&amp;LEFT(jaar_zip[[#This Row],[YYYYMMDD]],4))</f>
        <v>45377</v>
      </c>
      <c r="K3137" s="101" t="str">
        <f>IF(AND(VALUE(MONTH(jaar_zip[[#This Row],[Datum]]))=1,VALUE(WEEKNUM(jaar_zip[[#This Row],[Datum]],21))&gt;51),RIGHT(YEAR(jaar_zip[[#This Row],[Datum]])-1,2),RIGHT(YEAR(jaar_zip[[#This Row],[Datum]]),2))&amp;"-"&amp; TEXT(WEEKNUM(jaar_zip[[#This Row],[Datum]],21),"00")</f>
        <v>24-13</v>
      </c>
      <c r="L3137" s="101">
        <f>MONTH(jaar_zip[[#This Row],[Datum]])</f>
        <v>3</v>
      </c>
      <c r="M3137" s="101">
        <f>IF(ISNUMBER(jaar_zip[[#This Row],[etmaaltemperatuur]]),IF(jaar_zip[[#This Row],[etmaaltemperatuur]]&lt;stookgrens,stookgrens-jaar_zip[[#This Row],[etmaaltemperatuur]],0),"")</f>
        <v>9.1</v>
      </c>
      <c r="N3137" s="101">
        <f>IF(ISNUMBER(jaar_zip[[#This Row],[graaddagen]]),IF(OR(MONTH(jaar_zip[[#This Row],[Datum]])=1,MONTH(jaar_zip[[#This Row],[Datum]])=2,MONTH(jaar_zip[[#This Row],[Datum]])=11,MONTH(jaar_zip[[#This Row],[Datum]])=12),1.1,IF(OR(MONTH(jaar_zip[[#This Row],[Datum]])=3,MONTH(jaar_zip[[#This Row],[Datum]])=10),1,0.8))*jaar_zip[[#This Row],[graaddagen]],"")</f>
        <v>9.1</v>
      </c>
      <c r="O3137" s="101">
        <f>IF(ISNUMBER(jaar_zip[[#This Row],[etmaaltemperatuur]]),IF(jaar_zip[[#This Row],[etmaaltemperatuur]]&gt;stookgrens,jaar_zip[[#This Row],[etmaaltemperatuur]]-stookgrens,0),"")</f>
        <v>0</v>
      </c>
    </row>
    <row r="3138" spans="1:15" x14ac:dyDescent="0.3">
      <c r="A3138">
        <v>344</v>
      </c>
      <c r="B3138">
        <v>20240327</v>
      </c>
      <c r="C3138">
        <v>5.5</v>
      </c>
      <c r="D3138">
        <v>9.9</v>
      </c>
      <c r="E3138">
        <v>1045</v>
      </c>
      <c r="F3138">
        <v>0.1</v>
      </c>
      <c r="G3138">
        <v>985.7</v>
      </c>
      <c r="H3138">
        <v>72</v>
      </c>
      <c r="I3138" s="101" t="s">
        <v>37</v>
      </c>
      <c r="J3138" s="1">
        <f>DATEVALUE(RIGHT(jaar_zip[[#This Row],[YYYYMMDD]],2)&amp;"-"&amp;MID(jaar_zip[[#This Row],[YYYYMMDD]],5,2)&amp;"-"&amp;LEFT(jaar_zip[[#This Row],[YYYYMMDD]],4))</f>
        <v>45378</v>
      </c>
      <c r="K3138" s="101" t="str">
        <f>IF(AND(VALUE(MONTH(jaar_zip[[#This Row],[Datum]]))=1,VALUE(WEEKNUM(jaar_zip[[#This Row],[Datum]],21))&gt;51),RIGHT(YEAR(jaar_zip[[#This Row],[Datum]])-1,2),RIGHT(YEAR(jaar_zip[[#This Row],[Datum]]),2))&amp;"-"&amp; TEXT(WEEKNUM(jaar_zip[[#This Row],[Datum]],21),"00")</f>
        <v>24-13</v>
      </c>
      <c r="L3138" s="101">
        <f>MONTH(jaar_zip[[#This Row],[Datum]])</f>
        <v>3</v>
      </c>
      <c r="M3138" s="101">
        <f>IF(ISNUMBER(jaar_zip[[#This Row],[etmaaltemperatuur]]),IF(jaar_zip[[#This Row],[etmaaltemperatuur]]&lt;stookgrens,stookgrens-jaar_zip[[#This Row],[etmaaltemperatuur]],0),"")</f>
        <v>8.1</v>
      </c>
      <c r="N3138" s="101">
        <f>IF(ISNUMBER(jaar_zip[[#This Row],[graaddagen]]),IF(OR(MONTH(jaar_zip[[#This Row],[Datum]])=1,MONTH(jaar_zip[[#This Row],[Datum]])=2,MONTH(jaar_zip[[#This Row],[Datum]])=11,MONTH(jaar_zip[[#This Row],[Datum]])=12),1.1,IF(OR(MONTH(jaar_zip[[#This Row],[Datum]])=3,MONTH(jaar_zip[[#This Row],[Datum]])=10),1,0.8))*jaar_zip[[#This Row],[graaddagen]],"")</f>
        <v>8.1</v>
      </c>
      <c r="O3138" s="101">
        <f>IF(ISNUMBER(jaar_zip[[#This Row],[etmaaltemperatuur]]),IF(jaar_zip[[#This Row],[etmaaltemperatuur]]&gt;stookgrens,jaar_zip[[#This Row],[etmaaltemperatuur]]-stookgrens,0),"")</f>
        <v>0</v>
      </c>
    </row>
    <row r="3139" spans="1:15" x14ac:dyDescent="0.3">
      <c r="A3139">
        <v>344</v>
      </c>
      <c r="B3139">
        <v>20240328</v>
      </c>
      <c r="C3139">
        <v>7</v>
      </c>
      <c r="D3139">
        <v>9.5</v>
      </c>
      <c r="E3139">
        <v>932</v>
      </c>
      <c r="F3139">
        <v>2.7</v>
      </c>
      <c r="G3139">
        <v>985.2</v>
      </c>
      <c r="H3139">
        <v>68</v>
      </c>
      <c r="I3139" s="101" t="s">
        <v>37</v>
      </c>
      <c r="J3139" s="1">
        <f>DATEVALUE(RIGHT(jaar_zip[[#This Row],[YYYYMMDD]],2)&amp;"-"&amp;MID(jaar_zip[[#This Row],[YYYYMMDD]],5,2)&amp;"-"&amp;LEFT(jaar_zip[[#This Row],[YYYYMMDD]],4))</f>
        <v>45379</v>
      </c>
      <c r="K3139" s="101" t="str">
        <f>IF(AND(VALUE(MONTH(jaar_zip[[#This Row],[Datum]]))=1,VALUE(WEEKNUM(jaar_zip[[#This Row],[Datum]],21))&gt;51),RIGHT(YEAR(jaar_zip[[#This Row],[Datum]])-1,2),RIGHT(YEAR(jaar_zip[[#This Row],[Datum]]),2))&amp;"-"&amp; TEXT(WEEKNUM(jaar_zip[[#This Row],[Datum]],21),"00")</f>
        <v>24-13</v>
      </c>
      <c r="L3139" s="101">
        <f>MONTH(jaar_zip[[#This Row],[Datum]])</f>
        <v>3</v>
      </c>
      <c r="M3139" s="101">
        <f>IF(ISNUMBER(jaar_zip[[#This Row],[etmaaltemperatuur]]),IF(jaar_zip[[#This Row],[etmaaltemperatuur]]&lt;stookgrens,stookgrens-jaar_zip[[#This Row],[etmaaltemperatuur]],0),"")</f>
        <v>8.5</v>
      </c>
      <c r="N3139" s="101">
        <f>IF(ISNUMBER(jaar_zip[[#This Row],[graaddagen]]),IF(OR(MONTH(jaar_zip[[#This Row],[Datum]])=1,MONTH(jaar_zip[[#This Row],[Datum]])=2,MONTH(jaar_zip[[#This Row],[Datum]])=11,MONTH(jaar_zip[[#This Row],[Datum]])=12),1.1,IF(OR(MONTH(jaar_zip[[#This Row],[Datum]])=3,MONTH(jaar_zip[[#This Row],[Datum]])=10),1,0.8))*jaar_zip[[#This Row],[graaddagen]],"")</f>
        <v>8.5</v>
      </c>
      <c r="O3139" s="101">
        <f>IF(ISNUMBER(jaar_zip[[#This Row],[etmaaltemperatuur]]),IF(jaar_zip[[#This Row],[etmaaltemperatuur]]&gt;stookgrens,jaar_zip[[#This Row],[etmaaltemperatuur]]-stookgrens,0),"")</f>
        <v>0</v>
      </c>
    </row>
    <row r="3140" spans="1:15" x14ac:dyDescent="0.3">
      <c r="A3140">
        <v>344</v>
      </c>
      <c r="B3140">
        <v>20240329</v>
      </c>
      <c r="C3140">
        <v>6.2</v>
      </c>
      <c r="D3140">
        <v>11.2</v>
      </c>
      <c r="E3140">
        <v>1267</v>
      </c>
      <c r="F3140">
        <v>0.1</v>
      </c>
      <c r="G3140">
        <v>992.5</v>
      </c>
      <c r="H3140">
        <v>69</v>
      </c>
      <c r="I3140" s="101" t="s">
        <v>37</v>
      </c>
      <c r="J3140" s="1">
        <f>DATEVALUE(RIGHT(jaar_zip[[#This Row],[YYYYMMDD]],2)&amp;"-"&amp;MID(jaar_zip[[#This Row],[YYYYMMDD]],5,2)&amp;"-"&amp;LEFT(jaar_zip[[#This Row],[YYYYMMDD]],4))</f>
        <v>45380</v>
      </c>
      <c r="K3140" s="101" t="str">
        <f>IF(AND(VALUE(MONTH(jaar_zip[[#This Row],[Datum]]))=1,VALUE(WEEKNUM(jaar_zip[[#This Row],[Datum]],21))&gt;51),RIGHT(YEAR(jaar_zip[[#This Row],[Datum]])-1,2),RIGHT(YEAR(jaar_zip[[#This Row],[Datum]]),2))&amp;"-"&amp; TEXT(WEEKNUM(jaar_zip[[#This Row],[Datum]],21),"00")</f>
        <v>24-13</v>
      </c>
      <c r="L3140" s="101">
        <f>MONTH(jaar_zip[[#This Row],[Datum]])</f>
        <v>3</v>
      </c>
      <c r="M3140" s="101">
        <f>IF(ISNUMBER(jaar_zip[[#This Row],[etmaaltemperatuur]]),IF(jaar_zip[[#This Row],[etmaaltemperatuur]]&lt;stookgrens,stookgrens-jaar_zip[[#This Row],[etmaaltemperatuur]],0),"")</f>
        <v>6.8000000000000007</v>
      </c>
      <c r="N3140" s="101">
        <f>IF(ISNUMBER(jaar_zip[[#This Row],[graaddagen]]),IF(OR(MONTH(jaar_zip[[#This Row],[Datum]])=1,MONTH(jaar_zip[[#This Row],[Datum]])=2,MONTH(jaar_zip[[#This Row],[Datum]])=11,MONTH(jaar_zip[[#This Row],[Datum]])=12),1.1,IF(OR(MONTH(jaar_zip[[#This Row],[Datum]])=3,MONTH(jaar_zip[[#This Row],[Datum]])=10),1,0.8))*jaar_zip[[#This Row],[graaddagen]],"")</f>
        <v>6.8000000000000007</v>
      </c>
      <c r="O3140" s="101">
        <f>IF(ISNUMBER(jaar_zip[[#This Row],[etmaaltemperatuur]]),IF(jaar_zip[[#This Row],[etmaaltemperatuur]]&gt;stookgrens,jaar_zip[[#This Row],[etmaaltemperatuur]]-stookgrens,0),"")</f>
        <v>0</v>
      </c>
    </row>
    <row r="3141" spans="1:15" x14ac:dyDescent="0.3">
      <c r="A3141">
        <v>344</v>
      </c>
      <c r="B3141">
        <v>20240330</v>
      </c>
      <c r="C3141">
        <v>2.2999999999999998</v>
      </c>
      <c r="D3141">
        <v>8.4</v>
      </c>
      <c r="E3141">
        <v>298</v>
      </c>
      <c r="F3141">
        <v>4.7</v>
      </c>
      <c r="G3141">
        <v>997.1</v>
      </c>
      <c r="H3141">
        <v>92</v>
      </c>
      <c r="I3141" s="101" t="s">
        <v>37</v>
      </c>
      <c r="J3141" s="1">
        <f>DATEVALUE(RIGHT(jaar_zip[[#This Row],[YYYYMMDD]],2)&amp;"-"&amp;MID(jaar_zip[[#This Row],[YYYYMMDD]],5,2)&amp;"-"&amp;LEFT(jaar_zip[[#This Row],[YYYYMMDD]],4))</f>
        <v>45381</v>
      </c>
      <c r="K3141" s="101" t="str">
        <f>IF(AND(VALUE(MONTH(jaar_zip[[#This Row],[Datum]]))=1,VALUE(WEEKNUM(jaar_zip[[#This Row],[Datum]],21))&gt;51),RIGHT(YEAR(jaar_zip[[#This Row],[Datum]])-1,2),RIGHT(YEAR(jaar_zip[[#This Row],[Datum]]),2))&amp;"-"&amp; TEXT(WEEKNUM(jaar_zip[[#This Row],[Datum]],21),"00")</f>
        <v>24-13</v>
      </c>
      <c r="L3141" s="101">
        <f>MONTH(jaar_zip[[#This Row],[Datum]])</f>
        <v>3</v>
      </c>
      <c r="M3141" s="101">
        <f>IF(ISNUMBER(jaar_zip[[#This Row],[etmaaltemperatuur]]),IF(jaar_zip[[#This Row],[etmaaltemperatuur]]&lt;stookgrens,stookgrens-jaar_zip[[#This Row],[etmaaltemperatuur]],0),"")</f>
        <v>9.6</v>
      </c>
      <c r="N3141" s="101">
        <f>IF(ISNUMBER(jaar_zip[[#This Row],[graaddagen]]),IF(OR(MONTH(jaar_zip[[#This Row],[Datum]])=1,MONTH(jaar_zip[[#This Row],[Datum]])=2,MONTH(jaar_zip[[#This Row],[Datum]])=11,MONTH(jaar_zip[[#This Row],[Datum]])=12),1.1,IF(OR(MONTH(jaar_zip[[#This Row],[Datum]])=3,MONTH(jaar_zip[[#This Row],[Datum]])=10),1,0.8))*jaar_zip[[#This Row],[graaddagen]],"")</f>
        <v>9.6</v>
      </c>
      <c r="O3141" s="101">
        <f>IF(ISNUMBER(jaar_zip[[#This Row],[etmaaltemperatuur]]),IF(jaar_zip[[#This Row],[etmaaltemperatuur]]&gt;stookgrens,jaar_zip[[#This Row],[etmaaltemperatuur]]-stookgrens,0),"")</f>
        <v>0</v>
      </c>
    </row>
    <row r="3142" spans="1:15" x14ac:dyDescent="0.3">
      <c r="A3142">
        <v>344</v>
      </c>
      <c r="B3142">
        <v>20240331</v>
      </c>
      <c r="C3142">
        <v>3.6</v>
      </c>
      <c r="D3142">
        <v>10.1</v>
      </c>
      <c r="E3142">
        <v>975</v>
      </c>
      <c r="F3142">
        <v>4.4000000000000004</v>
      </c>
      <c r="G3142">
        <v>995.9</v>
      </c>
      <c r="H3142">
        <v>89</v>
      </c>
      <c r="I3142" s="101" t="s">
        <v>37</v>
      </c>
      <c r="J3142" s="1">
        <f>DATEVALUE(RIGHT(jaar_zip[[#This Row],[YYYYMMDD]],2)&amp;"-"&amp;MID(jaar_zip[[#This Row],[YYYYMMDD]],5,2)&amp;"-"&amp;LEFT(jaar_zip[[#This Row],[YYYYMMDD]],4))</f>
        <v>45382</v>
      </c>
      <c r="K3142" s="101" t="str">
        <f>IF(AND(VALUE(MONTH(jaar_zip[[#This Row],[Datum]]))=1,VALUE(WEEKNUM(jaar_zip[[#This Row],[Datum]],21))&gt;51),RIGHT(YEAR(jaar_zip[[#This Row],[Datum]])-1,2),RIGHT(YEAR(jaar_zip[[#This Row],[Datum]]),2))&amp;"-"&amp; TEXT(WEEKNUM(jaar_zip[[#This Row],[Datum]],21),"00")</f>
        <v>24-13</v>
      </c>
      <c r="L3142" s="101">
        <f>MONTH(jaar_zip[[#This Row],[Datum]])</f>
        <v>3</v>
      </c>
      <c r="M3142" s="101">
        <f>IF(ISNUMBER(jaar_zip[[#This Row],[etmaaltemperatuur]]),IF(jaar_zip[[#This Row],[etmaaltemperatuur]]&lt;stookgrens,stookgrens-jaar_zip[[#This Row],[etmaaltemperatuur]],0),"")</f>
        <v>7.9</v>
      </c>
      <c r="N3142" s="101">
        <f>IF(ISNUMBER(jaar_zip[[#This Row],[graaddagen]]),IF(OR(MONTH(jaar_zip[[#This Row],[Datum]])=1,MONTH(jaar_zip[[#This Row],[Datum]])=2,MONTH(jaar_zip[[#This Row],[Datum]])=11,MONTH(jaar_zip[[#This Row],[Datum]])=12),1.1,IF(OR(MONTH(jaar_zip[[#This Row],[Datum]])=3,MONTH(jaar_zip[[#This Row],[Datum]])=10),1,0.8))*jaar_zip[[#This Row],[graaddagen]],"")</f>
        <v>7.9</v>
      </c>
      <c r="O3142" s="101">
        <f>IF(ISNUMBER(jaar_zip[[#This Row],[etmaaltemperatuur]]),IF(jaar_zip[[#This Row],[etmaaltemperatuur]]&gt;stookgrens,jaar_zip[[#This Row],[etmaaltemperatuur]]-stookgrens,0),"")</f>
        <v>0</v>
      </c>
    </row>
    <row r="3143" spans="1:15" x14ac:dyDescent="0.3">
      <c r="A3143">
        <v>344</v>
      </c>
      <c r="B3143">
        <v>20240401</v>
      </c>
      <c r="C3143">
        <v>4.5999999999999996</v>
      </c>
      <c r="D3143">
        <v>10.5</v>
      </c>
      <c r="E3143">
        <v>1003</v>
      </c>
      <c r="F3143">
        <v>0</v>
      </c>
      <c r="G3143">
        <v>996.6</v>
      </c>
      <c r="H3143">
        <v>81</v>
      </c>
      <c r="I3143" s="101" t="s">
        <v>37</v>
      </c>
      <c r="J3143" s="1">
        <f>DATEVALUE(RIGHT(jaar_zip[[#This Row],[YYYYMMDD]],2)&amp;"-"&amp;MID(jaar_zip[[#This Row],[YYYYMMDD]],5,2)&amp;"-"&amp;LEFT(jaar_zip[[#This Row],[YYYYMMDD]],4))</f>
        <v>45383</v>
      </c>
      <c r="K3143" s="101" t="str">
        <f>IF(AND(VALUE(MONTH(jaar_zip[[#This Row],[Datum]]))=1,VALUE(WEEKNUM(jaar_zip[[#This Row],[Datum]],21))&gt;51),RIGHT(YEAR(jaar_zip[[#This Row],[Datum]])-1,2),RIGHT(YEAR(jaar_zip[[#This Row],[Datum]]),2))&amp;"-"&amp; TEXT(WEEKNUM(jaar_zip[[#This Row],[Datum]],21),"00")</f>
        <v>24-14</v>
      </c>
      <c r="L3143" s="101">
        <f>MONTH(jaar_zip[[#This Row],[Datum]])</f>
        <v>4</v>
      </c>
      <c r="M3143" s="101">
        <f>IF(ISNUMBER(jaar_zip[[#This Row],[etmaaltemperatuur]]),IF(jaar_zip[[#This Row],[etmaaltemperatuur]]&lt;stookgrens,stookgrens-jaar_zip[[#This Row],[etmaaltemperatuur]],0),"")</f>
        <v>7.5</v>
      </c>
      <c r="N3143" s="101">
        <f>IF(ISNUMBER(jaar_zip[[#This Row],[graaddagen]]),IF(OR(MONTH(jaar_zip[[#This Row],[Datum]])=1,MONTH(jaar_zip[[#This Row],[Datum]])=2,MONTH(jaar_zip[[#This Row],[Datum]])=11,MONTH(jaar_zip[[#This Row],[Datum]])=12),1.1,IF(OR(MONTH(jaar_zip[[#This Row],[Datum]])=3,MONTH(jaar_zip[[#This Row],[Datum]])=10),1,0.8))*jaar_zip[[#This Row],[graaddagen]],"")</f>
        <v>6</v>
      </c>
      <c r="O3143" s="101">
        <f>IF(ISNUMBER(jaar_zip[[#This Row],[etmaaltemperatuur]]),IF(jaar_zip[[#This Row],[etmaaltemperatuur]]&gt;stookgrens,jaar_zip[[#This Row],[etmaaltemperatuur]]-stookgrens,0),"")</f>
        <v>0</v>
      </c>
    </row>
    <row r="3144" spans="1:15" x14ac:dyDescent="0.3">
      <c r="A3144">
        <v>344</v>
      </c>
      <c r="B3144">
        <v>20240402</v>
      </c>
      <c r="C3144">
        <v>6.1</v>
      </c>
      <c r="D3144">
        <v>10.1</v>
      </c>
      <c r="E3144">
        <v>788</v>
      </c>
      <c r="F3144">
        <v>2.2999999999999998</v>
      </c>
      <c r="G3144">
        <v>1004.9</v>
      </c>
      <c r="H3144">
        <v>82</v>
      </c>
      <c r="I3144" s="101" t="s">
        <v>37</v>
      </c>
      <c r="J3144" s="1">
        <f>DATEVALUE(RIGHT(jaar_zip[[#This Row],[YYYYMMDD]],2)&amp;"-"&amp;MID(jaar_zip[[#This Row],[YYYYMMDD]],5,2)&amp;"-"&amp;LEFT(jaar_zip[[#This Row],[YYYYMMDD]],4))</f>
        <v>45384</v>
      </c>
      <c r="K3144" s="101" t="str">
        <f>IF(AND(VALUE(MONTH(jaar_zip[[#This Row],[Datum]]))=1,VALUE(WEEKNUM(jaar_zip[[#This Row],[Datum]],21))&gt;51),RIGHT(YEAR(jaar_zip[[#This Row],[Datum]])-1,2),RIGHT(YEAR(jaar_zip[[#This Row],[Datum]]),2))&amp;"-"&amp; TEXT(WEEKNUM(jaar_zip[[#This Row],[Datum]],21),"00")</f>
        <v>24-14</v>
      </c>
      <c r="L3144" s="101">
        <f>MONTH(jaar_zip[[#This Row],[Datum]])</f>
        <v>4</v>
      </c>
      <c r="M3144" s="101">
        <f>IF(ISNUMBER(jaar_zip[[#This Row],[etmaaltemperatuur]]),IF(jaar_zip[[#This Row],[etmaaltemperatuur]]&lt;stookgrens,stookgrens-jaar_zip[[#This Row],[etmaaltemperatuur]],0),"")</f>
        <v>7.9</v>
      </c>
      <c r="N3144" s="101">
        <f>IF(ISNUMBER(jaar_zip[[#This Row],[graaddagen]]),IF(OR(MONTH(jaar_zip[[#This Row],[Datum]])=1,MONTH(jaar_zip[[#This Row],[Datum]])=2,MONTH(jaar_zip[[#This Row],[Datum]])=11,MONTH(jaar_zip[[#This Row],[Datum]])=12),1.1,IF(OR(MONTH(jaar_zip[[#This Row],[Datum]])=3,MONTH(jaar_zip[[#This Row],[Datum]])=10),1,0.8))*jaar_zip[[#This Row],[graaddagen]],"")</f>
        <v>6.32</v>
      </c>
      <c r="O3144" s="101">
        <f>IF(ISNUMBER(jaar_zip[[#This Row],[etmaaltemperatuur]]),IF(jaar_zip[[#This Row],[etmaaltemperatuur]]&gt;stookgrens,jaar_zip[[#This Row],[etmaaltemperatuur]]-stookgrens,0),"")</f>
        <v>0</v>
      </c>
    </row>
    <row r="3145" spans="1:15" x14ac:dyDescent="0.3">
      <c r="A3145">
        <v>344</v>
      </c>
      <c r="B3145">
        <v>20240403</v>
      </c>
      <c r="C3145">
        <v>6.6</v>
      </c>
      <c r="D3145">
        <v>11.1</v>
      </c>
      <c r="E3145">
        <v>648</v>
      </c>
      <c r="F3145">
        <v>8.6</v>
      </c>
      <c r="G3145">
        <v>1003.5</v>
      </c>
      <c r="H3145">
        <v>86</v>
      </c>
      <c r="I3145" s="101" t="s">
        <v>37</v>
      </c>
      <c r="J3145" s="1">
        <f>DATEVALUE(RIGHT(jaar_zip[[#This Row],[YYYYMMDD]],2)&amp;"-"&amp;MID(jaar_zip[[#This Row],[YYYYMMDD]],5,2)&amp;"-"&amp;LEFT(jaar_zip[[#This Row],[YYYYMMDD]],4))</f>
        <v>45385</v>
      </c>
      <c r="K3145" s="101" t="str">
        <f>IF(AND(VALUE(MONTH(jaar_zip[[#This Row],[Datum]]))=1,VALUE(WEEKNUM(jaar_zip[[#This Row],[Datum]],21))&gt;51),RIGHT(YEAR(jaar_zip[[#This Row],[Datum]])-1,2),RIGHT(YEAR(jaar_zip[[#This Row],[Datum]]),2))&amp;"-"&amp; TEXT(WEEKNUM(jaar_zip[[#This Row],[Datum]],21),"00")</f>
        <v>24-14</v>
      </c>
      <c r="L3145" s="101">
        <f>MONTH(jaar_zip[[#This Row],[Datum]])</f>
        <v>4</v>
      </c>
      <c r="M3145" s="101">
        <f>IF(ISNUMBER(jaar_zip[[#This Row],[etmaaltemperatuur]]),IF(jaar_zip[[#This Row],[etmaaltemperatuur]]&lt;stookgrens,stookgrens-jaar_zip[[#This Row],[etmaaltemperatuur]],0),"")</f>
        <v>6.9</v>
      </c>
      <c r="N3145" s="101">
        <f>IF(ISNUMBER(jaar_zip[[#This Row],[graaddagen]]),IF(OR(MONTH(jaar_zip[[#This Row],[Datum]])=1,MONTH(jaar_zip[[#This Row],[Datum]])=2,MONTH(jaar_zip[[#This Row],[Datum]])=11,MONTH(jaar_zip[[#This Row],[Datum]])=12),1.1,IF(OR(MONTH(jaar_zip[[#This Row],[Datum]])=3,MONTH(jaar_zip[[#This Row],[Datum]])=10),1,0.8))*jaar_zip[[#This Row],[graaddagen]],"")</f>
        <v>5.5200000000000005</v>
      </c>
      <c r="O3145" s="101">
        <f>IF(ISNUMBER(jaar_zip[[#This Row],[etmaaltemperatuur]]),IF(jaar_zip[[#This Row],[etmaaltemperatuur]]&gt;stookgrens,jaar_zip[[#This Row],[etmaaltemperatuur]]-stookgrens,0),"")</f>
        <v>0</v>
      </c>
    </row>
    <row r="3146" spans="1:15" x14ac:dyDescent="0.3">
      <c r="A3146">
        <v>344</v>
      </c>
      <c r="B3146">
        <v>20240404</v>
      </c>
      <c r="C3146">
        <v>8</v>
      </c>
      <c r="D3146">
        <v>12.2</v>
      </c>
      <c r="E3146">
        <v>1307</v>
      </c>
      <c r="F3146">
        <v>10.4</v>
      </c>
      <c r="G3146">
        <v>1005</v>
      </c>
      <c r="H3146">
        <v>81</v>
      </c>
      <c r="I3146" s="101" t="s">
        <v>37</v>
      </c>
      <c r="J3146" s="1">
        <f>DATEVALUE(RIGHT(jaar_zip[[#This Row],[YYYYMMDD]],2)&amp;"-"&amp;MID(jaar_zip[[#This Row],[YYYYMMDD]],5,2)&amp;"-"&amp;LEFT(jaar_zip[[#This Row],[YYYYMMDD]],4))</f>
        <v>45386</v>
      </c>
      <c r="K3146" s="101" t="str">
        <f>IF(AND(VALUE(MONTH(jaar_zip[[#This Row],[Datum]]))=1,VALUE(WEEKNUM(jaar_zip[[#This Row],[Datum]],21))&gt;51),RIGHT(YEAR(jaar_zip[[#This Row],[Datum]])-1,2),RIGHT(YEAR(jaar_zip[[#This Row],[Datum]]),2))&amp;"-"&amp; TEXT(WEEKNUM(jaar_zip[[#This Row],[Datum]],21),"00")</f>
        <v>24-14</v>
      </c>
      <c r="L3146" s="101">
        <f>MONTH(jaar_zip[[#This Row],[Datum]])</f>
        <v>4</v>
      </c>
      <c r="M3146" s="101">
        <f>IF(ISNUMBER(jaar_zip[[#This Row],[etmaaltemperatuur]]),IF(jaar_zip[[#This Row],[etmaaltemperatuur]]&lt;stookgrens,stookgrens-jaar_zip[[#This Row],[etmaaltemperatuur]],0),"")</f>
        <v>5.8000000000000007</v>
      </c>
      <c r="N3146" s="101">
        <f>IF(ISNUMBER(jaar_zip[[#This Row],[graaddagen]]),IF(OR(MONTH(jaar_zip[[#This Row],[Datum]])=1,MONTH(jaar_zip[[#This Row],[Datum]])=2,MONTH(jaar_zip[[#This Row],[Datum]])=11,MONTH(jaar_zip[[#This Row],[Datum]])=12),1.1,IF(OR(MONTH(jaar_zip[[#This Row],[Datum]])=3,MONTH(jaar_zip[[#This Row],[Datum]])=10),1,0.8))*jaar_zip[[#This Row],[graaddagen]],"")</f>
        <v>4.6400000000000006</v>
      </c>
      <c r="O3146" s="101">
        <f>IF(ISNUMBER(jaar_zip[[#This Row],[etmaaltemperatuur]]),IF(jaar_zip[[#This Row],[etmaaltemperatuur]]&gt;stookgrens,jaar_zip[[#This Row],[etmaaltemperatuur]]-stookgrens,0),"")</f>
        <v>0</v>
      </c>
    </row>
    <row r="3147" spans="1:15" x14ac:dyDescent="0.3">
      <c r="A3147">
        <v>344</v>
      </c>
      <c r="B3147">
        <v>20240405</v>
      </c>
      <c r="C3147">
        <v>6.3</v>
      </c>
      <c r="D3147">
        <v>13.7</v>
      </c>
      <c r="E3147">
        <v>1054</v>
      </c>
      <c r="F3147">
        <v>4.0999999999999996</v>
      </c>
      <c r="G3147">
        <v>1007.9</v>
      </c>
      <c r="H3147">
        <v>81</v>
      </c>
      <c r="I3147" s="101" t="s">
        <v>37</v>
      </c>
      <c r="J3147" s="1">
        <f>DATEVALUE(RIGHT(jaar_zip[[#This Row],[YYYYMMDD]],2)&amp;"-"&amp;MID(jaar_zip[[#This Row],[YYYYMMDD]],5,2)&amp;"-"&amp;LEFT(jaar_zip[[#This Row],[YYYYMMDD]],4))</f>
        <v>45387</v>
      </c>
      <c r="K3147" s="101" t="str">
        <f>IF(AND(VALUE(MONTH(jaar_zip[[#This Row],[Datum]]))=1,VALUE(WEEKNUM(jaar_zip[[#This Row],[Datum]],21))&gt;51),RIGHT(YEAR(jaar_zip[[#This Row],[Datum]])-1,2),RIGHT(YEAR(jaar_zip[[#This Row],[Datum]]),2))&amp;"-"&amp; TEXT(WEEKNUM(jaar_zip[[#This Row],[Datum]],21),"00")</f>
        <v>24-14</v>
      </c>
      <c r="L3147" s="101">
        <f>MONTH(jaar_zip[[#This Row],[Datum]])</f>
        <v>4</v>
      </c>
      <c r="M3147" s="101">
        <f>IF(ISNUMBER(jaar_zip[[#This Row],[etmaaltemperatuur]]),IF(jaar_zip[[#This Row],[etmaaltemperatuur]]&lt;stookgrens,stookgrens-jaar_zip[[#This Row],[etmaaltemperatuur]],0),"")</f>
        <v>4.3000000000000007</v>
      </c>
      <c r="N3147" s="101">
        <f>IF(ISNUMBER(jaar_zip[[#This Row],[graaddagen]]),IF(OR(MONTH(jaar_zip[[#This Row],[Datum]])=1,MONTH(jaar_zip[[#This Row],[Datum]])=2,MONTH(jaar_zip[[#This Row],[Datum]])=11,MONTH(jaar_zip[[#This Row],[Datum]])=12),1.1,IF(OR(MONTH(jaar_zip[[#This Row],[Datum]])=3,MONTH(jaar_zip[[#This Row],[Datum]])=10),1,0.8))*jaar_zip[[#This Row],[graaddagen]],"")</f>
        <v>3.4400000000000008</v>
      </c>
      <c r="O3147" s="101">
        <f>IF(ISNUMBER(jaar_zip[[#This Row],[etmaaltemperatuur]]),IF(jaar_zip[[#This Row],[etmaaltemperatuur]]&gt;stookgrens,jaar_zip[[#This Row],[etmaaltemperatuur]]-stookgrens,0),"")</f>
        <v>0</v>
      </c>
    </row>
    <row r="3148" spans="1:15" x14ac:dyDescent="0.3">
      <c r="A3148">
        <v>344</v>
      </c>
      <c r="B3148">
        <v>20240406</v>
      </c>
      <c r="C3148">
        <v>5.6</v>
      </c>
      <c r="D3148">
        <v>17.899999999999999</v>
      </c>
      <c r="E3148">
        <v>1487</v>
      </c>
      <c r="F3148">
        <v>-0.1</v>
      </c>
      <c r="G3148">
        <v>1007.9</v>
      </c>
      <c r="H3148">
        <v>65</v>
      </c>
      <c r="I3148" s="101" t="s">
        <v>37</v>
      </c>
      <c r="J3148" s="1">
        <f>DATEVALUE(RIGHT(jaar_zip[[#This Row],[YYYYMMDD]],2)&amp;"-"&amp;MID(jaar_zip[[#This Row],[YYYYMMDD]],5,2)&amp;"-"&amp;LEFT(jaar_zip[[#This Row],[YYYYMMDD]],4))</f>
        <v>45388</v>
      </c>
      <c r="K3148" s="101" t="str">
        <f>IF(AND(VALUE(MONTH(jaar_zip[[#This Row],[Datum]]))=1,VALUE(WEEKNUM(jaar_zip[[#This Row],[Datum]],21))&gt;51),RIGHT(YEAR(jaar_zip[[#This Row],[Datum]])-1,2),RIGHT(YEAR(jaar_zip[[#This Row],[Datum]]),2))&amp;"-"&amp; TEXT(WEEKNUM(jaar_zip[[#This Row],[Datum]],21),"00")</f>
        <v>24-14</v>
      </c>
      <c r="L3148" s="101">
        <f>MONTH(jaar_zip[[#This Row],[Datum]])</f>
        <v>4</v>
      </c>
      <c r="M3148" s="101">
        <f>IF(ISNUMBER(jaar_zip[[#This Row],[etmaaltemperatuur]]),IF(jaar_zip[[#This Row],[etmaaltemperatuur]]&lt;stookgrens,stookgrens-jaar_zip[[#This Row],[etmaaltemperatuur]],0),"")</f>
        <v>0.10000000000000142</v>
      </c>
      <c r="N3148" s="101">
        <f>IF(ISNUMBER(jaar_zip[[#This Row],[graaddagen]]),IF(OR(MONTH(jaar_zip[[#This Row],[Datum]])=1,MONTH(jaar_zip[[#This Row],[Datum]])=2,MONTH(jaar_zip[[#This Row],[Datum]])=11,MONTH(jaar_zip[[#This Row],[Datum]])=12),1.1,IF(OR(MONTH(jaar_zip[[#This Row],[Datum]])=3,MONTH(jaar_zip[[#This Row],[Datum]])=10),1,0.8))*jaar_zip[[#This Row],[graaddagen]],"")</f>
        <v>8.000000000000114E-2</v>
      </c>
      <c r="O3148" s="101">
        <f>IF(ISNUMBER(jaar_zip[[#This Row],[etmaaltemperatuur]]),IF(jaar_zip[[#This Row],[etmaaltemperatuur]]&gt;stookgrens,jaar_zip[[#This Row],[etmaaltemperatuur]]-stookgrens,0),"")</f>
        <v>0</v>
      </c>
    </row>
    <row r="3149" spans="1:15" x14ac:dyDescent="0.3">
      <c r="A3149">
        <v>344</v>
      </c>
      <c r="B3149">
        <v>20240407</v>
      </c>
      <c r="C3149">
        <v>5.8</v>
      </c>
      <c r="D3149">
        <v>15.1</v>
      </c>
      <c r="E3149">
        <v>1672</v>
      </c>
      <c r="F3149">
        <v>0.6</v>
      </c>
      <c r="G3149">
        <v>1011.8</v>
      </c>
      <c r="H3149">
        <v>68</v>
      </c>
      <c r="I3149" s="101" t="s">
        <v>37</v>
      </c>
      <c r="J3149" s="1">
        <f>DATEVALUE(RIGHT(jaar_zip[[#This Row],[YYYYMMDD]],2)&amp;"-"&amp;MID(jaar_zip[[#This Row],[YYYYMMDD]],5,2)&amp;"-"&amp;LEFT(jaar_zip[[#This Row],[YYYYMMDD]],4))</f>
        <v>45389</v>
      </c>
      <c r="K3149" s="101" t="str">
        <f>IF(AND(VALUE(MONTH(jaar_zip[[#This Row],[Datum]]))=1,VALUE(WEEKNUM(jaar_zip[[#This Row],[Datum]],21))&gt;51),RIGHT(YEAR(jaar_zip[[#This Row],[Datum]])-1,2),RIGHT(YEAR(jaar_zip[[#This Row],[Datum]]),2))&amp;"-"&amp; TEXT(WEEKNUM(jaar_zip[[#This Row],[Datum]],21),"00")</f>
        <v>24-14</v>
      </c>
      <c r="L3149" s="101">
        <f>MONTH(jaar_zip[[#This Row],[Datum]])</f>
        <v>4</v>
      </c>
      <c r="M3149" s="101">
        <f>IF(ISNUMBER(jaar_zip[[#This Row],[etmaaltemperatuur]]),IF(jaar_zip[[#This Row],[etmaaltemperatuur]]&lt;stookgrens,stookgrens-jaar_zip[[#This Row],[etmaaltemperatuur]],0),"")</f>
        <v>2.9000000000000004</v>
      </c>
      <c r="N3149" s="101">
        <f>IF(ISNUMBER(jaar_zip[[#This Row],[graaddagen]]),IF(OR(MONTH(jaar_zip[[#This Row],[Datum]])=1,MONTH(jaar_zip[[#This Row],[Datum]])=2,MONTH(jaar_zip[[#This Row],[Datum]])=11,MONTH(jaar_zip[[#This Row],[Datum]])=12),1.1,IF(OR(MONTH(jaar_zip[[#This Row],[Datum]])=3,MONTH(jaar_zip[[#This Row],[Datum]])=10),1,0.8))*jaar_zip[[#This Row],[graaddagen]],"")</f>
        <v>2.3200000000000003</v>
      </c>
      <c r="O3149" s="101">
        <f>IF(ISNUMBER(jaar_zip[[#This Row],[etmaaltemperatuur]]),IF(jaar_zip[[#This Row],[etmaaltemperatuur]]&gt;stookgrens,jaar_zip[[#This Row],[etmaaltemperatuur]]-stookgrens,0),"")</f>
        <v>0</v>
      </c>
    </row>
    <row r="3150" spans="1:15" x14ac:dyDescent="0.3">
      <c r="A3150">
        <v>344</v>
      </c>
      <c r="B3150">
        <v>20240408</v>
      </c>
      <c r="C3150">
        <v>3</v>
      </c>
      <c r="D3150">
        <v>15.1</v>
      </c>
      <c r="E3150">
        <v>1284</v>
      </c>
      <c r="F3150">
        <v>3.5</v>
      </c>
      <c r="G3150">
        <v>1007</v>
      </c>
      <c r="H3150">
        <v>78</v>
      </c>
      <c r="I3150" s="101" t="s">
        <v>37</v>
      </c>
      <c r="J3150" s="1">
        <f>DATEVALUE(RIGHT(jaar_zip[[#This Row],[YYYYMMDD]],2)&amp;"-"&amp;MID(jaar_zip[[#This Row],[YYYYMMDD]],5,2)&amp;"-"&amp;LEFT(jaar_zip[[#This Row],[YYYYMMDD]],4))</f>
        <v>45390</v>
      </c>
      <c r="K3150" s="101" t="str">
        <f>IF(AND(VALUE(MONTH(jaar_zip[[#This Row],[Datum]]))=1,VALUE(WEEKNUM(jaar_zip[[#This Row],[Datum]],21))&gt;51),RIGHT(YEAR(jaar_zip[[#This Row],[Datum]])-1,2),RIGHT(YEAR(jaar_zip[[#This Row],[Datum]]),2))&amp;"-"&amp; TEXT(WEEKNUM(jaar_zip[[#This Row],[Datum]],21),"00")</f>
        <v>24-15</v>
      </c>
      <c r="L3150" s="101">
        <f>MONTH(jaar_zip[[#This Row],[Datum]])</f>
        <v>4</v>
      </c>
      <c r="M3150" s="101">
        <f>IF(ISNUMBER(jaar_zip[[#This Row],[etmaaltemperatuur]]),IF(jaar_zip[[#This Row],[etmaaltemperatuur]]&lt;stookgrens,stookgrens-jaar_zip[[#This Row],[etmaaltemperatuur]],0),"")</f>
        <v>2.9000000000000004</v>
      </c>
      <c r="N3150" s="101">
        <f>IF(ISNUMBER(jaar_zip[[#This Row],[graaddagen]]),IF(OR(MONTH(jaar_zip[[#This Row],[Datum]])=1,MONTH(jaar_zip[[#This Row],[Datum]])=2,MONTH(jaar_zip[[#This Row],[Datum]])=11,MONTH(jaar_zip[[#This Row],[Datum]])=12),1.1,IF(OR(MONTH(jaar_zip[[#This Row],[Datum]])=3,MONTH(jaar_zip[[#This Row],[Datum]])=10),1,0.8))*jaar_zip[[#This Row],[graaddagen]],"")</f>
        <v>2.3200000000000003</v>
      </c>
      <c r="O3150" s="101">
        <f>IF(ISNUMBER(jaar_zip[[#This Row],[etmaaltemperatuur]]),IF(jaar_zip[[#This Row],[etmaaltemperatuur]]&gt;stookgrens,jaar_zip[[#This Row],[etmaaltemperatuur]]-stookgrens,0),"")</f>
        <v>0</v>
      </c>
    </row>
    <row r="3151" spans="1:15" x14ac:dyDescent="0.3">
      <c r="A3151">
        <v>344</v>
      </c>
      <c r="B3151">
        <v>20240409</v>
      </c>
      <c r="C3151">
        <v>8.3000000000000007</v>
      </c>
      <c r="D3151">
        <v>11</v>
      </c>
      <c r="E3151">
        <v>766</v>
      </c>
      <c r="F3151">
        <v>1.9</v>
      </c>
      <c r="G3151">
        <v>1009.9</v>
      </c>
      <c r="H3151">
        <v>74</v>
      </c>
      <c r="I3151" s="101" t="s">
        <v>37</v>
      </c>
      <c r="J3151" s="1">
        <f>DATEVALUE(RIGHT(jaar_zip[[#This Row],[YYYYMMDD]],2)&amp;"-"&amp;MID(jaar_zip[[#This Row],[YYYYMMDD]],5,2)&amp;"-"&amp;LEFT(jaar_zip[[#This Row],[YYYYMMDD]],4))</f>
        <v>45391</v>
      </c>
      <c r="K3151" s="101" t="str">
        <f>IF(AND(VALUE(MONTH(jaar_zip[[#This Row],[Datum]]))=1,VALUE(WEEKNUM(jaar_zip[[#This Row],[Datum]],21))&gt;51),RIGHT(YEAR(jaar_zip[[#This Row],[Datum]])-1,2),RIGHT(YEAR(jaar_zip[[#This Row],[Datum]]),2))&amp;"-"&amp; TEXT(WEEKNUM(jaar_zip[[#This Row],[Datum]],21),"00")</f>
        <v>24-15</v>
      </c>
      <c r="L3151" s="101">
        <f>MONTH(jaar_zip[[#This Row],[Datum]])</f>
        <v>4</v>
      </c>
      <c r="M3151" s="101">
        <f>IF(ISNUMBER(jaar_zip[[#This Row],[etmaaltemperatuur]]),IF(jaar_zip[[#This Row],[etmaaltemperatuur]]&lt;stookgrens,stookgrens-jaar_zip[[#This Row],[etmaaltemperatuur]],0),"")</f>
        <v>7</v>
      </c>
      <c r="N3151" s="101">
        <f>IF(ISNUMBER(jaar_zip[[#This Row],[graaddagen]]),IF(OR(MONTH(jaar_zip[[#This Row],[Datum]])=1,MONTH(jaar_zip[[#This Row],[Datum]])=2,MONTH(jaar_zip[[#This Row],[Datum]])=11,MONTH(jaar_zip[[#This Row],[Datum]])=12),1.1,IF(OR(MONTH(jaar_zip[[#This Row],[Datum]])=3,MONTH(jaar_zip[[#This Row],[Datum]])=10),1,0.8))*jaar_zip[[#This Row],[graaddagen]],"")</f>
        <v>5.6000000000000005</v>
      </c>
      <c r="O3151" s="101">
        <f>IF(ISNUMBER(jaar_zip[[#This Row],[etmaaltemperatuur]]),IF(jaar_zip[[#This Row],[etmaaltemperatuur]]&gt;stookgrens,jaar_zip[[#This Row],[etmaaltemperatuur]]-stookgrens,0),"")</f>
        <v>0</v>
      </c>
    </row>
    <row r="3152" spans="1:15" x14ac:dyDescent="0.3">
      <c r="A3152">
        <v>344</v>
      </c>
      <c r="B3152">
        <v>20240410</v>
      </c>
      <c r="C3152">
        <v>5.0999999999999996</v>
      </c>
      <c r="D3152">
        <v>11.5</v>
      </c>
      <c r="E3152">
        <v>2051</v>
      </c>
      <c r="F3152">
        <v>0.2</v>
      </c>
      <c r="G3152">
        <v>1026.8</v>
      </c>
      <c r="H3152">
        <v>63</v>
      </c>
      <c r="I3152" s="101" t="s">
        <v>37</v>
      </c>
      <c r="J3152" s="1">
        <f>DATEVALUE(RIGHT(jaar_zip[[#This Row],[YYYYMMDD]],2)&amp;"-"&amp;MID(jaar_zip[[#This Row],[YYYYMMDD]],5,2)&amp;"-"&amp;LEFT(jaar_zip[[#This Row],[YYYYMMDD]],4))</f>
        <v>45392</v>
      </c>
      <c r="K3152" s="101" t="str">
        <f>IF(AND(VALUE(MONTH(jaar_zip[[#This Row],[Datum]]))=1,VALUE(WEEKNUM(jaar_zip[[#This Row],[Datum]],21))&gt;51),RIGHT(YEAR(jaar_zip[[#This Row],[Datum]])-1,2),RIGHT(YEAR(jaar_zip[[#This Row],[Datum]]),2))&amp;"-"&amp; TEXT(WEEKNUM(jaar_zip[[#This Row],[Datum]],21),"00")</f>
        <v>24-15</v>
      </c>
      <c r="L3152" s="101">
        <f>MONTH(jaar_zip[[#This Row],[Datum]])</f>
        <v>4</v>
      </c>
      <c r="M3152" s="101">
        <f>IF(ISNUMBER(jaar_zip[[#This Row],[etmaaltemperatuur]]),IF(jaar_zip[[#This Row],[etmaaltemperatuur]]&lt;stookgrens,stookgrens-jaar_zip[[#This Row],[etmaaltemperatuur]],0),"")</f>
        <v>6.5</v>
      </c>
      <c r="N3152" s="101">
        <f>IF(ISNUMBER(jaar_zip[[#This Row],[graaddagen]]),IF(OR(MONTH(jaar_zip[[#This Row],[Datum]])=1,MONTH(jaar_zip[[#This Row],[Datum]])=2,MONTH(jaar_zip[[#This Row],[Datum]])=11,MONTH(jaar_zip[[#This Row],[Datum]])=12),1.1,IF(OR(MONTH(jaar_zip[[#This Row],[Datum]])=3,MONTH(jaar_zip[[#This Row],[Datum]])=10),1,0.8))*jaar_zip[[#This Row],[graaddagen]],"")</f>
        <v>5.2</v>
      </c>
      <c r="O3152" s="101">
        <f>IF(ISNUMBER(jaar_zip[[#This Row],[etmaaltemperatuur]]),IF(jaar_zip[[#This Row],[etmaaltemperatuur]]&gt;stookgrens,jaar_zip[[#This Row],[etmaaltemperatuur]]-stookgrens,0),"")</f>
        <v>0</v>
      </c>
    </row>
    <row r="3153" spans="1:15" x14ac:dyDescent="0.3">
      <c r="A3153">
        <v>344</v>
      </c>
      <c r="B3153">
        <v>20240411</v>
      </c>
      <c r="C3153">
        <v>5.7</v>
      </c>
      <c r="D3153">
        <v>13.1</v>
      </c>
      <c r="E3153">
        <v>496</v>
      </c>
      <c r="F3153">
        <v>0.3</v>
      </c>
      <c r="G3153">
        <v>1030.0999999999999</v>
      </c>
      <c r="H3153">
        <v>86</v>
      </c>
      <c r="I3153" s="101" t="s">
        <v>37</v>
      </c>
      <c r="J3153" s="1">
        <f>DATEVALUE(RIGHT(jaar_zip[[#This Row],[YYYYMMDD]],2)&amp;"-"&amp;MID(jaar_zip[[#This Row],[YYYYMMDD]],5,2)&amp;"-"&amp;LEFT(jaar_zip[[#This Row],[YYYYMMDD]],4))</f>
        <v>45393</v>
      </c>
      <c r="K3153" s="101" t="str">
        <f>IF(AND(VALUE(MONTH(jaar_zip[[#This Row],[Datum]]))=1,VALUE(WEEKNUM(jaar_zip[[#This Row],[Datum]],21))&gt;51),RIGHT(YEAR(jaar_zip[[#This Row],[Datum]])-1,2),RIGHT(YEAR(jaar_zip[[#This Row],[Datum]]),2))&amp;"-"&amp; TEXT(WEEKNUM(jaar_zip[[#This Row],[Datum]],21),"00")</f>
        <v>24-15</v>
      </c>
      <c r="L3153" s="101">
        <f>MONTH(jaar_zip[[#This Row],[Datum]])</f>
        <v>4</v>
      </c>
      <c r="M3153" s="101">
        <f>IF(ISNUMBER(jaar_zip[[#This Row],[etmaaltemperatuur]]),IF(jaar_zip[[#This Row],[etmaaltemperatuur]]&lt;stookgrens,stookgrens-jaar_zip[[#This Row],[etmaaltemperatuur]],0),"")</f>
        <v>4.9000000000000004</v>
      </c>
      <c r="N3153" s="101">
        <f>IF(ISNUMBER(jaar_zip[[#This Row],[graaddagen]]),IF(OR(MONTH(jaar_zip[[#This Row],[Datum]])=1,MONTH(jaar_zip[[#This Row],[Datum]])=2,MONTH(jaar_zip[[#This Row],[Datum]])=11,MONTH(jaar_zip[[#This Row],[Datum]])=12),1.1,IF(OR(MONTH(jaar_zip[[#This Row],[Datum]])=3,MONTH(jaar_zip[[#This Row],[Datum]])=10),1,0.8))*jaar_zip[[#This Row],[graaddagen]],"")</f>
        <v>3.9200000000000004</v>
      </c>
      <c r="O3153" s="101">
        <f>IF(ISNUMBER(jaar_zip[[#This Row],[etmaaltemperatuur]]),IF(jaar_zip[[#This Row],[etmaaltemperatuur]]&gt;stookgrens,jaar_zip[[#This Row],[etmaaltemperatuur]]-stookgrens,0),"")</f>
        <v>0</v>
      </c>
    </row>
    <row r="3154" spans="1:15" x14ac:dyDescent="0.3">
      <c r="A3154">
        <v>344</v>
      </c>
      <c r="B3154">
        <v>20240412</v>
      </c>
      <c r="C3154">
        <v>7.2</v>
      </c>
      <c r="D3154">
        <v>15.8</v>
      </c>
      <c r="E3154">
        <v>1819</v>
      </c>
      <c r="F3154">
        <v>0</v>
      </c>
      <c r="G3154">
        <v>1029</v>
      </c>
      <c r="H3154">
        <v>73</v>
      </c>
      <c r="I3154" s="101" t="s">
        <v>37</v>
      </c>
      <c r="J3154" s="1">
        <f>DATEVALUE(RIGHT(jaar_zip[[#This Row],[YYYYMMDD]],2)&amp;"-"&amp;MID(jaar_zip[[#This Row],[YYYYMMDD]],5,2)&amp;"-"&amp;LEFT(jaar_zip[[#This Row],[YYYYMMDD]],4))</f>
        <v>45394</v>
      </c>
      <c r="K3154" s="101" t="str">
        <f>IF(AND(VALUE(MONTH(jaar_zip[[#This Row],[Datum]]))=1,VALUE(WEEKNUM(jaar_zip[[#This Row],[Datum]],21))&gt;51),RIGHT(YEAR(jaar_zip[[#This Row],[Datum]])-1,2),RIGHT(YEAR(jaar_zip[[#This Row],[Datum]]),2))&amp;"-"&amp; TEXT(WEEKNUM(jaar_zip[[#This Row],[Datum]],21),"00")</f>
        <v>24-15</v>
      </c>
      <c r="L3154" s="101">
        <f>MONTH(jaar_zip[[#This Row],[Datum]])</f>
        <v>4</v>
      </c>
      <c r="M3154" s="101">
        <f>IF(ISNUMBER(jaar_zip[[#This Row],[etmaaltemperatuur]]),IF(jaar_zip[[#This Row],[etmaaltemperatuur]]&lt;stookgrens,stookgrens-jaar_zip[[#This Row],[etmaaltemperatuur]],0),"")</f>
        <v>2.1999999999999993</v>
      </c>
      <c r="N3154" s="101">
        <f>IF(ISNUMBER(jaar_zip[[#This Row],[graaddagen]]),IF(OR(MONTH(jaar_zip[[#This Row],[Datum]])=1,MONTH(jaar_zip[[#This Row],[Datum]])=2,MONTH(jaar_zip[[#This Row],[Datum]])=11,MONTH(jaar_zip[[#This Row],[Datum]])=12),1.1,IF(OR(MONTH(jaar_zip[[#This Row],[Datum]])=3,MONTH(jaar_zip[[#This Row],[Datum]])=10),1,0.8))*jaar_zip[[#This Row],[graaddagen]],"")</f>
        <v>1.7599999999999996</v>
      </c>
      <c r="O3154" s="101">
        <f>IF(ISNUMBER(jaar_zip[[#This Row],[etmaaltemperatuur]]),IF(jaar_zip[[#This Row],[etmaaltemperatuur]]&gt;stookgrens,jaar_zip[[#This Row],[etmaaltemperatuur]]-stookgrens,0),"")</f>
        <v>0</v>
      </c>
    </row>
    <row r="3155" spans="1:15" x14ac:dyDescent="0.3">
      <c r="A3155">
        <v>344</v>
      </c>
      <c r="B3155">
        <v>20240413</v>
      </c>
      <c r="C3155">
        <v>5.9</v>
      </c>
      <c r="D3155">
        <v>16.399999999999999</v>
      </c>
      <c r="E3155">
        <v>1764</v>
      </c>
      <c r="F3155">
        <v>0</v>
      </c>
      <c r="G3155">
        <v>1022.3</v>
      </c>
      <c r="H3155">
        <v>70</v>
      </c>
      <c r="I3155" s="101" t="s">
        <v>37</v>
      </c>
      <c r="J3155" s="1">
        <f>DATEVALUE(RIGHT(jaar_zip[[#This Row],[YYYYMMDD]],2)&amp;"-"&amp;MID(jaar_zip[[#This Row],[YYYYMMDD]],5,2)&amp;"-"&amp;LEFT(jaar_zip[[#This Row],[YYYYMMDD]],4))</f>
        <v>45395</v>
      </c>
      <c r="K3155" s="101" t="str">
        <f>IF(AND(VALUE(MONTH(jaar_zip[[#This Row],[Datum]]))=1,VALUE(WEEKNUM(jaar_zip[[#This Row],[Datum]],21))&gt;51),RIGHT(YEAR(jaar_zip[[#This Row],[Datum]])-1,2),RIGHT(YEAR(jaar_zip[[#This Row],[Datum]]),2))&amp;"-"&amp; TEXT(WEEKNUM(jaar_zip[[#This Row],[Datum]],21),"00")</f>
        <v>24-15</v>
      </c>
      <c r="L3155" s="101">
        <f>MONTH(jaar_zip[[#This Row],[Datum]])</f>
        <v>4</v>
      </c>
      <c r="M3155" s="101">
        <f>IF(ISNUMBER(jaar_zip[[#This Row],[etmaaltemperatuur]]),IF(jaar_zip[[#This Row],[etmaaltemperatuur]]&lt;stookgrens,stookgrens-jaar_zip[[#This Row],[etmaaltemperatuur]],0),"")</f>
        <v>1.6000000000000014</v>
      </c>
      <c r="N3155" s="101">
        <f>IF(ISNUMBER(jaar_zip[[#This Row],[graaddagen]]),IF(OR(MONTH(jaar_zip[[#This Row],[Datum]])=1,MONTH(jaar_zip[[#This Row],[Datum]])=2,MONTH(jaar_zip[[#This Row],[Datum]])=11,MONTH(jaar_zip[[#This Row],[Datum]])=12),1.1,IF(OR(MONTH(jaar_zip[[#This Row],[Datum]])=3,MONTH(jaar_zip[[#This Row],[Datum]])=10),1,0.8))*jaar_zip[[#This Row],[graaddagen]],"")</f>
        <v>1.2800000000000011</v>
      </c>
      <c r="O3155" s="101">
        <f>IF(ISNUMBER(jaar_zip[[#This Row],[etmaaltemperatuur]]),IF(jaar_zip[[#This Row],[etmaaltemperatuur]]&gt;stookgrens,jaar_zip[[#This Row],[etmaaltemperatuur]]-stookgrens,0),"")</f>
        <v>0</v>
      </c>
    </row>
    <row r="3156" spans="1:15" x14ac:dyDescent="0.3">
      <c r="A3156">
        <v>344</v>
      </c>
      <c r="B3156">
        <v>20240414</v>
      </c>
      <c r="C3156">
        <v>3.1</v>
      </c>
      <c r="D3156">
        <v>11.4</v>
      </c>
      <c r="E3156">
        <v>1720</v>
      </c>
      <c r="F3156">
        <v>0</v>
      </c>
      <c r="G3156">
        <v>1021.2</v>
      </c>
      <c r="H3156">
        <v>67</v>
      </c>
      <c r="I3156" s="101" t="s">
        <v>37</v>
      </c>
      <c r="J3156" s="1">
        <f>DATEVALUE(RIGHT(jaar_zip[[#This Row],[YYYYMMDD]],2)&amp;"-"&amp;MID(jaar_zip[[#This Row],[YYYYMMDD]],5,2)&amp;"-"&amp;LEFT(jaar_zip[[#This Row],[YYYYMMDD]],4))</f>
        <v>45396</v>
      </c>
      <c r="K3156" s="101" t="str">
        <f>IF(AND(VALUE(MONTH(jaar_zip[[#This Row],[Datum]]))=1,VALUE(WEEKNUM(jaar_zip[[#This Row],[Datum]],21))&gt;51),RIGHT(YEAR(jaar_zip[[#This Row],[Datum]])-1,2),RIGHT(YEAR(jaar_zip[[#This Row],[Datum]]),2))&amp;"-"&amp; TEXT(WEEKNUM(jaar_zip[[#This Row],[Datum]],21),"00")</f>
        <v>24-15</v>
      </c>
      <c r="L3156" s="101">
        <f>MONTH(jaar_zip[[#This Row],[Datum]])</f>
        <v>4</v>
      </c>
      <c r="M3156" s="101">
        <f>IF(ISNUMBER(jaar_zip[[#This Row],[etmaaltemperatuur]]),IF(jaar_zip[[#This Row],[etmaaltemperatuur]]&lt;stookgrens,stookgrens-jaar_zip[[#This Row],[etmaaltemperatuur]],0),"")</f>
        <v>6.6</v>
      </c>
      <c r="N3156" s="101">
        <f>IF(ISNUMBER(jaar_zip[[#This Row],[graaddagen]]),IF(OR(MONTH(jaar_zip[[#This Row],[Datum]])=1,MONTH(jaar_zip[[#This Row],[Datum]])=2,MONTH(jaar_zip[[#This Row],[Datum]])=11,MONTH(jaar_zip[[#This Row],[Datum]])=12),1.1,IF(OR(MONTH(jaar_zip[[#This Row],[Datum]])=3,MONTH(jaar_zip[[#This Row],[Datum]])=10),1,0.8))*jaar_zip[[#This Row],[graaddagen]],"")</f>
        <v>5.28</v>
      </c>
      <c r="O3156" s="101">
        <f>IF(ISNUMBER(jaar_zip[[#This Row],[etmaaltemperatuur]]),IF(jaar_zip[[#This Row],[etmaaltemperatuur]]&gt;stookgrens,jaar_zip[[#This Row],[etmaaltemperatuur]]-stookgrens,0),"")</f>
        <v>0</v>
      </c>
    </row>
    <row r="3157" spans="1:15" x14ac:dyDescent="0.3">
      <c r="A3157">
        <v>344</v>
      </c>
      <c r="B3157">
        <v>20240415</v>
      </c>
      <c r="C3157">
        <v>7.8</v>
      </c>
      <c r="D3157">
        <v>9.1999999999999993</v>
      </c>
      <c r="E3157">
        <v>826</v>
      </c>
      <c r="F3157">
        <v>5.4</v>
      </c>
      <c r="G3157">
        <v>1005.2</v>
      </c>
      <c r="H3157">
        <v>73</v>
      </c>
      <c r="I3157" s="101" t="s">
        <v>37</v>
      </c>
      <c r="J3157" s="1">
        <f>DATEVALUE(RIGHT(jaar_zip[[#This Row],[YYYYMMDD]],2)&amp;"-"&amp;MID(jaar_zip[[#This Row],[YYYYMMDD]],5,2)&amp;"-"&amp;LEFT(jaar_zip[[#This Row],[YYYYMMDD]],4))</f>
        <v>45397</v>
      </c>
      <c r="K3157" s="101" t="str">
        <f>IF(AND(VALUE(MONTH(jaar_zip[[#This Row],[Datum]]))=1,VALUE(WEEKNUM(jaar_zip[[#This Row],[Datum]],21))&gt;51),RIGHT(YEAR(jaar_zip[[#This Row],[Datum]])-1,2),RIGHT(YEAR(jaar_zip[[#This Row],[Datum]]),2))&amp;"-"&amp; TEXT(WEEKNUM(jaar_zip[[#This Row],[Datum]],21),"00")</f>
        <v>24-16</v>
      </c>
      <c r="L3157" s="101">
        <f>MONTH(jaar_zip[[#This Row],[Datum]])</f>
        <v>4</v>
      </c>
      <c r="M3157" s="101">
        <f>IF(ISNUMBER(jaar_zip[[#This Row],[etmaaltemperatuur]]),IF(jaar_zip[[#This Row],[etmaaltemperatuur]]&lt;stookgrens,stookgrens-jaar_zip[[#This Row],[etmaaltemperatuur]],0),"")</f>
        <v>8.8000000000000007</v>
      </c>
      <c r="N3157" s="101">
        <f>IF(ISNUMBER(jaar_zip[[#This Row],[graaddagen]]),IF(OR(MONTH(jaar_zip[[#This Row],[Datum]])=1,MONTH(jaar_zip[[#This Row],[Datum]])=2,MONTH(jaar_zip[[#This Row],[Datum]])=11,MONTH(jaar_zip[[#This Row],[Datum]])=12),1.1,IF(OR(MONTH(jaar_zip[[#This Row],[Datum]])=3,MONTH(jaar_zip[[#This Row],[Datum]])=10),1,0.8))*jaar_zip[[#This Row],[graaddagen]],"")</f>
        <v>7.0400000000000009</v>
      </c>
      <c r="O3157" s="101">
        <f>IF(ISNUMBER(jaar_zip[[#This Row],[etmaaltemperatuur]]),IF(jaar_zip[[#This Row],[etmaaltemperatuur]]&gt;stookgrens,jaar_zip[[#This Row],[etmaaltemperatuur]]-stookgrens,0),"")</f>
        <v>0</v>
      </c>
    </row>
    <row r="3158" spans="1:15" x14ac:dyDescent="0.3">
      <c r="A3158">
        <v>344</v>
      </c>
      <c r="B3158">
        <v>20240416</v>
      </c>
      <c r="C3158">
        <v>6.3</v>
      </c>
      <c r="D3158">
        <v>8</v>
      </c>
      <c r="E3158">
        <v>690</v>
      </c>
      <c r="F3158">
        <v>10.5</v>
      </c>
      <c r="G3158">
        <v>1005.9</v>
      </c>
      <c r="H3158">
        <v>80</v>
      </c>
      <c r="I3158" s="101" t="s">
        <v>37</v>
      </c>
      <c r="J3158" s="1">
        <f>DATEVALUE(RIGHT(jaar_zip[[#This Row],[YYYYMMDD]],2)&amp;"-"&amp;MID(jaar_zip[[#This Row],[YYYYMMDD]],5,2)&amp;"-"&amp;LEFT(jaar_zip[[#This Row],[YYYYMMDD]],4))</f>
        <v>45398</v>
      </c>
      <c r="K3158" s="101" t="str">
        <f>IF(AND(VALUE(MONTH(jaar_zip[[#This Row],[Datum]]))=1,VALUE(WEEKNUM(jaar_zip[[#This Row],[Datum]],21))&gt;51),RIGHT(YEAR(jaar_zip[[#This Row],[Datum]])-1,2),RIGHT(YEAR(jaar_zip[[#This Row],[Datum]]),2))&amp;"-"&amp; TEXT(WEEKNUM(jaar_zip[[#This Row],[Datum]],21),"00")</f>
        <v>24-16</v>
      </c>
      <c r="L3158" s="101">
        <f>MONTH(jaar_zip[[#This Row],[Datum]])</f>
        <v>4</v>
      </c>
      <c r="M3158" s="101">
        <f>IF(ISNUMBER(jaar_zip[[#This Row],[etmaaltemperatuur]]),IF(jaar_zip[[#This Row],[etmaaltemperatuur]]&lt;stookgrens,stookgrens-jaar_zip[[#This Row],[etmaaltemperatuur]],0),"")</f>
        <v>10</v>
      </c>
      <c r="N3158" s="101">
        <f>IF(ISNUMBER(jaar_zip[[#This Row],[graaddagen]]),IF(OR(MONTH(jaar_zip[[#This Row],[Datum]])=1,MONTH(jaar_zip[[#This Row],[Datum]])=2,MONTH(jaar_zip[[#This Row],[Datum]])=11,MONTH(jaar_zip[[#This Row],[Datum]])=12),1.1,IF(OR(MONTH(jaar_zip[[#This Row],[Datum]])=3,MONTH(jaar_zip[[#This Row],[Datum]])=10),1,0.8))*jaar_zip[[#This Row],[graaddagen]],"")</f>
        <v>8</v>
      </c>
      <c r="O3158" s="101">
        <f>IF(ISNUMBER(jaar_zip[[#This Row],[etmaaltemperatuur]]),IF(jaar_zip[[#This Row],[etmaaltemperatuur]]&gt;stookgrens,jaar_zip[[#This Row],[etmaaltemperatuur]]-stookgrens,0),"")</f>
        <v>0</v>
      </c>
    </row>
    <row r="3159" spans="1:15" x14ac:dyDescent="0.3">
      <c r="A3159">
        <v>344</v>
      </c>
      <c r="B3159">
        <v>20240417</v>
      </c>
      <c r="C3159">
        <v>2.6</v>
      </c>
      <c r="D3159">
        <v>5.8</v>
      </c>
      <c r="E3159">
        <v>1264</v>
      </c>
      <c r="F3159">
        <v>6</v>
      </c>
      <c r="G3159">
        <v>1012.7</v>
      </c>
      <c r="H3159">
        <v>83</v>
      </c>
      <c r="I3159" s="101" t="s">
        <v>37</v>
      </c>
      <c r="J3159" s="1">
        <f>DATEVALUE(RIGHT(jaar_zip[[#This Row],[YYYYMMDD]],2)&amp;"-"&amp;MID(jaar_zip[[#This Row],[YYYYMMDD]],5,2)&amp;"-"&amp;LEFT(jaar_zip[[#This Row],[YYYYMMDD]],4))</f>
        <v>45399</v>
      </c>
      <c r="K3159" s="101" t="str">
        <f>IF(AND(VALUE(MONTH(jaar_zip[[#This Row],[Datum]]))=1,VALUE(WEEKNUM(jaar_zip[[#This Row],[Datum]],21))&gt;51),RIGHT(YEAR(jaar_zip[[#This Row],[Datum]])-1,2),RIGHT(YEAR(jaar_zip[[#This Row],[Datum]]),2))&amp;"-"&amp; TEXT(WEEKNUM(jaar_zip[[#This Row],[Datum]],21),"00")</f>
        <v>24-16</v>
      </c>
      <c r="L3159" s="101">
        <f>MONTH(jaar_zip[[#This Row],[Datum]])</f>
        <v>4</v>
      </c>
      <c r="M3159" s="101">
        <f>IF(ISNUMBER(jaar_zip[[#This Row],[etmaaltemperatuur]]),IF(jaar_zip[[#This Row],[etmaaltemperatuur]]&lt;stookgrens,stookgrens-jaar_zip[[#This Row],[etmaaltemperatuur]],0),"")</f>
        <v>12.2</v>
      </c>
      <c r="N3159" s="101">
        <f>IF(ISNUMBER(jaar_zip[[#This Row],[graaddagen]]),IF(OR(MONTH(jaar_zip[[#This Row],[Datum]])=1,MONTH(jaar_zip[[#This Row],[Datum]])=2,MONTH(jaar_zip[[#This Row],[Datum]])=11,MONTH(jaar_zip[[#This Row],[Datum]])=12),1.1,IF(OR(MONTH(jaar_zip[[#This Row],[Datum]])=3,MONTH(jaar_zip[[#This Row],[Datum]])=10),1,0.8))*jaar_zip[[#This Row],[graaddagen]],"")</f>
        <v>9.76</v>
      </c>
      <c r="O3159" s="101">
        <f>IF(ISNUMBER(jaar_zip[[#This Row],[etmaaltemperatuur]]),IF(jaar_zip[[#This Row],[etmaaltemperatuur]]&gt;stookgrens,jaar_zip[[#This Row],[etmaaltemperatuur]]-stookgrens,0),"")</f>
        <v>0</v>
      </c>
    </row>
    <row r="3160" spans="1:15" x14ac:dyDescent="0.3">
      <c r="A3160">
        <v>344</v>
      </c>
      <c r="B3160">
        <v>20240418</v>
      </c>
      <c r="C3160">
        <v>3.4</v>
      </c>
      <c r="D3160">
        <v>7.4</v>
      </c>
      <c r="E3160">
        <v>1597</v>
      </c>
      <c r="F3160">
        <v>2.2000000000000002</v>
      </c>
      <c r="G3160">
        <v>1018.9</v>
      </c>
      <c r="H3160">
        <v>77</v>
      </c>
      <c r="I3160" s="101" t="s">
        <v>37</v>
      </c>
      <c r="J3160" s="1">
        <f>DATEVALUE(RIGHT(jaar_zip[[#This Row],[YYYYMMDD]],2)&amp;"-"&amp;MID(jaar_zip[[#This Row],[YYYYMMDD]],5,2)&amp;"-"&amp;LEFT(jaar_zip[[#This Row],[YYYYMMDD]],4))</f>
        <v>45400</v>
      </c>
      <c r="K3160" s="101" t="str">
        <f>IF(AND(VALUE(MONTH(jaar_zip[[#This Row],[Datum]]))=1,VALUE(WEEKNUM(jaar_zip[[#This Row],[Datum]],21))&gt;51),RIGHT(YEAR(jaar_zip[[#This Row],[Datum]])-1,2),RIGHT(YEAR(jaar_zip[[#This Row],[Datum]]),2))&amp;"-"&amp; TEXT(WEEKNUM(jaar_zip[[#This Row],[Datum]],21),"00")</f>
        <v>24-16</v>
      </c>
      <c r="L3160" s="101">
        <f>MONTH(jaar_zip[[#This Row],[Datum]])</f>
        <v>4</v>
      </c>
      <c r="M3160" s="101">
        <f>IF(ISNUMBER(jaar_zip[[#This Row],[etmaaltemperatuur]]),IF(jaar_zip[[#This Row],[etmaaltemperatuur]]&lt;stookgrens,stookgrens-jaar_zip[[#This Row],[etmaaltemperatuur]],0),"")</f>
        <v>10.6</v>
      </c>
      <c r="N3160" s="101">
        <f>IF(ISNUMBER(jaar_zip[[#This Row],[graaddagen]]),IF(OR(MONTH(jaar_zip[[#This Row],[Datum]])=1,MONTH(jaar_zip[[#This Row],[Datum]])=2,MONTH(jaar_zip[[#This Row],[Datum]])=11,MONTH(jaar_zip[[#This Row],[Datum]])=12),1.1,IF(OR(MONTH(jaar_zip[[#This Row],[Datum]])=3,MONTH(jaar_zip[[#This Row],[Datum]])=10),1,0.8))*jaar_zip[[#This Row],[graaddagen]],"")</f>
        <v>8.48</v>
      </c>
      <c r="O3160" s="101">
        <f>IF(ISNUMBER(jaar_zip[[#This Row],[etmaaltemperatuur]]),IF(jaar_zip[[#This Row],[etmaaltemperatuur]]&gt;stookgrens,jaar_zip[[#This Row],[etmaaltemperatuur]]-stookgrens,0),"")</f>
        <v>0</v>
      </c>
    </row>
    <row r="3161" spans="1:15" x14ac:dyDescent="0.3">
      <c r="A3161">
        <v>344</v>
      </c>
      <c r="B3161">
        <v>20240419</v>
      </c>
      <c r="C3161">
        <v>7.6</v>
      </c>
      <c r="D3161">
        <v>8.8000000000000007</v>
      </c>
      <c r="E3161">
        <v>1244</v>
      </c>
      <c r="F3161">
        <v>10.1</v>
      </c>
      <c r="G3161">
        <v>1012.4</v>
      </c>
      <c r="H3161">
        <v>80</v>
      </c>
      <c r="I3161" s="101" t="s">
        <v>37</v>
      </c>
      <c r="J3161" s="1">
        <f>DATEVALUE(RIGHT(jaar_zip[[#This Row],[YYYYMMDD]],2)&amp;"-"&amp;MID(jaar_zip[[#This Row],[YYYYMMDD]],5,2)&amp;"-"&amp;LEFT(jaar_zip[[#This Row],[YYYYMMDD]],4))</f>
        <v>45401</v>
      </c>
      <c r="K3161" s="101" t="str">
        <f>IF(AND(VALUE(MONTH(jaar_zip[[#This Row],[Datum]]))=1,VALUE(WEEKNUM(jaar_zip[[#This Row],[Datum]],21))&gt;51),RIGHT(YEAR(jaar_zip[[#This Row],[Datum]])-1,2),RIGHT(YEAR(jaar_zip[[#This Row],[Datum]]),2))&amp;"-"&amp; TEXT(WEEKNUM(jaar_zip[[#This Row],[Datum]],21),"00")</f>
        <v>24-16</v>
      </c>
      <c r="L3161" s="101">
        <f>MONTH(jaar_zip[[#This Row],[Datum]])</f>
        <v>4</v>
      </c>
      <c r="M3161" s="101">
        <f>IF(ISNUMBER(jaar_zip[[#This Row],[etmaaltemperatuur]]),IF(jaar_zip[[#This Row],[etmaaltemperatuur]]&lt;stookgrens,stookgrens-jaar_zip[[#This Row],[etmaaltemperatuur]],0),"")</f>
        <v>9.1999999999999993</v>
      </c>
      <c r="N3161" s="101">
        <f>IF(ISNUMBER(jaar_zip[[#This Row],[graaddagen]]),IF(OR(MONTH(jaar_zip[[#This Row],[Datum]])=1,MONTH(jaar_zip[[#This Row],[Datum]])=2,MONTH(jaar_zip[[#This Row],[Datum]])=11,MONTH(jaar_zip[[#This Row],[Datum]])=12),1.1,IF(OR(MONTH(jaar_zip[[#This Row],[Datum]])=3,MONTH(jaar_zip[[#This Row],[Datum]])=10),1,0.8))*jaar_zip[[#This Row],[graaddagen]],"")</f>
        <v>7.3599999999999994</v>
      </c>
      <c r="O3161" s="101">
        <f>IF(ISNUMBER(jaar_zip[[#This Row],[etmaaltemperatuur]]),IF(jaar_zip[[#This Row],[etmaaltemperatuur]]&gt;stookgrens,jaar_zip[[#This Row],[etmaaltemperatuur]]-stookgrens,0),"")</f>
        <v>0</v>
      </c>
    </row>
    <row r="3162" spans="1:15" x14ac:dyDescent="0.3">
      <c r="A3162">
        <v>344</v>
      </c>
      <c r="B3162">
        <v>20240420</v>
      </c>
      <c r="C3162">
        <v>5.8</v>
      </c>
      <c r="D3162">
        <v>7.7</v>
      </c>
      <c r="E3162">
        <v>1501</v>
      </c>
      <c r="F3162">
        <v>1.5</v>
      </c>
      <c r="G3162">
        <v>1022.6</v>
      </c>
      <c r="H3162">
        <v>70</v>
      </c>
      <c r="I3162" s="101" t="s">
        <v>37</v>
      </c>
      <c r="J3162" s="1">
        <f>DATEVALUE(RIGHT(jaar_zip[[#This Row],[YYYYMMDD]],2)&amp;"-"&amp;MID(jaar_zip[[#This Row],[YYYYMMDD]],5,2)&amp;"-"&amp;LEFT(jaar_zip[[#This Row],[YYYYMMDD]],4))</f>
        <v>45402</v>
      </c>
      <c r="K3162" s="101" t="str">
        <f>IF(AND(VALUE(MONTH(jaar_zip[[#This Row],[Datum]]))=1,VALUE(WEEKNUM(jaar_zip[[#This Row],[Datum]],21))&gt;51),RIGHT(YEAR(jaar_zip[[#This Row],[Datum]])-1,2),RIGHT(YEAR(jaar_zip[[#This Row],[Datum]]),2))&amp;"-"&amp; TEXT(WEEKNUM(jaar_zip[[#This Row],[Datum]],21),"00")</f>
        <v>24-16</v>
      </c>
      <c r="L3162" s="101">
        <f>MONTH(jaar_zip[[#This Row],[Datum]])</f>
        <v>4</v>
      </c>
      <c r="M3162" s="101">
        <f>IF(ISNUMBER(jaar_zip[[#This Row],[etmaaltemperatuur]]),IF(jaar_zip[[#This Row],[etmaaltemperatuur]]&lt;stookgrens,stookgrens-jaar_zip[[#This Row],[etmaaltemperatuur]],0),"")</f>
        <v>10.3</v>
      </c>
      <c r="N3162" s="101">
        <f>IF(ISNUMBER(jaar_zip[[#This Row],[graaddagen]]),IF(OR(MONTH(jaar_zip[[#This Row],[Datum]])=1,MONTH(jaar_zip[[#This Row],[Datum]])=2,MONTH(jaar_zip[[#This Row],[Datum]])=11,MONTH(jaar_zip[[#This Row],[Datum]])=12),1.1,IF(OR(MONTH(jaar_zip[[#This Row],[Datum]])=3,MONTH(jaar_zip[[#This Row],[Datum]])=10),1,0.8))*jaar_zip[[#This Row],[graaddagen]],"")</f>
        <v>8.24</v>
      </c>
      <c r="O3162" s="101">
        <f>IF(ISNUMBER(jaar_zip[[#This Row],[etmaaltemperatuur]]),IF(jaar_zip[[#This Row],[etmaaltemperatuur]]&gt;stookgrens,jaar_zip[[#This Row],[etmaaltemperatuur]]-stookgrens,0),"")</f>
        <v>0</v>
      </c>
    </row>
    <row r="3163" spans="1:15" x14ac:dyDescent="0.3">
      <c r="A3163">
        <v>344</v>
      </c>
      <c r="B3163">
        <v>20240421</v>
      </c>
      <c r="C3163">
        <v>4.8</v>
      </c>
      <c r="D3163">
        <v>6.9</v>
      </c>
      <c r="E3163">
        <v>2231</v>
      </c>
      <c r="F3163">
        <v>1.5</v>
      </c>
      <c r="G3163">
        <v>1025.7</v>
      </c>
      <c r="H3163">
        <v>69</v>
      </c>
      <c r="I3163" s="101" t="s">
        <v>37</v>
      </c>
      <c r="J3163" s="1">
        <f>DATEVALUE(RIGHT(jaar_zip[[#This Row],[YYYYMMDD]],2)&amp;"-"&amp;MID(jaar_zip[[#This Row],[YYYYMMDD]],5,2)&amp;"-"&amp;LEFT(jaar_zip[[#This Row],[YYYYMMDD]],4))</f>
        <v>45403</v>
      </c>
      <c r="K3163" s="101" t="str">
        <f>IF(AND(VALUE(MONTH(jaar_zip[[#This Row],[Datum]]))=1,VALUE(WEEKNUM(jaar_zip[[#This Row],[Datum]],21))&gt;51),RIGHT(YEAR(jaar_zip[[#This Row],[Datum]])-1,2),RIGHT(YEAR(jaar_zip[[#This Row],[Datum]]),2))&amp;"-"&amp; TEXT(WEEKNUM(jaar_zip[[#This Row],[Datum]],21),"00")</f>
        <v>24-16</v>
      </c>
      <c r="L3163" s="101">
        <f>MONTH(jaar_zip[[#This Row],[Datum]])</f>
        <v>4</v>
      </c>
      <c r="M3163" s="101">
        <f>IF(ISNUMBER(jaar_zip[[#This Row],[etmaaltemperatuur]]),IF(jaar_zip[[#This Row],[etmaaltemperatuur]]&lt;stookgrens,stookgrens-jaar_zip[[#This Row],[etmaaltemperatuur]],0),"")</f>
        <v>11.1</v>
      </c>
      <c r="N3163" s="101">
        <f>IF(ISNUMBER(jaar_zip[[#This Row],[graaddagen]]),IF(OR(MONTH(jaar_zip[[#This Row],[Datum]])=1,MONTH(jaar_zip[[#This Row],[Datum]])=2,MONTH(jaar_zip[[#This Row],[Datum]])=11,MONTH(jaar_zip[[#This Row],[Datum]])=12),1.1,IF(OR(MONTH(jaar_zip[[#This Row],[Datum]])=3,MONTH(jaar_zip[[#This Row],[Datum]])=10),1,0.8))*jaar_zip[[#This Row],[graaddagen]],"")</f>
        <v>8.8800000000000008</v>
      </c>
      <c r="O3163" s="101">
        <f>IF(ISNUMBER(jaar_zip[[#This Row],[etmaaltemperatuur]]),IF(jaar_zip[[#This Row],[etmaaltemperatuur]]&gt;stookgrens,jaar_zip[[#This Row],[etmaaltemperatuur]]-stookgrens,0),"")</f>
        <v>0</v>
      </c>
    </row>
    <row r="3164" spans="1:15" x14ac:dyDescent="0.3">
      <c r="A3164">
        <v>344</v>
      </c>
      <c r="B3164">
        <v>20240422</v>
      </c>
      <c r="C3164">
        <v>3.1</v>
      </c>
      <c r="D3164">
        <v>6</v>
      </c>
      <c r="E3164">
        <v>1418</v>
      </c>
      <c r="F3164">
        <v>-0.1</v>
      </c>
      <c r="G3164">
        <v>1025.5</v>
      </c>
      <c r="H3164">
        <v>66</v>
      </c>
      <c r="I3164" s="101" t="s">
        <v>37</v>
      </c>
      <c r="J3164" s="1">
        <f>DATEVALUE(RIGHT(jaar_zip[[#This Row],[YYYYMMDD]],2)&amp;"-"&amp;MID(jaar_zip[[#This Row],[YYYYMMDD]],5,2)&amp;"-"&amp;LEFT(jaar_zip[[#This Row],[YYYYMMDD]],4))</f>
        <v>45404</v>
      </c>
      <c r="K3164" s="101" t="str">
        <f>IF(AND(VALUE(MONTH(jaar_zip[[#This Row],[Datum]]))=1,VALUE(WEEKNUM(jaar_zip[[#This Row],[Datum]],21))&gt;51),RIGHT(YEAR(jaar_zip[[#This Row],[Datum]])-1,2),RIGHT(YEAR(jaar_zip[[#This Row],[Datum]]),2))&amp;"-"&amp; TEXT(WEEKNUM(jaar_zip[[#This Row],[Datum]],21),"00")</f>
        <v>24-17</v>
      </c>
      <c r="L3164" s="101">
        <f>MONTH(jaar_zip[[#This Row],[Datum]])</f>
        <v>4</v>
      </c>
      <c r="M3164" s="101">
        <f>IF(ISNUMBER(jaar_zip[[#This Row],[etmaaltemperatuur]]),IF(jaar_zip[[#This Row],[etmaaltemperatuur]]&lt;stookgrens,stookgrens-jaar_zip[[#This Row],[etmaaltemperatuur]],0),"")</f>
        <v>12</v>
      </c>
      <c r="N3164" s="101">
        <f>IF(ISNUMBER(jaar_zip[[#This Row],[graaddagen]]),IF(OR(MONTH(jaar_zip[[#This Row],[Datum]])=1,MONTH(jaar_zip[[#This Row],[Datum]])=2,MONTH(jaar_zip[[#This Row],[Datum]])=11,MONTH(jaar_zip[[#This Row],[Datum]])=12),1.1,IF(OR(MONTH(jaar_zip[[#This Row],[Datum]])=3,MONTH(jaar_zip[[#This Row],[Datum]])=10),1,0.8))*jaar_zip[[#This Row],[graaddagen]],"")</f>
        <v>9.6000000000000014</v>
      </c>
      <c r="O3164" s="101">
        <f>IF(ISNUMBER(jaar_zip[[#This Row],[etmaaltemperatuur]]),IF(jaar_zip[[#This Row],[etmaaltemperatuur]]&gt;stookgrens,jaar_zip[[#This Row],[etmaaltemperatuur]]-stookgrens,0),"")</f>
        <v>0</v>
      </c>
    </row>
    <row r="3165" spans="1:15" x14ac:dyDescent="0.3">
      <c r="A3165">
        <v>344</v>
      </c>
      <c r="B3165">
        <v>20240423</v>
      </c>
      <c r="C3165">
        <v>2.7</v>
      </c>
      <c r="D3165">
        <v>5.9</v>
      </c>
      <c r="E3165">
        <v>2010</v>
      </c>
      <c r="F3165">
        <v>2.6</v>
      </c>
      <c r="G3165">
        <v>1019.7</v>
      </c>
      <c r="H3165">
        <v>73</v>
      </c>
      <c r="I3165" s="101" t="s">
        <v>37</v>
      </c>
      <c r="J3165" s="1">
        <f>DATEVALUE(RIGHT(jaar_zip[[#This Row],[YYYYMMDD]],2)&amp;"-"&amp;MID(jaar_zip[[#This Row],[YYYYMMDD]],5,2)&amp;"-"&amp;LEFT(jaar_zip[[#This Row],[YYYYMMDD]],4))</f>
        <v>45405</v>
      </c>
      <c r="K3165" s="101" t="str">
        <f>IF(AND(VALUE(MONTH(jaar_zip[[#This Row],[Datum]]))=1,VALUE(WEEKNUM(jaar_zip[[#This Row],[Datum]],21))&gt;51),RIGHT(YEAR(jaar_zip[[#This Row],[Datum]])-1,2),RIGHT(YEAR(jaar_zip[[#This Row],[Datum]]),2))&amp;"-"&amp; TEXT(WEEKNUM(jaar_zip[[#This Row],[Datum]],21),"00")</f>
        <v>24-17</v>
      </c>
      <c r="L3165" s="101">
        <f>MONTH(jaar_zip[[#This Row],[Datum]])</f>
        <v>4</v>
      </c>
      <c r="M3165" s="101">
        <f>IF(ISNUMBER(jaar_zip[[#This Row],[etmaaltemperatuur]]),IF(jaar_zip[[#This Row],[etmaaltemperatuur]]&lt;stookgrens,stookgrens-jaar_zip[[#This Row],[etmaaltemperatuur]],0),"")</f>
        <v>12.1</v>
      </c>
      <c r="N3165" s="101">
        <f>IF(ISNUMBER(jaar_zip[[#This Row],[graaddagen]]),IF(OR(MONTH(jaar_zip[[#This Row],[Datum]])=1,MONTH(jaar_zip[[#This Row],[Datum]])=2,MONTH(jaar_zip[[#This Row],[Datum]])=11,MONTH(jaar_zip[[#This Row],[Datum]])=12),1.1,IF(OR(MONTH(jaar_zip[[#This Row],[Datum]])=3,MONTH(jaar_zip[[#This Row],[Datum]])=10),1,0.8))*jaar_zip[[#This Row],[graaddagen]],"")</f>
        <v>9.68</v>
      </c>
      <c r="O3165" s="101">
        <f>IF(ISNUMBER(jaar_zip[[#This Row],[etmaaltemperatuur]]),IF(jaar_zip[[#This Row],[etmaaltemperatuur]]&gt;stookgrens,jaar_zip[[#This Row],[etmaaltemperatuur]]-stookgrens,0),"")</f>
        <v>0</v>
      </c>
    </row>
    <row r="3166" spans="1:15" x14ac:dyDescent="0.3">
      <c r="A3166">
        <v>344</v>
      </c>
      <c r="B3166">
        <v>20240424</v>
      </c>
      <c r="C3166">
        <v>4.9000000000000004</v>
      </c>
      <c r="D3166">
        <v>6.9</v>
      </c>
      <c r="E3166">
        <v>1634</v>
      </c>
      <c r="F3166">
        <v>2.1</v>
      </c>
      <c r="G3166">
        <v>1010.7</v>
      </c>
      <c r="H3166">
        <v>73</v>
      </c>
      <c r="I3166" s="101" t="s">
        <v>37</v>
      </c>
      <c r="J3166" s="1">
        <f>DATEVALUE(RIGHT(jaar_zip[[#This Row],[YYYYMMDD]],2)&amp;"-"&amp;MID(jaar_zip[[#This Row],[YYYYMMDD]],5,2)&amp;"-"&amp;LEFT(jaar_zip[[#This Row],[YYYYMMDD]],4))</f>
        <v>45406</v>
      </c>
      <c r="K3166" s="101" t="str">
        <f>IF(AND(VALUE(MONTH(jaar_zip[[#This Row],[Datum]]))=1,VALUE(WEEKNUM(jaar_zip[[#This Row],[Datum]],21))&gt;51),RIGHT(YEAR(jaar_zip[[#This Row],[Datum]])-1,2),RIGHT(YEAR(jaar_zip[[#This Row],[Datum]]),2))&amp;"-"&amp; TEXT(WEEKNUM(jaar_zip[[#This Row],[Datum]],21),"00")</f>
        <v>24-17</v>
      </c>
      <c r="L3166" s="101">
        <f>MONTH(jaar_zip[[#This Row],[Datum]])</f>
        <v>4</v>
      </c>
      <c r="M3166" s="101">
        <f>IF(ISNUMBER(jaar_zip[[#This Row],[etmaaltemperatuur]]),IF(jaar_zip[[#This Row],[etmaaltemperatuur]]&lt;stookgrens,stookgrens-jaar_zip[[#This Row],[etmaaltemperatuur]],0),"")</f>
        <v>11.1</v>
      </c>
      <c r="N3166" s="101">
        <f>IF(ISNUMBER(jaar_zip[[#This Row],[graaddagen]]),IF(OR(MONTH(jaar_zip[[#This Row],[Datum]])=1,MONTH(jaar_zip[[#This Row],[Datum]])=2,MONTH(jaar_zip[[#This Row],[Datum]])=11,MONTH(jaar_zip[[#This Row],[Datum]])=12),1.1,IF(OR(MONTH(jaar_zip[[#This Row],[Datum]])=3,MONTH(jaar_zip[[#This Row],[Datum]])=10),1,0.8))*jaar_zip[[#This Row],[graaddagen]],"")</f>
        <v>8.8800000000000008</v>
      </c>
      <c r="O3166" s="101">
        <f>IF(ISNUMBER(jaar_zip[[#This Row],[etmaaltemperatuur]]),IF(jaar_zip[[#This Row],[etmaaltemperatuur]]&gt;stookgrens,jaar_zip[[#This Row],[etmaaltemperatuur]]-stookgrens,0),"")</f>
        <v>0</v>
      </c>
    </row>
    <row r="3167" spans="1:15" x14ac:dyDescent="0.3">
      <c r="A3167">
        <v>344</v>
      </c>
      <c r="B3167">
        <v>20240425</v>
      </c>
      <c r="C3167">
        <v>3.2</v>
      </c>
      <c r="D3167">
        <v>6.4</v>
      </c>
      <c r="E3167">
        <v>746</v>
      </c>
      <c r="F3167">
        <v>4.8</v>
      </c>
      <c r="G3167">
        <v>1004.3</v>
      </c>
      <c r="H3167">
        <v>82</v>
      </c>
      <c r="I3167" s="101" t="s">
        <v>37</v>
      </c>
      <c r="J3167" s="1">
        <f>DATEVALUE(RIGHT(jaar_zip[[#This Row],[YYYYMMDD]],2)&amp;"-"&amp;MID(jaar_zip[[#This Row],[YYYYMMDD]],5,2)&amp;"-"&amp;LEFT(jaar_zip[[#This Row],[YYYYMMDD]],4))</f>
        <v>45407</v>
      </c>
      <c r="K3167" s="101" t="str">
        <f>IF(AND(VALUE(MONTH(jaar_zip[[#This Row],[Datum]]))=1,VALUE(WEEKNUM(jaar_zip[[#This Row],[Datum]],21))&gt;51),RIGHT(YEAR(jaar_zip[[#This Row],[Datum]])-1,2),RIGHT(YEAR(jaar_zip[[#This Row],[Datum]]),2))&amp;"-"&amp; TEXT(WEEKNUM(jaar_zip[[#This Row],[Datum]],21),"00")</f>
        <v>24-17</v>
      </c>
      <c r="L3167" s="101">
        <f>MONTH(jaar_zip[[#This Row],[Datum]])</f>
        <v>4</v>
      </c>
      <c r="M3167" s="101">
        <f>IF(ISNUMBER(jaar_zip[[#This Row],[etmaaltemperatuur]]),IF(jaar_zip[[#This Row],[etmaaltemperatuur]]&lt;stookgrens,stookgrens-jaar_zip[[#This Row],[etmaaltemperatuur]],0),"")</f>
        <v>11.6</v>
      </c>
      <c r="N3167" s="101">
        <f>IF(ISNUMBER(jaar_zip[[#This Row],[graaddagen]]),IF(OR(MONTH(jaar_zip[[#This Row],[Datum]])=1,MONTH(jaar_zip[[#This Row],[Datum]])=2,MONTH(jaar_zip[[#This Row],[Datum]])=11,MONTH(jaar_zip[[#This Row],[Datum]])=12),1.1,IF(OR(MONTH(jaar_zip[[#This Row],[Datum]])=3,MONTH(jaar_zip[[#This Row],[Datum]])=10),1,0.8))*jaar_zip[[#This Row],[graaddagen]],"")</f>
        <v>9.2799999999999994</v>
      </c>
      <c r="O3167" s="101">
        <f>IF(ISNUMBER(jaar_zip[[#This Row],[etmaaltemperatuur]]),IF(jaar_zip[[#This Row],[etmaaltemperatuur]]&gt;stookgrens,jaar_zip[[#This Row],[etmaaltemperatuur]]-stookgrens,0),"")</f>
        <v>0</v>
      </c>
    </row>
    <row r="3168" spans="1:15" x14ac:dyDescent="0.3">
      <c r="A3168">
        <v>344</v>
      </c>
      <c r="B3168">
        <v>20240426</v>
      </c>
      <c r="C3168">
        <v>2.7</v>
      </c>
      <c r="D3168">
        <v>8.6</v>
      </c>
      <c r="E3168">
        <v>2122</v>
      </c>
      <c r="F3168">
        <v>0.2</v>
      </c>
      <c r="G3168">
        <v>1004</v>
      </c>
      <c r="H3168">
        <v>71</v>
      </c>
      <c r="I3168" s="101" t="s">
        <v>37</v>
      </c>
      <c r="J3168" s="1">
        <f>DATEVALUE(RIGHT(jaar_zip[[#This Row],[YYYYMMDD]],2)&amp;"-"&amp;MID(jaar_zip[[#This Row],[YYYYMMDD]],5,2)&amp;"-"&amp;LEFT(jaar_zip[[#This Row],[YYYYMMDD]],4))</f>
        <v>45408</v>
      </c>
      <c r="K3168" s="101" t="str">
        <f>IF(AND(VALUE(MONTH(jaar_zip[[#This Row],[Datum]]))=1,VALUE(WEEKNUM(jaar_zip[[#This Row],[Datum]],21))&gt;51),RIGHT(YEAR(jaar_zip[[#This Row],[Datum]])-1,2),RIGHT(YEAR(jaar_zip[[#This Row],[Datum]]),2))&amp;"-"&amp; TEXT(WEEKNUM(jaar_zip[[#This Row],[Datum]],21),"00")</f>
        <v>24-17</v>
      </c>
      <c r="L3168" s="101">
        <f>MONTH(jaar_zip[[#This Row],[Datum]])</f>
        <v>4</v>
      </c>
      <c r="M3168" s="101">
        <f>IF(ISNUMBER(jaar_zip[[#This Row],[etmaaltemperatuur]]),IF(jaar_zip[[#This Row],[etmaaltemperatuur]]&lt;stookgrens,stookgrens-jaar_zip[[#This Row],[etmaaltemperatuur]],0),"")</f>
        <v>9.4</v>
      </c>
      <c r="N3168" s="101">
        <f>IF(ISNUMBER(jaar_zip[[#This Row],[graaddagen]]),IF(OR(MONTH(jaar_zip[[#This Row],[Datum]])=1,MONTH(jaar_zip[[#This Row],[Datum]])=2,MONTH(jaar_zip[[#This Row],[Datum]])=11,MONTH(jaar_zip[[#This Row],[Datum]])=12),1.1,IF(OR(MONTH(jaar_zip[[#This Row],[Datum]])=3,MONTH(jaar_zip[[#This Row],[Datum]])=10),1,0.8))*jaar_zip[[#This Row],[graaddagen]],"")</f>
        <v>7.5200000000000005</v>
      </c>
      <c r="O3168" s="101">
        <f>IF(ISNUMBER(jaar_zip[[#This Row],[etmaaltemperatuur]]),IF(jaar_zip[[#This Row],[etmaaltemperatuur]]&gt;stookgrens,jaar_zip[[#This Row],[etmaaltemperatuur]]-stookgrens,0),"")</f>
        <v>0</v>
      </c>
    </row>
    <row r="3169" spans="1:15" x14ac:dyDescent="0.3">
      <c r="A3169">
        <v>344</v>
      </c>
      <c r="B3169">
        <v>20240427</v>
      </c>
      <c r="C3169">
        <v>3.4</v>
      </c>
      <c r="D3169">
        <v>11.7</v>
      </c>
      <c r="E3169">
        <v>1189</v>
      </c>
      <c r="F3169">
        <v>3.9</v>
      </c>
      <c r="G3169">
        <v>1004.2</v>
      </c>
      <c r="H3169">
        <v>80</v>
      </c>
      <c r="I3169" s="101" t="s">
        <v>37</v>
      </c>
      <c r="J3169" s="1">
        <f>DATEVALUE(RIGHT(jaar_zip[[#This Row],[YYYYMMDD]],2)&amp;"-"&amp;MID(jaar_zip[[#This Row],[YYYYMMDD]],5,2)&amp;"-"&amp;LEFT(jaar_zip[[#This Row],[YYYYMMDD]],4))</f>
        <v>45409</v>
      </c>
      <c r="K3169" s="101" t="str">
        <f>IF(AND(VALUE(MONTH(jaar_zip[[#This Row],[Datum]]))=1,VALUE(WEEKNUM(jaar_zip[[#This Row],[Datum]],21))&gt;51),RIGHT(YEAR(jaar_zip[[#This Row],[Datum]])-1,2),RIGHT(YEAR(jaar_zip[[#This Row],[Datum]]),2))&amp;"-"&amp; TEXT(WEEKNUM(jaar_zip[[#This Row],[Datum]],21),"00")</f>
        <v>24-17</v>
      </c>
      <c r="L3169" s="101">
        <f>MONTH(jaar_zip[[#This Row],[Datum]])</f>
        <v>4</v>
      </c>
      <c r="M3169" s="101">
        <f>IF(ISNUMBER(jaar_zip[[#This Row],[etmaaltemperatuur]]),IF(jaar_zip[[#This Row],[etmaaltemperatuur]]&lt;stookgrens,stookgrens-jaar_zip[[#This Row],[etmaaltemperatuur]],0),"")</f>
        <v>6.3000000000000007</v>
      </c>
      <c r="N3169" s="101">
        <f>IF(ISNUMBER(jaar_zip[[#This Row],[graaddagen]]),IF(OR(MONTH(jaar_zip[[#This Row],[Datum]])=1,MONTH(jaar_zip[[#This Row],[Datum]])=2,MONTH(jaar_zip[[#This Row],[Datum]])=11,MONTH(jaar_zip[[#This Row],[Datum]])=12),1.1,IF(OR(MONTH(jaar_zip[[#This Row],[Datum]])=3,MONTH(jaar_zip[[#This Row],[Datum]])=10),1,0.8))*jaar_zip[[#This Row],[graaddagen]],"")</f>
        <v>5.0400000000000009</v>
      </c>
      <c r="O3169" s="101">
        <f>IF(ISNUMBER(jaar_zip[[#This Row],[etmaaltemperatuur]]),IF(jaar_zip[[#This Row],[etmaaltemperatuur]]&gt;stookgrens,jaar_zip[[#This Row],[etmaaltemperatuur]]-stookgrens,0),"")</f>
        <v>0</v>
      </c>
    </row>
    <row r="3170" spans="1:15" x14ac:dyDescent="0.3">
      <c r="A3170">
        <v>344</v>
      </c>
      <c r="B3170">
        <v>20240428</v>
      </c>
      <c r="C3170">
        <v>6.8</v>
      </c>
      <c r="D3170">
        <v>12</v>
      </c>
      <c r="E3170">
        <v>975</v>
      </c>
      <c r="F3170">
        <v>-0.1</v>
      </c>
      <c r="G3170">
        <v>1007.8</v>
      </c>
      <c r="H3170">
        <v>72</v>
      </c>
      <c r="I3170" s="101" t="s">
        <v>37</v>
      </c>
      <c r="J3170" s="1">
        <f>DATEVALUE(RIGHT(jaar_zip[[#This Row],[YYYYMMDD]],2)&amp;"-"&amp;MID(jaar_zip[[#This Row],[YYYYMMDD]],5,2)&amp;"-"&amp;LEFT(jaar_zip[[#This Row],[YYYYMMDD]],4))</f>
        <v>45410</v>
      </c>
      <c r="K3170" s="101" t="str">
        <f>IF(AND(VALUE(MONTH(jaar_zip[[#This Row],[Datum]]))=1,VALUE(WEEKNUM(jaar_zip[[#This Row],[Datum]],21))&gt;51),RIGHT(YEAR(jaar_zip[[#This Row],[Datum]])-1,2),RIGHT(YEAR(jaar_zip[[#This Row],[Datum]]),2))&amp;"-"&amp; TEXT(WEEKNUM(jaar_zip[[#This Row],[Datum]],21),"00")</f>
        <v>24-17</v>
      </c>
      <c r="L3170" s="101">
        <f>MONTH(jaar_zip[[#This Row],[Datum]])</f>
        <v>4</v>
      </c>
      <c r="M3170" s="101">
        <f>IF(ISNUMBER(jaar_zip[[#This Row],[etmaaltemperatuur]]),IF(jaar_zip[[#This Row],[etmaaltemperatuur]]&lt;stookgrens,stookgrens-jaar_zip[[#This Row],[etmaaltemperatuur]],0),"")</f>
        <v>6</v>
      </c>
      <c r="N3170" s="101">
        <f>IF(ISNUMBER(jaar_zip[[#This Row],[graaddagen]]),IF(OR(MONTH(jaar_zip[[#This Row],[Datum]])=1,MONTH(jaar_zip[[#This Row],[Datum]])=2,MONTH(jaar_zip[[#This Row],[Datum]])=11,MONTH(jaar_zip[[#This Row],[Datum]])=12),1.1,IF(OR(MONTH(jaar_zip[[#This Row],[Datum]])=3,MONTH(jaar_zip[[#This Row],[Datum]])=10),1,0.8))*jaar_zip[[#This Row],[graaddagen]],"")</f>
        <v>4.8000000000000007</v>
      </c>
      <c r="O3170" s="101">
        <f>IF(ISNUMBER(jaar_zip[[#This Row],[etmaaltemperatuur]]),IF(jaar_zip[[#This Row],[etmaaltemperatuur]]&gt;stookgrens,jaar_zip[[#This Row],[etmaaltemperatuur]]-stookgrens,0),"")</f>
        <v>0</v>
      </c>
    </row>
    <row r="3171" spans="1:15" x14ac:dyDescent="0.3">
      <c r="A3171">
        <v>344</v>
      </c>
      <c r="B3171">
        <v>20240429</v>
      </c>
      <c r="C3171">
        <v>3.3</v>
      </c>
      <c r="D3171">
        <v>13.3</v>
      </c>
      <c r="E3171">
        <v>2230</v>
      </c>
      <c r="F3171">
        <v>0</v>
      </c>
      <c r="G3171">
        <v>1018.3</v>
      </c>
      <c r="H3171">
        <v>71</v>
      </c>
      <c r="I3171" s="101" t="s">
        <v>37</v>
      </c>
      <c r="J3171" s="1">
        <f>DATEVALUE(RIGHT(jaar_zip[[#This Row],[YYYYMMDD]],2)&amp;"-"&amp;MID(jaar_zip[[#This Row],[YYYYMMDD]],5,2)&amp;"-"&amp;LEFT(jaar_zip[[#This Row],[YYYYMMDD]],4))</f>
        <v>45411</v>
      </c>
      <c r="K3171" s="101" t="str">
        <f>IF(AND(VALUE(MONTH(jaar_zip[[#This Row],[Datum]]))=1,VALUE(WEEKNUM(jaar_zip[[#This Row],[Datum]],21))&gt;51),RIGHT(YEAR(jaar_zip[[#This Row],[Datum]])-1,2),RIGHT(YEAR(jaar_zip[[#This Row],[Datum]]),2))&amp;"-"&amp; TEXT(WEEKNUM(jaar_zip[[#This Row],[Datum]],21),"00")</f>
        <v>24-18</v>
      </c>
      <c r="L3171" s="101">
        <f>MONTH(jaar_zip[[#This Row],[Datum]])</f>
        <v>4</v>
      </c>
      <c r="M3171" s="101">
        <f>IF(ISNUMBER(jaar_zip[[#This Row],[etmaaltemperatuur]]),IF(jaar_zip[[#This Row],[etmaaltemperatuur]]&lt;stookgrens,stookgrens-jaar_zip[[#This Row],[etmaaltemperatuur]],0),"")</f>
        <v>4.6999999999999993</v>
      </c>
      <c r="N3171" s="101">
        <f>IF(ISNUMBER(jaar_zip[[#This Row],[graaddagen]]),IF(OR(MONTH(jaar_zip[[#This Row],[Datum]])=1,MONTH(jaar_zip[[#This Row],[Datum]])=2,MONTH(jaar_zip[[#This Row],[Datum]])=11,MONTH(jaar_zip[[#This Row],[Datum]])=12),1.1,IF(OR(MONTH(jaar_zip[[#This Row],[Datum]])=3,MONTH(jaar_zip[[#This Row],[Datum]])=10),1,0.8))*jaar_zip[[#This Row],[graaddagen]],"")</f>
        <v>3.76</v>
      </c>
      <c r="O3171" s="101">
        <f>IF(ISNUMBER(jaar_zip[[#This Row],[etmaaltemperatuur]]),IF(jaar_zip[[#This Row],[etmaaltemperatuur]]&gt;stookgrens,jaar_zip[[#This Row],[etmaaltemperatuur]]-stookgrens,0),"")</f>
        <v>0</v>
      </c>
    </row>
    <row r="3172" spans="1:15" x14ac:dyDescent="0.3">
      <c r="A3172">
        <v>344</v>
      </c>
      <c r="B3172">
        <v>20240430</v>
      </c>
      <c r="C3172">
        <v>2.6</v>
      </c>
      <c r="D3172">
        <v>16.100000000000001</v>
      </c>
      <c r="E3172">
        <v>1560</v>
      </c>
      <c r="F3172">
        <v>0.5</v>
      </c>
      <c r="G3172">
        <v>1014.5</v>
      </c>
      <c r="H3172">
        <v>77</v>
      </c>
      <c r="I3172" s="101" t="s">
        <v>37</v>
      </c>
      <c r="J3172" s="1">
        <f>DATEVALUE(RIGHT(jaar_zip[[#This Row],[YYYYMMDD]],2)&amp;"-"&amp;MID(jaar_zip[[#This Row],[YYYYMMDD]],5,2)&amp;"-"&amp;LEFT(jaar_zip[[#This Row],[YYYYMMDD]],4))</f>
        <v>45412</v>
      </c>
      <c r="K3172" s="101" t="str">
        <f>IF(AND(VALUE(MONTH(jaar_zip[[#This Row],[Datum]]))=1,VALUE(WEEKNUM(jaar_zip[[#This Row],[Datum]],21))&gt;51),RIGHT(YEAR(jaar_zip[[#This Row],[Datum]])-1,2),RIGHT(YEAR(jaar_zip[[#This Row],[Datum]]),2))&amp;"-"&amp; TEXT(WEEKNUM(jaar_zip[[#This Row],[Datum]],21),"00")</f>
        <v>24-18</v>
      </c>
      <c r="L3172" s="101">
        <f>MONTH(jaar_zip[[#This Row],[Datum]])</f>
        <v>4</v>
      </c>
      <c r="M3172" s="101">
        <f>IF(ISNUMBER(jaar_zip[[#This Row],[etmaaltemperatuur]]),IF(jaar_zip[[#This Row],[etmaaltemperatuur]]&lt;stookgrens,stookgrens-jaar_zip[[#This Row],[etmaaltemperatuur]],0),"")</f>
        <v>1.8999999999999986</v>
      </c>
      <c r="N3172" s="101">
        <f>IF(ISNUMBER(jaar_zip[[#This Row],[graaddagen]]),IF(OR(MONTH(jaar_zip[[#This Row],[Datum]])=1,MONTH(jaar_zip[[#This Row],[Datum]])=2,MONTH(jaar_zip[[#This Row],[Datum]])=11,MONTH(jaar_zip[[#This Row],[Datum]])=12),1.1,IF(OR(MONTH(jaar_zip[[#This Row],[Datum]])=3,MONTH(jaar_zip[[#This Row],[Datum]])=10),1,0.8))*jaar_zip[[#This Row],[graaddagen]],"")</f>
        <v>1.5199999999999989</v>
      </c>
      <c r="O3172" s="101">
        <f>IF(ISNUMBER(jaar_zip[[#This Row],[etmaaltemperatuur]]),IF(jaar_zip[[#This Row],[etmaaltemperatuur]]&gt;stookgrens,jaar_zip[[#This Row],[etmaaltemperatuur]]-stookgrens,0),"")</f>
        <v>0</v>
      </c>
    </row>
    <row r="3173" spans="1:15" x14ac:dyDescent="0.3">
      <c r="A3173">
        <v>344</v>
      </c>
      <c r="B3173">
        <v>20240501</v>
      </c>
      <c r="C3173">
        <v>3.3</v>
      </c>
      <c r="D3173">
        <v>17.899999999999999</v>
      </c>
      <c r="E3173">
        <v>2292</v>
      </c>
      <c r="F3173">
        <v>3.7</v>
      </c>
      <c r="G3173">
        <v>1006.2</v>
      </c>
      <c r="H3173">
        <v>79</v>
      </c>
      <c r="I3173" s="101" t="s">
        <v>37</v>
      </c>
      <c r="J3173" s="1">
        <f>DATEVALUE(RIGHT(jaar_zip[[#This Row],[YYYYMMDD]],2)&amp;"-"&amp;MID(jaar_zip[[#This Row],[YYYYMMDD]],5,2)&amp;"-"&amp;LEFT(jaar_zip[[#This Row],[YYYYMMDD]],4))</f>
        <v>45413</v>
      </c>
      <c r="K3173" s="101" t="str">
        <f>IF(AND(VALUE(MONTH(jaar_zip[[#This Row],[Datum]]))=1,VALUE(WEEKNUM(jaar_zip[[#This Row],[Datum]],21))&gt;51),RIGHT(YEAR(jaar_zip[[#This Row],[Datum]])-1,2),RIGHT(YEAR(jaar_zip[[#This Row],[Datum]]),2))&amp;"-"&amp; TEXT(WEEKNUM(jaar_zip[[#This Row],[Datum]],21),"00")</f>
        <v>24-18</v>
      </c>
      <c r="L3173" s="101">
        <f>MONTH(jaar_zip[[#This Row],[Datum]])</f>
        <v>5</v>
      </c>
      <c r="M3173" s="101">
        <f>IF(ISNUMBER(jaar_zip[[#This Row],[etmaaltemperatuur]]),IF(jaar_zip[[#This Row],[etmaaltemperatuur]]&lt;stookgrens,stookgrens-jaar_zip[[#This Row],[etmaaltemperatuur]],0),"")</f>
        <v>0.10000000000000142</v>
      </c>
      <c r="N3173" s="101">
        <f>IF(ISNUMBER(jaar_zip[[#This Row],[graaddagen]]),IF(OR(MONTH(jaar_zip[[#This Row],[Datum]])=1,MONTH(jaar_zip[[#This Row],[Datum]])=2,MONTH(jaar_zip[[#This Row],[Datum]])=11,MONTH(jaar_zip[[#This Row],[Datum]])=12),1.1,IF(OR(MONTH(jaar_zip[[#This Row],[Datum]])=3,MONTH(jaar_zip[[#This Row],[Datum]])=10),1,0.8))*jaar_zip[[#This Row],[graaddagen]],"")</f>
        <v>8.000000000000114E-2</v>
      </c>
      <c r="O3173" s="101">
        <f>IF(ISNUMBER(jaar_zip[[#This Row],[etmaaltemperatuur]]),IF(jaar_zip[[#This Row],[etmaaltemperatuur]]&gt;stookgrens,jaar_zip[[#This Row],[etmaaltemperatuur]]-stookgrens,0),"")</f>
        <v>0</v>
      </c>
    </row>
    <row r="3174" spans="1:15" x14ac:dyDescent="0.3">
      <c r="A3174">
        <v>348</v>
      </c>
      <c r="B3174">
        <v>20240101</v>
      </c>
      <c r="C3174">
        <v>7.6</v>
      </c>
      <c r="D3174">
        <v>7.2</v>
      </c>
      <c r="E3174">
        <v>130</v>
      </c>
      <c r="F3174">
        <v>5.0999999999999996</v>
      </c>
      <c r="G3174">
        <v>1001.4</v>
      </c>
      <c r="H3174">
        <v>88</v>
      </c>
      <c r="I3174" s="101" t="s">
        <v>38</v>
      </c>
      <c r="J3174" s="1">
        <f>DATEVALUE(RIGHT(jaar_zip[[#This Row],[YYYYMMDD]],2)&amp;"-"&amp;MID(jaar_zip[[#This Row],[YYYYMMDD]],5,2)&amp;"-"&amp;LEFT(jaar_zip[[#This Row],[YYYYMMDD]],4))</f>
        <v>45292</v>
      </c>
      <c r="K3174" s="101" t="str">
        <f>IF(AND(VALUE(MONTH(jaar_zip[[#This Row],[Datum]]))=1,VALUE(WEEKNUM(jaar_zip[[#This Row],[Datum]],21))&gt;51),RIGHT(YEAR(jaar_zip[[#This Row],[Datum]])-1,2),RIGHT(YEAR(jaar_zip[[#This Row],[Datum]]),2))&amp;"-"&amp; TEXT(WEEKNUM(jaar_zip[[#This Row],[Datum]],21),"00")</f>
        <v>24-01</v>
      </c>
      <c r="L3174" s="101">
        <f>MONTH(jaar_zip[[#This Row],[Datum]])</f>
        <v>1</v>
      </c>
      <c r="M3174" s="101">
        <f>IF(ISNUMBER(jaar_zip[[#This Row],[etmaaltemperatuur]]),IF(jaar_zip[[#This Row],[etmaaltemperatuur]]&lt;stookgrens,stookgrens-jaar_zip[[#This Row],[etmaaltemperatuur]],0),"")</f>
        <v>10.8</v>
      </c>
      <c r="N3174" s="101">
        <f>IF(ISNUMBER(jaar_zip[[#This Row],[graaddagen]]),IF(OR(MONTH(jaar_zip[[#This Row],[Datum]])=1,MONTH(jaar_zip[[#This Row],[Datum]])=2,MONTH(jaar_zip[[#This Row],[Datum]])=11,MONTH(jaar_zip[[#This Row],[Datum]])=12),1.1,IF(OR(MONTH(jaar_zip[[#This Row],[Datum]])=3,MONTH(jaar_zip[[#This Row],[Datum]])=10),1,0.8))*jaar_zip[[#This Row],[graaddagen]],"")</f>
        <v>11.880000000000003</v>
      </c>
      <c r="O3174" s="101">
        <f>IF(ISNUMBER(jaar_zip[[#This Row],[etmaaltemperatuur]]),IF(jaar_zip[[#This Row],[etmaaltemperatuur]]&gt;stookgrens,jaar_zip[[#This Row],[etmaaltemperatuur]]-stookgrens,0),"")</f>
        <v>0</v>
      </c>
    </row>
    <row r="3175" spans="1:15" x14ac:dyDescent="0.3">
      <c r="A3175">
        <v>348</v>
      </c>
      <c r="B3175">
        <v>20240102</v>
      </c>
      <c r="C3175">
        <v>9.8000000000000007</v>
      </c>
      <c r="D3175">
        <v>10.6</v>
      </c>
      <c r="E3175">
        <v>72</v>
      </c>
      <c r="F3175">
        <v>19.399999999999999</v>
      </c>
      <c r="G3175">
        <v>987.6</v>
      </c>
      <c r="H3175">
        <v>91</v>
      </c>
      <c r="I3175" s="101" t="s">
        <v>38</v>
      </c>
      <c r="J3175" s="1">
        <f>DATEVALUE(RIGHT(jaar_zip[[#This Row],[YYYYMMDD]],2)&amp;"-"&amp;MID(jaar_zip[[#This Row],[YYYYMMDD]],5,2)&amp;"-"&amp;LEFT(jaar_zip[[#This Row],[YYYYMMDD]],4))</f>
        <v>45293</v>
      </c>
      <c r="K3175" s="101" t="str">
        <f>IF(AND(VALUE(MONTH(jaar_zip[[#This Row],[Datum]]))=1,VALUE(WEEKNUM(jaar_zip[[#This Row],[Datum]],21))&gt;51),RIGHT(YEAR(jaar_zip[[#This Row],[Datum]])-1,2),RIGHT(YEAR(jaar_zip[[#This Row],[Datum]]),2))&amp;"-"&amp; TEXT(WEEKNUM(jaar_zip[[#This Row],[Datum]],21),"00")</f>
        <v>24-01</v>
      </c>
      <c r="L3175" s="101">
        <f>MONTH(jaar_zip[[#This Row],[Datum]])</f>
        <v>1</v>
      </c>
      <c r="M3175" s="101">
        <f>IF(ISNUMBER(jaar_zip[[#This Row],[etmaaltemperatuur]]),IF(jaar_zip[[#This Row],[etmaaltemperatuur]]&lt;stookgrens,stookgrens-jaar_zip[[#This Row],[etmaaltemperatuur]],0),"")</f>
        <v>7.4</v>
      </c>
      <c r="N3175" s="101">
        <f>IF(ISNUMBER(jaar_zip[[#This Row],[graaddagen]]),IF(OR(MONTH(jaar_zip[[#This Row],[Datum]])=1,MONTH(jaar_zip[[#This Row],[Datum]])=2,MONTH(jaar_zip[[#This Row],[Datum]])=11,MONTH(jaar_zip[[#This Row],[Datum]])=12),1.1,IF(OR(MONTH(jaar_zip[[#This Row],[Datum]])=3,MONTH(jaar_zip[[#This Row],[Datum]])=10),1,0.8))*jaar_zip[[#This Row],[graaddagen]],"")</f>
        <v>8.14</v>
      </c>
      <c r="O3175" s="101">
        <f>IF(ISNUMBER(jaar_zip[[#This Row],[etmaaltemperatuur]]),IF(jaar_zip[[#This Row],[etmaaltemperatuur]]&gt;stookgrens,jaar_zip[[#This Row],[etmaaltemperatuur]]-stookgrens,0),"")</f>
        <v>0</v>
      </c>
    </row>
    <row r="3176" spans="1:15" x14ac:dyDescent="0.3">
      <c r="A3176">
        <v>348</v>
      </c>
      <c r="B3176">
        <v>20240103</v>
      </c>
      <c r="C3176">
        <v>8.4</v>
      </c>
      <c r="D3176">
        <v>9.3000000000000007</v>
      </c>
      <c r="E3176">
        <v>122</v>
      </c>
      <c r="F3176">
        <v>14.1</v>
      </c>
      <c r="G3176">
        <v>989.6</v>
      </c>
      <c r="H3176">
        <v>89</v>
      </c>
      <c r="I3176" s="101" t="s">
        <v>38</v>
      </c>
      <c r="J3176" s="1">
        <f>DATEVALUE(RIGHT(jaar_zip[[#This Row],[YYYYMMDD]],2)&amp;"-"&amp;MID(jaar_zip[[#This Row],[YYYYMMDD]],5,2)&amp;"-"&amp;LEFT(jaar_zip[[#This Row],[YYYYMMDD]],4))</f>
        <v>45294</v>
      </c>
      <c r="K3176" s="101" t="str">
        <f>IF(AND(VALUE(MONTH(jaar_zip[[#This Row],[Datum]]))=1,VALUE(WEEKNUM(jaar_zip[[#This Row],[Datum]],21))&gt;51),RIGHT(YEAR(jaar_zip[[#This Row],[Datum]])-1,2),RIGHT(YEAR(jaar_zip[[#This Row],[Datum]]),2))&amp;"-"&amp; TEXT(WEEKNUM(jaar_zip[[#This Row],[Datum]],21),"00")</f>
        <v>24-01</v>
      </c>
      <c r="L3176" s="101">
        <f>MONTH(jaar_zip[[#This Row],[Datum]])</f>
        <v>1</v>
      </c>
      <c r="M3176" s="101">
        <f>IF(ISNUMBER(jaar_zip[[#This Row],[etmaaltemperatuur]]),IF(jaar_zip[[#This Row],[etmaaltemperatuur]]&lt;stookgrens,stookgrens-jaar_zip[[#This Row],[etmaaltemperatuur]],0),"")</f>
        <v>8.6999999999999993</v>
      </c>
      <c r="N3176" s="101">
        <f>IF(ISNUMBER(jaar_zip[[#This Row],[graaddagen]]),IF(OR(MONTH(jaar_zip[[#This Row],[Datum]])=1,MONTH(jaar_zip[[#This Row],[Datum]])=2,MONTH(jaar_zip[[#This Row],[Datum]])=11,MONTH(jaar_zip[[#This Row],[Datum]])=12),1.1,IF(OR(MONTH(jaar_zip[[#This Row],[Datum]])=3,MONTH(jaar_zip[[#This Row],[Datum]])=10),1,0.8))*jaar_zip[[#This Row],[graaddagen]],"")</f>
        <v>9.57</v>
      </c>
      <c r="O3176" s="101">
        <f>IF(ISNUMBER(jaar_zip[[#This Row],[etmaaltemperatuur]]),IF(jaar_zip[[#This Row],[etmaaltemperatuur]]&gt;stookgrens,jaar_zip[[#This Row],[etmaaltemperatuur]]-stookgrens,0),"")</f>
        <v>0</v>
      </c>
    </row>
    <row r="3177" spans="1:15" x14ac:dyDescent="0.3">
      <c r="A3177">
        <v>348</v>
      </c>
      <c r="B3177">
        <v>20240104</v>
      </c>
      <c r="C3177">
        <v>3.9</v>
      </c>
      <c r="D3177">
        <v>7.8</v>
      </c>
      <c r="E3177">
        <v>124</v>
      </c>
      <c r="F3177">
        <v>9.1</v>
      </c>
      <c r="G3177">
        <v>1001.1</v>
      </c>
      <c r="H3177">
        <v>93</v>
      </c>
      <c r="I3177" s="101" t="s">
        <v>38</v>
      </c>
      <c r="J3177" s="1">
        <f>DATEVALUE(RIGHT(jaar_zip[[#This Row],[YYYYMMDD]],2)&amp;"-"&amp;MID(jaar_zip[[#This Row],[YYYYMMDD]],5,2)&amp;"-"&amp;LEFT(jaar_zip[[#This Row],[YYYYMMDD]],4))</f>
        <v>45295</v>
      </c>
      <c r="K3177" s="101" t="str">
        <f>IF(AND(VALUE(MONTH(jaar_zip[[#This Row],[Datum]]))=1,VALUE(WEEKNUM(jaar_zip[[#This Row],[Datum]],21))&gt;51),RIGHT(YEAR(jaar_zip[[#This Row],[Datum]])-1,2),RIGHT(YEAR(jaar_zip[[#This Row],[Datum]]),2))&amp;"-"&amp; TEXT(WEEKNUM(jaar_zip[[#This Row],[Datum]],21),"00")</f>
        <v>24-01</v>
      </c>
      <c r="L3177" s="101">
        <f>MONTH(jaar_zip[[#This Row],[Datum]])</f>
        <v>1</v>
      </c>
      <c r="M3177" s="101">
        <f>IF(ISNUMBER(jaar_zip[[#This Row],[etmaaltemperatuur]]),IF(jaar_zip[[#This Row],[etmaaltemperatuur]]&lt;stookgrens,stookgrens-jaar_zip[[#This Row],[etmaaltemperatuur]],0),"")</f>
        <v>10.199999999999999</v>
      </c>
      <c r="N3177" s="101">
        <f>IF(ISNUMBER(jaar_zip[[#This Row],[graaddagen]]),IF(OR(MONTH(jaar_zip[[#This Row],[Datum]])=1,MONTH(jaar_zip[[#This Row],[Datum]])=2,MONTH(jaar_zip[[#This Row],[Datum]])=11,MONTH(jaar_zip[[#This Row],[Datum]])=12),1.1,IF(OR(MONTH(jaar_zip[[#This Row],[Datum]])=3,MONTH(jaar_zip[[#This Row],[Datum]])=10),1,0.8))*jaar_zip[[#This Row],[graaddagen]],"")</f>
        <v>11.22</v>
      </c>
      <c r="O3177" s="101">
        <f>IF(ISNUMBER(jaar_zip[[#This Row],[etmaaltemperatuur]]),IF(jaar_zip[[#This Row],[etmaaltemperatuur]]&gt;stookgrens,jaar_zip[[#This Row],[etmaaltemperatuur]]-stookgrens,0),"")</f>
        <v>0</v>
      </c>
    </row>
    <row r="3178" spans="1:15" x14ac:dyDescent="0.3">
      <c r="A3178">
        <v>348</v>
      </c>
      <c r="B3178">
        <v>20240105</v>
      </c>
      <c r="C3178">
        <v>5.5</v>
      </c>
      <c r="D3178">
        <v>7.2</v>
      </c>
      <c r="E3178">
        <v>48</v>
      </c>
      <c r="F3178">
        <v>2.6</v>
      </c>
      <c r="G3178">
        <v>996.9</v>
      </c>
      <c r="H3178">
        <v>92</v>
      </c>
      <c r="I3178" s="101" t="s">
        <v>38</v>
      </c>
      <c r="J3178" s="1">
        <f>DATEVALUE(RIGHT(jaar_zip[[#This Row],[YYYYMMDD]],2)&amp;"-"&amp;MID(jaar_zip[[#This Row],[YYYYMMDD]],5,2)&amp;"-"&amp;LEFT(jaar_zip[[#This Row],[YYYYMMDD]],4))</f>
        <v>45296</v>
      </c>
      <c r="K3178" s="101" t="str">
        <f>IF(AND(VALUE(MONTH(jaar_zip[[#This Row],[Datum]]))=1,VALUE(WEEKNUM(jaar_zip[[#This Row],[Datum]],21))&gt;51),RIGHT(YEAR(jaar_zip[[#This Row],[Datum]])-1,2),RIGHT(YEAR(jaar_zip[[#This Row],[Datum]]),2))&amp;"-"&amp; TEXT(WEEKNUM(jaar_zip[[#This Row],[Datum]],21),"00")</f>
        <v>24-01</v>
      </c>
      <c r="L3178" s="101">
        <f>MONTH(jaar_zip[[#This Row],[Datum]])</f>
        <v>1</v>
      </c>
      <c r="M3178" s="101">
        <f>IF(ISNUMBER(jaar_zip[[#This Row],[etmaaltemperatuur]]),IF(jaar_zip[[#This Row],[etmaaltemperatuur]]&lt;stookgrens,stookgrens-jaar_zip[[#This Row],[etmaaltemperatuur]],0),"")</f>
        <v>10.8</v>
      </c>
      <c r="N3178" s="101">
        <f>IF(ISNUMBER(jaar_zip[[#This Row],[graaddagen]]),IF(OR(MONTH(jaar_zip[[#This Row],[Datum]])=1,MONTH(jaar_zip[[#This Row],[Datum]])=2,MONTH(jaar_zip[[#This Row],[Datum]])=11,MONTH(jaar_zip[[#This Row],[Datum]])=12),1.1,IF(OR(MONTH(jaar_zip[[#This Row],[Datum]])=3,MONTH(jaar_zip[[#This Row],[Datum]])=10),1,0.8))*jaar_zip[[#This Row],[graaddagen]],"")</f>
        <v>11.880000000000003</v>
      </c>
      <c r="O3178" s="101">
        <f>IF(ISNUMBER(jaar_zip[[#This Row],[etmaaltemperatuur]]),IF(jaar_zip[[#This Row],[etmaaltemperatuur]]&gt;stookgrens,jaar_zip[[#This Row],[etmaaltemperatuur]]-stookgrens,0),"")</f>
        <v>0</v>
      </c>
    </row>
    <row r="3179" spans="1:15" x14ac:dyDescent="0.3">
      <c r="A3179">
        <v>348</v>
      </c>
      <c r="B3179">
        <v>20240106</v>
      </c>
      <c r="C3179">
        <v>4.5</v>
      </c>
      <c r="D3179">
        <v>3.4</v>
      </c>
      <c r="E3179">
        <v>57</v>
      </c>
      <c r="F3179">
        <v>0.2</v>
      </c>
      <c r="G3179">
        <v>1012</v>
      </c>
      <c r="H3179">
        <v>88</v>
      </c>
      <c r="I3179" s="101" t="s">
        <v>38</v>
      </c>
      <c r="J3179" s="1">
        <f>DATEVALUE(RIGHT(jaar_zip[[#This Row],[YYYYMMDD]],2)&amp;"-"&amp;MID(jaar_zip[[#This Row],[YYYYMMDD]],5,2)&amp;"-"&amp;LEFT(jaar_zip[[#This Row],[YYYYMMDD]],4))</f>
        <v>45297</v>
      </c>
      <c r="K3179" s="101" t="str">
        <f>IF(AND(VALUE(MONTH(jaar_zip[[#This Row],[Datum]]))=1,VALUE(WEEKNUM(jaar_zip[[#This Row],[Datum]],21))&gt;51),RIGHT(YEAR(jaar_zip[[#This Row],[Datum]])-1,2),RIGHT(YEAR(jaar_zip[[#This Row],[Datum]]),2))&amp;"-"&amp; TEXT(WEEKNUM(jaar_zip[[#This Row],[Datum]],21),"00")</f>
        <v>24-01</v>
      </c>
      <c r="L3179" s="101">
        <f>MONTH(jaar_zip[[#This Row],[Datum]])</f>
        <v>1</v>
      </c>
      <c r="M3179" s="101">
        <f>IF(ISNUMBER(jaar_zip[[#This Row],[etmaaltemperatuur]]),IF(jaar_zip[[#This Row],[etmaaltemperatuur]]&lt;stookgrens,stookgrens-jaar_zip[[#This Row],[etmaaltemperatuur]],0),"")</f>
        <v>14.6</v>
      </c>
      <c r="N3179" s="101">
        <f>IF(ISNUMBER(jaar_zip[[#This Row],[graaddagen]]),IF(OR(MONTH(jaar_zip[[#This Row],[Datum]])=1,MONTH(jaar_zip[[#This Row],[Datum]])=2,MONTH(jaar_zip[[#This Row],[Datum]])=11,MONTH(jaar_zip[[#This Row],[Datum]])=12),1.1,IF(OR(MONTH(jaar_zip[[#This Row],[Datum]])=3,MONTH(jaar_zip[[#This Row],[Datum]])=10),1,0.8))*jaar_zip[[#This Row],[graaddagen]],"")</f>
        <v>16.060000000000002</v>
      </c>
      <c r="O3179" s="101">
        <f>IF(ISNUMBER(jaar_zip[[#This Row],[etmaaltemperatuur]]),IF(jaar_zip[[#This Row],[etmaaltemperatuur]]&gt;stookgrens,jaar_zip[[#This Row],[etmaaltemperatuur]]-stookgrens,0),"")</f>
        <v>0</v>
      </c>
    </row>
    <row r="3180" spans="1:15" x14ac:dyDescent="0.3">
      <c r="A3180">
        <v>348</v>
      </c>
      <c r="B3180">
        <v>20240107</v>
      </c>
      <c r="C3180">
        <v>4.8</v>
      </c>
      <c r="D3180">
        <v>-0.2</v>
      </c>
      <c r="E3180">
        <v>245</v>
      </c>
      <c r="F3180">
        <v>-0.1</v>
      </c>
      <c r="G3180">
        <v>1025.5</v>
      </c>
      <c r="H3180">
        <v>81</v>
      </c>
      <c r="I3180" s="101" t="s">
        <v>38</v>
      </c>
      <c r="J3180" s="1">
        <f>DATEVALUE(RIGHT(jaar_zip[[#This Row],[YYYYMMDD]],2)&amp;"-"&amp;MID(jaar_zip[[#This Row],[YYYYMMDD]],5,2)&amp;"-"&amp;LEFT(jaar_zip[[#This Row],[YYYYMMDD]],4))</f>
        <v>45298</v>
      </c>
      <c r="K3180" s="101" t="str">
        <f>IF(AND(VALUE(MONTH(jaar_zip[[#This Row],[Datum]]))=1,VALUE(WEEKNUM(jaar_zip[[#This Row],[Datum]],21))&gt;51),RIGHT(YEAR(jaar_zip[[#This Row],[Datum]])-1,2),RIGHT(YEAR(jaar_zip[[#This Row],[Datum]]),2))&amp;"-"&amp; TEXT(WEEKNUM(jaar_zip[[#This Row],[Datum]],21),"00")</f>
        <v>24-01</v>
      </c>
      <c r="L3180" s="101">
        <f>MONTH(jaar_zip[[#This Row],[Datum]])</f>
        <v>1</v>
      </c>
      <c r="M3180" s="101">
        <f>IF(ISNUMBER(jaar_zip[[#This Row],[etmaaltemperatuur]]),IF(jaar_zip[[#This Row],[etmaaltemperatuur]]&lt;stookgrens,stookgrens-jaar_zip[[#This Row],[etmaaltemperatuur]],0),"")</f>
        <v>18.2</v>
      </c>
      <c r="N3180" s="101">
        <f>IF(ISNUMBER(jaar_zip[[#This Row],[graaddagen]]),IF(OR(MONTH(jaar_zip[[#This Row],[Datum]])=1,MONTH(jaar_zip[[#This Row],[Datum]])=2,MONTH(jaar_zip[[#This Row],[Datum]])=11,MONTH(jaar_zip[[#This Row],[Datum]])=12),1.1,IF(OR(MONTH(jaar_zip[[#This Row],[Datum]])=3,MONTH(jaar_zip[[#This Row],[Datum]])=10),1,0.8))*jaar_zip[[#This Row],[graaddagen]],"")</f>
        <v>20.02</v>
      </c>
      <c r="O3180" s="101">
        <f>IF(ISNUMBER(jaar_zip[[#This Row],[etmaaltemperatuur]]),IF(jaar_zip[[#This Row],[etmaaltemperatuur]]&gt;stookgrens,jaar_zip[[#This Row],[etmaaltemperatuur]]-stookgrens,0),"")</f>
        <v>0</v>
      </c>
    </row>
    <row r="3181" spans="1:15" x14ac:dyDescent="0.3">
      <c r="A3181">
        <v>348</v>
      </c>
      <c r="B3181">
        <v>20240108</v>
      </c>
      <c r="C3181">
        <v>5.7</v>
      </c>
      <c r="D3181">
        <v>-1.7</v>
      </c>
      <c r="E3181">
        <v>266</v>
      </c>
      <c r="F3181">
        <v>-0.1</v>
      </c>
      <c r="G3181">
        <v>1032.5</v>
      </c>
      <c r="H3181">
        <v>70</v>
      </c>
      <c r="I3181" s="101" t="s">
        <v>38</v>
      </c>
      <c r="J3181" s="1">
        <f>DATEVALUE(RIGHT(jaar_zip[[#This Row],[YYYYMMDD]],2)&amp;"-"&amp;MID(jaar_zip[[#This Row],[YYYYMMDD]],5,2)&amp;"-"&amp;LEFT(jaar_zip[[#This Row],[YYYYMMDD]],4))</f>
        <v>45299</v>
      </c>
      <c r="K3181" s="101" t="str">
        <f>IF(AND(VALUE(MONTH(jaar_zip[[#This Row],[Datum]]))=1,VALUE(WEEKNUM(jaar_zip[[#This Row],[Datum]],21))&gt;51),RIGHT(YEAR(jaar_zip[[#This Row],[Datum]])-1,2),RIGHT(YEAR(jaar_zip[[#This Row],[Datum]]),2))&amp;"-"&amp; TEXT(WEEKNUM(jaar_zip[[#This Row],[Datum]],21),"00")</f>
        <v>24-02</v>
      </c>
      <c r="L3181" s="101">
        <f>MONTH(jaar_zip[[#This Row],[Datum]])</f>
        <v>1</v>
      </c>
      <c r="M3181" s="101">
        <f>IF(ISNUMBER(jaar_zip[[#This Row],[etmaaltemperatuur]]),IF(jaar_zip[[#This Row],[etmaaltemperatuur]]&lt;stookgrens,stookgrens-jaar_zip[[#This Row],[etmaaltemperatuur]],0),"")</f>
        <v>19.7</v>
      </c>
      <c r="N3181" s="101">
        <f>IF(ISNUMBER(jaar_zip[[#This Row],[graaddagen]]),IF(OR(MONTH(jaar_zip[[#This Row],[Datum]])=1,MONTH(jaar_zip[[#This Row],[Datum]])=2,MONTH(jaar_zip[[#This Row],[Datum]])=11,MONTH(jaar_zip[[#This Row],[Datum]])=12),1.1,IF(OR(MONTH(jaar_zip[[#This Row],[Datum]])=3,MONTH(jaar_zip[[#This Row],[Datum]])=10),1,0.8))*jaar_zip[[#This Row],[graaddagen]],"")</f>
        <v>21.67</v>
      </c>
      <c r="O3181" s="101">
        <f>IF(ISNUMBER(jaar_zip[[#This Row],[etmaaltemperatuur]]),IF(jaar_zip[[#This Row],[etmaaltemperatuur]]&gt;stookgrens,jaar_zip[[#This Row],[etmaaltemperatuur]]-stookgrens,0),"")</f>
        <v>0</v>
      </c>
    </row>
    <row r="3182" spans="1:15" x14ac:dyDescent="0.3">
      <c r="A3182">
        <v>348</v>
      </c>
      <c r="B3182">
        <v>20240109</v>
      </c>
      <c r="C3182">
        <v>5.3</v>
      </c>
      <c r="D3182">
        <v>-2.9</v>
      </c>
      <c r="E3182">
        <v>489</v>
      </c>
      <c r="F3182">
        <v>0</v>
      </c>
      <c r="G3182">
        <v>1033.0999999999999</v>
      </c>
      <c r="H3182">
        <v>56</v>
      </c>
      <c r="I3182" s="101" t="s">
        <v>38</v>
      </c>
      <c r="J3182" s="1">
        <f>DATEVALUE(RIGHT(jaar_zip[[#This Row],[YYYYMMDD]],2)&amp;"-"&amp;MID(jaar_zip[[#This Row],[YYYYMMDD]],5,2)&amp;"-"&amp;LEFT(jaar_zip[[#This Row],[YYYYMMDD]],4))</f>
        <v>45300</v>
      </c>
      <c r="K3182" s="101" t="str">
        <f>IF(AND(VALUE(MONTH(jaar_zip[[#This Row],[Datum]]))=1,VALUE(WEEKNUM(jaar_zip[[#This Row],[Datum]],21))&gt;51),RIGHT(YEAR(jaar_zip[[#This Row],[Datum]])-1,2),RIGHT(YEAR(jaar_zip[[#This Row],[Datum]]),2))&amp;"-"&amp; TEXT(WEEKNUM(jaar_zip[[#This Row],[Datum]],21),"00")</f>
        <v>24-02</v>
      </c>
      <c r="L3182" s="101">
        <f>MONTH(jaar_zip[[#This Row],[Datum]])</f>
        <v>1</v>
      </c>
      <c r="M3182" s="101">
        <f>IF(ISNUMBER(jaar_zip[[#This Row],[etmaaltemperatuur]]),IF(jaar_zip[[#This Row],[etmaaltemperatuur]]&lt;stookgrens,stookgrens-jaar_zip[[#This Row],[etmaaltemperatuur]],0),"")</f>
        <v>20.9</v>
      </c>
      <c r="N3182" s="101">
        <f>IF(ISNUMBER(jaar_zip[[#This Row],[graaddagen]]),IF(OR(MONTH(jaar_zip[[#This Row],[Datum]])=1,MONTH(jaar_zip[[#This Row],[Datum]])=2,MONTH(jaar_zip[[#This Row],[Datum]])=11,MONTH(jaar_zip[[#This Row],[Datum]])=12),1.1,IF(OR(MONTH(jaar_zip[[#This Row],[Datum]])=3,MONTH(jaar_zip[[#This Row],[Datum]])=10),1,0.8))*jaar_zip[[#This Row],[graaddagen]],"")</f>
        <v>22.990000000000002</v>
      </c>
      <c r="O3182" s="101">
        <f>IF(ISNUMBER(jaar_zip[[#This Row],[etmaaltemperatuur]]),IF(jaar_zip[[#This Row],[etmaaltemperatuur]]&gt;stookgrens,jaar_zip[[#This Row],[etmaaltemperatuur]]-stookgrens,0),"")</f>
        <v>0</v>
      </c>
    </row>
    <row r="3183" spans="1:15" x14ac:dyDescent="0.3">
      <c r="A3183">
        <v>348</v>
      </c>
      <c r="B3183">
        <v>20240110</v>
      </c>
      <c r="C3183">
        <v>3.5</v>
      </c>
      <c r="D3183">
        <v>-3.1</v>
      </c>
      <c r="E3183">
        <v>462</v>
      </c>
      <c r="F3183">
        <v>0</v>
      </c>
      <c r="G3183">
        <v>1030.7</v>
      </c>
      <c r="H3183">
        <v>61</v>
      </c>
      <c r="I3183" s="101" t="s">
        <v>38</v>
      </c>
      <c r="J3183" s="1">
        <f>DATEVALUE(RIGHT(jaar_zip[[#This Row],[YYYYMMDD]],2)&amp;"-"&amp;MID(jaar_zip[[#This Row],[YYYYMMDD]],5,2)&amp;"-"&amp;LEFT(jaar_zip[[#This Row],[YYYYMMDD]],4))</f>
        <v>45301</v>
      </c>
      <c r="K3183" s="101" t="str">
        <f>IF(AND(VALUE(MONTH(jaar_zip[[#This Row],[Datum]]))=1,VALUE(WEEKNUM(jaar_zip[[#This Row],[Datum]],21))&gt;51),RIGHT(YEAR(jaar_zip[[#This Row],[Datum]])-1,2),RIGHT(YEAR(jaar_zip[[#This Row],[Datum]]),2))&amp;"-"&amp; TEXT(WEEKNUM(jaar_zip[[#This Row],[Datum]],21),"00")</f>
        <v>24-02</v>
      </c>
      <c r="L3183" s="101">
        <f>MONTH(jaar_zip[[#This Row],[Datum]])</f>
        <v>1</v>
      </c>
      <c r="M3183" s="101">
        <f>IF(ISNUMBER(jaar_zip[[#This Row],[etmaaltemperatuur]]),IF(jaar_zip[[#This Row],[etmaaltemperatuur]]&lt;stookgrens,stookgrens-jaar_zip[[#This Row],[etmaaltemperatuur]],0),"")</f>
        <v>21.1</v>
      </c>
      <c r="N3183" s="101">
        <f>IF(ISNUMBER(jaar_zip[[#This Row],[graaddagen]]),IF(OR(MONTH(jaar_zip[[#This Row],[Datum]])=1,MONTH(jaar_zip[[#This Row],[Datum]])=2,MONTH(jaar_zip[[#This Row],[Datum]])=11,MONTH(jaar_zip[[#This Row],[Datum]])=12),1.1,IF(OR(MONTH(jaar_zip[[#This Row],[Datum]])=3,MONTH(jaar_zip[[#This Row],[Datum]])=10),1,0.8))*jaar_zip[[#This Row],[graaddagen]],"")</f>
        <v>23.210000000000004</v>
      </c>
      <c r="O3183" s="101">
        <f>IF(ISNUMBER(jaar_zip[[#This Row],[etmaaltemperatuur]]),IF(jaar_zip[[#This Row],[etmaaltemperatuur]]&gt;stookgrens,jaar_zip[[#This Row],[etmaaltemperatuur]]-stookgrens,0),"")</f>
        <v>0</v>
      </c>
    </row>
    <row r="3184" spans="1:15" x14ac:dyDescent="0.3">
      <c r="A3184">
        <v>348</v>
      </c>
      <c r="B3184">
        <v>20240111</v>
      </c>
      <c r="C3184">
        <v>2</v>
      </c>
      <c r="D3184">
        <v>-1.6</v>
      </c>
      <c r="E3184">
        <v>276</v>
      </c>
      <c r="F3184">
        <v>0</v>
      </c>
      <c r="G3184">
        <v>1034.5</v>
      </c>
      <c r="H3184">
        <v>87</v>
      </c>
      <c r="I3184" s="101" t="s">
        <v>38</v>
      </c>
      <c r="J3184" s="1">
        <f>DATEVALUE(RIGHT(jaar_zip[[#This Row],[YYYYMMDD]],2)&amp;"-"&amp;MID(jaar_zip[[#This Row],[YYYYMMDD]],5,2)&amp;"-"&amp;LEFT(jaar_zip[[#This Row],[YYYYMMDD]],4))</f>
        <v>45302</v>
      </c>
      <c r="K3184" s="101" t="str">
        <f>IF(AND(VALUE(MONTH(jaar_zip[[#This Row],[Datum]]))=1,VALUE(WEEKNUM(jaar_zip[[#This Row],[Datum]],21))&gt;51),RIGHT(YEAR(jaar_zip[[#This Row],[Datum]])-1,2),RIGHT(YEAR(jaar_zip[[#This Row],[Datum]]),2))&amp;"-"&amp; TEXT(WEEKNUM(jaar_zip[[#This Row],[Datum]],21),"00")</f>
        <v>24-02</v>
      </c>
      <c r="L3184" s="101">
        <f>MONTH(jaar_zip[[#This Row],[Datum]])</f>
        <v>1</v>
      </c>
      <c r="M3184" s="101">
        <f>IF(ISNUMBER(jaar_zip[[#This Row],[etmaaltemperatuur]]),IF(jaar_zip[[#This Row],[etmaaltemperatuur]]&lt;stookgrens,stookgrens-jaar_zip[[#This Row],[etmaaltemperatuur]],0),"")</f>
        <v>19.600000000000001</v>
      </c>
      <c r="N3184" s="101">
        <f>IF(ISNUMBER(jaar_zip[[#This Row],[graaddagen]]),IF(OR(MONTH(jaar_zip[[#This Row],[Datum]])=1,MONTH(jaar_zip[[#This Row],[Datum]])=2,MONTH(jaar_zip[[#This Row],[Datum]])=11,MONTH(jaar_zip[[#This Row],[Datum]])=12),1.1,IF(OR(MONTH(jaar_zip[[#This Row],[Datum]])=3,MONTH(jaar_zip[[#This Row],[Datum]])=10),1,0.8))*jaar_zip[[#This Row],[graaddagen]],"")</f>
        <v>21.560000000000002</v>
      </c>
      <c r="O3184" s="101">
        <f>IF(ISNUMBER(jaar_zip[[#This Row],[etmaaltemperatuur]]),IF(jaar_zip[[#This Row],[etmaaltemperatuur]]&gt;stookgrens,jaar_zip[[#This Row],[etmaaltemperatuur]]-stookgrens,0),"")</f>
        <v>0</v>
      </c>
    </row>
    <row r="3185" spans="1:15" x14ac:dyDescent="0.3">
      <c r="A3185">
        <v>348</v>
      </c>
      <c r="B3185">
        <v>20240112</v>
      </c>
      <c r="C3185">
        <v>1.6</v>
      </c>
      <c r="D3185">
        <v>2.9</v>
      </c>
      <c r="E3185">
        <v>138</v>
      </c>
      <c r="F3185">
        <v>-0.1</v>
      </c>
      <c r="G3185">
        <v>1032.8</v>
      </c>
      <c r="H3185">
        <v>91</v>
      </c>
      <c r="I3185" s="101" t="s">
        <v>38</v>
      </c>
      <c r="J3185" s="1">
        <f>DATEVALUE(RIGHT(jaar_zip[[#This Row],[YYYYMMDD]],2)&amp;"-"&amp;MID(jaar_zip[[#This Row],[YYYYMMDD]],5,2)&amp;"-"&amp;LEFT(jaar_zip[[#This Row],[YYYYMMDD]],4))</f>
        <v>45303</v>
      </c>
      <c r="K3185" s="101" t="str">
        <f>IF(AND(VALUE(MONTH(jaar_zip[[#This Row],[Datum]]))=1,VALUE(WEEKNUM(jaar_zip[[#This Row],[Datum]],21))&gt;51),RIGHT(YEAR(jaar_zip[[#This Row],[Datum]])-1,2),RIGHT(YEAR(jaar_zip[[#This Row],[Datum]]),2))&amp;"-"&amp; TEXT(WEEKNUM(jaar_zip[[#This Row],[Datum]],21),"00")</f>
        <v>24-02</v>
      </c>
      <c r="L3185" s="101">
        <f>MONTH(jaar_zip[[#This Row],[Datum]])</f>
        <v>1</v>
      </c>
      <c r="M3185" s="101">
        <f>IF(ISNUMBER(jaar_zip[[#This Row],[etmaaltemperatuur]]),IF(jaar_zip[[#This Row],[etmaaltemperatuur]]&lt;stookgrens,stookgrens-jaar_zip[[#This Row],[etmaaltemperatuur]],0),"")</f>
        <v>15.1</v>
      </c>
      <c r="N3185" s="101">
        <f>IF(ISNUMBER(jaar_zip[[#This Row],[graaddagen]]),IF(OR(MONTH(jaar_zip[[#This Row],[Datum]])=1,MONTH(jaar_zip[[#This Row],[Datum]])=2,MONTH(jaar_zip[[#This Row],[Datum]])=11,MONTH(jaar_zip[[#This Row],[Datum]])=12),1.1,IF(OR(MONTH(jaar_zip[[#This Row],[Datum]])=3,MONTH(jaar_zip[[#This Row],[Datum]])=10),1,0.8))*jaar_zip[[#This Row],[graaddagen]],"")</f>
        <v>16.61</v>
      </c>
      <c r="O3185" s="101">
        <f>IF(ISNUMBER(jaar_zip[[#This Row],[etmaaltemperatuur]]),IF(jaar_zip[[#This Row],[etmaaltemperatuur]]&gt;stookgrens,jaar_zip[[#This Row],[etmaaltemperatuur]]-stookgrens,0),"")</f>
        <v>0</v>
      </c>
    </row>
    <row r="3186" spans="1:15" x14ac:dyDescent="0.3">
      <c r="A3186">
        <v>348</v>
      </c>
      <c r="B3186">
        <v>20240113</v>
      </c>
      <c r="C3186">
        <v>4.4000000000000004</v>
      </c>
      <c r="D3186">
        <v>2.9</v>
      </c>
      <c r="E3186">
        <v>58</v>
      </c>
      <c r="F3186">
        <v>0.5</v>
      </c>
      <c r="G3186">
        <v>1022</v>
      </c>
      <c r="H3186">
        <v>95</v>
      </c>
      <c r="I3186" s="101" t="s">
        <v>38</v>
      </c>
      <c r="J3186" s="1">
        <f>DATEVALUE(RIGHT(jaar_zip[[#This Row],[YYYYMMDD]],2)&amp;"-"&amp;MID(jaar_zip[[#This Row],[YYYYMMDD]],5,2)&amp;"-"&amp;LEFT(jaar_zip[[#This Row],[YYYYMMDD]],4))</f>
        <v>45304</v>
      </c>
      <c r="K3186" s="101" t="str">
        <f>IF(AND(VALUE(MONTH(jaar_zip[[#This Row],[Datum]]))=1,VALUE(WEEKNUM(jaar_zip[[#This Row],[Datum]],21))&gt;51),RIGHT(YEAR(jaar_zip[[#This Row],[Datum]])-1,2),RIGHT(YEAR(jaar_zip[[#This Row],[Datum]]),2))&amp;"-"&amp; TEXT(WEEKNUM(jaar_zip[[#This Row],[Datum]],21),"00")</f>
        <v>24-02</v>
      </c>
      <c r="L3186" s="101">
        <f>MONTH(jaar_zip[[#This Row],[Datum]])</f>
        <v>1</v>
      </c>
      <c r="M3186" s="101">
        <f>IF(ISNUMBER(jaar_zip[[#This Row],[etmaaltemperatuur]]),IF(jaar_zip[[#This Row],[etmaaltemperatuur]]&lt;stookgrens,stookgrens-jaar_zip[[#This Row],[etmaaltemperatuur]],0),"")</f>
        <v>15.1</v>
      </c>
      <c r="N3186" s="101">
        <f>IF(ISNUMBER(jaar_zip[[#This Row],[graaddagen]]),IF(OR(MONTH(jaar_zip[[#This Row],[Datum]])=1,MONTH(jaar_zip[[#This Row],[Datum]])=2,MONTH(jaar_zip[[#This Row],[Datum]])=11,MONTH(jaar_zip[[#This Row],[Datum]])=12),1.1,IF(OR(MONTH(jaar_zip[[#This Row],[Datum]])=3,MONTH(jaar_zip[[#This Row],[Datum]])=10),1,0.8))*jaar_zip[[#This Row],[graaddagen]],"")</f>
        <v>16.61</v>
      </c>
      <c r="O3186" s="101">
        <f>IF(ISNUMBER(jaar_zip[[#This Row],[etmaaltemperatuur]]),IF(jaar_zip[[#This Row],[etmaaltemperatuur]]&gt;stookgrens,jaar_zip[[#This Row],[etmaaltemperatuur]]-stookgrens,0),"")</f>
        <v>0</v>
      </c>
    </row>
    <row r="3187" spans="1:15" x14ac:dyDescent="0.3">
      <c r="A3187">
        <v>348</v>
      </c>
      <c r="B3187">
        <v>20240114</v>
      </c>
      <c r="C3187">
        <v>5.7</v>
      </c>
      <c r="D3187">
        <v>2.2999999999999998</v>
      </c>
      <c r="E3187">
        <v>126</v>
      </c>
      <c r="F3187">
        <v>2.7</v>
      </c>
      <c r="G3187">
        <v>1008.9</v>
      </c>
      <c r="H3187">
        <v>95</v>
      </c>
      <c r="I3187" s="101" t="s">
        <v>38</v>
      </c>
      <c r="J3187" s="1">
        <f>DATEVALUE(RIGHT(jaar_zip[[#This Row],[YYYYMMDD]],2)&amp;"-"&amp;MID(jaar_zip[[#This Row],[YYYYMMDD]],5,2)&amp;"-"&amp;LEFT(jaar_zip[[#This Row],[YYYYMMDD]],4))</f>
        <v>45305</v>
      </c>
      <c r="K3187" s="101" t="str">
        <f>IF(AND(VALUE(MONTH(jaar_zip[[#This Row],[Datum]]))=1,VALUE(WEEKNUM(jaar_zip[[#This Row],[Datum]],21))&gt;51),RIGHT(YEAR(jaar_zip[[#This Row],[Datum]])-1,2),RIGHT(YEAR(jaar_zip[[#This Row],[Datum]]),2))&amp;"-"&amp; TEXT(WEEKNUM(jaar_zip[[#This Row],[Datum]],21),"00")</f>
        <v>24-02</v>
      </c>
      <c r="L3187" s="101">
        <f>MONTH(jaar_zip[[#This Row],[Datum]])</f>
        <v>1</v>
      </c>
      <c r="M3187" s="101">
        <f>IF(ISNUMBER(jaar_zip[[#This Row],[etmaaltemperatuur]]),IF(jaar_zip[[#This Row],[etmaaltemperatuur]]&lt;stookgrens,stookgrens-jaar_zip[[#This Row],[etmaaltemperatuur]],0),"")</f>
        <v>15.7</v>
      </c>
      <c r="N3187" s="101">
        <f>IF(ISNUMBER(jaar_zip[[#This Row],[graaddagen]]),IF(OR(MONTH(jaar_zip[[#This Row],[Datum]])=1,MONTH(jaar_zip[[#This Row],[Datum]])=2,MONTH(jaar_zip[[#This Row],[Datum]])=11,MONTH(jaar_zip[[#This Row],[Datum]])=12),1.1,IF(OR(MONTH(jaar_zip[[#This Row],[Datum]])=3,MONTH(jaar_zip[[#This Row],[Datum]])=10),1,0.8))*jaar_zip[[#This Row],[graaddagen]],"")</f>
        <v>17.27</v>
      </c>
      <c r="O3187" s="101">
        <f>IF(ISNUMBER(jaar_zip[[#This Row],[etmaaltemperatuur]]),IF(jaar_zip[[#This Row],[etmaaltemperatuur]]&gt;stookgrens,jaar_zip[[#This Row],[etmaaltemperatuur]]-stookgrens,0),"")</f>
        <v>0</v>
      </c>
    </row>
    <row r="3188" spans="1:15" x14ac:dyDescent="0.3">
      <c r="A3188">
        <v>348</v>
      </c>
      <c r="B3188">
        <v>20240115</v>
      </c>
      <c r="C3188">
        <v>4.5999999999999996</v>
      </c>
      <c r="D3188">
        <v>1.1000000000000001</v>
      </c>
      <c r="E3188">
        <v>260</v>
      </c>
      <c r="F3188">
        <v>4.2</v>
      </c>
      <c r="G3188">
        <v>1004.3</v>
      </c>
      <c r="H3188">
        <v>89</v>
      </c>
      <c r="I3188" s="101" t="s">
        <v>38</v>
      </c>
      <c r="J3188" s="1">
        <f>DATEVALUE(RIGHT(jaar_zip[[#This Row],[YYYYMMDD]],2)&amp;"-"&amp;MID(jaar_zip[[#This Row],[YYYYMMDD]],5,2)&amp;"-"&amp;LEFT(jaar_zip[[#This Row],[YYYYMMDD]],4))</f>
        <v>45306</v>
      </c>
      <c r="K3188" s="101" t="str">
        <f>IF(AND(VALUE(MONTH(jaar_zip[[#This Row],[Datum]]))=1,VALUE(WEEKNUM(jaar_zip[[#This Row],[Datum]],21))&gt;51),RIGHT(YEAR(jaar_zip[[#This Row],[Datum]])-1,2),RIGHT(YEAR(jaar_zip[[#This Row],[Datum]]),2))&amp;"-"&amp; TEXT(WEEKNUM(jaar_zip[[#This Row],[Datum]],21),"00")</f>
        <v>24-03</v>
      </c>
      <c r="L3188" s="101">
        <f>MONTH(jaar_zip[[#This Row],[Datum]])</f>
        <v>1</v>
      </c>
      <c r="M3188" s="101">
        <f>IF(ISNUMBER(jaar_zip[[#This Row],[etmaaltemperatuur]]),IF(jaar_zip[[#This Row],[etmaaltemperatuur]]&lt;stookgrens,stookgrens-jaar_zip[[#This Row],[etmaaltemperatuur]],0),"")</f>
        <v>16.899999999999999</v>
      </c>
      <c r="N3188" s="101">
        <f>IF(ISNUMBER(jaar_zip[[#This Row],[graaddagen]]),IF(OR(MONTH(jaar_zip[[#This Row],[Datum]])=1,MONTH(jaar_zip[[#This Row],[Datum]])=2,MONTH(jaar_zip[[#This Row],[Datum]])=11,MONTH(jaar_zip[[#This Row],[Datum]])=12),1.1,IF(OR(MONTH(jaar_zip[[#This Row],[Datum]])=3,MONTH(jaar_zip[[#This Row],[Datum]])=10),1,0.8))*jaar_zip[[#This Row],[graaddagen]],"")</f>
        <v>18.59</v>
      </c>
      <c r="O3188" s="101">
        <f>IF(ISNUMBER(jaar_zip[[#This Row],[etmaaltemperatuur]]),IF(jaar_zip[[#This Row],[etmaaltemperatuur]]&gt;stookgrens,jaar_zip[[#This Row],[etmaaltemperatuur]]-stookgrens,0),"")</f>
        <v>0</v>
      </c>
    </row>
    <row r="3189" spans="1:15" x14ac:dyDescent="0.3">
      <c r="A3189">
        <v>348</v>
      </c>
      <c r="B3189">
        <v>20240116</v>
      </c>
      <c r="C3189">
        <v>4.4000000000000004</v>
      </c>
      <c r="D3189">
        <v>0.1</v>
      </c>
      <c r="E3189">
        <v>478</v>
      </c>
      <c r="F3189">
        <v>0.1</v>
      </c>
      <c r="G3189">
        <v>1006.8</v>
      </c>
      <c r="H3189">
        <v>85</v>
      </c>
      <c r="I3189" s="101" t="s">
        <v>38</v>
      </c>
      <c r="J3189" s="1">
        <f>DATEVALUE(RIGHT(jaar_zip[[#This Row],[YYYYMMDD]],2)&amp;"-"&amp;MID(jaar_zip[[#This Row],[YYYYMMDD]],5,2)&amp;"-"&amp;LEFT(jaar_zip[[#This Row],[YYYYMMDD]],4))</f>
        <v>45307</v>
      </c>
      <c r="K3189" s="101" t="str">
        <f>IF(AND(VALUE(MONTH(jaar_zip[[#This Row],[Datum]]))=1,VALUE(WEEKNUM(jaar_zip[[#This Row],[Datum]],21))&gt;51),RIGHT(YEAR(jaar_zip[[#This Row],[Datum]])-1,2),RIGHT(YEAR(jaar_zip[[#This Row],[Datum]]),2))&amp;"-"&amp; TEXT(WEEKNUM(jaar_zip[[#This Row],[Datum]],21),"00")</f>
        <v>24-03</v>
      </c>
      <c r="L3189" s="101">
        <f>MONTH(jaar_zip[[#This Row],[Datum]])</f>
        <v>1</v>
      </c>
      <c r="M3189" s="101">
        <f>IF(ISNUMBER(jaar_zip[[#This Row],[etmaaltemperatuur]]),IF(jaar_zip[[#This Row],[etmaaltemperatuur]]&lt;stookgrens,stookgrens-jaar_zip[[#This Row],[etmaaltemperatuur]],0),"")</f>
        <v>17.899999999999999</v>
      </c>
      <c r="N3189" s="101">
        <f>IF(ISNUMBER(jaar_zip[[#This Row],[graaddagen]]),IF(OR(MONTH(jaar_zip[[#This Row],[Datum]])=1,MONTH(jaar_zip[[#This Row],[Datum]])=2,MONTH(jaar_zip[[#This Row],[Datum]])=11,MONTH(jaar_zip[[#This Row],[Datum]])=12),1.1,IF(OR(MONTH(jaar_zip[[#This Row],[Datum]])=3,MONTH(jaar_zip[[#This Row],[Datum]])=10),1,0.8))*jaar_zip[[#This Row],[graaddagen]],"")</f>
        <v>19.690000000000001</v>
      </c>
      <c r="O3189" s="101">
        <f>IF(ISNUMBER(jaar_zip[[#This Row],[etmaaltemperatuur]]),IF(jaar_zip[[#This Row],[etmaaltemperatuur]]&gt;stookgrens,jaar_zip[[#This Row],[etmaaltemperatuur]]-stookgrens,0),"")</f>
        <v>0</v>
      </c>
    </row>
    <row r="3190" spans="1:15" x14ac:dyDescent="0.3">
      <c r="A3190">
        <v>348</v>
      </c>
      <c r="B3190">
        <v>20240117</v>
      </c>
      <c r="C3190">
        <v>2.2999999999999998</v>
      </c>
      <c r="D3190">
        <v>-1.8</v>
      </c>
      <c r="E3190">
        <v>197</v>
      </c>
      <c r="F3190">
        <v>0</v>
      </c>
      <c r="G3190">
        <v>993.1</v>
      </c>
      <c r="H3190">
        <v>86</v>
      </c>
      <c r="I3190" s="101" t="s">
        <v>38</v>
      </c>
      <c r="J3190" s="1">
        <f>DATEVALUE(RIGHT(jaar_zip[[#This Row],[YYYYMMDD]],2)&amp;"-"&amp;MID(jaar_zip[[#This Row],[YYYYMMDD]],5,2)&amp;"-"&amp;LEFT(jaar_zip[[#This Row],[YYYYMMDD]],4))</f>
        <v>45308</v>
      </c>
      <c r="K3190" s="101" t="str">
        <f>IF(AND(VALUE(MONTH(jaar_zip[[#This Row],[Datum]]))=1,VALUE(WEEKNUM(jaar_zip[[#This Row],[Datum]],21))&gt;51),RIGHT(YEAR(jaar_zip[[#This Row],[Datum]])-1,2),RIGHT(YEAR(jaar_zip[[#This Row],[Datum]]),2))&amp;"-"&amp; TEXT(WEEKNUM(jaar_zip[[#This Row],[Datum]],21),"00")</f>
        <v>24-03</v>
      </c>
      <c r="L3190" s="101">
        <f>MONTH(jaar_zip[[#This Row],[Datum]])</f>
        <v>1</v>
      </c>
      <c r="M3190" s="101">
        <f>IF(ISNUMBER(jaar_zip[[#This Row],[etmaaltemperatuur]]),IF(jaar_zip[[#This Row],[etmaaltemperatuur]]&lt;stookgrens,stookgrens-jaar_zip[[#This Row],[etmaaltemperatuur]],0),"")</f>
        <v>19.8</v>
      </c>
      <c r="N3190" s="101">
        <f>IF(ISNUMBER(jaar_zip[[#This Row],[graaddagen]]),IF(OR(MONTH(jaar_zip[[#This Row],[Datum]])=1,MONTH(jaar_zip[[#This Row],[Datum]])=2,MONTH(jaar_zip[[#This Row],[Datum]])=11,MONTH(jaar_zip[[#This Row],[Datum]])=12),1.1,IF(OR(MONTH(jaar_zip[[#This Row],[Datum]])=3,MONTH(jaar_zip[[#This Row],[Datum]])=10),1,0.8))*jaar_zip[[#This Row],[graaddagen]],"")</f>
        <v>21.78</v>
      </c>
      <c r="O3190" s="101">
        <f>IF(ISNUMBER(jaar_zip[[#This Row],[etmaaltemperatuur]]),IF(jaar_zip[[#This Row],[etmaaltemperatuur]]&gt;stookgrens,jaar_zip[[#This Row],[etmaaltemperatuur]]-stookgrens,0),"")</f>
        <v>0</v>
      </c>
    </row>
    <row r="3191" spans="1:15" x14ac:dyDescent="0.3">
      <c r="A3191">
        <v>348</v>
      </c>
      <c r="B3191">
        <v>20240118</v>
      </c>
      <c r="C3191">
        <v>2.2999999999999998</v>
      </c>
      <c r="D3191">
        <v>-1.3</v>
      </c>
      <c r="E3191">
        <v>597</v>
      </c>
      <c r="F3191">
        <v>0.2</v>
      </c>
      <c r="G3191">
        <v>1003.3</v>
      </c>
      <c r="H3191">
        <v>90</v>
      </c>
      <c r="I3191" s="101" t="s">
        <v>38</v>
      </c>
      <c r="J3191" s="1">
        <f>DATEVALUE(RIGHT(jaar_zip[[#This Row],[YYYYMMDD]],2)&amp;"-"&amp;MID(jaar_zip[[#This Row],[YYYYMMDD]],5,2)&amp;"-"&amp;LEFT(jaar_zip[[#This Row],[YYYYMMDD]],4))</f>
        <v>45309</v>
      </c>
      <c r="K3191" s="101" t="str">
        <f>IF(AND(VALUE(MONTH(jaar_zip[[#This Row],[Datum]]))=1,VALUE(WEEKNUM(jaar_zip[[#This Row],[Datum]],21))&gt;51),RIGHT(YEAR(jaar_zip[[#This Row],[Datum]])-1,2),RIGHT(YEAR(jaar_zip[[#This Row],[Datum]]),2))&amp;"-"&amp; TEXT(WEEKNUM(jaar_zip[[#This Row],[Datum]],21),"00")</f>
        <v>24-03</v>
      </c>
      <c r="L3191" s="101">
        <f>MONTH(jaar_zip[[#This Row],[Datum]])</f>
        <v>1</v>
      </c>
      <c r="M3191" s="101">
        <f>IF(ISNUMBER(jaar_zip[[#This Row],[etmaaltemperatuur]]),IF(jaar_zip[[#This Row],[etmaaltemperatuur]]&lt;stookgrens,stookgrens-jaar_zip[[#This Row],[etmaaltemperatuur]],0),"")</f>
        <v>19.3</v>
      </c>
      <c r="N3191" s="101">
        <f>IF(ISNUMBER(jaar_zip[[#This Row],[graaddagen]]),IF(OR(MONTH(jaar_zip[[#This Row],[Datum]])=1,MONTH(jaar_zip[[#This Row],[Datum]])=2,MONTH(jaar_zip[[#This Row],[Datum]])=11,MONTH(jaar_zip[[#This Row],[Datum]])=12),1.1,IF(OR(MONTH(jaar_zip[[#This Row],[Datum]])=3,MONTH(jaar_zip[[#This Row],[Datum]])=10),1,0.8))*jaar_zip[[#This Row],[graaddagen]],"")</f>
        <v>21.230000000000004</v>
      </c>
      <c r="O3191" s="101">
        <f>IF(ISNUMBER(jaar_zip[[#This Row],[etmaaltemperatuur]]),IF(jaar_zip[[#This Row],[etmaaltemperatuur]]&gt;stookgrens,jaar_zip[[#This Row],[etmaaltemperatuur]]-stookgrens,0),"")</f>
        <v>0</v>
      </c>
    </row>
    <row r="3192" spans="1:15" x14ac:dyDescent="0.3">
      <c r="A3192">
        <v>348</v>
      </c>
      <c r="B3192">
        <v>20240119</v>
      </c>
      <c r="C3192">
        <v>4.4000000000000004</v>
      </c>
      <c r="D3192">
        <v>0.1</v>
      </c>
      <c r="E3192">
        <v>534</v>
      </c>
      <c r="F3192">
        <v>0.2</v>
      </c>
      <c r="G3192">
        <v>1020.2</v>
      </c>
      <c r="H3192">
        <v>89</v>
      </c>
      <c r="I3192" s="101" t="s">
        <v>38</v>
      </c>
      <c r="J3192" s="1">
        <f>DATEVALUE(RIGHT(jaar_zip[[#This Row],[YYYYMMDD]],2)&amp;"-"&amp;MID(jaar_zip[[#This Row],[YYYYMMDD]],5,2)&amp;"-"&amp;LEFT(jaar_zip[[#This Row],[YYYYMMDD]],4))</f>
        <v>45310</v>
      </c>
      <c r="K3192" s="101" t="str">
        <f>IF(AND(VALUE(MONTH(jaar_zip[[#This Row],[Datum]]))=1,VALUE(WEEKNUM(jaar_zip[[#This Row],[Datum]],21))&gt;51),RIGHT(YEAR(jaar_zip[[#This Row],[Datum]])-1,2),RIGHT(YEAR(jaar_zip[[#This Row],[Datum]]),2))&amp;"-"&amp; TEXT(WEEKNUM(jaar_zip[[#This Row],[Datum]],21),"00")</f>
        <v>24-03</v>
      </c>
      <c r="L3192" s="101">
        <f>MONTH(jaar_zip[[#This Row],[Datum]])</f>
        <v>1</v>
      </c>
      <c r="M3192" s="101">
        <f>IF(ISNUMBER(jaar_zip[[#This Row],[etmaaltemperatuur]]),IF(jaar_zip[[#This Row],[etmaaltemperatuur]]&lt;stookgrens,stookgrens-jaar_zip[[#This Row],[etmaaltemperatuur]],0),"")</f>
        <v>17.899999999999999</v>
      </c>
      <c r="N3192" s="101">
        <f>IF(ISNUMBER(jaar_zip[[#This Row],[graaddagen]]),IF(OR(MONTH(jaar_zip[[#This Row],[Datum]])=1,MONTH(jaar_zip[[#This Row],[Datum]])=2,MONTH(jaar_zip[[#This Row],[Datum]])=11,MONTH(jaar_zip[[#This Row],[Datum]])=12),1.1,IF(OR(MONTH(jaar_zip[[#This Row],[Datum]])=3,MONTH(jaar_zip[[#This Row],[Datum]])=10),1,0.8))*jaar_zip[[#This Row],[graaddagen]],"")</f>
        <v>19.690000000000001</v>
      </c>
      <c r="O3192" s="101">
        <f>IF(ISNUMBER(jaar_zip[[#This Row],[etmaaltemperatuur]]),IF(jaar_zip[[#This Row],[etmaaltemperatuur]]&gt;stookgrens,jaar_zip[[#This Row],[etmaaltemperatuur]]-stookgrens,0),"")</f>
        <v>0</v>
      </c>
    </row>
    <row r="3193" spans="1:15" x14ac:dyDescent="0.3">
      <c r="A3193">
        <v>348</v>
      </c>
      <c r="B3193">
        <v>20240120</v>
      </c>
      <c r="C3193">
        <v>5.6</v>
      </c>
      <c r="D3193">
        <v>-0.7</v>
      </c>
      <c r="E3193">
        <v>438</v>
      </c>
      <c r="F3193">
        <v>0</v>
      </c>
      <c r="G3193">
        <v>1026.5</v>
      </c>
      <c r="H3193">
        <v>84</v>
      </c>
      <c r="I3193" s="101" t="s">
        <v>38</v>
      </c>
      <c r="J3193" s="1">
        <f>DATEVALUE(RIGHT(jaar_zip[[#This Row],[YYYYMMDD]],2)&amp;"-"&amp;MID(jaar_zip[[#This Row],[YYYYMMDD]],5,2)&amp;"-"&amp;LEFT(jaar_zip[[#This Row],[YYYYMMDD]],4))</f>
        <v>45311</v>
      </c>
      <c r="K3193" s="101" t="str">
        <f>IF(AND(VALUE(MONTH(jaar_zip[[#This Row],[Datum]]))=1,VALUE(WEEKNUM(jaar_zip[[#This Row],[Datum]],21))&gt;51),RIGHT(YEAR(jaar_zip[[#This Row],[Datum]])-1,2),RIGHT(YEAR(jaar_zip[[#This Row],[Datum]]),2))&amp;"-"&amp; TEXT(WEEKNUM(jaar_zip[[#This Row],[Datum]],21),"00")</f>
        <v>24-03</v>
      </c>
      <c r="L3193" s="101">
        <f>MONTH(jaar_zip[[#This Row],[Datum]])</f>
        <v>1</v>
      </c>
      <c r="M3193" s="101">
        <f>IF(ISNUMBER(jaar_zip[[#This Row],[etmaaltemperatuur]]),IF(jaar_zip[[#This Row],[etmaaltemperatuur]]&lt;stookgrens,stookgrens-jaar_zip[[#This Row],[etmaaltemperatuur]],0),"")</f>
        <v>18.7</v>
      </c>
      <c r="N3193" s="101">
        <f>IF(ISNUMBER(jaar_zip[[#This Row],[graaddagen]]),IF(OR(MONTH(jaar_zip[[#This Row],[Datum]])=1,MONTH(jaar_zip[[#This Row],[Datum]])=2,MONTH(jaar_zip[[#This Row],[Datum]])=11,MONTH(jaar_zip[[#This Row],[Datum]])=12),1.1,IF(OR(MONTH(jaar_zip[[#This Row],[Datum]])=3,MONTH(jaar_zip[[#This Row],[Datum]])=10),1,0.8))*jaar_zip[[#This Row],[graaddagen]],"")</f>
        <v>20.57</v>
      </c>
      <c r="O3193" s="101">
        <f>IF(ISNUMBER(jaar_zip[[#This Row],[etmaaltemperatuur]]),IF(jaar_zip[[#This Row],[etmaaltemperatuur]]&gt;stookgrens,jaar_zip[[#This Row],[etmaaltemperatuur]]-stookgrens,0),"")</f>
        <v>0</v>
      </c>
    </row>
    <row r="3194" spans="1:15" x14ac:dyDescent="0.3">
      <c r="A3194">
        <v>348</v>
      </c>
      <c r="B3194">
        <v>20240121</v>
      </c>
      <c r="C3194">
        <v>9</v>
      </c>
      <c r="D3194">
        <v>3.7</v>
      </c>
      <c r="E3194">
        <v>141</v>
      </c>
      <c r="F3194">
        <v>0.3</v>
      </c>
      <c r="G3194">
        <v>1016</v>
      </c>
      <c r="H3194">
        <v>78</v>
      </c>
      <c r="I3194" s="101" t="s">
        <v>38</v>
      </c>
      <c r="J3194" s="1">
        <f>DATEVALUE(RIGHT(jaar_zip[[#This Row],[YYYYMMDD]],2)&amp;"-"&amp;MID(jaar_zip[[#This Row],[YYYYMMDD]],5,2)&amp;"-"&amp;LEFT(jaar_zip[[#This Row],[YYYYMMDD]],4))</f>
        <v>45312</v>
      </c>
      <c r="K3194" s="101" t="str">
        <f>IF(AND(VALUE(MONTH(jaar_zip[[#This Row],[Datum]]))=1,VALUE(WEEKNUM(jaar_zip[[#This Row],[Datum]],21))&gt;51),RIGHT(YEAR(jaar_zip[[#This Row],[Datum]])-1,2),RIGHT(YEAR(jaar_zip[[#This Row],[Datum]]),2))&amp;"-"&amp; TEXT(WEEKNUM(jaar_zip[[#This Row],[Datum]],21),"00")</f>
        <v>24-03</v>
      </c>
      <c r="L3194" s="101">
        <f>MONTH(jaar_zip[[#This Row],[Datum]])</f>
        <v>1</v>
      </c>
      <c r="M3194" s="101">
        <f>IF(ISNUMBER(jaar_zip[[#This Row],[etmaaltemperatuur]]),IF(jaar_zip[[#This Row],[etmaaltemperatuur]]&lt;stookgrens,stookgrens-jaar_zip[[#This Row],[etmaaltemperatuur]],0),"")</f>
        <v>14.3</v>
      </c>
      <c r="N3194" s="101">
        <f>IF(ISNUMBER(jaar_zip[[#This Row],[graaddagen]]),IF(OR(MONTH(jaar_zip[[#This Row],[Datum]])=1,MONTH(jaar_zip[[#This Row],[Datum]])=2,MONTH(jaar_zip[[#This Row],[Datum]])=11,MONTH(jaar_zip[[#This Row],[Datum]])=12),1.1,IF(OR(MONTH(jaar_zip[[#This Row],[Datum]])=3,MONTH(jaar_zip[[#This Row],[Datum]])=10),1,0.8))*jaar_zip[[#This Row],[graaddagen]],"")</f>
        <v>15.730000000000002</v>
      </c>
      <c r="O3194" s="101">
        <f>IF(ISNUMBER(jaar_zip[[#This Row],[etmaaltemperatuur]]),IF(jaar_zip[[#This Row],[etmaaltemperatuur]]&gt;stookgrens,jaar_zip[[#This Row],[etmaaltemperatuur]]-stookgrens,0),"")</f>
        <v>0</v>
      </c>
    </row>
    <row r="3195" spans="1:15" x14ac:dyDescent="0.3">
      <c r="A3195">
        <v>348</v>
      </c>
      <c r="B3195">
        <v>20240122</v>
      </c>
      <c r="C3195">
        <v>10.8</v>
      </c>
      <c r="D3195">
        <v>9.4</v>
      </c>
      <c r="E3195">
        <v>430</v>
      </c>
      <c r="F3195">
        <v>5.3</v>
      </c>
      <c r="G3195">
        <v>1007.7</v>
      </c>
      <c r="H3195">
        <v>83</v>
      </c>
      <c r="I3195" s="101" t="s">
        <v>38</v>
      </c>
      <c r="J3195" s="1">
        <f>DATEVALUE(RIGHT(jaar_zip[[#This Row],[YYYYMMDD]],2)&amp;"-"&amp;MID(jaar_zip[[#This Row],[YYYYMMDD]],5,2)&amp;"-"&amp;LEFT(jaar_zip[[#This Row],[YYYYMMDD]],4))</f>
        <v>45313</v>
      </c>
      <c r="K3195" s="101" t="str">
        <f>IF(AND(VALUE(MONTH(jaar_zip[[#This Row],[Datum]]))=1,VALUE(WEEKNUM(jaar_zip[[#This Row],[Datum]],21))&gt;51),RIGHT(YEAR(jaar_zip[[#This Row],[Datum]])-1,2),RIGHT(YEAR(jaar_zip[[#This Row],[Datum]]),2))&amp;"-"&amp; TEXT(WEEKNUM(jaar_zip[[#This Row],[Datum]],21),"00")</f>
        <v>24-04</v>
      </c>
      <c r="L3195" s="101">
        <f>MONTH(jaar_zip[[#This Row],[Datum]])</f>
        <v>1</v>
      </c>
      <c r="M3195" s="101">
        <f>IF(ISNUMBER(jaar_zip[[#This Row],[etmaaltemperatuur]]),IF(jaar_zip[[#This Row],[etmaaltemperatuur]]&lt;stookgrens,stookgrens-jaar_zip[[#This Row],[etmaaltemperatuur]],0),"")</f>
        <v>8.6</v>
      </c>
      <c r="N3195" s="101">
        <f>IF(ISNUMBER(jaar_zip[[#This Row],[graaddagen]]),IF(OR(MONTH(jaar_zip[[#This Row],[Datum]])=1,MONTH(jaar_zip[[#This Row],[Datum]])=2,MONTH(jaar_zip[[#This Row],[Datum]])=11,MONTH(jaar_zip[[#This Row],[Datum]])=12),1.1,IF(OR(MONTH(jaar_zip[[#This Row],[Datum]])=3,MONTH(jaar_zip[[#This Row],[Datum]])=10),1,0.8))*jaar_zip[[#This Row],[graaddagen]],"")</f>
        <v>9.4600000000000009</v>
      </c>
      <c r="O3195" s="101">
        <f>IF(ISNUMBER(jaar_zip[[#This Row],[etmaaltemperatuur]]),IF(jaar_zip[[#This Row],[etmaaltemperatuur]]&gt;stookgrens,jaar_zip[[#This Row],[etmaaltemperatuur]]-stookgrens,0),"")</f>
        <v>0</v>
      </c>
    </row>
    <row r="3196" spans="1:15" x14ac:dyDescent="0.3">
      <c r="A3196">
        <v>348</v>
      </c>
      <c r="B3196">
        <v>20240123</v>
      </c>
      <c r="C3196">
        <v>8.8000000000000007</v>
      </c>
      <c r="D3196">
        <v>8</v>
      </c>
      <c r="E3196">
        <v>333</v>
      </c>
      <c r="F3196">
        <v>3.7</v>
      </c>
      <c r="G3196">
        <v>1019.3</v>
      </c>
      <c r="H3196">
        <v>86</v>
      </c>
      <c r="I3196" s="101" t="s">
        <v>38</v>
      </c>
      <c r="J3196" s="1">
        <f>DATEVALUE(RIGHT(jaar_zip[[#This Row],[YYYYMMDD]],2)&amp;"-"&amp;MID(jaar_zip[[#This Row],[YYYYMMDD]],5,2)&amp;"-"&amp;LEFT(jaar_zip[[#This Row],[YYYYMMDD]],4))</f>
        <v>45314</v>
      </c>
      <c r="K3196" s="101" t="str">
        <f>IF(AND(VALUE(MONTH(jaar_zip[[#This Row],[Datum]]))=1,VALUE(WEEKNUM(jaar_zip[[#This Row],[Datum]],21))&gt;51),RIGHT(YEAR(jaar_zip[[#This Row],[Datum]])-1,2),RIGHT(YEAR(jaar_zip[[#This Row],[Datum]]),2))&amp;"-"&amp; TEXT(WEEKNUM(jaar_zip[[#This Row],[Datum]],21),"00")</f>
        <v>24-04</v>
      </c>
      <c r="L3196" s="101">
        <f>MONTH(jaar_zip[[#This Row],[Datum]])</f>
        <v>1</v>
      </c>
      <c r="M3196" s="101">
        <f>IF(ISNUMBER(jaar_zip[[#This Row],[etmaaltemperatuur]]),IF(jaar_zip[[#This Row],[etmaaltemperatuur]]&lt;stookgrens,stookgrens-jaar_zip[[#This Row],[etmaaltemperatuur]],0),"")</f>
        <v>10</v>
      </c>
      <c r="N3196" s="101">
        <f>IF(ISNUMBER(jaar_zip[[#This Row],[graaddagen]]),IF(OR(MONTH(jaar_zip[[#This Row],[Datum]])=1,MONTH(jaar_zip[[#This Row],[Datum]])=2,MONTH(jaar_zip[[#This Row],[Datum]])=11,MONTH(jaar_zip[[#This Row],[Datum]])=12),1.1,IF(OR(MONTH(jaar_zip[[#This Row],[Datum]])=3,MONTH(jaar_zip[[#This Row],[Datum]])=10),1,0.8))*jaar_zip[[#This Row],[graaddagen]],"")</f>
        <v>11</v>
      </c>
      <c r="O3196" s="101">
        <f>IF(ISNUMBER(jaar_zip[[#This Row],[etmaaltemperatuur]]),IF(jaar_zip[[#This Row],[etmaaltemperatuur]]&gt;stookgrens,jaar_zip[[#This Row],[etmaaltemperatuur]]-stookgrens,0),"")</f>
        <v>0</v>
      </c>
    </row>
    <row r="3197" spans="1:15" x14ac:dyDescent="0.3">
      <c r="A3197">
        <v>348</v>
      </c>
      <c r="B3197">
        <v>20240124</v>
      </c>
      <c r="C3197">
        <v>9.8000000000000007</v>
      </c>
      <c r="D3197">
        <v>9.6999999999999993</v>
      </c>
      <c r="E3197">
        <v>317</v>
      </c>
      <c r="F3197">
        <v>0.4</v>
      </c>
      <c r="G3197">
        <v>1020.7</v>
      </c>
      <c r="H3197">
        <v>79</v>
      </c>
      <c r="I3197" s="101" t="s">
        <v>38</v>
      </c>
      <c r="J3197" s="1">
        <f>DATEVALUE(RIGHT(jaar_zip[[#This Row],[YYYYMMDD]],2)&amp;"-"&amp;MID(jaar_zip[[#This Row],[YYYYMMDD]],5,2)&amp;"-"&amp;LEFT(jaar_zip[[#This Row],[YYYYMMDD]],4))</f>
        <v>45315</v>
      </c>
      <c r="K3197" s="101" t="str">
        <f>IF(AND(VALUE(MONTH(jaar_zip[[#This Row],[Datum]]))=1,VALUE(WEEKNUM(jaar_zip[[#This Row],[Datum]],21))&gt;51),RIGHT(YEAR(jaar_zip[[#This Row],[Datum]])-1,2),RIGHT(YEAR(jaar_zip[[#This Row],[Datum]]),2))&amp;"-"&amp; TEXT(WEEKNUM(jaar_zip[[#This Row],[Datum]],21),"00")</f>
        <v>24-04</v>
      </c>
      <c r="L3197" s="101">
        <f>MONTH(jaar_zip[[#This Row],[Datum]])</f>
        <v>1</v>
      </c>
      <c r="M3197" s="101">
        <f>IF(ISNUMBER(jaar_zip[[#This Row],[etmaaltemperatuur]]),IF(jaar_zip[[#This Row],[etmaaltemperatuur]]&lt;stookgrens,stookgrens-jaar_zip[[#This Row],[etmaaltemperatuur]],0),"")</f>
        <v>8.3000000000000007</v>
      </c>
      <c r="N3197" s="101">
        <f>IF(ISNUMBER(jaar_zip[[#This Row],[graaddagen]]),IF(OR(MONTH(jaar_zip[[#This Row],[Datum]])=1,MONTH(jaar_zip[[#This Row],[Datum]])=2,MONTH(jaar_zip[[#This Row],[Datum]])=11,MONTH(jaar_zip[[#This Row],[Datum]])=12),1.1,IF(OR(MONTH(jaar_zip[[#This Row],[Datum]])=3,MONTH(jaar_zip[[#This Row],[Datum]])=10),1,0.8))*jaar_zip[[#This Row],[graaddagen]],"")</f>
        <v>9.1300000000000008</v>
      </c>
      <c r="O3197" s="101">
        <f>IF(ISNUMBER(jaar_zip[[#This Row],[etmaaltemperatuur]]),IF(jaar_zip[[#This Row],[etmaaltemperatuur]]&gt;stookgrens,jaar_zip[[#This Row],[etmaaltemperatuur]]-stookgrens,0),"")</f>
        <v>0</v>
      </c>
    </row>
    <row r="3198" spans="1:15" x14ac:dyDescent="0.3">
      <c r="A3198">
        <v>348</v>
      </c>
      <c r="B3198">
        <v>20240125</v>
      </c>
      <c r="C3198">
        <v>3.5</v>
      </c>
      <c r="D3198">
        <v>6.1</v>
      </c>
      <c r="E3198">
        <v>204</v>
      </c>
      <c r="F3198">
        <v>0.5</v>
      </c>
      <c r="G3198">
        <v>1026.7</v>
      </c>
      <c r="H3198">
        <v>96</v>
      </c>
      <c r="I3198" s="101" t="s">
        <v>38</v>
      </c>
      <c r="J3198" s="1">
        <f>DATEVALUE(RIGHT(jaar_zip[[#This Row],[YYYYMMDD]],2)&amp;"-"&amp;MID(jaar_zip[[#This Row],[YYYYMMDD]],5,2)&amp;"-"&amp;LEFT(jaar_zip[[#This Row],[YYYYMMDD]],4))</f>
        <v>45316</v>
      </c>
      <c r="K3198" s="101" t="str">
        <f>IF(AND(VALUE(MONTH(jaar_zip[[#This Row],[Datum]]))=1,VALUE(WEEKNUM(jaar_zip[[#This Row],[Datum]],21))&gt;51),RIGHT(YEAR(jaar_zip[[#This Row],[Datum]])-1,2),RIGHT(YEAR(jaar_zip[[#This Row],[Datum]]),2))&amp;"-"&amp; TEXT(WEEKNUM(jaar_zip[[#This Row],[Datum]],21),"00")</f>
        <v>24-04</v>
      </c>
      <c r="L3198" s="101">
        <f>MONTH(jaar_zip[[#This Row],[Datum]])</f>
        <v>1</v>
      </c>
      <c r="M3198" s="101">
        <f>IF(ISNUMBER(jaar_zip[[#This Row],[etmaaltemperatuur]]),IF(jaar_zip[[#This Row],[etmaaltemperatuur]]&lt;stookgrens,stookgrens-jaar_zip[[#This Row],[etmaaltemperatuur]],0),"")</f>
        <v>11.9</v>
      </c>
      <c r="N3198" s="101">
        <f>IF(ISNUMBER(jaar_zip[[#This Row],[graaddagen]]),IF(OR(MONTH(jaar_zip[[#This Row],[Datum]])=1,MONTH(jaar_zip[[#This Row],[Datum]])=2,MONTH(jaar_zip[[#This Row],[Datum]])=11,MONTH(jaar_zip[[#This Row],[Datum]])=12),1.1,IF(OR(MONTH(jaar_zip[[#This Row],[Datum]])=3,MONTH(jaar_zip[[#This Row],[Datum]])=10),1,0.8))*jaar_zip[[#This Row],[graaddagen]],"")</f>
        <v>13.090000000000002</v>
      </c>
      <c r="O3198" s="101">
        <f>IF(ISNUMBER(jaar_zip[[#This Row],[etmaaltemperatuur]]),IF(jaar_zip[[#This Row],[etmaaltemperatuur]]&gt;stookgrens,jaar_zip[[#This Row],[etmaaltemperatuur]]-stookgrens,0),"")</f>
        <v>0</v>
      </c>
    </row>
    <row r="3199" spans="1:15" x14ac:dyDescent="0.3">
      <c r="A3199">
        <v>348</v>
      </c>
      <c r="B3199">
        <v>20240126</v>
      </c>
      <c r="C3199">
        <v>7.4</v>
      </c>
      <c r="D3199">
        <v>7.4</v>
      </c>
      <c r="E3199">
        <v>491</v>
      </c>
      <c r="F3199">
        <v>3.7</v>
      </c>
      <c r="G3199">
        <v>1025.8</v>
      </c>
      <c r="H3199">
        <v>84</v>
      </c>
      <c r="I3199" s="101" t="s">
        <v>38</v>
      </c>
      <c r="J3199" s="1">
        <f>DATEVALUE(RIGHT(jaar_zip[[#This Row],[YYYYMMDD]],2)&amp;"-"&amp;MID(jaar_zip[[#This Row],[YYYYMMDD]],5,2)&amp;"-"&amp;LEFT(jaar_zip[[#This Row],[YYYYMMDD]],4))</f>
        <v>45317</v>
      </c>
      <c r="K3199" s="101" t="str">
        <f>IF(AND(VALUE(MONTH(jaar_zip[[#This Row],[Datum]]))=1,VALUE(WEEKNUM(jaar_zip[[#This Row],[Datum]],21))&gt;51),RIGHT(YEAR(jaar_zip[[#This Row],[Datum]])-1,2),RIGHT(YEAR(jaar_zip[[#This Row],[Datum]]),2))&amp;"-"&amp; TEXT(WEEKNUM(jaar_zip[[#This Row],[Datum]],21),"00")</f>
        <v>24-04</v>
      </c>
      <c r="L3199" s="101">
        <f>MONTH(jaar_zip[[#This Row],[Datum]])</f>
        <v>1</v>
      </c>
      <c r="M3199" s="101">
        <f>IF(ISNUMBER(jaar_zip[[#This Row],[etmaaltemperatuur]]),IF(jaar_zip[[#This Row],[etmaaltemperatuur]]&lt;stookgrens,stookgrens-jaar_zip[[#This Row],[etmaaltemperatuur]],0),"")</f>
        <v>10.6</v>
      </c>
      <c r="N3199" s="101">
        <f>IF(ISNUMBER(jaar_zip[[#This Row],[graaddagen]]),IF(OR(MONTH(jaar_zip[[#This Row],[Datum]])=1,MONTH(jaar_zip[[#This Row],[Datum]])=2,MONTH(jaar_zip[[#This Row],[Datum]])=11,MONTH(jaar_zip[[#This Row],[Datum]])=12),1.1,IF(OR(MONTH(jaar_zip[[#This Row],[Datum]])=3,MONTH(jaar_zip[[#This Row],[Datum]])=10),1,0.8))*jaar_zip[[#This Row],[graaddagen]],"")</f>
        <v>11.66</v>
      </c>
      <c r="O3199" s="101">
        <f>IF(ISNUMBER(jaar_zip[[#This Row],[etmaaltemperatuur]]),IF(jaar_zip[[#This Row],[etmaaltemperatuur]]&gt;stookgrens,jaar_zip[[#This Row],[etmaaltemperatuur]]-stookgrens,0),"")</f>
        <v>0</v>
      </c>
    </row>
    <row r="3200" spans="1:15" x14ac:dyDescent="0.3">
      <c r="A3200">
        <v>348</v>
      </c>
      <c r="B3200">
        <v>20240127</v>
      </c>
      <c r="C3200">
        <v>3.2</v>
      </c>
      <c r="D3200">
        <v>2.8</v>
      </c>
      <c r="E3200">
        <v>584</v>
      </c>
      <c r="F3200">
        <v>0</v>
      </c>
      <c r="G3200">
        <v>1034.8</v>
      </c>
      <c r="H3200">
        <v>90</v>
      </c>
      <c r="I3200" s="101" t="s">
        <v>38</v>
      </c>
      <c r="J3200" s="1">
        <f>DATEVALUE(RIGHT(jaar_zip[[#This Row],[YYYYMMDD]],2)&amp;"-"&amp;MID(jaar_zip[[#This Row],[YYYYMMDD]],5,2)&amp;"-"&amp;LEFT(jaar_zip[[#This Row],[YYYYMMDD]],4))</f>
        <v>45318</v>
      </c>
      <c r="K3200" s="101" t="str">
        <f>IF(AND(VALUE(MONTH(jaar_zip[[#This Row],[Datum]]))=1,VALUE(WEEKNUM(jaar_zip[[#This Row],[Datum]],21))&gt;51),RIGHT(YEAR(jaar_zip[[#This Row],[Datum]])-1,2),RIGHT(YEAR(jaar_zip[[#This Row],[Datum]]),2))&amp;"-"&amp; TEXT(WEEKNUM(jaar_zip[[#This Row],[Datum]],21),"00")</f>
        <v>24-04</v>
      </c>
      <c r="L3200" s="101">
        <f>MONTH(jaar_zip[[#This Row],[Datum]])</f>
        <v>1</v>
      </c>
      <c r="M3200" s="101">
        <f>IF(ISNUMBER(jaar_zip[[#This Row],[etmaaltemperatuur]]),IF(jaar_zip[[#This Row],[etmaaltemperatuur]]&lt;stookgrens,stookgrens-jaar_zip[[#This Row],[etmaaltemperatuur]],0),"")</f>
        <v>15.2</v>
      </c>
      <c r="N3200" s="101">
        <f>IF(ISNUMBER(jaar_zip[[#This Row],[graaddagen]]),IF(OR(MONTH(jaar_zip[[#This Row],[Datum]])=1,MONTH(jaar_zip[[#This Row],[Datum]])=2,MONTH(jaar_zip[[#This Row],[Datum]])=11,MONTH(jaar_zip[[#This Row],[Datum]])=12),1.1,IF(OR(MONTH(jaar_zip[[#This Row],[Datum]])=3,MONTH(jaar_zip[[#This Row],[Datum]])=10),1,0.8))*jaar_zip[[#This Row],[graaddagen]],"")</f>
        <v>16.72</v>
      </c>
      <c r="O3200" s="101">
        <f>IF(ISNUMBER(jaar_zip[[#This Row],[etmaaltemperatuur]]),IF(jaar_zip[[#This Row],[etmaaltemperatuur]]&gt;stookgrens,jaar_zip[[#This Row],[etmaaltemperatuur]]-stookgrens,0),"")</f>
        <v>0</v>
      </c>
    </row>
    <row r="3201" spans="1:15" x14ac:dyDescent="0.3">
      <c r="A3201">
        <v>348</v>
      </c>
      <c r="B3201">
        <v>20240128</v>
      </c>
      <c r="C3201">
        <v>3.9</v>
      </c>
      <c r="D3201">
        <v>3.8</v>
      </c>
      <c r="E3201">
        <v>596</v>
      </c>
      <c r="F3201">
        <v>0</v>
      </c>
      <c r="G3201">
        <v>1027.0999999999999</v>
      </c>
      <c r="H3201">
        <v>77</v>
      </c>
      <c r="I3201" s="101" t="s">
        <v>38</v>
      </c>
      <c r="J3201" s="1">
        <f>DATEVALUE(RIGHT(jaar_zip[[#This Row],[YYYYMMDD]],2)&amp;"-"&amp;MID(jaar_zip[[#This Row],[YYYYMMDD]],5,2)&amp;"-"&amp;LEFT(jaar_zip[[#This Row],[YYYYMMDD]],4))</f>
        <v>45319</v>
      </c>
      <c r="K3201" s="101" t="str">
        <f>IF(AND(VALUE(MONTH(jaar_zip[[#This Row],[Datum]]))=1,VALUE(WEEKNUM(jaar_zip[[#This Row],[Datum]],21))&gt;51),RIGHT(YEAR(jaar_zip[[#This Row],[Datum]])-1,2),RIGHT(YEAR(jaar_zip[[#This Row],[Datum]]),2))&amp;"-"&amp; TEXT(WEEKNUM(jaar_zip[[#This Row],[Datum]],21),"00")</f>
        <v>24-04</v>
      </c>
      <c r="L3201" s="101">
        <f>MONTH(jaar_zip[[#This Row],[Datum]])</f>
        <v>1</v>
      </c>
      <c r="M3201" s="101">
        <f>IF(ISNUMBER(jaar_zip[[#This Row],[etmaaltemperatuur]]),IF(jaar_zip[[#This Row],[etmaaltemperatuur]]&lt;stookgrens,stookgrens-jaar_zip[[#This Row],[etmaaltemperatuur]],0),"")</f>
        <v>14.2</v>
      </c>
      <c r="N3201" s="101">
        <f>IF(ISNUMBER(jaar_zip[[#This Row],[graaddagen]]),IF(OR(MONTH(jaar_zip[[#This Row],[Datum]])=1,MONTH(jaar_zip[[#This Row],[Datum]])=2,MONTH(jaar_zip[[#This Row],[Datum]])=11,MONTH(jaar_zip[[#This Row],[Datum]])=12),1.1,IF(OR(MONTH(jaar_zip[[#This Row],[Datum]])=3,MONTH(jaar_zip[[#This Row],[Datum]])=10),1,0.8))*jaar_zip[[#This Row],[graaddagen]],"")</f>
        <v>15.620000000000001</v>
      </c>
      <c r="O3201" s="101">
        <f>IF(ISNUMBER(jaar_zip[[#This Row],[etmaaltemperatuur]]),IF(jaar_zip[[#This Row],[etmaaltemperatuur]]&gt;stookgrens,jaar_zip[[#This Row],[etmaaltemperatuur]]-stookgrens,0),"")</f>
        <v>0</v>
      </c>
    </row>
    <row r="3202" spans="1:15" x14ac:dyDescent="0.3">
      <c r="A3202">
        <v>348</v>
      </c>
      <c r="B3202">
        <v>20240129</v>
      </c>
      <c r="C3202">
        <v>3.3</v>
      </c>
      <c r="D3202">
        <v>6.2</v>
      </c>
      <c r="E3202">
        <v>500</v>
      </c>
      <c r="F3202">
        <v>0</v>
      </c>
      <c r="G3202">
        <v>1025.5999999999999</v>
      </c>
      <c r="H3202">
        <v>86</v>
      </c>
      <c r="I3202" s="101" t="s">
        <v>38</v>
      </c>
      <c r="J3202" s="1">
        <f>DATEVALUE(RIGHT(jaar_zip[[#This Row],[YYYYMMDD]],2)&amp;"-"&amp;MID(jaar_zip[[#This Row],[YYYYMMDD]],5,2)&amp;"-"&amp;LEFT(jaar_zip[[#This Row],[YYYYMMDD]],4))</f>
        <v>45320</v>
      </c>
      <c r="K3202" s="101" t="str">
        <f>IF(AND(VALUE(MONTH(jaar_zip[[#This Row],[Datum]]))=1,VALUE(WEEKNUM(jaar_zip[[#This Row],[Datum]],21))&gt;51),RIGHT(YEAR(jaar_zip[[#This Row],[Datum]])-1,2),RIGHT(YEAR(jaar_zip[[#This Row],[Datum]]),2))&amp;"-"&amp; TEXT(WEEKNUM(jaar_zip[[#This Row],[Datum]],21),"00")</f>
        <v>24-05</v>
      </c>
      <c r="L3202" s="101">
        <f>MONTH(jaar_zip[[#This Row],[Datum]])</f>
        <v>1</v>
      </c>
      <c r="M3202" s="101">
        <f>IF(ISNUMBER(jaar_zip[[#This Row],[etmaaltemperatuur]]),IF(jaar_zip[[#This Row],[etmaaltemperatuur]]&lt;stookgrens,stookgrens-jaar_zip[[#This Row],[etmaaltemperatuur]],0),"")</f>
        <v>11.8</v>
      </c>
      <c r="N3202" s="101">
        <f>IF(ISNUMBER(jaar_zip[[#This Row],[graaddagen]]),IF(OR(MONTH(jaar_zip[[#This Row],[Datum]])=1,MONTH(jaar_zip[[#This Row],[Datum]])=2,MONTH(jaar_zip[[#This Row],[Datum]])=11,MONTH(jaar_zip[[#This Row],[Datum]])=12),1.1,IF(OR(MONTH(jaar_zip[[#This Row],[Datum]])=3,MONTH(jaar_zip[[#This Row],[Datum]])=10),1,0.8))*jaar_zip[[#This Row],[graaddagen]],"")</f>
        <v>12.980000000000002</v>
      </c>
      <c r="O3202" s="101">
        <f>IF(ISNUMBER(jaar_zip[[#This Row],[etmaaltemperatuur]]),IF(jaar_zip[[#This Row],[etmaaltemperatuur]]&gt;stookgrens,jaar_zip[[#This Row],[etmaaltemperatuur]]-stookgrens,0),"")</f>
        <v>0</v>
      </c>
    </row>
    <row r="3203" spans="1:15" x14ac:dyDescent="0.3">
      <c r="A3203">
        <v>348</v>
      </c>
      <c r="B3203">
        <v>20240130</v>
      </c>
      <c r="C3203">
        <v>4.8</v>
      </c>
      <c r="D3203">
        <v>7.8</v>
      </c>
      <c r="E3203">
        <v>214</v>
      </c>
      <c r="F3203">
        <v>0.6</v>
      </c>
      <c r="G3203">
        <v>1027.9000000000001</v>
      </c>
      <c r="H3203">
        <v>91</v>
      </c>
      <c r="I3203" s="101" t="s">
        <v>38</v>
      </c>
      <c r="J3203" s="1">
        <f>DATEVALUE(RIGHT(jaar_zip[[#This Row],[YYYYMMDD]],2)&amp;"-"&amp;MID(jaar_zip[[#This Row],[YYYYMMDD]],5,2)&amp;"-"&amp;LEFT(jaar_zip[[#This Row],[YYYYMMDD]],4))</f>
        <v>45321</v>
      </c>
      <c r="K3203" s="101" t="str">
        <f>IF(AND(VALUE(MONTH(jaar_zip[[#This Row],[Datum]]))=1,VALUE(WEEKNUM(jaar_zip[[#This Row],[Datum]],21))&gt;51),RIGHT(YEAR(jaar_zip[[#This Row],[Datum]])-1,2),RIGHT(YEAR(jaar_zip[[#This Row],[Datum]]),2))&amp;"-"&amp; TEXT(WEEKNUM(jaar_zip[[#This Row],[Datum]],21),"00")</f>
        <v>24-05</v>
      </c>
      <c r="L3203" s="101">
        <f>MONTH(jaar_zip[[#This Row],[Datum]])</f>
        <v>1</v>
      </c>
      <c r="M3203" s="101">
        <f>IF(ISNUMBER(jaar_zip[[#This Row],[etmaaltemperatuur]]),IF(jaar_zip[[#This Row],[etmaaltemperatuur]]&lt;stookgrens,stookgrens-jaar_zip[[#This Row],[etmaaltemperatuur]],0),"")</f>
        <v>10.199999999999999</v>
      </c>
      <c r="N3203" s="101">
        <f>IF(ISNUMBER(jaar_zip[[#This Row],[graaddagen]]),IF(OR(MONTH(jaar_zip[[#This Row],[Datum]])=1,MONTH(jaar_zip[[#This Row],[Datum]])=2,MONTH(jaar_zip[[#This Row],[Datum]])=11,MONTH(jaar_zip[[#This Row],[Datum]])=12),1.1,IF(OR(MONTH(jaar_zip[[#This Row],[Datum]])=3,MONTH(jaar_zip[[#This Row],[Datum]])=10),1,0.8))*jaar_zip[[#This Row],[graaddagen]],"")</f>
        <v>11.22</v>
      </c>
      <c r="O3203" s="101">
        <f>IF(ISNUMBER(jaar_zip[[#This Row],[etmaaltemperatuur]]),IF(jaar_zip[[#This Row],[etmaaltemperatuur]]&gt;stookgrens,jaar_zip[[#This Row],[etmaaltemperatuur]]-stookgrens,0),"")</f>
        <v>0</v>
      </c>
    </row>
    <row r="3204" spans="1:15" x14ac:dyDescent="0.3">
      <c r="A3204">
        <v>348</v>
      </c>
      <c r="B3204">
        <v>20240131</v>
      </c>
      <c r="C3204">
        <v>5.3</v>
      </c>
      <c r="D3204">
        <v>6.5</v>
      </c>
      <c r="E3204">
        <v>177</v>
      </c>
      <c r="F3204">
        <v>3.7</v>
      </c>
      <c r="G3204">
        <v>1030.0999999999999</v>
      </c>
      <c r="H3204">
        <v>85</v>
      </c>
      <c r="I3204" s="101" t="s">
        <v>38</v>
      </c>
      <c r="J3204" s="1">
        <f>DATEVALUE(RIGHT(jaar_zip[[#This Row],[YYYYMMDD]],2)&amp;"-"&amp;MID(jaar_zip[[#This Row],[YYYYMMDD]],5,2)&amp;"-"&amp;LEFT(jaar_zip[[#This Row],[YYYYMMDD]],4))</f>
        <v>45322</v>
      </c>
      <c r="K3204" s="101" t="str">
        <f>IF(AND(VALUE(MONTH(jaar_zip[[#This Row],[Datum]]))=1,VALUE(WEEKNUM(jaar_zip[[#This Row],[Datum]],21))&gt;51),RIGHT(YEAR(jaar_zip[[#This Row],[Datum]])-1,2),RIGHT(YEAR(jaar_zip[[#This Row],[Datum]]),2))&amp;"-"&amp; TEXT(WEEKNUM(jaar_zip[[#This Row],[Datum]],21),"00")</f>
        <v>24-05</v>
      </c>
      <c r="L3204" s="101">
        <f>MONTH(jaar_zip[[#This Row],[Datum]])</f>
        <v>1</v>
      </c>
      <c r="M3204" s="101">
        <f>IF(ISNUMBER(jaar_zip[[#This Row],[etmaaltemperatuur]]),IF(jaar_zip[[#This Row],[etmaaltemperatuur]]&lt;stookgrens,stookgrens-jaar_zip[[#This Row],[etmaaltemperatuur]],0),"")</f>
        <v>11.5</v>
      </c>
      <c r="N3204" s="101">
        <f>IF(ISNUMBER(jaar_zip[[#This Row],[graaddagen]]),IF(OR(MONTH(jaar_zip[[#This Row],[Datum]])=1,MONTH(jaar_zip[[#This Row],[Datum]])=2,MONTH(jaar_zip[[#This Row],[Datum]])=11,MONTH(jaar_zip[[#This Row],[Datum]])=12),1.1,IF(OR(MONTH(jaar_zip[[#This Row],[Datum]])=3,MONTH(jaar_zip[[#This Row],[Datum]])=10),1,0.8))*jaar_zip[[#This Row],[graaddagen]],"")</f>
        <v>12.65</v>
      </c>
      <c r="O3204" s="101">
        <f>IF(ISNUMBER(jaar_zip[[#This Row],[etmaaltemperatuur]]),IF(jaar_zip[[#This Row],[etmaaltemperatuur]]&gt;stookgrens,jaar_zip[[#This Row],[etmaaltemperatuur]]-stookgrens,0),"")</f>
        <v>0</v>
      </c>
    </row>
    <row r="3205" spans="1:15" x14ac:dyDescent="0.3">
      <c r="A3205">
        <v>348</v>
      </c>
      <c r="B3205">
        <v>20240201</v>
      </c>
      <c r="C3205">
        <v>4</v>
      </c>
      <c r="D3205">
        <v>5.7</v>
      </c>
      <c r="E3205">
        <v>564</v>
      </c>
      <c r="F3205">
        <v>1.3</v>
      </c>
      <c r="G3205">
        <v>1030.3</v>
      </c>
      <c r="H3205">
        <v>88</v>
      </c>
      <c r="I3205" s="101" t="s">
        <v>38</v>
      </c>
      <c r="J3205" s="1">
        <f>DATEVALUE(RIGHT(jaar_zip[[#This Row],[YYYYMMDD]],2)&amp;"-"&amp;MID(jaar_zip[[#This Row],[YYYYMMDD]],5,2)&amp;"-"&amp;LEFT(jaar_zip[[#This Row],[YYYYMMDD]],4))</f>
        <v>45323</v>
      </c>
      <c r="K3205" s="101" t="str">
        <f>IF(AND(VALUE(MONTH(jaar_zip[[#This Row],[Datum]]))=1,VALUE(WEEKNUM(jaar_zip[[#This Row],[Datum]],21))&gt;51),RIGHT(YEAR(jaar_zip[[#This Row],[Datum]])-1,2),RIGHT(YEAR(jaar_zip[[#This Row],[Datum]]),2))&amp;"-"&amp; TEXT(WEEKNUM(jaar_zip[[#This Row],[Datum]],21),"00")</f>
        <v>24-05</v>
      </c>
      <c r="L3205" s="101">
        <f>MONTH(jaar_zip[[#This Row],[Datum]])</f>
        <v>2</v>
      </c>
      <c r="M3205" s="101">
        <f>IF(ISNUMBER(jaar_zip[[#This Row],[etmaaltemperatuur]]),IF(jaar_zip[[#This Row],[etmaaltemperatuur]]&lt;stookgrens,stookgrens-jaar_zip[[#This Row],[etmaaltemperatuur]],0),"")</f>
        <v>12.3</v>
      </c>
      <c r="N3205" s="101">
        <f>IF(ISNUMBER(jaar_zip[[#This Row],[graaddagen]]),IF(OR(MONTH(jaar_zip[[#This Row],[Datum]])=1,MONTH(jaar_zip[[#This Row],[Datum]])=2,MONTH(jaar_zip[[#This Row],[Datum]])=11,MONTH(jaar_zip[[#This Row],[Datum]])=12),1.1,IF(OR(MONTH(jaar_zip[[#This Row],[Datum]])=3,MONTH(jaar_zip[[#This Row],[Datum]])=10),1,0.8))*jaar_zip[[#This Row],[graaddagen]],"")</f>
        <v>13.530000000000001</v>
      </c>
      <c r="O3205" s="101">
        <f>IF(ISNUMBER(jaar_zip[[#This Row],[etmaaltemperatuur]]),IF(jaar_zip[[#This Row],[etmaaltemperatuur]]&gt;stookgrens,jaar_zip[[#This Row],[etmaaltemperatuur]]-stookgrens,0),"")</f>
        <v>0</v>
      </c>
    </row>
    <row r="3206" spans="1:15" x14ac:dyDescent="0.3">
      <c r="A3206">
        <v>348</v>
      </c>
      <c r="B3206">
        <v>20240202</v>
      </c>
      <c r="C3206">
        <v>8</v>
      </c>
      <c r="D3206">
        <v>7.4</v>
      </c>
      <c r="E3206">
        <v>219</v>
      </c>
      <c r="F3206">
        <v>0</v>
      </c>
      <c r="G3206">
        <v>1027.2</v>
      </c>
      <c r="H3206">
        <v>93</v>
      </c>
      <c r="I3206" s="101" t="s">
        <v>38</v>
      </c>
      <c r="J3206" s="1">
        <f>DATEVALUE(RIGHT(jaar_zip[[#This Row],[YYYYMMDD]],2)&amp;"-"&amp;MID(jaar_zip[[#This Row],[YYYYMMDD]],5,2)&amp;"-"&amp;LEFT(jaar_zip[[#This Row],[YYYYMMDD]],4))</f>
        <v>45324</v>
      </c>
      <c r="K3206" s="101" t="str">
        <f>IF(AND(VALUE(MONTH(jaar_zip[[#This Row],[Datum]]))=1,VALUE(WEEKNUM(jaar_zip[[#This Row],[Datum]],21))&gt;51),RIGHT(YEAR(jaar_zip[[#This Row],[Datum]])-1,2),RIGHT(YEAR(jaar_zip[[#This Row],[Datum]]),2))&amp;"-"&amp; TEXT(WEEKNUM(jaar_zip[[#This Row],[Datum]],21),"00")</f>
        <v>24-05</v>
      </c>
      <c r="L3206" s="101">
        <f>MONTH(jaar_zip[[#This Row],[Datum]])</f>
        <v>2</v>
      </c>
      <c r="M3206" s="101">
        <f>IF(ISNUMBER(jaar_zip[[#This Row],[etmaaltemperatuur]]),IF(jaar_zip[[#This Row],[etmaaltemperatuur]]&lt;stookgrens,stookgrens-jaar_zip[[#This Row],[etmaaltemperatuur]],0),"")</f>
        <v>10.6</v>
      </c>
      <c r="N3206" s="101">
        <f>IF(ISNUMBER(jaar_zip[[#This Row],[graaddagen]]),IF(OR(MONTH(jaar_zip[[#This Row],[Datum]])=1,MONTH(jaar_zip[[#This Row],[Datum]])=2,MONTH(jaar_zip[[#This Row],[Datum]])=11,MONTH(jaar_zip[[#This Row],[Datum]])=12),1.1,IF(OR(MONTH(jaar_zip[[#This Row],[Datum]])=3,MONTH(jaar_zip[[#This Row],[Datum]])=10),1,0.8))*jaar_zip[[#This Row],[graaddagen]],"")</f>
        <v>11.66</v>
      </c>
      <c r="O3206" s="101">
        <f>IF(ISNUMBER(jaar_zip[[#This Row],[etmaaltemperatuur]]),IF(jaar_zip[[#This Row],[etmaaltemperatuur]]&gt;stookgrens,jaar_zip[[#This Row],[etmaaltemperatuur]]-stookgrens,0),"")</f>
        <v>0</v>
      </c>
    </row>
    <row r="3207" spans="1:15" x14ac:dyDescent="0.3">
      <c r="A3207">
        <v>348</v>
      </c>
      <c r="B3207">
        <v>20240203</v>
      </c>
      <c r="C3207">
        <v>6.6</v>
      </c>
      <c r="D3207">
        <v>9.9</v>
      </c>
      <c r="E3207">
        <v>223</v>
      </c>
      <c r="F3207">
        <v>0.3</v>
      </c>
      <c r="G3207">
        <v>1024.9000000000001</v>
      </c>
      <c r="H3207">
        <v>93</v>
      </c>
      <c r="I3207" s="101" t="s">
        <v>38</v>
      </c>
      <c r="J3207" s="1">
        <f>DATEVALUE(RIGHT(jaar_zip[[#This Row],[YYYYMMDD]],2)&amp;"-"&amp;MID(jaar_zip[[#This Row],[YYYYMMDD]],5,2)&amp;"-"&amp;LEFT(jaar_zip[[#This Row],[YYYYMMDD]],4))</f>
        <v>45325</v>
      </c>
      <c r="K3207" s="101" t="str">
        <f>IF(AND(VALUE(MONTH(jaar_zip[[#This Row],[Datum]]))=1,VALUE(WEEKNUM(jaar_zip[[#This Row],[Datum]],21))&gt;51),RIGHT(YEAR(jaar_zip[[#This Row],[Datum]])-1,2),RIGHT(YEAR(jaar_zip[[#This Row],[Datum]]),2))&amp;"-"&amp; TEXT(WEEKNUM(jaar_zip[[#This Row],[Datum]],21),"00")</f>
        <v>24-05</v>
      </c>
      <c r="L3207" s="101">
        <f>MONTH(jaar_zip[[#This Row],[Datum]])</f>
        <v>2</v>
      </c>
      <c r="M3207" s="101">
        <f>IF(ISNUMBER(jaar_zip[[#This Row],[etmaaltemperatuur]]),IF(jaar_zip[[#This Row],[etmaaltemperatuur]]&lt;stookgrens,stookgrens-jaar_zip[[#This Row],[etmaaltemperatuur]],0),"")</f>
        <v>8.1</v>
      </c>
      <c r="N3207" s="101">
        <f>IF(ISNUMBER(jaar_zip[[#This Row],[graaddagen]]),IF(OR(MONTH(jaar_zip[[#This Row],[Datum]])=1,MONTH(jaar_zip[[#This Row],[Datum]])=2,MONTH(jaar_zip[[#This Row],[Datum]])=11,MONTH(jaar_zip[[#This Row],[Datum]])=12),1.1,IF(OR(MONTH(jaar_zip[[#This Row],[Datum]])=3,MONTH(jaar_zip[[#This Row],[Datum]])=10),1,0.8))*jaar_zip[[#This Row],[graaddagen]],"")</f>
        <v>8.91</v>
      </c>
      <c r="O3207" s="101">
        <f>IF(ISNUMBER(jaar_zip[[#This Row],[etmaaltemperatuur]]),IF(jaar_zip[[#This Row],[etmaaltemperatuur]]&gt;stookgrens,jaar_zip[[#This Row],[etmaaltemperatuur]]-stookgrens,0),"")</f>
        <v>0</v>
      </c>
    </row>
    <row r="3208" spans="1:15" x14ac:dyDescent="0.3">
      <c r="A3208">
        <v>348</v>
      </c>
      <c r="B3208">
        <v>20240204</v>
      </c>
      <c r="C3208">
        <v>7.8</v>
      </c>
      <c r="D3208">
        <v>10.5</v>
      </c>
      <c r="E3208">
        <v>139</v>
      </c>
      <c r="F3208">
        <v>0.5</v>
      </c>
      <c r="G3208">
        <v>1021.1</v>
      </c>
      <c r="H3208">
        <v>91</v>
      </c>
      <c r="I3208" s="101" t="s">
        <v>38</v>
      </c>
      <c r="J3208" s="1">
        <f>DATEVALUE(RIGHT(jaar_zip[[#This Row],[YYYYMMDD]],2)&amp;"-"&amp;MID(jaar_zip[[#This Row],[YYYYMMDD]],5,2)&amp;"-"&amp;LEFT(jaar_zip[[#This Row],[YYYYMMDD]],4))</f>
        <v>45326</v>
      </c>
      <c r="K3208" s="101" t="str">
        <f>IF(AND(VALUE(MONTH(jaar_zip[[#This Row],[Datum]]))=1,VALUE(WEEKNUM(jaar_zip[[#This Row],[Datum]],21))&gt;51),RIGHT(YEAR(jaar_zip[[#This Row],[Datum]])-1,2),RIGHT(YEAR(jaar_zip[[#This Row],[Datum]]),2))&amp;"-"&amp; TEXT(WEEKNUM(jaar_zip[[#This Row],[Datum]],21),"00")</f>
        <v>24-05</v>
      </c>
      <c r="L3208" s="101">
        <f>MONTH(jaar_zip[[#This Row],[Datum]])</f>
        <v>2</v>
      </c>
      <c r="M3208" s="101">
        <f>IF(ISNUMBER(jaar_zip[[#This Row],[etmaaltemperatuur]]),IF(jaar_zip[[#This Row],[etmaaltemperatuur]]&lt;stookgrens,stookgrens-jaar_zip[[#This Row],[etmaaltemperatuur]],0),"")</f>
        <v>7.5</v>
      </c>
      <c r="N3208" s="101">
        <f>IF(ISNUMBER(jaar_zip[[#This Row],[graaddagen]]),IF(OR(MONTH(jaar_zip[[#This Row],[Datum]])=1,MONTH(jaar_zip[[#This Row],[Datum]])=2,MONTH(jaar_zip[[#This Row],[Datum]])=11,MONTH(jaar_zip[[#This Row],[Datum]])=12),1.1,IF(OR(MONTH(jaar_zip[[#This Row],[Datum]])=3,MONTH(jaar_zip[[#This Row],[Datum]])=10),1,0.8))*jaar_zip[[#This Row],[graaddagen]],"")</f>
        <v>8.25</v>
      </c>
      <c r="O3208" s="101">
        <f>IF(ISNUMBER(jaar_zip[[#This Row],[etmaaltemperatuur]]),IF(jaar_zip[[#This Row],[etmaaltemperatuur]]&gt;stookgrens,jaar_zip[[#This Row],[etmaaltemperatuur]]-stookgrens,0),"")</f>
        <v>0</v>
      </c>
    </row>
    <row r="3209" spans="1:15" x14ac:dyDescent="0.3">
      <c r="A3209">
        <v>348</v>
      </c>
      <c r="B3209">
        <v>20240205</v>
      </c>
      <c r="C3209">
        <v>9.9</v>
      </c>
      <c r="D3209">
        <v>9.4</v>
      </c>
      <c r="E3209">
        <v>314</v>
      </c>
      <c r="F3209">
        <v>-0.1</v>
      </c>
      <c r="G3209">
        <v>1017.8</v>
      </c>
      <c r="H3209">
        <v>86</v>
      </c>
      <c r="I3209" s="101" t="s">
        <v>38</v>
      </c>
      <c r="J3209" s="1">
        <f>DATEVALUE(RIGHT(jaar_zip[[#This Row],[YYYYMMDD]],2)&amp;"-"&amp;MID(jaar_zip[[#This Row],[YYYYMMDD]],5,2)&amp;"-"&amp;LEFT(jaar_zip[[#This Row],[YYYYMMDD]],4))</f>
        <v>45327</v>
      </c>
      <c r="K3209" s="101" t="str">
        <f>IF(AND(VALUE(MONTH(jaar_zip[[#This Row],[Datum]]))=1,VALUE(WEEKNUM(jaar_zip[[#This Row],[Datum]],21))&gt;51),RIGHT(YEAR(jaar_zip[[#This Row],[Datum]])-1,2),RIGHT(YEAR(jaar_zip[[#This Row],[Datum]]),2))&amp;"-"&amp; TEXT(WEEKNUM(jaar_zip[[#This Row],[Datum]],21),"00")</f>
        <v>24-06</v>
      </c>
      <c r="L3209" s="101">
        <f>MONTH(jaar_zip[[#This Row],[Datum]])</f>
        <v>2</v>
      </c>
      <c r="M3209" s="101">
        <f>IF(ISNUMBER(jaar_zip[[#This Row],[etmaaltemperatuur]]),IF(jaar_zip[[#This Row],[etmaaltemperatuur]]&lt;stookgrens,stookgrens-jaar_zip[[#This Row],[etmaaltemperatuur]],0),"")</f>
        <v>8.6</v>
      </c>
      <c r="N3209" s="101">
        <f>IF(ISNUMBER(jaar_zip[[#This Row],[graaddagen]]),IF(OR(MONTH(jaar_zip[[#This Row],[Datum]])=1,MONTH(jaar_zip[[#This Row],[Datum]])=2,MONTH(jaar_zip[[#This Row],[Datum]])=11,MONTH(jaar_zip[[#This Row],[Datum]])=12),1.1,IF(OR(MONTH(jaar_zip[[#This Row],[Datum]])=3,MONTH(jaar_zip[[#This Row],[Datum]])=10),1,0.8))*jaar_zip[[#This Row],[graaddagen]],"")</f>
        <v>9.4600000000000009</v>
      </c>
      <c r="O3209" s="101">
        <f>IF(ISNUMBER(jaar_zip[[#This Row],[etmaaltemperatuur]]),IF(jaar_zip[[#This Row],[etmaaltemperatuur]]&gt;stookgrens,jaar_zip[[#This Row],[etmaaltemperatuur]]-stookgrens,0),"")</f>
        <v>0</v>
      </c>
    </row>
    <row r="3210" spans="1:15" x14ac:dyDescent="0.3">
      <c r="A3210">
        <v>348</v>
      </c>
      <c r="B3210">
        <v>20240206</v>
      </c>
      <c r="C3210">
        <v>12.3</v>
      </c>
      <c r="D3210">
        <v>10.6</v>
      </c>
      <c r="E3210">
        <v>283</v>
      </c>
      <c r="F3210">
        <v>13.2</v>
      </c>
      <c r="G3210">
        <v>1007.8</v>
      </c>
      <c r="H3210">
        <v>86</v>
      </c>
      <c r="I3210" s="101" t="s">
        <v>38</v>
      </c>
      <c r="J3210" s="1">
        <f>DATEVALUE(RIGHT(jaar_zip[[#This Row],[YYYYMMDD]],2)&amp;"-"&amp;MID(jaar_zip[[#This Row],[YYYYMMDD]],5,2)&amp;"-"&amp;LEFT(jaar_zip[[#This Row],[YYYYMMDD]],4))</f>
        <v>45328</v>
      </c>
      <c r="K3210" s="101" t="str">
        <f>IF(AND(VALUE(MONTH(jaar_zip[[#This Row],[Datum]]))=1,VALUE(WEEKNUM(jaar_zip[[#This Row],[Datum]],21))&gt;51),RIGHT(YEAR(jaar_zip[[#This Row],[Datum]])-1,2),RIGHT(YEAR(jaar_zip[[#This Row],[Datum]]),2))&amp;"-"&amp; TEXT(WEEKNUM(jaar_zip[[#This Row],[Datum]],21),"00")</f>
        <v>24-06</v>
      </c>
      <c r="L3210" s="101">
        <f>MONTH(jaar_zip[[#This Row],[Datum]])</f>
        <v>2</v>
      </c>
      <c r="M3210" s="101">
        <f>IF(ISNUMBER(jaar_zip[[#This Row],[etmaaltemperatuur]]),IF(jaar_zip[[#This Row],[etmaaltemperatuur]]&lt;stookgrens,stookgrens-jaar_zip[[#This Row],[etmaaltemperatuur]],0),"")</f>
        <v>7.4</v>
      </c>
      <c r="N3210" s="101">
        <f>IF(ISNUMBER(jaar_zip[[#This Row],[graaddagen]]),IF(OR(MONTH(jaar_zip[[#This Row],[Datum]])=1,MONTH(jaar_zip[[#This Row],[Datum]])=2,MONTH(jaar_zip[[#This Row],[Datum]])=11,MONTH(jaar_zip[[#This Row],[Datum]])=12),1.1,IF(OR(MONTH(jaar_zip[[#This Row],[Datum]])=3,MONTH(jaar_zip[[#This Row],[Datum]])=10),1,0.8))*jaar_zip[[#This Row],[graaddagen]],"")</f>
        <v>8.14</v>
      </c>
      <c r="O3210" s="101">
        <f>IF(ISNUMBER(jaar_zip[[#This Row],[etmaaltemperatuur]]),IF(jaar_zip[[#This Row],[etmaaltemperatuur]]&gt;stookgrens,jaar_zip[[#This Row],[etmaaltemperatuur]]-stookgrens,0),"")</f>
        <v>0</v>
      </c>
    </row>
    <row r="3211" spans="1:15" x14ac:dyDescent="0.3">
      <c r="A3211">
        <v>348</v>
      </c>
      <c r="B3211">
        <v>20240207</v>
      </c>
      <c r="C3211">
        <v>1.9</v>
      </c>
      <c r="D3211">
        <v>4.5</v>
      </c>
      <c r="E3211">
        <v>479</v>
      </c>
      <c r="F3211">
        <v>2.8</v>
      </c>
      <c r="G3211">
        <v>1005.3</v>
      </c>
      <c r="H3211">
        <v>87</v>
      </c>
      <c r="I3211" s="101" t="s">
        <v>38</v>
      </c>
      <c r="J3211" s="1">
        <f>DATEVALUE(RIGHT(jaar_zip[[#This Row],[YYYYMMDD]],2)&amp;"-"&amp;MID(jaar_zip[[#This Row],[YYYYMMDD]],5,2)&amp;"-"&amp;LEFT(jaar_zip[[#This Row],[YYYYMMDD]],4))</f>
        <v>45329</v>
      </c>
      <c r="K3211" s="101" t="str">
        <f>IF(AND(VALUE(MONTH(jaar_zip[[#This Row],[Datum]]))=1,VALUE(WEEKNUM(jaar_zip[[#This Row],[Datum]],21))&gt;51),RIGHT(YEAR(jaar_zip[[#This Row],[Datum]])-1,2),RIGHT(YEAR(jaar_zip[[#This Row],[Datum]]),2))&amp;"-"&amp; TEXT(WEEKNUM(jaar_zip[[#This Row],[Datum]],21),"00")</f>
        <v>24-06</v>
      </c>
      <c r="L3211" s="101">
        <f>MONTH(jaar_zip[[#This Row],[Datum]])</f>
        <v>2</v>
      </c>
      <c r="M3211" s="101">
        <f>IF(ISNUMBER(jaar_zip[[#This Row],[etmaaltemperatuur]]),IF(jaar_zip[[#This Row],[etmaaltemperatuur]]&lt;stookgrens,stookgrens-jaar_zip[[#This Row],[etmaaltemperatuur]],0),"")</f>
        <v>13.5</v>
      </c>
      <c r="N3211" s="101">
        <f>IF(ISNUMBER(jaar_zip[[#This Row],[graaddagen]]),IF(OR(MONTH(jaar_zip[[#This Row],[Datum]])=1,MONTH(jaar_zip[[#This Row],[Datum]])=2,MONTH(jaar_zip[[#This Row],[Datum]])=11,MONTH(jaar_zip[[#This Row],[Datum]])=12),1.1,IF(OR(MONTH(jaar_zip[[#This Row],[Datum]])=3,MONTH(jaar_zip[[#This Row],[Datum]])=10),1,0.8))*jaar_zip[[#This Row],[graaddagen]],"")</f>
        <v>14.850000000000001</v>
      </c>
      <c r="O3211" s="101">
        <f>IF(ISNUMBER(jaar_zip[[#This Row],[etmaaltemperatuur]]),IF(jaar_zip[[#This Row],[etmaaltemperatuur]]&gt;stookgrens,jaar_zip[[#This Row],[etmaaltemperatuur]]-stookgrens,0),"")</f>
        <v>0</v>
      </c>
    </row>
    <row r="3212" spans="1:15" x14ac:dyDescent="0.3">
      <c r="A3212">
        <v>348</v>
      </c>
      <c r="B3212">
        <v>20240208</v>
      </c>
      <c r="C3212">
        <v>3.5</v>
      </c>
      <c r="D3212">
        <v>3.7</v>
      </c>
      <c r="E3212">
        <v>149</v>
      </c>
      <c r="F3212">
        <v>13.1</v>
      </c>
      <c r="G3212">
        <v>996.1</v>
      </c>
      <c r="H3212">
        <v>95</v>
      </c>
      <c r="I3212" s="101" t="s">
        <v>38</v>
      </c>
      <c r="J3212" s="1">
        <f>DATEVALUE(RIGHT(jaar_zip[[#This Row],[YYYYMMDD]],2)&amp;"-"&amp;MID(jaar_zip[[#This Row],[YYYYMMDD]],5,2)&amp;"-"&amp;LEFT(jaar_zip[[#This Row],[YYYYMMDD]],4))</f>
        <v>45330</v>
      </c>
      <c r="K3212" s="101" t="str">
        <f>IF(AND(VALUE(MONTH(jaar_zip[[#This Row],[Datum]]))=1,VALUE(WEEKNUM(jaar_zip[[#This Row],[Datum]],21))&gt;51),RIGHT(YEAR(jaar_zip[[#This Row],[Datum]])-1,2),RIGHT(YEAR(jaar_zip[[#This Row],[Datum]]),2))&amp;"-"&amp; TEXT(WEEKNUM(jaar_zip[[#This Row],[Datum]],21),"00")</f>
        <v>24-06</v>
      </c>
      <c r="L3212" s="101">
        <f>MONTH(jaar_zip[[#This Row],[Datum]])</f>
        <v>2</v>
      </c>
      <c r="M3212" s="101">
        <f>IF(ISNUMBER(jaar_zip[[#This Row],[etmaaltemperatuur]]),IF(jaar_zip[[#This Row],[etmaaltemperatuur]]&lt;stookgrens,stookgrens-jaar_zip[[#This Row],[etmaaltemperatuur]],0),"")</f>
        <v>14.3</v>
      </c>
      <c r="N3212" s="101">
        <f>IF(ISNUMBER(jaar_zip[[#This Row],[graaddagen]]),IF(OR(MONTH(jaar_zip[[#This Row],[Datum]])=1,MONTH(jaar_zip[[#This Row],[Datum]])=2,MONTH(jaar_zip[[#This Row],[Datum]])=11,MONTH(jaar_zip[[#This Row],[Datum]])=12),1.1,IF(OR(MONTH(jaar_zip[[#This Row],[Datum]])=3,MONTH(jaar_zip[[#This Row],[Datum]])=10),1,0.8))*jaar_zip[[#This Row],[graaddagen]],"")</f>
        <v>15.730000000000002</v>
      </c>
      <c r="O3212" s="101">
        <f>IF(ISNUMBER(jaar_zip[[#This Row],[etmaaltemperatuur]]),IF(jaar_zip[[#This Row],[etmaaltemperatuur]]&gt;stookgrens,jaar_zip[[#This Row],[etmaaltemperatuur]]-stookgrens,0),"")</f>
        <v>0</v>
      </c>
    </row>
    <row r="3213" spans="1:15" x14ac:dyDescent="0.3">
      <c r="A3213">
        <v>348</v>
      </c>
      <c r="B3213">
        <v>20240209</v>
      </c>
      <c r="C3213">
        <v>5.4</v>
      </c>
      <c r="D3213">
        <v>10.7</v>
      </c>
      <c r="E3213">
        <v>278</v>
      </c>
      <c r="F3213">
        <v>4.2</v>
      </c>
      <c r="G3213">
        <v>983.6</v>
      </c>
      <c r="H3213">
        <v>90</v>
      </c>
      <c r="I3213" s="101" t="s">
        <v>38</v>
      </c>
      <c r="J3213" s="1">
        <f>DATEVALUE(RIGHT(jaar_zip[[#This Row],[YYYYMMDD]],2)&amp;"-"&amp;MID(jaar_zip[[#This Row],[YYYYMMDD]],5,2)&amp;"-"&amp;LEFT(jaar_zip[[#This Row],[YYYYMMDD]],4))</f>
        <v>45331</v>
      </c>
      <c r="K3213" s="101" t="str">
        <f>IF(AND(VALUE(MONTH(jaar_zip[[#This Row],[Datum]]))=1,VALUE(WEEKNUM(jaar_zip[[#This Row],[Datum]],21))&gt;51),RIGHT(YEAR(jaar_zip[[#This Row],[Datum]])-1,2),RIGHT(YEAR(jaar_zip[[#This Row],[Datum]]),2))&amp;"-"&amp; TEXT(WEEKNUM(jaar_zip[[#This Row],[Datum]],21),"00")</f>
        <v>24-06</v>
      </c>
      <c r="L3213" s="101">
        <f>MONTH(jaar_zip[[#This Row],[Datum]])</f>
        <v>2</v>
      </c>
      <c r="M3213" s="101">
        <f>IF(ISNUMBER(jaar_zip[[#This Row],[etmaaltemperatuur]]),IF(jaar_zip[[#This Row],[etmaaltemperatuur]]&lt;stookgrens,stookgrens-jaar_zip[[#This Row],[etmaaltemperatuur]],0),"")</f>
        <v>7.3000000000000007</v>
      </c>
      <c r="N3213" s="101">
        <f>IF(ISNUMBER(jaar_zip[[#This Row],[graaddagen]]),IF(OR(MONTH(jaar_zip[[#This Row],[Datum]])=1,MONTH(jaar_zip[[#This Row],[Datum]])=2,MONTH(jaar_zip[[#This Row],[Datum]])=11,MONTH(jaar_zip[[#This Row],[Datum]])=12),1.1,IF(OR(MONTH(jaar_zip[[#This Row],[Datum]])=3,MONTH(jaar_zip[[#This Row],[Datum]])=10),1,0.8))*jaar_zip[[#This Row],[graaddagen]],"")</f>
        <v>8.0300000000000011</v>
      </c>
      <c r="O3213" s="101">
        <f>IF(ISNUMBER(jaar_zip[[#This Row],[etmaaltemperatuur]]),IF(jaar_zip[[#This Row],[etmaaltemperatuur]]&gt;stookgrens,jaar_zip[[#This Row],[etmaaltemperatuur]]-stookgrens,0),"")</f>
        <v>0</v>
      </c>
    </row>
    <row r="3214" spans="1:15" x14ac:dyDescent="0.3">
      <c r="A3214">
        <v>348</v>
      </c>
      <c r="B3214">
        <v>20240210</v>
      </c>
      <c r="C3214">
        <v>2.9</v>
      </c>
      <c r="D3214">
        <v>10.5</v>
      </c>
      <c r="E3214">
        <v>391</v>
      </c>
      <c r="F3214">
        <v>0.9</v>
      </c>
      <c r="G3214">
        <v>986.1</v>
      </c>
      <c r="H3214">
        <v>91</v>
      </c>
      <c r="I3214" s="101" t="s">
        <v>38</v>
      </c>
      <c r="J3214" s="1">
        <f>DATEVALUE(RIGHT(jaar_zip[[#This Row],[YYYYMMDD]],2)&amp;"-"&amp;MID(jaar_zip[[#This Row],[YYYYMMDD]],5,2)&amp;"-"&amp;LEFT(jaar_zip[[#This Row],[YYYYMMDD]],4))</f>
        <v>45332</v>
      </c>
      <c r="K3214" s="101" t="str">
        <f>IF(AND(VALUE(MONTH(jaar_zip[[#This Row],[Datum]]))=1,VALUE(WEEKNUM(jaar_zip[[#This Row],[Datum]],21))&gt;51),RIGHT(YEAR(jaar_zip[[#This Row],[Datum]])-1,2),RIGHT(YEAR(jaar_zip[[#This Row],[Datum]]),2))&amp;"-"&amp; TEXT(WEEKNUM(jaar_zip[[#This Row],[Datum]],21),"00")</f>
        <v>24-06</v>
      </c>
      <c r="L3214" s="101">
        <f>MONTH(jaar_zip[[#This Row],[Datum]])</f>
        <v>2</v>
      </c>
      <c r="M3214" s="101">
        <f>IF(ISNUMBER(jaar_zip[[#This Row],[etmaaltemperatuur]]),IF(jaar_zip[[#This Row],[etmaaltemperatuur]]&lt;stookgrens,stookgrens-jaar_zip[[#This Row],[etmaaltemperatuur]],0),"")</f>
        <v>7.5</v>
      </c>
      <c r="N3214" s="101">
        <f>IF(ISNUMBER(jaar_zip[[#This Row],[graaddagen]]),IF(OR(MONTH(jaar_zip[[#This Row],[Datum]])=1,MONTH(jaar_zip[[#This Row],[Datum]])=2,MONTH(jaar_zip[[#This Row],[Datum]])=11,MONTH(jaar_zip[[#This Row],[Datum]])=12),1.1,IF(OR(MONTH(jaar_zip[[#This Row],[Datum]])=3,MONTH(jaar_zip[[#This Row],[Datum]])=10),1,0.8))*jaar_zip[[#This Row],[graaddagen]],"")</f>
        <v>8.25</v>
      </c>
      <c r="O3214" s="101">
        <f>IF(ISNUMBER(jaar_zip[[#This Row],[etmaaltemperatuur]]),IF(jaar_zip[[#This Row],[etmaaltemperatuur]]&gt;stookgrens,jaar_zip[[#This Row],[etmaaltemperatuur]]-stookgrens,0),"")</f>
        <v>0</v>
      </c>
    </row>
    <row r="3215" spans="1:15" x14ac:dyDescent="0.3">
      <c r="A3215">
        <v>348</v>
      </c>
      <c r="B3215">
        <v>20240211</v>
      </c>
      <c r="C3215">
        <v>3.1</v>
      </c>
      <c r="D3215">
        <v>8.4</v>
      </c>
      <c r="E3215">
        <v>286</v>
      </c>
      <c r="F3215">
        <v>6.3</v>
      </c>
      <c r="G3215">
        <v>990.8</v>
      </c>
      <c r="H3215">
        <v>95</v>
      </c>
      <c r="I3215" s="101" t="s">
        <v>38</v>
      </c>
      <c r="J3215" s="1">
        <f>DATEVALUE(RIGHT(jaar_zip[[#This Row],[YYYYMMDD]],2)&amp;"-"&amp;MID(jaar_zip[[#This Row],[YYYYMMDD]],5,2)&amp;"-"&amp;LEFT(jaar_zip[[#This Row],[YYYYMMDD]],4))</f>
        <v>45333</v>
      </c>
      <c r="K3215" s="101" t="str">
        <f>IF(AND(VALUE(MONTH(jaar_zip[[#This Row],[Datum]]))=1,VALUE(WEEKNUM(jaar_zip[[#This Row],[Datum]],21))&gt;51),RIGHT(YEAR(jaar_zip[[#This Row],[Datum]])-1,2),RIGHT(YEAR(jaar_zip[[#This Row],[Datum]]),2))&amp;"-"&amp; TEXT(WEEKNUM(jaar_zip[[#This Row],[Datum]],21),"00")</f>
        <v>24-06</v>
      </c>
      <c r="L3215" s="101">
        <f>MONTH(jaar_zip[[#This Row],[Datum]])</f>
        <v>2</v>
      </c>
      <c r="M3215" s="101">
        <f>IF(ISNUMBER(jaar_zip[[#This Row],[etmaaltemperatuur]]),IF(jaar_zip[[#This Row],[etmaaltemperatuur]]&lt;stookgrens,stookgrens-jaar_zip[[#This Row],[etmaaltemperatuur]],0),"")</f>
        <v>9.6</v>
      </c>
      <c r="N3215" s="101">
        <f>IF(ISNUMBER(jaar_zip[[#This Row],[graaddagen]]),IF(OR(MONTH(jaar_zip[[#This Row],[Datum]])=1,MONTH(jaar_zip[[#This Row],[Datum]])=2,MONTH(jaar_zip[[#This Row],[Datum]])=11,MONTH(jaar_zip[[#This Row],[Datum]])=12),1.1,IF(OR(MONTH(jaar_zip[[#This Row],[Datum]])=3,MONTH(jaar_zip[[#This Row],[Datum]])=10),1,0.8))*jaar_zip[[#This Row],[graaddagen]],"")</f>
        <v>10.56</v>
      </c>
      <c r="O3215" s="101">
        <f>IF(ISNUMBER(jaar_zip[[#This Row],[etmaaltemperatuur]]),IF(jaar_zip[[#This Row],[etmaaltemperatuur]]&gt;stookgrens,jaar_zip[[#This Row],[etmaaltemperatuur]]-stookgrens,0),"")</f>
        <v>0</v>
      </c>
    </row>
    <row r="3216" spans="1:15" x14ac:dyDescent="0.3">
      <c r="A3216">
        <v>348</v>
      </c>
      <c r="B3216">
        <v>20240212</v>
      </c>
      <c r="C3216">
        <v>3.5</v>
      </c>
      <c r="D3216">
        <v>6</v>
      </c>
      <c r="E3216">
        <v>492</v>
      </c>
      <c r="F3216">
        <v>-0.1</v>
      </c>
      <c r="G3216">
        <v>1005.2</v>
      </c>
      <c r="H3216">
        <v>91</v>
      </c>
      <c r="I3216" s="101" t="s">
        <v>38</v>
      </c>
      <c r="J3216" s="1">
        <f>DATEVALUE(RIGHT(jaar_zip[[#This Row],[YYYYMMDD]],2)&amp;"-"&amp;MID(jaar_zip[[#This Row],[YYYYMMDD]],5,2)&amp;"-"&amp;LEFT(jaar_zip[[#This Row],[YYYYMMDD]],4))</f>
        <v>45334</v>
      </c>
      <c r="K3216" s="101" t="str">
        <f>IF(AND(VALUE(MONTH(jaar_zip[[#This Row],[Datum]]))=1,VALUE(WEEKNUM(jaar_zip[[#This Row],[Datum]],21))&gt;51),RIGHT(YEAR(jaar_zip[[#This Row],[Datum]])-1,2),RIGHT(YEAR(jaar_zip[[#This Row],[Datum]]),2))&amp;"-"&amp; TEXT(WEEKNUM(jaar_zip[[#This Row],[Datum]],21),"00")</f>
        <v>24-07</v>
      </c>
      <c r="L3216" s="101">
        <f>MONTH(jaar_zip[[#This Row],[Datum]])</f>
        <v>2</v>
      </c>
      <c r="M3216" s="101">
        <f>IF(ISNUMBER(jaar_zip[[#This Row],[etmaaltemperatuur]]),IF(jaar_zip[[#This Row],[etmaaltemperatuur]]&lt;stookgrens,stookgrens-jaar_zip[[#This Row],[etmaaltemperatuur]],0),"")</f>
        <v>12</v>
      </c>
      <c r="N3216" s="101">
        <f>IF(ISNUMBER(jaar_zip[[#This Row],[graaddagen]]),IF(OR(MONTH(jaar_zip[[#This Row],[Datum]])=1,MONTH(jaar_zip[[#This Row],[Datum]])=2,MONTH(jaar_zip[[#This Row],[Datum]])=11,MONTH(jaar_zip[[#This Row],[Datum]])=12),1.1,IF(OR(MONTH(jaar_zip[[#This Row],[Datum]])=3,MONTH(jaar_zip[[#This Row],[Datum]])=10),1,0.8))*jaar_zip[[#This Row],[graaddagen]],"")</f>
        <v>13.200000000000001</v>
      </c>
      <c r="O3216" s="101">
        <f>IF(ISNUMBER(jaar_zip[[#This Row],[etmaaltemperatuur]]),IF(jaar_zip[[#This Row],[etmaaltemperatuur]]&gt;stookgrens,jaar_zip[[#This Row],[etmaaltemperatuur]]-stookgrens,0),"")</f>
        <v>0</v>
      </c>
    </row>
    <row r="3217" spans="1:15" x14ac:dyDescent="0.3">
      <c r="A3217">
        <v>348</v>
      </c>
      <c r="B3217">
        <v>20240213</v>
      </c>
      <c r="C3217">
        <v>5.4</v>
      </c>
      <c r="D3217">
        <v>6.4</v>
      </c>
      <c r="E3217">
        <v>567</v>
      </c>
      <c r="F3217">
        <v>1.6</v>
      </c>
      <c r="G3217">
        <v>1014.9</v>
      </c>
      <c r="H3217">
        <v>88</v>
      </c>
      <c r="I3217" s="101" t="s">
        <v>38</v>
      </c>
      <c r="J3217" s="1">
        <f>DATEVALUE(RIGHT(jaar_zip[[#This Row],[YYYYMMDD]],2)&amp;"-"&amp;MID(jaar_zip[[#This Row],[YYYYMMDD]],5,2)&amp;"-"&amp;LEFT(jaar_zip[[#This Row],[YYYYMMDD]],4))</f>
        <v>45335</v>
      </c>
      <c r="K3217" s="101" t="str">
        <f>IF(AND(VALUE(MONTH(jaar_zip[[#This Row],[Datum]]))=1,VALUE(WEEKNUM(jaar_zip[[#This Row],[Datum]],21))&gt;51),RIGHT(YEAR(jaar_zip[[#This Row],[Datum]])-1,2),RIGHT(YEAR(jaar_zip[[#This Row],[Datum]]),2))&amp;"-"&amp; TEXT(WEEKNUM(jaar_zip[[#This Row],[Datum]],21),"00")</f>
        <v>24-07</v>
      </c>
      <c r="L3217" s="101">
        <f>MONTH(jaar_zip[[#This Row],[Datum]])</f>
        <v>2</v>
      </c>
      <c r="M3217" s="101">
        <f>IF(ISNUMBER(jaar_zip[[#This Row],[etmaaltemperatuur]]),IF(jaar_zip[[#This Row],[etmaaltemperatuur]]&lt;stookgrens,stookgrens-jaar_zip[[#This Row],[etmaaltemperatuur]],0),"")</f>
        <v>11.6</v>
      </c>
      <c r="N3217" s="101">
        <f>IF(ISNUMBER(jaar_zip[[#This Row],[graaddagen]]),IF(OR(MONTH(jaar_zip[[#This Row],[Datum]])=1,MONTH(jaar_zip[[#This Row],[Datum]])=2,MONTH(jaar_zip[[#This Row],[Datum]])=11,MONTH(jaar_zip[[#This Row],[Datum]])=12),1.1,IF(OR(MONTH(jaar_zip[[#This Row],[Datum]])=3,MONTH(jaar_zip[[#This Row],[Datum]])=10),1,0.8))*jaar_zip[[#This Row],[graaddagen]],"")</f>
        <v>12.76</v>
      </c>
      <c r="O3217" s="101">
        <f>IF(ISNUMBER(jaar_zip[[#This Row],[etmaaltemperatuur]]),IF(jaar_zip[[#This Row],[etmaaltemperatuur]]&gt;stookgrens,jaar_zip[[#This Row],[etmaaltemperatuur]]-stookgrens,0),"")</f>
        <v>0</v>
      </c>
    </row>
    <row r="3218" spans="1:15" x14ac:dyDescent="0.3">
      <c r="A3218">
        <v>348</v>
      </c>
      <c r="B3218">
        <v>20240214</v>
      </c>
      <c r="C3218">
        <v>7.5</v>
      </c>
      <c r="D3218">
        <v>11.3</v>
      </c>
      <c r="E3218">
        <v>166</v>
      </c>
      <c r="F3218">
        <v>3.4</v>
      </c>
      <c r="G3218">
        <v>1014.4</v>
      </c>
      <c r="H3218">
        <v>96</v>
      </c>
      <c r="I3218" s="101" t="s">
        <v>38</v>
      </c>
      <c r="J3218" s="1">
        <f>DATEVALUE(RIGHT(jaar_zip[[#This Row],[YYYYMMDD]],2)&amp;"-"&amp;MID(jaar_zip[[#This Row],[YYYYMMDD]],5,2)&amp;"-"&amp;LEFT(jaar_zip[[#This Row],[YYYYMMDD]],4))</f>
        <v>45336</v>
      </c>
      <c r="K3218" s="101" t="str">
        <f>IF(AND(VALUE(MONTH(jaar_zip[[#This Row],[Datum]]))=1,VALUE(WEEKNUM(jaar_zip[[#This Row],[Datum]],21))&gt;51),RIGHT(YEAR(jaar_zip[[#This Row],[Datum]])-1,2),RIGHT(YEAR(jaar_zip[[#This Row],[Datum]]),2))&amp;"-"&amp; TEXT(WEEKNUM(jaar_zip[[#This Row],[Datum]],21),"00")</f>
        <v>24-07</v>
      </c>
      <c r="L3218" s="101">
        <f>MONTH(jaar_zip[[#This Row],[Datum]])</f>
        <v>2</v>
      </c>
      <c r="M3218" s="101">
        <f>IF(ISNUMBER(jaar_zip[[#This Row],[etmaaltemperatuur]]),IF(jaar_zip[[#This Row],[etmaaltemperatuur]]&lt;stookgrens,stookgrens-jaar_zip[[#This Row],[etmaaltemperatuur]],0),"")</f>
        <v>6.6999999999999993</v>
      </c>
      <c r="N3218" s="101">
        <f>IF(ISNUMBER(jaar_zip[[#This Row],[graaddagen]]),IF(OR(MONTH(jaar_zip[[#This Row],[Datum]])=1,MONTH(jaar_zip[[#This Row],[Datum]])=2,MONTH(jaar_zip[[#This Row],[Datum]])=11,MONTH(jaar_zip[[#This Row],[Datum]])=12),1.1,IF(OR(MONTH(jaar_zip[[#This Row],[Datum]])=3,MONTH(jaar_zip[[#This Row],[Datum]])=10),1,0.8))*jaar_zip[[#This Row],[graaddagen]],"")</f>
        <v>7.37</v>
      </c>
      <c r="O3218" s="101">
        <f>IF(ISNUMBER(jaar_zip[[#This Row],[etmaaltemperatuur]]),IF(jaar_zip[[#This Row],[etmaaltemperatuur]]&gt;stookgrens,jaar_zip[[#This Row],[etmaaltemperatuur]]-stookgrens,0),"")</f>
        <v>0</v>
      </c>
    </row>
    <row r="3219" spans="1:15" x14ac:dyDescent="0.3">
      <c r="A3219">
        <v>348</v>
      </c>
      <c r="B3219">
        <v>20240215</v>
      </c>
      <c r="C3219">
        <v>4.4000000000000004</v>
      </c>
      <c r="D3219">
        <v>12.7</v>
      </c>
      <c r="E3219">
        <v>425</v>
      </c>
      <c r="F3219">
        <v>8.1999999999999993</v>
      </c>
      <c r="G3219">
        <v>1012.4</v>
      </c>
      <c r="H3219">
        <v>89</v>
      </c>
      <c r="I3219" s="101" t="s">
        <v>38</v>
      </c>
      <c r="J3219" s="1">
        <f>DATEVALUE(RIGHT(jaar_zip[[#This Row],[YYYYMMDD]],2)&amp;"-"&amp;MID(jaar_zip[[#This Row],[YYYYMMDD]],5,2)&amp;"-"&amp;LEFT(jaar_zip[[#This Row],[YYYYMMDD]],4))</f>
        <v>45337</v>
      </c>
      <c r="K3219" s="101" t="str">
        <f>IF(AND(VALUE(MONTH(jaar_zip[[#This Row],[Datum]]))=1,VALUE(WEEKNUM(jaar_zip[[#This Row],[Datum]],21))&gt;51),RIGHT(YEAR(jaar_zip[[#This Row],[Datum]])-1,2),RIGHT(YEAR(jaar_zip[[#This Row],[Datum]]),2))&amp;"-"&amp; TEXT(WEEKNUM(jaar_zip[[#This Row],[Datum]],21),"00")</f>
        <v>24-07</v>
      </c>
      <c r="L3219" s="101">
        <f>MONTH(jaar_zip[[#This Row],[Datum]])</f>
        <v>2</v>
      </c>
      <c r="M3219" s="101">
        <f>IF(ISNUMBER(jaar_zip[[#This Row],[etmaaltemperatuur]]),IF(jaar_zip[[#This Row],[etmaaltemperatuur]]&lt;stookgrens,stookgrens-jaar_zip[[#This Row],[etmaaltemperatuur]],0),"")</f>
        <v>5.3000000000000007</v>
      </c>
      <c r="N3219" s="101">
        <f>IF(ISNUMBER(jaar_zip[[#This Row],[graaddagen]]),IF(OR(MONTH(jaar_zip[[#This Row],[Datum]])=1,MONTH(jaar_zip[[#This Row],[Datum]])=2,MONTH(jaar_zip[[#This Row],[Datum]])=11,MONTH(jaar_zip[[#This Row],[Datum]])=12),1.1,IF(OR(MONTH(jaar_zip[[#This Row],[Datum]])=3,MONTH(jaar_zip[[#This Row],[Datum]])=10),1,0.8))*jaar_zip[[#This Row],[graaddagen]],"")</f>
        <v>5.830000000000001</v>
      </c>
      <c r="O3219" s="101">
        <f>IF(ISNUMBER(jaar_zip[[#This Row],[etmaaltemperatuur]]),IF(jaar_zip[[#This Row],[etmaaltemperatuur]]&gt;stookgrens,jaar_zip[[#This Row],[etmaaltemperatuur]]-stookgrens,0),"")</f>
        <v>0</v>
      </c>
    </row>
    <row r="3220" spans="1:15" x14ac:dyDescent="0.3">
      <c r="A3220">
        <v>348</v>
      </c>
      <c r="B3220">
        <v>20240216</v>
      </c>
      <c r="C3220">
        <v>4.2</v>
      </c>
      <c r="D3220">
        <v>10.8</v>
      </c>
      <c r="E3220">
        <v>236</v>
      </c>
      <c r="F3220">
        <v>2.9</v>
      </c>
      <c r="G3220">
        <v>1014.5</v>
      </c>
      <c r="H3220">
        <v>90</v>
      </c>
      <c r="I3220" s="101" t="s">
        <v>38</v>
      </c>
      <c r="J3220" s="1">
        <f>DATEVALUE(RIGHT(jaar_zip[[#This Row],[YYYYMMDD]],2)&amp;"-"&amp;MID(jaar_zip[[#This Row],[YYYYMMDD]],5,2)&amp;"-"&amp;LEFT(jaar_zip[[#This Row],[YYYYMMDD]],4))</f>
        <v>45338</v>
      </c>
      <c r="K3220" s="101" t="str">
        <f>IF(AND(VALUE(MONTH(jaar_zip[[#This Row],[Datum]]))=1,VALUE(WEEKNUM(jaar_zip[[#This Row],[Datum]],21))&gt;51),RIGHT(YEAR(jaar_zip[[#This Row],[Datum]])-1,2),RIGHT(YEAR(jaar_zip[[#This Row],[Datum]]),2))&amp;"-"&amp; TEXT(WEEKNUM(jaar_zip[[#This Row],[Datum]],21),"00")</f>
        <v>24-07</v>
      </c>
      <c r="L3220" s="101">
        <f>MONTH(jaar_zip[[#This Row],[Datum]])</f>
        <v>2</v>
      </c>
      <c r="M3220" s="101">
        <f>IF(ISNUMBER(jaar_zip[[#This Row],[etmaaltemperatuur]]),IF(jaar_zip[[#This Row],[etmaaltemperatuur]]&lt;stookgrens,stookgrens-jaar_zip[[#This Row],[etmaaltemperatuur]],0),"")</f>
        <v>7.1999999999999993</v>
      </c>
      <c r="N3220" s="101">
        <f>IF(ISNUMBER(jaar_zip[[#This Row],[graaddagen]]),IF(OR(MONTH(jaar_zip[[#This Row],[Datum]])=1,MONTH(jaar_zip[[#This Row],[Datum]])=2,MONTH(jaar_zip[[#This Row],[Datum]])=11,MONTH(jaar_zip[[#This Row],[Datum]])=12),1.1,IF(OR(MONTH(jaar_zip[[#This Row],[Datum]])=3,MONTH(jaar_zip[[#This Row],[Datum]])=10),1,0.8))*jaar_zip[[#This Row],[graaddagen]],"")</f>
        <v>7.92</v>
      </c>
      <c r="O3220" s="101">
        <f>IF(ISNUMBER(jaar_zip[[#This Row],[etmaaltemperatuur]]),IF(jaar_zip[[#This Row],[etmaaltemperatuur]]&gt;stookgrens,jaar_zip[[#This Row],[etmaaltemperatuur]]-stookgrens,0),"")</f>
        <v>0</v>
      </c>
    </row>
    <row r="3221" spans="1:15" x14ac:dyDescent="0.3">
      <c r="A3221">
        <v>348</v>
      </c>
      <c r="B3221">
        <v>20240217</v>
      </c>
      <c r="C3221">
        <v>3</v>
      </c>
      <c r="D3221">
        <v>10.199999999999999</v>
      </c>
      <c r="E3221">
        <v>390</v>
      </c>
      <c r="F3221">
        <v>-0.1</v>
      </c>
      <c r="G3221">
        <v>1030.0999999999999</v>
      </c>
      <c r="H3221">
        <v>91</v>
      </c>
      <c r="I3221" s="101" t="s">
        <v>38</v>
      </c>
      <c r="J3221" s="1">
        <f>DATEVALUE(RIGHT(jaar_zip[[#This Row],[YYYYMMDD]],2)&amp;"-"&amp;MID(jaar_zip[[#This Row],[YYYYMMDD]],5,2)&amp;"-"&amp;LEFT(jaar_zip[[#This Row],[YYYYMMDD]],4))</f>
        <v>45339</v>
      </c>
      <c r="K3221" s="101" t="str">
        <f>IF(AND(VALUE(MONTH(jaar_zip[[#This Row],[Datum]]))=1,VALUE(WEEKNUM(jaar_zip[[#This Row],[Datum]],21))&gt;51),RIGHT(YEAR(jaar_zip[[#This Row],[Datum]])-1,2),RIGHT(YEAR(jaar_zip[[#This Row],[Datum]]),2))&amp;"-"&amp; TEXT(WEEKNUM(jaar_zip[[#This Row],[Datum]],21),"00")</f>
        <v>24-07</v>
      </c>
      <c r="L3221" s="101">
        <f>MONTH(jaar_zip[[#This Row],[Datum]])</f>
        <v>2</v>
      </c>
      <c r="M3221" s="101">
        <f>IF(ISNUMBER(jaar_zip[[#This Row],[etmaaltemperatuur]]),IF(jaar_zip[[#This Row],[etmaaltemperatuur]]&lt;stookgrens,stookgrens-jaar_zip[[#This Row],[etmaaltemperatuur]],0),"")</f>
        <v>7.8000000000000007</v>
      </c>
      <c r="N3221" s="101">
        <f>IF(ISNUMBER(jaar_zip[[#This Row],[graaddagen]]),IF(OR(MONTH(jaar_zip[[#This Row],[Datum]])=1,MONTH(jaar_zip[[#This Row],[Datum]])=2,MONTH(jaar_zip[[#This Row],[Datum]])=11,MONTH(jaar_zip[[#This Row],[Datum]])=12),1.1,IF(OR(MONTH(jaar_zip[[#This Row],[Datum]])=3,MONTH(jaar_zip[[#This Row],[Datum]])=10),1,0.8))*jaar_zip[[#This Row],[graaddagen]],"")</f>
        <v>8.5800000000000018</v>
      </c>
      <c r="O3221" s="101">
        <f>IF(ISNUMBER(jaar_zip[[#This Row],[etmaaltemperatuur]]),IF(jaar_zip[[#This Row],[etmaaltemperatuur]]&gt;stookgrens,jaar_zip[[#This Row],[etmaaltemperatuur]]-stookgrens,0),"")</f>
        <v>0</v>
      </c>
    </row>
    <row r="3222" spans="1:15" x14ac:dyDescent="0.3">
      <c r="A3222">
        <v>348</v>
      </c>
      <c r="B3222">
        <v>20240218</v>
      </c>
      <c r="C3222">
        <v>7.2</v>
      </c>
      <c r="D3222">
        <v>9.5</v>
      </c>
      <c r="E3222">
        <v>160</v>
      </c>
      <c r="F3222">
        <v>8</v>
      </c>
      <c r="G3222">
        <v>1024.0999999999999</v>
      </c>
      <c r="H3222">
        <v>92</v>
      </c>
      <c r="I3222" s="101" t="s">
        <v>38</v>
      </c>
      <c r="J3222" s="1">
        <f>DATEVALUE(RIGHT(jaar_zip[[#This Row],[YYYYMMDD]],2)&amp;"-"&amp;MID(jaar_zip[[#This Row],[YYYYMMDD]],5,2)&amp;"-"&amp;LEFT(jaar_zip[[#This Row],[YYYYMMDD]],4))</f>
        <v>45340</v>
      </c>
      <c r="K3222" s="101" t="str">
        <f>IF(AND(VALUE(MONTH(jaar_zip[[#This Row],[Datum]]))=1,VALUE(WEEKNUM(jaar_zip[[#This Row],[Datum]],21))&gt;51),RIGHT(YEAR(jaar_zip[[#This Row],[Datum]])-1,2),RIGHT(YEAR(jaar_zip[[#This Row],[Datum]]),2))&amp;"-"&amp; TEXT(WEEKNUM(jaar_zip[[#This Row],[Datum]],21),"00")</f>
        <v>24-07</v>
      </c>
      <c r="L3222" s="101">
        <f>MONTH(jaar_zip[[#This Row],[Datum]])</f>
        <v>2</v>
      </c>
      <c r="M3222" s="101">
        <f>IF(ISNUMBER(jaar_zip[[#This Row],[etmaaltemperatuur]]),IF(jaar_zip[[#This Row],[etmaaltemperatuur]]&lt;stookgrens,stookgrens-jaar_zip[[#This Row],[etmaaltemperatuur]],0),"")</f>
        <v>8.5</v>
      </c>
      <c r="N3222" s="101">
        <f>IF(ISNUMBER(jaar_zip[[#This Row],[graaddagen]]),IF(OR(MONTH(jaar_zip[[#This Row],[Datum]])=1,MONTH(jaar_zip[[#This Row],[Datum]])=2,MONTH(jaar_zip[[#This Row],[Datum]])=11,MONTH(jaar_zip[[#This Row],[Datum]])=12),1.1,IF(OR(MONTH(jaar_zip[[#This Row],[Datum]])=3,MONTH(jaar_zip[[#This Row],[Datum]])=10),1,0.8))*jaar_zip[[#This Row],[graaddagen]],"")</f>
        <v>9.3500000000000014</v>
      </c>
      <c r="O3222" s="101">
        <f>IF(ISNUMBER(jaar_zip[[#This Row],[etmaaltemperatuur]]),IF(jaar_zip[[#This Row],[etmaaltemperatuur]]&gt;stookgrens,jaar_zip[[#This Row],[etmaaltemperatuur]]-stookgrens,0),"")</f>
        <v>0</v>
      </c>
    </row>
    <row r="3223" spans="1:15" x14ac:dyDescent="0.3">
      <c r="A3223">
        <v>348</v>
      </c>
      <c r="B3223">
        <v>20240219</v>
      </c>
      <c r="C3223">
        <v>4.5999999999999996</v>
      </c>
      <c r="D3223">
        <v>8.6</v>
      </c>
      <c r="E3223">
        <v>245</v>
      </c>
      <c r="F3223">
        <v>0.9</v>
      </c>
      <c r="G3223">
        <v>1026.5999999999999</v>
      </c>
      <c r="H3223">
        <v>91</v>
      </c>
      <c r="I3223" s="101" t="s">
        <v>38</v>
      </c>
      <c r="J3223" s="1">
        <f>DATEVALUE(RIGHT(jaar_zip[[#This Row],[YYYYMMDD]],2)&amp;"-"&amp;MID(jaar_zip[[#This Row],[YYYYMMDD]],5,2)&amp;"-"&amp;LEFT(jaar_zip[[#This Row],[YYYYMMDD]],4))</f>
        <v>45341</v>
      </c>
      <c r="K3223" s="101" t="str">
        <f>IF(AND(VALUE(MONTH(jaar_zip[[#This Row],[Datum]]))=1,VALUE(WEEKNUM(jaar_zip[[#This Row],[Datum]],21))&gt;51),RIGHT(YEAR(jaar_zip[[#This Row],[Datum]])-1,2),RIGHT(YEAR(jaar_zip[[#This Row],[Datum]]),2))&amp;"-"&amp; TEXT(WEEKNUM(jaar_zip[[#This Row],[Datum]],21),"00")</f>
        <v>24-08</v>
      </c>
      <c r="L3223" s="101">
        <f>MONTH(jaar_zip[[#This Row],[Datum]])</f>
        <v>2</v>
      </c>
      <c r="M3223" s="101">
        <f>IF(ISNUMBER(jaar_zip[[#This Row],[etmaaltemperatuur]]),IF(jaar_zip[[#This Row],[etmaaltemperatuur]]&lt;stookgrens,stookgrens-jaar_zip[[#This Row],[etmaaltemperatuur]],0),"")</f>
        <v>9.4</v>
      </c>
      <c r="N3223" s="101">
        <f>IF(ISNUMBER(jaar_zip[[#This Row],[graaddagen]]),IF(OR(MONTH(jaar_zip[[#This Row],[Datum]])=1,MONTH(jaar_zip[[#This Row],[Datum]])=2,MONTH(jaar_zip[[#This Row],[Datum]])=11,MONTH(jaar_zip[[#This Row],[Datum]])=12),1.1,IF(OR(MONTH(jaar_zip[[#This Row],[Datum]])=3,MONTH(jaar_zip[[#This Row],[Datum]])=10),1,0.8))*jaar_zip[[#This Row],[graaddagen]],"")</f>
        <v>10.340000000000002</v>
      </c>
      <c r="O3223" s="101">
        <f>IF(ISNUMBER(jaar_zip[[#This Row],[etmaaltemperatuur]]),IF(jaar_zip[[#This Row],[etmaaltemperatuur]]&gt;stookgrens,jaar_zip[[#This Row],[etmaaltemperatuur]]-stookgrens,0),"")</f>
        <v>0</v>
      </c>
    </row>
    <row r="3224" spans="1:15" x14ac:dyDescent="0.3">
      <c r="A3224">
        <v>348</v>
      </c>
      <c r="B3224">
        <v>20240220</v>
      </c>
      <c r="C3224">
        <v>5.8</v>
      </c>
      <c r="D3224">
        <v>8.5</v>
      </c>
      <c r="E3224">
        <v>542</v>
      </c>
      <c r="F3224">
        <v>0</v>
      </c>
      <c r="G3224">
        <v>1025.5999999999999</v>
      </c>
      <c r="H3224">
        <v>89</v>
      </c>
      <c r="I3224" s="101" t="s">
        <v>38</v>
      </c>
      <c r="J3224" s="1">
        <f>DATEVALUE(RIGHT(jaar_zip[[#This Row],[YYYYMMDD]],2)&amp;"-"&amp;MID(jaar_zip[[#This Row],[YYYYMMDD]],5,2)&amp;"-"&amp;LEFT(jaar_zip[[#This Row],[YYYYMMDD]],4))</f>
        <v>45342</v>
      </c>
      <c r="K3224" s="101" t="str">
        <f>IF(AND(VALUE(MONTH(jaar_zip[[#This Row],[Datum]]))=1,VALUE(WEEKNUM(jaar_zip[[#This Row],[Datum]],21))&gt;51),RIGHT(YEAR(jaar_zip[[#This Row],[Datum]])-1,2),RIGHT(YEAR(jaar_zip[[#This Row],[Datum]]),2))&amp;"-"&amp; TEXT(WEEKNUM(jaar_zip[[#This Row],[Datum]],21),"00")</f>
        <v>24-08</v>
      </c>
      <c r="L3224" s="101">
        <f>MONTH(jaar_zip[[#This Row],[Datum]])</f>
        <v>2</v>
      </c>
      <c r="M3224" s="101">
        <f>IF(ISNUMBER(jaar_zip[[#This Row],[etmaaltemperatuur]]),IF(jaar_zip[[#This Row],[etmaaltemperatuur]]&lt;stookgrens,stookgrens-jaar_zip[[#This Row],[etmaaltemperatuur]],0),"")</f>
        <v>9.5</v>
      </c>
      <c r="N3224" s="101">
        <f>IF(ISNUMBER(jaar_zip[[#This Row],[graaddagen]]),IF(OR(MONTH(jaar_zip[[#This Row],[Datum]])=1,MONTH(jaar_zip[[#This Row],[Datum]])=2,MONTH(jaar_zip[[#This Row],[Datum]])=11,MONTH(jaar_zip[[#This Row],[Datum]])=12),1.1,IF(OR(MONTH(jaar_zip[[#This Row],[Datum]])=3,MONTH(jaar_zip[[#This Row],[Datum]])=10),1,0.8))*jaar_zip[[#This Row],[graaddagen]],"")</f>
        <v>10.450000000000001</v>
      </c>
      <c r="O3224" s="101">
        <f>IF(ISNUMBER(jaar_zip[[#This Row],[etmaaltemperatuur]]),IF(jaar_zip[[#This Row],[etmaaltemperatuur]]&gt;stookgrens,jaar_zip[[#This Row],[etmaaltemperatuur]]-stookgrens,0),"")</f>
        <v>0</v>
      </c>
    </row>
    <row r="3225" spans="1:15" x14ac:dyDescent="0.3">
      <c r="A3225">
        <v>348</v>
      </c>
      <c r="B3225">
        <v>20240221</v>
      </c>
      <c r="C3225">
        <v>7.4</v>
      </c>
      <c r="D3225">
        <v>9.3000000000000007</v>
      </c>
      <c r="E3225">
        <v>305</v>
      </c>
      <c r="F3225">
        <v>5.4</v>
      </c>
      <c r="G3225">
        <v>1010</v>
      </c>
      <c r="H3225">
        <v>90</v>
      </c>
      <c r="I3225" s="101" t="s">
        <v>38</v>
      </c>
      <c r="J3225" s="1">
        <f>DATEVALUE(RIGHT(jaar_zip[[#This Row],[YYYYMMDD]],2)&amp;"-"&amp;MID(jaar_zip[[#This Row],[YYYYMMDD]],5,2)&amp;"-"&amp;LEFT(jaar_zip[[#This Row],[YYYYMMDD]],4))</f>
        <v>45343</v>
      </c>
      <c r="K3225" s="101" t="str">
        <f>IF(AND(VALUE(MONTH(jaar_zip[[#This Row],[Datum]]))=1,VALUE(WEEKNUM(jaar_zip[[#This Row],[Datum]],21))&gt;51),RIGHT(YEAR(jaar_zip[[#This Row],[Datum]])-1,2),RIGHT(YEAR(jaar_zip[[#This Row],[Datum]]),2))&amp;"-"&amp; TEXT(WEEKNUM(jaar_zip[[#This Row],[Datum]],21),"00")</f>
        <v>24-08</v>
      </c>
      <c r="L3225" s="101">
        <f>MONTH(jaar_zip[[#This Row],[Datum]])</f>
        <v>2</v>
      </c>
      <c r="M3225" s="101">
        <f>IF(ISNUMBER(jaar_zip[[#This Row],[etmaaltemperatuur]]),IF(jaar_zip[[#This Row],[etmaaltemperatuur]]&lt;stookgrens,stookgrens-jaar_zip[[#This Row],[etmaaltemperatuur]],0),"")</f>
        <v>8.6999999999999993</v>
      </c>
      <c r="N3225" s="101">
        <f>IF(ISNUMBER(jaar_zip[[#This Row],[graaddagen]]),IF(OR(MONTH(jaar_zip[[#This Row],[Datum]])=1,MONTH(jaar_zip[[#This Row],[Datum]])=2,MONTH(jaar_zip[[#This Row],[Datum]])=11,MONTH(jaar_zip[[#This Row],[Datum]])=12),1.1,IF(OR(MONTH(jaar_zip[[#This Row],[Datum]])=3,MONTH(jaar_zip[[#This Row],[Datum]])=10),1,0.8))*jaar_zip[[#This Row],[graaddagen]],"")</f>
        <v>9.57</v>
      </c>
      <c r="O3225" s="101">
        <f>IF(ISNUMBER(jaar_zip[[#This Row],[etmaaltemperatuur]]),IF(jaar_zip[[#This Row],[etmaaltemperatuur]]&gt;stookgrens,jaar_zip[[#This Row],[etmaaltemperatuur]]-stookgrens,0),"")</f>
        <v>0</v>
      </c>
    </row>
    <row r="3226" spans="1:15" x14ac:dyDescent="0.3">
      <c r="A3226">
        <v>348</v>
      </c>
      <c r="B3226">
        <v>20240222</v>
      </c>
      <c r="C3226">
        <v>7.9</v>
      </c>
      <c r="D3226">
        <v>9.6999999999999993</v>
      </c>
      <c r="E3226">
        <v>340</v>
      </c>
      <c r="F3226">
        <v>7.3</v>
      </c>
      <c r="G3226">
        <v>986</v>
      </c>
      <c r="H3226">
        <v>92</v>
      </c>
      <c r="I3226" s="101" t="s">
        <v>38</v>
      </c>
      <c r="J3226" s="1">
        <f>DATEVALUE(RIGHT(jaar_zip[[#This Row],[YYYYMMDD]],2)&amp;"-"&amp;MID(jaar_zip[[#This Row],[YYYYMMDD]],5,2)&amp;"-"&amp;LEFT(jaar_zip[[#This Row],[YYYYMMDD]],4))</f>
        <v>45344</v>
      </c>
      <c r="K3226" s="101" t="str">
        <f>IF(AND(VALUE(MONTH(jaar_zip[[#This Row],[Datum]]))=1,VALUE(WEEKNUM(jaar_zip[[#This Row],[Datum]],21))&gt;51),RIGHT(YEAR(jaar_zip[[#This Row],[Datum]])-1,2),RIGHT(YEAR(jaar_zip[[#This Row],[Datum]]),2))&amp;"-"&amp; TEXT(WEEKNUM(jaar_zip[[#This Row],[Datum]],21),"00")</f>
        <v>24-08</v>
      </c>
      <c r="L3226" s="101">
        <f>MONTH(jaar_zip[[#This Row],[Datum]])</f>
        <v>2</v>
      </c>
      <c r="M3226" s="101">
        <f>IF(ISNUMBER(jaar_zip[[#This Row],[etmaaltemperatuur]]),IF(jaar_zip[[#This Row],[etmaaltemperatuur]]&lt;stookgrens,stookgrens-jaar_zip[[#This Row],[etmaaltemperatuur]],0),"")</f>
        <v>8.3000000000000007</v>
      </c>
      <c r="N3226" s="101">
        <f>IF(ISNUMBER(jaar_zip[[#This Row],[graaddagen]]),IF(OR(MONTH(jaar_zip[[#This Row],[Datum]])=1,MONTH(jaar_zip[[#This Row],[Datum]])=2,MONTH(jaar_zip[[#This Row],[Datum]])=11,MONTH(jaar_zip[[#This Row],[Datum]])=12),1.1,IF(OR(MONTH(jaar_zip[[#This Row],[Datum]])=3,MONTH(jaar_zip[[#This Row],[Datum]])=10),1,0.8))*jaar_zip[[#This Row],[graaddagen]],"")</f>
        <v>9.1300000000000008</v>
      </c>
      <c r="O3226" s="101">
        <f>IF(ISNUMBER(jaar_zip[[#This Row],[etmaaltemperatuur]]),IF(jaar_zip[[#This Row],[etmaaltemperatuur]]&gt;stookgrens,jaar_zip[[#This Row],[etmaaltemperatuur]]-stookgrens,0),"")</f>
        <v>0</v>
      </c>
    </row>
    <row r="3227" spans="1:15" x14ac:dyDescent="0.3">
      <c r="A3227">
        <v>348</v>
      </c>
      <c r="B3227">
        <v>20240223</v>
      </c>
      <c r="C3227">
        <v>7.8</v>
      </c>
      <c r="D3227">
        <v>5.8</v>
      </c>
      <c r="E3227">
        <v>498</v>
      </c>
      <c r="F3227">
        <v>7.7</v>
      </c>
      <c r="G3227">
        <v>990.1</v>
      </c>
      <c r="H3227">
        <v>85</v>
      </c>
      <c r="I3227" s="101" t="s">
        <v>38</v>
      </c>
      <c r="J3227" s="1">
        <f>DATEVALUE(RIGHT(jaar_zip[[#This Row],[YYYYMMDD]],2)&amp;"-"&amp;MID(jaar_zip[[#This Row],[YYYYMMDD]],5,2)&amp;"-"&amp;LEFT(jaar_zip[[#This Row],[YYYYMMDD]],4))</f>
        <v>45345</v>
      </c>
      <c r="K3227" s="101" t="str">
        <f>IF(AND(VALUE(MONTH(jaar_zip[[#This Row],[Datum]]))=1,VALUE(WEEKNUM(jaar_zip[[#This Row],[Datum]],21))&gt;51),RIGHT(YEAR(jaar_zip[[#This Row],[Datum]])-1,2),RIGHT(YEAR(jaar_zip[[#This Row],[Datum]]),2))&amp;"-"&amp; TEXT(WEEKNUM(jaar_zip[[#This Row],[Datum]],21),"00")</f>
        <v>24-08</v>
      </c>
      <c r="L3227" s="101">
        <f>MONTH(jaar_zip[[#This Row],[Datum]])</f>
        <v>2</v>
      </c>
      <c r="M3227" s="101">
        <f>IF(ISNUMBER(jaar_zip[[#This Row],[etmaaltemperatuur]]),IF(jaar_zip[[#This Row],[etmaaltemperatuur]]&lt;stookgrens,stookgrens-jaar_zip[[#This Row],[etmaaltemperatuur]],0),"")</f>
        <v>12.2</v>
      </c>
      <c r="N3227" s="101">
        <f>IF(ISNUMBER(jaar_zip[[#This Row],[graaddagen]]),IF(OR(MONTH(jaar_zip[[#This Row],[Datum]])=1,MONTH(jaar_zip[[#This Row],[Datum]])=2,MONTH(jaar_zip[[#This Row],[Datum]])=11,MONTH(jaar_zip[[#This Row],[Datum]])=12),1.1,IF(OR(MONTH(jaar_zip[[#This Row],[Datum]])=3,MONTH(jaar_zip[[#This Row],[Datum]])=10),1,0.8))*jaar_zip[[#This Row],[graaddagen]],"")</f>
        <v>13.42</v>
      </c>
      <c r="O3227" s="101">
        <f>IF(ISNUMBER(jaar_zip[[#This Row],[etmaaltemperatuur]]),IF(jaar_zip[[#This Row],[etmaaltemperatuur]]&gt;stookgrens,jaar_zip[[#This Row],[etmaaltemperatuur]]-stookgrens,0),"")</f>
        <v>0</v>
      </c>
    </row>
    <row r="3228" spans="1:15" x14ac:dyDescent="0.3">
      <c r="A3228">
        <v>348</v>
      </c>
      <c r="B3228">
        <v>20240224</v>
      </c>
      <c r="C3228">
        <v>4.8</v>
      </c>
      <c r="D3228">
        <v>4.9000000000000004</v>
      </c>
      <c r="E3228">
        <v>367</v>
      </c>
      <c r="F3228">
        <v>1.1000000000000001</v>
      </c>
      <c r="G3228">
        <v>997.7</v>
      </c>
      <c r="H3228">
        <v>88</v>
      </c>
      <c r="I3228" s="101" t="s">
        <v>38</v>
      </c>
      <c r="J3228" s="1">
        <f>DATEVALUE(RIGHT(jaar_zip[[#This Row],[YYYYMMDD]],2)&amp;"-"&amp;MID(jaar_zip[[#This Row],[YYYYMMDD]],5,2)&amp;"-"&amp;LEFT(jaar_zip[[#This Row],[YYYYMMDD]],4))</f>
        <v>45346</v>
      </c>
      <c r="K3228" s="101" t="str">
        <f>IF(AND(VALUE(MONTH(jaar_zip[[#This Row],[Datum]]))=1,VALUE(WEEKNUM(jaar_zip[[#This Row],[Datum]],21))&gt;51),RIGHT(YEAR(jaar_zip[[#This Row],[Datum]])-1,2),RIGHT(YEAR(jaar_zip[[#This Row],[Datum]]),2))&amp;"-"&amp; TEXT(WEEKNUM(jaar_zip[[#This Row],[Datum]],21),"00")</f>
        <v>24-08</v>
      </c>
      <c r="L3228" s="101">
        <f>MONTH(jaar_zip[[#This Row],[Datum]])</f>
        <v>2</v>
      </c>
      <c r="M3228" s="101">
        <f>IF(ISNUMBER(jaar_zip[[#This Row],[etmaaltemperatuur]]),IF(jaar_zip[[#This Row],[etmaaltemperatuur]]&lt;stookgrens,stookgrens-jaar_zip[[#This Row],[etmaaltemperatuur]],0),"")</f>
        <v>13.1</v>
      </c>
      <c r="N3228" s="101">
        <f>IF(ISNUMBER(jaar_zip[[#This Row],[graaddagen]]),IF(OR(MONTH(jaar_zip[[#This Row],[Datum]])=1,MONTH(jaar_zip[[#This Row],[Datum]])=2,MONTH(jaar_zip[[#This Row],[Datum]])=11,MONTH(jaar_zip[[#This Row],[Datum]])=12),1.1,IF(OR(MONTH(jaar_zip[[#This Row],[Datum]])=3,MONTH(jaar_zip[[#This Row],[Datum]])=10),1,0.8))*jaar_zip[[#This Row],[graaddagen]],"")</f>
        <v>14.41</v>
      </c>
      <c r="O3228" s="101">
        <f>IF(ISNUMBER(jaar_zip[[#This Row],[etmaaltemperatuur]]),IF(jaar_zip[[#This Row],[etmaaltemperatuur]]&gt;stookgrens,jaar_zip[[#This Row],[etmaaltemperatuur]]-stookgrens,0),"")</f>
        <v>0</v>
      </c>
    </row>
    <row r="3229" spans="1:15" x14ac:dyDescent="0.3">
      <c r="A3229">
        <v>348</v>
      </c>
      <c r="B3229">
        <v>20240225</v>
      </c>
      <c r="C3229">
        <v>4</v>
      </c>
      <c r="D3229">
        <v>6.5</v>
      </c>
      <c r="E3229">
        <v>615</v>
      </c>
      <c r="F3229">
        <v>0.7</v>
      </c>
      <c r="G3229">
        <v>999.6</v>
      </c>
      <c r="H3229">
        <v>86</v>
      </c>
      <c r="I3229" s="101" t="s">
        <v>38</v>
      </c>
      <c r="J3229" s="1">
        <f>DATEVALUE(RIGHT(jaar_zip[[#This Row],[YYYYMMDD]],2)&amp;"-"&amp;MID(jaar_zip[[#This Row],[YYYYMMDD]],5,2)&amp;"-"&amp;LEFT(jaar_zip[[#This Row],[YYYYMMDD]],4))</f>
        <v>45347</v>
      </c>
      <c r="K3229" s="101" t="str">
        <f>IF(AND(VALUE(MONTH(jaar_zip[[#This Row],[Datum]]))=1,VALUE(WEEKNUM(jaar_zip[[#This Row],[Datum]],21))&gt;51),RIGHT(YEAR(jaar_zip[[#This Row],[Datum]])-1,2),RIGHT(YEAR(jaar_zip[[#This Row],[Datum]]),2))&amp;"-"&amp; TEXT(WEEKNUM(jaar_zip[[#This Row],[Datum]],21),"00")</f>
        <v>24-08</v>
      </c>
      <c r="L3229" s="101">
        <f>MONTH(jaar_zip[[#This Row],[Datum]])</f>
        <v>2</v>
      </c>
      <c r="M3229" s="101">
        <f>IF(ISNUMBER(jaar_zip[[#This Row],[etmaaltemperatuur]]),IF(jaar_zip[[#This Row],[etmaaltemperatuur]]&lt;stookgrens,stookgrens-jaar_zip[[#This Row],[etmaaltemperatuur]],0),"")</f>
        <v>11.5</v>
      </c>
      <c r="N3229" s="101">
        <f>IF(ISNUMBER(jaar_zip[[#This Row],[graaddagen]]),IF(OR(MONTH(jaar_zip[[#This Row],[Datum]])=1,MONTH(jaar_zip[[#This Row],[Datum]])=2,MONTH(jaar_zip[[#This Row],[Datum]])=11,MONTH(jaar_zip[[#This Row],[Datum]])=12),1.1,IF(OR(MONTH(jaar_zip[[#This Row],[Datum]])=3,MONTH(jaar_zip[[#This Row],[Datum]])=10),1,0.8))*jaar_zip[[#This Row],[graaddagen]],"")</f>
        <v>12.65</v>
      </c>
      <c r="O3229" s="101">
        <f>IF(ISNUMBER(jaar_zip[[#This Row],[etmaaltemperatuur]]),IF(jaar_zip[[#This Row],[etmaaltemperatuur]]&gt;stookgrens,jaar_zip[[#This Row],[etmaaltemperatuur]]-stookgrens,0),"")</f>
        <v>0</v>
      </c>
    </row>
    <row r="3230" spans="1:15" x14ac:dyDescent="0.3">
      <c r="A3230">
        <v>348</v>
      </c>
      <c r="B3230">
        <v>20240226</v>
      </c>
      <c r="C3230">
        <v>6.4</v>
      </c>
      <c r="D3230">
        <v>5.3</v>
      </c>
      <c r="E3230">
        <v>255</v>
      </c>
      <c r="F3230">
        <v>1.1000000000000001</v>
      </c>
      <c r="G3230">
        <v>1006.9</v>
      </c>
      <c r="H3230">
        <v>84</v>
      </c>
      <c r="I3230" s="101" t="s">
        <v>38</v>
      </c>
      <c r="J3230" s="1">
        <f>DATEVALUE(RIGHT(jaar_zip[[#This Row],[YYYYMMDD]],2)&amp;"-"&amp;MID(jaar_zip[[#This Row],[YYYYMMDD]],5,2)&amp;"-"&amp;LEFT(jaar_zip[[#This Row],[YYYYMMDD]],4))</f>
        <v>45348</v>
      </c>
      <c r="K3230" s="101" t="str">
        <f>IF(AND(VALUE(MONTH(jaar_zip[[#This Row],[Datum]]))=1,VALUE(WEEKNUM(jaar_zip[[#This Row],[Datum]],21))&gt;51),RIGHT(YEAR(jaar_zip[[#This Row],[Datum]])-1,2),RIGHT(YEAR(jaar_zip[[#This Row],[Datum]]),2))&amp;"-"&amp; TEXT(WEEKNUM(jaar_zip[[#This Row],[Datum]],21),"00")</f>
        <v>24-09</v>
      </c>
      <c r="L3230" s="101">
        <f>MONTH(jaar_zip[[#This Row],[Datum]])</f>
        <v>2</v>
      </c>
      <c r="M3230" s="101">
        <f>IF(ISNUMBER(jaar_zip[[#This Row],[etmaaltemperatuur]]),IF(jaar_zip[[#This Row],[etmaaltemperatuur]]&lt;stookgrens,stookgrens-jaar_zip[[#This Row],[etmaaltemperatuur]],0),"")</f>
        <v>12.7</v>
      </c>
      <c r="N3230" s="101">
        <f>IF(ISNUMBER(jaar_zip[[#This Row],[graaddagen]]),IF(OR(MONTH(jaar_zip[[#This Row],[Datum]])=1,MONTH(jaar_zip[[#This Row],[Datum]])=2,MONTH(jaar_zip[[#This Row],[Datum]])=11,MONTH(jaar_zip[[#This Row],[Datum]])=12),1.1,IF(OR(MONTH(jaar_zip[[#This Row],[Datum]])=3,MONTH(jaar_zip[[#This Row],[Datum]])=10),1,0.8))*jaar_zip[[#This Row],[graaddagen]],"")</f>
        <v>13.97</v>
      </c>
      <c r="O3230" s="101">
        <f>IF(ISNUMBER(jaar_zip[[#This Row],[etmaaltemperatuur]]),IF(jaar_zip[[#This Row],[etmaaltemperatuur]]&gt;stookgrens,jaar_zip[[#This Row],[etmaaltemperatuur]]-stookgrens,0),"")</f>
        <v>0</v>
      </c>
    </row>
    <row r="3231" spans="1:15" x14ac:dyDescent="0.3">
      <c r="A3231">
        <v>348</v>
      </c>
      <c r="B3231">
        <v>20240227</v>
      </c>
      <c r="C3231">
        <v>2.8</v>
      </c>
      <c r="D3231">
        <v>4.5999999999999996</v>
      </c>
      <c r="E3231">
        <v>1134</v>
      </c>
      <c r="F3231">
        <v>0</v>
      </c>
      <c r="G3231">
        <v>1018.8</v>
      </c>
      <c r="H3231">
        <v>84</v>
      </c>
      <c r="I3231" s="101" t="s">
        <v>38</v>
      </c>
      <c r="J3231" s="1">
        <f>DATEVALUE(RIGHT(jaar_zip[[#This Row],[YYYYMMDD]],2)&amp;"-"&amp;MID(jaar_zip[[#This Row],[YYYYMMDD]],5,2)&amp;"-"&amp;LEFT(jaar_zip[[#This Row],[YYYYMMDD]],4))</f>
        <v>45349</v>
      </c>
      <c r="K3231" s="101" t="str">
        <f>IF(AND(VALUE(MONTH(jaar_zip[[#This Row],[Datum]]))=1,VALUE(WEEKNUM(jaar_zip[[#This Row],[Datum]],21))&gt;51),RIGHT(YEAR(jaar_zip[[#This Row],[Datum]])-1,2),RIGHT(YEAR(jaar_zip[[#This Row],[Datum]]),2))&amp;"-"&amp; TEXT(WEEKNUM(jaar_zip[[#This Row],[Datum]],21),"00")</f>
        <v>24-09</v>
      </c>
      <c r="L3231" s="101">
        <f>MONTH(jaar_zip[[#This Row],[Datum]])</f>
        <v>2</v>
      </c>
      <c r="M3231" s="101">
        <f>IF(ISNUMBER(jaar_zip[[#This Row],[etmaaltemperatuur]]),IF(jaar_zip[[#This Row],[etmaaltemperatuur]]&lt;stookgrens,stookgrens-jaar_zip[[#This Row],[etmaaltemperatuur]],0),"")</f>
        <v>13.4</v>
      </c>
      <c r="N3231" s="101">
        <f>IF(ISNUMBER(jaar_zip[[#This Row],[graaddagen]]),IF(OR(MONTH(jaar_zip[[#This Row],[Datum]])=1,MONTH(jaar_zip[[#This Row],[Datum]])=2,MONTH(jaar_zip[[#This Row],[Datum]])=11,MONTH(jaar_zip[[#This Row],[Datum]])=12),1.1,IF(OR(MONTH(jaar_zip[[#This Row],[Datum]])=3,MONTH(jaar_zip[[#This Row],[Datum]])=10),1,0.8))*jaar_zip[[#This Row],[graaddagen]],"")</f>
        <v>14.740000000000002</v>
      </c>
      <c r="O3231" s="101">
        <f>IF(ISNUMBER(jaar_zip[[#This Row],[etmaaltemperatuur]]),IF(jaar_zip[[#This Row],[etmaaltemperatuur]]&gt;stookgrens,jaar_zip[[#This Row],[etmaaltemperatuur]]-stookgrens,0),"")</f>
        <v>0</v>
      </c>
    </row>
    <row r="3232" spans="1:15" x14ac:dyDescent="0.3">
      <c r="A3232">
        <v>348</v>
      </c>
      <c r="B3232">
        <v>20240228</v>
      </c>
      <c r="C3232">
        <v>4</v>
      </c>
      <c r="D3232">
        <v>6.3</v>
      </c>
      <c r="E3232">
        <v>544</v>
      </c>
      <c r="F3232">
        <v>0.1</v>
      </c>
      <c r="G3232">
        <v>1019.3</v>
      </c>
      <c r="H3232">
        <v>91</v>
      </c>
      <c r="I3232" s="101" t="s">
        <v>38</v>
      </c>
      <c r="J3232" s="1">
        <f>DATEVALUE(RIGHT(jaar_zip[[#This Row],[YYYYMMDD]],2)&amp;"-"&amp;MID(jaar_zip[[#This Row],[YYYYMMDD]],5,2)&amp;"-"&amp;LEFT(jaar_zip[[#This Row],[YYYYMMDD]],4))</f>
        <v>45350</v>
      </c>
      <c r="K3232" s="101" t="str">
        <f>IF(AND(VALUE(MONTH(jaar_zip[[#This Row],[Datum]]))=1,VALUE(WEEKNUM(jaar_zip[[#This Row],[Datum]],21))&gt;51),RIGHT(YEAR(jaar_zip[[#This Row],[Datum]])-1,2),RIGHT(YEAR(jaar_zip[[#This Row],[Datum]]),2))&amp;"-"&amp; TEXT(WEEKNUM(jaar_zip[[#This Row],[Datum]],21),"00")</f>
        <v>24-09</v>
      </c>
      <c r="L3232" s="101">
        <f>MONTH(jaar_zip[[#This Row],[Datum]])</f>
        <v>2</v>
      </c>
      <c r="M3232" s="101">
        <f>IF(ISNUMBER(jaar_zip[[#This Row],[etmaaltemperatuur]]),IF(jaar_zip[[#This Row],[etmaaltemperatuur]]&lt;stookgrens,stookgrens-jaar_zip[[#This Row],[etmaaltemperatuur]],0),"")</f>
        <v>11.7</v>
      </c>
      <c r="N3232" s="101">
        <f>IF(ISNUMBER(jaar_zip[[#This Row],[graaddagen]]),IF(OR(MONTH(jaar_zip[[#This Row],[Datum]])=1,MONTH(jaar_zip[[#This Row],[Datum]])=2,MONTH(jaar_zip[[#This Row],[Datum]])=11,MONTH(jaar_zip[[#This Row],[Datum]])=12),1.1,IF(OR(MONTH(jaar_zip[[#This Row],[Datum]])=3,MONTH(jaar_zip[[#This Row],[Datum]])=10),1,0.8))*jaar_zip[[#This Row],[graaddagen]],"")</f>
        <v>12.870000000000001</v>
      </c>
      <c r="O3232" s="101">
        <f>IF(ISNUMBER(jaar_zip[[#This Row],[etmaaltemperatuur]]),IF(jaar_zip[[#This Row],[etmaaltemperatuur]]&gt;stookgrens,jaar_zip[[#This Row],[etmaaltemperatuur]]-stookgrens,0),"")</f>
        <v>0</v>
      </c>
    </row>
    <row r="3233" spans="1:15" x14ac:dyDescent="0.3">
      <c r="A3233">
        <v>348</v>
      </c>
      <c r="B3233">
        <v>20240229</v>
      </c>
      <c r="C3233">
        <v>6.1</v>
      </c>
      <c r="D3233">
        <v>8.1</v>
      </c>
      <c r="E3233">
        <v>204</v>
      </c>
      <c r="F3233">
        <v>7.4</v>
      </c>
      <c r="G3233">
        <v>1007.4</v>
      </c>
      <c r="H3233">
        <v>96</v>
      </c>
      <c r="I3233" s="101" t="s">
        <v>38</v>
      </c>
      <c r="J3233" s="1">
        <f>DATEVALUE(RIGHT(jaar_zip[[#This Row],[YYYYMMDD]],2)&amp;"-"&amp;MID(jaar_zip[[#This Row],[YYYYMMDD]],5,2)&amp;"-"&amp;LEFT(jaar_zip[[#This Row],[YYYYMMDD]],4))</f>
        <v>45351</v>
      </c>
      <c r="K3233" s="101" t="str">
        <f>IF(AND(VALUE(MONTH(jaar_zip[[#This Row],[Datum]]))=1,VALUE(WEEKNUM(jaar_zip[[#This Row],[Datum]],21))&gt;51),RIGHT(YEAR(jaar_zip[[#This Row],[Datum]])-1,2),RIGHT(YEAR(jaar_zip[[#This Row],[Datum]]),2))&amp;"-"&amp; TEXT(WEEKNUM(jaar_zip[[#This Row],[Datum]],21),"00")</f>
        <v>24-09</v>
      </c>
      <c r="L3233" s="101">
        <f>MONTH(jaar_zip[[#This Row],[Datum]])</f>
        <v>2</v>
      </c>
      <c r="M3233" s="101">
        <f>IF(ISNUMBER(jaar_zip[[#This Row],[etmaaltemperatuur]]),IF(jaar_zip[[#This Row],[etmaaltemperatuur]]&lt;stookgrens,stookgrens-jaar_zip[[#This Row],[etmaaltemperatuur]],0),"")</f>
        <v>9.9</v>
      </c>
      <c r="N3233" s="101">
        <f>IF(ISNUMBER(jaar_zip[[#This Row],[graaddagen]]),IF(OR(MONTH(jaar_zip[[#This Row],[Datum]])=1,MONTH(jaar_zip[[#This Row],[Datum]])=2,MONTH(jaar_zip[[#This Row],[Datum]])=11,MONTH(jaar_zip[[#This Row],[Datum]])=12),1.1,IF(OR(MONTH(jaar_zip[[#This Row],[Datum]])=3,MONTH(jaar_zip[[#This Row],[Datum]])=10),1,0.8))*jaar_zip[[#This Row],[graaddagen]],"")</f>
        <v>10.89</v>
      </c>
      <c r="O3233" s="101">
        <f>IF(ISNUMBER(jaar_zip[[#This Row],[etmaaltemperatuur]]),IF(jaar_zip[[#This Row],[etmaaltemperatuur]]&gt;stookgrens,jaar_zip[[#This Row],[etmaaltemperatuur]]-stookgrens,0),"")</f>
        <v>0</v>
      </c>
    </row>
    <row r="3234" spans="1:15" x14ac:dyDescent="0.3">
      <c r="A3234">
        <v>348</v>
      </c>
      <c r="B3234">
        <v>20240301</v>
      </c>
      <c r="C3234">
        <v>6.3</v>
      </c>
      <c r="D3234">
        <v>7.7</v>
      </c>
      <c r="E3234">
        <v>705</v>
      </c>
      <c r="F3234">
        <v>0.7</v>
      </c>
      <c r="G3234">
        <v>1000</v>
      </c>
      <c r="H3234">
        <v>83</v>
      </c>
      <c r="I3234" s="101" t="s">
        <v>38</v>
      </c>
      <c r="J3234" s="1">
        <f>DATEVALUE(RIGHT(jaar_zip[[#This Row],[YYYYMMDD]],2)&amp;"-"&amp;MID(jaar_zip[[#This Row],[YYYYMMDD]],5,2)&amp;"-"&amp;LEFT(jaar_zip[[#This Row],[YYYYMMDD]],4))</f>
        <v>45352</v>
      </c>
      <c r="K3234" s="101" t="str">
        <f>IF(AND(VALUE(MONTH(jaar_zip[[#This Row],[Datum]]))=1,VALUE(WEEKNUM(jaar_zip[[#This Row],[Datum]],21))&gt;51),RIGHT(YEAR(jaar_zip[[#This Row],[Datum]])-1,2),RIGHT(YEAR(jaar_zip[[#This Row],[Datum]]),2))&amp;"-"&amp; TEXT(WEEKNUM(jaar_zip[[#This Row],[Datum]],21),"00")</f>
        <v>24-09</v>
      </c>
      <c r="L3234" s="101">
        <f>MONTH(jaar_zip[[#This Row],[Datum]])</f>
        <v>3</v>
      </c>
      <c r="M3234" s="101">
        <f>IF(ISNUMBER(jaar_zip[[#This Row],[etmaaltemperatuur]]),IF(jaar_zip[[#This Row],[etmaaltemperatuur]]&lt;stookgrens,stookgrens-jaar_zip[[#This Row],[etmaaltemperatuur]],0),"")</f>
        <v>10.3</v>
      </c>
      <c r="N3234" s="101">
        <f>IF(ISNUMBER(jaar_zip[[#This Row],[graaddagen]]),IF(OR(MONTH(jaar_zip[[#This Row],[Datum]])=1,MONTH(jaar_zip[[#This Row],[Datum]])=2,MONTH(jaar_zip[[#This Row],[Datum]])=11,MONTH(jaar_zip[[#This Row],[Datum]])=12),1.1,IF(OR(MONTH(jaar_zip[[#This Row],[Datum]])=3,MONTH(jaar_zip[[#This Row],[Datum]])=10),1,0.8))*jaar_zip[[#This Row],[graaddagen]],"")</f>
        <v>10.3</v>
      </c>
      <c r="O3234" s="101">
        <f>IF(ISNUMBER(jaar_zip[[#This Row],[etmaaltemperatuur]]),IF(jaar_zip[[#This Row],[etmaaltemperatuur]]&gt;stookgrens,jaar_zip[[#This Row],[etmaaltemperatuur]]-stookgrens,0),"")</f>
        <v>0</v>
      </c>
    </row>
    <row r="3235" spans="1:15" x14ac:dyDescent="0.3">
      <c r="A3235">
        <v>348</v>
      </c>
      <c r="B3235">
        <v>20240302</v>
      </c>
      <c r="C3235">
        <v>5.5</v>
      </c>
      <c r="D3235">
        <v>9.1999999999999993</v>
      </c>
      <c r="E3235">
        <v>1073</v>
      </c>
      <c r="F3235">
        <v>0.4</v>
      </c>
      <c r="G3235">
        <v>998.8</v>
      </c>
      <c r="H3235">
        <v>74</v>
      </c>
      <c r="I3235" s="101" t="s">
        <v>38</v>
      </c>
      <c r="J3235" s="1">
        <f>DATEVALUE(RIGHT(jaar_zip[[#This Row],[YYYYMMDD]],2)&amp;"-"&amp;MID(jaar_zip[[#This Row],[YYYYMMDD]],5,2)&amp;"-"&amp;LEFT(jaar_zip[[#This Row],[YYYYMMDD]],4))</f>
        <v>45353</v>
      </c>
      <c r="K3235" s="101" t="str">
        <f>IF(AND(VALUE(MONTH(jaar_zip[[#This Row],[Datum]]))=1,VALUE(WEEKNUM(jaar_zip[[#This Row],[Datum]],21))&gt;51),RIGHT(YEAR(jaar_zip[[#This Row],[Datum]])-1,2),RIGHT(YEAR(jaar_zip[[#This Row],[Datum]]),2))&amp;"-"&amp; TEXT(WEEKNUM(jaar_zip[[#This Row],[Datum]],21),"00")</f>
        <v>24-09</v>
      </c>
      <c r="L3235" s="101">
        <f>MONTH(jaar_zip[[#This Row],[Datum]])</f>
        <v>3</v>
      </c>
      <c r="M3235" s="101">
        <f>IF(ISNUMBER(jaar_zip[[#This Row],[etmaaltemperatuur]]),IF(jaar_zip[[#This Row],[etmaaltemperatuur]]&lt;stookgrens,stookgrens-jaar_zip[[#This Row],[etmaaltemperatuur]],0),"")</f>
        <v>8.8000000000000007</v>
      </c>
      <c r="N3235" s="101">
        <f>IF(ISNUMBER(jaar_zip[[#This Row],[graaddagen]]),IF(OR(MONTH(jaar_zip[[#This Row],[Datum]])=1,MONTH(jaar_zip[[#This Row],[Datum]])=2,MONTH(jaar_zip[[#This Row],[Datum]])=11,MONTH(jaar_zip[[#This Row],[Datum]])=12),1.1,IF(OR(MONTH(jaar_zip[[#This Row],[Datum]])=3,MONTH(jaar_zip[[#This Row],[Datum]])=10),1,0.8))*jaar_zip[[#This Row],[graaddagen]],"")</f>
        <v>8.8000000000000007</v>
      </c>
      <c r="O3235" s="101">
        <f>IF(ISNUMBER(jaar_zip[[#This Row],[etmaaltemperatuur]]),IF(jaar_zip[[#This Row],[etmaaltemperatuur]]&gt;stookgrens,jaar_zip[[#This Row],[etmaaltemperatuur]]-stookgrens,0),"")</f>
        <v>0</v>
      </c>
    </row>
    <row r="3236" spans="1:15" x14ac:dyDescent="0.3">
      <c r="A3236">
        <v>348</v>
      </c>
      <c r="B3236">
        <v>20240303</v>
      </c>
      <c r="C3236">
        <v>3.5</v>
      </c>
      <c r="D3236">
        <v>10.5</v>
      </c>
      <c r="E3236">
        <v>864</v>
      </c>
      <c r="F3236">
        <v>-0.1</v>
      </c>
      <c r="G3236">
        <v>1001.8</v>
      </c>
      <c r="H3236">
        <v>79</v>
      </c>
      <c r="I3236" s="101" t="s">
        <v>38</v>
      </c>
      <c r="J3236" s="1">
        <f>DATEVALUE(RIGHT(jaar_zip[[#This Row],[YYYYMMDD]],2)&amp;"-"&amp;MID(jaar_zip[[#This Row],[YYYYMMDD]],5,2)&amp;"-"&amp;LEFT(jaar_zip[[#This Row],[YYYYMMDD]],4))</f>
        <v>45354</v>
      </c>
      <c r="K3236" s="101" t="str">
        <f>IF(AND(VALUE(MONTH(jaar_zip[[#This Row],[Datum]]))=1,VALUE(WEEKNUM(jaar_zip[[#This Row],[Datum]],21))&gt;51),RIGHT(YEAR(jaar_zip[[#This Row],[Datum]])-1,2),RIGHT(YEAR(jaar_zip[[#This Row],[Datum]]),2))&amp;"-"&amp; TEXT(WEEKNUM(jaar_zip[[#This Row],[Datum]],21),"00")</f>
        <v>24-09</v>
      </c>
      <c r="L3236" s="101">
        <f>MONTH(jaar_zip[[#This Row],[Datum]])</f>
        <v>3</v>
      </c>
      <c r="M3236" s="101">
        <f>IF(ISNUMBER(jaar_zip[[#This Row],[etmaaltemperatuur]]),IF(jaar_zip[[#This Row],[etmaaltemperatuur]]&lt;stookgrens,stookgrens-jaar_zip[[#This Row],[etmaaltemperatuur]],0),"")</f>
        <v>7.5</v>
      </c>
      <c r="N3236" s="101">
        <f>IF(ISNUMBER(jaar_zip[[#This Row],[graaddagen]]),IF(OR(MONTH(jaar_zip[[#This Row],[Datum]])=1,MONTH(jaar_zip[[#This Row],[Datum]])=2,MONTH(jaar_zip[[#This Row],[Datum]])=11,MONTH(jaar_zip[[#This Row],[Datum]])=12),1.1,IF(OR(MONTH(jaar_zip[[#This Row],[Datum]])=3,MONTH(jaar_zip[[#This Row],[Datum]])=10),1,0.8))*jaar_zip[[#This Row],[graaddagen]],"")</f>
        <v>7.5</v>
      </c>
      <c r="O3236" s="101">
        <f>IF(ISNUMBER(jaar_zip[[#This Row],[etmaaltemperatuur]]),IF(jaar_zip[[#This Row],[etmaaltemperatuur]]&gt;stookgrens,jaar_zip[[#This Row],[etmaaltemperatuur]]-stookgrens,0),"")</f>
        <v>0</v>
      </c>
    </row>
    <row r="3237" spans="1:15" x14ac:dyDescent="0.3">
      <c r="A3237">
        <v>348</v>
      </c>
      <c r="B3237">
        <v>20240304</v>
      </c>
      <c r="C3237">
        <v>2.5</v>
      </c>
      <c r="D3237">
        <v>7.8</v>
      </c>
      <c r="E3237">
        <v>1147</v>
      </c>
      <c r="F3237">
        <v>0</v>
      </c>
      <c r="G3237">
        <v>1011.6</v>
      </c>
      <c r="H3237">
        <v>80</v>
      </c>
      <c r="I3237" s="101" t="s">
        <v>38</v>
      </c>
      <c r="J3237" s="1">
        <f>DATEVALUE(RIGHT(jaar_zip[[#This Row],[YYYYMMDD]],2)&amp;"-"&amp;MID(jaar_zip[[#This Row],[YYYYMMDD]],5,2)&amp;"-"&amp;LEFT(jaar_zip[[#This Row],[YYYYMMDD]],4))</f>
        <v>45355</v>
      </c>
      <c r="K3237" s="101" t="str">
        <f>IF(AND(VALUE(MONTH(jaar_zip[[#This Row],[Datum]]))=1,VALUE(WEEKNUM(jaar_zip[[#This Row],[Datum]],21))&gt;51),RIGHT(YEAR(jaar_zip[[#This Row],[Datum]])-1,2),RIGHT(YEAR(jaar_zip[[#This Row],[Datum]]),2))&amp;"-"&amp; TEXT(WEEKNUM(jaar_zip[[#This Row],[Datum]],21),"00")</f>
        <v>24-10</v>
      </c>
      <c r="L3237" s="101">
        <f>MONTH(jaar_zip[[#This Row],[Datum]])</f>
        <v>3</v>
      </c>
      <c r="M3237" s="101">
        <f>IF(ISNUMBER(jaar_zip[[#This Row],[etmaaltemperatuur]]),IF(jaar_zip[[#This Row],[etmaaltemperatuur]]&lt;stookgrens,stookgrens-jaar_zip[[#This Row],[etmaaltemperatuur]],0),"")</f>
        <v>10.199999999999999</v>
      </c>
      <c r="N3237" s="101">
        <f>IF(ISNUMBER(jaar_zip[[#This Row],[graaddagen]]),IF(OR(MONTH(jaar_zip[[#This Row],[Datum]])=1,MONTH(jaar_zip[[#This Row],[Datum]])=2,MONTH(jaar_zip[[#This Row],[Datum]])=11,MONTH(jaar_zip[[#This Row],[Datum]])=12),1.1,IF(OR(MONTH(jaar_zip[[#This Row],[Datum]])=3,MONTH(jaar_zip[[#This Row],[Datum]])=10),1,0.8))*jaar_zip[[#This Row],[graaddagen]],"")</f>
        <v>10.199999999999999</v>
      </c>
      <c r="O3237" s="101">
        <f>IF(ISNUMBER(jaar_zip[[#This Row],[etmaaltemperatuur]]),IF(jaar_zip[[#This Row],[etmaaltemperatuur]]&gt;stookgrens,jaar_zip[[#This Row],[etmaaltemperatuur]]-stookgrens,0),"")</f>
        <v>0</v>
      </c>
    </row>
    <row r="3238" spans="1:15" x14ac:dyDescent="0.3">
      <c r="A3238">
        <v>348</v>
      </c>
      <c r="B3238">
        <v>20240305</v>
      </c>
      <c r="C3238">
        <v>1.8</v>
      </c>
      <c r="D3238">
        <v>6.9</v>
      </c>
      <c r="E3238">
        <v>328</v>
      </c>
      <c r="F3238">
        <v>-0.1</v>
      </c>
      <c r="G3238">
        <v>1014.6</v>
      </c>
      <c r="H3238">
        <v>90</v>
      </c>
      <c r="I3238" s="101" t="s">
        <v>38</v>
      </c>
      <c r="J3238" s="1">
        <f>DATEVALUE(RIGHT(jaar_zip[[#This Row],[YYYYMMDD]],2)&amp;"-"&amp;MID(jaar_zip[[#This Row],[YYYYMMDD]],5,2)&amp;"-"&amp;LEFT(jaar_zip[[#This Row],[YYYYMMDD]],4))</f>
        <v>45356</v>
      </c>
      <c r="K3238" s="101" t="str">
        <f>IF(AND(VALUE(MONTH(jaar_zip[[#This Row],[Datum]]))=1,VALUE(WEEKNUM(jaar_zip[[#This Row],[Datum]],21))&gt;51),RIGHT(YEAR(jaar_zip[[#This Row],[Datum]])-1,2),RIGHT(YEAR(jaar_zip[[#This Row],[Datum]]),2))&amp;"-"&amp; TEXT(WEEKNUM(jaar_zip[[#This Row],[Datum]],21),"00")</f>
        <v>24-10</v>
      </c>
      <c r="L3238" s="101">
        <f>MONTH(jaar_zip[[#This Row],[Datum]])</f>
        <v>3</v>
      </c>
      <c r="M3238" s="101">
        <f>IF(ISNUMBER(jaar_zip[[#This Row],[etmaaltemperatuur]]),IF(jaar_zip[[#This Row],[etmaaltemperatuur]]&lt;stookgrens,stookgrens-jaar_zip[[#This Row],[etmaaltemperatuur]],0),"")</f>
        <v>11.1</v>
      </c>
      <c r="N3238" s="101">
        <f>IF(ISNUMBER(jaar_zip[[#This Row],[graaddagen]]),IF(OR(MONTH(jaar_zip[[#This Row],[Datum]])=1,MONTH(jaar_zip[[#This Row],[Datum]])=2,MONTH(jaar_zip[[#This Row],[Datum]])=11,MONTH(jaar_zip[[#This Row],[Datum]])=12),1.1,IF(OR(MONTH(jaar_zip[[#This Row],[Datum]])=3,MONTH(jaar_zip[[#This Row],[Datum]])=10),1,0.8))*jaar_zip[[#This Row],[graaddagen]],"")</f>
        <v>11.1</v>
      </c>
      <c r="O3238" s="101">
        <f>IF(ISNUMBER(jaar_zip[[#This Row],[etmaaltemperatuur]]),IF(jaar_zip[[#This Row],[etmaaltemperatuur]]&gt;stookgrens,jaar_zip[[#This Row],[etmaaltemperatuur]]-stookgrens,0),"")</f>
        <v>0</v>
      </c>
    </row>
    <row r="3239" spans="1:15" x14ac:dyDescent="0.3">
      <c r="A3239">
        <v>348</v>
      </c>
      <c r="B3239">
        <v>20240306</v>
      </c>
      <c r="C3239">
        <v>1.9</v>
      </c>
      <c r="D3239">
        <v>7.1</v>
      </c>
      <c r="E3239">
        <v>1227</v>
      </c>
      <c r="F3239">
        <v>0</v>
      </c>
      <c r="G3239">
        <v>1022.7</v>
      </c>
      <c r="H3239">
        <v>88</v>
      </c>
      <c r="I3239" s="101" t="s">
        <v>38</v>
      </c>
      <c r="J3239" s="1">
        <f>DATEVALUE(RIGHT(jaar_zip[[#This Row],[YYYYMMDD]],2)&amp;"-"&amp;MID(jaar_zip[[#This Row],[YYYYMMDD]],5,2)&amp;"-"&amp;LEFT(jaar_zip[[#This Row],[YYYYMMDD]],4))</f>
        <v>45357</v>
      </c>
      <c r="K3239" s="101" t="str">
        <f>IF(AND(VALUE(MONTH(jaar_zip[[#This Row],[Datum]]))=1,VALUE(WEEKNUM(jaar_zip[[#This Row],[Datum]],21))&gt;51),RIGHT(YEAR(jaar_zip[[#This Row],[Datum]])-1,2),RIGHT(YEAR(jaar_zip[[#This Row],[Datum]]),2))&amp;"-"&amp; TEXT(WEEKNUM(jaar_zip[[#This Row],[Datum]],21),"00")</f>
        <v>24-10</v>
      </c>
      <c r="L3239" s="101">
        <f>MONTH(jaar_zip[[#This Row],[Datum]])</f>
        <v>3</v>
      </c>
      <c r="M3239" s="101">
        <f>IF(ISNUMBER(jaar_zip[[#This Row],[etmaaltemperatuur]]),IF(jaar_zip[[#This Row],[etmaaltemperatuur]]&lt;stookgrens,stookgrens-jaar_zip[[#This Row],[etmaaltemperatuur]],0),"")</f>
        <v>10.9</v>
      </c>
      <c r="N3239" s="101">
        <f>IF(ISNUMBER(jaar_zip[[#This Row],[graaddagen]]),IF(OR(MONTH(jaar_zip[[#This Row],[Datum]])=1,MONTH(jaar_zip[[#This Row],[Datum]])=2,MONTH(jaar_zip[[#This Row],[Datum]])=11,MONTH(jaar_zip[[#This Row],[Datum]])=12),1.1,IF(OR(MONTH(jaar_zip[[#This Row],[Datum]])=3,MONTH(jaar_zip[[#This Row],[Datum]])=10),1,0.8))*jaar_zip[[#This Row],[graaddagen]],"")</f>
        <v>10.9</v>
      </c>
      <c r="O3239" s="101">
        <f>IF(ISNUMBER(jaar_zip[[#This Row],[etmaaltemperatuur]]),IF(jaar_zip[[#This Row],[etmaaltemperatuur]]&gt;stookgrens,jaar_zip[[#This Row],[etmaaltemperatuur]]-stookgrens,0),"")</f>
        <v>0</v>
      </c>
    </row>
    <row r="3240" spans="1:15" x14ac:dyDescent="0.3">
      <c r="A3240">
        <v>348</v>
      </c>
      <c r="B3240">
        <v>20240307</v>
      </c>
      <c r="C3240">
        <v>4.5</v>
      </c>
      <c r="D3240">
        <v>5.5</v>
      </c>
      <c r="E3240">
        <v>1234</v>
      </c>
      <c r="F3240">
        <v>0</v>
      </c>
      <c r="G3240">
        <v>1022.6</v>
      </c>
      <c r="H3240">
        <v>81</v>
      </c>
      <c r="I3240" s="101" t="s">
        <v>38</v>
      </c>
      <c r="J3240" s="1">
        <f>DATEVALUE(RIGHT(jaar_zip[[#This Row],[YYYYMMDD]],2)&amp;"-"&amp;MID(jaar_zip[[#This Row],[YYYYMMDD]],5,2)&amp;"-"&amp;LEFT(jaar_zip[[#This Row],[YYYYMMDD]],4))</f>
        <v>45358</v>
      </c>
      <c r="K3240" s="101" t="str">
        <f>IF(AND(VALUE(MONTH(jaar_zip[[#This Row],[Datum]]))=1,VALUE(WEEKNUM(jaar_zip[[#This Row],[Datum]],21))&gt;51),RIGHT(YEAR(jaar_zip[[#This Row],[Datum]])-1,2),RIGHT(YEAR(jaar_zip[[#This Row],[Datum]]),2))&amp;"-"&amp; TEXT(WEEKNUM(jaar_zip[[#This Row],[Datum]],21),"00")</f>
        <v>24-10</v>
      </c>
      <c r="L3240" s="101">
        <f>MONTH(jaar_zip[[#This Row],[Datum]])</f>
        <v>3</v>
      </c>
      <c r="M3240" s="101">
        <f>IF(ISNUMBER(jaar_zip[[#This Row],[etmaaltemperatuur]]),IF(jaar_zip[[#This Row],[etmaaltemperatuur]]&lt;stookgrens,stookgrens-jaar_zip[[#This Row],[etmaaltemperatuur]],0),"")</f>
        <v>12.5</v>
      </c>
      <c r="N3240" s="101">
        <f>IF(ISNUMBER(jaar_zip[[#This Row],[graaddagen]]),IF(OR(MONTH(jaar_zip[[#This Row],[Datum]])=1,MONTH(jaar_zip[[#This Row],[Datum]])=2,MONTH(jaar_zip[[#This Row],[Datum]])=11,MONTH(jaar_zip[[#This Row],[Datum]])=12),1.1,IF(OR(MONTH(jaar_zip[[#This Row],[Datum]])=3,MONTH(jaar_zip[[#This Row],[Datum]])=10),1,0.8))*jaar_zip[[#This Row],[graaddagen]],"")</f>
        <v>12.5</v>
      </c>
      <c r="O3240" s="101">
        <f>IF(ISNUMBER(jaar_zip[[#This Row],[etmaaltemperatuur]]),IF(jaar_zip[[#This Row],[etmaaltemperatuur]]&gt;stookgrens,jaar_zip[[#This Row],[etmaaltemperatuur]]-stookgrens,0),"")</f>
        <v>0</v>
      </c>
    </row>
    <row r="3241" spans="1:15" x14ac:dyDescent="0.3">
      <c r="A3241">
        <v>348</v>
      </c>
      <c r="B3241">
        <v>20240308</v>
      </c>
      <c r="C3241">
        <v>5.7</v>
      </c>
      <c r="D3241">
        <v>5.5</v>
      </c>
      <c r="E3241">
        <v>1364</v>
      </c>
      <c r="F3241">
        <v>0</v>
      </c>
      <c r="G3241">
        <v>1010.9</v>
      </c>
      <c r="H3241">
        <v>70</v>
      </c>
      <c r="I3241" s="101" t="s">
        <v>38</v>
      </c>
      <c r="J3241" s="1">
        <f>DATEVALUE(RIGHT(jaar_zip[[#This Row],[YYYYMMDD]],2)&amp;"-"&amp;MID(jaar_zip[[#This Row],[YYYYMMDD]],5,2)&amp;"-"&amp;LEFT(jaar_zip[[#This Row],[YYYYMMDD]],4))</f>
        <v>45359</v>
      </c>
      <c r="K3241" s="101" t="str">
        <f>IF(AND(VALUE(MONTH(jaar_zip[[#This Row],[Datum]]))=1,VALUE(WEEKNUM(jaar_zip[[#This Row],[Datum]],21))&gt;51),RIGHT(YEAR(jaar_zip[[#This Row],[Datum]])-1,2),RIGHT(YEAR(jaar_zip[[#This Row],[Datum]]),2))&amp;"-"&amp; TEXT(WEEKNUM(jaar_zip[[#This Row],[Datum]],21),"00")</f>
        <v>24-10</v>
      </c>
      <c r="L3241" s="101">
        <f>MONTH(jaar_zip[[#This Row],[Datum]])</f>
        <v>3</v>
      </c>
      <c r="M3241" s="101">
        <f>IF(ISNUMBER(jaar_zip[[#This Row],[etmaaltemperatuur]]),IF(jaar_zip[[#This Row],[etmaaltemperatuur]]&lt;stookgrens,stookgrens-jaar_zip[[#This Row],[etmaaltemperatuur]],0),"")</f>
        <v>12.5</v>
      </c>
      <c r="N3241" s="101">
        <f>IF(ISNUMBER(jaar_zip[[#This Row],[graaddagen]]),IF(OR(MONTH(jaar_zip[[#This Row],[Datum]])=1,MONTH(jaar_zip[[#This Row],[Datum]])=2,MONTH(jaar_zip[[#This Row],[Datum]])=11,MONTH(jaar_zip[[#This Row],[Datum]])=12),1.1,IF(OR(MONTH(jaar_zip[[#This Row],[Datum]])=3,MONTH(jaar_zip[[#This Row],[Datum]])=10),1,0.8))*jaar_zip[[#This Row],[graaddagen]],"")</f>
        <v>12.5</v>
      </c>
      <c r="O3241" s="101">
        <f>IF(ISNUMBER(jaar_zip[[#This Row],[etmaaltemperatuur]]),IF(jaar_zip[[#This Row],[etmaaltemperatuur]]&gt;stookgrens,jaar_zip[[#This Row],[etmaaltemperatuur]]-stookgrens,0),"")</f>
        <v>0</v>
      </c>
    </row>
    <row r="3242" spans="1:15" x14ac:dyDescent="0.3">
      <c r="A3242">
        <v>348</v>
      </c>
      <c r="B3242">
        <v>20240309</v>
      </c>
      <c r="C3242">
        <v>5.3</v>
      </c>
      <c r="D3242">
        <v>8.3000000000000007</v>
      </c>
      <c r="E3242">
        <v>997</v>
      </c>
      <c r="F3242">
        <v>0</v>
      </c>
      <c r="G3242">
        <v>1000.4</v>
      </c>
      <c r="H3242">
        <v>70</v>
      </c>
      <c r="I3242" s="101" t="s">
        <v>38</v>
      </c>
      <c r="J3242" s="1">
        <f>DATEVALUE(RIGHT(jaar_zip[[#This Row],[YYYYMMDD]],2)&amp;"-"&amp;MID(jaar_zip[[#This Row],[YYYYMMDD]],5,2)&amp;"-"&amp;LEFT(jaar_zip[[#This Row],[YYYYMMDD]],4))</f>
        <v>45360</v>
      </c>
      <c r="K3242" s="101" t="str">
        <f>IF(AND(VALUE(MONTH(jaar_zip[[#This Row],[Datum]]))=1,VALUE(WEEKNUM(jaar_zip[[#This Row],[Datum]],21))&gt;51),RIGHT(YEAR(jaar_zip[[#This Row],[Datum]])-1,2),RIGHT(YEAR(jaar_zip[[#This Row],[Datum]]),2))&amp;"-"&amp; TEXT(WEEKNUM(jaar_zip[[#This Row],[Datum]],21),"00")</f>
        <v>24-10</v>
      </c>
      <c r="L3242" s="101">
        <f>MONTH(jaar_zip[[#This Row],[Datum]])</f>
        <v>3</v>
      </c>
      <c r="M3242" s="101">
        <f>IF(ISNUMBER(jaar_zip[[#This Row],[etmaaltemperatuur]]),IF(jaar_zip[[#This Row],[etmaaltemperatuur]]&lt;stookgrens,stookgrens-jaar_zip[[#This Row],[etmaaltemperatuur]],0),"")</f>
        <v>9.6999999999999993</v>
      </c>
      <c r="N3242" s="101">
        <f>IF(ISNUMBER(jaar_zip[[#This Row],[graaddagen]]),IF(OR(MONTH(jaar_zip[[#This Row],[Datum]])=1,MONTH(jaar_zip[[#This Row],[Datum]])=2,MONTH(jaar_zip[[#This Row],[Datum]])=11,MONTH(jaar_zip[[#This Row],[Datum]])=12),1.1,IF(OR(MONTH(jaar_zip[[#This Row],[Datum]])=3,MONTH(jaar_zip[[#This Row],[Datum]])=10),1,0.8))*jaar_zip[[#This Row],[graaddagen]],"")</f>
        <v>9.6999999999999993</v>
      </c>
      <c r="O3242" s="101">
        <f>IF(ISNUMBER(jaar_zip[[#This Row],[etmaaltemperatuur]]),IF(jaar_zip[[#This Row],[etmaaltemperatuur]]&gt;stookgrens,jaar_zip[[#This Row],[etmaaltemperatuur]]-stookgrens,0),"")</f>
        <v>0</v>
      </c>
    </row>
    <row r="3243" spans="1:15" x14ac:dyDescent="0.3">
      <c r="A3243">
        <v>348</v>
      </c>
      <c r="B3243">
        <v>20240310</v>
      </c>
      <c r="C3243">
        <v>3.6</v>
      </c>
      <c r="D3243">
        <v>9.3000000000000007</v>
      </c>
      <c r="E3243">
        <v>555</v>
      </c>
      <c r="F3243">
        <v>0</v>
      </c>
      <c r="G3243">
        <v>996.7</v>
      </c>
      <c r="H3243">
        <v>72</v>
      </c>
      <c r="I3243" s="101" t="s">
        <v>38</v>
      </c>
      <c r="J3243" s="1">
        <f>DATEVALUE(RIGHT(jaar_zip[[#This Row],[YYYYMMDD]],2)&amp;"-"&amp;MID(jaar_zip[[#This Row],[YYYYMMDD]],5,2)&amp;"-"&amp;LEFT(jaar_zip[[#This Row],[YYYYMMDD]],4))</f>
        <v>45361</v>
      </c>
      <c r="K3243" s="101" t="str">
        <f>IF(AND(VALUE(MONTH(jaar_zip[[#This Row],[Datum]]))=1,VALUE(WEEKNUM(jaar_zip[[#This Row],[Datum]],21))&gt;51),RIGHT(YEAR(jaar_zip[[#This Row],[Datum]])-1,2),RIGHT(YEAR(jaar_zip[[#This Row],[Datum]]),2))&amp;"-"&amp; TEXT(WEEKNUM(jaar_zip[[#This Row],[Datum]],21),"00")</f>
        <v>24-10</v>
      </c>
      <c r="L3243" s="101">
        <f>MONTH(jaar_zip[[#This Row],[Datum]])</f>
        <v>3</v>
      </c>
      <c r="M3243" s="101">
        <f>IF(ISNUMBER(jaar_zip[[#This Row],[etmaaltemperatuur]]),IF(jaar_zip[[#This Row],[etmaaltemperatuur]]&lt;stookgrens,stookgrens-jaar_zip[[#This Row],[etmaaltemperatuur]],0),"")</f>
        <v>8.6999999999999993</v>
      </c>
      <c r="N3243" s="101">
        <f>IF(ISNUMBER(jaar_zip[[#This Row],[graaddagen]]),IF(OR(MONTH(jaar_zip[[#This Row],[Datum]])=1,MONTH(jaar_zip[[#This Row],[Datum]])=2,MONTH(jaar_zip[[#This Row],[Datum]])=11,MONTH(jaar_zip[[#This Row],[Datum]])=12),1.1,IF(OR(MONTH(jaar_zip[[#This Row],[Datum]])=3,MONTH(jaar_zip[[#This Row],[Datum]])=10),1,0.8))*jaar_zip[[#This Row],[graaddagen]],"")</f>
        <v>8.6999999999999993</v>
      </c>
      <c r="O3243" s="101">
        <f>IF(ISNUMBER(jaar_zip[[#This Row],[etmaaltemperatuur]]),IF(jaar_zip[[#This Row],[etmaaltemperatuur]]&gt;stookgrens,jaar_zip[[#This Row],[etmaaltemperatuur]]-stookgrens,0),"")</f>
        <v>0</v>
      </c>
    </row>
    <row r="3244" spans="1:15" x14ac:dyDescent="0.3">
      <c r="A3244">
        <v>348</v>
      </c>
      <c r="B3244">
        <v>20240311</v>
      </c>
      <c r="C3244">
        <v>1.9</v>
      </c>
      <c r="D3244">
        <v>7</v>
      </c>
      <c r="E3244">
        <v>172</v>
      </c>
      <c r="F3244">
        <v>7.4</v>
      </c>
      <c r="G3244">
        <v>1002.9</v>
      </c>
      <c r="H3244">
        <v>96</v>
      </c>
      <c r="I3244" s="101" t="s">
        <v>38</v>
      </c>
      <c r="J3244" s="1">
        <f>DATEVALUE(RIGHT(jaar_zip[[#This Row],[YYYYMMDD]],2)&amp;"-"&amp;MID(jaar_zip[[#This Row],[YYYYMMDD]],5,2)&amp;"-"&amp;LEFT(jaar_zip[[#This Row],[YYYYMMDD]],4))</f>
        <v>45362</v>
      </c>
      <c r="K3244" s="101" t="str">
        <f>IF(AND(VALUE(MONTH(jaar_zip[[#This Row],[Datum]]))=1,VALUE(WEEKNUM(jaar_zip[[#This Row],[Datum]],21))&gt;51),RIGHT(YEAR(jaar_zip[[#This Row],[Datum]])-1,2),RIGHT(YEAR(jaar_zip[[#This Row],[Datum]]),2))&amp;"-"&amp; TEXT(WEEKNUM(jaar_zip[[#This Row],[Datum]],21),"00")</f>
        <v>24-11</v>
      </c>
      <c r="L3244" s="101">
        <f>MONTH(jaar_zip[[#This Row],[Datum]])</f>
        <v>3</v>
      </c>
      <c r="M3244" s="101">
        <f>IF(ISNUMBER(jaar_zip[[#This Row],[etmaaltemperatuur]]),IF(jaar_zip[[#This Row],[etmaaltemperatuur]]&lt;stookgrens,stookgrens-jaar_zip[[#This Row],[etmaaltemperatuur]],0),"")</f>
        <v>11</v>
      </c>
      <c r="N3244" s="101">
        <f>IF(ISNUMBER(jaar_zip[[#This Row],[graaddagen]]),IF(OR(MONTH(jaar_zip[[#This Row],[Datum]])=1,MONTH(jaar_zip[[#This Row],[Datum]])=2,MONTH(jaar_zip[[#This Row],[Datum]])=11,MONTH(jaar_zip[[#This Row],[Datum]])=12),1.1,IF(OR(MONTH(jaar_zip[[#This Row],[Datum]])=3,MONTH(jaar_zip[[#This Row],[Datum]])=10),1,0.8))*jaar_zip[[#This Row],[graaddagen]],"")</f>
        <v>11</v>
      </c>
      <c r="O3244" s="101">
        <f>IF(ISNUMBER(jaar_zip[[#This Row],[etmaaltemperatuur]]),IF(jaar_zip[[#This Row],[etmaaltemperatuur]]&gt;stookgrens,jaar_zip[[#This Row],[etmaaltemperatuur]]-stookgrens,0),"")</f>
        <v>0</v>
      </c>
    </row>
    <row r="3245" spans="1:15" x14ac:dyDescent="0.3">
      <c r="A3245">
        <v>348</v>
      </c>
      <c r="B3245">
        <v>20240312</v>
      </c>
      <c r="C3245">
        <v>4.3</v>
      </c>
      <c r="D3245">
        <v>8.4</v>
      </c>
      <c r="E3245">
        <v>708</v>
      </c>
      <c r="F3245">
        <v>5</v>
      </c>
      <c r="G3245">
        <v>1012.6</v>
      </c>
      <c r="H3245">
        <v>92</v>
      </c>
      <c r="I3245" s="101" t="s">
        <v>38</v>
      </c>
      <c r="J3245" s="1">
        <f>DATEVALUE(RIGHT(jaar_zip[[#This Row],[YYYYMMDD]],2)&amp;"-"&amp;MID(jaar_zip[[#This Row],[YYYYMMDD]],5,2)&amp;"-"&amp;LEFT(jaar_zip[[#This Row],[YYYYMMDD]],4))</f>
        <v>45363</v>
      </c>
      <c r="K3245" s="101" t="str">
        <f>IF(AND(VALUE(MONTH(jaar_zip[[#This Row],[Datum]]))=1,VALUE(WEEKNUM(jaar_zip[[#This Row],[Datum]],21))&gt;51),RIGHT(YEAR(jaar_zip[[#This Row],[Datum]])-1,2),RIGHT(YEAR(jaar_zip[[#This Row],[Datum]]),2))&amp;"-"&amp; TEXT(WEEKNUM(jaar_zip[[#This Row],[Datum]],21),"00")</f>
        <v>24-11</v>
      </c>
      <c r="L3245" s="101">
        <f>MONTH(jaar_zip[[#This Row],[Datum]])</f>
        <v>3</v>
      </c>
      <c r="M3245" s="101">
        <f>IF(ISNUMBER(jaar_zip[[#This Row],[etmaaltemperatuur]]),IF(jaar_zip[[#This Row],[etmaaltemperatuur]]&lt;stookgrens,stookgrens-jaar_zip[[#This Row],[etmaaltemperatuur]],0),"")</f>
        <v>9.6</v>
      </c>
      <c r="N3245" s="101">
        <f>IF(ISNUMBER(jaar_zip[[#This Row],[graaddagen]]),IF(OR(MONTH(jaar_zip[[#This Row],[Datum]])=1,MONTH(jaar_zip[[#This Row],[Datum]])=2,MONTH(jaar_zip[[#This Row],[Datum]])=11,MONTH(jaar_zip[[#This Row],[Datum]])=12),1.1,IF(OR(MONTH(jaar_zip[[#This Row],[Datum]])=3,MONTH(jaar_zip[[#This Row],[Datum]])=10),1,0.8))*jaar_zip[[#This Row],[graaddagen]],"")</f>
        <v>9.6</v>
      </c>
      <c r="O3245" s="101">
        <f>IF(ISNUMBER(jaar_zip[[#This Row],[etmaaltemperatuur]]),IF(jaar_zip[[#This Row],[etmaaltemperatuur]]&gt;stookgrens,jaar_zip[[#This Row],[etmaaltemperatuur]]-stookgrens,0),"")</f>
        <v>0</v>
      </c>
    </row>
    <row r="3246" spans="1:15" x14ac:dyDescent="0.3">
      <c r="A3246">
        <v>348</v>
      </c>
      <c r="B3246">
        <v>20240313</v>
      </c>
      <c r="C3246">
        <v>5.2</v>
      </c>
      <c r="D3246">
        <v>10.9</v>
      </c>
      <c r="E3246">
        <v>307</v>
      </c>
      <c r="F3246">
        <v>0.5</v>
      </c>
      <c r="G3246">
        <v>1014</v>
      </c>
      <c r="H3246">
        <v>91</v>
      </c>
      <c r="I3246" s="101" t="s">
        <v>38</v>
      </c>
      <c r="J3246" s="1">
        <f>DATEVALUE(RIGHT(jaar_zip[[#This Row],[YYYYMMDD]],2)&amp;"-"&amp;MID(jaar_zip[[#This Row],[YYYYMMDD]],5,2)&amp;"-"&amp;LEFT(jaar_zip[[#This Row],[YYYYMMDD]],4))</f>
        <v>45364</v>
      </c>
      <c r="K3246" s="101" t="str">
        <f>IF(AND(VALUE(MONTH(jaar_zip[[#This Row],[Datum]]))=1,VALUE(WEEKNUM(jaar_zip[[#This Row],[Datum]],21))&gt;51),RIGHT(YEAR(jaar_zip[[#This Row],[Datum]])-1,2),RIGHT(YEAR(jaar_zip[[#This Row],[Datum]]),2))&amp;"-"&amp; TEXT(WEEKNUM(jaar_zip[[#This Row],[Datum]],21),"00")</f>
        <v>24-11</v>
      </c>
      <c r="L3246" s="101">
        <f>MONTH(jaar_zip[[#This Row],[Datum]])</f>
        <v>3</v>
      </c>
      <c r="M3246" s="101">
        <f>IF(ISNUMBER(jaar_zip[[#This Row],[etmaaltemperatuur]]),IF(jaar_zip[[#This Row],[etmaaltemperatuur]]&lt;stookgrens,stookgrens-jaar_zip[[#This Row],[etmaaltemperatuur]],0),"")</f>
        <v>7.1</v>
      </c>
      <c r="N3246" s="101">
        <f>IF(ISNUMBER(jaar_zip[[#This Row],[graaddagen]]),IF(OR(MONTH(jaar_zip[[#This Row],[Datum]])=1,MONTH(jaar_zip[[#This Row],[Datum]])=2,MONTH(jaar_zip[[#This Row],[Datum]])=11,MONTH(jaar_zip[[#This Row],[Datum]])=12),1.1,IF(OR(MONTH(jaar_zip[[#This Row],[Datum]])=3,MONTH(jaar_zip[[#This Row],[Datum]])=10),1,0.8))*jaar_zip[[#This Row],[graaddagen]],"")</f>
        <v>7.1</v>
      </c>
      <c r="O3246" s="101">
        <f>IF(ISNUMBER(jaar_zip[[#This Row],[etmaaltemperatuur]]),IF(jaar_zip[[#This Row],[etmaaltemperatuur]]&gt;stookgrens,jaar_zip[[#This Row],[etmaaltemperatuur]]-stookgrens,0),"")</f>
        <v>0</v>
      </c>
    </row>
    <row r="3247" spans="1:15" x14ac:dyDescent="0.3">
      <c r="A3247">
        <v>348</v>
      </c>
      <c r="B3247">
        <v>20240314</v>
      </c>
      <c r="C3247">
        <v>4.5</v>
      </c>
      <c r="D3247">
        <v>12.3</v>
      </c>
      <c r="E3247">
        <v>1407</v>
      </c>
      <c r="F3247">
        <v>0</v>
      </c>
      <c r="G3247">
        <v>1010.2</v>
      </c>
      <c r="H3247">
        <v>81</v>
      </c>
      <c r="I3247" s="101" t="s">
        <v>38</v>
      </c>
      <c r="J3247" s="1">
        <f>DATEVALUE(RIGHT(jaar_zip[[#This Row],[YYYYMMDD]],2)&amp;"-"&amp;MID(jaar_zip[[#This Row],[YYYYMMDD]],5,2)&amp;"-"&amp;LEFT(jaar_zip[[#This Row],[YYYYMMDD]],4))</f>
        <v>45365</v>
      </c>
      <c r="K3247" s="101" t="str">
        <f>IF(AND(VALUE(MONTH(jaar_zip[[#This Row],[Datum]]))=1,VALUE(WEEKNUM(jaar_zip[[#This Row],[Datum]],21))&gt;51),RIGHT(YEAR(jaar_zip[[#This Row],[Datum]])-1,2),RIGHT(YEAR(jaar_zip[[#This Row],[Datum]]),2))&amp;"-"&amp; TEXT(WEEKNUM(jaar_zip[[#This Row],[Datum]],21),"00")</f>
        <v>24-11</v>
      </c>
      <c r="L3247" s="101">
        <f>MONTH(jaar_zip[[#This Row],[Datum]])</f>
        <v>3</v>
      </c>
      <c r="M3247" s="101">
        <f>IF(ISNUMBER(jaar_zip[[#This Row],[etmaaltemperatuur]]),IF(jaar_zip[[#This Row],[etmaaltemperatuur]]&lt;stookgrens,stookgrens-jaar_zip[[#This Row],[etmaaltemperatuur]],0),"")</f>
        <v>5.6999999999999993</v>
      </c>
      <c r="N3247" s="101">
        <f>IF(ISNUMBER(jaar_zip[[#This Row],[graaddagen]]),IF(OR(MONTH(jaar_zip[[#This Row],[Datum]])=1,MONTH(jaar_zip[[#This Row],[Datum]])=2,MONTH(jaar_zip[[#This Row],[Datum]])=11,MONTH(jaar_zip[[#This Row],[Datum]])=12),1.1,IF(OR(MONTH(jaar_zip[[#This Row],[Datum]])=3,MONTH(jaar_zip[[#This Row],[Datum]])=10),1,0.8))*jaar_zip[[#This Row],[graaddagen]],"")</f>
        <v>5.6999999999999993</v>
      </c>
      <c r="O3247" s="101">
        <f>IF(ISNUMBER(jaar_zip[[#This Row],[etmaaltemperatuur]]),IF(jaar_zip[[#This Row],[etmaaltemperatuur]]&gt;stookgrens,jaar_zip[[#This Row],[etmaaltemperatuur]]-stookgrens,0),"")</f>
        <v>0</v>
      </c>
    </row>
    <row r="3248" spans="1:15" x14ac:dyDescent="0.3">
      <c r="A3248">
        <v>348</v>
      </c>
      <c r="B3248">
        <v>20240315</v>
      </c>
      <c r="C3248">
        <v>7.4</v>
      </c>
      <c r="D3248">
        <v>12.6</v>
      </c>
      <c r="E3248">
        <v>782</v>
      </c>
      <c r="F3248">
        <v>0.9</v>
      </c>
      <c r="G3248">
        <v>1007.1</v>
      </c>
      <c r="H3248">
        <v>83</v>
      </c>
      <c r="I3248" s="101" t="s">
        <v>38</v>
      </c>
      <c r="J3248" s="1">
        <f>DATEVALUE(RIGHT(jaar_zip[[#This Row],[YYYYMMDD]],2)&amp;"-"&amp;MID(jaar_zip[[#This Row],[YYYYMMDD]],5,2)&amp;"-"&amp;LEFT(jaar_zip[[#This Row],[YYYYMMDD]],4))</f>
        <v>45366</v>
      </c>
      <c r="K3248" s="101" t="str">
        <f>IF(AND(VALUE(MONTH(jaar_zip[[#This Row],[Datum]]))=1,VALUE(WEEKNUM(jaar_zip[[#This Row],[Datum]],21))&gt;51),RIGHT(YEAR(jaar_zip[[#This Row],[Datum]])-1,2),RIGHT(YEAR(jaar_zip[[#This Row],[Datum]]),2))&amp;"-"&amp; TEXT(WEEKNUM(jaar_zip[[#This Row],[Datum]],21),"00")</f>
        <v>24-11</v>
      </c>
      <c r="L3248" s="101">
        <f>MONTH(jaar_zip[[#This Row],[Datum]])</f>
        <v>3</v>
      </c>
      <c r="M3248" s="101">
        <f>IF(ISNUMBER(jaar_zip[[#This Row],[etmaaltemperatuur]]),IF(jaar_zip[[#This Row],[etmaaltemperatuur]]&lt;stookgrens,stookgrens-jaar_zip[[#This Row],[etmaaltemperatuur]],0),"")</f>
        <v>5.4</v>
      </c>
      <c r="N3248" s="101">
        <f>IF(ISNUMBER(jaar_zip[[#This Row],[graaddagen]]),IF(OR(MONTH(jaar_zip[[#This Row],[Datum]])=1,MONTH(jaar_zip[[#This Row],[Datum]])=2,MONTH(jaar_zip[[#This Row],[Datum]])=11,MONTH(jaar_zip[[#This Row],[Datum]])=12),1.1,IF(OR(MONTH(jaar_zip[[#This Row],[Datum]])=3,MONTH(jaar_zip[[#This Row],[Datum]])=10),1,0.8))*jaar_zip[[#This Row],[graaddagen]],"")</f>
        <v>5.4</v>
      </c>
      <c r="O3248" s="101">
        <f>IF(ISNUMBER(jaar_zip[[#This Row],[etmaaltemperatuur]]),IF(jaar_zip[[#This Row],[etmaaltemperatuur]]&gt;stookgrens,jaar_zip[[#This Row],[etmaaltemperatuur]]-stookgrens,0),"")</f>
        <v>0</v>
      </c>
    </row>
    <row r="3249" spans="1:15" x14ac:dyDescent="0.3">
      <c r="A3249">
        <v>348</v>
      </c>
      <c r="B3249">
        <v>20240316</v>
      </c>
      <c r="C3249">
        <v>3.7</v>
      </c>
      <c r="D3249">
        <v>7.6</v>
      </c>
      <c r="E3249">
        <v>802</v>
      </c>
      <c r="F3249">
        <v>0.8</v>
      </c>
      <c r="G3249">
        <v>1019.7</v>
      </c>
      <c r="H3249">
        <v>82</v>
      </c>
      <c r="I3249" s="101" t="s">
        <v>38</v>
      </c>
      <c r="J3249" s="1">
        <f>DATEVALUE(RIGHT(jaar_zip[[#This Row],[YYYYMMDD]],2)&amp;"-"&amp;MID(jaar_zip[[#This Row],[YYYYMMDD]],5,2)&amp;"-"&amp;LEFT(jaar_zip[[#This Row],[YYYYMMDD]],4))</f>
        <v>45367</v>
      </c>
      <c r="K3249" s="101" t="str">
        <f>IF(AND(VALUE(MONTH(jaar_zip[[#This Row],[Datum]]))=1,VALUE(WEEKNUM(jaar_zip[[#This Row],[Datum]],21))&gt;51),RIGHT(YEAR(jaar_zip[[#This Row],[Datum]])-1,2),RIGHT(YEAR(jaar_zip[[#This Row],[Datum]]),2))&amp;"-"&amp; TEXT(WEEKNUM(jaar_zip[[#This Row],[Datum]],21),"00")</f>
        <v>24-11</v>
      </c>
      <c r="L3249" s="101">
        <f>MONTH(jaar_zip[[#This Row],[Datum]])</f>
        <v>3</v>
      </c>
      <c r="M3249" s="101">
        <f>IF(ISNUMBER(jaar_zip[[#This Row],[etmaaltemperatuur]]),IF(jaar_zip[[#This Row],[etmaaltemperatuur]]&lt;stookgrens,stookgrens-jaar_zip[[#This Row],[etmaaltemperatuur]],0),"")</f>
        <v>10.4</v>
      </c>
      <c r="N3249" s="101">
        <f>IF(ISNUMBER(jaar_zip[[#This Row],[graaddagen]]),IF(OR(MONTH(jaar_zip[[#This Row],[Datum]])=1,MONTH(jaar_zip[[#This Row],[Datum]])=2,MONTH(jaar_zip[[#This Row],[Datum]])=11,MONTH(jaar_zip[[#This Row],[Datum]])=12),1.1,IF(OR(MONTH(jaar_zip[[#This Row],[Datum]])=3,MONTH(jaar_zip[[#This Row],[Datum]])=10),1,0.8))*jaar_zip[[#This Row],[graaddagen]],"")</f>
        <v>10.4</v>
      </c>
      <c r="O3249" s="101">
        <f>IF(ISNUMBER(jaar_zip[[#This Row],[etmaaltemperatuur]]),IF(jaar_zip[[#This Row],[etmaaltemperatuur]]&gt;stookgrens,jaar_zip[[#This Row],[etmaaltemperatuur]]-stookgrens,0),"")</f>
        <v>0</v>
      </c>
    </row>
    <row r="3250" spans="1:15" x14ac:dyDescent="0.3">
      <c r="A3250">
        <v>348</v>
      </c>
      <c r="B3250">
        <v>20240317</v>
      </c>
      <c r="C3250">
        <v>4.3</v>
      </c>
      <c r="D3250">
        <v>9.9</v>
      </c>
      <c r="E3250">
        <v>666</v>
      </c>
      <c r="F3250">
        <v>3.2</v>
      </c>
      <c r="G3250">
        <v>1018.8</v>
      </c>
      <c r="H3250">
        <v>85</v>
      </c>
      <c r="I3250" s="101" t="s">
        <v>38</v>
      </c>
      <c r="J3250" s="1">
        <f>DATEVALUE(RIGHT(jaar_zip[[#This Row],[YYYYMMDD]],2)&amp;"-"&amp;MID(jaar_zip[[#This Row],[YYYYMMDD]],5,2)&amp;"-"&amp;LEFT(jaar_zip[[#This Row],[YYYYMMDD]],4))</f>
        <v>45368</v>
      </c>
      <c r="K3250" s="101" t="str">
        <f>IF(AND(VALUE(MONTH(jaar_zip[[#This Row],[Datum]]))=1,VALUE(WEEKNUM(jaar_zip[[#This Row],[Datum]],21))&gt;51),RIGHT(YEAR(jaar_zip[[#This Row],[Datum]])-1,2),RIGHT(YEAR(jaar_zip[[#This Row],[Datum]]),2))&amp;"-"&amp; TEXT(WEEKNUM(jaar_zip[[#This Row],[Datum]],21),"00")</f>
        <v>24-11</v>
      </c>
      <c r="L3250" s="101">
        <f>MONTH(jaar_zip[[#This Row],[Datum]])</f>
        <v>3</v>
      </c>
      <c r="M3250" s="101">
        <f>IF(ISNUMBER(jaar_zip[[#This Row],[etmaaltemperatuur]]),IF(jaar_zip[[#This Row],[etmaaltemperatuur]]&lt;stookgrens,stookgrens-jaar_zip[[#This Row],[etmaaltemperatuur]],0),"")</f>
        <v>8.1</v>
      </c>
      <c r="N3250" s="101">
        <f>IF(ISNUMBER(jaar_zip[[#This Row],[graaddagen]]),IF(OR(MONTH(jaar_zip[[#This Row],[Datum]])=1,MONTH(jaar_zip[[#This Row],[Datum]])=2,MONTH(jaar_zip[[#This Row],[Datum]])=11,MONTH(jaar_zip[[#This Row],[Datum]])=12),1.1,IF(OR(MONTH(jaar_zip[[#This Row],[Datum]])=3,MONTH(jaar_zip[[#This Row],[Datum]])=10),1,0.8))*jaar_zip[[#This Row],[graaddagen]],"")</f>
        <v>8.1</v>
      </c>
      <c r="O3250" s="101">
        <f>IF(ISNUMBER(jaar_zip[[#This Row],[etmaaltemperatuur]]),IF(jaar_zip[[#This Row],[etmaaltemperatuur]]&gt;stookgrens,jaar_zip[[#This Row],[etmaaltemperatuur]]-stookgrens,0),"")</f>
        <v>0</v>
      </c>
    </row>
    <row r="3251" spans="1:15" x14ac:dyDescent="0.3">
      <c r="A3251">
        <v>348</v>
      </c>
      <c r="B3251">
        <v>20240318</v>
      </c>
      <c r="C3251">
        <v>3.2</v>
      </c>
      <c r="D3251">
        <v>10.7</v>
      </c>
      <c r="E3251">
        <v>1199</v>
      </c>
      <c r="F3251">
        <v>0</v>
      </c>
      <c r="G3251">
        <v>1016</v>
      </c>
      <c r="H3251">
        <v>86</v>
      </c>
      <c r="I3251" s="101" t="s">
        <v>38</v>
      </c>
      <c r="J3251" s="1">
        <f>DATEVALUE(RIGHT(jaar_zip[[#This Row],[YYYYMMDD]],2)&amp;"-"&amp;MID(jaar_zip[[#This Row],[YYYYMMDD]],5,2)&amp;"-"&amp;LEFT(jaar_zip[[#This Row],[YYYYMMDD]],4))</f>
        <v>45369</v>
      </c>
      <c r="K3251" s="101" t="str">
        <f>IF(AND(VALUE(MONTH(jaar_zip[[#This Row],[Datum]]))=1,VALUE(WEEKNUM(jaar_zip[[#This Row],[Datum]],21))&gt;51),RIGHT(YEAR(jaar_zip[[#This Row],[Datum]])-1,2),RIGHT(YEAR(jaar_zip[[#This Row],[Datum]]),2))&amp;"-"&amp; TEXT(WEEKNUM(jaar_zip[[#This Row],[Datum]],21),"00")</f>
        <v>24-12</v>
      </c>
      <c r="L3251" s="101">
        <f>MONTH(jaar_zip[[#This Row],[Datum]])</f>
        <v>3</v>
      </c>
      <c r="M3251" s="101">
        <f>IF(ISNUMBER(jaar_zip[[#This Row],[etmaaltemperatuur]]),IF(jaar_zip[[#This Row],[etmaaltemperatuur]]&lt;stookgrens,stookgrens-jaar_zip[[#This Row],[etmaaltemperatuur]],0),"")</f>
        <v>7.3000000000000007</v>
      </c>
      <c r="N3251" s="101">
        <f>IF(ISNUMBER(jaar_zip[[#This Row],[graaddagen]]),IF(OR(MONTH(jaar_zip[[#This Row],[Datum]])=1,MONTH(jaar_zip[[#This Row],[Datum]])=2,MONTH(jaar_zip[[#This Row],[Datum]])=11,MONTH(jaar_zip[[#This Row],[Datum]])=12),1.1,IF(OR(MONTH(jaar_zip[[#This Row],[Datum]])=3,MONTH(jaar_zip[[#This Row],[Datum]])=10),1,0.8))*jaar_zip[[#This Row],[graaddagen]],"")</f>
        <v>7.3000000000000007</v>
      </c>
      <c r="O3251" s="101">
        <f>IF(ISNUMBER(jaar_zip[[#This Row],[etmaaltemperatuur]]),IF(jaar_zip[[#This Row],[etmaaltemperatuur]]&gt;stookgrens,jaar_zip[[#This Row],[etmaaltemperatuur]]-stookgrens,0),"")</f>
        <v>0</v>
      </c>
    </row>
    <row r="3252" spans="1:15" x14ac:dyDescent="0.3">
      <c r="A3252">
        <v>348</v>
      </c>
      <c r="B3252">
        <v>20240319</v>
      </c>
      <c r="C3252">
        <v>3.5</v>
      </c>
      <c r="D3252">
        <v>11.4</v>
      </c>
      <c r="E3252">
        <v>1019</v>
      </c>
      <c r="F3252">
        <v>0</v>
      </c>
      <c r="G3252">
        <v>1017.9</v>
      </c>
      <c r="H3252">
        <v>83</v>
      </c>
      <c r="I3252" s="101" t="s">
        <v>38</v>
      </c>
      <c r="J3252" s="1">
        <f>DATEVALUE(RIGHT(jaar_zip[[#This Row],[YYYYMMDD]],2)&amp;"-"&amp;MID(jaar_zip[[#This Row],[YYYYMMDD]],5,2)&amp;"-"&amp;LEFT(jaar_zip[[#This Row],[YYYYMMDD]],4))</f>
        <v>45370</v>
      </c>
      <c r="K3252" s="101" t="str">
        <f>IF(AND(VALUE(MONTH(jaar_zip[[#This Row],[Datum]]))=1,VALUE(WEEKNUM(jaar_zip[[#This Row],[Datum]],21))&gt;51),RIGHT(YEAR(jaar_zip[[#This Row],[Datum]])-1,2),RIGHT(YEAR(jaar_zip[[#This Row],[Datum]]),2))&amp;"-"&amp; TEXT(WEEKNUM(jaar_zip[[#This Row],[Datum]],21),"00")</f>
        <v>24-12</v>
      </c>
      <c r="L3252" s="101">
        <f>MONTH(jaar_zip[[#This Row],[Datum]])</f>
        <v>3</v>
      </c>
      <c r="M3252" s="101">
        <f>IF(ISNUMBER(jaar_zip[[#This Row],[etmaaltemperatuur]]),IF(jaar_zip[[#This Row],[etmaaltemperatuur]]&lt;stookgrens,stookgrens-jaar_zip[[#This Row],[etmaaltemperatuur]],0),"")</f>
        <v>6.6</v>
      </c>
      <c r="N3252" s="101">
        <f>IF(ISNUMBER(jaar_zip[[#This Row],[graaddagen]]),IF(OR(MONTH(jaar_zip[[#This Row],[Datum]])=1,MONTH(jaar_zip[[#This Row],[Datum]])=2,MONTH(jaar_zip[[#This Row],[Datum]])=11,MONTH(jaar_zip[[#This Row],[Datum]])=12),1.1,IF(OR(MONTH(jaar_zip[[#This Row],[Datum]])=3,MONTH(jaar_zip[[#This Row],[Datum]])=10),1,0.8))*jaar_zip[[#This Row],[graaddagen]],"")</f>
        <v>6.6</v>
      </c>
      <c r="O3252" s="101">
        <f>IF(ISNUMBER(jaar_zip[[#This Row],[etmaaltemperatuur]]),IF(jaar_zip[[#This Row],[etmaaltemperatuur]]&gt;stookgrens,jaar_zip[[#This Row],[etmaaltemperatuur]]-stookgrens,0),"")</f>
        <v>0</v>
      </c>
    </row>
    <row r="3253" spans="1:15" x14ac:dyDescent="0.3">
      <c r="A3253">
        <v>348</v>
      </c>
      <c r="B3253">
        <v>20240320</v>
      </c>
      <c r="C3253">
        <v>1.3</v>
      </c>
      <c r="D3253">
        <v>11.7</v>
      </c>
      <c r="E3253">
        <v>1203</v>
      </c>
      <c r="F3253">
        <v>0</v>
      </c>
      <c r="G3253">
        <v>1019.1</v>
      </c>
      <c r="H3253">
        <v>85</v>
      </c>
      <c r="I3253" s="101" t="s">
        <v>38</v>
      </c>
      <c r="J3253" s="1">
        <f>DATEVALUE(RIGHT(jaar_zip[[#This Row],[YYYYMMDD]],2)&amp;"-"&amp;MID(jaar_zip[[#This Row],[YYYYMMDD]],5,2)&amp;"-"&amp;LEFT(jaar_zip[[#This Row],[YYYYMMDD]],4))</f>
        <v>45371</v>
      </c>
      <c r="K3253" s="101" t="str">
        <f>IF(AND(VALUE(MONTH(jaar_zip[[#This Row],[Datum]]))=1,VALUE(WEEKNUM(jaar_zip[[#This Row],[Datum]],21))&gt;51),RIGHT(YEAR(jaar_zip[[#This Row],[Datum]])-1,2),RIGHT(YEAR(jaar_zip[[#This Row],[Datum]]),2))&amp;"-"&amp; TEXT(WEEKNUM(jaar_zip[[#This Row],[Datum]],21),"00")</f>
        <v>24-12</v>
      </c>
      <c r="L3253" s="101">
        <f>MONTH(jaar_zip[[#This Row],[Datum]])</f>
        <v>3</v>
      </c>
      <c r="M3253" s="101">
        <f>IF(ISNUMBER(jaar_zip[[#This Row],[etmaaltemperatuur]]),IF(jaar_zip[[#This Row],[etmaaltemperatuur]]&lt;stookgrens,stookgrens-jaar_zip[[#This Row],[etmaaltemperatuur]],0),"")</f>
        <v>6.3000000000000007</v>
      </c>
      <c r="N3253" s="101">
        <f>IF(ISNUMBER(jaar_zip[[#This Row],[graaddagen]]),IF(OR(MONTH(jaar_zip[[#This Row],[Datum]])=1,MONTH(jaar_zip[[#This Row],[Datum]])=2,MONTH(jaar_zip[[#This Row],[Datum]])=11,MONTH(jaar_zip[[#This Row],[Datum]])=12),1.1,IF(OR(MONTH(jaar_zip[[#This Row],[Datum]])=3,MONTH(jaar_zip[[#This Row],[Datum]])=10),1,0.8))*jaar_zip[[#This Row],[graaddagen]],"")</f>
        <v>6.3000000000000007</v>
      </c>
      <c r="O3253" s="101">
        <f>IF(ISNUMBER(jaar_zip[[#This Row],[etmaaltemperatuur]]),IF(jaar_zip[[#This Row],[etmaaltemperatuur]]&gt;stookgrens,jaar_zip[[#This Row],[etmaaltemperatuur]]-stookgrens,0),"")</f>
        <v>0</v>
      </c>
    </row>
    <row r="3254" spans="1:15" x14ac:dyDescent="0.3">
      <c r="A3254">
        <v>348</v>
      </c>
      <c r="B3254">
        <v>20240321</v>
      </c>
      <c r="C3254">
        <v>3.7</v>
      </c>
      <c r="D3254">
        <v>9.4</v>
      </c>
      <c r="E3254">
        <v>587</v>
      </c>
      <c r="F3254">
        <v>-0.1</v>
      </c>
      <c r="G3254">
        <v>1023.6</v>
      </c>
      <c r="H3254">
        <v>88</v>
      </c>
      <c r="I3254" s="101" t="s">
        <v>38</v>
      </c>
      <c r="J3254" s="1">
        <f>DATEVALUE(RIGHT(jaar_zip[[#This Row],[YYYYMMDD]],2)&amp;"-"&amp;MID(jaar_zip[[#This Row],[YYYYMMDD]],5,2)&amp;"-"&amp;LEFT(jaar_zip[[#This Row],[YYYYMMDD]],4))</f>
        <v>45372</v>
      </c>
      <c r="K3254" s="101" t="str">
        <f>IF(AND(VALUE(MONTH(jaar_zip[[#This Row],[Datum]]))=1,VALUE(WEEKNUM(jaar_zip[[#This Row],[Datum]],21))&gt;51),RIGHT(YEAR(jaar_zip[[#This Row],[Datum]])-1,2),RIGHT(YEAR(jaar_zip[[#This Row],[Datum]]),2))&amp;"-"&amp; TEXT(WEEKNUM(jaar_zip[[#This Row],[Datum]],21),"00")</f>
        <v>24-12</v>
      </c>
      <c r="L3254" s="101">
        <f>MONTH(jaar_zip[[#This Row],[Datum]])</f>
        <v>3</v>
      </c>
      <c r="M3254" s="101">
        <f>IF(ISNUMBER(jaar_zip[[#This Row],[etmaaltemperatuur]]),IF(jaar_zip[[#This Row],[etmaaltemperatuur]]&lt;stookgrens,stookgrens-jaar_zip[[#This Row],[etmaaltemperatuur]],0),"")</f>
        <v>8.6</v>
      </c>
      <c r="N3254" s="101">
        <f>IF(ISNUMBER(jaar_zip[[#This Row],[graaddagen]]),IF(OR(MONTH(jaar_zip[[#This Row],[Datum]])=1,MONTH(jaar_zip[[#This Row],[Datum]])=2,MONTH(jaar_zip[[#This Row],[Datum]])=11,MONTH(jaar_zip[[#This Row],[Datum]])=12),1.1,IF(OR(MONTH(jaar_zip[[#This Row],[Datum]])=3,MONTH(jaar_zip[[#This Row],[Datum]])=10),1,0.8))*jaar_zip[[#This Row],[graaddagen]],"")</f>
        <v>8.6</v>
      </c>
      <c r="O3254" s="101">
        <f>IF(ISNUMBER(jaar_zip[[#This Row],[etmaaltemperatuur]]),IF(jaar_zip[[#This Row],[etmaaltemperatuur]]&gt;stookgrens,jaar_zip[[#This Row],[etmaaltemperatuur]]-stookgrens,0),"")</f>
        <v>0</v>
      </c>
    </row>
    <row r="3255" spans="1:15" x14ac:dyDescent="0.3">
      <c r="A3255">
        <v>348</v>
      </c>
      <c r="B3255">
        <v>20240322</v>
      </c>
      <c r="C3255">
        <v>4.5</v>
      </c>
      <c r="D3255">
        <v>9.3000000000000007</v>
      </c>
      <c r="E3255">
        <v>293</v>
      </c>
      <c r="F3255">
        <v>0.9</v>
      </c>
      <c r="G3255">
        <v>1015.9</v>
      </c>
      <c r="H3255">
        <v>93</v>
      </c>
      <c r="I3255" s="101" t="s">
        <v>38</v>
      </c>
      <c r="J3255" s="1">
        <f>DATEVALUE(RIGHT(jaar_zip[[#This Row],[YYYYMMDD]],2)&amp;"-"&amp;MID(jaar_zip[[#This Row],[YYYYMMDD]],5,2)&amp;"-"&amp;LEFT(jaar_zip[[#This Row],[YYYYMMDD]],4))</f>
        <v>45373</v>
      </c>
      <c r="K3255" s="101" t="str">
        <f>IF(AND(VALUE(MONTH(jaar_zip[[#This Row],[Datum]]))=1,VALUE(WEEKNUM(jaar_zip[[#This Row],[Datum]],21))&gt;51),RIGHT(YEAR(jaar_zip[[#This Row],[Datum]])-1,2),RIGHT(YEAR(jaar_zip[[#This Row],[Datum]]),2))&amp;"-"&amp; TEXT(WEEKNUM(jaar_zip[[#This Row],[Datum]],21),"00")</f>
        <v>24-12</v>
      </c>
      <c r="L3255" s="101">
        <f>MONTH(jaar_zip[[#This Row],[Datum]])</f>
        <v>3</v>
      </c>
      <c r="M3255" s="101">
        <f>IF(ISNUMBER(jaar_zip[[#This Row],[etmaaltemperatuur]]),IF(jaar_zip[[#This Row],[etmaaltemperatuur]]&lt;stookgrens,stookgrens-jaar_zip[[#This Row],[etmaaltemperatuur]],0),"")</f>
        <v>8.6999999999999993</v>
      </c>
      <c r="N3255" s="101">
        <f>IF(ISNUMBER(jaar_zip[[#This Row],[graaddagen]]),IF(OR(MONTH(jaar_zip[[#This Row],[Datum]])=1,MONTH(jaar_zip[[#This Row],[Datum]])=2,MONTH(jaar_zip[[#This Row],[Datum]])=11,MONTH(jaar_zip[[#This Row],[Datum]])=12),1.1,IF(OR(MONTH(jaar_zip[[#This Row],[Datum]])=3,MONTH(jaar_zip[[#This Row],[Datum]])=10),1,0.8))*jaar_zip[[#This Row],[graaddagen]],"")</f>
        <v>8.6999999999999993</v>
      </c>
      <c r="O3255" s="101">
        <f>IF(ISNUMBER(jaar_zip[[#This Row],[etmaaltemperatuur]]),IF(jaar_zip[[#This Row],[etmaaltemperatuur]]&gt;stookgrens,jaar_zip[[#This Row],[etmaaltemperatuur]]-stookgrens,0),"")</f>
        <v>0</v>
      </c>
    </row>
    <row r="3256" spans="1:15" x14ac:dyDescent="0.3">
      <c r="A3256">
        <v>348</v>
      </c>
      <c r="B3256">
        <v>20240323</v>
      </c>
      <c r="C3256">
        <v>6.1</v>
      </c>
      <c r="D3256">
        <v>6.6</v>
      </c>
      <c r="E3256">
        <v>1207</v>
      </c>
      <c r="F3256">
        <v>2</v>
      </c>
      <c r="G3256">
        <v>1008.1</v>
      </c>
      <c r="H3256">
        <v>79</v>
      </c>
      <c r="I3256" s="101" t="s">
        <v>38</v>
      </c>
      <c r="J3256" s="1">
        <f>DATEVALUE(RIGHT(jaar_zip[[#This Row],[YYYYMMDD]],2)&amp;"-"&amp;MID(jaar_zip[[#This Row],[YYYYMMDD]],5,2)&amp;"-"&amp;LEFT(jaar_zip[[#This Row],[YYYYMMDD]],4))</f>
        <v>45374</v>
      </c>
      <c r="K3256" s="101" t="str">
        <f>IF(AND(VALUE(MONTH(jaar_zip[[#This Row],[Datum]]))=1,VALUE(WEEKNUM(jaar_zip[[#This Row],[Datum]],21))&gt;51),RIGHT(YEAR(jaar_zip[[#This Row],[Datum]])-1,2),RIGHT(YEAR(jaar_zip[[#This Row],[Datum]]),2))&amp;"-"&amp; TEXT(WEEKNUM(jaar_zip[[#This Row],[Datum]],21),"00")</f>
        <v>24-12</v>
      </c>
      <c r="L3256" s="101">
        <f>MONTH(jaar_zip[[#This Row],[Datum]])</f>
        <v>3</v>
      </c>
      <c r="M3256" s="101">
        <f>IF(ISNUMBER(jaar_zip[[#This Row],[etmaaltemperatuur]]),IF(jaar_zip[[#This Row],[etmaaltemperatuur]]&lt;stookgrens,stookgrens-jaar_zip[[#This Row],[etmaaltemperatuur]],0),"")</f>
        <v>11.4</v>
      </c>
      <c r="N3256" s="101">
        <f>IF(ISNUMBER(jaar_zip[[#This Row],[graaddagen]]),IF(OR(MONTH(jaar_zip[[#This Row],[Datum]])=1,MONTH(jaar_zip[[#This Row],[Datum]])=2,MONTH(jaar_zip[[#This Row],[Datum]])=11,MONTH(jaar_zip[[#This Row],[Datum]])=12),1.1,IF(OR(MONTH(jaar_zip[[#This Row],[Datum]])=3,MONTH(jaar_zip[[#This Row],[Datum]])=10),1,0.8))*jaar_zip[[#This Row],[graaddagen]],"")</f>
        <v>11.4</v>
      </c>
      <c r="O3256" s="101">
        <f>IF(ISNUMBER(jaar_zip[[#This Row],[etmaaltemperatuur]]),IF(jaar_zip[[#This Row],[etmaaltemperatuur]]&gt;stookgrens,jaar_zip[[#This Row],[etmaaltemperatuur]]-stookgrens,0),"")</f>
        <v>0</v>
      </c>
    </row>
    <row r="3257" spans="1:15" x14ac:dyDescent="0.3">
      <c r="A3257">
        <v>348</v>
      </c>
      <c r="B3257">
        <v>20240324</v>
      </c>
      <c r="C3257">
        <v>7.6</v>
      </c>
      <c r="D3257">
        <v>6.4</v>
      </c>
      <c r="E3257">
        <v>815</v>
      </c>
      <c r="F3257">
        <v>6.5</v>
      </c>
      <c r="G3257">
        <v>1005</v>
      </c>
      <c r="H3257">
        <v>86</v>
      </c>
      <c r="I3257" s="101" t="s">
        <v>38</v>
      </c>
      <c r="J3257" s="1">
        <f>DATEVALUE(RIGHT(jaar_zip[[#This Row],[YYYYMMDD]],2)&amp;"-"&amp;MID(jaar_zip[[#This Row],[YYYYMMDD]],5,2)&amp;"-"&amp;LEFT(jaar_zip[[#This Row],[YYYYMMDD]],4))</f>
        <v>45375</v>
      </c>
      <c r="K3257" s="101" t="str">
        <f>IF(AND(VALUE(MONTH(jaar_zip[[#This Row],[Datum]]))=1,VALUE(WEEKNUM(jaar_zip[[#This Row],[Datum]],21))&gt;51),RIGHT(YEAR(jaar_zip[[#This Row],[Datum]])-1,2),RIGHT(YEAR(jaar_zip[[#This Row],[Datum]]),2))&amp;"-"&amp; TEXT(WEEKNUM(jaar_zip[[#This Row],[Datum]],21),"00")</f>
        <v>24-12</v>
      </c>
      <c r="L3257" s="101">
        <f>MONTH(jaar_zip[[#This Row],[Datum]])</f>
        <v>3</v>
      </c>
      <c r="M3257" s="101">
        <f>IF(ISNUMBER(jaar_zip[[#This Row],[etmaaltemperatuur]]),IF(jaar_zip[[#This Row],[etmaaltemperatuur]]&lt;stookgrens,stookgrens-jaar_zip[[#This Row],[etmaaltemperatuur]],0),"")</f>
        <v>11.6</v>
      </c>
      <c r="N3257" s="101">
        <f>IF(ISNUMBER(jaar_zip[[#This Row],[graaddagen]]),IF(OR(MONTH(jaar_zip[[#This Row],[Datum]])=1,MONTH(jaar_zip[[#This Row],[Datum]])=2,MONTH(jaar_zip[[#This Row],[Datum]])=11,MONTH(jaar_zip[[#This Row],[Datum]])=12),1.1,IF(OR(MONTH(jaar_zip[[#This Row],[Datum]])=3,MONTH(jaar_zip[[#This Row],[Datum]])=10),1,0.8))*jaar_zip[[#This Row],[graaddagen]],"")</f>
        <v>11.6</v>
      </c>
      <c r="O3257" s="101">
        <f>IF(ISNUMBER(jaar_zip[[#This Row],[etmaaltemperatuur]]),IF(jaar_zip[[#This Row],[etmaaltemperatuur]]&gt;stookgrens,jaar_zip[[#This Row],[etmaaltemperatuur]]-stookgrens,0),"")</f>
        <v>0</v>
      </c>
    </row>
    <row r="3258" spans="1:15" x14ac:dyDescent="0.3">
      <c r="A3258">
        <v>348</v>
      </c>
      <c r="B3258">
        <v>20240325</v>
      </c>
      <c r="C3258">
        <v>3.4</v>
      </c>
      <c r="D3258">
        <v>7.2</v>
      </c>
      <c r="E3258">
        <v>1643</v>
      </c>
      <c r="F3258">
        <v>0</v>
      </c>
      <c r="G3258">
        <v>1004</v>
      </c>
      <c r="H3258">
        <v>75</v>
      </c>
      <c r="I3258" s="101" t="s">
        <v>38</v>
      </c>
      <c r="J3258" s="1">
        <f>DATEVALUE(RIGHT(jaar_zip[[#This Row],[YYYYMMDD]],2)&amp;"-"&amp;MID(jaar_zip[[#This Row],[YYYYMMDD]],5,2)&amp;"-"&amp;LEFT(jaar_zip[[#This Row],[YYYYMMDD]],4))</f>
        <v>45376</v>
      </c>
      <c r="K3258" s="101" t="str">
        <f>IF(AND(VALUE(MONTH(jaar_zip[[#This Row],[Datum]]))=1,VALUE(WEEKNUM(jaar_zip[[#This Row],[Datum]],21))&gt;51),RIGHT(YEAR(jaar_zip[[#This Row],[Datum]])-1,2),RIGHT(YEAR(jaar_zip[[#This Row],[Datum]]),2))&amp;"-"&amp; TEXT(WEEKNUM(jaar_zip[[#This Row],[Datum]],21),"00")</f>
        <v>24-13</v>
      </c>
      <c r="L3258" s="101">
        <f>MONTH(jaar_zip[[#This Row],[Datum]])</f>
        <v>3</v>
      </c>
      <c r="M3258" s="101">
        <f>IF(ISNUMBER(jaar_zip[[#This Row],[etmaaltemperatuur]]),IF(jaar_zip[[#This Row],[etmaaltemperatuur]]&lt;stookgrens,stookgrens-jaar_zip[[#This Row],[etmaaltemperatuur]],0),"")</f>
        <v>10.8</v>
      </c>
      <c r="N3258" s="101">
        <f>IF(ISNUMBER(jaar_zip[[#This Row],[graaddagen]]),IF(OR(MONTH(jaar_zip[[#This Row],[Datum]])=1,MONTH(jaar_zip[[#This Row],[Datum]])=2,MONTH(jaar_zip[[#This Row],[Datum]])=11,MONTH(jaar_zip[[#This Row],[Datum]])=12),1.1,IF(OR(MONTH(jaar_zip[[#This Row],[Datum]])=3,MONTH(jaar_zip[[#This Row],[Datum]])=10),1,0.8))*jaar_zip[[#This Row],[graaddagen]],"")</f>
        <v>10.8</v>
      </c>
      <c r="O3258" s="101">
        <f>IF(ISNUMBER(jaar_zip[[#This Row],[etmaaltemperatuur]]),IF(jaar_zip[[#This Row],[etmaaltemperatuur]]&gt;stookgrens,jaar_zip[[#This Row],[etmaaltemperatuur]]-stookgrens,0),"")</f>
        <v>0</v>
      </c>
    </row>
    <row r="3259" spans="1:15" x14ac:dyDescent="0.3">
      <c r="A3259">
        <v>348</v>
      </c>
      <c r="B3259">
        <v>20240326</v>
      </c>
      <c r="C3259">
        <v>3.8</v>
      </c>
      <c r="D3259">
        <v>8.6999999999999993</v>
      </c>
      <c r="E3259">
        <v>836</v>
      </c>
      <c r="F3259">
        <v>-0.1</v>
      </c>
      <c r="G3259">
        <v>990.4</v>
      </c>
      <c r="H3259">
        <v>73</v>
      </c>
      <c r="I3259" s="101" t="s">
        <v>38</v>
      </c>
      <c r="J3259" s="1">
        <f>DATEVALUE(RIGHT(jaar_zip[[#This Row],[YYYYMMDD]],2)&amp;"-"&amp;MID(jaar_zip[[#This Row],[YYYYMMDD]],5,2)&amp;"-"&amp;LEFT(jaar_zip[[#This Row],[YYYYMMDD]],4))</f>
        <v>45377</v>
      </c>
      <c r="K3259" s="101" t="str">
        <f>IF(AND(VALUE(MONTH(jaar_zip[[#This Row],[Datum]]))=1,VALUE(WEEKNUM(jaar_zip[[#This Row],[Datum]],21))&gt;51),RIGHT(YEAR(jaar_zip[[#This Row],[Datum]])-1,2),RIGHT(YEAR(jaar_zip[[#This Row],[Datum]]),2))&amp;"-"&amp; TEXT(WEEKNUM(jaar_zip[[#This Row],[Datum]],21),"00")</f>
        <v>24-13</v>
      </c>
      <c r="L3259" s="101">
        <f>MONTH(jaar_zip[[#This Row],[Datum]])</f>
        <v>3</v>
      </c>
      <c r="M3259" s="101">
        <f>IF(ISNUMBER(jaar_zip[[#This Row],[etmaaltemperatuur]]),IF(jaar_zip[[#This Row],[etmaaltemperatuur]]&lt;stookgrens,stookgrens-jaar_zip[[#This Row],[etmaaltemperatuur]],0),"")</f>
        <v>9.3000000000000007</v>
      </c>
      <c r="N3259" s="101">
        <f>IF(ISNUMBER(jaar_zip[[#This Row],[graaddagen]]),IF(OR(MONTH(jaar_zip[[#This Row],[Datum]])=1,MONTH(jaar_zip[[#This Row],[Datum]])=2,MONTH(jaar_zip[[#This Row],[Datum]])=11,MONTH(jaar_zip[[#This Row],[Datum]])=12),1.1,IF(OR(MONTH(jaar_zip[[#This Row],[Datum]])=3,MONTH(jaar_zip[[#This Row],[Datum]])=10),1,0.8))*jaar_zip[[#This Row],[graaddagen]],"")</f>
        <v>9.3000000000000007</v>
      </c>
      <c r="O3259" s="101">
        <f>IF(ISNUMBER(jaar_zip[[#This Row],[etmaaltemperatuur]]),IF(jaar_zip[[#This Row],[etmaaltemperatuur]]&gt;stookgrens,jaar_zip[[#This Row],[etmaaltemperatuur]]-stookgrens,0),"")</f>
        <v>0</v>
      </c>
    </row>
    <row r="3260" spans="1:15" x14ac:dyDescent="0.3">
      <c r="A3260">
        <v>348</v>
      </c>
      <c r="B3260">
        <v>20240327</v>
      </c>
      <c r="C3260">
        <v>4.3</v>
      </c>
      <c r="D3260">
        <v>9.6999999999999993</v>
      </c>
      <c r="E3260">
        <v>1107</v>
      </c>
      <c r="F3260">
        <v>-0.1</v>
      </c>
      <c r="G3260">
        <v>986</v>
      </c>
      <c r="H3260">
        <v>77</v>
      </c>
      <c r="I3260" s="101" t="s">
        <v>38</v>
      </c>
      <c r="J3260" s="1">
        <f>DATEVALUE(RIGHT(jaar_zip[[#This Row],[YYYYMMDD]],2)&amp;"-"&amp;MID(jaar_zip[[#This Row],[YYYYMMDD]],5,2)&amp;"-"&amp;LEFT(jaar_zip[[#This Row],[YYYYMMDD]],4))</f>
        <v>45378</v>
      </c>
      <c r="K3260" s="101" t="str">
        <f>IF(AND(VALUE(MONTH(jaar_zip[[#This Row],[Datum]]))=1,VALUE(WEEKNUM(jaar_zip[[#This Row],[Datum]],21))&gt;51),RIGHT(YEAR(jaar_zip[[#This Row],[Datum]])-1,2),RIGHT(YEAR(jaar_zip[[#This Row],[Datum]]),2))&amp;"-"&amp; TEXT(WEEKNUM(jaar_zip[[#This Row],[Datum]],21),"00")</f>
        <v>24-13</v>
      </c>
      <c r="L3260" s="101">
        <f>MONTH(jaar_zip[[#This Row],[Datum]])</f>
        <v>3</v>
      </c>
      <c r="M3260" s="101">
        <f>IF(ISNUMBER(jaar_zip[[#This Row],[etmaaltemperatuur]]),IF(jaar_zip[[#This Row],[etmaaltemperatuur]]&lt;stookgrens,stookgrens-jaar_zip[[#This Row],[etmaaltemperatuur]],0),"")</f>
        <v>8.3000000000000007</v>
      </c>
      <c r="N3260" s="101">
        <f>IF(ISNUMBER(jaar_zip[[#This Row],[graaddagen]]),IF(OR(MONTH(jaar_zip[[#This Row],[Datum]])=1,MONTH(jaar_zip[[#This Row],[Datum]])=2,MONTH(jaar_zip[[#This Row],[Datum]])=11,MONTH(jaar_zip[[#This Row],[Datum]])=12),1.1,IF(OR(MONTH(jaar_zip[[#This Row],[Datum]])=3,MONTH(jaar_zip[[#This Row],[Datum]])=10),1,0.8))*jaar_zip[[#This Row],[graaddagen]],"")</f>
        <v>8.3000000000000007</v>
      </c>
      <c r="O3260" s="101">
        <f>IF(ISNUMBER(jaar_zip[[#This Row],[etmaaltemperatuur]]),IF(jaar_zip[[#This Row],[etmaaltemperatuur]]&gt;stookgrens,jaar_zip[[#This Row],[etmaaltemperatuur]]-stookgrens,0),"")</f>
        <v>0</v>
      </c>
    </row>
    <row r="3261" spans="1:15" x14ac:dyDescent="0.3">
      <c r="A3261">
        <v>348</v>
      </c>
      <c r="B3261">
        <v>20240328</v>
      </c>
      <c r="C3261">
        <v>6.6</v>
      </c>
      <c r="D3261">
        <v>8.9</v>
      </c>
      <c r="E3261">
        <v>894</v>
      </c>
      <c r="F3261">
        <v>2.6</v>
      </c>
      <c r="G3261">
        <v>985.8</v>
      </c>
      <c r="H3261">
        <v>73</v>
      </c>
      <c r="I3261" s="101" t="s">
        <v>38</v>
      </c>
      <c r="J3261" s="1">
        <f>DATEVALUE(RIGHT(jaar_zip[[#This Row],[YYYYMMDD]],2)&amp;"-"&amp;MID(jaar_zip[[#This Row],[YYYYMMDD]],5,2)&amp;"-"&amp;LEFT(jaar_zip[[#This Row],[YYYYMMDD]],4))</f>
        <v>45379</v>
      </c>
      <c r="K3261" s="101" t="str">
        <f>IF(AND(VALUE(MONTH(jaar_zip[[#This Row],[Datum]]))=1,VALUE(WEEKNUM(jaar_zip[[#This Row],[Datum]],21))&gt;51),RIGHT(YEAR(jaar_zip[[#This Row],[Datum]])-1,2),RIGHT(YEAR(jaar_zip[[#This Row],[Datum]]),2))&amp;"-"&amp; TEXT(WEEKNUM(jaar_zip[[#This Row],[Datum]],21),"00")</f>
        <v>24-13</v>
      </c>
      <c r="L3261" s="101">
        <f>MONTH(jaar_zip[[#This Row],[Datum]])</f>
        <v>3</v>
      </c>
      <c r="M3261" s="101">
        <f>IF(ISNUMBER(jaar_zip[[#This Row],[etmaaltemperatuur]]),IF(jaar_zip[[#This Row],[etmaaltemperatuur]]&lt;stookgrens,stookgrens-jaar_zip[[#This Row],[etmaaltemperatuur]],0),"")</f>
        <v>9.1</v>
      </c>
      <c r="N3261" s="101">
        <f>IF(ISNUMBER(jaar_zip[[#This Row],[graaddagen]]),IF(OR(MONTH(jaar_zip[[#This Row],[Datum]])=1,MONTH(jaar_zip[[#This Row],[Datum]])=2,MONTH(jaar_zip[[#This Row],[Datum]])=11,MONTH(jaar_zip[[#This Row],[Datum]])=12),1.1,IF(OR(MONTH(jaar_zip[[#This Row],[Datum]])=3,MONTH(jaar_zip[[#This Row],[Datum]])=10),1,0.8))*jaar_zip[[#This Row],[graaddagen]],"")</f>
        <v>9.1</v>
      </c>
      <c r="O3261" s="101">
        <f>IF(ISNUMBER(jaar_zip[[#This Row],[etmaaltemperatuur]]),IF(jaar_zip[[#This Row],[etmaaltemperatuur]]&gt;stookgrens,jaar_zip[[#This Row],[etmaaltemperatuur]]-stookgrens,0),"")</f>
        <v>0</v>
      </c>
    </row>
    <row r="3262" spans="1:15" x14ac:dyDescent="0.3">
      <c r="A3262">
        <v>348</v>
      </c>
      <c r="B3262">
        <v>20240329</v>
      </c>
      <c r="C3262">
        <v>5.7</v>
      </c>
      <c r="D3262">
        <v>10.7</v>
      </c>
      <c r="E3262">
        <v>1282</v>
      </c>
      <c r="F3262">
        <v>0.3</v>
      </c>
      <c r="G3262">
        <v>993</v>
      </c>
      <c r="H3262">
        <v>75</v>
      </c>
      <c r="I3262" s="101" t="s">
        <v>38</v>
      </c>
      <c r="J3262" s="1">
        <f>DATEVALUE(RIGHT(jaar_zip[[#This Row],[YYYYMMDD]],2)&amp;"-"&amp;MID(jaar_zip[[#This Row],[YYYYMMDD]],5,2)&amp;"-"&amp;LEFT(jaar_zip[[#This Row],[YYYYMMDD]],4))</f>
        <v>45380</v>
      </c>
      <c r="K3262" s="101" t="str">
        <f>IF(AND(VALUE(MONTH(jaar_zip[[#This Row],[Datum]]))=1,VALUE(WEEKNUM(jaar_zip[[#This Row],[Datum]],21))&gt;51),RIGHT(YEAR(jaar_zip[[#This Row],[Datum]])-1,2),RIGHT(YEAR(jaar_zip[[#This Row],[Datum]]),2))&amp;"-"&amp; TEXT(WEEKNUM(jaar_zip[[#This Row],[Datum]],21),"00")</f>
        <v>24-13</v>
      </c>
      <c r="L3262" s="101">
        <f>MONTH(jaar_zip[[#This Row],[Datum]])</f>
        <v>3</v>
      </c>
      <c r="M3262" s="101">
        <f>IF(ISNUMBER(jaar_zip[[#This Row],[etmaaltemperatuur]]),IF(jaar_zip[[#This Row],[etmaaltemperatuur]]&lt;stookgrens,stookgrens-jaar_zip[[#This Row],[etmaaltemperatuur]],0),"")</f>
        <v>7.3000000000000007</v>
      </c>
      <c r="N3262" s="101">
        <f>IF(ISNUMBER(jaar_zip[[#This Row],[graaddagen]]),IF(OR(MONTH(jaar_zip[[#This Row],[Datum]])=1,MONTH(jaar_zip[[#This Row],[Datum]])=2,MONTH(jaar_zip[[#This Row],[Datum]])=11,MONTH(jaar_zip[[#This Row],[Datum]])=12),1.1,IF(OR(MONTH(jaar_zip[[#This Row],[Datum]])=3,MONTH(jaar_zip[[#This Row],[Datum]])=10),1,0.8))*jaar_zip[[#This Row],[graaddagen]],"")</f>
        <v>7.3000000000000007</v>
      </c>
      <c r="O3262" s="101">
        <f>IF(ISNUMBER(jaar_zip[[#This Row],[etmaaltemperatuur]]),IF(jaar_zip[[#This Row],[etmaaltemperatuur]]&gt;stookgrens,jaar_zip[[#This Row],[etmaaltemperatuur]]-stookgrens,0),"")</f>
        <v>0</v>
      </c>
    </row>
    <row r="3263" spans="1:15" x14ac:dyDescent="0.3">
      <c r="A3263">
        <v>348</v>
      </c>
      <c r="B3263">
        <v>20240330</v>
      </c>
      <c r="C3263">
        <v>2.5</v>
      </c>
      <c r="D3263">
        <v>8.4</v>
      </c>
      <c r="E3263">
        <v>343</v>
      </c>
      <c r="F3263">
        <v>1.1000000000000001</v>
      </c>
      <c r="G3263">
        <v>997.1</v>
      </c>
      <c r="H3263">
        <v>95</v>
      </c>
      <c r="I3263" s="101" t="s">
        <v>38</v>
      </c>
      <c r="J3263" s="1">
        <f>DATEVALUE(RIGHT(jaar_zip[[#This Row],[YYYYMMDD]],2)&amp;"-"&amp;MID(jaar_zip[[#This Row],[YYYYMMDD]],5,2)&amp;"-"&amp;LEFT(jaar_zip[[#This Row],[YYYYMMDD]],4))</f>
        <v>45381</v>
      </c>
      <c r="K3263" s="101" t="str">
        <f>IF(AND(VALUE(MONTH(jaar_zip[[#This Row],[Datum]]))=1,VALUE(WEEKNUM(jaar_zip[[#This Row],[Datum]],21))&gt;51),RIGHT(YEAR(jaar_zip[[#This Row],[Datum]])-1,2),RIGHT(YEAR(jaar_zip[[#This Row],[Datum]]),2))&amp;"-"&amp; TEXT(WEEKNUM(jaar_zip[[#This Row],[Datum]],21),"00")</f>
        <v>24-13</v>
      </c>
      <c r="L3263" s="101">
        <f>MONTH(jaar_zip[[#This Row],[Datum]])</f>
        <v>3</v>
      </c>
      <c r="M3263" s="101">
        <f>IF(ISNUMBER(jaar_zip[[#This Row],[etmaaltemperatuur]]),IF(jaar_zip[[#This Row],[etmaaltemperatuur]]&lt;stookgrens,stookgrens-jaar_zip[[#This Row],[etmaaltemperatuur]],0),"")</f>
        <v>9.6</v>
      </c>
      <c r="N3263" s="101">
        <f>IF(ISNUMBER(jaar_zip[[#This Row],[graaddagen]]),IF(OR(MONTH(jaar_zip[[#This Row],[Datum]])=1,MONTH(jaar_zip[[#This Row],[Datum]])=2,MONTH(jaar_zip[[#This Row],[Datum]])=11,MONTH(jaar_zip[[#This Row],[Datum]])=12),1.1,IF(OR(MONTH(jaar_zip[[#This Row],[Datum]])=3,MONTH(jaar_zip[[#This Row],[Datum]])=10),1,0.8))*jaar_zip[[#This Row],[graaddagen]],"")</f>
        <v>9.6</v>
      </c>
      <c r="O3263" s="101">
        <f>IF(ISNUMBER(jaar_zip[[#This Row],[etmaaltemperatuur]]),IF(jaar_zip[[#This Row],[etmaaltemperatuur]]&gt;stookgrens,jaar_zip[[#This Row],[etmaaltemperatuur]]-stookgrens,0),"")</f>
        <v>0</v>
      </c>
    </row>
    <row r="3264" spans="1:15" x14ac:dyDescent="0.3">
      <c r="A3264">
        <v>348</v>
      </c>
      <c r="B3264">
        <v>20240331</v>
      </c>
      <c r="C3264">
        <v>3.3</v>
      </c>
      <c r="D3264">
        <v>10.6</v>
      </c>
      <c r="E3264">
        <v>998</v>
      </c>
      <c r="F3264">
        <v>6.5</v>
      </c>
      <c r="G3264">
        <v>996.1</v>
      </c>
      <c r="H3264">
        <v>90</v>
      </c>
      <c r="I3264" s="101" t="s">
        <v>38</v>
      </c>
      <c r="J3264" s="1">
        <f>DATEVALUE(RIGHT(jaar_zip[[#This Row],[YYYYMMDD]],2)&amp;"-"&amp;MID(jaar_zip[[#This Row],[YYYYMMDD]],5,2)&amp;"-"&amp;LEFT(jaar_zip[[#This Row],[YYYYMMDD]],4))</f>
        <v>45382</v>
      </c>
      <c r="K3264" s="101" t="str">
        <f>IF(AND(VALUE(MONTH(jaar_zip[[#This Row],[Datum]]))=1,VALUE(WEEKNUM(jaar_zip[[#This Row],[Datum]],21))&gt;51),RIGHT(YEAR(jaar_zip[[#This Row],[Datum]])-1,2),RIGHT(YEAR(jaar_zip[[#This Row],[Datum]]),2))&amp;"-"&amp; TEXT(WEEKNUM(jaar_zip[[#This Row],[Datum]],21),"00")</f>
        <v>24-13</v>
      </c>
      <c r="L3264" s="101">
        <f>MONTH(jaar_zip[[#This Row],[Datum]])</f>
        <v>3</v>
      </c>
      <c r="M3264" s="101">
        <f>IF(ISNUMBER(jaar_zip[[#This Row],[etmaaltemperatuur]]),IF(jaar_zip[[#This Row],[etmaaltemperatuur]]&lt;stookgrens,stookgrens-jaar_zip[[#This Row],[etmaaltemperatuur]],0),"")</f>
        <v>7.4</v>
      </c>
      <c r="N3264" s="101">
        <f>IF(ISNUMBER(jaar_zip[[#This Row],[graaddagen]]),IF(OR(MONTH(jaar_zip[[#This Row],[Datum]])=1,MONTH(jaar_zip[[#This Row],[Datum]])=2,MONTH(jaar_zip[[#This Row],[Datum]])=11,MONTH(jaar_zip[[#This Row],[Datum]])=12),1.1,IF(OR(MONTH(jaar_zip[[#This Row],[Datum]])=3,MONTH(jaar_zip[[#This Row],[Datum]])=10),1,0.8))*jaar_zip[[#This Row],[graaddagen]],"")</f>
        <v>7.4</v>
      </c>
      <c r="O3264" s="101">
        <f>IF(ISNUMBER(jaar_zip[[#This Row],[etmaaltemperatuur]]),IF(jaar_zip[[#This Row],[etmaaltemperatuur]]&gt;stookgrens,jaar_zip[[#This Row],[etmaaltemperatuur]]-stookgrens,0),"")</f>
        <v>0</v>
      </c>
    </row>
    <row r="3265" spans="1:15" x14ac:dyDescent="0.3">
      <c r="A3265">
        <v>348</v>
      </c>
      <c r="B3265">
        <v>20240401</v>
      </c>
      <c r="C3265">
        <v>4</v>
      </c>
      <c r="D3265">
        <v>9.5</v>
      </c>
      <c r="E3265">
        <v>834</v>
      </c>
      <c r="F3265">
        <v>0</v>
      </c>
      <c r="G3265">
        <v>996.6</v>
      </c>
      <c r="H3265">
        <v>87</v>
      </c>
      <c r="I3265" s="101" t="s">
        <v>38</v>
      </c>
      <c r="J3265" s="1">
        <f>DATEVALUE(RIGHT(jaar_zip[[#This Row],[YYYYMMDD]],2)&amp;"-"&amp;MID(jaar_zip[[#This Row],[YYYYMMDD]],5,2)&amp;"-"&amp;LEFT(jaar_zip[[#This Row],[YYYYMMDD]],4))</f>
        <v>45383</v>
      </c>
      <c r="K3265" s="101" t="str">
        <f>IF(AND(VALUE(MONTH(jaar_zip[[#This Row],[Datum]]))=1,VALUE(WEEKNUM(jaar_zip[[#This Row],[Datum]],21))&gt;51),RIGHT(YEAR(jaar_zip[[#This Row],[Datum]])-1,2),RIGHT(YEAR(jaar_zip[[#This Row],[Datum]]),2))&amp;"-"&amp; TEXT(WEEKNUM(jaar_zip[[#This Row],[Datum]],21),"00")</f>
        <v>24-14</v>
      </c>
      <c r="L3265" s="101">
        <f>MONTH(jaar_zip[[#This Row],[Datum]])</f>
        <v>4</v>
      </c>
      <c r="M3265" s="101">
        <f>IF(ISNUMBER(jaar_zip[[#This Row],[etmaaltemperatuur]]),IF(jaar_zip[[#This Row],[etmaaltemperatuur]]&lt;stookgrens,stookgrens-jaar_zip[[#This Row],[etmaaltemperatuur]],0),"")</f>
        <v>8.5</v>
      </c>
      <c r="N3265" s="101">
        <f>IF(ISNUMBER(jaar_zip[[#This Row],[graaddagen]]),IF(OR(MONTH(jaar_zip[[#This Row],[Datum]])=1,MONTH(jaar_zip[[#This Row],[Datum]])=2,MONTH(jaar_zip[[#This Row],[Datum]])=11,MONTH(jaar_zip[[#This Row],[Datum]])=12),1.1,IF(OR(MONTH(jaar_zip[[#This Row],[Datum]])=3,MONTH(jaar_zip[[#This Row],[Datum]])=10),1,0.8))*jaar_zip[[#This Row],[graaddagen]],"")</f>
        <v>6.8000000000000007</v>
      </c>
      <c r="O3265" s="101">
        <f>IF(ISNUMBER(jaar_zip[[#This Row],[etmaaltemperatuur]]),IF(jaar_zip[[#This Row],[etmaaltemperatuur]]&gt;stookgrens,jaar_zip[[#This Row],[etmaaltemperatuur]]-stookgrens,0),"")</f>
        <v>0</v>
      </c>
    </row>
    <row r="3266" spans="1:15" x14ac:dyDescent="0.3">
      <c r="A3266">
        <v>348</v>
      </c>
      <c r="B3266">
        <v>20240402</v>
      </c>
      <c r="C3266">
        <v>5.7</v>
      </c>
      <c r="D3266">
        <v>9.3000000000000007</v>
      </c>
      <c r="E3266">
        <v>811</v>
      </c>
      <c r="F3266">
        <v>1.7</v>
      </c>
      <c r="G3266">
        <v>1005.1</v>
      </c>
      <c r="H3266">
        <v>89</v>
      </c>
      <c r="I3266" s="101" t="s">
        <v>38</v>
      </c>
      <c r="J3266" s="1">
        <f>DATEVALUE(RIGHT(jaar_zip[[#This Row],[YYYYMMDD]],2)&amp;"-"&amp;MID(jaar_zip[[#This Row],[YYYYMMDD]],5,2)&amp;"-"&amp;LEFT(jaar_zip[[#This Row],[YYYYMMDD]],4))</f>
        <v>45384</v>
      </c>
      <c r="K3266" s="101" t="str">
        <f>IF(AND(VALUE(MONTH(jaar_zip[[#This Row],[Datum]]))=1,VALUE(WEEKNUM(jaar_zip[[#This Row],[Datum]],21))&gt;51),RIGHT(YEAR(jaar_zip[[#This Row],[Datum]])-1,2),RIGHT(YEAR(jaar_zip[[#This Row],[Datum]]),2))&amp;"-"&amp; TEXT(WEEKNUM(jaar_zip[[#This Row],[Datum]],21),"00")</f>
        <v>24-14</v>
      </c>
      <c r="L3266" s="101">
        <f>MONTH(jaar_zip[[#This Row],[Datum]])</f>
        <v>4</v>
      </c>
      <c r="M3266" s="101">
        <f>IF(ISNUMBER(jaar_zip[[#This Row],[etmaaltemperatuur]]),IF(jaar_zip[[#This Row],[etmaaltemperatuur]]&lt;stookgrens,stookgrens-jaar_zip[[#This Row],[etmaaltemperatuur]],0),"")</f>
        <v>8.6999999999999993</v>
      </c>
      <c r="N3266" s="101">
        <f>IF(ISNUMBER(jaar_zip[[#This Row],[graaddagen]]),IF(OR(MONTH(jaar_zip[[#This Row],[Datum]])=1,MONTH(jaar_zip[[#This Row],[Datum]])=2,MONTH(jaar_zip[[#This Row],[Datum]])=11,MONTH(jaar_zip[[#This Row],[Datum]])=12),1.1,IF(OR(MONTH(jaar_zip[[#This Row],[Datum]])=3,MONTH(jaar_zip[[#This Row],[Datum]])=10),1,0.8))*jaar_zip[[#This Row],[graaddagen]],"")</f>
        <v>6.96</v>
      </c>
      <c r="O3266" s="101">
        <f>IF(ISNUMBER(jaar_zip[[#This Row],[etmaaltemperatuur]]),IF(jaar_zip[[#This Row],[etmaaltemperatuur]]&gt;stookgrens,jaar_zip[[#This Row],[etmaaltemperatuur]]-stookgrens,0),"")</f>
        <v>0</v>
      </c>
    </row>
    <row r="3267" spans="1:15" x14ac:dyDescent="0.3">
      <c r="A3267">
        <v>348</v>
      </c>
      <c r="B3267">
        <v>20240403</v>
      </c>
      <c r="C3267">
        <v>5.9</v>
      </c>
      <c r="D3267">
        <v>11</v>
      </c>
      <c r="E3267">
        <v>650</v>
      </c>
      <c r="F3267">
        <v>4.7</v>
      </c>
      <c r="G3267">
        <v>1003.8</v>
      </c>
      <c r="H3267">
        <v>89</v>
      </c>
      <c r="I3267" s="101" t="s">
        <v>38</v>
      </c>
      <c r="J3267" s="1">
        <f>DATEVALUE(RIGHT(jaar_zip[[#This Row],[YYYYMMDD]],2)&amp;"-"&amp;MID(jaar_zip[[#This Row],[YYYYMMDD]],5,2)&amp;"-"&amp;LEFT(jaar_zip[[#This Row],[YYYYMMDD]],4))</f>
        <v>45385</v>
      </c>
      <c r="K3267" s="101" t="str">
        <f>IF(AND(VALUE(MONTH(jaar_zip[[#This Row],[Datum]]))=1,VALUE(WEEKNUM(jaar_zip[[#This Row],[Datum]],21))&gt;51),RIGHT(YEAR(jaar_zip[[#This Row],[Datum]])-1,2),RIGHT(YEAR(jaar_zip[[#This Row],[Datum]]),2))&amp;"-"&amp; TEXT(WEEKNUM(jaar_zip[[#This Row],[Datum]],21),"00")</f>
        <v>24-14</v>
      </c>
      <c r="L3267" s="101">
        <f>MONTH(jaar_zip[[#This Row],[Datum]])</f>
        <v>4</v>
      </c>
      <c r="M3267" s="101">
        <f>IF(ISNUMBER(jaar_zip[[#This Row],[etmaaltemperatuur]]),IF(jaar_zip[[#This Row],[etmaaltemperatuur]]&lt;stookgrens,stookgrens-jaar_zip[[#This Row],[etmaaltemperatuur]],0),"")</f>
        <v>7</v>
      </c>
      <c r="N3267" s="101">
        <f>IF(ISNUMBER(jaar_zip[[#This Row],[graaddagen]]),IF(OR(MONTH(jaar_zip[[#This Row],[Datum]])=1,MONTH(jaar_zip[[#This Row],[Datum]])=2,MONTH(jaar_zip[[#This Row],[Datum]])=11,MONTH(jaar_zip[[#This Row],[Datum]])=12),1.1,IF(OR(MONTH(jaar_zip[[#This Row],[Datum]])=3,MONTH(jaar_zip[[#This Row],[Datum]])=10),1,0.8))*jaar_zip[[#This Row],[graaddagen]],"")</f>
        <v>5.6000000000000005</v>
      </c>
      <c r="O3267" s="101">
        <f>IF(ISNUMBER(jaar_zip[[#This Row],[etmaaltemperatuur]]),IF(jaar_zip[[#This Row],[etmaaltemperatuur]]&gt;stookgrens,jaar_zip[[#This Row],[etmaaltemperatuur]]-stookgrens,0),"")</f>
        <v>0</v>
      </c>
    </row>
    <row r="3268" spans="1:15" x14ac:dyDescent="0.3">
      <c r="A3268">
        <v>348</v>
      </c>
      <c r="B3268">
        <v>20240404</v>
      </c>
      <c r="C3268">
        <v>7.6</v>
      </c>
      <c r="D3268">
        <v>11.9</v>
      </c>
      <c r="E3268">
        <v>1058</v>
      </c>
      <c r="F3268">
        <v>16.399999999999999</v>
      </c>
      <c r="G3268">
        <v>1005.1</v>
      </c>
      <c r="H3268">
        <v>84</v>
      </c>
      <c r="I3268" s="101" t="s">
        <v>38</v>
      </c>
      <c r="J3268" s="1">
        <f>DATEVALUE(RIGHT(jaar_zip[[#This Row],[YYYYMMDD]],2)&amp;"-"&amp;MID(jaar_zip[[#This Row],[YYYYMMDD]],5,2)&amp;"-"&amp;LEFT(jaar_zip[[#This Row],[YYYYMMDD]],4))</f>
        <v>45386</v>
      </c>
      <c r="K3268" s="101" t="str">
        <f>IF(AND(VALUE(MONTH(jaar_zip[[#This Row],[Datum]]))=1,VALUE(WEEKNUM(jaar_zip[[#This Row],[Datum]],21))&gt;51),RIGHT(YEAR(jaar_zip[[#This Row],[Datum]])-1,2),RIGHT(YEAR(jaar_zip[[#This Row],[Datum]]),2))&amp;"-"&amp; TEXT(WEEKNUM(jaar_zip[[#This Row],[Datum]],21),"00")</f>
        <v>24-14</v>
      </c>
      <c r="L3268" s="101">
        <f>MONTH(jaar_zip[[#This Row],[Datum]])</f>
        <v>4</v>
      </c>
      <c r="M3268" s="101">
        <f>IF(ISNUMBER(jaar_zip[[#This Row],[etmaaltemperatuur]]),IF(jaar_zip[[#This Row],[etmaaltemperatuur]]&lt;stookgrens,stookgrens-jaar_zip[[#This Row],[etmaaltemperatuur]],0),"")</f>
        <v>6.1</v>
      </c>
      <c r="N3268" s="101">
        <f>IF(ISNUMBER(jaar_zip[[#This Row],[graaddagen]]),IF(OR(MONTH(jaar_zip[[#This Row],[Datum]])=1,MONTH(jaar_zip[[#This Row],[Datum]])=2,MONTH(jaar_zip[[#This Row],[Datum]])=11,MONTH(jaar_zip[[#This Row],[Datum]])=12),1.1,IF(OR(MONTH(jaar_zip[[#This Row],[Datum]])=3,MONTH(jaar_zip[[#This Row],[Datum]])=10),1,0.8))*jaar_zip[[#This Row],[graaddagen]],"")</f>
        <v>4.88</v>
      </c>
      <c r="O3268" s="101">
        <f>IF(ISNUMBER(jaar_zip[[#This Row],[etmaaltemperatuur]]),IF(jaar_zip[[#This Row],[etmaaltemperatuur]]&gt;stookgrens,jaar_zip[[#This Row],[etmaaltemperatuur]]-stookgrens,0),"")</f>
        <v>0</v>
      </c>
    </row>
    <row r="3269" spans="1:15" x14ac:dyDescent="0.3">
      <c r="A3269">
        <v>348</v>
      </c>
      <c r="B3269">
        <v>20240405</v>
      </c>
      <c r="C3269">
        <v>5.3</v>
      </c>
      <c r="D3269">
        <v>13.2</v>
      </c>
      <c r="E3269">
        <v>931</v>
      </c>
      <c r="F3269">
        <v>2.4</v>
      </c>
      <c r="G3269">
        <v>1008.2</v>
      </c>
      <c r="H3269">
        <v>88</v>
      </c>
      <c r="I3269" s="101" t="s">
        <v>38</v>
      </c>
      <c r="J3269" s="1">
        <f>DATEVALUE(RIGHT(jaar_zip[[#This Row],[YYYYMMDD]],2)&amp;"-"&amp;MID(jaar_zip[[#This Row],[YYYYMMDD]],5,2)&amp;"-"&amp;LEFT(jaar_zip[[#This Row],[YYYYMMDD]],4))</f>
        <v>45387</v>
      </c>
      <c r="K3269" s="101" t="str">
        <f>IF(AND(VALUE(MONTH(jaar_zip[[#This Row],[Datum]]))=1,VALUE(WEEKNUM(jaar_zip[[#This Row],[Datum]],21))&gt;51),RIGHT(YEAR(jaar_zip[[#This Row],[Datum]])-1,2),RIGHT(YEAR(jaar_zip[[#This Row],[Datum]]),2))&amp;"-"&amp; TEXT(WEEKNUM(jaar_zip[[#This Row],[Datum]],21),"00")</f>
        <v>24-14</v>
      </c>
      <c r="L3269" s="101">
        <f>MONTH(jaar_zip[[#This Row],[Datum]])</f>
        <v>4</v>
      </c>
      <c r="M3269" s="101">
        <f>IF(ISNUMBER(jaar_zip[[#This Row],[etmaaltemperatuur]]),IF(jaar_zip[[#This Row],[etmaaltemperatuur]]&lt;stookgrens,stookgrens-jaar_zip[[#This Row],[etmaaltemperatuur]],0),"")</f>
        <v>4.8000000000000007</v>
      </c>
      <c r="N3269" s="101">
        <f>IF(ISNUMBER(jaar_zip[[#This Row],[graaddagen]]),IF(OR(MONTH(jaar_zip[[#This Row],[Datum]])=1,MONTH(jaar_zip[[#This Row],[Datum]])=2,MONTH(jaar_zip[[#This Row],[Datum]])=11,MONTH(jaar_zip[[#This Row],[Datum]])=12),1.1,IF(OR(MONTH(jaar_zip[[#This Row],[Datum]])=3,MONTH(jaar_zip[[#This Row],[Datum]])=10),1,0.8))*jaar_zip[[#This Row],[graaddagen]],"")</f>
        <v>3.8400000000000007</v>
      </c>
      <c r="O3269" s="101">
        <f>IF(ISNUMBER(jaar_zip[[#This Row],[etmaaltemperatuur]]),IF(jaar_zip[[#This Row],[etmaaltemperatuur]]&gt;stookgrens,jaar_zip[[#This Row],[etmaaltemperatuur]]-stookgrens,0),"")</f>
        <v>0</v>
      </c>
    </row>
    <row r="3270" spans="1:15" x14ac:dyDescent="0.3">
      <c r="A3270">
        <v>348</v>
      </c>
      <c r="B3270">
        <v>20240406</v>
      </c>
      <c r="C3270">
        <v>4.7</v>
      </c>
      <c r="D3270">
        <v>17</v>
      </c>
      <c r="E3270">
        <v>1514</v>
      </c>
      <c r="F3270">
        <v>-0.1</v>
      </c>
      <c r="G3270">
        <v>1008.4</v>
      </c>
      <c r="H3270">
        <v>74</v>
      </c>
      <c r="I3270" s="101" t="s">
        <v>38</v>
      </c>
      <c r="J3270" s="1">
        <f>DATEVALUE(RIGHT(jaar_zip[[#This Row],[YYYYMMDD]],2)&amp;"-"&amp;MID(jaar_zip[[#This Row],[YYYYMMDD]],5,2)&amp;"-"&amp;LEFT(jaar_zip[[#This Row],[YYYYMMDD]],4))</f>
        <v>45388</v>
      </c>
      <c r="K3270" s="101" t="str">
        <f>IF(AND(VALUE(MONTH(jaar_zip[[#This Row],[Datum]]))=1,VALUE(WEEKNUM(jaar_zip[[#This Row],[Datum]],21))&gt;51),RIGHT(YEAR(jaar_zip[[#This Row],[Datum]])-1,2),RIGHT(YEAR(jaar_zip[[#This Row],[Datum]]),2))&amp;"-"&amp; TEXT(WEEKNUM(jaar_zip[[#This Row],[Datum]],21),"00")</f>
        <v>24-14</v>
      </c>
      <c r="L3270" s="101">
        <f>MONTH(jaar_zip[[#This Row],[Datum]])</f>
        <v>4</v>
      </c>
      <c r="M3270" s="101">
        <f>IF(ISNUMBER(jaar_zip[[#This Row],[etmaaltemperatuur]]),IF(jaar_zip[[#This Row],[etmaaltemperatuur]]&lt;stookgrens,stookgrens-jaar_zip[[#This Row],[etmaaltemperatuur]],0),"")</f>
        <v>1</v>
      </c>
      <c r="N3270" s="101">
        <f>IF(ISNUMBER(jaar_zip[[#This Row],[graaddagen]]),IF(OR(MONTH(jaar_zip[[#This Row],[Datum]])=1,MONTH(jaar_zip[[#This Row],[Datum]])=2,MONTH(jaar_zip[[#This Row],[Datum]])=11,MONTH(jaar_zip[[#This Row],[Datum]])=12),1.1,IF(OR(MONTH(jaar_zip[[#This Row],[Datum]])=3,MONTH(jaar_zip[[#This Row],[Datum]])=10),1,0.8))*jaar_zip[[#This Row],[graaddagen]],"")</f>
        <v>0.8</v>
      </c>
      <c r="O3270" s="101">
        <f>IF(ISNUMBER(jaar_zip[[#This Row],[etmaaltemperatuur]]),IF(jaar_zip[[#This Row],[etmaaltemperatuur]]&gt;stookgrens,jaar_zip[[#This Row],[etmaaltemperatuur]]-stookgrens,0),"")</f>
        <v>0</v>
      </c>
    </row>
    <row r="3271" spans="1:15" x14ac:dyDescent="0.3">
      <c r="A3271">
        <v>348</v>
      </c>
      <c r="B3271">
        <v>20240407</v>
      </c>
      <c r="C3271">
        <v>6</v>
      </c>
      <c r="D3271">
        <v>15.8</v>
      </c>
      <c r="E3271">
        <v>1809</v>
      </c>
      <c r="F3271">
        <v>1</v>
      </c>
      <c r="G3271">
        <v>1011.9</v>
      </c>
      <c r="H3271">
        <v>71</v>
      </c>
      <c r="I3271" s="101" t="s">
        <v>38</v>
      </c>
      <c r="J3271" s="1">
        <f>DATEVALUE(RIGHT(jaar_zip[[#This Row],[YYYYMMDD]],2)&amp;"-"&amp;MID(jaar_zip[[#This Row],[YYYYMMDD]],5,2)&amp;"-"&amp;LEFT(jaar_zip[[#This Row],[YYYYMMDD]],4))</f>
        <v>45389</v>
      </c>
      <c r="K3271" s="101" t="str">
        <f>IF(AND(VALUE(MONTH(jaar_zip[[#This Row],[Datum]]))=1,VALUE(WEEKNUM(jaar_zip[[#This Row],[Datum]],21))&gt;51),RIGHT(YEAR(jaar_zip[[#This Row],[Datum]])-1,2),RIGHT(YEAR(jaar_zip[[#This Row],[Datum]]),2))&amp;"-"&amp; TEXT(WEEKNUM(jaar_zip[[#This Row],[Datum]],21),"00")</f>
        <v>24-14</v>
      </c>
      <c r="L3271" s="101">
        <f>MONTH(jaar_zip[[#This Row],[Datum]])</f>
        <v>4</v>
      </c>
      <c r="M3271" s="101">
        <f>IF(ISNUMBER(jaar_zip[[#This Row],[etmaaltemperatuur]]),IF(jaar_zip[[#This Row],[etmaaltemperatuur]]&lt;stookgrens,stookgrens-jaar_zip[[#This Row],[etmaaltemperatuur]],0),"")</f>
        <v>2.1999999999999993</v>
      </c>
      <c r="N3271" s="101">
        <f>IF(ISNUMBER(jaar_zip[[#This Row],[graaddagen]]),IF(OR(MONTH(jaar_zip[[#This Row],[Datum]])=1,MONTH(jaar_zip[[#This Row],[Datum]])=2,MONTH(jaar_zip[[#This Row],[Datum]])=11,MONTH(jaar_zip[[#This Row],[Datum]])=12),1.1,IF(OR(MONTH(jaar_zip[[#This Row],[Datum]])=3,MONTH(jaar_zip[[#This Row],[Datum]])=10),1,0.8))*jaar_zip[[#This Row],[graaddagen]],"")</f>
        <v>1.7599999999999996</v>
      </c>
      <c r="O3271" s="101">
        <f>IF(ISNUMBER(jaar_zip[[#This Row],[etmaaltemperatuur]]),IF(jaar_zip[[#This Row],[etmaaltemperatuur]]&gt;stookgrens,jaar_zip[[#This Row],[etmaaltemperatuur]]-stookgrens,0),"")</f>
        <v>0</v>
      </c>
    </row>
    <row r="3272" spans="1:15" x14ac:dyDescent="0.3">
      <c r="A3272">
        <v>348</v>
      </c>
      <c r="B3272">
        <v>20240408</v>
      </c>
      <c r="C3272">
        <v>3</v>
      </c>
      <c r="D3272">
        <v>15.2</v>
      </c>
      <c r="E3272">
        <v>1406</v>
      </c>
      <c r="F3272">
        <v>2.7</v>
      </c>
      <c r="G3272">
        <v>1007.2</v>
      </c>
      <c r="H3272">
        <v>84</v>
      </c>
      <c r="I3272" s="101" t="s">
        <v>38</v>
      </c>
      <c r="J3272" s="1">
        <f>DATEVALUE(RIGHT(jaar_zip[[#This Row],[YYYYMMDD]],2)&amp;"-"&amp;MID(jaar_zip[[#This Row],[YYYYMMDD]],5,2)&amp;"-"&amp;LEFT(jaar_zip[[#This Row],[YYYYMMDD]],4))</f>
        <v>45390</v>
      </c>
      <c r="K3272" s="101" t="str">
        <f>IF(AND(VALUE(MONTH(jaar_zip[[#This Row],[Datum]]))=1,VALUE(WEEKNUM(jaar_zip[[#This Row],[Datum]],21))&gt;51),RIGHT(YEAR(jaar_zip[[#This Row],[Datum]])-1,2),RIGHT(YEAR(jaar_zip[[#This Row],[Datum]]),2))&amp;"-"&amp; TEXT(WEEKNUM(jaar_zip[[#This Row],[Datum]],21),"00")</f>
        <v>24-15</v>
      </c>
      <c r="L3272" s="101">
        <f>MONTH(jaar_zip[[#This Row],[Datum]])</f>
        <v>4</v>
      </c>
      <c r="M3272" s="101">
        <f>IF(ISNUMBER(jaar_zip[[#This Row],[etmaaltemperatuur]]),IF(jaar_zip[[#This Row],[etmaaltemperatuur]]&lt;stookgrens,stookgrens-jaar_zip[[#This Row],[etmaaltemperatuur]],0),"")</f>
        <v>2.8000000000000007</v>
      </c>
      <c r="N3272" s="101">
        <f>IF(ISNUMBER(jaar_zip[[#This Row],[graaddagen]]),IF(OR(MONTH(jaar_zip[[#This Row],[Datum]])=1,MONTH(jaar_zip[[#This Row],[Datum]])=2,MONTH(jaar_zip[[#This Row],[Datum]])=11,MONTH(jaar_zip[[#This Row],[Datum]])=12),1.1,IF(OR(MONTH(jaar_zip[[#This Row],[Datum]])=3,MONTH(jaar_zip[[#This Row],[Datum]])=10),1,0.8))*jaar_zip[[#This Row],[graaddagen]],"")</f>
        <v>2.2400000000000007</v>
      </c>
      <c r="O3272" s="101">
        <f>IF(ISNUMBER(jaar_zip[[#This Row],[etmaaltemperatuur]]),IF(jaar_zip[[#This Row],[etmaaltemperatuur]]&gt;stookgrens,jaar_zip[[#This Row],[etmaaltemperatuur]]-stookgrens,0),"")</f>
        <v>0</v>
      </c>
    </row>
    <row r="3273" spans="1:15" x14ac:dyDescent="0.3">
      <c r="A3273">
        <v>348</v>
      </c>
      <c r="B3273">
        <v>20240409</v>
      </c>
      <c r="C3273">
        <v>8.3000000000000007</v>
      </c>
      <c r="D3273">
        <v>11.2</v>
      </c>
      <c r="E3273">
        <v>901</v>
      </c>
      <c r="F3273">
        <v>2.7</v>
      </c>
      <c r="G3273">
        <v>1010.1</v>
      </c>
      <c r="H3273">
        <v>79</v>
      </c>
      <c r="I3273" s="101" t="s">
        <v>38</v>
      </c>
      <c r="J3273" s="1">
        <f>DATEVALUE(RIGHT(jaar_zip[[#This Row],[YYYYMMDD]],2)&amp;"-"&amp;MID(jaar_zip[[#This Row],[YYYYMMDD]],5,2)&amp;"-"&amp;LEFT(jaar_zip[[#This Row],[YYYYMMDD]],4))</f>
        <v>45391</v>
      </c>
      <c r="K3273" s="101" t="str">
        <f>IF(AND(VALUE(MONTH(jaar_zip[[#This Row],[Datum]]))=1,VALUE(WEEKNUM(jaar_zip[[#This Row],[Datum]],21))&gt;51),RIGHT(YEAR(jaar_zip[[#This Row],[Datum]])-1,2),RIGHT(YEAR(jaar_zip[[#This Row],[Datum]]),2))&amp;"-"&amp; TEXT(WEEKNUM(jaar_zip[[#This Row],[Datum]],21),"00")</f>
        <v>24-15</v>
      </c>
      <c r="L3273" s="101">
        <f>MONTH(jaar_zip[[#This Row],[Datum]])</f>
        <v>4</v>
      </c>
      <c r="M3273" s="101">
        <f>IF(ISNUMBER(jaar_zip[[#This Row],[etmaaltemperatuur]]),IF(jaar_zip[[#This Row],[etmaaltemperatuur]]&lt;stookgrens,stookgrens-jaar_zip[[#This Row],[etmaaltemperatuur]],0),"")</f>
        <v>6.8000000000000007</v>
      </c>
      <c r="N3273" s="101">
        <f>IF(ISNUMBER(jaar_zip[[#This Row],[graaddagen]]),IF(OR(MONTH(jaar_zip[[#This Row],[Datum]])=1,MONTH(jaar_zip[[#This Row],[Datum]])=2,MONTH(jaar_zip[[#This Row],[Datum]])=11,MONTH(jaar_zip[[#This Row],[Datum]])=12),1.1,IF(OR(MONTH(jaar_zip[[#This Row],[Datum]])=3,MONTH(jaar_zip[[#This Row],[Datum]])=10),1,0.8))*jaar_zip[[#This Row],[graaddagen]],"")</f>
        <v>5.4400000000000013</v>
      </c>
      <c r="O3273" s="101">
        <f>IF(ISNUMBER(jaar_zip[[#This Row],[etmaaltemperatuur]]),IF(jaar_zip[[#This Row],[etmaaltemperatuur]]&gt;stookgrens,jaar_zip[[#This Row],[etmaaltemperatuur]]-stookgrens,0),"")</f>
        <v>0</v>
      </c>
    </row>
    <row r="3274" spans="1:15" x14ac:dyDescent="0.3">
      <c r="A3274">
        <v>348</v>
      </c>
      <c r="B3274">
        <v>20240410</v>
      </c>
      <c r="C3274">
        <v>5</v>
      </c>
      <c r="D3274">
        <v>11.2</v>
      </c>
      <c r="E3274">
        <v>2121</v>
      </c>
      <c r="F3274">
        <v>0.1</v>
      </c>
      <c r="G3274">
        <v>1026.9000000000001</v>
      </c>
      <c r="H3274">
        <v>69</v>
      </c>
      <c r="I3274" s="101" t="s">
        <v>38</v>
      </c>
      <c r="J3274" s="1">
        <f>DATEVALUE(RIGHT(jaar_zip[[#This Row],[YYYYMMDD]],2)&amp;"-"&amp;MID(jaar_zip[[#This Row],[YYYYMMDD]],5,2)&amp;"-"&amp;LEFT(jaar_zip[[#This Row],[YYYYMMDD]],4))</f>
        <v>45392</v>
      </c>
      <c r="K3274" s="101" t="str">
        <f>IF(AND(VALUE(MONTH(jaar_zip[[#This Row],[Datum]]))=1,VALUE(WEEKNUM(jaar_zip[[#This Row],[Datum]],21))&gt;51),RIGHT(YEAR(jaar_zip[[#This Row],[Datum]])-1,2),RIGHT(YEAR(jaar_zip[[#This Row],[Datum]]),2))&amp;"-"&amp; TEXT(WEEKNUM(jaar_zip[[#This Row],[Datum]],21),"00")</f>
        <v>24-15</v>
      </c>
      <c r="L3274" s="101">
        <f>MONTH(jaar_zip[[#This Row],[Datum]])</f>
        <v>4</v>
      </c>
      <c r="M3274" s="101">
        <f>IF(ISNUMBER(jaar_zip[[#This Row],[etmaaltemperatuur]]),IF(jaar_zip[[#This Row],[etmaaltemperatuur]]&lt;stookgrens,stookgrens-jaar_zip[[#This Row],[etmaaltemperatuur]],0),"")</f>
        <v>6.8000000000000007</v>
      </c>
      <c r="N3274" s="101">
        <f>IF(ISNUMBER(jaar_zip[[#This Row],[graaddagen]]),IF(OR(MONTH(jaar_zip[[#This Row],[Datum]])=1,MONTH(jaar_zip[[#This Row],[Datum]])=2,MONTH(jaar_zip[[#This Row],[Datum]])=11,MONTH(jaar_zip[[#This Row],[Datum]])=12),1.1,IF(OR(MONTH(jaar_zip[[#This Row],[Datum]])=3,MONTH(jaar_zip[[#This Row],[Datum]])=10),1,0.8))*jaar_zip[[#This Row],[graaddagen]],"")</f>
        <v>5.4400000000000013</v>
      </c>
      <c r="O3274" s="101">
        <f>IF(ISNUMBER(jaar_zip[[#This Row],[etmaaltemperatuur]]),IF(jaar_zip[[#This Row],[etmaaltemperatuur]]&gt;stookgrens,jaar_zip[[#This Row],[etmaaltemperatuur]]-stookgrens,0),"")</f>
        <v>0</v>
      </c>
    </row>
    <row r="3275" spans="1:15" x14ac:dyDescent="0.3">
      <c r="A3275">
        <v>348</v>
      </c>
      <c r="B3275">
        <v>20240411</v>
      </c>
      <c r="C3275">
        <v>5.0999999999999996</v>
      </c>
      <c r="D3275">
        <v>13.1</v>
      </c>
      <c r="E3275">
        <v>489</v>
      </c>
      <c r="F3275">
        <v>0.6</v>
      </c>
      <c r="G3275">
        <v>1030.2</v>
      </c>
      <c r="H3275">
        <v>89</v>
      </c>
      <c r="I3275" s="101" t="s">
        <v>38</v>
      </c>
      <c r="J3275" s="1">
        <f>DATEVALUE(RIGHT(jaar_zip[[#This Row],[YYYYMMDD]],2)&amp;"-"&amp;MID(jaar_zip[[#This Row],[YYYYMMDD]],5,2)&amp;"-"&amp;LEFT(jaar_zip[[#This Row],[YYYYMMDD]],4))</f>
        <v>45393</v>
      </c>
      <c r="K3275" s="101" t="str">
        <f>IF(AND(VALUE(MONTH(jaar_zip[[#This Row],[Datum]]))=1,VALUE(WEEKNUM(jaar_zip[[#This Row],[Datum]],21))&gt;51),RIGHT(YEAR(jaar_zip[[#This Row],[Datum]])-1,2),RIGHT(YEAR(jaar_zip[[#This Row],[Datum]]),2))&amp;"-"&amp; TEXT(WEEKNUM(jaar_zip[[#This Row],[Datum]],21),"00")</f>
        <v>24-15</v>
      </c>
      <c r="L3275" s="101">
        <f>MONTH(jaar_zip[[#This Row],[Datum]])</f>
        <v>4</v>
      </c>
      <c r="M3275" s="101">
        <f>IF(ISNUMBER(jaar_zip[[#This Row],[etmaaltemperatuur]]),IF(jaar_zip[[#This Row],[etmaaltemperatuur]]&lt;stookgrens,stookgrens-jaar_zip[[#This Row],[etmaaltemperatuur]],0),"")</f>
        <v>4.9000000000000004</v>
      </c>
      <c r="N3275" s="101">
        <f>IF(ISNUMBER(jaar_zip[[#This Row],[graaddagen]]),IF(OR(MONTH(jaar_zip[[#This Row],[Datum]])=1,MONTH(jaar_zip[[#This Row],[Datum]])=2,MONTH(jaar_zip[[#This Row],[Datum]])=11,MONTH(jaar_zip[[#This Row],[Datum]])=12),1.1,IF(OR(MONTH(jaar_zip[[#This Row],[Datum]])=3,MONTH(jaar_zip[[#This Row],[Datum]])=10),1,0.8))*jaar_zip[[#This Row],[graaddagen]],"")</f>
        <v>3.9200000000000004</v>
      </c>
      <c r="O3275" s="101">
        <f>IF(ISNUMBER(jaar_zip[[#This Row],[etmaaltemperatuur]]),IF(jaar_zip[[#This Row],[etmaaltemperatuur]]&gt;stookgrens,jaar_zip[[#This Row],[etmaaltemperatuur]]-stookgrens,0),"")</f>
        <v>0</v>
      </c>
    </row>
    <row r="3276" spans="1:15" x14ac:dyDescent="0.3">
      <c r="A3276">
        <v>348</v>
      </c>
      <c r="B3276">
        <v>20240412</v>
      </c>
      <c r="C3276">
        <v>6.6</v>
      </c>
      <c r="D3276">
        <v>15.6</v>
      </c>
      <c r="E3276">
        <v>1778</v>
      </c>
      <c r="F3276">
        <v>0</v>
      </c>
      <c r="G3276">
        <v>1029</v>
      </c>
      <c r="H3276">
        <v>80</v>
      </c>
      <c r="I3276" s="101" t="s">
        <v>38</v>
      </c>
      <c r="J3276" s="1">
        <f>DATEVALUE(RIGHT(jaar_zip[[#This Row],[YYYYMMDD]],2)&amp;"-"&amp;MID(jaar_zip[[#This Row],[YYYYMMDD]],5,2)&amp;"-"&amp;LEFT(jaar_zip[[#This Row],[YYYYMMDD]],4))</f>
        <v>45394</v>
      </c>
      <c r="K3276" s="101" t="str">
        <f>IF(AND(VALUE(MONTH(jaar_zip[[#This Row],[Datum]]))=1,VALUE(WEEKNUM(jaar_zip[[#This Row],[Datum]],21))&gt;51),RIGHT(YEAR(jaar_zip[[#This Row],[Datum]])-1,2),RIGHT(YEAR(jaar_zip[[#This Row],[Datum]]),2))&amp;"-"&amp; TEXT(WEEKNUM(jaar_zip[[#This Row],[Datum]],21),"00")</f>
        <v>24-15</v>
      </c>
      <c r="L3276" s="101">
        <f>MONTH(jaar_zip[[#This Row],[Datum]])</f>
        <v>4</v>
      </c>
      <c r="M3276" s="101">
        <f>IF(ISNUMBER(jaar_zip[[#This Row],[etmaaltemperatuur]]),IF(jaar_zip[[#This Row],[etmaaltemperatuur]]&lt;stookgrens,stookgrens-jaar_zip[[#This Row],[etmaaltemperatuur]],0),"")</f>
        <v>2.4000000000000004</v>
      </c>
      <c r="N3276" s="101">
        <f>IF(ISNUMBER(jaar_zip[[#This Row],[graaddagen]]),IF(OR(MONTH(jaar_zip[[#This Row],[Datum]])=1,MONTH(jaar_zip[[#This Row],[Datum]])=2,MONTH(jaar_zip[[#This Row],[Datum]])=11,MONTH(jaar_zip[[#This Row],[Datum]])=12),1.1,IF(OR(MONTH(jaar_zip[[#This Row],[Datum]])=3,MONTH(jaar_zip[[#This Row],[Datum]])=10),1,0.8))*jaar_zip[[#This Row],[graaddagen]],"")</f>
        <v>1.9200000000000004</v>
      </c>
      <c r="O3276" s="101">
        <f>IF(ISNUMBER(jaar_zip[[#This Row],[etmaaltemperatuur]]),IF(jaar_zip[[#This Row],[etmaaltemperatuur]]&gt;stookgrens,jaar_zip[[#This Row],[etmaaltemperatuur]]-stookgrens,0),"")</f>
        <v>0</v>
      </c>
    </row>
    <row r="3277" spans="1:15" x14ac:dyDescent="0.3">
      <c r="A3277">
        <v>348</v>
      </c>
      <c r="B3277">
        <v>20240413</v>
      </c>
      <c r="C3277">
        <v>5.6</v>
      </c>
      <c r="D3277">
        <v>16.100000000000001</v>
      </c>
      <c r="E3277">
        <v>1793</v>
      </c>
      <c r="F3277">
        <v>0</v>
      </c>
      <c r="G3277">
        <v>1022.3</v>
      </c>
      <c r="H3277">
        <v>77</v>
      </c>
      <c r="I3277" s="101" t="s">
        <v>38</v>
      </c>
      <c r="J3277" s="1">
        <f>DATEVALUE(RIGHT(jaar_zip[[#This Row],[YYYYMMDD]],2)&amp;"-"&amp;MID(jaar_zip[[#This Row],[YYYYMMDD]],5,2)&amp;"-"&amp;LEFT(jaar_zip[[#This Row],[YYYYMMDD]],4))</f>
        <v>45395</v>
      </c>
      <c r="K3277" s="101" t="str">
        <f>IF(AND(VALUE(MONTH(jaar_zip[[#This Row],[Datum]]))=1,VALUE(WEEKNUM(jaar_zip[[#This Row],[Datum]],21))&gt;51),RIGHT(YEAR(jaar_zip[[#This Row],[Datum]])-1,2),RIGHT(YEAR(jaar_zip[[#This Row],[Datum]]),2))&amp;"-"&amp; TEXT(WEEKNUM(jaar_zip[[#This Row],[Datum]],21),"00")</f>
        <v>24-15</v>
      </c>
      <c r="L3277" s="101">
        <f>MONTH(jaar_zip[[#This Row],[Datum]])</f>
        <v>4</v>
      </c>
      <c r="M3277" s="101">
        <f>IF(ISNUMBER(jaar_zip[[#This Row],[etmaaltemperatuur]]),IF(jaar_zip[[#This Row],[etmaaltemperatuur]]&lt;stookgrens,stookgrens-jaar_zip[[#This Row],[etmaaltemperatuur]],0),"")</f>
        <v>1.8999999999999986</v>
      </c>
      <c r="N3277" s="101">
        <f>IF(ISNUMBER(jaar_zip[[#This Row],[graaddagen]]),IF(OR(MONTH(jaar_zip[[#This Row],[Datum]])=1,MONTH(jaar_zip[[#This Row],[Datum]])=2,MONTH(jaar_zip[[#This Row],[Datum]])=11,MONTH(jaar_zip[[#This Row],[Datum]])=12),1.1,IF(OR(MONTH(jaar_zip[[#This Row],[Datum]])=3,MONTH(jaar_zip[[#This Row],[Datum]])=10),1,0.8))*jaar_zip[[#This Row],[graaddagen]],"")</f>
        <v>1.5199999999999989</v>
      </c>
      <c r="O3277" s="101">
        <f>IF(ISNUMBER(jaar_zip[[#This Row],[etmaaltemperatuur]]),IF(jaar_zip[[#This Row],[etmaaltemperatuur]]&gt;stookgrens,jaar_zip[[#This Row],[etmaaltemperatuur]]-stookgrens,0),"")</f>
        <v>0</v>
      </c>
    </row>
    <row r="3278" spans="1:15" x14ac:dyDescent="0.3">
      <c r="A3278">
        <v>348</v>
      </c>
      <c r="B3278">
        <v>20240414</v>
      </c>
      <c r="C3278">
        <v>3.3</v>
      </c>
      <c r="D3278">
        <v>11.1</v>
      </c>
      <c r="E3278">
        <v>1707</v>
      </c>
      <c r="F3278">
        <v>0</v>
      </c>
      <c r="G3278">
        <v>1021</v>
      </c>
      <c r="H3278">
        <v>72</v>
      </c>
      <c r="I3278" s="101" t="s">
        <v>38</v>
      </c>
      <c r="J3278" s="1">
        <f>DATEVALUE(RIGHT(jaar_zip[[#This Row],[YYYYMMDD]],2)&amp;"-"&amp;MID(jaar_zip[[#This Row],[YYYYMMDD]],5,2)&amp;"-"&amp;LEFT(jaar_zip[[#This Row],[YYYYMMDD]],4))</f>
        <v>45396</v>
      </c>
      <c r="K3278" s="101" t="str">
        <f>IF(AND(VALUE(MONTH(jaar_zip[[#This Row],[Datum]]))=1,VALUE(WEEKNUM(jaar_zip[[#This Row],[Datum]],21))&gt;51),RIGHT(YEAR(jaar_zip[[#This Row],[Datum]])-1,2),RIGHT(YEAR(jaar_zip[[#This Row],[Datum]]),2))&amp;"-"&amp; TEXT(WEEKNUM(jaar_zip[[#This Row],[Datum]],21),"00")</f>
        <v>24-15</v>
      </c>
      <c r="L3278" s="101">
        <f>MONTH(jaar_zip[[#This Row],[Datum]])</f>
        <v>4</v>
      </c>
      <c r="M3278" s="101">
        <f>IF(ISNUMBER(jaar_zip[[#This Row],[etmaaltemperatuur]]),IF(jaar_zip[[#This Row],[etmaaltemperatuur]]&lt;stookgrens,stookgrens-jaar_zip[[#This Row],[etmaaltemperatuur]],0),"")</f>
        <v>6.9</v>
      </c>
      <c r="N3278" s="101">
        <f>IF(ISNUMBER(jaar_zip[[#This Row],[graaddagen]]),IF(OR(MONTH(jaar_zip[[#This Row],[Datum]])=1,MONTH(jaar_zip[[#This Row],[Datum]])=2,MONTH(jaar_zip[[#This Row],[Datum]])=11,MONTH(jaar_zip[[#This Row],[Datum]])=12),1.1,IF(OR(MONTH(jaar_zip[[#This Row],[Datum]])=3,MONTH(jaar_zip[[#This Row],[Datum]])=10),1,0.8))*jaar_zip[[#This Row],[graaddagen]],"")</f>
        <v>5.5200000000000005</v>
      </c>
      <c r="O3278" s="101">
        <f>IF(ISNUMBER(jaar_zip[[#This Row],[etmaaltemperatuur]]),IF(jaar_zip[[#This Row],[etmaaltemperatuur]]&gt;stookgrens,jaar_zip[[#This Row],[etmaaltemperatuur]]-stookgrens,0),"")</f>
        <v>0</v>
      </c>
    </row>
    <row r="3279" spans="1:15" x14ac:dyDescent="0.3">
      <c r="A3279">
        <v>348</v>
      </c>
      <c r="B3279">
        <v>20240415</v>
      </c>
      <c r="C3279">
        <v>7.3</v>
      </c>
      <c r="D3279">
        <v>8</v>
      </c>
      <c r="E3279">
        <v>889</v>
      </c>
      <c r="F3279">
        <v>13</v>
      </c>
      <c r="G3279">
        <v>1005.2</v>
      </c>
      <c r="H3279">
        <v>82</v>
      </c>
      <c r="I3279" s="101" t="s">
        <v>38</v>
      </c>
      <c r="J3279" s="1">
        <f>DATEVALUE(RIGHT(jaar_zip[[#This Row],[YYYYMMDD]],2)&amp;"-"&amp;MID(jaar_zip[[#This Row],[YYYYMMDD]],5,2)&amp;"-"&amp;LEFT(jaar_zip[[#This Row],[YYYYMMDD]],4))</f>
        <v>45397</v>
      </c>
      <c r="K3279" s="101" t="str">
        <f>IF(AND(VALUE(MONTH(jaar_zip[[#This Row],[Datum]]))=1,VALUE(WEEKNUM(jaar_zip[[#This Row],[Datum]],21))&gt;51),RIGHT(YEAR(jaar_zip[[#This Row],[Datum]])-1,2),RIGHT(YEAR(jaar_zip[[#This Row],[Datum]]),2))&amp;"-"&amp; TEXT(WEEKNUM(jaar_zip[[#This Row],[Datum]],21),"00")</f>
        <v>24-16</v>
      </c>
      <c r="L3279" s="101">
        <f>MONTH(jaar_zip[[#This Row],[Datum]])</f>
        <v>4</v>
      </c>
      <c r="M3279" s="101">
        <f>IF(ISNUMBER(jaar_zip[[#This Row],[etmaaltemperatuur]]),IF(jaar_zip[[#This Row],[etmaaltemperatuur]]&lt;stookgrens,stookgrens-jaar_zip[[#This Row],[etmaaltemperatuur]],0),"")</f>
        <v>10</v>
      </c>
      <c r="N3279" s="101">
        <f>IF(ISNUMBER(jaar_zip[[#This Row],[graaddagen]]),IF(OR(MONTH(jaar_zip[[#This Row],[Datum]])=1,MONTH(jaar_zip[[#This Row],[Datum]])=2,MONTH(jaar_zip[[#This Row],[Datum]])=11,MONTH(jaar_zip[[#This Row],[Datum]])=12),1.1,IF(OR(MONTH(jaar_zip[[#This Row],[Datum]])=3,MONTH(jaar_zip[[#This Row],[Datum]])=10),1,0.8))*jaar_zip[[#This Row],[graaddagen]],"")</f>
        <v>8</v>
      </c>
      <c r="O3279" s="101">
        <f>IF(ISNUMBER(jaar_zip[[#This Row],[etmaaltemperatuur]]),IF(jaar_zip[[#This Row],[etmaaltemperatuur]]&gt;stookgrens,jaar_zip[[#This Row],[etmaaltemperatuur]]-stookgrens,0),"")</f>
        <v>0</v>
      </c>
    </row>
    <row r="3280" spans="1:15" x14ac:dyDescent="0.3">
      <c r="A3280">
        <v>348</v>
      </c>
      <c r="B3280">
        <v>20240416</v>
      </c>
      <c r="C3280">
        <v>7</v>
      </c>
      <c r="D3280">
        <v>7.5</v>
      </c>
      <c r="E3280">
        <v>890</v>
      </c>
      <c r="F3280">
        <v>9.6</v>
      </c>
      <c r="G3280">
        <v>1005.1</v>
      </c>
      <c r="H3280">
        <v>86</v>
      </c>
      <c r="I3280" s="101" t="s">
        <v>38</v>
      </c>
      <c r="J3280" s="1">
        <f>DATEVALUE(RIGHT(jaar_zip[[#This Row],[YYYYMMDD]],2)&amp;"-"&amp;MID(jaar_zip[[#This Row],[YYYYMMDD]],5,2)&amp;"-"&amp;LEFT(jaar_zip[[#This Row],[YYYYMMDD]],4))</f>
        <v>45398</v>
      </c>
      <c r="K3280" s="101" t="str">
        <f>IF(AND(VALUE(MONTH(jaar_zip[[#This Row],[Datum]]))=1,VALUE(WEEKNUM(jaar_zip[[#This Row],[Datum]],21))&gt;51),RIGHT(YEAR(jaar_zip[[#This Row],[Datum]])-1,2),RIGHT(YEAR(jaar_zip[[#This Row],[Datum]]),2))&amp;"-"&amp; TEXT(WEEKNUM(jaar_zip[[#This Row],[Datum]],21),"00")</f>
        <v>24-16</v>
      </c>
      <c r="L3280" s="101">
        <f>MONTH(jaar_zip[[#This Row],[Datum]])</f>
        <v>4</v>
      </c>
      <c r="M3280" s="101">
        <f>IF(ISNUMBER(jaar_zip[[#This Row],[etmaaltemperatuur]]),IF(jaar_zip[[#This Row],[etmaaltemperatuur]]&lt;stookgrens,stookgrens-jaar_zip[[#This Row],[etmaaltemperatuur]],0),"")</f>
        <v>10.5</v>
      </c>
      <c r="N3280" s="101">
        <f>IF(ISNUMBER(jaar_zip[[#This Row],[graaddagen]]),IF(OR(MONTH(jaar_zip[[#This Row],[Datum]])=1,MONTH(jaar_zip[[#This Row],[Datum]])=2,MONTH(jaar_zip[[#This Row],[Datum]])=11,MONTH(jaar_zip[[#This Row],[Datum]])=12),1.1,IF(OR(MONTH(jaar_zip[[#This Row],[Datum]])=3,MONTH(jaar_zip[[#This Row],[Datum]])=10),1,0.8))*jaar_zip[[#This Row],[graaddagen]],"")</f>
        <v>8.4</v>
      </c>
      <c r="O3280" s="101">
        <f>IF(ISNUMBER(jaar_zip[[#This Row],[etmaaltemperatuur]]),IF(jaar_zip[[#This Row],[etmaaltemperatuur]]&gt;stookgrens,jaar_zip[[#This Row],[etmaaltemperatuur]]-stookgrens,0),"")</f>
        <v>0</v>
      </c>
    </row>
    <row r="3281" spans="1:15" x14ac:dyDescent="0.3">
      <c r="A3281">
        <v>348</v>
      </c>
      <c r="B3281">
        <v>20240417</v>
      </c>
      <c r="C3281">
        <v>2.7</v>
      </c>
      <c r="D3281">
        <v>5.4</v>
      </c>
      <c r="E3281">
        <v>1061</v>
      </c>
      <c r="F3281">
        <v>3.5</v>
      </c>
      <c r="G3281">
        <v>1012.5</v>
      </c>
      <c r="H3281">
        <v>86</v>
      </c>
      <c r="I3281" s="101" t="s">
        <v>38</v>
      </c>
      <c r="J3281" s="1">
        <f>DATEVALUE(RIGHT(jaar_zip[[#This Row],[YYYYMMDD]],2)&amp;"-"&amp;MID(jaar_zip[[#This Row],[YYYYMMDD]],5,2)&amp;"-"&amp;LEFT(jaar_zip[[#This Row],[YYYYMMDD]],4))</f>
        <v>45399</v>
      </c>
      <c r="K3281" s="101" t="str">
        <f>IF(AND(VALUE(MONTH(jaar_zip[[#This Row],[Datum]]))=1,VALUE(WEEKNUM(jaar_zip[[#This Row],[Datum]],21))&gt;51),RIGHT(YEAR(jaar_zip[[#This Row],[Datum]])-1,2),RIGHT(YEAR(jaar_zip[[#This Row],[Datum]]),2))&amp;"-"&amp; TEXT(WEEKNUM(jaar_zip[[#This Row],[Datum]],21),"00")</f>
        <v>24-16</v>
      </c>
      <c r="L3281" s="101">
        <f>MONTH(jaar_zip[[#This Row],[Datum]])</f>
        <v>4</v>
      </c>
      <c r="M3281" s="101">
        <f>IF(ISNUMBER(jaar_zip[[#This Row],[etmaaltemperatuur]]),IF(jaar_zip[[#This Row],[etmaaltemperatuur]]&lt;stookgrens,stookgrens-jaar_zip[[#This Row],[etmaaltemperatuur]],0),"")</f>
        <v>12.6</v>
      </c>
      <c r="N3281" s="101">
        <f>IF(ISNUMBER(jaar_zip[[#This Row],[graaddagen]]),IF(OR(MONTH(jaar_zip[[#This Row],[Datum]])=1,MONTH(jaar_zip[[#This Row],[Datum]])=2,MONTH(jaar_zip[[#This Row],[Datum]])=11,MONTH(jaar_zip[[#This Row],[Datum]])=12),1.1,IF(OR(MONTH(jaar_zip[[#This Row],[Datum]])=3,MONTH(jaar_zip[[#This Row],[Datum]])=10),1,0.8))*jaar_zip[[#This Row],[graaddagen]],"")</f>
        <v>10.08</v>
      </c>
      <c r="O3281" s="101">
        <f>IF(ISNUMBER(jaar_zip[[#This Row],[etmaaltemperatuur]]),IF(jaar_zip[[#This Row],[etmaaltemperatuur]]&gt;stookgrens,jaar_zip[[#This Row],[etmaaltemperatuur]]-stookgrens,0),"")</f>
        <v>0</v>
      </c>
    </row>
    <row r="3282" spans="1:15" x14ac:dyDescent="0.3">
      <c r="A3282">
        <v>348</v>
      </c>
      <c r="B3282">
        <v>20240418</v>
      </c>
      <c r="C3282">
        <v>3.8</v>
      </c>
      <c r="D3282">
        <v>7.2</v>
      </c>
      <c r="E3282">
        <v>1759</v>
      </c>
      <c r="F3282">
        <v>2.7</v>
      </c>
      <c r="G3282">
        <v>1018.7</v>
      </c>
      <c r="H3282">
        <v>79</v>
      </c>
      <c r="I3282" s="101" t="s">
        <v>38</v>
      </c>
      <c r="J3282" s="1">
        <f>DATEVALUE(RIGHT(jaar_zip[[#This Row],[YYYYMMDD]],2)&amp;"-"&amp;MID(jaar_zip[[#This Row],[YYYYMMDD]],5,2)&amp;"-"&amp;LEFT(jaar_zip[[#This Row],[YYYYMMDD]],4))</f>
        <v>45400</v>
      </c>
      <c r="K3282" s="101" t="str">
        <f>IF(AND(VALUE(MONTH(jaar_zip[[#This Row],[Datum]]))=1,VALUE(WEEKNUM(jaar_zip[[#This Row],[Datum]],21))&gt;51),RIGHT(YEAR(jaar_zip[[#This Row],[Datum]])-1,2),RIGHT(YEAR(jaar_zip[[#This Row],[Datum]]),2))&amp;"-"&amp; TEXT(WEEKNUM(jaar_zip[[#This Row],[Datum]],21),"00")</f>
        <v>24-16</v>
      </c>
      <c r="L3282" s="101">
        <f>MONTH(jaar_zip[[#This Row],[Datum]])</f>
        <v>4</v>
      </c>
      <c r="M3282" s="101">
        <f>IF(ISNUMBER(jaar_zip[[#This Row],[etmaaltemperatuur]]),IF(jaar_zip[[#This Row],[etmaaltemperatuur]]&lt;stookgrens,stookgrens-jaar_zip[[#This Row],[etmaaltemperatuur]],0),"")</f>
        <v>10.8</v>
      </c>
      <c r="N3282" s="101">
        <f>IF(ISNUMBER(jaar_zip[[#This Row],[graaddagen]]),IF(OR(MONTH(jaar_zip[[#This Row],[Datum]])=1,MONTH(jaar_zip[[#This Row],[Datum]])=2,MONTH(jaar_zip[[#This Row],[Datum]])=11,MONTH(jaar_zip[[#This Row],[Datum]])=12),1.1,IF(OR(MONTH(jaar_zip[[#This Row],[Datum]])=3,MONTH(jaar_zip[[#This Row],[Datum]])=10),1,0.8))*jaar_zip[[#This Row],[graaddagen]],"")</f>
        <v>8.64</v>
      </c>
      <c r="O3282" s="101">
        <f>IF(ISNUMBER(jaar_zip[[#This Row],[etmaaltemperatuur]]),IF(jaar_zip[[#This Row],[etmaaltemperatuur]]&gt;stookgrens,jaar_zip[[#This Row],[etmaaltemperatuur]]-stookgrens,0),"")</f>
        <v>0</v>
      </c>
    </row>
    <row r="3283" spans="1:15" x14ac:dyDescent="0.3">
      <c r="A3283">
        <v>348</v>
      </c>
      <c r="B3283">
        <v>20240419</v>
      </c>
      <c r="C3283">
        <v>8.1</v>
      </c>
      <c r="D3283">
        <v>8.5</v>
      </c>
      <c r="E3283">
        <v>1404</v>
      </c>
      <c r="F3283">
        <v>8.1</v>
      </c>
      <c r="G3283">
        <v>1011.5</v>
      </c>
      <c r="H3283">
        <v>85</v>
      </c>
      <c r="I3283" s="101" t="s">
        <v>38</v>
      </c>
      <c r="J3283" s="1">
        <f>DATEVALUE(RIGHT(jaar_zip[[#This Row],[YYYYMMDD]],2)&amp;"-"&amp;MID(jaar_zip[[#This Row],[YYYYMMDD]],5,2)&amp;"-"&amp;LEFT(jaar_zip[[#This Row],[YYYYMMDD]],4))</f>
        <v>45401</v>
      </c>
      <c r="K3283" s="101" t="str">
        <f>IF(AND(VALUE(MONTH(jaar_zip[[#This Row],[Datum]]))=1,VALUE(WEEKNUM(jaar_zip[[#This Row],[Datum]],21))&gt;51),RIGHT(YEAR(jaar_zip[[#This Row],[Datum]])-1,2),RIGHT(YEAR(jaar_zip[[#This Row],[Datum]]),2))&amp;"-"&amp; TEXT(WEEKNUM(jaar_zip[[#This Row],[Datum]],21),"00")</f>
        <v>24-16</v>
      </c>
      <c r="L3283" s="101">
        <f>MONTH(jaar_zip[[#This Row],[Datum]])</f>
        <v>4</v>
      </c>
      <c r="M3283" s="101">
        <f>IF(ISNUMBER(jaar_zip[[#This Row],[etmaaltemperatuur]]),IF(jaar_zip[[#This Row],[etmaaltemperatuur]]&lt;stookgrens,stookgrens-jaar_zip[[#This Row],[etmaaltemperatuur]],0),"")</f>
        <v>9.5</v>
      </c>
      <c r="N3283" s="101">
        <f>IF(ISNUMBER(jaar_zip[[#This Row],[graaddagen]]),IF(OR(MONTH(jaar_zip[[#This Row],[Datum]])=1,MONTH(jaar_zip[[#This Row],[Datum]])=2,MONTH(jaar_zip[[#This Row],[Datum]])=11,MONTH(jaar_zip[[#This Row],[Datum]])=12),1.1,IF(OR(MONTH(jaar_zip[[#This Row],[Datum]])=3,MONTH(jaar_zip[[#This Row],[Datum]])=10),1,0.8))*jaar_zip[[#This Row],[graaddagen]],"")</f>
        <v>7.6000000000000005</v>
      </c>
      <c r="O3283" s="101">
        <f>IF(ISNUMBER(jaar_zip[[#This Row],[etmaaltemperatuur]]),IF(jaar_zip[[#This Row],[etmaaltemperatuur]]&gt;stookgrens,jaar_zip[[#This Row],[etmaaltemperatuur]]-stookgrens,0),"")</f>
        <v>0</v>
      </c>
    </row>
    <row r="3284" spans="1:15" x14ac:dyDescent="0.3">
      <c r="A3284">
        <v>348</v>
      </c>
      <c r="B3284">
        <v>20240420</v>
      </c>
      <c r="C3284">
        <v>6.3</v>
      </c>
      <c r="D3284">
        <v>7.2</v>
      </c>
      <c r="E3284">
        <v>1769</v>
      </c>
      <c r="F3284">
        <v>0.5</v>
      </c>
      <c r="G3284">
        <v>1022</v>
      </c>
      <c r="H3284">
        <v>77</v>
      </c>
      <c r="I3284" s="101" t="s">
        <v>38</v>
      </c>
      <c r="J3284" s="1">
        <f>DATEVALUE(RIGHT(jaar_zip[[#This Row],[YYYYMMDD]],2)&amp;"-"&amp;MID(jaar_zip[[#This Row],[YYYYMMDD]],5,2)&amp;"-"&amp;LEFT(jaar_zip[[#This Row],[YYYYMMDD]],4))</f>
        <v>45402</v>
      </c>
      <c r="K3284" s="101" t="str">
        <f>IF(AND(VALUE(MONTH(jaar_zip[[#This Row],[Datum]]))=1,VALUE(WEEKNUM(jaar_zip[[#This Row],[Datum]],21))&gt;51),RIGHT(YEAR(jaar_zip[[#This Row],[Datum]])-1,2),RIGHT(YEAR(jaar_zip[[#This Row],[Datum]]),2))&amp;"-"&amp; TEXT(WEEKNUM(jaar_zip[[#This Row],[Datum]],21),"00")</f>
        <v>24-16</v>
      </c>
      <c r="L3284" s="101">
        <f>MONTH(jaar_zip[[#This Row],[Datum]])</f>
        <v>4</v>
      </c>
      <c r="M3284" s="101">
        <f>IF(ISNUMBER(jaar_zip[[#This Row],[etmaaltemperatuur]]),IF(jaar_zip[[#This Row],[etmaaltemperatuur]]&lt;stookgrens,stookgrens-jaar_zip[[#This Row],[etmaaltemperatuur]],0),"")</f>
        <v>10.8</v>
      </c>
      <c r="N3284" s="101">
        <f>IF(ISNUMBER(jaar_zip[[#This Row],[graaddagen]]),IF(OR(MONTH(jaar_zip[[#This Row],[Datum]])=1,MONTH(jaar_zip[[#This Row],[Datum]])=2,MONTH(jaar_zip[[#This Row],[Datum]])=11,MONTH(jaar_zip[[#This Row],[Datum]])=12),1.1,IF(OR(MONTH(jaar_zip[[#This Row],[Datum]])=3,MONTH(jaar_zip[[#This Row],[Datum]])=10),1,0.8))*jaar_zip[[#This Row],[graaddagen]],"")</f>
        <v>8.64</v>
      </c>
      <c r="O3284" s="101">
        <f>IF(ISNUMBER(jaar_zip[[#This Row],[etmaaltemperatuur]]),IF(jaar_zip[[#This Row],[etmaaltemperatuur]]&gt;stookgrens,jaar_zip[[#This Row],[etmaaltemperatuur]]-stookgrens,0),"")</f>
        <v>0</v>
      </c>
    </row>
    <row r="3285" spans="1:15" x14ac:dyDescent="0.3">
      <c r="A3285">
        <v>348</v>
      </c>
      <c r="B3285">
        <v>20240421</v>
      </c>
      <c r="C3285">
        <v>4.7</v>
      </c>
      <c r="D3285">
        <v>6.1</v>
      </c>
      <c r="E3285">
        <v>1972</v>
      </c>
      <c r="F3285">
        <v>0.7</v>
      </c>
      <c r="G3285">
        <v>1025.3</v>
      </c>
      <c r="H3285">
        <v>76</v>
      </c>
      <c r="I3285" s="101" t="s">
        <v>38</v>
      </c>
      <c r="J3285" s="1">
        <f>DATEVALUE(RIGHT(jaar_zip[[#This Row],[YYYYMMDD]],2)&amp;"-"&amp;MID(jaar_zip[[#This Row],[YYYYMMDD]],5,2)&amp;"-"&amp;LEFT(jaar_zip[[#This Row],[YYYYMMDD]],4))</f>
        <v>45403</v>
      </c>
      <c r="K3285" s="101" t="str">
        <f>IF(AND(VALUE(MONTH(jaar_zip[[#This Row],[Datum]]))=1,VALUE(WEEKNUM(jaar_zip[[#This Row],[Datum]],21))&gt;51),RIGHT(YEAR(jaar_zip[[#This Row],[Datum]])-1,2),RIGHT(YEAR(jaar_zip[[#This Row],[Datum]]),2))&amp;"-"&amp; TEXT(WEEKNUM(jaar_zip[[#This Row],[Datum]],21),"00")</f>
        <v>24-16</v>
      </c>
      <c r="L3285" s="101">
        <f>MONTH(jaar_zip[[#This Row],[Datum]])</f>
        <v>4</v>
      </c>
      <c r="M3285" s="101">
        <f>IF(ISNUMBER(jaar_zip[[#This Row],[etmaaltemperatuur]]),IF(jaar_zip[[#This Row],[etmaaltemperatuur]]&lt;stookgrens,stookgrens-jaar_zip[[#This Row],[etmaaltemperatuur]],0),"")</f>
        <v>11.9</v>
      </c>
      <c r="N3285" s="101">
        <f>IF(ISNUMBER(jaar_zip[[#This Row],[graaddagen]]),IF(OR(MONTH(jaar_zip[[#This Row],[Datum]])=1,MONTH(jaar_zip[[#This Row],[Datum]])=2,MONTH(jaar_zip[[#This Row],[Datum]])=11,MONTH(jaar_zip[[#This Row],[Datum]])=12),1.1,IF(OR(MONTH(jaar_zip[[#This Row],[Datum]])=3,MONTH(jaar_zip[[#This Row],[Datum]])=10),1,0.8))*jaar_zip[[#This Row],[graaddagen]],"")</f>
        <v>9.5200000000000014</v>
      </c>
      <c r="O3285" s="101">
        <f>IF(ISNUMBER(jaar_zip[[#This Row],[etmaaltemperatuur]]),IF(jaar_zip[[#This Row],[etmaaltemperatuur]]&gt;stookgrens,jaar_zip[[#This Row],[etmaaltemperatuur]]-stookgrens,0),"")</f>
        <v>0</v>
      </c>
    </row>
    <row r="3286" spans="1:15" x14ac:dyDescent="0.3">
      <c r="A3286">
        <v>348</v>
      </c>
      <c r="B3286">
        <v>20240422</v>
      </c>
      <c r="C3286">
        <v>3.3</v>
      </c>
      <c r="D3286">
        <v>5.5</v>
      </c>
      <c r="E3286">
        <v>1704</v>
      </c>
      <c r="F3286">
        <v>0</v>
      </c>
      <c r="G3286">
        <v>1025.2</v>
      </c>
      <c r="H3286">
        <v>71</v>
      </c>
      <c r="I3286" s="101" t="s">
        <v>38</v>
      </c>
      <c r="J3286" s="1">
        <f>DATEVALUE(RIGHT(jaar_zip[[#This Row],[YYYYMMDD]],2)&amp;"-"&amp;MID(jaar_zip[[#This Row],[YYYYMMDD]],5,2)&amp;"-"&amp;LEFT(jaar_zip[[#This Row],[YYYYMMDD]],4))</f>
        <v>45404</v>
      </c>
      <c r="K3286" s="101" t="str">
        <f>IF(AND(VALUE(MONTH(jaar_zip[[#This Row],[Datum]]))=1,VALUE(WEEKNUM(jaar_zip[[#This Row],[Datum]],21))&gt;51),RIGHT(YEAR(jaar_zip[[#This Row],[Datum]])-1,2),RIGHT(YEAR(jaar_zip[[#This Row],[Datum]]),2))&amp;"-"&amp; TEXT(WEEKNUM(jaar_zip[[#This Row],[Datum]],21),"00")</f>
        <v>24-17</v>
      </c>
      <c r="L3286" s="101">
        <f>MONTH(jaar_zip[[#This Row],[Datum]])</f>
        <v>4</v>
      </c>
      <c r="M3286" s="101">
        <f>IF(ISNUMBER(jaar_zip[[#This Row],[etmaaltemperatuur]]),IF(jaar_zip[[#This Row],[etmaaltemperatuur]]&lt;stookgrens,stookgrens-jaar_zip[[#This Row],[etmaaltemperatuur]],0),"")</f>
        <v>12.5</v>
      </c>
      <c r="N3286" s="101">
        <f>IF(ISNUMBER(jaar_zip[[#This Row],[graaddagen]]),IF(OR(MONTH(jaar_zip[[#This Row],[Datum]])=1,MONTH(jaar_zip[[#This Row],[Datum]])=2,MONTH(jaar_zip[[#This Row],[Datum]])=11,MONTH(jaar_zip[[#This Row],[Datum]])=12),1.1,IF(OR(MONTH(jaar_zip[[#This Row],[Datum]])=3,MONTH(jaar_zip[[#This Row],[Datum]])=10),1,0.8))*jaar_zip[[#This Row],[graaddagen]],"")</f>
        <v>10</v>
      </c>
      <c r="O3286" s="101">
        <f>IF(ISNUMBER(jaar_zip[[#This Row],[etmaaltemperatuur]]),IF(jaar_zip[[#This Row],[etmaaltemperatuur]]&gt;stookgrens,jaar_zip[[#This Row],[etmaaltemperatuur]]-stookgrens,0),"")</f>
        <v>0</v>
      </c>
    </row>
    <row r="3287" spans="1:15" x14ac:dyDescent="0.3">
      <c r="A3287">
        <v>348</v>
      </c>
      <c r="B3287">
        <v>20240423</v>
      </c>
      <c r="C3287">
        <v>3</v>
      </c>
      <c r="D3287">
        <v>5.5</v>
      </c>
      <c r="E3287">
        <v>2016</v>
      </c>
      <c r="F3287">
        <v>2</v>
      </c>
      <c r="G3287">
        <v>1019.4</v>
      </c>
      <c r="H3287">
        <v>75</v>
      </c>
      <c r="I3287" s="101" t="s">
        <v>38</v>
      </c>
      <c r="J3287" s="1">
        <f>DATEVALUE(RIGHT(jaar_zip[[#This Row],[YYYYMMDD]],2)&amp;"-"&amp;MID(jaar_zip[[#This Row],[YYYYMMDD]],5,2)&amp;"-"&amp;LEFT(jaar_zip[[#This Row],[YYYYMMDD]],4))</f>
        <v>45405</v>
      </c>
      <c r="K3287" s="101" t="str">
        <f>IF(AND(VALUE(MONTH(jaar_zip[[#This Row],[Datum]]))=1,VALUE(WEEKNUM(jaar_zip[[#This Row],[Datum]],21))&gt;51),RIGHT(YEAR(jaar_zip[[#This Row],[Datum]])-1,2),RIGHT(YEAR(jaar_zip[[#This Row],[Datum]]),2))&amp;"-"&amp; TEXT(WEEKNUM(jaar_zip[[#This Row],[Datum]],21),"00")</f>
        <v>24-17</v>
      </c>
      <c r="L3287" s="101">
        <f>MONTH(jaar_zip[[#This Row],[Datum]])</f>
        <v>4</v>
      </c>
      <c r="M3287" s="101">
        <f>IF(ISNUMBER(jaar_zip[[#This Row],[etmaaltemperatuur]]),IF(jaar_zip[[#This Row],[etmaaltemperatuur]]&lt;stookgrens,stookgrens-jaar_zip[[#This Row],[etmaaltemperatuur]],0),"")</f>
        <v>12.5</v>
      </c>
      <c r="N3287" s="101">
        <f>IF(ISNUMBER(jaar_zip[[#This Row],[graaddagen]]),IF(OR(MONTH(jaar_zip[[#This Row],[Datum]])=1,MONTH(jaar_zip[[#This Row],[Datum]])=2,MONTH(jaar_zip[[#This Row],[Datum]])=11,MONTH(jaar_zip[[#This Row],[Datum]])=12),1.1,IF(OR(MONTH(jaar_zip[[#This Row],[Datum]])=3,MONTH(jaar_zip[[#This Row],[Datum]])=10),1,0.8))*jaar_zip[[#This Row],[graaddagen]],"")</f>
        <v>10</v>
      </c>
      <c r="O3287" s="101">
        <f>IF(ISNUMBER(jaar_zip[[#This Row],[etmaaltemperatuur]]),IF(jaar_zip[[#This Row],[etmaaltemperatuur]]&gt;stookgrens,jaar_zip[[#This Row],[etmaaltemperatuur]]-stookgrens,0),"")</f>
        <v>0</v>
      </c>
    </row>
    <row r="3288" spans="1:15" x14ac:dyDescent="0.3">
      <c r="A3288">
        <v>348</v>
      </c>
      <c r="B3288">
        <v>20240424</v>
      </c>
      <c r="C3288">
        <v>5</v>
      </c>
      <c r="D3288">
        <v>5.9</v>
      </c>
      <c r="E3288">
        <v>1664</v>
      </c>
      <c r="F3288">
        <v>1.7</v>
      </c>
      <c r="G3288">
        <v>1010.1</v>
      </c>
      <c r="H3288">
        <v>81</v>
      </c>
      <c r="I3288" s="101" t="s">
        <v>38</v>
      </c>
      <c r="J3288" s="1">
        <f>DATEVALUE(RIGHT(jaar_zip[[#This Row],[YYYYMMDD]],2)&amp;"-"&amp;MID(jaar_zip[[#This Row],[YYYYMMDD]],5,2)&amp;"-"&amp;LEFT(jaar_zip[[#This Row],[YYYYMMDD]],4))</f>
        <v>45406</v>
      </c>
      <c r="K3288" s="101" t="str">
        <f>IF(AND(VALUE(MONTH(jaar_zip[[#This Row],[Datum]]))=1,VALUE(WEEKNUM(jaar_zip[[#This Row],[Datum]],21))&gt;51),RIGHT(YEAR(jaar_zip[[#This Row],[Datum]])-1,2),RIGHT(YEAR(jaar_zip[[#This Row],[Datum]]),2))&amp;"-"&amp; TEXT(WEEKNUM(jaar_zip[[#This Row],[Datum]],21),"00")</f>
        <v>24-17</v>
      </c>
      <c r="L3288" s="101">
        <f>MONTH(jaar_zip[[#This Row],[Datum]])</f>
        <v>4</v>
      </c>
      <c r="M3288" s="101">
        <f>IF(ISNUMBER(jaar_zip[[#This Row],[etmaaltemperatuur]]),IF(jaar_zip[[#This Row],[etmaaltemperatuur]]&lt;stookgrens,stookgrens-jaar_zip[[#This Row],[etmaaltemperatuur]],0),"")</f>
        <v>12.1</v>
      </c>
      <c r="N3288" s="101">
        <f>IF(ISNUMBER(jaar_zip[[#This Row],[graaddagen]]),IF(OR(MONTH(jaar_zip[[#This Row],[Datum]])=1,MONTH(jaar_zip[[#This Row],[Datum]])=2,MONTH(jaar_zip[[#This Row],[Datum]])=11,MONTH(jaar_zip[[#This Row],[Datum]])=12),1.1,IF(OR(MONTH(jaar_zip[[#This Row],[Datum]])=3,MONTH(jaar_zip[[#This Row],[Datum]])=10),1,0.8))*jaar_zip[[#This Row],[graaddagen]],"")</f>
        <v>9.68</v>
      </c>
      <c r="O3288" s="101">
        <f>IF(ISNUMBER(jaar_zip[[#This Row],[etmaaltemperatuur]]),IF(jaar_zip[[#This Row],[etmaaltemperatuur]]&gt;stookgrens,jaar_zip[[#This Row],[etmaaltemperatuur]]-stookgrens,0),"")</f>
        <v>0</v>
      </c>
    </row>
    <row r="3289" spans="1:15" x14ac:dyDescent="0.3">
      <c r="A3289">
        <v>348</v>
      </c>
      <c r="B3289">
        <v>20240425</v>
      </c>
      <c r="C3289">
        <v>4</v>
      </c>
      <c r="D3289">
        <v>6.2</v>
      </c>
      <c r="E3289">
        <v>951</v>
      </c>
      <c r="F3289">
        <v>3.4</v>
      </c>
      <c r="G3289">
        <v>1004.3</v>
      </c>
      <c r="H3289">
        <v>85</v>
      </c>
      <c r="I3289" s="101" t="s">
        <v>38</v>
      </c>
      <c r="J3289" s="1">
        <f>DATEVALUE(RIGHT(jaar_zip[[#This Row],[YYYYMMDD]],2)&amp;"-"&amp;MID(jaar_zip[[#This Row],[YYYYMMDD]],5,2)&amp;"-"&amp;LEFT(jaar_zip[[#This Row],[YYYYMMDD]],4))</f>
        <v>45407</v>
      </c>
      <c r="K3289" s="101" t="str">
        <f>IF(AND(VALUE(MONTH(jaar_zip[[#This Row],[Datum]]))=1,VALUE(WEEKNUM(jaar_zip[[#This Row],[Datum]],21))&gt;51),RIGHT(YEAR(jaar_zip[[#This Row],[Datum]])-1,2),RIGHT(YEAR(jaar_zip[[#This Row],[Datum]]),2))&amp;"-"&amp; TEXT(WEEKNUM(jaar_zip[[#This Row],[Datum]],21),"00")</f>
        <v>24-17</v>
      </c>
      <c r="L3289" s="101">
        <f>MONTH(jaar_zip[[#This Row],[Datum]])</f>
        <v>4</v>
      </c>
      <c r="M3289" s="101">
        <f>IF(ISNUMBER(jaar_zip[[#This Row],[etmaaltemperatuur]]),IF(jaar_zip[[#This Row],[etmaaltemperatuur]]&lt;stookgrens,stookgrens-jaar_zip[[#This Row],[etmaaltemperatuur]],0),"")</f>
        <v>11.8</v>
      </c>
      <c r="N3289" s="101">
        <f>IF(ISNUMBER(jaar_zip[[#This Row],[graaddagen]]),IF(OR(MONTH(jaar_zip[[#This Row],[Datum]])=1,MONTH(jaar_zip[[#This Row],[Datum]])=2,MONTH(jaar_zip[[#This Row],[Datum]])=11,MONTH(jaar_zip[[#This Row],[Datum]])=12),1.1,IF(OR(MONTH(jaar_zip[[#This Row],[Datum]])=3,MONTH(jaar_zip[[#This Row],[Datum]])=10),1,0.8))*jaar_zip[[#This Row],[graaddagen]],"")</f>
        <v>9.4400000000000013</v>
      </c>
      <c r="O3289" s="101">
        <f>IF(ISNUMBER(jaar_zip[[#This Row],[etmaaltemperatuur]]),IF(jaar_zip[[#This Row],[etmaaltemperatuur]]&gt;stookgrens,jaar_zip[[#This Row],[etmaaltemperatuur]]-stookgrens,0),"")</f>
        <v>0</v>
      </c>
    </row>
    <row r="3290" spans="1:15" x14ac:dyDescent="0.3">
      <c r="A3290">
        <v>348</v>
      </c>
      <c r="B3290">
        <v>20240426</v>
      </c>
      <c r="C3290">
        <v>2.7</v>
      </c>
      <c r="D3290">
        <v>8.6999999999999993</v>
      </c>
      <c r="E3290">
        <v>1810</v>
      </c>
      <c r="F3290">
        <v>0.6</v>
      </c>
      <c r="G3290">
        <v>1003.9</v>
      </c>
      <c r="H3290">
        <v>77</v>
      </c>
      <c r="I3290" s="101" t="s">
        <v>38</v>
      </c>
      <c r="J3290" s="1">
        <f>DATEVALUE(RIGHT(jaar_zip[[#This Row],[YYYYMMDD]],2)&amp;"-"&amp;MID(jaar_zip[[#This Row],[YYYYMMDD]],5,2)&amp;"-"&amp;LEFT(jaar_zip[[#This Row],[YYYYMMDD]],4))</f>
        <v>45408</v>
      </c>
      <c r="K3290" s="101" t="str">
        <f>IF(AND(VALUE(MONTH(jaar_zip[[#This Row],[Datum]]))=1,VALUE(WEEKNUM(jaar_zip[[#This Row],[Datum]],21))&gt;51),RIGHT(YEAR(jaar_zip[[#This Row],[Datum]])-1,2),RIGHT(YEAR(jaar_zip[[#This Row],[Datum]]),2))&amp;"-"&amp; TEXT(WEEKNUM(jaar_zip[[#This Row],[Datum]],21),"00")</f>
        <v>24-17</v>
      </c>
      <c r="L3290" s="101">
        <f>MONTH(jaar_zip[[#This Row],[Datum]])</f>
        <v>4</v>
      </c>
      <c r="M3290" s="101">
        <f>IF(ISNUMBER(jaar_zip[[#This Row],[etmaaltemperatuur]]),IF(jaar_zip[[#This Row],[etmaaltemperatuur]]&lt;stookgrens,stookgrens-jaar_zip[[#This Row],[etmaaltemperatuur]],0),"")</f>
        <v>9.3000000000000007</v>
      </c>
      <c r="N3290" s="101">
        <f>IF(ISNUMBER(jaar_zip[[#This Row],[graaddagen]]),IF(OR(MONTH(jaar_zip[[#This Row],[Datum]])=1,MONTH(jaar_zip[[#This Row],[Datum]])=2,MONTH(jaar_zip[[#This Row],[Datum]])=11,MONTH(jaar_zip[[#This Row],[Datum]])=12),1.1,IF(OR(MONTH(jaar_zip[[#This Row],[Datum]])=3,MONTH(jaar_zip[[#This Row],[Datum]])=10),1,0.8))*jaar_zip[[#This Row],[graaddagen]],"")</f>
        <v>7.4400000000000013</v>
      </c>
      <c r="O3290" s="101">
        <f>IF(ISNUMBER(jaar_zip[[#This Row],[etmaaltemperatuur]]),IF(jaar_zip[[#This Row],[etmaaltemperatuur]]&gt;stookgrens,jaar_zip[[#This Row],[etmaaltemperatuur]]-stookgrens,0),"")</f>
        <v>0</v>
      </c>
    </row>
    <row r="3291" spans="1:15" x14ac:dyDescent="0.3">
      <c r="A3291">
        <v>348</v>
      </c>
      <c r="B3291">
        <v>20240427</v>
      </c>
      <c r="C3291">
        <v>3.5</v>
      </c>
      <c r="D3291">
        <v>11.9</v>
      </c>
      <c r="E3291">
        <v>1144</v>
      </c>
      <c r="F3291">
        <v>0.9</v>
      </c>
      <c r="G3291">
        <v>1004.5</v>
      </c>
      <c r="H3291">
        <v>81</v>
      </c>
      <c r="I3291" s="101" t="s">
        <v>38</v>
      </c>
      <c r="J3291" s="1">
        <f>DATEVALUE(RIGHT(jaar_zip[[#This Row],[YYYYMMDD]],2)&amp;"-"&amp;MID(jaar_zip[[#This Row],[YYYYMMDD]],5,2)&amp;"-"&amp;LEFT(jaar_zip[[#This Row],[YYYYMMDD]],4))</f>
        <v>45409</v>
      </c>
      <c r="K3291" s="101" t="str">
        <f>IF(AND(VALUE(MONTH(jaar_zip[[#This Row],[Datum]]))=1,VALUE(WEEKNUM(jaar_zip[[#This Row],[Datum]],21))&gt;51),RIGHT(YEAR(jaar_zip[[#This Row],[Datum]])-1,2),RIGHT(YEAR(jaar_zip[[#This Row],[Datum]]),2))&amp;"-"&amp; TEXT(WEEKNUM(jaar_zip[[#This Row],[Datum]],21),"00")</f>
        <v>24-17</v>
      </c>
      <c r="L3291" s="101">
        <f>MONTH(jaar_zip[[#This Row],[Datum]])</f>
        <v>4</v>
      </c>
      <c r="M3291" s="101">
        <f>IF(ISNUMBER(jaar_zip[[#This Row],[etmaaltemperatuur]]),IF(jaar_zip[[#This Row],[etmaaltemperatuur]]&lt;stookgrens,stookgrens-jaar_zip[[#This Row],[etmaaltemperatuur]],0),"")</f>
        <v>6.1</v>
      </c>
      <c r="N3291" s="101">
        <f>IF(ISNUMBER(jaar_zip[[#This Row],[graaddagen]]),IF(OR(MONTH(jaar_zip[[#This Row],[Datum]])=1,MONTH(jaar_zip[[#This Row],[Datum]])=2,MONTH(jaar_zip[[#This Row],[Datum]])=11,MONTH(jaar_zip[[#This Row],[Datum]])=12),1.1,IF(OR(MONTH(jaar_zip[[#This Row],[Datum]])=3,MONTH(jaar_zip[[#This Row],[Datum]])=10),1,0.8))*jaar_zip[[#This Row],[graaddagen]],"")</f>
        <v>4.88</v>
      </c>
      <c r="O3291" s="101">
        <f>IF(ISNUMBER(jaar_zip[[#This Row],[etmaaltemperatuur]]),IF(jaar_zip[[#This Row],[etmaaltemperatuur]]&gt;stookgrens,jaar_zip[[#This Row],[etmaaltemperatuur]]-stookgrens,0),"")</f>
        <v>0</v>
      </c>
    </row>
    <row r="3292" spans="1:15" x14ac:dyDescent="0.3">
      <c r="A3292">
        <v>348</v>
      </c>
      <c r="B3292">
        <v>20240428</v>
      </c>
      <c r="C3292">
        <v>6.7</v>
      </c>
      <c r="D3292">
        <v>11.8</v>
      </c>
      <c r="E3292">
        <v>965</v>
      </c>
      <c r="F3292">
        <v>-0.1</v>
      </c>
      <c r="G3292">
        <v>1008.2</v>
      </c>
      <c r="H3292">
        <v>76</v>
      </c>
      <c r="I3292" s="101" t="s">
        <v>38</v>
      </c>
      <c r="J3292" s="1">
        <f>DATEVALUE(RIGHT(jaar_zip[[#This Row],[YYYYMMDD]],2)&amp;"-"&amp;MID(jaar_zip[[#This Row],[YYYYMMDD]],5,2)&amp;"-"&amp;LEFT(jaar_zip[[#This Row],[YYYYMMDD]],4))</f>
        <v>45410</v>
      </c>
      <c r="K3292" s="101" t="str">
        <f>IF(AND(VALUE(MONTH(jaar_zip[[#This Row],[Datum]]))=1,VALUE(WEEKNUM(jaar_zip[[#This Row],[Datum]],21))&gt;51),RIGHT(YEAR(jaar_zip[[#This Row],[Datum]])-1,2),RIGHT(YEAR(jaar_zip[[#This Row],[Datum]]),2))&amp;"-"&amp; TEXT(WEEKNUM(jaar_zip[[#This Row],[Datum]],21),"00")</f>
        <v>24-17</v>
      </c>
      <c r="L3292" s="101">
        <f>MONTH(jaar_zip[[#This Row],[Datum]])</f>
        <v>4</v>
      </c>
      <c r="M3292" s="101">
        <f>IF(ISNUMBER(jaar_zip[[#This Row],[etmaaltemperatuur]]),IF(jaar_zip[[#This Row],[etmaaltemperatuur]]&lt;stookgrens,stookgrens-jaar_zip[[#This Row],[etmaaltemperatuur]],0),"")</f>
        <v>6.1999999999999993</v>
      </c>
      <c r="N3292" s="101">
        <f>IF(ISNUMBER(jaar_zip[[#This Row],[graaddagen]]),IF(OR(MONTH(jaar_zip[[#This Row],[Datum]])=1,MONTH(jaar_zip[[#This Row],[Datum]])=2,MONTH(jaar_zip[[#This Row],[Datum]])=11,MONTH(jaar_zip[[#This Row],[Datum]])=12),1.1,IF(OR(MONTH(jaar_zip[[#This Row],[Datum]])=3,MONTH(jaar_zip[[#This Row],[Datum]])=10),1,0.8))*jaar_zip[[#This Row],[graaddagen]],"")</f>
        <v>4.96</v>
      </c>
      <c r="O3292" s="101">
        <f>IF(ISNUMBER(jaar_zip[[#This Row],[etmaaltemperatuur]]),IF(jaar_zip[[#This Row],[etmaaltemperatuur]]&gt;stookgrens,jaar_zip[[#This Row],[etmaaltemperatuur]]-stookgrens,0),"")</f>
        <v>0</v>
      </c>
    </row>
    <row r="3293" spans="1:15" x14ac:dyDescent="0.3">
      <c r="A3293">
        <v>348</v>
      </c>
      <c r="B3293">
        <v>20240429</v>
      </c>
      <c r="C3293">
        <v>3.1</v>
      </c>
      <c r="D3293">
        <v>13.2</v>
      </c>
      <c r="E3293">
        <v>2225</v>
      </c>
      <c r="F3293">
        <v>0</v>
      </c>
      <c r="G3293">
        <v>1018.5</v>
      </c>
      <c r="H3293">
        <v>74</v>
      </c>
      <c r="I3293" s="101" t="s">
        <v>38</v>
      </c>
      <c r="J3293" s="1">
        <f>DATEVALUE(RIGHT(jaar_zip[[#This Row],[YYYYMMDD]],2)&amp;"-"&amp;MID(jaar_zip[[#This Row],[YYYYMMDD]],5,2)&amp;"-"&amp;LEFT(jaar_zip[[#This Row],[YYYYMMDD]],4))</f>
        <v>45411</v>
      </c>
      <c r="K3293" s="101" t="str">
        <f>IF(AND(VALUE(MONTH(jaar_zip[[#This Row],[Datum]]))=1,VALUE(WEEKNUM(jaar_zip[[#This Row],[Datum]],21))&gt;51),RIGHT(YEAR(jaar_zip[[#This Row],[Datum]])-1,2),RIGHT(YEAR(jaar_zip[[#This Row],[Datum]]),2))&amp;"-"&amp; TEXT(WEEKNUM(jaar_zip[[#This Row],[Datum]],21),"00")</f>
        <v>24-18</v>
      </c>
      <c r="L3293" s="101">
        <f>MONTH(jaar_zip[[#This Row],[Datum]])</f>
        <v>4</v>
      </c>
      <c r="M3293" s="101">
        <f>IF(ISNUMBER(jaar_zip[[#This Row],[etmaaltemperatuur]]),IF(jaar_zip[[#This Row],[etmaaltemperatuur]]&lt;stookgrens,stookgrens-jaar_zip[[#This Row],[etmaaltemperatuur]],0),"")</f>
        <v>4.8000000000000007</v>
      </c>
      <c r="N3293" s="101">
        <f>IF(ISNUMBER(jaar_zip[[#This Row],[graaddagen]]),IF(OR(MONTH(jaar_zip[[#This Row],[Datum]])=1,MONTH(jaar_zip[[#This Row],[Datum]])=2,MONTH(jaar_zip[[#This Row],[Datum]])=11,MONTH(jaar_zip[[#This Row],[Datum]])=12),1.1,IF(OR(MONTH(jaar_zip[[#This Row],[Datum]])=3,MONTH(jaar_zip[[#This Row],[Datum]])=10),1,0.8))*jaar_zip[[#This Row],[graaddagen]],"")</f>
        <v>3.8400000000000007</v>
      </c>
      <c r="O3293" s="101">
        <f>IF(ISNUMBER(jaar_zip[[#This Row],[etmaaltemperatuur]]),IF(jaar_zip[[#This Row],[etmaaltemperatuur]]&gt;stookgrens,jaar_zip[[#This Row],[etmaaltemperatuur]]-stookgrens,0),"")</f>
        <v>0</v>
      </c>
    </row>
    <row r="3294" spans="1:15" x14ac:dyDescent="0.3">
      <c r="A3294">
        <v>348</v>
      </c>
      <c r="B3294">
        <v>20240430</v>
      </c>
      <c r="C3294">
        <v>2.8</v>
      </c>
      <c r="D3294">
        <v>16.5</v>
      </c>
      <c r="E3294">
        <v>1824</v>
      </c>
      <c r="F3294">
        <v>0.5</v>
      </c>
      <c r="G3294">
        <v>1014.7</v>
      </c>
      <c r="H3294">
        <v>77</v>
      </c>
      <c r="I3294" s="101" t="s">
        <v>38</v>
      </c>
      <c r="J3294" s="1">
        <f>DATEVALUE(RIGHT(jaar_zip[[#This Row],[YYYYMMDD]],2)&amp;"-"&amp;MID(jaar_zip[[#This Row],[YYYYMMDD]],5,2)&amp;"-"&amp;LEFT(jaar_zip[[#This Row],[YYYYMMDD]],4))</f>
        <v>45412</v>
      </c>
      <c r="K3294" s="101" t="str">
        <f>IF(AND(VALUE(MONTH(jaar_zip[[#This Row],[Datum]]))=1,VALUE(WEEKNUM(jaar_zip[[#This Row],[Datum]],21))&gt;51),RIGHT(YEAR(jaar_zip[[#This Row],[Datum]])-1,2),RIGHT(YEAR(jaar_zip[[#This Row],[Datum]]),2))&amp;"-"&amp; TEXT(WEEKNUM(jaar_zip[[#This Row],[Datum]],21),"00")</f>
        <v>24-18</v>
      </c>
      <c r="L3294" s="101">
        <f>MONTH(jaar_zip[[#This Row],[Datum]])</f>
        <v>4</v>
      </c>
      <c r="M3294" s="101">
        <f>IF(ISNUMBER(jaar_zip[[#This Row],[etmaaltemperatuur]]),IF(jaar_zip[[#This Row],[etmaaltemperatuur]]&lt;stookgrens,stookgrens-jaar_zip[[#This Row],[etmaaltemperatuur]],0),"")</f>
        <v>1.5</v>
      </c>
      <c r="N3294" s="101">
        <f>IF(ISNUMBER(jaar_zip[[#This Row],[graaddagen]]),IF(OR(MONTH(jaar_zip[[#This Row],[Datum]])=1,MONTH(jaar_zip[[#This Row],[Datum]])=2,MONTH(jaar_zip[[#This Row],[Datum]])=11,MONTH(jaar_zip[[#This Row],[Datum]])=12),1.1,IF(OR(MONTH(jaar_zip[[#This Row],[Datum]])=3,MONTH(jaar_zip[[#This Row],[Datum]])=10),1,0.8))*jaar_zip[[#This Row],[graaddagen]],"")</f>
        <v>1.2000000000000002</v>
      </c>
      <c r="O3294" s="101">
        <f>IF(ISNUMBER(jaar_zip[[#This Row],[etmaaltemperatuur]]),IF(jaar_zip[[#This Row],[etmaaltemperatuur]]&gt;stookgrens,jaar_zip[[#This Row],[etmaaltemperatuur]]-stookgrens,0),"")</f>
        <v>0</v>
      </c>
    </row>
    <row r="3295" spans="1:15" x14ac:dyDescent="0.3">
      <c r="A3295">
        <v>348</v>
      </c>
      <c r="B3295">
        <v>20240501</v>
      </c>
      <c r="C3295">
        <v>3.7</v>
      </c>
      <c r="D3295">
        <v>18.399999999999999</v>
      </c>
      <c r="E3295">
        <v>2336</v>
      </c>
      <c r="F3295">
        <v>1.3</v>
      </c>
      <c r="G3295">
        <v>1006</v>
      </c>
      <c r="H3295">
        <v>81</v>
      </c>
      <c r="I3295" s="101" t="s">
        <v>38</v>
      </c>
      <c r="J3295" s="1">
        <f>DATEVALUE(RIGHT(jaar_zip[[#This Row],[YYYYMMDD]],2)&amp;"-"&amp;MID(jaar_zip[[#This Row],[YYYYMMDD]],5,2)&amp;"-"&amp;LEFT(jaar_zip[[#This Row],[YYYYMMDD]],4))</f>
        <v>45413</v>
      </c>
      <c r="K3295" s="101" t="str">
        <f>IF(AND(VALUE(MONTH(jaar_zip[[#This Row],[Datum]]))=1,VALUE(WEEKNUM(jaar_zip[[#This Row],[Datum]],21))&gt;51),RIGHT(YEAR(jaar_zip[[#This Row],[Datum]])-1,2),RIGHT(YEAR(jaar_zip[[#This Row],[Datum]]),2))&amp;"-"&amp; TEXT(WEEKNUM(jaar_zip[[#This Row],[Datum]],21),"00")</f>
        <v>24-18</v>
      </c>
      <c r="L3295" s="101">
        <f>MONTH(jaar_zip[[#This Row],[Datum]])</f>
        <v>5</v>
      </c>
      <c r="M3295" s="101">
        <f>IF(ISNUMBER(jaar_zip[[#This Row],[etmaaltemperatuur]]),IF(jaar_zip[[#This Row],[etmaaltemperatuur]]&lt;stookgrens,stookgrens-jaar_zip[[#This Row],[etmaaltemperatuur]],0),"")</f>
        <v>0</v>
      </c>
      <c r="N3295" s="101">
        <f>IF(ISNUMBER(jaar_zip[[#This Row],[graaddagen]]),IF(OR(MONTH(jaar_zip[[#This Row],[Datum]])=1,MONTH(jaar_zip[[#This Row],[Datum]])=2,MONTH(jaar_zip[[#This Row],[Datum]])=11,MONTH(jaar_zip[[#This Row],[Datum]])=12),1.1,IF(OR(MONTH(jaar_zip[[#This Row],[Datum]])=3,MONTH(jaar_zip[[#This Row],[Datum]])=10),1,0.8))*jaar_zip[[#This Row],[graaddagen]],"")</f>
        <v>0</v>
      </c>
      <c r="O3295" s="101">
        <f>IF(ISNUMBER(jaar_zip[[#This Row],[etmaaltemperatuur]]),IF(jaar_zip[[#This Row],[etmaaltemperatuur]]&gt;stookgrens,jaar_zip[[#This Row],[etmaaltemperatuur]]-stookgrens,0),"")</f>
        <v>0.39999999999999858</v>
      </c>
    </row>
    <row r="3296" spans="1:15" x14ac:dyDescent="0.3">
      <c r="A3296">
        <v>350</v>
      </c>
      <c r="B3296">
        <v>20240101</v>
      </c>
      <c r="C3296">
        <v>5.8</v>
      </c>
      <c r="D3296">
        <v>7.3</v>
      </c>
      <c r="E3296">
        <v>187</v>
      </c>
      <c r="F3296">
        <v>4.9000000000000004</v>
      </c>
      <c r="G3296">
        <v>1002.8</v>
      </c>
      <c r="H3296">
        <v>86</v>
      </c>
      <c r="I3296" s="101" t="s">
        <v>39</v>
      </c>
      <c r="J3296" s="1">
        <f>DATEVALUE(RIGHT(jaar_zip[[#This Row],[YYYYMMDD]],2)&amp;"-"&amp;MID(jaar_zip[[#This Row],[YYYYMMDD]],5,2)&amp;"-"&amp;LEFT(jaar_zip[[#This Row],[YYYYMMDD]],4))</f>
        <v>45292</v>
      </c>
      <c r="K3296" s="101" t="str">
        <f>IF(AND(VALUE(MONTH(jaar_zip[[#This Row],[Datum]]))=1,VALUE(WEEKNUM(jaar_zip[[#This Row],[Datum]],21))&gt;51),RIGHT(YEAR(jaar_zip[[#This Row],[Datum]])-1,2),RIGHT(YEAR(jaar_zip[[#This Row],[Datum]]),2))&amp;"-"&amp; TEXT(WEEKNUM(jaar_zip[[#This Row],[Datum]],21),"00")</f>
        <v>24-01</v>
      </c>
      <c r="L3296" s="101">
        <f>MONTH(jaar_zip[[#This Row],[Datum]])</f>
        <v>1</v>
      </c>
      <c r="M3296" s="101">
        <f>IF(ISNUMBER(jaar_zip[[#This Row],[etmaaltemperatuur]]),IF(jaar_zip[[#This Row],[etmaaltemperatuur]]&lt;stookgrens,stookgrens-jaar_zip[[#This Row],[etmaaltemperatuur]],0),"")</f>
        <v>10.7</v>
      </c>
      <c r="N3296" s="101">
        <f>IF(ISNUMBER(jaar_zip[[#This Row],[graaddagen]]),IF(OR(MONTH(jaar_zip[[#This Row],[Datum]])=1,MONTH(jaar_zip[[#This Row],[Datum]])=2,MONTH(jaar_zip[[#This Row],[Datum]])=11,MONTH(jaar_zip[[#This Row],[Datum]])=12),1.1,IF(OR(MONTH(jaar_zip[[#This Row],[Datum]])=3,MONTH(jaar_zip[[#This Row],[Datum]])=10),1,0.8))*jaar_zip[[#This Row],[graaddagen]],"")</f>
        <v>11.77</v>
      </c>
      <c r="O3296" s="101">
        <f>IF(ISNUMBER(jaar_zip[[#This Row],[etmaaltemperatuur]]),IF(jaar_zip[[#This Row],[etmaaltemperatuur]]&gt;stookgrens,jaar_zip[[#This Row],[etmaaltemperatuur]]-stookgrens,0),"")</f>
        <v>0</v>
      </c>
    </row>
    <row r="3297" spans="1:15" x14ac:dyDescent="0.3">
      <c r="A3297">
        <v>350</v>
      </c>
      <c r="B3297">
        <v>20240102</v>
      </c>
      <c r="C3297">
        <v>7.6</v>
      </c>
      <c r="D3297">
        <v>11.1</v>
      </c>
      <c r="E3297">
        <v>64</v>
      </c>
      <c r="F3297">
        <v>18.600000000000001</v>
      </c>
      <c r="G3297">
        <v>989.2</v>
      </c>
      <c r="H3297">
        <v>87</v>
      </c>
      <c r="I3297" s="101" t="s">
        <v>39</v>
      </c>
      <c r="J3297" s="1">
        <f>DATEVALUE(RIGHT(jaar_zip[[#This Row],[YYYYMMDD]],2)&amp;"-"&amp;MID(jaar_zip[[#This Row],[YYYYMMDD]],5,2)&amp;"-"&amp;LEFT(jaar_zip[[#This Row],[YYYYMMDD]],4))</f>
        <v>45293</v>
      </c>
      <c r="K3297" s="101" t="str">
        <f>IF(AND(VALUE(MONTH(jaar_zip[[#This Row],[Datum]]))=1,VALUE(WEEKNUM(jaar_zip[[#This Row],[Datum]],21))&gt;51),RIGHT(YEAR(jaar_zip[[#This Row],[Datum]])-1,2),RIGHT(YEAR(jaar_zip[[#This Row],[Datum]]),2))&amp;"-"&amp; TEXT(WEEKNUM(jaar_zip[[#This Row],[Datum]],21),"00")</f>
        <v>24-01</v>
      </c>
      <c r="L3297" s="101">
        <f>MONTH(jaar_zip[[#This Row],[Datum]])</f>
        <v>1</v>
      </c>
      <c r="M3297" s="101">
        <f>IF(ISNUMBER(jaar_zip[[#This Row],[etmaaltemperatuur]]),IF(jaar_zip[[#This Row],[etmaaltemperatuur]]&lt;stookgrens,stookgrens-jaar_zip[[#This Row],[etmaaltemperatuur]],0),"")</f>
        <v>6.9</v>
      </c>
      <c r="N3297" s="101">
        <f>IF(ISNUMBER(jaar_zip[[#This Row],[graaddagen]]),IF(OR(MONTH(jaar_zip[[#This Row],[Datum]])=1,MONTH(jaar_zip[[#This Row],[Datum]])=2,MONTH(jaar_zip[[#This Row],[Datum]])=11,MONTH(jaar_zip[[#This Row],[Datum]])=12),1.1,IF(OR(MONTH(jaar_zip[[#This Row],[Datum]])=3,MONTH(jaar_zip[[#This Row],[Datum]])=10),1,0.8))*jaar_zip[[#This Row],[graaddagen]],"")</f>
        <v>7.5900000000000007</v>
      </c>
      <c r="O3297" s="101">
        <f>IF(ISNUMBER(jaar_zip[[#This Row],[etmaaltemperatuur]]),IF(jaar_zip[[#This Row],[etmaaltemperatuur]]&gt;stookgrens,jaar_zip[[#This Row],[etmaaltemperatuur]]-stookgrens,0),"")</f>
        <v>0</v>
      </c>
    </row>
    <row r="3298" spans="1:15" x14ac:dyDescent="0.3">
      <c r="A3298">
        <v>350</v>
      </c>
      <c r="B3298">
        <v>20240103</v>
      </c>
      <c r="C3298">
        <v>6.1</v>
      </c>
      <c r="D3298">
        <v>9.6</v>
      </c>
      <c r="E3298">
        <v>185</v>
      </c>
      <c r="F3298">
        <v>9</v>
      </c>
      <c r="G3298">
        <v>990.9</v>
      </c>
      <c r="H3298">
        <v>84</v>
      </c>
      <c r="I3298" s="101" t="s">
        <v>39</v>
      </c>
      <c r="J3298" s="1">
        <f>DATEVALUE(RIGHT(jaar_zip[[#This Row],[YYYYMMDD]],2)&amp;"-"&amp;MID(jaar_zip[[#This Row],[YYYYMMDD]],5,2)&amp;"-"&amp;LEFT(jaar_zip[[#This Row],[YYYYMMDD]],4))</f>
        <v>45294</v>
      </c>
      <c r="K3298" s="101" t="str">
        <f>IF(AND(VALUE(MONTH(jaar_zip[[#This Row],[Datum]]))=1,VALUE(WEEKNUM(jaar_zip[[#This Row],[Datum]],21))&gt;51),RIGHT(YEAR(jaar_zip[[#This Row],[Datum]])-1,2),RIGHT(YEAR(jaar_zip[[#This Row],[Datum]]),2))&amp;"-"&amp; TEXT(WEEKNUM(jaar_zip[[#This Row],[Datum]],21),"00")</f>
        <v>24-01</v>
      </c>
      <c r="L3298" s="101">
        <f>MONTH(jaar_zip[[#This Row],[Datum]])</f>
        <v>1</v>
      </c>
      <c r="M3298" s="101">
        <f>IF(ISNUMBER(jaar_zip[[#This Row],[etmaaltemperatuur]]),IF(jaar_zip[[#This Row],[etmaaltemperatuur]]&lt;stookgrens,stookgrens-jaar_zip[[#This Row],[etmaaltemperatuur]],0),"")</f>
        <v>8.4</v>
      </c>
      <c r="N3298" s="101">
        <f>IF(ISNUMBER(jaar_zip[[#This Row],[graaddagen]]),IF(OR(MONTH(jaar_zip[[#This Row],[Datum]])=1,MONTH(jaar_zip[[#This Row],[Datum]])=2,MONTH(jaar_zip[[#This Row],[Datum]])=11,MONTH(jaar_zip[[#This Row],[Datum]])=12),1.1,IF(OR(MONTH(jaar_zip[[#This Row],[Datum]])=3,MONTH(jaar_zip[[#This Row],[Datum]])=10),1,0.8))*jaar_zip[[#This Row],[graaddagen]],"")</f>
        <v>9.240000000000002</v>
      </c>
      <c r="O3298" s="101">
        <f>IF(ISNUMBER(jaar_zip[[#This Row],[etmaaltemperatuur]]),IF(jaar_zip[[#This Row],[etmaaltemperatuur]]&gt;stookgrens,jaar_zip[[#This Row],[etmaaltemperatuur]]-stookgrens,0),"")</f>
        <v>0</v>
      </c>
    </row>
    <row r="3299" spans="1:15" x14ac:dyDescent="0.3">
      <c r="A3299">
        <v>350</v>
      </c>
      <c r="B3299">
        <v>20240104</v>
      </c>
      <c r="C3299">
        <v>3.4</v>
      </c>
      <c r="D3299">
        <v>8.1</v>
      </c>
      <c r="E3299">
        <v>150</v>
      </c>
      <c r="F3299">
        <v>6.4</v>
      </c>
      <c r="G3299">
        <v>1001.7</v>
      </c>
      <c r="H3299">
        <v>90</v>
      </c>
      <c r="I3299" s="101" t="s">
        <v>39</v>
      </c>
      <c r="J3299" s="1">
        <f>DATEVALUE(RIGHT(jaar_zip[[#This Row],[YYYYMMDD]],2)&amp;"-"&amp;MID(jaar_zip[[#This Row],[YYYYMMDD]],5,2)&amp;"-"&amp;LEFT(jaar_zip[[#This Row],[YYYYMMDD]],4))</f>
        <v>45295</v>
      </c>
      <c r="K3299" s="101" t="str">
        <f>IF(AND(VALUE(MONTH(jaar_zip[[#This Row],[Datum]]))=1,VALUE(WEEKNUM(jaar_zip[[#This Row],[Datum]],21))&gt;51),RIGHT(YEAR(jaar_zip[[#This Row],[Datum]])-1,2),RIGHT(YEAR(jaar_zip[[#This Row],[Datum]]),2))&amp;"-"&amp; TEXT(WEEKNUM(jaar_zip[[#This Row],[Datum]],21),"00")</f>
        <v>24-01</v>
      </c>
      <c r="L3299" s="101">
        <f>MONTH(jaar_zip[[#This Row],[Datum]])</f>
        <v>1</v>
      </c>
      <c r="M3299" s="101">
        <f>IF(ISNUMBER(jaar_zip[[#This Row],[etmaaltemperatuur]]),IF(jaar_zip[[#This Row],[etmaaltemperatuur]]&lt;stookgrens,stookgrens-jaar_zip[[#This Row],[etmaaltemperatuur]],0),"")</f>
        <v>9.9</v>
      </c>
      <c r="N3299" s="101">
        <f>IF(ISNUMBER(jaar_zip[[#This Row],[graaddagen]]),IF(OR(MONTH(jaar_zip[[#This Row],[Datum]])=1,MONTH(jaar_zip[[#This Row],[Datum]])=2,MONTH(jaar_zip[[#This Row],[Datum]])=11,MONTH(jaar_zip[[#This Row],[Datum]])=12),1.1,IF(OR(MONTH(jaar_zip[[#This Row],[Datum]])=3,MONTH(jaar_zip[[#This Row],[Datum]])=10),1,0.8))*jaar_zip[[#This Row],[graaddagen]],"")</f>
        <v>10.89</v>
      </c>
      <c r="O3299" s="101">
        <f>IF(ISNUMBER(jaar_zip[[#This Row],[etmaaltemperatuur]]),IF(jaar_zip[[#This Row],[etmaaltemperatuur]]&gt;stookgrens,jaar_zip[[#This Row],[etmaaltemperatuur]]-stookgrens,0),"")</f>
        <v>0</v>
      </c>
    </row>
    <row r="3300" spans="1:15" x14ac:dyDescent="0.3">
      <c r="A3300">
        <v>350</v>
      </c>
      <c r="B3300">
        <v>20240105</v>
      </c>
      <c r="C3300">
        <v>5</v>
      </c>
      <c r="D3300">
        <v>7.3</v>
      </c>
      <c r="E3300">
        <v>76</v>
      </c>
      <c r="F3300">
        <v>4.3</v>
      </c>
      <c r="G3300">
        <v>997.7</v>
      </c>
      <c r="H3300">
        <v>90</v>
      </c>
      <c r="I3300" s="101" t="s">
        <v>39</v>
      </c>
      <c r="J3300" s="1">
        <f>DATEVALUE(RIGHT(jaar_zip[[#This Row],[YYYYMMDD]],2)&amp;"-"&amp;MID(jaar_zip[[#This Row],[YYYYMMDD]],5,2)&amp;"-"&amp;LEFT(jaar_zip[[#This Row],[YYYYMMDD]],4))</f>
        <v>45296</v>
      </c>
      <c r="K3300" s="101" t="str">
        <f>IF(AND(VALUE(MONTH(jaar_zip[[#This Row],[Datum]]))=1,VALUE(WEEKNUM(jaar_zip[[#This Row],[Datum]],21))&gt;51),RIGHT(YEAR(jaar_zip[[#This Row],[Datum]])-1,2),RIGHT(YEAR(jaar_zip[[#This Row],[Datum]]),2))&amp;"-"&amp; TEXT(WEEKNUM(jaar_zip[[#This Row],[Datum]],21),"00")</f>
        <v>24-01</v>
      </c>
      <c r="L3300" s="101">
        <f>MONTH(jaar_zip[[#This Row],[Datum]])</f>
        <v>1</v>
      </c>
      <c r="M3300" s="101">
        <f>IF(ISNUMBER(jaar_zip[[#This Row],[etmaaltemperatuur]]),IF(jaar_zip[[#This Row],[etmaaltemperatuur]]&lt;stookgrens,stookgrens-jaar_zip[[#This Row],[etmaaltemperatuur]],0),"")</f>
        <v>10.7</v>
      </c>
      <c r="N3300" s="101">
        <f>IF(ISNUMBER(jaar_zip[[#This Row],[graaddagen]]),IF(OR(MONTH(jaar_zip[[#This Row],[Datum]])=1,MONTH(jaar_zip[[#This Row],[Datum]])=2,MONTH(jaar_zip[[#This Row],[Datum]])=11,MONTH(jaar_zip[[#This Row],[Datum]])=12),1.1,IF(OR(MONTH(jaar_zip[[#This Row],[Datum]])=3,MONTH(jaar_zip[[#This Row],[Datum]])=10),1,0.8))*jaar_zip[[#This Row],[graaddagen]],"")</f>
        <v>11.77</v>
      </c>
      <c r="O3300" s="101">
        <f>IF(ISNUMBER(jaar_zip[[#This Row],[etmaaltemperatuur]]),IF(jaar_zip[[#This Row],[etmaaltemperatuur]]&gt;stookgrens,jaar_zip[[#This Row],[etmaaltemperatuur]]-stookgrens,0),"")</f>
        <v>0</v>
      </c>
    </row>
    <row r="3301" spans="1:15" x14ac:dyDescent="0.3">
      <c r="A3301">
        <v>350</v>
      </c>
      <c r="B3301">
        <v>20240106</v>
      </c>
      <c r="C3301">
        <v>4.2</v>
      </c>
      <c r="D3301">
        <v>3.7</v>
      </c>
      <c r="E3301">
        <v>55</v>
      </c>
      <c r="F3301">
        <v>-0.1</v>
      </c>
      <c r="G3301">
        <v>1011.9</v>
      </c>
      <c r="H3301">
        <v>87</v>
      </c>
      <c r="I3301" s="101" t="s">
        <v>39</v>
      </c>
      <c r="J3301" s="1">
        <f>DATEVALUE(RIGHT(jaar_zip[[#This Row],[YYYYMMDD]],2)&amp;"-"&amp;MID(jaar_zip[[#This Row],[YYYYMMDD]],5,2)&amp;"-"&amp;LEFT(jaar_zip[[#This Row],[YYYYMMDD]],4))</f>
        <v>45297</v>
      </c>
      <c r="K3301" s="101" t="str">
        <f>IF(AND(VALUE(MONTH(jaar_zip[[#This Row],[Datum]]))=1,VALUE(WEEKNUM(jaar_zip[[#This Row],[Datum]],21))&gt;51),RIGHT(YEAR(jaar_zip[[#This Row],[Datum]])-1,2),RIGHT(YEAR(jaar_zip[[#This Row],[Datum]]),2))&amp;"-"&amp; TEXT(WEEKNUM(jaar_zip[[#This Row],[Datum]],21),"00")</f>
        <v>24-01</v>
      </c>
      <c r="L3301" s="101">
        <f>MONTH(jaar_zip[[#This Row],[Datum]])</f>
        <v>1</v>
      </c>
      <c r="M3301" s="101">
        <f>IF(ISNUMBER(jaar_zip[[#This Row],[etmaaltemperatuur]]),IF(jaar_zip[[#This Row],[etmaaltemperatuur]]&lt;stookgrens,stookgrens-jaar_zip[[#This Row],[etmaaltemperatuur]],0),"")</f>
        <v>14.3</v>
      </c>
      <c r="N3301" s="101">
        <f>IF(ISNUMBER(jaar_zip[[#This Row],[graaddagen]]),IF(OR(MONTH(jaar_zip[[#This Row],[Datum]])=1,MONTH(jaar_zip[[#This Row],[Datum]])=2,MONTH(jaar_zip[[#This Row],[Datum]])=11,MONTH(jaar_zip[[#This Row],[Datum]])=12),1.1,IF(OR(MONTH(jaar_zip[[#This Row],[Datum]])=3,MONTH(jaar_zip[[#This Row],[Datum]])=10),1,0.8))*jaar_zip[[#This Row],[graaddagen]],"")</f>
        <v>15.730000000000002</v>
      </c>
      <c r="O3301" s="101">
        <f>IF(ISNUMBER(jaar_zip[[#This Row],[etmaaltemperatuur]]),IF(jaar_zip[[#This Row],[etmaaltemperatuur]]&gt;stookgrens,jaar_zip[[#This Row],[etmaaltemperatuur]]-stookgrens,0),"")</f>
        <v>0</v>
      </c>
    </row>
    <row r="3302" spans="1:15" x14ac:dyDescent="0.3">
      <c r="A3302">
        <v>350</v>
      </c>
      <c r="B3302">
        <v>20240107</v>
      </c>
      <c r="C3302">
        <v>5.5</v>
      </c>
      <c r="D3302">
        <v>-0.2</v>
      </c>
      <c r="E3302">
        <v>146</v>
      </c>
      <c r="F3302">
        <v>-0.1</v>
      </c>
      <c r="G3302">
        <v>1024.8</v>
      </c>
      <c r="H3302">
        <v>82</v>
      </c>
      <c r="I3302" s="101" t="s">
        <v>39</v>
      </c>
      <c r="J3302" s="1">
        <f>DATEVALUE(RIGHT(jaar_zip[[#This Row],[YYYYMMDD]],2)&amp;"-"&amp;MID(jaar_zip[[#This Row],[YYYYMMDD]],5,2)&amp;"-"&amp;LEFT(jaar_zip[[#This Row],[YYYYMMDD]],4))</f>
        <v>45298</v>
      </c>
      <c r="K3302" s="101" t="str">
        <f>IF(AND(VALUE(MONTH(jaar_zip[[#This Row],[Datum]]))=1,VALUE(WEEKNUM(jaar_zip[[#This Row],[Datum]],21))&gt;51),RIGHT(YEAR(jaar_zip[[#This Row],[Datum]])-1,2),RIGHT(YEAR(jaar_zip[[#This Row],[Datum]]),2))&amp;"-"&amp; TEXT(WEEKNUM(jaar_zip[[#This Row],[Datum]],21),"00")</f>
        <v>24-01</v>
      </c>
      <c r="L3302" s="101">
        <f>MONTH(jaar_zip[[#This Row],[Datum]])</f>
        <v>1</v>
      </c>
      <c r="M3302" s="101">
        <f>IF(ISNUMBER(jaar_zip[[#This Row],[etmaaltemperatuur]]),IF(jaar_zip[[#This Row],[etmaaltemperatuur]]&lt;stookgrens,stookgrens-jaar_zip[[#This Row],[etmaaltemperatuur]],0),"")</f>
        <v>18.2</v>
      </c>
      <c r="N3302" s="101">
        <f>IF(ISNUMBER(jaar_zip[[#This Row],[graaddagen]]),IF(OR(MONTH(jaar_zip[[#This Row],[Datum]])=1,MONTH(jaar_zip[[#This Row],[Datum]])=2,MONTH(jaar_zip[[#This Row],[Datum]])=11,MONTH(jaar_zip[[#This Row],[Datum]])=12),1.1,IF(OR(MONTH(jaar_zip[[#This Row],[Datum]])=3,MONTH(jaar_zip[[#This Row],[Datum]])=10),1,0.8))*jaar_zip[[#This Row],[graaddagen]],"")</f>
        <v>20.02</v>
      </c>
      <c r="O3302" s="101">
        <f>IF(ISNUMBER(jaar_zip[[#This Row],[etmaaltemperatuur]]),IF(jaar_zip[[#This Row],[etmaaltemperatuur]]&gt;stookgrens,jaar_zip[[#This Row],[etmaaltemperatuur]]-stookgrens,0),"")</f>
        <v>0</v>
      </c>
    </row>
    <row r="3303" spans="1:15" x14ac:dyDescent="0.3">
      <c r="A3303">
        <v>350</v>
      </c>
      <c r="B3303">
        <v>20240108</v>
      </c>
      <c r="C3303">
        <v>6</v>
      </c>
      <c r="D3303">
        <v>-2.1</v>
      </c>
      <c r="E3303">
        <v>231</v>
      </c>
      <c r="F3303">
        <v>-0.1</v>
      </c>
      <c r="G3303">
        <v>1031.7</v>
      </c>
      <c r="H3303">
        <v>67</v>
      </c>
      <c r="I3303" s="101" t="s">
        <v>39</v>
      </c>
      <c r="J3303" s="1">
        <f>DATEVALUE(RIGHT(jaar_zip[[#This Row],[YYYYMMDD]],2)&amp;"-"&amp;MID(jaar_zip[[#This Row],[YYYYMMDD]],5,2)&amp;"-"&amp;LEFT(jaar_zip[[#This Row],[YYYYMMDD]],4))</f>
        <v>45299</v>
      </c>
      <c r="K3303" s="101" t="str">
        <f>IF(AND(VALUE(MONTH(jaar_zip[[#This Row],[Datum]]))=1,VALUE(WEEKNUM(jaar_zip[[#This Row],[Datum]],21))&gt;51),RIGHT(YEAR(jaar_zip[[#This Row],[Datum]])-1,2),RIGHT(YEAR(jaar_zip[[#This Row],[Datum]]),2))&amp;"-"&amp; TEXT(WEEKNUM(jaar_zip[[#This Row],[Datum]],21),"00")</f>
        <v>24-02</v>
      </c>
      <c r="L3303" s="101">
        <f>MONTH(jaar_zip[[#This Row],[Datum]])</f>
        <v>1</v>
      </c>
      <c r="M3303" s="101">
        <f>IF(ISNUMBER(jaar_zip[[#This Row],[etmaaltemperatuur]]),IF(jaar_zip[[#This Row],[etmaaltemperatuur]]&lt;stookgrens,stookgrens-jaar_zip[[#This Row],[etmaaltemperatuur]],0),"")</f>
        <v>20.100000000000001</v>
      </c>
      <c r="N3303" s="101">
        <f>IF(ISNUMBER(jaar_zip[[#This Row],[graaddagen]]),IF(OR(MONTH(jaar_zip[[#This Row],[Datum]])=1,MONTH(jaar_zip[[#This Row],[Datum]])=2,MONTH(jaar_zip[[#This Row],[Datum]])=11,MONTH(jaar_zip[[#This Row],[Datum]])=12),1.1,IF(OR(MONTH(jaar_zip[[#This Row],[Datum]])=3,MONTH(jaar_zip[[#This Row],[Datum]])=10),1,0.8))*jaar_zip[[#This Row],[graaddagen]],"")</f>
        <v>22.110000000000003</v>
      </c>
      <c r="O3303" s="101">
        <f>IF(ISNUMBER(jaar_zip[[#This Row],[etmaaltemperatuur]]),IF(jaar_zip[[#This Row],[etmaaltemperatuur]]&gt;stookgrens,jaar_zip[[#This Row],[etmaaltemperatuur]]-stookgrens,0),"")</f>
        <v>0</v>
      </c>
    </row>
    <row r="3304" spans="1:15" x14ac:dyDescent="0.3">
      <c r="A3304">
        <v>350</v>
      </c>
      <c r="B3304">
        <v>20240109</v>
      </c>
      <c r="C3304">
        <v>5.2</v>
      </c>
      <c r="D3304">
        <v>-3.5</v>
      </c>
      <c r="E3304">
        <v>488</v>
      </c>
      <c r="F3304">
        <v>0</v>
      </c>
      <c r="G3304">
        <v>1032.4000000000001</v>
      </c>
      <c r="H3304">
        <v>57</v>
      </c>
      <c r="I3304" s="101" t="s">
        <v>39</v>
      </c>
      <c r="J3304" s="1">
        <f>DATEVALUE(RIGHT(jaar_zip[[#This Row],[YYYYMMDD]],2)&amp;"-"&amp;MID(jaar_zip[[#This Row],[YYYYMMDD]],5,2)&amp;"-"&amp;LEFT(jaar_zip[[#This Row],[YYYYMMDD]],4))</f>
        <v>45300</v>
      </c>
      <c r="K3304" s="101" t="str">
        <f>IF(AND(VALUE(MONTH(jaar_zip[[#This Row],[Datum]]))=1,VALUE(WEEKNUM(jaar_zip[[#This Row],[Datum]],21))&gt;51),RIGHT(YEAR(jaar_zip[[#This Row],[Datum]])-1,2),RIGHT(YEAR(jaar_zip[[#This Row],[Datum]]),2))&amp;"-"&amp; TEXT(WEEKNUM(jaar_zip[[#This Row],[Datum]],21),"00")</f>
        <v>24-02</v>
      </c>
      <c r="L3304" s="101">
        <f>MONTH(jaar_zip[[#This Row],[Datum]])</f>
        <v>1</v>
      </c>
      <c r="M3304" s="101">
        <f>IF(ISNUMBER(jaar_zip[[#This Row],[etmaaltemperatuur]]),IF(jaar_zip[[#This Row],[etmaaltemperatuur]]&lt;stookgrens,stookgrens-jaar_zip[[#This Row],[etmaaltemperatuur]],0),"")</f>
        <v>21.5</v>
      </c>
      <c r="N3304" s="101">
        <f>IF(ISNUMBER(jaar_zip[[#This Row],[graaddagen]]),IF(OR(MONTH(jaar_zip[[#This Row],[Datum]])=1,MONTH(jaar_zip[[#This Row],[Datum]])=2,MONTH(jaar_zip[[#This Row],[Datum]])=11,MONTH(jaar_zip[[#This Row],[Datum]])=12),1.1,IF(OR(MONTH(jaar_zip[[#This Row],[Datum]])=3,MONTH(jaar_zip[[#This Row],[Datum]])=10),1,0.8))*jaar_zip[[#This Row],[graaddagen]],"")</f>
        <v>23.650000000000002</v>
      </c>
      <c r="O3304" s="101">
        <f>IF(ISNUMBER(jaar_zip[[#This Row],[etmaaltemperatuur]]),IF(jaar_zip[[#This Row],[etmaaltemperatuur]]&gt;stookgrens,jaar_zip[[#This Row],[etmaaltemperatuur]]-stookgrens,0),"")</f>
        <v>0</v>
      </c>
    </row>
    <row r="3305" spans="1:15" x14ac:dyDescent="0.3">
      <c r="A3305">
        <v>350</v>
      </c>
      <c r="B3305">
        <v>20240110</v>
      </c>
      <c r="C3305">
        <v>3.2</v>
      </c>
      <c r="D3305">
        <v>-4.4000000000000004</v>
      </c>
      <c r="E3305">
        <v>448</v>
      </c>
      <c r="F3305">
        <v>0</v>
      </c>
      <c r="G3305">
        <v>1030.3</v>
      </c>
      <c r="H3305">
        <v>64</v>
      </c>
      <c r="I3305" s="101" t="s">
        <v>39</v>
      </c>
      <c r="J3305" s="1">
        <f>DATEVALUE(RIGHT(jaar_zip[[#This Row],[YYYYMMDD]],2)&amp;"-"&amp;MID(jaar_zip[[#This Row],[YYYYMMDD]],5,2)&amp;"-"&amp;LEFT(jaar_zip[[#This Row],[YYYYMMDD]],4))</f>
        <v>45301</v>
      </c>
      <c r="K3305" s="101" t="str">
        <f>IF(AND(VALUE(MONTH(jaar_zip[[#This Row],[Datum]]))=1,VALUE(WEEKNUM(jaar_zip[[#This Row],[Datum]],21))&gt;51),RIGHT(YEAR(jaar_zip[[#This Row],[Datum]])-1,2),RIGHT(YEAR(jaar_zip[[#This Row],[Datum]]),2))&amp;"-"&amp; TEXT(WEEKNUM(jaar_zip[[#This Row],[Datum]],21),"00")</f>
        <v>24-02</v>
      </c>
      <c r="L3305" s="101">
        <f>MONTH(jaar_zip[[#This Row],[Datum]])</f>
        <v>1</v>
      </c>
      <c r="M3305" s="101">
        <f>IF(ISNUMBER(jaar_zip[[#This Row],[etmaaltemperatuur]]),IF(jaar_zip[[#This Row],[etmaaltemperatuur]]&lt;stookgrens,stookgrens-jaar_zip[[#This Row],[etmaaltemperatuur]],0),"")</f>
        <v>22.4</v>
      </c>
      <c r="N3305" s="101">
        <f>IF(ISNUMBER(jaar_zip[[#This Row],[graaddagen]]),IF(OR(MONTH(jaar_zip[[#This Row],[Datum]])=1,MONTH(jaar_zip[[#This Row],[Datum]])=2,MONTH(jaar_zip[[#This Row],[Datum]])=11,MONTH(jaar_zip[[#This Row],[Datum]])=12),1.1,IF(OR(MONTH(jaar_zip[[#This Row],[Datum]])=3,MONTH(jaar_zip[[#This Row],[Datum]])=10),1,0.8))*jaar_zip[[#This Row],[graaddagen]],"")</f>
        <v>24.64</v>
      </c>
      <c r="O3305" s="101">
        <f>IF(ISNUMBER(jaar_zip[[#This Row],[etmaaltemperatuur]]),IF(jaar_zip[[#This Row],[etmaaltemperatuur]]&gt;stookgrens,jaar_zip[[#This Row],[etmaaltemperatuur]]-stookgrens,0),"")</f>
        <v>0</v>
      </c>
    </row>
    <row r="3306" spans="1:15" x14ac:dyDescent="0.3">
      <c r="A3306">
        <v>350</v>
      </c>
      <c r="B3306">
        <v>20240111</v>
      </c>
      <c r="C3306">
        <v>2.2000000000000002</v>
      </c>
      <c r="D3306">
        <v>-2.8</v>
      </c>
      <c r="E3306">
        <v>427</v>
      </c>
      <c r="F3306">
        <v>0</v>
      </c>
      <c r="G3306">
        <v>1034.5</v>
      </c>
      <c r="H3306">
        <v>87</v>
      </c>
      <c r="I3306" s="101" t="s">
        <v>39</v>
      </c>
      <c r="J3306" s="1">
        <f>DATEVALUE(RIGHT(jaar_zip[[#This Row],[YYYYMMDD]],2)&amp;"-"&amp;MID(jaar_zip[[#This Row],[YYYYMMDD]],5,2)&amp;"-"&amp;LEFT(jaar_zip[[#This Row],[YYYYMMDD]],4))</f>
        <v>45302</v>
      </c>
      <c r="K3306" s="101" t="str">
        <f>IF(AND(VALUE(MONTH(jaar_zip[[#This Row],[Datum]]))=1,VALUE(WEEKNUM(jaar_zip[[#This Row],[Datum]],21))&gt;51),RIGHT(YEAR(jaar_zip[[#This Row],[Datum]])-1,2),RIGHT(YEAR(jaar_zip[[#This Row],[Datum]]),2))&amp;"-"&amp; TEXT(WEEKNUM(jaar_zip[[#This Row],[Datum]],21),"00")</f>
        <v>24-02</v>
      </c>
      <c r="L3306" s="101">
        <f>MONTH(jaar_zip[[#This Row],[Datum]])</f>
        <v>1</v>
      </c>
      <c r="M3306" s="101">
        <f>IF(ISNUMBER(jaar_zip[[#This Row],[etmaaltemperatuur]]),IF(jaar_zip[[#This Row],[etmaaltemperatuur]]&lt;stookgrens,stookgrens-jaar_zip[[#This Row],[etmaaltemperatuur]],0),"")</f>
        <v>20.8</v>
      </c>
      <c r="N3306" s="101">
        <f>IF(ISNUMBER(jaar_zip[[#This Row],[graaddagen]]),IF(OR(MONTH(jaar_zip[[#This Row],[Datum]])=1,MONTH(jaar_zip[[#This Row],[Datum]])=2,MONTH(jaar_zip[[#This Row],[Datum]])=11,MONTH(jaar_zip[[#This Row],[Datum]])=12),1.1,IF(OR(MONTH(jaar_zip[[#This Row],[Datum]])=3,MONTH(jaar_zip[[#This Row],[Datum]])=10),1,0.8))*jaar_zip[[#This Row],[graaddagen]],"")</f>
        <v>22.880000000000003</v>
      </c>
      <c r="O3306" s="101">
        <f>IF(ISNUMBER(jaar_zip[[#This Row],[etmaaltemperatuur]]),IF(jaar_zip[[#This Row],[etmaaltemperatuur]]&gt;stookgrens,jaar_zip[[#This Row],[etmaaltemperatuur]]-stookgrens,0),"")</f>
        <v>0</v>
      </c>
    </row>
    <row r="3307" spans="1:15" x14ac:dyDescent="0.3">
      <c r="A3307">
        <v>350</v>
      </c>
      <c r="B3307">
        <v>20240112</v>
      </c>
      <c r="C3307">
        <v>1.4</v>
      </c>
      <c r="D3307">
        <v>2.7</v>
      </c>
      <c r="E3307">
        <v>124</v>
      </c>
      <c r="F3307">
        <v>0</v>
      </c>
      <c r="G3307">
        <v>1033</v>
      </c>
      <c r="H3307">
        <v>89</v>
      </c>
      <c r="I3307" s="101" t="s">
        <v>39</v>
      </c>
      <c r="J3307" s="1">
        <f>DATEVALUE(RIGHT(jaar_zip[[#This Row],[YYYYMMDD]],2)&amp;"-"&amp;MID(jaar_zip[[#This Row],[YYYYMMDD]],5,2)&amp;"-"&amp;LEFT(jaar_zip[[#This Row],[YYYYMMDD]],4))</f>
        <v>45303</v>
      </c>
      <c r="K3307" s="101" t="str">
        <f>IF(AND(VALUE(MONTH(jaar_zip[[#This Row],[Datum]]))=1,VALUE(WEEKNUM(jaar_zip[[#This Row],[Datum]],21))&gt;51),RIGHT(YEAR(jaar_zip[[#This Row],[Datum]])-1,2),RIGHT(YEAR(jaar_zip[[#This Row],[Datum]]),2))&amp;"-"&amp; TEXT(WEEKNUM(jaar_zip[[#This Row],[Datum]],21),"00")</f>
        <v>24-02</v>
      </c>
      <c r="L3307" s="101">
        <f>MONTH(jaar_zip[[#This Row],[Datum]])</f>
        <v>1</v>
      </c>
      <c r="M3307" s="101">
        <f>IF(ISNUMBER(jaar_zip[[#This Row],[etmaaltemperatuur]]),IF(jaar_zip[[#This Row],[etmaaltemperatuur]]&lt;stookgrens,stookgrens-jaar_zip[[#This Row],[etmaaltemperatuur]],0),"")</f>
        <v>15.3</v>
      </c>
      <c r="N3307" s="101">
        <f>IF(ISNUMBER(jaar_zip[[#This Row],[graaddagen]]),IF(OR(MONTH(jaar_zip[[#This Row],[Datum]])=1,MONTH(jaar_zip[[#This Row],[Datum]])=2,MONTH(jaar_zip[[#This Row],[Datum]])=11,MONTH(jaar_zip[[#This Row],[Datum]])=12),1.1,IF(OR(MONTH(jaar_zip[[#This Row],[Datum]])=3,MONTH(jaar_zip[[#This Row],[Datum]])=10),1,0.8))*jaar_zip[[#This Row],[graaddagen]],"")</f>
        <v>16.830000000000002</v>
      </c>
      <c r="O3307" s="101">
        <f>IF(ISNUMBER(jaar_zip[[#This Row],[etmaaltemperatuur]]),IF(jaar_zip[[#This Row],[etmaaltemperatuur]]&gt;stookgrens,jaar_zip[[#This Row],[etmaaltemperatuur]]-stookgrens,0),"")</f>
        <v>0</v>
      </c>
    </row>
    <row r="3308" spans="1:15" x14ac:dyDescent="0.3">
      <c r="A3308">
        <v>350</v>
      </c>
      <c r="B3308">
        <v>20240113</v>
      </c>
      <c r="C3308">
        <v>3</v>
      </c>
      <c r="D3308">
        <v>2.8</v>
      </c>
      <c r="E3308">
        <v>52</v>
      </c>
      <c r="F3308">
        <v>0.2</v>
      </c>
      <c r="G3308">
        <v>1023</v>
      </c>
      <c r="H3308">
        <v>94</v>
      </c>
      <c r="I3308" s="101" t="s">
        <v>39</v>
      </c>
      <c r="J3308" s="1">
        <f>DATEVALUE(RIGHT(jaar_zip[[#This Row],[YYYYMMDD]],2)&amp;"-"&amp;MID(jaar_zip[[#This Row],[YYYYMMDD]],5,2)&amp;"-"&amp;LEFT(jaar_zip[[#This Row],[YYYYMMDD]],4))</f>
        <v>45304</v>
      </c>
      <c r="K3308" s="101" t="str">
        <f>IF(AND(VALUE(MONTH(jaar_zip[[#This Row],[Datum]]))=1,VALUE(WEEKNUM(jaar_zip[[#This Row],[Datum]],21))&gt;51),RIGHT(YEAR(jaar_zip[[#This Row],[Datum]])-1,2),RIGHT(YEAR(jaar_zip[[#This Row],[Datum]]),2))&amp;"-"&amp; TEXT(WEEKNUM(jaar_zip[[#This Row],[Datum]],21),"00")</f>
        <v>24-02</v>
      </c>
      <c r="L3308" s="101">
        <f>MONTH(jaar_zip[[#This Row],[Datum]])</f>
        <v>1</v>
      </c>
      <c r="M3308" s="101">
        <f>IF(ISNUMBER(jaar_zip[[#This Row],[etmaaltemperatuur]]),IF(jaar_zip[[#This Row],[etmaaltemperatuur]]&lt;stookgrens,stookgrens-jaar_zip[[#This Row],[etmaaltemperatuur]],0),"")</f>
        <v>15.2</v>
      </c>
      <c r="N3308" s="101">
        <f>IF(ISNUMBER(jaar_zip[[#This Row],[graaddagen]]),IF(OR(MONTH(jaar_zip[[#This Row],[Datum]])=1,MONTH(jaar_zip[[#This Row],[Datum]])=2,MONTH(jaar_zip[[#This Row],[Datum]])=11,MONTH(jaar_zip[[#This Row],[Datum]])=12),1.1,IF(OR(MONTH(jaar_zip[[#This Row],[Datum]])=3,MONTH(jaar_zip[[#This Row],[Datum]])=10),1,0.8))*jaar_zip[[#This Row],[graaddagen]],"")</f>
        <v>16.72</v>
      </c>
      <c r="O3308" s="101">
        <f>IF(ISNUMBER(jaar_zip[[#This Row],[etmaaltemperatuur]]),IF(jaar_zip[[#This Row],[etmaaltemperatuur]]&gt;stookgrens,jaar_zip[[#This Row],[etmaaltemperatuur]]-stookgrens,0),"")</f>
        <v>0</v>
      </c>
    </row>
    <row r="3309" spans="1:15" x14ac:dyDescent="0.3">
      <c r="A3309">
        <v>350</v>
      </c>
      <c r="B3309">
        <v>20240114</v>
      </c>
      <c r="C3309">
        <v>3.7</v>
      </c>
      <c r="D3309">
        <v>1.4</v>
      </c>
      <c r="E3309">
        <v>77</v>
      </c>
      <c r="F3309">
        <v>6.5</v>
      </c>
      <c r="G3309">
        <v>1010.2</v>
      </c>
      <c r="H3309">
        <v>96</v>
      </c>
      <c r="I3309" s="101" t="s">
        <v>39</v>
      </c>
      <c r="J3309" s="1">
        <f>DATEVALUE(RIGHT(jaar_zip[[#This Row],[YYYYMMDD]],2)&amp;"-"&amp;MID(jaar_zip[[#This Row],[YYYYMMDD]],5,2)&amp;"-"&amp;LEFT(jaar_zip[[#This Row],[YYYYMMDD]],4))</f>
        <v>45305</v>
      </c>
      <c r="K3309" s="101" t="str">
        <f>IF(AND(VALUE(MONTH(jaar_zip[[#This Row],[Datum]]))=1,VALUE(WEEKNUM(jaar_zip[[#This Row],[Datum]],21))&gt;51),RIGHT(YEAR(jaar_zip[[#This Row],[Datum]])-1,2),RIGHT(YEAR(jaar_zip[[#This Row],[Datum]]),2))&amp;"-"&amp; TEXT(WEEKNUM(jaar_zip[[#This Row],[Datum]],21),"00")</f>
        <v>24-02</v>
      </c>
      <c r="L3309" s="101">
        <f>MONTH(jaar_zip[[#This Row],[Datum]])</f>
        <v>1</v>
      </c>
      <c r="M3309" s="101">
        <f>IF(ISNUMBER(jaar_zip[[#This Row],[etmaaltemperatuur]]),IF(jaar_zip[[#This Row],[etmaaltemperatuur]]&lt;stookgrens,stookgrens-jaar_zip[[#This Row],[etmaaltemperatuur]],0),"")</f>
        <v>16.600000000000001</v>
      </c>
      <c r="N3309" s="101">
        <f>IF(ISNUMBER(jaar_zip[[#This Row],[graaddagen]]),IF(OR(MONTH(jaar_zip[[#This Row],[Datum]])=1,MONTH(jaar_zip[[#This Row],[Datum]])=2,MONTH(jaar_zip[[#This Row],[Datum]])=11,MONTH(jaar_zip[[#This Row],[Datum]])=12),1.1,IF(OR(MONTH(jaar_zip[[#This Row],[Datum]])=3,MONTH(jaar_zip[[#This Row],[Datum]])=10),1,0.8))*jaar_zip[[#This Row],[graaddagen]],"")</f>
        <v>18.260000000000002</v>
      </c>
      <c r="O3309" s="101">
        <f>IF(ISNUMBER(jaar_zip[[#This Row],[etmaaltemperatuur]]),IF(jaar_zip[[#This Row],[etmaaltemperatuur]]&gt;stookgrens,jaar_zip[[#This Row],[etmaaltemperatuur]]-stookgrens,0),"")</f>
        <v>0</v>
      </c>
    </row>
    <row r="3310" spans="1:15" x14ac:dyDescent="0.3">
      <c r="A3310">
        <v>350</v>
      </c>
      <c r="B3310">
        <v>20240115</v>
      </c>
      <c r="C3310">
        <v>3.8</v>
      </c>
      <c r="D3310">
        <v>0.8</v>
      </c>
      <c r="E3310">
        <v>234</v>
      </c>
      <c r="F3310">
        <v>10.5</v>
      </c>
      <c r="G3310">
        <v>1005.5</v>
      </c>
      <c r="H3310">
        <v>94</v>
      </c>
      <c r="I3310" s="101" t="s">
        <v>39</v>
      </c>
      <c r="J3310" s="1">
        <f>DATEVALUE(RIGHT(jaar_zip[[#This Row],[YYYYMMDD]],2)&amp;"-"&amp;MID(jaar_zip[[#This Row],[YYYYMMDD]],5,2)&amp;"-"&amp;LEFT(jaar_zip[[#This Row],[YYYYMMDD]],4))</f>
        <v>45306</v>
      </c>
      <c r="K3310" s="101" t="str">
        <f>IF(AND(VALUE(MONTH(jaar_zip[[#This Row],[Datum]]))=1,VALUE(WEEKNUM(jaar_zip[[#This Row],[Datum]],21))&gt;51),RIGHT(YEAR(jaar_zip[[#This Row],[Datum]])-1,2),RIGHT(YEAR(jaar_zip[[#This Row],[Datum]]),2))&amp;"-"&amp; TEXT(WEEKNUM(jaar_zip[[#This Row],[Datum]],21),"00")</f>
        <v>24-03</v>
      </c>
      <c r="L3310" s="101">
        <f>MONTH(jaar_zip[[#This Row],[Datum]])</f>
        <v>1</v>
      </c>
      <c r="M3310" s="101">
        <f>IF(ISNUMBER(jaar_zip[[#This Row],[etmaaltemperatuur]]),IF(jaar_zip[[#This Row],[etmaaltemperatuur]]&lt;stookgrens,stookgrens-jaar_zip[[#This Row],[etmaaltemperatuur]],0),"")</f>
        <v>17.2</v>
      </c>
      <c r="N3310" s="101">
        <f>IF(ISNUMBER(jaar_zip[[#This Row],[graaddagen]]),IF(OR(MONTH(jaar_zip[[#This Row],[Datum]])=1,MONTH(jaar_zip[[#This Row],[Datum]])=2,MONTH(jaar_zip[[#This Row],[Datum]])=11,MONTH(jaar_zip[[#This Row],[Datum]])=12),1.1,IF(OR(MONTH(jaar_zip[[#This Row],[Datum]])=3,MONTH(jaar_zip[[#This Row],[Datum]])=10),1,0.8))*jaar_zip[[#This Row],[graaddagen]],"")</f>
        <v>18.920000000000002</v>
      </c>
      <c r="O3310" s="101">
        <f>IF(ISNUMBER(jaar_zip[[#This Row],[etmaaltemperatuur]]),IF(jaar_zip[[#This Row],[etmaaltemperatuur]]&gt;stookgrens,jaar_zip[[#This Row],[etmaaltemperatuur]]-stookgrens,0),"")</f>
        <v>0</v>
      </c>
    </row>
    <row r="3311" spans="1:15" x14ac:dyDescent="0.3">
      <c r="A3311">
        <v>350</v>
      </c>
      <c r="B3311">
        <v>20240116</v>
      </c>
      <c r="C3311">
        <v>2.9</v>
      </c>
      <c r="D3311">
        <v>-0.9</v>
      </c>
      <c r="E3311">
        <v>417</v>
      </c>
      <c r="F3311">
        <v>0.3</v>
      </c>
      <c r="G3311">
        <v>1007.7</v>
      </c>
      <c r="H3311">
        <v>85</v>
      </c>
      <c r="I3311" s="101" t="s">
        <v>39</v>
      </c>
      <c r="J3311" s="1">
        <f>DATEVALUE(RIGHT(jaar_zip[[#This Row],[YYYYMMDD]],2)&amp;"-"&amp;MID(jaar_zip[[#This Row],[YYYYMMDD]],5,2)&amp;"-"&amp;LEFT(jaar_zip[[#This Row],[YYYYMMDD]],4))</f>
        <v>45307</v>
      </c>
      <c r="K3311" s="101" t="str">
        <f>IF(AND(VALUE(MONTH(jaar_zip[[#This Row],[Datum]]))=1,VALUE(WEEKNUM(jaar_zip[[#This Row],[Datum]],21))&gt;51),RIGHT(YEAR(jaar_zip[[#This Row],[Datum]])-1,2),RIGHT(YEAR(jaar_zip[[#This Row],[Datum]]),2))&amp;"-"&amp; TEXT(WEEKNUM(jaar_zip[[#This Row],[Datum]],21),"00")</f>
        <v>24-03</v>
      </c>
      <c r="L3311" s="101">
        <f>MONTH(jaar_zip[[#This Row],[Datum]])</f>
        <v>1</v>
      </c>
      <c r="M3311" s="101">
        <f>IF(ISNUMBER(jaar_zip[[#This Row],[etmaaltemperatuur]]),IF(jaar_zip[[#This Row],[etmaaltemperatuur]]&lt;stookgrens,stookgrens-jaar_zip[[#This Row],[etmaaltemperatuur]],0),"")</f>
        <v>18.899999999999999</v>
      </c>
      <c r="N3311" s="101">
        <f>IF(ISNUMBER(jaar_zip[[#This Row],[graaddagen]]),IF(OR(MONTH(jaar_zip[[#This Row],[Datum]])=1,MONTH(jaar_zip[[#This Row],[Datum]])=2,MONTH(jaar_zip[[#This Row],[Datum]])=11,MONTH(jaar_zip[[#This Row],[Datum]])=12),1.1,IF(OR(MONTH(jaar_zip[[#This Row],[Datum]])=3,MONTH(jaar_zip[[#This Row],[Datum]])=10),1,0.8))*jaar_zip[[#This Row],[graaddagen]],"")</f>
        <v>20.79</v>
      </c>
      <c r="O3311" s="101">
        <f>IF(ISNUMBER(jaar_zip[[#This Row],[etmaaltemperatuur]]),IF(jaar_zip[[#This Row],[etmaaltemperatuur]]&gt;stookgrens,jaar_zip[[#This Row],[etmaaltemperatuur]]-stookgrens,0),"")</f>
        <v>0</v>
      </c>
    </row>
    <row r="3312" spans="1:15" x14ac:dyDescent="0.3">
      <c r="A3312">
        <v>350</v>
      </c>
      <c r="B3312">
        <v>20240117</v>
      </c>
      <c r="C3312">
        <v>2</v>
      </c>
      <c r="D3312">
        <v>-2.2999999999999998</v>
      </c>
      <c r="E3312">
        <v>183</v>
      </c>
      <c r="F3312">
        <v>0</v>
      </c>
      <c r="G3312">
        <v>993.2</v>
      </c>
      <c r="H3312">
        <v>84</v>
      </c>
      <c r="I3312" s="101" t="s">
        <v>39</v>
      </c>
      <c r="J3312" s="1">
        <f>DATEVALUE(RIGHT(jaar_zip[[#This Row],[YYYYMMDD]],2)&amp;"-"&amp;MID(jaar_zip[[#This Row],[YYYYMMDD]],5,2)&amp;"-"&amp;LEFT(jaar_zip[[#This Row],[YYYYMMDD]],4))</f>
        <v>45308</v>
      </c>
      <c r="K3312" s="101" t="str">
        <f>IF(AND(VALUE(MONTH(jaar_zip[[#This Row],[Datum]]))=1,VALUE(WEEKNUM(jaar_zip[[#This Row],[Datum]],21))&gt;51),RIGHT(YEAR(jaar_zip[[#This Row],[Datum]])-1,2),RIGHT(YEAR(jaar_zip[[#This Row],[Datum]]),2))&amp;"-"&amp; TEXT(WEEKNUM(jaar_zip[[#This Row],[Datum]],21),"00")</f>
        <v>24-03</v>
      </c>
      <c r="L3312" s="101">
        <f>MONTH(jaar_zip[[#This Row],[Datum]])</f>
        <v>1</v>
      </c>
      <c r="M3312" s="101">
        <f>IF(ISNUMBER(jaar_zip[[#This Row],[etmaaltemperatuur]]),IF(jaar_zip[[#This Row],[etmaaltemperatuur]]&lt;stookgrens,stookgrens-jaar_zip[[#This Row],[etmaaltemperatuur]],0),"")</f>
        <v>20.3</v>
      </c>
      <c r="N3312" s="101">
        <f>IF(ISNUMBER(jaar_zip[[#This Row],[graaddagen]]),IF(OR(MONTH(jaar_zip[[#This Row],[Datum]])=1,MONTH(jaar_zip[[#This Row],[Datum]])=2,MONTH(jaar_zip[[#This Row],[Datum]])=11,MONTH(jaar_zip[[#This Row],[Datum]])=12),1.1,IF(OR(MONTH(jaar_zip[[#This Row],[Datum]])=3,MONTH(jaar_zip[[#This Row],[Datum]])=10),1,0.8))*jaar_zip[[#This Row],[graaddagen]],"")</f>
        <v>22.330000000000002</v>
      </c>
      <c r="O3312" s="101">
        <f>IF(ISNUMBER(jaar_zip[[#This Row],[etmaaltemperatuur]]),IF(jaar_zip[[#This Row],[etmaaltemperatuur]]&gt;stookgrens,jaar_zip[[#This Row],[etmaaltemperatuur]]-stookgrens,0),"")</f>
        <v>0</v>
      </c>
    </row>
    <row r="3313" spans="1:15" x14ac:dyDescent="0.3">
      <c r="A3313">
        <v>350</v>
      </c>
      <c r="B3313">
        <v>20240118</v>
      </c>
      <c r="C3313">
        <v>1.8</v>
      </c>
      <c r="D3313">
        <v>-2.1</v>
      </c>
      <c r="E3313">
        <v>607</v>
      </c>
      <c r="F3313">
        <v>0.7</v>
      </c>
      <c r="G3313">
        <v>1003.6</v>
      </c>
      <c r="H3313">
        <v>92</v>
      </c>
      <c r="I3313" s="101" t="s">
        <v>39</v>
      </c>
      <c r="J3313" s="1">
        <f>DATEVALUE(RIGHT(jaar_zip[[#This Row],[YYYYMMDD]],2)&amp;"-"&amp;MID(jaar_zip[[#This Row],[YYYYMMDD]],5,2)&amp;"-"&amp;LEFT(jaar_zip[[#This Row],[YYYYMMDD]],4))</f>
        <v>45309</v>
      </c>
      <c r="K3313" s="101" t="str">
        <f>IF(AND(VALUE(MONTH(jaar_zip[[#This Row],[Datum]]))=1,VALUE(WEEKNUM(jaar_zip[[#This Row],[Datum]],21))&gt;51),RIGHT(YEAR(jaar_zip[[#This Row],[Datum]])-1,2),RIGHT(YEAR(jaar_zip[[#This Row],[Datum]]),2))&amp;"-"&amp; TEXT(WEEKNUM(jaar_zip[[#This Row],[Datum]],21),"00")</f>
        <v>24-03</v>
      </c>
      <c r="L3313" s="101">
        <f>MONTH(jaar_zip[[#This Row],[Datum]])</f>
        <v>1</v>
      </c>
      <c r="M3313" s="101">
        <f>IF(ISNUMBER(jaar_zip[[#This Row],[etmaaltemperatuur]]),IF(jaar_zip[[#This Row],[etmaaltemperatuur]]&lt;stookgrens,stookgrens-jaar_zip[[#This Row],[etmaaltemperatuur]],0),"")</f>
        <v>20.100000000000001</v>
      </c>
      <c r="N3313" s="101">
        <f>IF(ISNUMBER(jaar_zip[[#This Row],[graaddagen]]),IF(OR(MONTH(jaar_zip[[#This Row],[Datum]])=1,MONTH(jaar_zip[[#This Row],[Datum]])=2,MONTH(jaar_zip[[#This Row],[Datum]])=11,MONTH(jaar_zip[[#This Row],[Datum]])=12),1.1,IF(OR(MONTH(jaar_zip[[#This Row],[Datum]])=3,MONTH(jaar_zip[[#This Row],[Datum]])=10),1,0.8))*jaar_zip[[#This Row],[graaddagen]],"")</f>
        <v>22.110000000000003</v>
      </c>
      <c r="O3313" s="101">
        <f>IF(ISNUMBER(jaar_zip[[#This Row],[etmaaltemperatuur]]),IF(jaar_zip[[#This Row],[etmaaltemperatuur]]&gt;stookgrens,jaar_zip[[#This Row],[etmaaltemperatuur]]-stookgrens,0),"")</f>
        <v>0</v>
      </c>
    </row>
    <row r="3314" spans="1:15" x14ac:dyDescent="0.3">
      <c r="A3314">
        <v>350</v>
      </c>
      <c r="B3314">
        <v>20240119</v>
      </c>
      <c r="C3314">
        <v>2.9</v>
      </c>
      <c r="D3314">
        <v>-0.3</v>
      </c>
      <c r="E3314">
        <v>544</v>
      </c>
      <c r="F3314">
        <v>0.3</v>
      </c>
      <c r="G3314">
        <v>1021.2</v>
      </c>
      <c r="H3314">
        <v>89</v>
      </c>
      <c r="I3314" s="101" t="s">
        <v>39</v>
      </c>
      <c r="J3314" s="1">
        <f>DATEVALUE(RIGHT(jaar_zip[[#This Row],[YYYYMMDD]],2)&amp;"-"&amp;MID(jaar_zip[[#This Row],[YYYYMMDD]],5,2)&amp;"-"&amp;LEFT(jaar_zip[[#This Row],[YYYYMMDD]],4))</f>
        <v>45310</v>
      </c>
      <c r="K3314" s="101" t="str">
        <f>IF(AND(VALUE(MONTH(jaar_zip[[#This Row],[Datum]]))=1,VALUE(WEEKNUM(jaar_zip[[#This Row],[Datum]],21))&gt;51),RIGHT(YEAR(jaar_zip[[#This Row],[Datum]])-1,2),RIGHT(YEAR(jaar_zip[[#This Row],[Datum]]),2))&amp;"-"&amp; TEXT(WEEKNUM(jaar_zip[[#This Row],[Datum]],21),"00")</f>
        <v>24-03</v>
      </c>
      <c r="L3314" s="101">
        <f>MONTH(jaar_zip[[#This Row],[Datum]])</f>
        <v>1</v>
      </c>
      <c r="M3314" s="101">
        <f>IF(ISNUMBER(jaar_zip[[#This Row],[etmaaltemperatuur]]),IF(jaar_zip[[#This Row],[etmaaltemperatuur]]&lt;stookgrens,stookgrens-jaar_zip[[#This Row],[etmaaltemperatuur]],0),"")</f>
        <v>18.3</v>
      </c>
      <c r="N3314" s="101">
        <f>IF(ISNUMBER(jaar_zip[[#This Row],[graaddagen]]),IF(OR(MONTH(jaar_zip[[#This Row],[Datum]])=1,MONTH(jaar_zip[[#This Row],[Datum]])=2,MONTH(jaar_zip[[#This Row],[Datum]])=11,MONTH(jaar_zip[[#This Row],[Datum]])=12),1.1,IF(OR(MONTH(jaar_zip[[#This Row],[Datum]])=3,MONTH(jaar_zip[[#This Row],[Datum]])=10),1,0.8))*jaar_zip[[#This Row],[graaddagen]],"")</f>
        <v>20.130000000000003</v>
      </c>
      <c r="O3314" s="101">
        <f>IF(ISNUMBER(jaar_zip[[#This Row],[etmaaltemperatuur]]),IF(jaar_zip[[#This Row],[etmaaltemperatuur]]&gt;stookgrens,jaar_zip[[#This Row],[etmaaltemperatuur]]-stookgrens,0),"")</f>
        <v>0</v>
      </c>
    </row>
    <row r="3315" spans="1:15" x14ac:dyDescent="0.3">
      <c r="A3315">
        <v>350</v>
      </c>
      <c r="B3315">
        <v>20240120</v>
      </c>
      <c r="C3315">
        <v>4.0999999999999996</v>
      </c>
      <c r="D3315">
        <v>-1.2</v>
      </c>
      <c r="E3315">
        <v>461</v>
      </c>
      <c r="F3315">
        <v>0</v>
      </c>
      <c r="G3315">
        <v>1027.5</v>
      </c>
      <c r="H3315">
        <v>84</v>
      </c>
      <c r="I3315" s="101" t="s">
        <v>39</v>
      </c>
      <c r="J3315" s="1">
        <f>DATEVALUE(RIGHT(jaar_zip[[#This Row],[YYYYMMDD]],2)&amp;"-"&amp;MID(jaar_zip[[#This Row],[YYYYMMDD]],5,2)&amp;"-"&amp;LEFT(jaar_zip[[#This Row],[YYYYMMDD]],4))</f>
        <v>45311</v>
      </c>
      <c r="K3315" s="101" t="str">
        <f>IF(AND(VALUE(MONTH(jaar_zip[[#This Row],[Datum]]))=1,VALUE(WEEKNUM(jaar_zip[[#This Row],[Datum]],21))&gt;51),RIGHT(YEAR(jaar_zip[[#This Row],[Datum]])-1,2),RIGHT(YEAR(jaar_zip[[#This Row],[Datum]]),2))&amp;"-"&amp; TEXT(WEEKNUM(jaar_zip[[#This Row],[Datum]],21),"00")</f>
        <v>24-03</v>
      </c>
      <c r="L3315" s="101">
        <f>MONTH(jaar_zip[[#This Row],[Datum]])</f>
        <v>1</v>
      </c>
      <c r="M3315" s="101">
        <f>IF(ISNUMBER(jaar_zip[[#This Row],[etmaaltemperatuur]]),IF(jaar_zip[[#This Row],[etmaaltemperatuur]]&lt;stookgrens,stookgrens-jaar_zip[[#This Row],[etmaaltemperatuur]],0),"")</f>
        <v>19.2</v>
      </c>
      <c r="N3315" s="101">
        <f>IF(ISNUMBER(jaar_zip[[#This Row],[graaddagen]]),IF(OR(MONTH(jaar_zip[[#This Row],[Datum]])=1,MONTH(jaar_zip[[#This Row],[Datum]])=2,MONTH(jaar_zip[[#This Row],[Datum]])=11,MONTH(jaar_zip[[#This Row],[Datum]])=12),1.1,IF(OR(MONTH(jaar_zip[[#This Row],[Datum]])=3,MONTH(jaar_zip[[#This Row],[Datum]])=10),1,0.8))*jaar_zip[[#This Row],[graaddagen]],"")</f>
        <v>21.12</v>
      </c>
      <c r="O3315" s="101">
        <f>IF(ISNUMBER(jaar_zip[[#This Row],[etmaaltemperatuur]]),IF(jaar_zip[[#This Row],[etmaaltemperatuur]]&gt;stookgrens,jaar_zip[[#This Row],[etmaaltemperatuur]]-stookgrens,0),"")</f>
        <v>0</v>
      </c>
    </row>
    <row r="3316" spans="1:15" x14ac:dyDescent="0.3">
      <c r="A3316">
        <v>350</v>
      </c>
      <c r="B3316">
        <v>20240121</v>
      </c>
      <c r="C3316">
        <v>7.5</v>
      </c>
      <c r="D3316">
        <v>3.6</v>
      </c>
      <c r="E3316">
        <v>220</v>
      </c>
      <c r="F3316">
        <v>0.1</v>
      </c>
      <c r="G3316">
        <v>1017.6</v>
      </c>
      <c r="H3316">
        <v>76</v>
      </c>
      <c r="I3316" s="101" t="s">
        <v>39</v>
      </c>
      <c r="J3316" s="1">
        <f>DATEVALUE(RIGHT(jaar_zip[[#This Row],[YYYYMMDD]],2)&amp;"-"&amp;MID(jaar_zip[[#This Row],[YYYYMMDD]],5,2)&amp;"-"&amp;LEFT(jaar_zip[[#This Row],[YYYYMMDD]],4))</f>
        <v>45312</v>
      </c>
      <c r="K3316" s="101" t="str">
        <f>IF(AND(VALUE(MONTH(jaar_zip[[#This Row],[Datum]]))=1,VALUE(WEEKNUM(jaar_zip[[#This Row],[Datum]],21))&gt;51),RIGHT(YEAR(jaar_zip[[#This Row],[Datum]])-1,2),RIGHT(YEAR(jaar_zip[[#This Row],[Datum]]),2))&amp;"-"&amp; TEXT(WEEKNUM(jaar_zip[[#This Row],[Datum]],21),"00")</f>
        <v>24-03</v>
      </c>
      <c r="L3316" s="101">
        <f>MONTH(jaar_zip[[#This Row],[Datum]])</f>
        <v>1</v>
      </c>
      <c r="M3316" s="101">
        <f>IF(ISNUMBER(jaar_zip[[#This Row],[etmaaltemperatuur]]),IF(jaar_zip[[#This Row],[etmaaltemperatuur]]&lt;stookgrens,stookgrens-jaar_zip[[#This Row],[etmaaltemperatuur]],0),"")</f>
        <v>14.4</v>
      </c>
      <c r="N3316" s="101">
        <f>IF(ISNUMBER(jaar_zip[[#This Row],[graaddagen]]),IF(OR(MONTH(jaar_zip[[#This Row],[Datum]])=1,MONTH(jaar_zip[[#This Row],[Datum]])=2,MONTH(jaar_zip[[#This Row],[Datum]])=11,MONTH(jaar_zip[[#This Row],[Datum]])=12),1.1,IF(OR(MONTH(jaar_zip[[#This Row],[Datum]])=3,MONTH(jaar_zip[[#This Row],[Datum]])=10),1,0.8))*jaar_zip[[#This Row],[graaddagen]],"")</f>
        <v>15.840000000000002</v>
      </c>
      <c r="O3316" s="101">
        <f>IF(ISNUMBER(jaar_zip[[#This Row],[etmaaltemperatuur]]),IF(jaar_zip[[#This Row],[etmaaltemperatuur]]&gt;stookgrens,jaar_zip[[#This Row],[etmaaltemperatuur]]-stookgrens,0),"")</f>
        <v>0</v>
      </c>
    </row>
    <row r="3317" spans="1:15" x14ac:dyDescent="0.3">
      <c r="A3317">
        <v>350</v>
      </c>
      <c r="B3317">
        <v>20240122</v>
      </c>
      <c r="C3317">
        <v>8.4</v>
      </c>
      <c r="D3317">
        <v>10</v>
      </c>
      <c r="E3317">
        <v>337</v>
      </c>
      <c r="F3317">
        <v>4.7</v>
      </c>
      <c r="G3317">
        <v>1009.4</v>
      </c>
      <c r="H3317">
        <v>79</v>
      </c>
      <c r="I3317" s="101" t="s">
        <v>39</v>
      </c>
      <c r="J3317" s="1">
        <f>DATEVALUE(RIGHT(jaar_zip[[#This Row],[YYYYMMDD]],2)&amp;"-"&amp;MID(jaar_zip[[#This Row],[YYYYMMDD]],5,2)&amp;"-"&amp;LEFT(jaar_zip[[#This Row],[YYYYMMDD]],4))</f>
        <v>45313</v>
      </c>
      <c r="K3317" s="101" t="str">
        <f>IF(AND(VALUE(MONTH(jaar_zip[[#This Row],[Datum]]))=1,VALUE(WEEKNUM(jaar_zip[[#This Row],[Datum]],21))&gt;51),RIGHT(YEAR(jaar_zip[[#This Row],[Datum]])-1,2),RIGHT(YEAR(jaar_zip[[#This Row],[Datum]]),2))&amp;"-"&amp; TEXT(WEEKNUM(jaar_zip[[#This Row],[Datum]],21),"00")</f>
        <v>24-04</v>
      </c>
      <c r="L3317" s="101">
        <f>MONTH(jaar_zip[[#This Row],[Datum]])</f>
        <v>1</v>
      </c>
      <c r="M3317" s="101">
        <f>IF(ISNUMBER(jaar_zip[[#This Row],[etmaaltemperatuur]]),IF(jaar_zip[[#This Row],[etmaaltemperatuur]]&lt;stookgrens,stookgrens-jaar_zip[[#This Row],[etmaaltemperatuur]],0),"")</f>
        <v>8</v>
      </c>
      <c r="N3317" s="101">
        <f>IF(ISNUMBER(jaar_zip[[#This Row],[graaddagen]]),IF(OR(MONTH(jaar_zip[[#This Row],[Datum]])=1,MONTH(jaar_zip[[#This Row],[Datum]])=2,MONTH(jaar_zip[[#This Row],[Datum]])=11,MONTH(jaar_zip[[#This Row],[Datum]])=12),1.1,IF(OR(MONTH(jaar_zip[[#This Row],[Datum]])=3,MONTH(jaar_zip[[#This Row],[Datum]])=10),1,0.8))*jaar_zip[[#This Row],[graaddagen]],"")</f>
        <v>8.8000000000000007</v>
      </c>
      <c r="O3317" s="101">
        <f>IF(ISNUMBER(jaar_zip[[#This Row],[etmaaltemperatuur]]),IF(jaar_zip[[#This Row],[etmaaltemperatuur]]&gt;stookgrens,jaar_zip[[#This Row],[etmaaltemperatuur]]-stookgrens,0),"")</f>
        <v>0</v>
      </c>
    </row>
    <row r="3318" spans="1:15" x14ac:dyDescent="0.3">
      <c r="A3318">
        <v>350</v>
      </c>
      <c r="B3318">
        <v>20240123</v>
      </c>
      <c r="C3318">
        <v>6.2</v>
      </c>
      <c r="D3318">
        <v>8.4</v>
      </c>
      <c r="E3318">
        <v>327</v>
      </c>
      <c r="F3318">
        <v>3.3</v>
      </c>
      <c r="G3318">
        <v>1020.8</v>
      </c>
      <c r="H3318">
        <v>84</v>
      </c>
      <c r="I3318" s="101" t="s">
        <v>39</v>
      </c>
      <c r="J3318" s="1">
        <f>DATEVALUE(RIGHT(jaar_zip[[#This Row],[YYYYMMDD]],2)&amp;"-"&amp;MID(jaar_zip[[#This Row],[YYYYMMDD]],5,2)&amp;"-"&amp;LEFT(jaar_zip[[#This Row],[YYYYMMDD]],4))</f>
        <v>45314</v>
      </c>
      <c r="K3318" s="101" t="str">
        <f>IF(AND(VALUE(MONTH(jaar_zip[[#This Row],[Datum]]))=1,VALUE(WEEKNUM(jaar_zip[[#This Row],[Datum]],21))&gt;51),RIGHT(YEAR(jaar_zip[[#This Row],[Datum]])-1,2),RIGHT(YEAR(jaar_zip[[#This Row],[Datum]]),2))&amp;"-"&amp; TEXT(WEEKNUM(jaar_zip[[#This Row],[Datum]],21),"00")</f>
        <v>24-04</v>
      </c>
      <c r="L3318" s="101">
        <f>MONTH(jaar_zip[[#This Row],[Datum]])</f>
        <v>1</v>
      </c>
      <c r="M3318" s="101">
        <f>IF(ISNUMBER(jaar_zip[[#This Row],[etmaaltemperatuur]]),IF(jaar_zip[[#This Row],[etmaaltemperatuur]]&lt;stookgrens,stookgrens-jaar_zip[[#This Row],[etmaaltemperatuur]],0),"")</f>
        <v>9.6</v>
      </c>
      <c r="N3318" s="101">
        <f>IF(ISNUMBER(jaar_zip[[#This Row],[graaddagen]]),IF(OR(MONTH(jaar_zip[[#This Row],[Datum]])=1,MONTH(jaar_zip[[#This Row],[Datum]])=2,MONTH(jaar_zip[[#This Row],[Datum]])=11,MONTH(jaar_zip[[#This Row],[Datum]])=12),1.1,IF(OR(MONTH(jaar_zip[[#This Row],[Datum]])=3,MONTH(jaar_zip[[#This Row],[Datum]])=10),1,0.8))*jaar_zip[[#This Row],[graaddagen]],"")</f>
        <v>10.56</v>
      </c>
      <c r="O3318" s="101">
        <f>IF(ISNUMBER(jaar_zip[[#This Row],[etmaaltemperatuur]]),IF(jaar_zip[[#This Row],[etmaaltemperatuur]]&gt;stookgrens,jaar_zip[[#This Row],[etmaaltemperatuur]]-stookgrens,0),"")</f>
        <v>0</v>
      </c>
    </row>
    <row r="3319" spans="1:15" x14ac:dyDescent="0.3">
      <c r="A3319">
        <v>350</v>
      </c>
      <c r="B3319">
        <v>20240124</v>
      </c>
      <c r="C3319">
        <v>6.5</v>
      </c>
      <c r="D3319">
        <v>10.6</v>
      </c>
      <c r="E3319">
        <v>379</v>
      </c>
      <c r="F3319">
        <v>1.4</v>
      </c>
      <c r="G3319">
        <v>1022.1</v>
      </c>
      <c r="H3319">
        <v>77</v>
      </c>
      <c r="I3319" s="101" t="s">
        <v>39</v>
      </c>
      <c r="J3319" s="1">
        <f>DATEVALUE(RIGHT(jaar_zip[[#This Row],[YYYYMMDD]],2)&amp;"-"&amp;MID(jaar_zip[[#This Row],[YYYYMMDD]],5,2)&amp;"-"&amp;LEFT(jaar_zip[[#This Row],[YYYYMMDD]],4))</f>
        <v>45315</v>
      </c>
      <c r="K3319" s="101" t="str">
        <f>IF(AND(VALUE(MONTH(jaar_zip[[#This Row],[Datum]]))=1,VALUE(WEEKNUM(jaar_zip[[#This Row],[Datum]],21))&gt;51),RIGHT(YEAR(jaar_zip[[#This Row],[Datum]])-1,2),RIGHT(YEAR(jaar_zip[[#This Row],[Datum]]),2))&amp;"-"&amp; TEXT(WEEKNUM(jaar_zip[[#This Row],[Datum]],21),"00")</f>
        <v>24-04</v>
      </c>
      <c r="L3319" s="101">
        <f>MONTH(jaar_zip[[#This Row],[Datum]])</f>
        <v>1</v>
      </c>
      <c r="M3319" s="101">
        <f>IF(ISNUMBER(jaar_zip[[#This Row],[etmaaltemperatuur]]),IF(jaar_zip[[#This Row],[etmaaltemperatuur]]&lt;stookgrens,stookgrens-jaar_zip[[#This Row],[etmaaltemperatuur]],0),"")</f>
        <v>7.4</v>
      </c>
      <c r="N3319" s="101">
        <f>IF(ISNUMBER(jaar_zip[[#This Row],[graaddagen]]),IF(OR(MONTH(jaar_zip[[#This Row],[Datum]])=1,MONTH(jaar_zip[[#This Row],[Datum]])=2,MONTH(jaar_zip[[#This Row],[Datum]])=11,MONTH(jaar_zip[[#This Row],[Datum]])=12),1.1,IF(OR(MONTH(jaar_zip[[#This Row],[Datum]])=3,MONTH(jaar_zip[[#This Row],[Datum]])=10),1,0.8))*jaar_zip[[#This Row],[graaddagen]],"")</f>
        <v>8.14</v>
      </c>
      <c r="O3319" s="101">
        <f>IF(ISNUMBER(jaar_zip[[#This Row],[etmaaltemperatuur]]),IF(jaar_zip[[#This Row],[etmaaltemperatuur]]&gt;stookgrens,jaar_zip[[#This Row],[etmaaltemperatuur]]-stookgrens,0),"")</f>
        <v>0</v>
      </c>
    </row>
    <row r="3320" spans="1:15" x14ac:dyDescent="0.3">
      <c r="A3320">
        <v>350</v>
      </c>
      <c r="B3320">
        <v>20240125</v>
      </c>
      <c r="C3320">
        <v>2.8</v>
      </c>
      <c r="D3320">
        <v>7.2</v>
      </c>
      <c r="E3320">
        <v>226</v>
      </c>
      <c r="F3320">
        <v>1.2</v>
      </c>
      <c r="G3320">
        <v>1027.3</v>
      </c>
      <c r="H3320">
        <v>95</v>
      </c>
      <c r="I3320" s="101" t="s">
        <v>39</v>
      </c>
      <c r="J3320" s="1">
        <f>DATEVALUE(RIGHT(jaar_zip[[#This Row],[YYYYMMDD]],2)&amp;"-"&amp;MID(jaar_zip[[#This Row],[YYYYMMDD]],5,2)&amp;"-"&amp;LEFT(jaar_zip[[#This Row],[YYYYMMDD]],4))</f>
        <v>45316</v>
      </c>
      <c r="K3320" s="101" t="str">
        <f>IF(AND(VALUE(MONTH(jaar_zip[[#This Row],[Datum]]))=1,VALUE(WEEKNUM(jaar_zip[[#This Row],[Datum]],21))&gt;51),RIGHT(YEAR(jaar_zip[[#This Row],[Datum]])-1,2),RIGHT(YEAR(jaar_zip[[#This Row],[Datum]]),2))&amp;"-"&amp; TEXT(WEEKNUM(jaar_zip[[#This Row],[Datum]],21),"00")</f>
        <v>24-04</v>
      </c>
      <c r="L3320" s="101">
        <f>MONTH(jaar_zip[[#This Row],[Datum]])</f>
        <v>1</v>
      </c>
      <c r="M3320" s="101">
        <f>IF(ISNUMBER(jaar_zip[[#This Row],[etmaaltemperatuur]]),IF(jaar_zip[[#This Row],[etmaaltemperatuur]]&lt;stookgrens,stookgrens-jaar_zip[[#This Row],[etmaaltemperatuur]],0),"")</f>
        <v>10.8</v>
      </c>
      <c r="N3320" s="101">
        <f>IF(ISNUMBER(jaar_zip[[#This Row],[graaddagen]]),IF(OR(MONTH(jaar_zip[[#This Row],[Datum]])=1,MONTH(jaar_zip[[#This Row],[Datum]])=2,MONTH(jaar_zip[[#This Row],[Datum]])=11,MONTH(jaar_zip[[#This Row],[Datum]])=12),1.1,IF(OR(MONTH(jaar_zip[[#This Row],[Datum]])=3,MONTH(jaar_zip[[#This Row],[Datum]])=10),1,0.8))*jaar_zip[[#This Row],[graaddagen]],"")</f>
        <v>11.880000000000003</v>
      </c>
      <c r="O3320" s="101">
        <f>IF(ISNUMBER(jaar_zip[[#This Row],[etmaaltemperatuur]]),IF(jaar_zip[[#This Row],[etmaaltemperatuur]]&gt;stookgrens,jaar_zip[[#This Row],[etmaaltemperatuur]]-stookgrens,0),"")</f>
        <v>0</v>
      </c>
    </row>
    <row r="3321" spans="1:15" x14ac:dyDescent="0.3">
      <c r="A3321">
        <v>350</v>
      </c>
      <c r="B3321">
        <v>20240126</v>
      </c>
      <c r="C3321">
        <v>5.6</v>
      </c>
      <c r="D3321">
        <v>7.7</v>
      </c>
      <c r="E3321">
        <v>456</v>
      </c>
      <c r="F3321">
        <v>3.6</v>
      </c>
      <c r="G3321">
        <v>1026.8</v>
      </c>
      <c r="H3321">
        <v>83</v>
      </c>
      <c r="I3321" s="101" t="s">
        <v>39</v>
      </c>
      <c r="J3321" s="1">
        <f>DATEVALUE(RIGHT(jaar_zip[[#This Row],[YYYYMMDD]],2)&amp;"-"&amp;MID(jaar_zip[[#This Row],[YYYYMMDD]],5,2)&amp;"-"&amp;LEFT(jaar_zip[[#This Row],[YYYYMMDD]],4))</f>
        <v>45317</v>
      </c>
      <c r="K3321" s="101" t="str">
        <f>IF(AND(VALUE(MONTH(jaar_zip[[#This Row],[Datum]]))=1,VALUE(WEEKNUM(jaar_zip[[#This Row],[Datum]],21))&gt;51),RIGHT(YEAR(jaar_zip[[#This Row],[Datum]])-1,2),RIGHT(YEAR(jaar_zip[[#This Row],[Datum]]),2))&amp;"-"&amp; TEXT(WEEKNUM(jaar_zip[[#This Row],[Datum]],21),"00")</f>
        <v>24-04</v>
      </c>
      <c r="L3321" s="101">
        <f>MONTH(jaar_zip[[#This Row],[Datum]])</f>
        <v>1</v>
      </c>
      <c r="M3321" s="101">
        <f>IF(ISNUMBER(jaar_zip[[#This Row],[etmaaltemperatuur]]),IF(jaar_zip[[#This Row],[etmaaltemperatuur]]&lt;stookgrens,stookgrens-jaar_zip[[#This Row],[etmaaltemperatuur]],0),"")</f>
        <v>10.3</v>
      </c>
      <c r="N3321" s="101">
        <f>IF(ISNUMBER(jaar_zip[[#This Row],[graaddagen]]),IF(OR(MONTH(jaar_zip[[#This Row],[Datum]])=1,MONTH(jaar_zip[[#This Row],[Datum]])=2,MONTH(jaar_zip[[#This Row],[Datum]])=11,MONTH(jaar_zip[[#This Row],[Datum]])=12),1.1,IF(OR(MONTH(jaar_zip[[#This Row],[Datum]])=3,MONTH(jaar_zip[[#This Row],[Datum]])=10),1,0.8))*jaar_zip[[#This Row],[graaddagen]],"")</f>
        <v>11.330000000000002</v>
      </c>
      <c r="O3321" s="101">
        <f>IF(ISNUMBER(jaar_zip[[#This Row],[etmaaltemperatuur]]),IF(jaar_zip[[#This Row],[etmaaltemperatuur]]&gt;stookgrens,jaar_zip[[#This Row],[etmaaltemperatuur]]-stookgrens,0),"")</f>
        <v>0</v>
      </c>
    </row>
    <row r="3322" spans="1:15" x14ac:dyDescent="0.3">
      <c r="A3322">
        <v>350</v>
      </c>
      <c r="B3322">
        <v>20240127</v>
      </c>
      <c r="C3322">
        <v>2.4</v>
      </c>
      <c r="D3322">
        <v>2.5</v>
      </c>
      <c r="E3322">
        <v>533</v>
      </c>
      <c r="F3322">
        <v>0</v>
      </c>
      <c r="G3322">
        <v>1035.2</v>
      </c>
      <c r="H3322">
        <v>87</v>
      </c>
      <c r="I3322" s="101" t="s">
        <v>39</v>
      </c>
      <c r="J3322" s="1">
        <f>DATEVALUE(RIGHT(jaar_zip[[#This Row],[YYYYMMDD]],2)&amp;"-"&amp;MID(jaar_zip[[#This Row],[YYYYMMDD]],5,2)&amp;"-"&amp;LEFT(jaar_zip[[#This Row],[YYYYMMDD]],4))</f>
        <v>45318</v>
      </c>
      <c r="K3322" s="101" t="str">
        <f>IF(AND(VALUE(MONTH(jaar_zip[[#This Row],[Datum]]))=1,VALUE(WEEKNUM(jaar_zip[[#This Row],[Datum]],21))&gt;51),RIGHT(YEAR(jaar_zip[[#This Row],[Datum]])-1,2),RIGHT(YEAR(jaar_zip[[#This Row],[Datum]]),2))&amp;"-"&amp; TEXT(WEEKNUM(jaar_zip[[#This Row],[Datum]],21),"00")</f>
        <v>24-04</v>
      </c>
      <c r="L3322" s="101">
        <f>MONTH(jaar_zip[[#This Row],[Datum]])</f>
        <v>1</v>
      </c>
      <c r="M3322" s="101">
        <f>IF(ISNUMBER(jaar_zip[[#This Row],[etmaaltemperatuur]]),IF(jaar_zip[[#This Row],[etmaaltemperatuur]]&lt;stookgrens,stookgrens-jaar_zip[[#This Row],[etmaaltemperatuur]],0),"")</f>
        <v>15.5</v>
      </c>
      <c r="N3322" s="101">
        <f>IF(ISNUMBER(jaar_zip[[#This Row],[graaddagen]]),IF(OR(MONTH(jaar_zip[[#This Row],[Datum]])=1,MONTH(jaar_zip[[#This Row],[Datum]])=2,MONTH(jaar_zip[[#This Row],[Datum]])=11,MONTH(jaar_zip[[#This Row],[Datum]])=12),1.1,IF(OR(MONTH(jaar_zip[[#This Row],[Datum]])=3,MONTH(jaar_zip[[#This Row],[Datum]])=10),1,0.8))*jaar_zip[[#This Row],[graaddagen]],"")</f>
        <v>17.05</v>
      </c>
      <c r="O3322" s="101">
        <f>IF(ISNUMBER(jaar_zip[[#This Row],[etmaaltemperatuur]]),IF(jaar_zip[[#This Row],[etmaaltemperatuur]]&gt;stookgrens,jaar_zip[[#This Row],[etmaaltemperatuur]]-stookgrens,0),"")</f>
        <v>0</v>
      </c>
    </row>
    <row r="3323" spans="1:15" x14ac:dyDescent="0.3">
      <c r="A3323">
        <v>350</v>
      </c>
      <c r="B3323">
        <v>20240128</v>
      </c>
      <c r="C3323">
        <v>2.5</v>
      </c>
      <c r="D3323">
        <v>3.8</v>
      </c>
      <c r="E3323">
        <v>590</v>
      </c>
      <c r="F3323">
        <v>0</v>
      </c>
      <c r="G3323">
        <v>1027.4000000000001</v>
      </c>
      <c r="H3323">
        <v>73</v>
      </c>
      <c r="I3323" s="101" t="s">
        <v>39</v>
      </c>
      <c r="J3323" s="1">
        <f>DATEVALUE(RIGHT(jaar_zip[[#This Row],[YYYYMMDD]],2)&amp;"-"&amp;MID(jaar_zip[[#This Row],[YYYYMMDD]],5,2)&amp;"-"&amp;LEFT(jaar_zip[[#This Row],[YYYYMMDD]],4))</f>
        <v>45319</v>
      </c>
      <c r="K3323" s="101" t="str">
        <f>IF(AND(VALUE(MONTH(jaar_zip[[#This Row],[Datum]]))=1,VALUE(WEEKNUM(jaar_zip[[#This Row],[Datum]],21))&gt;51),RIGHT(YEAR(jaar_zip[[#This Row],[Datum]])-1,2),RIGHT(YEAR(jaar_zip[[#This Row],[Datum]]),2))&amp;"-"&amp; TEXT(WEEKNUM(jaar_zip[[#This Row],[Datum]],21),"00")</f>
        <v>24-04</v>
      </c>
      <c r="L3323" s="101">
        <f>MONTH(jaar_zip[[#This Row],[Datum]])</f>
        <v>1</v>
      </c>
      <c r="M3323" s="101">
        <f>IF(ISNUMBER(jaar_zip[[#This Row],[etmaaltemperatuur]]),IF(jaar_zip[[#This Row],[etmaaltemperatuur]]&lt;stookgrens,stookgrens-jaar_zip[[#This Row],[etmaaltemperatuur]],0),"")</f>
        <v>14.2</v>
      </c>
      <c r="N3323" s="101">
        <f>IF(ISNUMBER(jaar_zip[[#This Row],[graaddagen]]),IF(OR(MONTH(jaar_zip[[#This Row],[Datum]])=1,MONTH(jaar_zip[[#This Row],[Datum]])=2,MONTH(jaar_zip[[#This Row],[Datum]])=11,MONTH(jaar_zip[[#This Row],[Datum]])=12),1.1,IF(OR(MONTH(jaar_zip[[#This Row],[Datum]])=3,MONTH(jaar_zip[[#This Row],[Datum]])=10),1,0.8))*jaar_zip[[#This Row],[graaddagen]],"")</f>
        <v>15.620000000000001</v>
      </c>
      <c r="O3323" s="101">
        <f>IF(ISNUMBER(jaar_zip[[#This Row],[etmaaltemperatuur]]),IF(jaar_zip[[#This Row],[etmaaltemperatuur]]&gt;stookgrens,jaar_zip[[#This Row],[etmaaltemperatuur]]-stookgrens,0),"")</f>
        <v>0</v>
      </c>
    </row>
    <row r="3324" spans="1:15" x14ac:dyDescent="0.3">
      <c r="A3324">
        <v>350</v>
      </c>
      <c r="B3324">
        <v>20240129</v>
      </c>
      <c r="C3324">
        <v>3</v>
      </c>
      <c r="D3324">
        <v>7.1</v>
      </c>
      <c r="E3324">
        <v>515</v>
      </c>
      <c r="F3324">
        <v>0</v>
      </c>
      <c r="G3324">
        <v>1026</v>
      </c>
      <c r="H3324">
        <v>82</v>
      </c>
      <c r="I3324" s="101" t="s">
        <v>39</v>
      </c>
      <c r="J3324" s="1">
        <f>DATEVALUE(RIGHT(jaar_zip[[#This Row],[YYYYMMDD]],2)&amp;"-"&amp;MID(jaar_zip[[#This Row],[YYYYMMDD]],5,2)&amp;"-"&amp;LEFT(jaar_zip[[#This Row],[YYYYMMDD]],4))</f>
        <v>45320</v>
      </c>
      <c r="K3324" s="101" t="str">
        <f>IF(AND(VALUE(MONTH(jaar_zip[[#This Row],[Datum]]))=1,VALUE(WEEKNUM(jaar_zip[[#This Row],[Datum]],21))&gt;51),RIGHT(YEAR(jaar_zip[[#This Row],[Datum]])-1,2),RIGHT(YEAR(jaar_zip[[#This Row],[Datum]]),2))&amp;"-"&amp; TEXT(WEEKNUM(jaar_zip[[#This Row],[Datum]],21),"00")</f>
        <v>24-05</v>
      </c>
      <c r="L3324" s="101">
        <f>MONTH(jaar_zip[[#This Row],[Datum]])</f>
        <v>1</v>
      </c>
      <c r="M3324" s="101">
        <f>IF(ISNUMBER(jaar_zip[[#This Row],[etmaaltemperatuur]]),IF(jaar_zip[[#This Row],[etmaaltemperatuur]]&lt;stookgrens,stookgrens-jaar_zip[[#This Row],[etmaaltemperatuur]],0),"")</f>
        <v>10.9</v>
      </c>
      <c r="N3324" s="101">
        <f>IF(ISNUMBER(jaar_zip[[#This Row],[graaddagen]]),IF(OR(MONTH(jaar_zip[[#This Row],[Datum]])=1,MONTH(jaar_zip[[#This Row],[Datum]])=2,MONTH(jaar_zip[[#This Row],[Datum]])=11,MONTH(jaar_zip[[#This Row],[Datum]])=12),1.1,IF(OR(MONTH(jaar_zip[[#This Row],[Datum]])=3,MONTH(jaar_zip[[#This Row],[Datum]])=10),1,0.8))*jaar_zip[[#This Row],[graaddagen]],"")</f>
        <v>11.990000000000002</v>
      </c>
      <c r="O3324" s="101">
        <f>IF(ISNUMBER(jaar_zip[[#This Row],[etmaaltemperatuur]]),IF(jaar_zip[[#This Row],[etmaaltemperatuur]]&gt;stookgrens,jaar_zip[[#This Row],[etmaaltemperatuur]]-stookgrens,0),"")</f>
        <v>0</v>
      </c>
    </row>
    <row r="3325" spans="1:15" x14ac:dyDescent="0.3">
      <c r="A3325">
        <v>350</v>
      </c>
      <c r="B3325">
        <v>20240130</v>
      </c>
      <c r="C3325">
        <v>3.5</v>
      </c>
      <c r="D3325">
        <v>8.4</v>
      </c>
      <c r="E3325">
        <v>192</v>
      </c>
      <c r="F3325">
        <v>0.5</v>
      </c>
      <c r="G3325">
        <v>1028.7</v>
      </c>
      <c r="H3325">
        <v>88</v>
      </c>
      <c r="I3325" s="101" t="s">
        <v>39</v>
      </c>
      <c r="J3325" s="1">
        <f>DATEVALUE(RIGHT(jaar_zip[[#This Row],[YYYYMMDD]],2)&amp;"-"&amp;MID(jaar_zip[[#This Row],[YYYYMMDD]],5,2)&amp;"-"&amp;LEFT(jaar_zip[[#This Row],[YYYYMMDD]],4))</f>
        <v>45321</v>
      </c>
      <c r="K3325" s="101" t="str">
        <f>IF(AND(VALUE(MONTH(jaar_zip[[#This Row],[Datum]]))=1,VALUE(WEEKNUM(jaar_zip[[#This Row],[Datum]],21))&gt;51),RIGHT(YEAR(jaar_zip[[#This Row],[Datum]])-1,2),RIGHT(YEAR(jaar_zip[[#This Row],[Datum]]),2))&amp;"-"&amp; TEXT(WEEKNUM(jaar_zip[[#This Row],[Datum]],21),"00")</f>
        <v>24-05</v>
      </c>
      <c r="L3325" s="101">
        <f>MONTH(jaar_zip[[#This Row],[Datum]])</f>
        <v>1</v>
      </c>
      <c r="M3325" s="101">
        <f>IF(ISNUMBER(jaar_zip[[#This Row],[etmaaltemperatuur]]),IF(jaar_zip[[#This Row],[etmaaltemperatuur]]&lt;stookgrens,stookgrens-jaar_zip[[#This Row],[etmaaltemperatuur]],0),"")</f>
        <v>9.6</v>
      </c>
      <c r="N3325" s="101">
        <f>IF(ISNUMBER(jaar_zip[[#This Row],[graaddagen]]),IF(OR(MONTH(jaar_zip[[#This Row],[Datum]])=1,MONTH(jaar_zip[[#This Row],[Datum]])=2,MONTH(jaar_zip[[#This Row],[Datum]])=11,MONTH(jaar_zip[[#This Row],[Datum]])=12),1.1,IF(OR(MONTH(jaar_zip[[#This Row],[Datum]])=3,MONTH(jaar_zip[[#This Row],[Datum]])=10),1,0.8))*jaar_zip[[#This Row],[graaddagen]],"")</f>
        <v>10.56</v>
      </c>
      <c r="O3325" s="101">
        <f>IF(ISNUMBER(jaar_zip[[#This Row],[etmaaltemperatuur]]),IF(jaar_zip[[#This Row],[etmaaltemperatuur]]&gt;stookgrens,jaar_zip[[#This Row],[etmaaltemperatuur]]-stookgrens,0),"")</f>
        <v>0</v>
      </c>
    </row>
    <row r="3326" spans="1:15" x14ac:dyDescent="0.3">
      <c r="A3326">
        <v>350</v>
      </c>
      <c r="B3326">
        <v>20240131</v>
      </c>
      <c r="C3326">
        <v>3.5</v>
      </c>
      <c r="D3326">
        <v>6.9</v>
      </c>
      <c r="E3326">
        <v>250</v>
      </c>
      <c r="F3326">
        <v>1.1000000000000001</v>
      </c>
      <c r="G3326">
        <v>1031</v>
      </c>
      <c r="H3326">
        <v>83</v>
      </c>
      <c r="I3326" s="101" t="s">
        <v>39</v>
      </c>
      <c r="J3326" s="1">
        <f>DATEVALUE(RIGHT(jaar_zip[[#This Row],[YYYYMMDD]],2)&amp;"-"&amp;MID(jaar_zip[[#This Row],[YYYYMMDD]],5,2)&amp;"-"&amp;LEFT(jaar_zip[[#This Row],[YYYYMMDD]],4))</f>
        <v>45322</v>
      </c>
      <c r="K3326" s="101" t="str">
        <f>IF(AND(VALUE(MONTH(jaar_zip[[#This Row],[Datum]]))=1,VALUE(WEEKNUM(jaar_zip[[#This Row],[Datum]],21))&gt;51),RIGHT(YEAR(jaar_zip[[#This Row],[Datum]])-1,2),RIGHT(YEAR(jaar_zip[[#This Row],[Datum]]),2))&amp;"-"&amp; TEXT(WEEKNUM(jaar_zip[[#This Row],[Datum]],21),"00")</f>
        <v>24-05</v>
      </c>
      <c r="L3326" s="101">
        <f>MONTH(jaar_zip[[#This Row],[Datum]])</f>
        <v>1</v>
      </c>
      <c r="M3326" s="101">
        <f>IF(ISNUMBER(jaar_zip[[#This Row],[etmaaltemperatuur]]),IF(jaar_zip[[#This Row],[etmaaltemperatuur]]&lt;stookgrens,stookgrens-jaar_zip[[#This Row],[etmaaltemperatuur]],0),"")</f>
        <v>11.1</v>
      </c>
      <c r="N3326" s="101">
        <f>IF(ISNUMBER(jaar_zip[[#This Row],[graaddagen]]),IF(OR(MONTH(jaar_zip[[#This Row],[Datum]])=1,MONTH(jaar_zip[[#This Row],[Datum]])=2,MONTH(jaar_zip[[#This Row],[Datum]])=11,MONTH(jaar_zip[[#This Row],[Datum]])=12),1.1,IF(OR(MONTH(jaar_zip[[#This Row],[Datum]])=3,MONTH(jaar_zip[[#This Row],[Datum]])=10),1,0.8))*jaar_zip[[#This Row],[graaddagen]],"")</f>
        <v>12.21</v>
      </c>
      <c r="O3326" s="101">
        <f>IF(ISNUMBER(jaar_zip[[#This Row],[etmaaltemperatuur]]),IF(jaar_zip[[#This Row],[etmaaltemperatuur]]&gt;stookgrens,jaar_zip[[#This Row],[etmaaltemperatuur]]-stookgrens,0),"")</f>
        <v>0</v>
      </c>
    </row>
    <row r="3327" spans="1:15" x14ac:dyDescent="0.3">
      <c r="A3327">
        <v>350</v>
      </c>
      <c r="B3327">
        <v>20240201</v>
      </c>
      <c r="C3327">
        <v>3.2</v>
      </c>
      <c r="D3327">
        <v>6.5</v>
      </c>
      <c r="E3327">
        <v>625</v>
      </c>
      <c r="F3327">
        <v>3.3</v>
      </c>
      <c r="G3327">
        <v>1030.9000000000001</v>
      </c>
      <c r="H3327">
        <v>86</v>
      </c>
      <c r="I3327" s="101" t="s">
        <v>39</v>
      </c>
      <c r="J3327" s="1">
        <f>DATEVALUE(RIGHT(jaar_zip[[#This Row],[YYYYMMDD]],2)&amp;"-"&amp;MID(jaar_zip[[#This Row],[YYYYMMDD]],5,2)&amp;"-"&amp;LEFT(jaar_zip[[#This Row],[YYYYMMDD]],4))</f>
        <v>45323</v>
      </c>
      <c r="K3327" s="101" t="str">
        <f>IF(AND(VALUE(MONTH(jaar_zip[[#This Row],[Datum]]))=1,VALUE(WEEKNUM(jaar_zip[[#This Row],[Datum]],21))&gt;51),RIGHT(YEAR(jaar_zip[[#This Row],[Datum]])-1,2),RIGHT(YEAR(jaar_zip[[#This Row],[Datum]]),2))&amp;"-"&amp; TEXT(WEEKNUM(jaar_zip[[#This Row],[Datum]],21),"00")</f>
        <v>24-05</v>
      </c>
      <c r="L3327" s="101">
        <f>MONTH(jaar_zip[[#This Row],[Datum]])</f>
        <v>2</v>
      </c>
      <c r="M3327" s="101">
        <f>IF(ISNUMBER(jaar_zip[[#This Row],[etmaaltemperatuur]]),IF(jaar_zip[[#This Row],[etmaaltemperatuur]]&lt;stookgrens,stookgrens-jaar_zip[[#This Row],[etmaaltemperatuur]],0),"")</f>
        <v>11.5</v>
      </c>
      <c r="N3327" s="101">
        <f>IF(ISNUMBER(jaar_zip[[#This Row],[graaddagen]]),IF(OR(MONTH(jaar_zip[[#This Row],[Datum]])=1,MONTH(jaar_zip[[#This Row],[Datum]])=2,MONTH(jaar_zip[[#This Row],[Datum]])=11,MONTH(jaar_zip[[#This Row],[Datum]])=12),1.1,IF(OR(MONTH(jaar_zip[[#This Row],[Datum]])=3,MONTH(jaar_zip[[#This Row],[Datum]])=10),1,0.8))*jaar_zip[[#This Row],[graaddagen]],"")</f>
        <v>12.65</v>
      </c>
      <c r="O3327" s="101">
        <f>IF(ISNUMBER(jaar_zip[[#This Row],[etmaaltemperatuur]]),IF(jaar_zip[[#This Row],[etmaaltemperatuur]]&gt;stookgrens,jaar_zip[[#This Row],[etmaaltemperatuur]]-stookgrens,0),"")</f>
        <v>0</v>
      </c>
    </row>
    <row r="3328" spans="1:15" x14ac:dyDescent="0.3">
      <c r="A3328">
        <v>350</v>
      </c>
      <c r="B3328">
        <v>20240202</v>
      </c>
      <c r="C3328">
        <v>4.5</v>
      </c>
      <c r="D3328">
        <v>8.3000000000000007</v>
      </c>
      <c r="E3328">
        <v>236</v>
      </c>
      <c r="F3328">
        <v>0</v>
      </c>
      <c r="G3328">
        <v>1028.4000000000001</v>
      </c>
      <c r="H3328">
        <v>87</v>
      </c>
      <c r="I3328" s="101" t="s">
        <v>39</v>
      </c>
      <c r="J3328" s="1">
        <f>DATEVALUE(RIGHT(jaar_zip[[#This Row],[YYYYMMDD]],2)&amp;"-"&amp;MID(jaar_zip[[#This Row],[YYYYMMDD]],5,2)&amp;"-"&amp;LEFT(jaar_zip[[#This Row],[YYYYMMDD]],4))</f>
        <v>45324</v>
      </c>
      <c r="K3328" s="101" t="str">
        <f>IF(AND(VALUE(MONTH(jaar_zip[[#This Row],[Datum]]))=1,VALUE(WEEKNUM(jaar_zip[[#This Row],[Datum]],21))&gt;51),RIGHT(YEAR(jaar_zip[[#This Row],[Datum]])-1,2),RIGHT(YEAR(jaar_zip[[#This Row],[Datum]]),2))&amp;"-"&amp; TEXT(WEEKNUM(jaar_zip[[#This Row],[Datum]],21),"00")</f>
        <v>24-05</v>
      </c>
      <c r="L3328" s="101">
        <f>MONTH(jaar_zip[[#This Row],[Datum]])</f>
        <v>2</v>
      </c>
      <c r="M3328" s="101">
        <f>IF(ISNUMBER(jaar_zip[[#This Row],[etmaaltemperatuur]]),IF(jaar_zip[[#This Row],[etmaaltemperatuur]]&lt;stookgrens,stookgrens-jaar_zip[[#This Row],[etmaaltemperatuur]],0),"")</f>
        <v>9.6999999999999993</v>
      </c>
      <c r="N3328" s="101">
        <f>IF(ISNUMBER(jaar_zip[[#This Row],[graaddagen]]),IF(OR(MONTH(jaar_zip[[#This Row],[Datum]])=1,MONTH(jaar_zip[[#This Row],[Datum]])=2,MONTH(jaar_zip[[#This Row],[Datum]])=11,MONTH(jaar_zip[[#This Row],[Datum]])=12),1.1,IF(OR(MONTH(jaar_zip[[#This Row],[Datum]])=3,MONTH(jaar_zip[[#This Row],[Datum]])=10),1,0.8))*jaar_zip[[#This Row],[graaddagen]],"")</f>
        <v>10.67</v>
      </c>
      <c r="O3328" s="101">
        <f>IF(ISNUMBER(jaar_zip[[#This Row],[etmaaltemperatuur]]),IF(jaar_zip[[#This Row],[etmaaltemperatuur]]&gt;stookgrens,jaar_zip[[#This Row],[etmaaltemperatuur]]-stookgrens,0),"")</f>
        <v>0</v>
      </c>
    </row>
    <row r="3329" spans="1:15" x14ac:dyDescent="0.3">
      <c r="A3329">
        <v>350</v>
      </c>
      <c r="B3329">
        <v>20240203</v>
      </c>
      <c r="C3329">
        <v>4.5999999999999996</v>
      </c>
      <c r="D3329">
        <v>10.5</v>
      </c>
      <c r="E3329">
        <v>139</v>
      </c>
      <c r="F3329">
        <v>5.4</v>
      </c>
      <c r="G3329">
        <v>1026</v>
      </c>
      <c r="H3329">
        <v>91</v>
      </c>
      <c r="I3329" s="101" t="s">
        <v>39</v>
      </c>
      <c r="J3329" s="1">
        <f>DATEVALUE(RIGHT(jaar_zip[[#This Row],[YYYYMMDD]],2)&amp;"-"&amp;MID(jaar_zip[[#This Row],[YYYYMMDD]],5,2)&amp;"-"&amp;LEFT(jaar_zip[[#This Row],[YYYYMMDD]],4))</f>
        <v>45325</v>
      </c>
      <c r="K3329" s="101" t="str">
        <f>IF(AND(VALUE(MONTH(jaar_zip[[#This Row],[Datum]]))=1,VALUE(WEEKNUM(jaar_zip[[#This Row],[Datum]],21))&gt;51),RIGHT(YEAR(jaar_zip[[#This Row],[Datum]])-1,2),RIGHT(YEAR(jaar_zip[[#This Row],[Datum]]),2))&amp;"-"&amp; TEXT(WEEKNUM(jaar_zip[[#This Row],[Datum]],21),"00")</f>
        <v>24-05</v>
      </c>
      <c r="L3329" s="101">
        <f>MONTH(jaar_zip[[#This Row],[Datum]])</f>
        <v>2</v>
      </c>
      <c r="M3329" s="101">
        <f>IF(ISNUMBER(jaar_zip[[#This Row],[etmaaltemperatuur]]),IF(jaar_zip[[#This Row],[etmaaltemperatuur]]&lt;stookgrens,stookgrens-jaar_zip[[#This Row],[etmaaltemperatuur]],0),"")</f>
        <v>7.5</v>
      </c>
      <c r="N3329" s="101">
        <f>IF(ISNUMBER(jaar_zip[[#This Row],[graaddagen]]),IF(OR(MONTH(jaar_zip[[#This Row],[Datum]])=1,MONTH(jaar_zip[[#This Row],[Datum]])=2,MONTH(jaar_zip[[#This Row],[Datum]])=11,MONTH(jaar_zip[[#This Row],[Datum]])=12),1.1,IF(OR(MONTH(jaar_zip[[#This Row],[Datum]])=3,MONTH(jaar_zip[[#This Row],[Datum]])=10),1,0.8))*jaar_zip[[#This Row],[graaddagen]],"")</f>
        <v>8.25</v>
      </c>
      <c r="O3329" s="101">
        <f>IF(ISNUMBER(jaar_zip[[#This Row],[etmaaltemperatuur]]),IF(jaar_zip[[#This Row],[etmaaltemperatuur]]&gt;stookgrens,jaar_zip[[#This Row],[etmaaltemperatuur]]-stookgrens,0),"")</f>
        <v>0</v>
      </c>
    </row>
    <row r="3330" spans="1:15" x14ac:dyDescent="0.3">
      <c r="A3330">
        <v>350</v>
      </c>
      <c r="B3330">
        <v>20240204</v>
      </c>
      <c r="C3330">
        <v>6.8</v>
      </c>
      <c r="D3330">
        <v>11</v>
      </c>
      <c r="E3330">
        <v>142</v>
      </c>
      <c r="F3330">
        <v>2</v>
      </c>
      <c r="G3330">
        <v>1022.4</v>
      </c>
      <c r="H3330">
        <v>89</v>
      </c>
      <c r="I3330" s="101" t="s">
        <v>39</v>
      </c>
      <c r="J3330" s="1">
        <f>DATEVALUE(RIGHT(jaar_zip[[#This Row],[YYYYMMDD]],2)&amp;"-"&amp;MID(jaar_zip[[#This Row],[YYYYMMDD]],5,2)&amp;"-"&amp;LEFT(jaar_zip[[#This Row],[YYYYMMDD]],4))</f>
        <v>45326</v>
      </c>
      <c r="K3330" s="101" t="str">
        <f>IF(AND(VALUE(MONTH(jaar_zip[[#This Row],[Datum]]))=1,VALUE(WEEKNUM(jaar_zip[[#This Row],[Datum]],21))&gt;51),RIGHT(YEAR(jaar_zip[[#This Row],[Datum]])-1,2),RIGHT(YEAR(jaar_zip[[#This Row],[Datum]]),2))&amp;"-"&amp; TEXT(WEEKNUM(jaar_zip[[#This Row],[Datum]],21),"00")</f>
        <v>24-05</v>
      </c>
      <c r="L3330" s="101">
        <f>MONTH(jaar_zip[[#This Row],[Datum]])</f>
        <v>2</v>
      </c>
      <c r="M3330" s="101">
        <f>IF(ISNUMBER(jaar_zip[[#This Row],[etmaaltemperatuur]]),IF(jaar_zip[[#This Row],[etmaaltemperatuur]]&lt;stookgrens,stookgrens-jaar_zip[[#This Row],[etmaaltemperatuur]],0),"")</f>
        <v>7</v>
      </c>
      <c r="N3330" s="101">
        <f>IF(ISNUMBER(jaar_zip[[#This Row],[graaddagen]]),IF(OR(MONTH(jaar_zip[[#This Row],[Datum]])=1,MONTH(jaar_zip[[#This Row],[Datum]])=2,MONTH(jaar_zip[[#This Row],[Datum]])=11,MONTH(jaar_zip[[#This Row],[Datum]])=12),1.1,IF(OR(MONTH(jaar_zip[[#This Row],[Datum]])=3,MONTH(jaar_zip[[#This Row],[Datum]])=10),1,0.8))*jaar_zip[[#This Row],[graaddagen]],"")</f>
        <v>7.7000000000000011</v>
      </c>
      <c r="O3330" s="101">
        <f>IF(ISNUMBER(jaar_zip[[#This Row],[etmaaltemperatuur]]),IF(jaar_zip[[#This Row],[etmaaltemperatuur]]&gt;stookgrens,jaar_zip[[#This Row],[etmaaltemperatuur]]-stookgrens,0),"")</f>
        <v>0</v>
      </c>
    </row>
    <row r="3331" spans="1:15" x14ac:dyDescent="0.3">
      <c r="A3331">
        <v>350</v>
      </c>
      <c r="B3331">
        <v>20240205</v>
      </c>
      <c r="C3331">
        <v>7</v>
      </c>
      <c r="D3331">
        <v>9.6999999999999993</v>
      </c>
      <c r="E3331">
        <v>365</v>
      </c>
      <c r="F3331">
        <v>0.2</v>
      </c>
      <c r="G3331">
        <v>1019.3</v>
      </c>
      <c r="H3331">
        <v>81</v>
      </c>
      <c r="I3331" s="101" t="s">
        <v>39</v>
      </c>
      <c r="J3331" s="1">
        <f>DATEVALUE(RIGHT(jaar_zip[[#This Row],[YYYYMMDD]],2)&amp;"-"&amp;MID(jaar_zip[[#This Row],[YYYYMMDD]],5,2)&amp;"-"&amp;LEFT(jaar_zip[[#This Row],[YYYYMMDD]],4))</f>
        <v>45327</v>
      </c>
      <c r="K3331" s="101" t="str">
        <f>IF(AND(VALUE(MONTH(jaar_zip[[#This Row],[Datum]]))=1,VALUE(WEEKNUM(jaar_zip[[#This Row],[Datum]],21))&gt;51),RIGHT(YEAR(jaar_zip[[#This Row],[Datum]])-1,2),RIGHT(YEAR(jaar_zip[[#This Row],[Datum]]),2))&amp;"-"&amp; TEXT(WEEKNUM(jaar_zip[[#This Row],[Datum]],21),"00")</f>
        <v>24-06</v>
      </c>
      <c r="L3331" s="101">
        <f>MONTH(jaar_zip[[#This Row],[Datum]])</f>
        <v>2</v>
      </c>
      <c r="M3331" s="101">
        <f>IF(ISNUMBER(jaar_zip[[#This Row],[etmaaltemperatuur]]),IF(jaar_zip[[#This Row],[etmaaltemperatuur]]&lt;stookgrens,stookgrens-jaar_zip[[#This Row],[etmaaltemperatuur]],0),"")</f>
        <v>8.3000000000000007</v>
      </c>
      <c r="N3331" s="101">
        <f>IF(ISNUMBER(jaar_zip[[#This Row],[graaddagen]]),IF(OR(MONTH(jaar_zip[[#This Row],[Datum]])=1,MONTH(jaar_zip[[#This Row],[Datum]])=2,MONTH(jaar_zip[[#This Row],[Datum]])=11,MONTH(jaar_zip[[#This Row],[Datum]])=12),1.1,IF(OR(MONTH(jaar_zip[[#This Row],[Datum]])=3,MONTH(jaar_zip[[#This Row],[Datum]])=10),1,0.8))*jaar_zip[[#This Row],[graaddagen]],"")</f>
        <v>9.1300000000000008</v>
      </c>
      <c r="O3331" s="101">
        <f>IF(ISNUMBER(jaar_zip[[#This Row],[etmaaltemperatuur]]),IF(jaar_zip[[#This Row],[etmaaltemperatuur]]&gt;stookgrens,jaar_zip[[#This Row],[etmaaltemperatuur]]-stookgrens,0),"")</f>
        <v>0</v>
      </c>
    </row>
    <row r="3332" spans="1:15" x14ac:dyDescent="0.3">
      <c r="A3332">
        <v>350</v>
      </c>
      <c r="B3332">
        <v>20240206</v>
      </c>
      <c r="C3332">
        <v>7.1</v>
      </c>
      <c r="D3332">
        <v>11.2</v>
      </c>
      <c r="E3332">
        <v>172</v>
      </c>
      <c r="F3332">
        <v>8.6999999999999993</v>
      </c>
      <c r="G3332">
        <v>1009.6</v>
      </c>
      <c r="H3332">
        <v>81</v>
      </c>
      <c r="I3332" s="101" t="s">
        <v>39</v>
      </c>
      <c r="J3332" s="1">
        <f>DATEVALUE(RIGHT(jaar_zip[[#This Row],[YYYYMMDD]],2)&amp;"-"&amp;MID(jaar_zip[[#This Row],[YYYYMMDD]],5,2)&amp;"-"&amp;LEFT(jaar_zip[[#This Row],[YYYYMMDD]],4))</f>
        <v>45328</v>
      </c>
      <c r="K3332" s="101" t="str">
        <f>IF(AND(VALUE(MONTH(jaar_zip[[#This Row],[Datum]]))=1,VALUE(WEEKNUM(jaar_zip[[#This Row],[Datum]],21))&gt;51),RIGHT(YEAR(jaar_zip[[#This Row],[Datum]])-1,2),RIGHT(YEAR(jaar_zip[[#This Row],[Datum]]),2))&amp;"-"&amp; TEXT(WEEKNUM(jaar_zip[[#This Row],[Datum]],21),"00")</f>
        <v>24-06</v>
      </c>
      <c r="L3332" s="101">
        <f>MONTH(jaar_zip[[#This Row],[Datum]])</f>
        <v>2</v>
      </c>
      <c r="M3332" s="101">
        <f>IF(ISNUMBER(jaar_zip[[#This Row],[etmaaltemperatuur]]),IF(jaar_zip[[#This Row],[etmaaltemperatuur]]&lt;stookgrens,stookgrens-jaar_zip[[#This Row],[etmaaltemperatuur]],0),"")</f>
        <v>6.8000000000000007</v>
      </c>
      <c r="N3332" s="101">
        <f>IF(ISNUMBER(jaar_zip[[#This Row],[graaddagen]]),IF(OR(MONTH(jaar_zip[[#This Row],[Datum]])=1,MONTH(jaar_zip[[#This Row],[Datum]])=2,MONTH(jaar_zip[[#This Row],[Datum]])=11,MONTH(jaar_zip[[#This Row],[Datum]])=12),1.1,IF(OR(MONTH(jaar_zip[[#This Row],[Datum]])=3,MONTH(jaar_zip[[#This Row],[Datum]])=10),1,0.8))*jaar_zip[[#This Row],[graaddagen]],"")</f>
        <v>7.4800000000000013</v>
      </c>
      <c r="O3332" s="101">
        <f>IF(ISNUMBER(jaar_zip[[#This Row],[etmaaltemperatuur]]),IF(jaar_zip[[#This Row],[etmaaltemperatuur]]&gt;stookgrens,jaar_zip[[#This Row],[etmaaltemperatuur]]-stookgrens,0),"")</f>
        <v>0</v>
      </c>
    </row>
    <row r="3333" spans="1:15" x14ac:dyDescent="0.3">
      <c r="A3333">
        <v>350</v>
      </c>
      <c r="B3333">
        <v>20240207</v>
      </c>
      <c r="C3333">
        <v>2.2999999999999998</v>
      </c>
      <c r="D3333">
        <v>4.2</v>
      </c>
      <c r="E3333">
        <v>334</v>
      </c>
      <c r="F3333">
        <v>16.8</v>
      </c>
      <c r="G3333">
        <v>1005.2</v>
      </c>
      <c r="H3333">
        <v>90</v>
      </c>
      <c r="I3333" s="101" t="s">
        <v>39</v>
      </c>
      <c r="J3333" s="1">
        <f>DATEVALUE(RIGHT(jaar_zip[[#This Row],[YYYYMMDD]],2)&amp;"-"&amp;MID(jaar_zip[[#This Row],[YYYYMMDD]],5,2)&amp;"-"&amp;LEFT(jaar_zip[[#This Row],[YYYYMMDD]],4))</f>
        <v>45329</v>
      </c>
      <c r="K3333" s="101" t="str">
        <f>IF(AND(VALUE(MONTH(jaar_zip[[#This Row],[Datum]]))=1,VALUE(WEEKNUM(jaar_zip[[#This Row],[Datum]],21))&gt;51),RIGHT(YEAR(jaar_zip[[#This Row],[Datum]])-1,2),RIGHT(YEAR(jaar_zip[[#This Row],[Datum]]),2))&amp;"-"&amp; TEXT(WEEKNUM(jaar_zip[[#This Row],[Datum]],21),"00")</f>
        <v>24-06</v>
      </c>
      <c r="L3333" s="101">
        <f>MONTH(jaar_zip[[#This Row],[Datum]])</f>
        <v>2</v>
      </c>
      <c r="M3333" s="101">
        <f>IF(ISNUMBER(jaar_zip[[#This Row],[etmaaltemperatuur]]),IF(jaar_zip[[#This Row],[etmaaltemperatuur]]&lt;stookgrens,stookgrens-jaar_zip[[#This Row],[etmaaltemperatuur]],0),"")</f>
        <v>13.8</v>
      </c>
      <c r="N3333" s="101">
        <f>IF(ISNUMBER(jaar_zip[[#This Row],[graaddagen]]),IF(OR(MONTH(jaar_zip[[#This Row],[Datum]])=1,MONTH(jaar_zip[[#This Row],[Datum]])=2,MONTH(jaar_zip[[#This Row],[Datum]])=11,MONTH(jaar_zip[[#This Row],[Datum]])=12),1.1,IF(OR(MONTH(jaar_zip[[#This Row],[Datum]])=3,MONTH(jaar_zip[[#This Row],[Datum]])=10),1,0.8))*jaar_zip[[#This Row],[graaddagen]],"")</f>
        <v>15.180000000000001</v>
      </c>
      <c r="O3333" s="101">
        <f>IF(ISNUMBER(jaar_zip[[#This Row],[etmaaltemperatuur]]),IF(jaar_zip[[#This Row],[etmaaltemperatuur]]&gt;stookgrens,jaar_zip[[#This Row],[etmaaltemperatuur]]-stookgrens,0),"")</f>
        <v>0</v>
      </c>
    </row>
    <row r="3334" spans="1:15" x14ac:dyDescent="0.3">
      <c r="A3334">
        <v>350</v>
      </c>
      <c r="B3334">
        <v>20240208</v>
      </c>
      <c r="C3334">
        <v>3.2</v>
      </c>
      <c r="D3334">
        <v>5.0999999999999996</v>
      </c>
      <c r="E3334">
        <v>122</v>
      </c>
      <c r="F3334">
        <v>18.7</v>
      </c>
      <c r="G3334">
        <v>995.9</v>
      </c>
      <c r="H3334">
        <v>97</v>
      </c>
      <c r="I3334" s="101" t="s">
        <v>39</v>
      </c>
      <c r="J3334" s="1">
        <f>DATEVALUE(RIGHT(jaar_zip[[#This Row],[YYYYMMDD]],2)&amp;"-"&amp;MID(jaar_zip[[#This Row],[YYYYMMDD]],5,2)&amp;"-"&amp;LEFT(jaar_zip[[#This Row],[YYYYMMDD]],4))</f>
        <v>45330</v>
      </c>
      <c r="K3334" s="101" t="str">
        <f>IF(AND(VALUE(MONTH(jaar_zip[[#This Row],[Datum]]))=1,VALUE(WEEKNUM(jaar_zip[[#This Row],[Datum]],21))&gt;51),RIGHT(YEAR(jaar_zip[[#This Row],[Datum]])-1,2),RIGHT(YEAR(jaar_zip[[#This Row],[Datum]]),2))&amp;"-"&amp; TEXT(WEEKNUM(jaar_zip[[#This Row],[Datum]],21),"00")</f>
        <v>24-06</v>
      </c>
      <c r="L3334" s="101">
        <f>MONTH(jaar_zip[[#This Row],[Datum]])</f>
        <v>2</v>
      </c>
      <c r="M3334" s="101">
        <f>IF(ISNUMBER(jaar_zip[[#This Row],[etmaaltemperatuur]]),IF(jaar_zip[[#This Row],[etmaaltemperatuur]]&lt;stookgrens,stookgrens-jaar_zip[[#This Row],[etmaaltemperatuur]],0),"")</f>
        <v>12.9</v>
      </c>
      <c r="N3334" s="101">
        <f>IF(ISNUMBER(jaar_zip[[#This Row],[graaddagen]]),IF(OR(MONTH(jaar_zip[[#This Row],[Datum]])=1,MONTH(jaar_zip[[#This Row],[Datum]])=2,MONTH(jaar_zip[[#This Row],[Datum]])=11,MONTH(jaar_zip[[#This Row],[Datum]])=12),1.1,IF(OR(MONTH(jaar_zip[[#This Row],[Datum]])=3,MONTH(jaar_zip[[#This Row],[Datum]])=10),1,0.8))*jaar_zip[[#This Row],[graaddagen]],"")</f>
        <v>14.190000000000001</v>
      </c>
      <c r="O3334" s="101">
        <f>IF(ISNUMBER(jaar_zip[[#This Row],[etmaaltemperatuur]]),IF(jaar_zip[[#This Row],[etmaaltemperatuur]]&gt;stookgrens,jaar_zip[[#This Row],[etmaaltemperatuur]]-stookgrens,0),"")</f>
        <v>0</v>
      </c>
    </row>
    <row r="3335" spans="1:15" x14ac:dyDescent="0.3">
      <c r="A3335">
        <v>350</v>
      </c>
      <c r="B3335">
        <v>20240209</v>
      </c>
      <c r="C3335">
        <v>4.8</v>
      </c>
      <c r="D3335">
        <v>11.1</v>
      </c>
      <c r="E3335">
        <v>302</v>
      </c>
      <c r="F3335">
        <v>5.2</v>
      </c>
      <c r="G3335">
        <v>984</v>
      </c>
      <c r="H3335">
        <v>87</v>
      </c>
      <c r="I3335" s="101" t="s">
        <v>39</v>
      </c>
      <c r="J3335" s="1">
        <f>DATEVALUE(RIGHT(jaar_zip[[#This Row],[YYYYMMDD]],2)&amp;"-"&amp;MID(jaar_zip[[#This Row],[YYYYMMDD]],5,2)&amp;"-"&amp;LEFT(jaar_zip[[#This Row],[YYYYMMDD]],4))</f>
        <v>45331</v>
      </c>
      <c r="K3335" s="101" t="str">
        <f>IF(AND(VALUE(MONTH(jaar_zip[[#This Row],[Datum]]))=1,VALUE(WEEKNUM(jaar_zip[[#This Row],[Datum]],21))&gt;51),RIGHT(YEAR(jaar_zip[[#This Row],[Datum]])-1,2),RIGHT(YEAR(jaar_zip[[#This Row],[Datum]]),2))&amp;"-"&amp; TEXT(WEEKNUM(jaar_zip[[#This Row],[Datum]],21),"00")</f>
        <v>24-06</v>
      </c>
      <c r="L3335" s="101">
        <f>MONTH(jaar_zip[[#This Row],[Datum]])</f>
        <v>2</v>
      </c>
      <c r="M3335" s="101">
        <f>IF(ISNUMBER(jaar_zip[[#This Row],[etmaaltemperatuur]]),IF(jaar_zip[[#This Row],[etmaaltemperatuur]]&lt;stookgrens,stookgrens-jaar_zip[[#This Row],[etmaaltemperatuur]],0),"")</f>
        <v>6.9</v>
      </c>
      <c r="N3335" s="101">
        <f>IF(ISNUMBER(jaar_zip[[#This Row],[graaddagen]]),IF(OR(MONTH(jaar_zip[[#This Row],[Datum]])=1,MONTH(jaar_zip[[#This Row],[Datum]])=2,MONTH(jaar_zip[[#This Row],[Datum]])=11,MONTH(jaar_zip[[#This Row],[Datum]])=12),1.1,IF(OR(MONTH(jaar_zip[[#This Row],[Datum]])=3,MONTH(jaar_zip[[#This Row],[Datum]])=10),1,0.8))*jaar_zip[[#This Row],[graaddagen]],"")</f>
        <v>7.5900000000000007</v>
      </c>
      <c r="O3335" s="101">
        <f>IF(ISNUMBER(jaar_zip[[#This Row],[etmaaltemperatuur]]),IF(jaar_zip[[#This Row],[etmaaltemperatuur]]&gt;stookgrens,jaar_zip[[#This Row],[etmaaltemperatuur]]-stookgrens,0),"")</f>
        <v>0</v>
      </c>
    </row>
    <row r="3336" spans="1:15" x14ac:dyDescent="0.3">
      <c r="A3336">
        <v>350</v>
      </c>
      <c r="B3336">
        <v>20240210</v>
      </c>
      <c r="C3336">
        <v>2.8</v>
      </c>
      <c r="D3336">
        <v>10.8</v>
      </c>
      <c r="E3336">
        <v>381</v>
      </c>
      <c r="F3336">
        <v>1</v>
      </c>
      <c r="G3336">
        <v>985.9</v>
      </c>
      <c r="H3336">
        <v>89</v>
      </c>
      <c r="I3336" s="101" t="s">
        <v>39</v>
      </c>
      <c r="J3336" s="1">
        <f>DATEVALUE(RIGHT(jaar_zip[[#This Row],[YYYYMMDD]],2)&amp;"-"&amp;MID(jaar_zip[[#This Row],[YYYYMMDD]],5,2)&amp;"-"&amp;LEFT(jaar_zip[[#This Row],[YYYYMMDD]],4))</f>
        <v>45332</v>
      </c>
      <c r="K3336" s="101" t="str">
        <f>IF(AND(VALUE(MONTH(jaar_zip[[#This Row],[Datum]]))=1,VALUE(WEEKNUM(jaar_zip[[#This Row],[Datum]],21))&gt;51),RIGHT(YEAR(jaar_zip[[#This Row],[Datum]])-1,2),RIGHT(YEAR(jaar_zip[[#This Row],[Datum]]),2))&amp;"-"&amp; TEXT(WEEKNUM(jaar_zip[[#This Row],[Datum]],21),"00")</f>
        <v>24-06</v>
      </c>
      <c r="L3336" s="101">
        <f>MONTH(jaar_zip[[#This Row],[Datum]])</f>
        <v>2</v>
      </c>
      <c r="M3336" s="101">
        <f>IF(ISNUMBER(jaar_zip[[#This Row],[etmaaltemperatuur]]),IF(jaar_zip[[#This Row],[etmaaltemperatuur]]&lt;stookgrens,stookgrens-jaar_zip[[#This Row],[etmaaltemperatuur]],0),"")</f>
        <v>7.1999999999999993</v>
      </c>
      <c r="N3336" s="101">
        <f>IF(ISNUMBER(jaar_zip[[#This Row],[graaddagen]]),IF(OR(MONTH(jaar_zip[[#This Row],[Datum]])=1,MONTH(jaar_zip[[#This Row],[Datum]])=2,MONTH(jaar_zip[[#This Row],[Datum]])=11,MONTH(jaar_zip[[#This Row],[Datum]])=12),1.1,IF(OR(MONTH(jaar_zip[[#This Row],[Datum]])=3,MONTH(jaar_zip[[#This Row],[Datum]])=10),1,0.8))*jaar_zip[[#This Row],[graaddagen]],"")</f>
        <v>7.92</v>
      </c>
      <c r="O3336" s="101">
        <f>IF(ISNUMBER(jaar_zip[[#This Row],[etmaaltemperatuur]]),IF(jaar_zip[[#This Row],[etmaaltemperatuur]]&gt;stookgrens,jaar_zip[[#This Row],[etmaaltemperatuur]]-stookgrens,0),"")</f>
        <v>0</v>
      </c>
    </row>
    <row r="3337" spans="1:15" x14ac:dyDescent="0.3">
      <c r="A3337">
        <v>350</v>
      </c>
      <c r="B3337">
        <v>20240211</v>
      </c>
      <c r="C3337">
        <v>2</v>
      </c>
      <c r="D3337">
        <v>8.5</v>
      </c>
      <c r="E3337">
        <v>236</v>
      </c>
      <c r="F3337">
        <v>8.3000000000000007</v>
      </c>
      <c r="G3337">
        <v>991</v>
      </c>
      <c r="H3337">
        <v>93</v>
      </c>
      <c r="I3337" s="101" t="s">
        <v>39</v>
      </c>
      <c r="J3337" s="1">
        <f>DATEVALUE(RIGHT(jaar_zip[[#This Row],[YYYYMMDD]],2)&amp;"-"&amp;MID(jaar_zip[[#This Row],[YYYYMMDD]],5,2)&amp;"-"&amp;LEFT(jaar_zip[[#This Row],[YYYYMMDD]],4))</f>
        <v>45333</v>
      </c>
      <c r="K3337" s="101" t="str">
        <f>IF(AND(VALUE(MONTH(jaar_zip[[#This Row],[Datum]]))=1,VALUE(WEEKNUM(jaar_zip[[#This Row],[Datum]],21))&gt;51),RIGHT(YEAR(jaar_zip[[#This Row],[Datum]])-1,2),RIGHT(YEAR(jaar_zip[[#This Row],[Datum]]),2))&amp;"-"&amp; TEXT(WEEKNUM(jaar_zip[[#This Row],[Datum]],21),"00")</f>
        <v>24-06</v>
      </c>
      <c r="L3337" s="101">
        <f>MONTH(jaar_zip[[#This Row],[Datum]])</f>
        <v>2</v>
      </c>
      <c r="M3337" s="101">
        <f>IF(ISNUMBER(jaar_zip[[#This Row],[etmaaltemperatuur]]),IF(jaar_zip[[#This Row],[etmaaltemperatuur]]&lt;stookgrens,stookgrens-jaar_zip[[#This Row],[etmaaltemperatuur]],0),"")</f>
        <v>9.5</v>
      </c>
      <c r="N3337" s="101">
        <f>IF(ISNUMBER(jaar_zip[[#This Row],[graaddagen]]),IF(OR(MONTH(jaar_zip[[#This Row],[Datum]])=1,MONTH(jaar_zip[[#This Row],[Datum]])=2,MONTH(jaar_zip[[#This Row],[Datum]])=11,MONTH(jaar_zip[[#This Row],[Datum]])=12),1.1,IF(OR(MONTH(jaar_zip[[#This Row],[Datum]])=3,MONTH(jaar_zip[[#This Row],[Datum]])=10),1,0.8))*jaar_zip[[#This Row],[graaddagen]],"")</f>
        <v>10.450000000000001</v>
      </c>
      <c r="O3337" s="101">
        <f>IF(ISNUMBER(jaar_zip[[#This Row],[etmaaltemperatuur]]),IF(jaar_zip[[#This Row],[etmaaltemperatuur]]&gt;stookgrens,jaar_zip[[#This Row],[etmaaltemperatuur]]-stookgrens,0),"")</f>
        <v>0</v>
      </c>
    </row>
    <row r="3338" spans="1:15" x14ac:dyDescent="0.3">
      <c r="A3338">
        <v>350</v>
      </c>
      <c r="B3338">
        <v>20240212</v>
      </c>
      <c r="C3338">
        <v>2.7</v>
      </c>
      <c r="D3338">
        <v>6.4</v>
      </c>
      <c r="E3338">
        <v>497</v>
      </c>
      <c r="F3338">
        <v>0.3</v>
      </c>
      <c r="G3338">
        <v>1005.6</v>
      </c>
      <c r="H3338">
        <v>89</v>
      </c>
      <c r="I3338" s="101" t="s">
        <v>39</v>
      </c>
      <c r="J3338" s="1">
        <f>DATEVALUE(RIGHT(jaar_zip[[#This Row],[YYYYMMDD]],2)&amp;"-"&amp;MID(jaar_zip[[#This Row],[YYYYMMDD]],5,2)&amp;"-"&amp;LEFT(jaar_zip[[#This Row],[YYYYMMDD]],4))</f>
        <v>45334</v>
      </c>
      <c r="K3338" s="101" t="str">
        <f>IF(AND(VALUE(MONTH(jaar_zip[[#This Row],[Datum]]))=1,VALUE(WEEKNUM(jaar_zip[[#This Row],[Datum]],21))&gt;51),RIGHT(YEAR(jaar_zip[[#This Row],[Datum]])-1,2),RIGHT(YEAR(jaar_zip[[#This Row],[Datum]]),2))&amp;"-"&amp; TEXT(WEEKNUM(jaar_zip[[#This Row],[Datum]],21),"00")</f>
        <v>24-07</v>
      </c>
      <c r="L3338" s="101">
        <f>MONTH(jaar_zip[[#This Row],[Datum]])</f>
        <v>2</v>
      </c>
      <c r="M3338" s="101">
        <f>IF(ISNUMBER(jaar_zip[[#This Row],[etmaaltemperatuur]]),IF(jaar_zip[[#This Row],[etmaaltemperatuur]]&lt;stookgrens,stookgrens-jaar_zip[[#This Row],[etmaaltemperatuur]],0),"")</f>
        <v>11.6</v>
      </c>
      <c r="N3338" s="101">
        <f>IF(ISNUMBER(jaar_zip[[#This Row],[graaddagen]]),IF(OR(MONTH(jaar_zip[[#This Row],[Datum]])=1,MONTH(jaar_zip[[#This Row],[Datum]])=2,MONTH(jaar_zip[[#This Row],[Datum]])=11,MONTH(jaar_zip[[#This Row],[Datum]])=12),1.1,IF(OR(MONTH(jaar_zip[[#This Row],[Datum]])=3,MONTH(jaar_zip[[#This Row],[Datum]])=10),1,0.8))*jaar_zip[[#This Row],[graaddagen]],"")</f>
        <v>12.76</v>
      </c>
      <c r="O3338" s="101">
        <f>IF(ISNUMBER(jaar_zip[[#This Row],[etmaaltemperatuur]]),IF(jaar_zip[[#This Row],[etmaaltemperatuur]]&gt;stookgrens,jaar_zip[[#This Row],[etmaaltemperatuur]]-stookgrens,0),"")</f>
        <v>0</v>
      </c>
    </row>
    <row r="3339" spans="1:15" x14ac:dyDescent="0.3">
      <c r="A3339">
        <v>350</v>
      </c>
      <c r="B3339">
        <v>20240213</v>
      </c>
      <c r="C3339">
        <v>4.4000000000000004</v>
      </c>
      <c r="D3339">
        <v>6.6</v>
      </c>
      <c r="E3339">
        <v>664</v>
      </c>
      <c r="F3339">
        <v>1.4</v>
      </c>
      <c r="G3339">
        <v>1015.6</v>
      </c>
      <c r="H3339">
        <v>84</v>
      </c>
      <c r="I3339" s="101" t="s">
        <v>39</v>
      </c>
      <c r="J3339" s="1">
        <f>DATEVALUE(RIGHT(jaar_zip[[#This Row],[YYYYMMDD]],2)&amp;"-"&amp;MID(jaar_zip[[#This Row],[YYYYMMDD]],5,2)&amp;"-"&amp;LEFT(jaar_zip[[#This Row],[YYYYMMDD]],4))</f>
        <v>45335</v>
      </c>
      <c r="K3339" s="101" t="str">
        <f>IF(AND(VALUE(MONTH(jaar_zip[[#This Row],[Datum]]))=1,VALUE(WEEKNUM(jaar_zip[[#This Row],[Datum]],21))&gt;51),RIGHT(YEAR(jaar_zip[[#This Row],[Datum]])-1,2),RIGHT(YEAR(jaar_zip[[#This Row],[Datum]]),2))&amp;"-"&amp; TEXT(WEEKNUM(jaar_zip[[#This Row],[Datum]],21),"00")</f>
        <v>24-07</v>
      </c>
      <c r="L3339" s="101">
        <f>MONTH(jaar_zip[[#This Row],[Datum]])</f>
        <v>2</v>
      </c>
      <c r="M3339" s="101">
        <f>IF(ISNUMBER(jaar_zip[[#This Row],[etmaaltemperatuur]]),IF(jaar_zip[[#This Row],[etmaaltemperatuur]]&lt;stookgrens,stookgrens-jaar_zip[[#This Row],[etmaaltemperatuur]],0),"")</f>
        <v>11.4</v>
      </c>
      <c r="N3339" s="101">
        <f>IF(ISNUMBER(jaar_zip[[#This Row],[graaddagen]]),IF(OR(MONTH(jaar_zip[[#This Row],[Datum]])=1,MONTH(jaar_zip[[#This Row],[Datum]])=2,MONTH(jaar_zip[[#This Row],[Datum]])=11,MONTH(jaar_zip[[#This Row],[Datum]])=12),1.1,IF(OR(MONTH(jaar_zip[[#This Row],[Datum]])=3,MONTH(jaar_zip[[#This Row],[Datum]])=10),1,0.8))*jaar_zip[[#This Row],[graaddagen]],"")</f>
        <v>12.540000000000001</v>
      </c>
      <c r="O3339" s="101">
        <f>IF(ISNUMBER(jaar_zip[[#This Row],[etmaaltemperatuur]]),IF(jaar_zip[[#This Row],[etmaaltemperatuur]]&gt;stookgrens,jaar_zip[[#This Row],[etmaaltemperatuur]]-stookgrens,0),"")</f>
        <v>0</v>
      </c>
    </row>
    <row r="3340" spans="1:15" x14ac:dyDescent="0.3">
      <c r="A3340">
        <v>350</v>
      </c>
      <c r="B3340">
        <v>20240214</v>
      </c>
      <c r="C3340">
        <v>4.7</v>
      </c>
      <c r="D3340">
        <v>11.3</v>
      </c>
      <c r="E3340">
        <v>146</v>
      </c>
      <c r="F3340">
        <v>4.2</v>
      </c>
      <c r="G3340">
        <v>1015.4</v>
      </c>
      <c r="H3340">
        <v>95</v>
      </c>
      <c r="I3340" s="101" t="s">
        <v>39</v>
      </c>
      <c r="J3340" s="1">
        <f>DATEVALUE(RIGHT(jaar_zip[[#This Row],[YYYYMMDD]],2)&amp;"-"&amp;MID(jaar_zip[[#This Row],[YYYYMMDD]],5,2)&amp;"-"&amp;LEFT(jaar_zip[[#This Row],[YYYYMMDD]],4))</f>
        <v>45336</v>
      </c>
      <c r="K3340" s="101" t="str">
        <f>IF(AND(VALUE(MONTH(jaar_zip[[#This Row],[Datum]]))=1,VALUE(WEEKNUM(jaar_zip[[#This Row],[Datum]],21))&gt;51),RIGHT(YEAR(jaar_zip[[#This Row],[Datum]])-1,2),RIGHT(YEAR(jaar_zip[[#This Row],[Datum]]),2))&amp;"-"&amp; TEXT(WEEKNUM(jaar_zip[[#This Row],[Datum]],21),"00")</f>
        <v>24-07</v>
      </c>
      <c r="L3340" s="101">
        <f>MONTH(jaar_zip[[#This Row],[Datum]])</f>
        <v>2</v>
      </c>
      <c r="M3340" s="101">
        <f>IF(ISNUMBER(jaar_zip[[#This Row],[etmaaltemperatuur]]),IF(jaar_zip[[#This Row],[etmaaltemperatuur]]&lt;stookgrens,stookgrens-jaar_zip[[#This Row],[etmaaltemperatuur]],0),"")</f>
        <v>6.6999999999999993</v>
      </c>
      <c r="N3340" s="101">
        <f>IF(ISNUMBER(jaar_zip[[#This Row],[graaddagen]]),IF(OR(MONTH(jaar_zip[[#This Row],[Datum]])=1,MONTH(jaar_zip[[#This Row],[Datum]])=2,MONTH(jaar_zip[[#This Row],[Datum]])=11,MONTH(jaar_zip[[#This Row],[Datum]])=12),1.1,IF(OR(MONTH(jaar_zip[[#This Row],[Datum]])=3,MONTH(jaar_zip[[#This Row],[Datum]])=10),1,0.8))*jaar_zip[[#This Row],[graaddagen]],"")</f>
        <v>7.37</v>
      </c>
      <c r="O3340" s="101">
        <f>IF(ISNUMBER(jaar_zip[[#This Row],[etmaaltemperatuur]]),IF(jaar_zip[[#This Row],[etmaaltemperatuur]]&gt;stookgrens,jaar_zip[[#This Row],[etmaaltemperatuur]]-stookgrens,0),"")</f>
        <v>0</v>
      </c>
    </row>
    <row r="3341" spans="1:15" x14ac:dyDescent="0.3">
      <c r="A3341">
        <v>350</v>
      </c>
      <c r="B3341">
        <v>20240215</v>
      </c>
      <c r="C3341">
        <v>3.5</v>
      </c>
      <c r="D3341">
        <v>13.1</v>
      </c>
      <c r="E3341">
        <v>414</v>
      </c>
      <c r="F3341">
        <v>4.2</v>
      </c>
      <c r="G3341">
        <v>1012.8</v>
      </c>
      <c r="H3341">
        <v>84</v>
      </c>
      <c r="I3341" s="101" t="s">
        <v>39</v>
      </c>
      <c r="J3341" s="1">
        <f>DATEVALUE(RIGHT(jaar_zip[[#This Row],[YYYYMMDD]],2)&amp;"-"&amp;MID(jaar_zip[[#This Row],[YYYYMMDD]],5,2)&amp;"-"&amp;LEFT(jaar_zip[[#This Row],[YYYYMMDD]],4))</f>
        <v>45337</v>
      </c>
      <c r="K3341" s="101" t="str">
        <f>IF(AND(VALUE(MONTH(jaar_zip[[#This Row],[Datum]]))=1,VALUE(WEEKNUM(jaar_zip[[#This Row],[Datum]],21))&gt;51),RIGHT(YEAR(jaar_zip[[#This Row],[Datum]])-1,2),RIGHT(YEAR(jaar_zip[[#This Row],[Datum]]),2))&amp;"-"&amp; TEXT(WEEKNUM(jaar_zip[[#This Row],[Datum]],21),"00")</f>
        <v>24-07</v>
      </c>
      <c r="L3341" s="101">
        <f>MONTH(jaar_zip[[#This Row],[Datum]])</f>
        <v>2</v>
      </c>
      <c r="M3341" s="101">
        <f>IF(ISNUMBER(jaar_zip[[#This Row],[etmaaltemperatuur]]),IF(jaar_zip[[#This Row],[etmaaltemperatuur]]&lt;stookgrens,stookgrens-jaar_zip[[#This Row],[etmaaltemperatuur]],0),"")</f>
        <v>4.9000000000000004</v>
      </c>
      <c r="N3341" s="101">
        <f>IF(ISNUMBER(jaar_zip[[#This Row],[graaddagen]]),IF(OR(MONTH(jaar_zip[[#This Row],[Datum]])=1,MONTH(jaar_zip[[#This Row],[Datum]])=2,MONTH(jaar_zip[[#This Row],[Datum]])=11,MONTH(jaar_zip[[#This Row],[Datum]])=12),1.1,IF(OR(MONTH(jaar_zip[[#This Row],[Datum]])=3,MONTH(jaar_zip[[#This Row],[Datum]])=10),1,0.8))*jaar_zip[[#This Row],[graaddagen]],"")</f>
        <v>5.3900000000000006</v>
      </c>
      <c r="O3341" s="101">
        <f>IF(ISNUMBER(jaar_zip[[#This Row],[etmaaltemperatuur]]),IF(jaar_zip[[#This Row],[etmaaltemperatuur]]&gt;stookgrens,jaar_zip[[#This Row],[etmaaltemperatuur]]-stookgrens,0),"")</f>
        <v>0</v>
      </c>
    </row>
    <row r="3342" spans="1:15" x14ac:dyDescent="0.3">
      <c r="A3342">
        <v>350</v>
      </c>
      <c r="B3342">
        <v>20240216</v>
      </c>
      <c r="C3342">
        <v>3.4</v>
      </c>
      <c r="D3342">
        <v>11.3</v>
      </c>
      <c r="E3342">
        <v>223</v>
      </c>
      <c r="F3342">
        <v>0.9</v>
      </c>
      <c r="G3342">
        <v>1015</v>
      </c>
      <c r="H3342">
        <v>85</v>
      </c>
      <c r="I3342" s="101" t="s">
        <v>39</v>
      </c>
      <c r="J3342" s="1">
        <f>DATEVALUE(RIGHT(jaar_zip[[#This Row],[YYYYMMDD]],2)&amp;"-"&amp;MID(jaar_zip[[#This Row],[YYYYMMDD]],5,2)&amp;"-"&amp;LEFT(jaar_zip[[#This Row],[YYYYMMDD]],4))</f>
        <v>45338</v>
      </c>
      <c r="K3342" s="101" t="str">
        <f>IF(AND(VALUE(MONTH(jaar_zip[[#This Row],[Datum]]))=1,VALUE(WEEKNUM(jaar_zip[[#This Row],[Datum]],21))&gt;51),RIGHT(YEAR(jaar_zip[[#This Row],[Datum]])-1,2),RIGHT(YEAR(jaar_zip[[#This Row],[Datum]]),2))&amp;"-"&amp; TEXT(WEEKNUM(jaar_zip[[#This Row],[Datum]],21),"00")</f>
        <v>24-07</v>
      </c>
      <c r="L3342" s="101">
        <f>MONTH(jaar_zip[[#This Row],[Datum]])</f>
        <v>2</v>
      </c>
      <c r="M3342" s="101">
        <f>IF(ISNUMBER(jaar_zip[[#This Row],[etmaaltemperatuur]]),IF(jaar_zip[[#This Row],[etmaaltemperatuur]]&lt;stookgrens,stookgrens-jaar_zip[[#This Row],[etmaaltemperatuur]],0),"")</f>
        <v>6.6999999999999993</v>
      </c>
      <c r="N3342" s="101">
        <f>IF(ISNUMBER(jaar_zip[[#This Row],[graaddagen]]),IF(OR(MONTH(jaar_zip[[#This Row],[Datum]])=1,MONTH(jaar_zip[[#This Row],[Datum]])=2,MONTH(jaar_zip[[#This Row],[Datum]])=11,MONTH(jaar_zip[[#This Row],[Datum]])=12),1.1,IF(OR(MONTH(jaar_zip[[#This Row],[Datum]])=3,MONTH(jaar_zip[[#This Row],[Datum]])=10),1,0.8))*jaar_zip[[#This Row],[graaddagen]],"")</f>
        <v>7.37</v>
      </c>
      <c r="O3342" s="101">
        <f>IF(ISNUMBER(jaar_zip[[#This Row],[etmaaltemperatuur]]),IF(jaar_zip[[#This Row],[etmaaltemperatuur]]&gt;stookgrens,jaar_zip[[#This Row],[etmaaltemperatuur]]-stookgrens,0),"")</f>
        <v>0</v>
      </c>
    </row>
    <row r="3343" spans="1:15" x14ac:dyDescent="0.3">
      <c r="A3343">
        <v>350</v>
      </c>
      <c r="B3343">
        <v>20240217</v>
      </c>
      <c r="C3343">
        <v>2.4</v>
      </c>
      <c r="D3343">
        <v>10.5</v>
      </c>
      <c r="E3343">
        <v>431</v>
      </c>
      <c r="F3343">
        <v>-0.1</v>
      </c>
      <c r="G3343">
        <v>1030.5</v>
      </c>
      <c r="H3343">
        <v>85</v>
      </c>
      <c r="I3343" s="101" t="s">
        <v>39</v>
      </c>
      <c r="J3343" s="1">
        <f>DATEVALUE(RIGHT(jaar_zip[[#This Row],[YYYYMMDD]],2)&amp;"-"&amp;MID(jaar_zip[[#This Row],[YYYYMMDD]],5,2)&amp;"-"&amp;LEFT(jaar_zip[[#This Row],[YYYYMMDD]],4))</f>
        <v>45339</v>
      </c>
      <c r="K3343" s="101" t="str">
        <f>IF(AND(VALUE(MONTH(jaar_zip[[#This Row],[Datum]]))=1,VALUE(WEEKNUM(jaar_zip[[#This Row],[Datum]],21))&gt;51),RIGHT(YEAR(jaar_zip[[#This Row],[Datum]])-1,2),RIGHT(YEAR(jaar_zip[[#This Row],[Datum]]),2))&amp;"-"&amp; TEXT(WEEKNUM(jaar_zip[[#This Row],[Datum]],21),"00")</f>
        <v>24-07</v>
      </c>
      <c r="L3343" s="101">
        <f>MONTH(jaar_zip[[#This Row],[Datum]])</f>
        <v>2</v>
      </c>
      <c r="M3343" s="101">
        <f>IF(ISNUMBER(jaar_zip[[#This Row],[etmaaltemperatuur]]),IF(jaar_zip[[#This Row],[etmaaltemperatuur]]&lt;stookgrens,stookgrens-jaar_zip[[#This Row],[etmaaltemperatuur]],0),"")</f>
        <v>7.5</v>
      </c>
      <c r="N3343" s="101">
        <f>IF(ISNUMBER(jaar_zip[[#This Row],[graaddagen]]),IF(OR(MONTH(jaar_zip[[#This Row],[Datum]])=1,MONTH(jaar_zip[[#This Row],[Datum]])=2,MONTH(jaar_zip[[#This Row],[Datum]])=11,MONTH(jaar_zip[[#This Row],[Datum]])=12),1.1,IF(OR(MONTH(jaar_zip[[#This Row],[Datum]])=3,MONTH(jaar_zip[[#This Row],[Datum]])=10),1,0.8))*jaar_zip[[#This Row],[graaddagen]],"")</f>
        <v>8.25</v>
      </c>
      <c r="O3343" s="101">
        <f>IF(ISNUMBER(jaar_zip[[#This Row],[etmaaltemperatuur]]),IF(jaar_zip[[#This Row],[etmaaltemperatuur]]&gt;stookgrens,jaar_zip[[#This Row],[etmaaltemperatuur]]-stookgrens,0),"")</f>
        <v>0</v>
      </c>
    </row>
    <row r="3344" spans="1:15" x14ac:dyDescent="0.3">
      <c r="A3344">
        <v>350</v>
      </c>
      <c r="B3344">
        <v>20240218</v>
      </c>
      <c r="C3344">
        <v>6.4</v>
      </c>
      <c r="D3344">
        <v>9.6</v>
      </c>
      <c r="E3344">
        <v>178</v>
      </c>
      <c r="F3344">
        <v>6.5</v>
      </c>
      <c r="G3344">
        <v>1025.0999999999999</v>
      </c>
      <c r="H3344">
        <v>89</v>
      </c>
      <c r="I3344" s="101" t="s">
        <v>39</v>
      </c>
      <c r="J3344" s="1">
        <f>DATEVALUE(RIGHT(jaar_zip[[#This Row],[YYYYMMDD]],2)&amp;"-"&amp;MID(jaar_zip[[#This Row],[YYYYMMDD]],5,2)&amp;"-"&amp;LEFT(jaar_zip[[#This Row],[YYYYMMDD]],4))</f>
        <v>45340</v>
      </c>
      <c r="K3344" s="101" t="str">
        <f>IF(AND(VALUE(MONTH(jaar_zip[[#This Row],[Datum]]))=1,VALUE(WEEKNUM(jaar_zip[[#This Row],[Datum]],21))&gt;51),RIGHT(YEAR(jaar_zip[[#This Row],[Datum]])-1,2),RIGHT(YEAR(jaar_zip[[#This Row],[Datum]]),2))&amp;"-"&amp; TEXT(WEEKNUM(jaar_zip[[#This Row],[Datum]],21),"00")</f>
        <v>24-07</v>
      </c>
      <c r="L3344" s="101">
        <f>MONTH(jaar_zip[[#This Row],[Datum]])</f>
        <v>2</v>
      </c>
      <c r="M3344" s="101">
        <f>IF(ISNUMBER(jaar_zip[[#This Row],[etmaaltemperatuur]]),IF(jaar_zip[[#This Row],[etmaaltemperatuur]]&lt;stookgrens,stookgrens-jaar_zip[[#This Row],[etmaaltemperatuur]],0),"")</f>
        <v>8.4</v>
      </c>
      <c r="N3344" s="101">
        <f>IF(ISNUMBER(jaar_zip[[#This Row],[graaddagen]]),IF(OR(MONTH(jaar_zip[[#This Row],[Datum]])=1,MONTH(jaar_zip[[#This Row],[Datum]])=2,MONTH(jaar_zip[[#This Row],[Datum]])=11,MONTH(jaar_zip[[#This Row],[Datum]])=12),1.1,IF(OR(MONTH(jaar_zip[[#This Row],[Datum]])=3,MONTH(jaar_zip[[#This Row],[Datum]])=10),1,0.8))*jaar_zip[[#This Row],[graaddagen]],"")</f>
        <v>9.240000000000002</v>
      </c>
      <c r="O3344" s="101">
        <f>IF(ISNUMBER(jaar_zip[[#This Row],[etmaaltemperatuur]]),IF(jaar_zip[[#This Row],[etmaaltemperatuur]]&gt;stookgrens,jaar_zip[[#This Row],[etmaaltemperatuur]]-stookgrens,0),"")</f>
        <v>0</v>
      </c>
    </row>
    <row r="3345" spans="1:15" x14ac:dyDescent="0.3">
      <c r="A3345">
        <v>350</v>
      </c>
      <c r="B3345">
        <v>20240219</v>
      </c>
      <c r="C3345">
        <v>3.4</v>
      </c>
      <c r="D3345">
        <v>8.8000000000000007</v>
      </c>
      <c r="E3345">
        <v>215</v>
      </c>
      <c r="F3345">
        <v>1.1000000000000001</v>
      </c>
      <c r="G3345">
        <v>1027.2</v>
      </c>
      <c r="H3345">
        <v>90</v>
      </c>
      <c r="I3345" s="101" t="s">
        <v>39</v>
      </c>
      <c r="J3345" s="1">
        <f>DATEVALUE(RIGHT(jaar_zip[[#This Row],[YYYYMMDD]],2)&amp;"-"&amp;MID(jaar_zip[[#This Row],[YYYYMMDD]],5,2)&amp;"-"&amp;LEFT(jaar_zip[[#This Row],[YYYYMMDD]],4))</f>
        <v>45341</v>
      </c>
      <c r="K3345" s="101" t="str">
        <f>IF(AND(VALUE(MONTH(jaar_zip[[#This Row],[Datum]]))=1,VALUE(WEEKNUM(jaar_zip[[#This Row],[Datum]],21))&gt;51),RIGHT(YEAR(jaar_zip[[#This Row],[Datum]])-1,2),RIGHT(YEAR(jaar_zip[[#This Row],[Datum]]),2))&amp;"-"&amp; TEXT(WEEKNUM(jaar_zip[[#This Row],[Datum]],21),"00")</f>
        <v>24-08</v>
      </c>
      <c r="L3345" s="101">
        <f>MONTH(jaar_zip[[#This Row],[Datum]])</f>
        <v>2</v>
      </c>
      <c r="M3345" s="101">
        <f>IF(ISNUMBER(jaar_zip[[#This Row],[etmaaltemperatuur]]),IF(jaar_zip[[#This Row],[etmaaltemperatuur]]&lt;stookgrens,stookgrens-jaar_zip[[#This Row],[etmaaltemperatuur]],0),"")</f>
        <v>9.1999999999999993</v>
      </c>
      <c r="N3345" s="101">
        <f>IF(ISNUMBER(jaar_zip[[#This Row],[graaddagen]]),IF(OR(MONTH(jaar_zip[[#This Row],[Datum]])=1,MONTH(jaar_zip[[#This Row],[Datum]])=2,MONTH(jaar_zip[[#This Row],[Datum]])=11,MONTH(jaar_zip[[#This Row],[Datum]])=12),1.1,IF(OR(MONTH(jaar_zip[[#This Row],[Datum]])=3,MONTH(jaar_zip[[#This Row],[Datum]])=10),1,0.8))*jaar_zip[[#This Row],[graaddagen]],"")</f>
        <v>10.119999999999999</v>
      </c>
      <c r="O3345" s="101">
        <f>IF(ISNUMBER(jaar_zip[[#This Row],[etmaaltemperatuur]]),IF(jaar_zip[[#This Row],[etmaaltemperatuur]]&gt;stookgrens,jaar_zip[[#This Row],[etmaaltemperatuur]]-stookgrens,0),"")</f>
        <v>0</v>
      </c>
    </row>
    <row r="3346" spans="1:15" x14ac:dyDescent="0.3">
      <c r="A3346">
        <v>350</v>
      </c>
      <c r="B3346">
        <v>20240220</v>
      </c>
      <c r="C3346">
        <v>3.7</v>
      </c>
      <c r="D3346">
        <v>8.4</v>
      </c>
      <c r="E3346">
        <v>632</v>
      </c>
      <c r="F3346">
        <v>0</v>
      </c>
      <c r="G3346">
        <v>1026.5</v>
      </c>
      <c r="H3346">
        <v>86</v>
      </c>
      <c r="I3346" s="101" t="s">
        <v>39</v>
      </c>
      <c r="J3346" s="1">
        <f>DATEVALUE(RIGHT(jaar_zip[[#This Row],[YYYYMMDD]],2)&amp;"-"&amp;MID(jaar_zip[[#This Row],[YYYYMMDD]],5,2)&amp;"-"&amp;LEFT(jaar_zip[[#This Row],[YYYYMMDD]],4))</f>
        <v>45342</v>
      </c>
      <c r="K3346" s="101" t="str">
        <f>IF(AND(VALUE(MONTH(jaar_zip[[#This Row],[Datum]]))=1,VALUE(WEEKNUM(jaar_zip[[#This Row],[Datum]],21))&gt;51),RIGHT(YEAR(jaar_zip[[#This Row],[Datum]])-1,2),RIGHT(YEAR(jaar_zip[[#This Row],[Datum]]),2))&amp;"-"&amp; TEXT(WEEKNUM(jaar_zip[[#This Row],[Datum]],21),"00")</f>
        <v>24-08</v>
      </c>
      <c r="L3346" s="101">
        <f>MONTH(jaar_zip[[#This Row],[Datum]])</f>
        <v>2</v>
      </c>
      <c r="M3346" s="101">
        <f>IF(ISNUMBER(jaar_zip[[#This Row],[etmaaltemperatuur]]),IF(jaar_zip[[#This Row],[etmaaltemperatuur]]&lt;stookgrens,stookgrens-jaar_zip[[#This Row],[etmaaltemperatuur]],0),"")</f>
        <v>9.6</v>
      </c>
      <c r="N3346" s="101">
        <f>IF(ISNUMBER(jaar_zip[[#This Row],[graaddagen]]),IF(OR(MONTH(jaar_zip[[#This Row],[Datum]])=1,MONTH(jaar_zip[[#This Row],[Datum]])=2,MONTH(jaar_zip[[#This Row],[Datum]])=11,MONTH(jaar_zip[[#This Row],[Datum]])=12),1.1,IF(OR(MONTH(jaar_zip[[#This Row],[Datum]])=3,MONTH(jaar_zip[[#This Row],[Datum]])=10),1,0.8))*jaar_zip[[#This Row],[graaddagen]],"")</f>
        <v>10.56</v>
      </c>
      <c r="O3346" s="101">
        <f>IF(ISNUMBER(jaar_zip[[#This Row],[etmaaltemperatuur]]),IF(jaar_zip[[#This Row],[etmaaltemperatuur]]&gt;stookgrens,jaar_zip[[#This Row],[etmaaltemperatuur]]-stookgrens,0),"")</f>
        <v>0</v>
      </c>
    </row>
    <row r="3347" spans="1:15" x14ac:dyDescent="0.3">
      <c r="A3347">
        <v>350</v>
      </c>
      <c r="B3347">
        <v>20240221</v>
      </c>
      <c r="C3347">
        <v>5.8</v>
      </c>
      <c r="D3347">
        <v>9.1</v>
      </c>
      <c r="E3347">
        <v>294</v>
      </c>
      <c r="F3347">
        <v>7.6</v>
      </c>
      <c r="G3347">
        <v>1010.9</v>
      </c>
      <c r="H3347">
        <v>88</v>
      </c>
      <c r="I3347" s="101" t="s">
        <v>39</v>
      </c>
      <c r="J3347" s="1">
        <f>DATEVALUE(RIGHT(jaar_zip[[#This Row],[YYYYMMDD]],2)&amp;"-"&amp;MID(jaar_zip[[#This Row],[YYYYMMDD]],5,2)&amp;"-"&amp;LEFT(jaar_zip[[#This Row],[YYYYMMDD]],4))</f>
        <v>45343</v>
      </c>
      <c r="K3347" s="101" t="str">
        <f>IF(AND(VALUE(MONTH(jaar_zip[[#This Row],[Datum]]))=1,VALUE(WEEKNUM(jaar_zip[[#This Row],[Datum]],21))&gt;51),RIGHT(YEAR(jaar_zip[[#This Row],[Datum]])-1,2),RIGHT(YEAR(jaar_zip[[#This Row],[Datum]]),2))&amp;"-"&amp; TEXT(WEEKNUM(jaar_zip[[#This Row],[Datum]],21),"00")</f>
        <v>24-08</v>
      </c>
      <c r="L3347" s="101">
        <f>MONTH(jaar_zip[[#This Row],[Datum]])</f>
        <v>2</v>
      </c>
      <c r="M3347" s="101">
        <f>IF(ISNUMBER(jaar_zip[[#This Row],[etmaaltemperatuur]]),IF(jaar_zip[[#This Row],[etmaaltemperatuur]]&lt;stookgrens,stookgrens-jaar_zip[[#This Row],[etmaaltemperatuur]],0),"")</f>
        <v>8.9</v>
      </c>
      <c r="N3347" s="101">
        <f>IF(ISNUMBER(jaar_zip[[#This Row],[graaddagen]]),IF(OR(MONTH(jaar_zip[[#This Row],[Datum]])=1,MONTH(jaar_zip[[#This Row],[Datum]])=2,MONTH(jaar_zip[[#This Row],[Datum]])=11,MONTH(jaar_zip[[#This Row],[Datum]])=12),1.1,IF(OR(MONTH(jaar_zip[[#This Row],[Datum]])=3,MONTH(jaar_zip[[#This Row],[Datum]])=10),1,0.8))*jaar_zip[[#This Row],[graaddagen]],"")</f>
        <v>9.7900000000000009</v>
      </c>
      <c r="O3347" s="101">
        <f>IF(ISNUMBER(jaar_zip[[#This Row],[etmaaltemperatuur]]),IF(jaar_zip[[#This Row],[etmaaltemperatuur]]&gt;stookgrens,jaar_zip[[#This Row],[etmaaltemperatuur]]-stookgrens,0),"")</f>
        <v>0</v>
      </c>
    </row>
    <row r="3348" spans="1:15" x14ac:dyDescent="0.3">
      <c r="A3348">
        <v>350</v>
      </c>
      <c r="B3348">
        <v>20240222</v>
      </c>
      <c r="C3348">
        <v>6.2</v>
      </c>
      <c r="D3348">
        <v>9.6999999999999993</v>
      </c>
      <c r="E3348">
        <v>357</v>
      </c>
      <c r="F3348">
        <v>7.5</v>
      </c>
      <c r="G3348">
        <v>987.1</v>
      </c>
      <c r="H3348">
        <v>91</v>
      </c>
      <c r="I3348" s="101" t="s">
        <v>39</v>
      </c>
      <c r="J3348" s="1">
        <f>DATEVALUE(RIGHT(jaar_zip[[#This Row],[YYYYMMDD]],2)&amp;"-"&amp;MID(jaar_zip[[#This Row],[YYYYMMDD]],5,2)&amp;"-"&amp;LEFT(jaar_zip[[#This Row],[YYYYMMDD]],4))</f>
        <v>45344</v>
      </c>
      <c r="K3348" s="101" t="str">
        <f>IF(AND(VALUE(MONTH(jaar_zip[[#This Row],[Datum]]))=1,VALUE(WEEKNUM(jaar_zip[[#This Row],[Datum]],21))&gt;51),RIGHT(YEAR(jaar_zip[[#This Row],[Datum]])-1,2),RIGHT(YEAR(jaar_zip[[#This Row],[Datum]]),2))&amp;"-"&amp; TEXT(WEEKNUM(jaar_zip[[#This Row],[Datum]],21),"00")</f>
        <v>24-08</v>
      </c>
      <c r="L3348" s="101">
        <f>MONTH(jaar_zip[[#This Row],[Datum]])</f>
        <v>2</v>
      </c>
      <c r="M3348" s="101">
        <f>IF(ISNUMBER(jaar_zip[[#This Row],[etmaaltemperatuur]]),IF(jaar_zip[[#This Row],[etmaaltemperatuur]]&lt;stookgrens,stookgrens-jaar_zip[[#This Row],[etmaaltemperatuur]],0),"")</f>
        <v>8.3000000000000007</v>
      </c>
      <c r="N3348" s="101">
        <f>IF(ISNUMBER(jaar_zip[[#This Row],[graaddagen]]),IF(OR(MONTH(jaar_zip[[#This Row],[Datum]])=1,MONTH(jaar_zip[[#This Row],[Datum]])=2,MONTH(jaar_zip[[#This Row],[Datum]])=11,MONTH(jaar_zip[[#This Row],[Datum]])=12),1.1,IF(OR(MONTH(jaar_zip[[#This Row],[Datum]])=3,MONTH(jaar_zip[[#This Row],[Datum]])=10),1,0.8))*jaar_zip[[#This Row],[graaddagen]],"")</f>
        <v>9.1300000000000008</v>
      </c>
      <c r="O3348" s="101">
        <f>IF(ISNUMBER(jaar_zip[[#This Row],[etmaaltemperatuur]]),IF(jaar_zip[[#This Row],[etmaaltemperatuur]]&gt;stookgrens,jaar_zip[[#This Row],[etmaaltemperatuur]]-stookgrens,0),"")</f>
        <v>0</v>
      </c>
    </row>
    <row r="3349" spans="1:15" x14ac:dyDescent="0.3">
      <c r="A3349">
        <v>350</v>
      </c>
      <c r="B3349">
        <v>20240223</v>
      </c>
      <c r="C3349">
        <v>5.8</v>
      </c>
      <c r="D3349">
        <v>5.9</v>
      </c>
      <c r="E3349">
        <v>459</v>
      </c>
      <c r="F3349">
        <v>1.5</v>
      </c>
      <c r="G3349">
        <v>990.9</v>
      </c>
      <c r="H3349">
        <v>81</v>
      </c>
      <c r="I3349" s="101" t="s">
        <v>39</v>
      </c>
      <c r="J3349" s="1">
        <f>DATEVALUE(RIGHT(jaar_zip[[#This Row],[YYYYMMDD]],2)&amp;"-"&amp;MID(jaar_zip[[#This Row],[YYYYMMDD]],5,2)&amp;"-"&amp;LEFT(jaar_zip[[#This Row],[YYYYMMDD]],4))</f>
        <v>45345</v>
      </c>
      <c r="K3349" s="101" t="str">
        <f>IF(AND(VALUE(MONTH(jaar_zip[[#This Row],[Datum]]))=1,VALUE(WEEKNUM(jaar_zip[[#This Row],[Datum]],21))&gt;51),RIGHT(YEAR(jaar_zip[[#This Row],[Datum]])-1,2),RIGHT(YEAR(jaar_zip[[#This Row],[Datum]]),2))&amp;"-"&amp; TEXT(WEEKNUM(jaar_zip[[#This Row],[Datum]],21),"00")</f>
        <v>24-08</v>
      </c>
      <c r="L3349" s="101">
        <f>MONTH(jaar_zip[[#This Row],[Datum]])</f>
        <v>2</v>
      </c>
      <c r="M3349" s="101">
        <f>IF(ISNUMBER(jaar_zip[[#This Row],[etmaaltemperatuur]]),IF(jaar_zip[[#This Row],[etmaaltemperatuur]]&lt;stookgrens,stookgrens-jaar_zip[[#This Row],[etmaaltemperatuur]],0),"")</f>
        <v>12.1</v>
      </c>
      <c r="N3349" s="101">
        <f>IF(ISNUMBER(jaar_zip[[#This Row],[graaddagen]]),IF(OR(MONTH(jaar_zip[[#This Row],[Datum]])=1,MONTH(jaar_zip[[#This Row],[Datum]])=2,MONTH(jaar_zip[[#This Row],[Datum]])=11,MONTH(jaar_zip[[#This Row],[Datum]])=12),1.1,IF(OR(MONTH(jaar_zip[[#This Row],[Datum]])=3,MONTH(jaar_zip[[#This Row],[Datum]])=10),1,0.8))*jaar_zip[[#This Row],[graaddagen]],"")</f>
        <v>13.31</v>
      </c>
      <c r="O3349" s="101">
        <f>IF(ISNUMBER(jaar_zip[[#This Row],[etmaaltemperatuur]]),IF(jaar_zip[[#This Row],[etmaaltemperatuur]]&gt;stookgrens,jaar_zip[[#This Row],[etmaaltemperatuur]]-stookgrens,0),"")</f>
        <v>0</v>
      </c>
    </row>
    <row r="3350" spans="1:15" x14ac:dyDescent="0.3">
      <c r="A3350">
        <v>350</v>
      </c>
      <c r="B3350">
        <v>20240224</v>
      </c>
      <c r="C3350">
        <v>4.4000000000000004</v>
      </c>
      <c r="D3350">
        <v>5.3</v>
      </c>
      <c r="E3350">
        <v>424</v>
      </c>
      <c r="F3350">
        <v>0.9</v>
      </c>
      <c r="G3350">
        <v>998</v>
      </c>
      <c r="H3350">
        <v>83</v>
      </c>
      <c r="I3350" s="101" t="s">
        <v>39</v>
      </c>
      <c r="J3350" s="1">
        <f>DATEVALUE(RIGHT(jaar_zip[[#This Row],[YYYYMMDD]],2)&amp;"-"&amp;MID(jaar_zip[[#This Row],[YYYYMMDD]],5,2)&amp;"-"&amp;LEFT(jaar_zip[[#This Row],[YYYYMMDD]],4))</f>
        <v>45346</v>
      </c>
      <c r="K3350" s="101" t="str">
        <f>IF(AND(VALUE(MONTH(jaar_zip[[#This Row],[Datum]]))=1,VALUE(WEEKNUM(jaar_zip[[#This Row],[Datum]],21))&gt;51),RIGHT(YEAR(jaar_zip[[#This Row],[Datum]])-1,2),RIGHT(YEAR(jaar_zip[[#This Row],[Datum]]),2))&amp;"-"&amp; TEXT(WEEKNUM(jaar_zip[[#This Row],[Datum]],21),"00")</f>
        <v>24-08</v>
      </c>
      <c r="L3350" s="101">
        <f>MONTH(jaar_zip[[#This Row],[Datum]])</f>
        <v>2</v>
      </c>
      <c r="M3350" s="101">
        <f>IF(ISNUMBER(jaar_zip[[#This Row],[etmaaltemperatuur]]),IF(jaar_zip[[#This Row],[etmaaltemperatuur]]&lt;stookgrens,stookgrens-jaar_zip[[#This Row],[etmaaltemperatuur]],0),"")</f>
        <v>12.7</v>
      </c>
      <c r="N3350" s="101">
        <f>IF(ISNUMBER(jaar_zip[[#This Row],[graaddagen]]),IF(OR(MONTH(jaar_zip[[#This Row],[Datum]])=1,MONTH(jaar_zip[[#This Row],[Datum]])=2,MONTH(jaar_zip[[#This Row],[Datum]])=11,MONTH(jaar_zip[[#This Row],[Datum]])=12),1.1,IF(OR(MONTH(jaar_zip[[#This Row],[Datum]])=3,MONTH(jaar_zip[[#This Row],[Datum]])=10),1,0.8))*jaar_zip[[#This Row],[graaddagen]],"")</f>
        <v>13.97</v>
      </c>
      <c r="O3350" s="101">
        <f>IF(ISNUMBER(jaar_zip[[#This Row],[etmaaltemperatuur]]),IF(jaar_zip[[#This Row],[etmaaltemperatuur]]&gt;stookgrens,jaar_zip[[#This Row],[etmaaltemperatuur]]-stookgrens,0),"")</f>
        <v>0</v>
      </c>
    </row>
    <row r="3351" spans="1:15" x14ac:dyDescent="0.3">
      <c r="A3351">
        <v>350</v>
      </c>
      <c r="B3351">
        <v>20240225</v>
      </c>
      <c r="C3351">
        <v>4</v>
      </c>
      <c r="D3351">
        <v>6.7</v>
      </c>
      <c r="E3351">
        <v>611</v>
      </c>
      <c r="F3351">
        <v>1.1000000000000001</v>
      </c>
      <c r="G3351">
        <v>999.4</v>
      </c>
      <c r="H3351">
        <v>84</v>
      </c>
      <c r="I3351" s="101" t="s">
        <v>39</v>
      </c>
      <c r="J3351" s="1">
        <f>DATEVALUE(RIGHT(jaar_zip[[#This Row],[YYYYMMDD]],2)&amp;"-"&amp;MID(jaar_zip[[#This Row],[YYYYMMDD]],5,2)&amp;"-"&amp;LEFT(jaar_zip[[#This Row],[YYYYMMDD]],4))</f>
        <v>45347</v>
      </c>
      <c r="K3351" s="101" t="str">
        <f>IF(AND(VALUE(MONTH(jaar_zip[[#This Row],[Datum]]))=1,VALUE(WEEKNUM(jaar_zip[[#This Row],[Datum]],21))&gt;51),RIGHT(YEAR(jaar_zip[[#This Row],[Datum]])-1,2),RIGHT(YEAR(jaar_zip[[#This Row],[Datum]]),2))&amp;"-"&amp; TEXT(WEEKNUM(jaar_zip[[#This Row],[Datum]],21),"00")</f>
        <v>24-08</v>
      </c>
      <c r="L3351" s="101">
        <f>MONTH(jaar_zip[[#This Row],[Datum]])</f>
        <v>2</v>
      </c>
      <c r="M3351" s="101">
        <f>IF(ISNUMBER(jaar_zip[[#This Row],[etmaaltemperatuur]]),IF(jaar_zip[[#This Row],[etmaaltemperatuur]]&lt;stookgrens,stookgrens-jaar_zip[[#This Row],[etmaaltemperatuur]],0),"")</f>
        <v>11.3</v>
      </c>
      <c r="N3351" s="101">
        <f>IF(ISNUMBER(jaar_zip[[#This Row],[graaddagen]]),IF(OR(MONTH(jaar_zip[[#This Row],[Datum]])=1,MONTH(jaar_zip[[#This Row],[Datum]])=2,MONTH(jaar_zip[[#This Row],[Datum]])=11,MONTH(jaar_zip[[#This Row],[Datum]])=12),1.1,IF(OR(MONTH(jaar_zip[[#This Row],[Datum]])=3,MONTH(jaar_zip[[#This Row],[Datum]])=10),1,0.8))*jaar_zip[[#This Row],[graaddagen]],"")</f>
        <v>12.430000000000001</v>
      </c>
      <c r="O3351" s="101">
        <f>IF(ISNUMBER(jaar_zip[[#This Row],[etmaaltemperatuur]]),IF(jaar_zip[[#This Row],[etmaaltemperatuur]]&gt;stookgrens,jaar_zip[[#This Row],[etmaaltemperatuur]]-stookgrens,0),"")</f>
        <v>0</v>
      </c>
    </row>
    <row r="3352" spans="1:15" x14ac:dyDescent="0.3">
      <c r="A3352">
        <v>350</v>
      </c>
      <c r="B3352">
        <v>20240226</v>
      </c>
      <c r="C3352">
        <v>6.6</v>
      </c>
      <c r="D3352">
        <v>5.2</v>
      </c>
      <c r="E3352">
        <v>157</v>
      </c>
      <c r="F3352">
        <v>15.6</v>
      </c>
      <c r="G3352">
        <v>1005.6</v>
      </c>
      <c r="H3352">
        <v>89</v>
      </c>
      <c r="I3352" s="101" t="s">
        <v>39</v>
      </c>
      <c r="J3352" s="1">
        <f>DATEVALUE(RIGHT(jaar_zip[[#This Row],[YYYYMMDD]],2)&amp;"-"&amp;MID(jaar_zip[[#This Row],[YYYYMMDD]],5,2)&amp;"-"&amp;LEFT(jaar_zip[[#This Row],[YYYYMMDD]],4))</f>
        <v>45348</v>
      </c>
      <c r="K3352" s="101" t="str">
        <f>IF(AND(VALUE(MONTH(jaar_zip[[#This Row],[Datum]]))=1,VALUE(WEEKNUM(jaar_zip[[#This Row],[Datum]],21))&gt;51),RIGHT(YEAR(jaar_zip[[#This Row],[Datum]])-1,2),RIGHT(YEAR(jaar_zip[[#This Row],[Datum]]),2))&amp;"-"&amp; TEXT(WEEKNUM(jaar_zip[[#This Row],[Datum]],21),"00")</f>
        <v>24-09</v>
      </c>
      <c r="L3352" s="101">
        <f>MONTH(jaar_zip[[#This Row],[Datum]])</f>
        <v>2</v>
      </c>
      <c r="M3352" s="101">
        <f>IF(ISNUMBER(jaar_zip[[#This Row],[etmaaltemperatuur]]),IF(jaar_zip[[#This Row],[etmaaltemperatuur]]&lt;stookgrens,stookgrens-jaar_zip[[#This Row],[etmaaltemperatuur]],0),"")</f>
        <v>12.8</v>
      </c>
      <c r="N3352" s="101">
        <f>IF(ISNUMBER(jaar_zip[[#This Row],[graaddagen]]),IF(OR(MONTH(jaar_zip[[#This Row],[Datum]])=1,MONTH(jaar_zip[[#This Row],[Datum]])=2,MONTH(jaar_zip[[#This Row],[Datum]])=11,MONTH(jaar_zip[[#This Row],[Datum]])=12),1.1,IF(OR(MONTH(jaar_zip[[#This Row],[Datum]])=3,MONTH(jaar_zip[[#This Row],[Datum]])=10),1,0.8))*jaar_zip[[#This Row],[graaddagen]],"")</f>
        <v>14.080000000000002</v>
      </c>
      <c r="O3352" s="101">
        <f>IF(ISNUMBER(jaar_zip[[#This Row],[etmaaltemperatuur]]),IF(jaar_zip[[#This Row],[etmaaltemperatuur]]&gt;stookgrens,jaar_zip[[#This Row],[etmaaltemperatuur]]-stookgrens,0),"")</f>
        <v>0</v>
      </c>
    </row>
    <row r="3353" spans="1:15" x14ac:dyDescent="0.3">
      <c r="A3353">
        <v>350</v>
      </c>
      <c r="B3353">
        <v>20240227</v>
      </c>
      <c r="C3353">
        <v>3.4</v>
      </c>
      <c r="D3353">
        <v>4.5999999999999996</v>
      </c>
      <c r="E3353">
        <v>1130</v>
      </c>
      <c r="F3353">
        <v>0</v>
      </c>
      <c r="G3353">
        <v>1018.4</v>
      </c>
      <c r="H3353">
        <v>84</v>
      </c>
      <c r="I3353" s="101" t="s">
        <v>39</v>
      </c>
      <c r="J3353" s="1">
        <f>DATEVALUE(RIGHT(jaar_zip[[#This Row],[YYYYMMDD]],2)&amp;"-"&amp;MID(jaar_zip[[#This Row],[YYYYMMDD]],5,2)&amp;"-"&amp;LEFT(jaar_zip[[#This Row],[YYYYMMDD]],4))</f>
        <v>45349</v>
      </c>
      <c r="K3353" s="101" t="str">
        <f>IF(AND(VALUE(MONTH(jaar_zip[[#This Row],[Datum]]))=1,VALUE(WEEKNUM(jaar_zip[[#This Row],[Datum]],21))&gt;51),RIGHT(YEAR(jaar_zip[[#This Row],[Datum]])-1,2),RIGHT(YEAR(jaar_zip[[#This Row],[Datum]]),2))&amp;"-"&amp; TEXT(WEEKNUM(jaar_zip[[#This Row],[Datum]],21),"00")</f>
        <v>24-09</v>
      </c>
      <c r="L3353" s="101">
        <f>MONTH(jaar_zip[[#This Row],[Datum]])</f>
        <v>2</v>
      </c>
      <c r="M3353" s="101">
        <f>IF(ISNUMBER(jaar_zip[[#This Row],[etmaaltemperatuur]]),IF(jaar_zip[[#This Row],[etmaaltemperatuur]]&lt;stookgrens,stookgrens-jaar_zip[[#This Row],[etmaaltemperatuur]],0),"")</f>
        <v>13.4</v>
      </c>
      <c r="N3353" s="101">
        <f>IF(ISNUMBER(jaar_zip[[#This Row],[graaddagen]]),IF(OR(MONTH(jaar_zip[[#This Row],[Datum]])=1,MONTH(jaar_zip[[#This Row],[Datum]])=2,MONTH(jaar_zip[[#This Row],[Datum]])=11,MONTH(jaar_zip[[#This Row],[Datum]])=12),1.1,IF(OR(MONTH(jaar_zip[[#This Row],[Datum]])=3,MONTH(jaar_zip[[#This Row],[Datum]])=10),1,0.8))*jaar_zip[[#This Row],[graaddagen]],"")</f>
        <v>14.740000000000002</v>
      </c>
      <c r="O3353" s="101">
        <f>IF(ISNUMBER(jaar_zip[[#This Row],[etmaaltemperatuur]]),IF(jaar_zip[[#This Row],[etmaaltemperatuur]]&gt;stookgrens,jaar_zip[[#This Row],[etmaaltemperatuur]]-stookgrens,0),"")</f>
        <v>0</v>
      </c>
    </row>
    <row r="3354" spans="1:15" x14ac:dyDescent="0.3">
      <c r="A3354">
        <v>350</v>
      </c>
      <c r="B3354">
        <v>20240228</v>
      </c>
      <c r="C3354">
        <v>3.5</v>
      </c>
      <c r="D3354">
        <v>5</v>
      </c>
      <c r="E3354">
        <v>504</v>
      </c>
      <c r="F3354">
        <v>-0.1</v>
      </c>
      <c r="G3354">
        <v>1019.8</v>
      </c>
      <c r="H3354">
        <v>89</v>
      </c>
      <c r="I3354" s="101" t="s">
        <v>39</v>
      </c>
      <c r="J3354" s="1">
        <f>DATEVALUE(RIGHT(jaar_zip[[#This Row],[YYYYMMDD]],2)&amp;"-"&amp;MID(jaar_zip[[#This Row],[YYYYMMDD]],5,2)&amp;"-"&amp;LEFT(jaar_zip[[#This Row],[YYYYMMDD]],4))</f>
        <v>45350</v>
      </c>
      <c r="K3354" s="101" t="str">
        <f>IF(AND(VALUE(MONTH(jaar_zip[[#This Row],[Datum]]))=1,VALUE(WEEKNUM(jaar_zip[[#This Row],[Datum]],21))&gt;51),RIGHT(YEAR(jaar_zip[[#This Row],[Datum]])-1,2),RIGHT(YEAR(jaar_zip[[#This Row],[Datum]]),2))&amp;"-"&amp; TEXT(WEEKNUM(jaar_zip[[#This Row],[Datum]],21),"00")</f>
        <v>24-09</v>
      </c>
      <c r="L3354" s="101">
        <f>MONTH(jaar_zip[[#This Row],[Datum]])</f>
        <v>2</v>
      </c>
      <c r="M3354" s="101">
        <f>IF(ISNUMBER(jaar_zip[[#This Row],[etmaaltemperatuur]]),IF(jaar_zip[[#This Row],[etmaaltemperatuur]]&lt;stookgrens,stookgrens-jaar_zip[[#This Row],[etmaaltemperatuur]],0),"")</f>
        <v>13</v>
      </c>
      <c r="N3354" s="101">
        <f>IF(ISNUMBER(jaar_zip[[#This Row],[graaddagen]]),IF(OR(MONTH(jaar_zip[[#This Row],[Datum]])=1,MONTH(jaar_zip[[#This Row],[Datum]])=2,MONTH(jaar_zip[[#This Row],[Datum]])=11,MONTH(jaar_zip[[#This Row],[Datum]])=12),1.1,IF(OR(MONTH(jaar_zip[[#This Row],[Datum]])=3,MONTH(jaar_zip[[#This Row],[Datum]])=10),1,0.8))*jaar_zip[[#This Row],[graaddagen]],"")</f>
        <v>14.3</v>
      </c>
      <c r="O3354" s="101">
        <f>IF(ISNUMBER(jaar_zip[[#This Row],[etmaaltemperatuur]]),IF(jaar_zip[[#This Row],[etmaaltemperatuur]]&gt;stookgrens,jaar_zip[[#This Row],[etmaaltemperatuur]]-stookgrens,0),"")</f>
        <v>0</v>
      </c>
    </row>
    <row r="3355" spans="1:15" x14ac:dyDescent="0.3">
      <c r="A3355">
        <v>350</v>
      </c>
      <c r="B3355">
        <v>20240229</v>
      </c>
      <c r="C3355">
        <v>5.5</v>
      </c>
      <c r="D3355">
        <v>8.1</v>
      </c>
      <c r="E3355">
        <v>214</v>
      </c>
      <c r="F3355">
        <v>6.2</v>
      </c>
      <c r="G3355">
        <v>1007.9</v>
      </c>
      <c r="H3355">
        <v>91</v>
      </c>
      <c r="I3355" s="101" t="s">
        <v>39</v>
      </c>
      <c r="J3355" s="1">
        <f>DATEVALUE(RIGHT(jaar_zip[[#This Row],[YYYYMMDD]],2)&amp;"-"&amp;MID(jaar_zip[[#This Row],[YYYYMMDD]],5,2)&amp;"-"&amp;LEFT(jaar_zip[[#This Row],[YYYYMMDD]],4))</f>
        <v>45351</v>
      </c>
      <c r="K3355" s="101" t="str">
        <f>IF(AND(VALUE(MONTH(jaar_zip[[#This Row],[Datum]]))=1,VALUE(WEEKNUM(jaar_zip[[#This Row],[Datum]],21))&gt;51),RIGHT(YEAR(jaar_zip[[#This Row],[Datum]])-1,2),RIGHT(YEAR(jaar_zip[[#This Row],[Datum]]),2))&amp;"-"&amp; TEXT(WEEKNUM(jaar_zip[[#This Row],[Datum]],21),"00")</f>
        <v>24-09</v>
      </c>
      <c r="L3355" s="101">
        <f>MONTH(jaar_zip[[#This Row],[Datum]])</f>
        <v>2</v>
      </c>
      <c r="M3355" s="101">
        <f>IF(ISNUMBER(jaar_zip[[#This Row],[etmaaltemperatuur]]),IF(jaar_zip[[#This Row],[etmaaltemperatuur]]&lt;stookgrens,stookgrens-jaar_zip[[#This Row],[etmaaltemperatuur]],0),"")</f>
        <v>9.9</v>
      </c>
      <c r="N3355" s="101">
        <f>IF(ISNUMBER(jaar_zip[[#This Row],[graaddagen]]),IF(OR(MONTH(jaar_zip[[#This Row],[Datum]])=1,MONTH(jaar_zip[[#This Row],[Datum]])=2,MONTH(jaar_zip[[#This Row],[Datum]])=11,MONTH(jaar_zip[[#This Row],[Datum]])=12),1.1,IF(OR(MONTH(jaar_zip[[#This Row],[Datum]])=3,MONTH(jaar_zip[[#This Row],[Datum]])=10),1,0.8))*jaar_zip[[#This Row],[graaddagen]],"")</f>
        <v>10.89</v>
      </c>
      <c r="O3355" s="101">
        <f>IF(ISNUMBER(jaar_zip[[#This Row],[etmaaltemperatuur]]),IF(jaar_zip[[#This Row],[etmaaltemperatuur]]&gt;stookgrens,jaar_zip[[#This Row],[etmaaltemperatuur]]-stookgrens,0),"")</f>
        <v>0</v>
      </c>
    </row>
    <row r="3356" spans="1:15" x14ac:dyDescent="0.3">
      <c r="A3356">
        <v>350</v>
      </c>
      <c r="B3356">
        <v>20240301</v>
      </c>
      <c r="C3356">
        <v>6.1</v>
      </c>
      <c r="D3356">
        <v>8</v>
      </c>
      <c r="E3356">
        <v>667</v>
      </c>
      <c r="F3356">
        <v>1.4</v>
      </c>
      <c r="G3356">
        <v>1000.3</v>
      </c>
      <c r="H3356">
        <v>76</v>
      </c>
      <c r="I3356" s="101" t="s">
        <v>39</v>
      </c>
      <c r="J3356" s="1">
        <f>DATEVALUE(RIGHT(jaar_zip[[#This Row],[YYYYMMDD]],2)&amp;"-"&amp;MID(jaar_zip[[#This Row],[YYYYMMDD]],5,2)&amp;"-"&amp;LEFT(jaar_zip[[#This Row],[YYYYMMDD]],4))</f>
        <v>45352</v>
      </c>
      <c r="K3356" s="101" t="str">
        <f>IF(AND(VALUE(MONTH(jaar_zip[[#This Row],[Datum]]))=1,VALUE(WEEKNUM(jaar_zip[[#This Row],[Datum]],21))&gt;51),RIGHT(YEAR(jaar_zip[[#This Row],[Datum]])-1,2),RIGHT(YEAR(jaar_zip[[#This Row],[Datum]]),2))&amp;"-"&amp; TEXT(WEEKNUM(jaar_zip[[#This Row],[Datum]],21),"00")</f>
        <v>24-09</v>
      </c>
      <c r="L3356" s="101">
        <f>MONTH(jaar_zip[[#This Row],[Datum]])</f>
        <v>3</v>
      </c>
      <c r="M3356" s="101">
        <f>IF(ISNUMBER(jaar_zip[[#This Row],[etmaaltemperatuur]]),IF(jaar_zip[[#This Row],[etmaaltemperatuur]]&lt;stookgrens,stookgrens-jaar_zip[[#This Row],[etmaaltemperatuur]],0),"")</f>
        <v>10</v>
      </c>
      <c r="N3356" s="101">
        <f>IF(ISNUMBER(jaar_zip[[#This Row],[graaddagen]]),IF(OR(MONTH(jaar_zip[[#This Row],[Datum]])=1,MONTH(jaar_zip[[#This Row],[Datum]])=2,MONTH(jaar_zip[[#This Row],[Datum]])=11,MONTH(jaar_zip[[#This Row],[Datum]])=12),1.1,IF(OR(MONTH(jaar_zip[[#This Row],[Datum]])=3,MONTH(jaar_zip[[#This Row],[Datum]])=10),1,0.8))*jaar_zip[[#This Row],[graaddagen]],"")</f>
        <v>10</v>
      </c>
      <c r="O3356" s="101">
        <f>IF(ISNUMBER(jaar_zip[[#This Row],[etmaaltemperatuur]]),IF(jaar_zip[[#This Row],[etmaaltemperatuur]]&gt;stookgrens,jaar_zip[[#This Row],[etmaaltemperatuur]]-stookgrens,0),"")</f>
        <v>0</v>
      </c>
    </row>
    <row r="3357" spans="1:15" x14ac:dyDescent="0.3">
      <c r="A3357">
        <v>350</v>
      </c>
      <c r="B3357">
        <v>20240302</v>
      </c>
      <c r="C3357">
        <v>5.0999999999999996</v>
      </c>
      <c r="D3357">
        <v>9.5</v>
      </c>
      <c r="E3357">
        <v>1048</v>
      </c>
      <c r="F3357">
        <v>0.5</v>
      </c>
      <c r="G3357">
        <v>998.7</v>
      </c>
      <c r="H3357">
        <v>69</v>
      </c>
      <c r="I3357" s="101" t="s">
        <v>39</v>
      </c>
      <c r="J3357" s="1">
        <f>DATEVALUE(RIGHT(jaar_zip[[#This Row],[YYYYMMDD]],2)&amp;"-"&amp;MID(jaar_zip[[#This Row],[YYYYMMDD]],5,2)&amp;"-"&amp;LEFT(jaar_zip[[#This Row],[YYYYMMDD]],4))</f>
        <v>45353</v>
      </c>
      <c r="K3357" s="101" t="str">
        <f>IF(AND(VALUE(MONTH(jaar_zip[[#This Row],[Datum]]))=1,VALUE(WEEKNUM(jaar_zip[[#This Row],[Datum]],21))&gt;51),RIGHT(YEAR(jaar_zip[[#This Row],[Datum]])-1,2),RIGHT(YEAR(jaar_zip[[#This Row],[Datum]]),2))&amp;"-"&amp; TEXT(WEEKNUM(jaar_zip[[#This Row],[Datum]],21),"00")</f>
        <v>24-09</v>
      </c>
      <c r="L3357" s="101">
        <f>MONTH(jaar_zip[[#This Row],[Datum]])</f>
        <v>3</v>
      </c>
      <c r="M3357" s="101">
        <f>IF(ISNUMBER(jaar_zip[[#This Row],[etmaaltemperatuur]]),IF(jaar_zip[[#This Row],[etmaaltemperatuur]]&lt;stookgrens,stookgrens-jaar_zip[[#This Row],[etmaaltemperatuur]],0),"")</f>
        <v>8.5</v>
      </c>
      <c r="N3357" s="101">
        <f>IF(ISNUMBER(jaar_zip[[#This Row],[graaddagen]]),IF(OR(MONTH(jaar_zip[[#This Row],[Datum]])=1,MONTH(jaar_zip[[#This Row],[Datum]])=2,MONTH(jaar_zip[[#This Row],[Datum]])=11,MONTH(jaar_zip[[#This Row],[Datum]])=12),1.1,IF(OR(MONTH(jaar_zip[[#This Row],[Datum]])=3,MONTH(jaar_zip[[#This Row],[Datum]])=10),1,0.8))*jaar_zip[[#This Row],[graaddagen]],"")</f>
        <v>8.5</v>
      </c>
      <c r="O3357" s="101">
        <f>IF(ISNUMBER(jaar_zip[[#This Row],[etmaaltemperatuur]]),IF(jaar_zip[[#This Row],[etmaaltemperatuur]]&gt;stookgrens,jaar_zip[[#This Row],[etmaaltemperatuur]]-stookgrens,0),"")</f>
        <v>0</v>
      </c>
    </row>
    <row r="3358" spans="1:15" x14ac:dyDescent="0.3">
      <c r="A3358">
        <v>350</v>
      </c>
      <c r="B3358">
        <v>20240303</v>
      </c>
      <c r="C3358">
        <v>3.4</v>
      </c>
      <c r="D3358">
        <v>10.199999999999999</v>
      </c>
      <c r="E3358">
        <v>754</v>
      </c>
      <c r="F3358">
        <v>-0.1</v>
      </c>
      <c r="G3358">
        <v>1001.7</v>
      </c>
      <c r="H3358">
        <v>76</v>
      </c>
      <c r="I3358" s="101" t="s">
        <v>39</v>
      </c>
      <c r="J3358" s="1">
        <f>DATEVALUE(RIGHT(jaar_zip[[#This Row],[YYYYMMDD]],2)&amp;"-"&amp;MID(jaar_zip[[#This Row],[YYYYMMDD]],5,2)&amp;"-"&amp;LEFT(jaar_zip[[#This Row],[YYYYMMDD]],4))</f>
        <v>45354</v>
      </c>
      <c r="K3358" s="101" t="str">
        <f>IF(AND(VALUE(MONTH(jaar_zip[[#This Row],[Datum]]))=1,VALUE(WEEKNUM(jaar_zip[[#This Row],[Datum]],21))&gt;51),RIGHT(YEAR(jaar_zip[[#This Row],[Datum]])-1,2),RIGHT(YEAR(jaar_zip[[#This Row],[Datum]]),2))&amp;"-"&amp; TEXT(WEEKNUM(jaar_zip[[#This Row],[Datum]],21),"00")</f>
        <v>24-09</v>
      </c>
      <c r="L3358" s="101">
        <f>MONTH(jaar_zip[[#This Row],[Datum]])</f>
        <v>3</v>
      </c>
      <c r="M3358" s="101">
        <f>IF(ISNUMBER(jaar_zip[[#This Row],[etmaaltemperatuur]]),IF(jaar_zip[[#This Row],[etmaaltemperatuur]]&lt;stookgrens,stookgrens-jaar_zip[[#This Row],[etmaaltemperatuur]],0),"")</f>
        <v>7.8000000000000007</v>
      </c>
      <c r="N3358" s="101">
        <f>IF(ISNUMBER(jaar_zip[[#This Row],[graaddagen]]),IF(OR(MONTH(jaar_zip[[#This Row],[Datum]])=1,MONTH(jaar_zip[[#This Row],[Datum]])=2,MONTH(jaar_zip[[#This Row],[Datum]])=11,MONTH(jaar_zip[[#This Row],[Datum]])=12),1.1,IF(OR(MONTH(jaar_zip[[#This Row],[Datum]])=3,MONTH(jaar_zip[[#This Row],[Datum]])=10),1,0.8))*jaar_zip[[#This Row],[graaddagen]],"")</f>
        <v>7.8000000000000007</v>
      </c>
      <c r="O3358" s="101">
        <f>IF(ISNUMBER(jaar_zip[[#This Row],[etmaaltemperatuur]]),IF(jaar_zip[[#This Row],[etmaaltemperatuur]]&gt;stookgrens,jaar_zip[[#This Row],[etmaaltemperatuur]]-stookgrens,0),"")</f>
        <v>0</v>
      </c>
    </row>
    <row r="3359" spans="1:15" x14ac:dyDescent="0.3">
      <c r="A3359">
        <v>350</v>
      </c>
      <c r="B3359">
        <v>20240304</v>
      </c>
      <c r="C3359">
        <v>2.2999999999999998</v>
      </c>
      <c r="D3359">
        <v>7.1</v>
      </c>
      <c r="E3359">
        <v>1155</v>
      </c>
      <c r="F3359">
        <v>0</v>
      </c>
      <c r="G3359">
        <v>1011.6</v>
      </c>
      <c r="H3359">
        <v>76</v>
      </c>
      <c r="I3359" s="101" t="s">
        <v>39</v>
      </c>
      <c r="J3359" s="1">
        <f>DATEVALUE(RIGHT(jaar_zip[[#This Row],[YYYYMMDD]],2)&amp;"-"&amp;MID(jaar_zip[[#This Row],[YYYYMMDD]],5,2)&amp;"-"&amp;LEFT(jaar_zip[[#This Row],[YYYYMMDD]],4))</f>
        <v>45355</v>
      </c>
      <c r="K3359" s="101" t="str">
        <f>IF(AND(VALUE(MONTH(jaar_zip[[#This Row],[Datum]]))=1,VALUE(WEEKNUM(jaar_zip[[#This Row],[Datum]],21))&gt;51),RIGHT(YEAR(jaar_zip[[#This Row],[Datum]])-1,2),RIGHT(YEAR(jaar_zip[[#This Row],[Datum]]),2))&amp;"-"&amp; TEXT(WEEKNUM(jaar_zip[[#This Row],[Datum]],21),"00")</f>
        <v>24-10</v>
      </c>
      <c r="L3359" s="101">
        <f>MONTH(jaar_zip[[#This Row],[Datum]])</f>
        <v>3</v>
      </c>
      <c r="M3359" s="101">
        <f>IF(ISNUMBER(jaar_zip[[#This Row],[etmaaltemperatuur]]),IF(jaar_zip[[#This Row],[etmaaltemperatuur]]&lt;stookgrens,stookgrens-jaar_zip[[#This Row],[etmaaltemperatuur]],0),"")</f>
        <v>10.9</v>
      </c>
      <c r="N3359" s="101">
        <f>IF(ISNUMBER(jaar_zip[[#This Row],[graaddagen]]),IF(OR(MONTH(jaar_zip[[#This Row],[Datum]])=1,MONTH(jaar_zip[[#This Row],[Datum]])=2,MONTH(jaar_zip[[#This Row],[Datum]])=11,MONTH(jaar_zip[[#This Row],[Datum]])=12),1.1,IF(OR(MONTH(jaar_zip[[#This Row],[Datum]])=3,MONTH(jaar_zip[[#This Row],[Datum]])=10),1,0.8))*jaar_zip[[#This Row],[graaddagen]],"")</f>
        <v>10.9</v>
      </c>
      <c r="O3359" s="101">
        <f>IF(ISNUMBER(jaar_zip[[#This Row],[etmaaltemperatuur]]),IF(jaar_zip[[#This Row],[etmaaltemperatuur]]&gt;stookgrens,jaar_zip[[#This Row],[etmaaltemperatuur]]-stookgrens,0),"")</f>
        <v>0</v>
      </c>
    </row>
    <row r="3360" spans="1:15" x14ac:dyDescent="0.3">
      <c r="A3360">
        <v>350</v>
      </c>
      <c r="B3360">
        <v>20240305</v>
      </c>
      <c r="C3360">
        <v>1.3</v>
      </c>
      <c r="D3360">
        <v>6.2</v>
      </c>
      <c r="E3360">
        <v>392</v>
      </c>
      <c r="F3360">
        <v>0.5</v>
      </c>
      <c r="G3360">
        <v>1014.4</v>
      </c>
      <c r="H3360">
        <v>88</v>
      </c>
      <c r="I3360" s="101" t="s">
        <v>39</v>
      </c>
      <c r="J3360" s="1">
        <f>DATEVALUE(RIGHT(jaar_zip[[#This Row],[YYYYMMDD]],2)&amp;"-"&amp;MID(jaar_zip[[#This Row],[YYYYMMDD]],5,2)&amp;"-"&amp;LEFT(jaar_zip[[#This Row],[YYYYMMDD]],4))</f>
        <v>45356</v>
      </c>
      <c r="K3360" s="101" t="str">
        <f>IF(AND(VALUE(MONTH(jaar_zip[[#This Row],[Datum]]))=1,VALUE(WEEKNUM(jaar_zip[[#This Row],[Datum]],21))&gt;51),RIGHT(YEAR(jaar_zip[[#This Row],[Datum]])-1,2),RIGHT(YEAR(jaar_zip[[#This Row],[Datum]]),2))&amp;"-"&amp; TEXT(WEEKNUM(jaar_zip[[#This Row],[Datum]],21),"00")</f>
        <v>24-10</v>
      </c>
      <c r="L3360" s="101">
        <f>MONTH(jaar_zip[[#This Row],[Datum]])</f>
        <v>3</v>
      </c>
      <c r="M3360" s="101">
        <f>IF(ISNUMBER(jaar_zip[[#This Row],[etmaaltemperatuur]]),IF(jaar_zip[[#This Row],[etmaaltemperatuur]]&lt;stookgrens,stookgrens-jaar_zip[[#This Row],[etmaaltemperatuur]],0),"")</f>
        <v>11.8</v>
      </c>
      <c r="N3360" s="101">
        <f>IF(ISNUMBER(jaar_zip[[#This Row],[graaddagen]]),IF(OR(MONTH(jaar_zip[[#This Row],[Datum]])=1,MONTH(jaar_zip[[#This Row],[Datum]])=2,MONTH(jaar_zip[[#This Row],[Datum]])=11,MONTH(jaar_zip[[#This Row],[Datum]])=12),1.1,IF(OR(MONTH(jaar_zip[[#This Row],[Datum]])=3,MONTH(jaar_zip[[#This Row],[Datum]])=10),1,0.8))*jaar_zip[[#This Row],[graaddagen]],"")</f>
        <v>11.8</v>
      </c>
      <c r="O3360" s="101">
        <f>IF(ISNUMBER(jaar_zip[[#This Row],[etmaaltemperatuur]]),IF(jaar_zip[[#This Row],[etmaaltemperatuur]]&gt;stookgrens,jaar_zip[[#This Row],[etmaaltemperatuur]]-stookgrens,0),"")</f>
        <v>0</v>
      </c>
    </row>
    <row r="3361" spans="1:15" x14ac:dyDescent="0.3">
      <c r="A3361">
        <v>350</v>
      </c>
      <c r="B3361">
        <v>20240306</v>
      </c>
      <c r="C3361">
        <v>1.5</v>
      </c>
      <c r="D3361">
        <v>6.3</v>
      </c>
      <c r="E3361">
        <v>1227</v>
      </c>
      <c r="F3361">
        <v>0</v>
      </c>
      <c r="G3361">
        <v>1022.4</v>
      </c>
      <c r="H3361">
        <v>82</v>
      </c>
      <c r="I3361" s="101" t="s">
        <v>39</v>
      </c>
      <c r="J3361" s="1">
        <f>DATEVALUE(RIGHT(jaar_zip[[#This Row],[YYYYMMDD]],2)&amp;"-"&amp;MID(jaar_zip[[#This Row],[YYYYMMDD]],5,2)&amp;"-"&amp;LEFT(jaar_zip[[#This Row],[YYYYMMDD]],4))</f>
        <v>45357</v>
      </c>
      <c r="K3361" s="101" t="str">
        <f>IF(AND(VALUE(MONTH(jaar_zip[[#This Row],[Datum]]))=1,VALUE(WEEKNUM(jaar_zip[[#This Row],[Datum]],21))&gt;51),RIGHT(YEAR(jaar_zip[[#This Row],[Datum]])-1,2),RIGHT(YEAR(jaar_zip[[#This Row],[Datum]]),2))&amp;"-"&amp; TEXT(WEEKNUM(jaar_zip[[#This Row],[Datum]],21),"00")</f>
        <v>24-10</v>
      </c>
      <c r="L3361" s="101">
        <f>MONTH(jaar_zip[[#This Row],[Datum]])</f>
        <v>3</v>
      </c>
      <c r="M3361" s="101">
        <f>IF(ISNUMBER(jaar_zip[[#This Row],[etmaaltemperatuur]]),IF(jaar_zip[[#This Row],[etmaaltemperatuur]]&lt;stookgrens,stookgrens-jaar_zip[[#This Row],[etmaaltemperatuur]],0),"")</f>
        <v>11.7</v>
      </c>
      <c r="N3361" s="101">
        <f>IF(ISNUMBER(jaar_zip[[#This Row],[graaddagen]]),IF(OR(MONTH(jaar_zip[[#This Row],[Datum]])=1,MONTH(jaar_zip[[#This Row],[Datum]])=2,MONTH(jaar_zip[[#This Row],[Datum]])=11,MONTH(jaar_zip[[#This Row],[Datum]])=12),1.1,IF(OR(MONTH(jaar_zip[[#This Row],[Datum]])=3,MONTH(jaar_zip[[#This Row],[Datum]])=10),1,0.8))*jaar_zip[[#This Row],[graaddagen]],"")</f>
        <v>11.7</v>
      </c>
      <c r="O3361" s="101">
        <f>IF(ISNUMBER(jaar_zip[[#This Row],[etmaaltemperatuur]]),IF(jaar_zip[[#This Row],[etmaaltemperatuur]]&gt;stookgrens,jaar_zip[[#This Row],[etmaaltemperatuur]]-stookgrens,0),"")</f>
        <v>0</v>
      </c>
    </row>
    <row r="3362" spans="1:15" x14ac:dyDescent="0.3">
      <c r="A3362">
        <v>350</v>
      </c>
      <c r="B3362">
        <v>20240307</v>
      </c>
      <c r="C3362">
        <v>4.8</v>
      </c>
      <c r="D3362">
        <v>5.7</v>
      </c>
      <c r="E3362">
        <v>1218</v>
      </c>
      <c r="F3362">
        <v>0</v>
      </c>
      <c r="G3362">
        <v>1021.8</v>
      </c>
      <c r="H3362">
        <v>77</v>
      </c>
      <c r="I3362" s="101" t="s">
        <v>39</v>
      </c>
      <c r="J3362" s="1">
        <f>DATEVALUE(RIGHT(jaar_zip[[#This Row],[YYYYMMDD]],2)&amp;"-"&amp;MID(jaar_zip[[#This Row],[YYYYMMDD]],5,2)&amp;"-"&amp;LEFT(jaar_zip[[#This Row],[YYYYMMDD]],4))</f>
        <v>45358</v>
      </c>
      <c r="K3362" s="101" t="str">
        <f>IF(AND(VALUE(MONTH(jaar_zip[[#This Row],[Datum]]))=1,VALUE(WEEKNUM(jaar_zip[[#This Row],[Datum]],21))&gt;51),RIGHT(YEAR(jaar_zip[[#This Row],[Datum]])-1,2),RIGHT(YEAR(jaar_zip[[#This Row],[Datum]]),2))&amp;"-"&amp; TEXT(WEEKNUM(jaar_zip[[#This Row],[Datum]],21),"00")</f>
        <v>24-10</v>
      </c>
      <c r="L3362" s="101">
        <f>MONTH(jaar_zip[[#This Row],[Datum]])</f>
        <v>3</v>
      </c>
      <c r="M3362" s="101">
        <f>IF(ISNUMBER(jaar_zip[[#This Row],[etmaaltemperatuur]]),IF(jaar_zip[[#This Row],[etmaaltemperatuur]]&lt;stookgrens,stookgrens-jaar_zip[[#This Row],[etmaaltemperatuur]],0),"")</f>
        <v>12.3</v>
      </c>
      <c r="N3362" s="101">
        <f>IF(ISNUMBER(jaar_zip[[#This Row],[graaddagen]]),IF(OR(MONTH(jaar_zip[[#This Row],[Datum]])=1,MONTH(jaar_zip[[#This Row],[Datum]])=2,MONTH(jaar_zip[[#This Row],[Datum]])=11,MONTH(jaar_zip[[#This Row],[Datum]])=12),1.1,IF(OR(MONTH(jaar_zip[[#This Row],[Datum]])=3,MONTH(jaar_zip[[#This Row],[Datum]])=10),1,0.8))*jaar_zip[[#This Row],[graaddagen]],"")</f>
        <v>12.3</v>
      </c>
      <c r="O3362" s="101">
        <f>IF(ISNUMBER(jaar_zip[[#This Row],[etmaaltemperatuur]]),IF(jaar_zip[[#This Row],[etmaaltemperatuur]]&gt;stookgrens,jaar_zip[[#This Row],[etmaaltemperatuur]]-stookgrens,0),"")</f>
        <v>0</v>
      </c>
    </row>
    <row r="3363" spans="1:15" x14ac:dyDescent="0.3">
      <c r="A3363">
        <v>350</v>
      </c>
      <c r="B3363">
        <v>20240308</v>
      </c>
      <c r="C3363">
        <v>5.8</v>
      </c>
      <c r="D3363">
        <v>6.1</v>
      </c>
      <c r="E3363">
        <v>1374</v>
      </c>
      <c r="F3363">
        <v>0</v>
      </c>
      <c r="G3363">
        <v>1010.1</v>
      </c>
      <c r="H3363">
        <v>63</v>
      </c>
      <c r="I3363" s="101" t="s">
        <v>39</v>
      </c>
      <c r="J3363" s="1">
        <f>DATEVALUE(RIGHT(jaar_zip[[#This Row],[YYYYMMDD]],2)&amp;"-"&amp;MID(jaar_zip[[#This Row],[YYYYMMDD]],5,2)&amp;"-"&amp;LEFT(jaar_zip[[#This Row],[YYYYMMDD]],4))</f>
        <v>45359</v>
      </c>
      <c r="K3363" s="101" t="str">
        <f>IF(AND(VALUE(MONTH(jaar_zip[[#This Row],[Datum]]))=1,VALUE(WEEKNUM(jaar_zip[[#This Row],[Datum]],21))&gt;51),RIGHT(YEAR(jaar_zip[[#This Row],[Datum]])-1,2),RIGHT(YEAR(jaar_zip[[#This Row],[Datum]]),2))&amp;"-"&amp; TEXT(WEEKNUM(jaar_zip[[#This Row],[Datum]],21),"00")</f>
        <v>24-10</v>
      </c>
      <c r="L3363" s="101">
        <f>MONTH(jaar_zip[[#This Row],[Datum]])</f>
        <v>3</v>
      </c>
      <c r="M3363" s="101">
        <f>IF(ISNUMBER(jaar_zip[[#This Row],[etmaaltemperatuur]]),IF(jaar_zip[[#This Row],[etmaaltemperatuur]]&lt;stookgrens,stookgrens-jaar_zip[[#This Row],[etmaaltemperatuur]],0),"")</f>
        <v>11.9</v>
      </c>
      <c r="N3363" s="101">
        <f>IF(ISNUMBER(jaar_zip[[#This Row],[graaddagen]]),IF(OR(MONTH(jaar_zip[[#This Row],[Datum]])=1,MONTH(jaar_zip[[#This Row],[Datum]])=2,MONTH(jaar_zip[[#This Row],[Datum]])=11,MONTH(jaar_zip[[#This Row],[Datum]])=12),1.1,IF(OR(MONTH(jaar_zip[[#This Row],[Datum]])=3,MONTH(jaar_zip[[#This Row],[Datum]])=10),1,0.8))*jaar_zip[[#This Row],[graaddagen]],"")</f>
        <v>11.9</v>
      </c>
      <c r="O3363" s="101">
        <f>IF(ISNUMBER(jaar_zip[[#This Row],[etmaaltemperatuur]]),IF(jaar_zip[[#This Row],[etmaaltemperatuur]]&gt;stookgrens,jaar_zip[[#This Row],[etmaaltemperatuur]]-stookgrens,0),"")</f>
        <v>0</v>
      </c>
    </row>
    <row r="3364" spans="1:15" x14ac:dyDescent="0.3">
      <c r="A3364">
        <v>350</v>
      </c>
      <c r="B3364">
        <v>20240309</v>
      </c>
      <c r="C3364">
        <v>4.3</v>
      </c>
      <c r="D3364">
        <v>9.4</v>
      </c>
      <c r="E3364">
        <v>917</v>
      </c>
      <c r="F3364">
        <v>0.1</v>
      </c>
      <c r="G3364">
        <v>999.8</v>
      </c>
      <c r="H3364">
        <v>62</v>
      </c>
      <c r="I3364" s="101" t="s">
        <v>39</v>
      </c>
      <c r="J3364" s="1">
        <f>DATEVALUE(RIGHT(jaar_zip[[#This Row],[YYYYMMDD]],2)&amp;"-"&amp;MID(jaar_zip[[#This Row],[YYYYMMDD]],5,2)&amp;"-"&amp;LEFT(jaar_zip[[#This Row],[YYYYMMDD]],4))</f>
        <v>45360</v>
      </c>
      <c r="K3364" s="101" t="str">
        <f>IF(AND(VALUE(MONTH(jaar_zip[[#This Row],[Datum]]))=1,VALUE(WEEKNUM(jaar_zip[[#This Row],[Datum]],21))&gt;51),RIGHT(YEAR(jaar_zip[[#This Row],[Datum]])-1,2),RIGHT(YEAR(jaar_zip[[#This Row],[Datum]]),2))&amp;"-"&amp; TEXT(WEEKNUM(jaar_zip[[#This Row],[Datum]],21),"00")</f>
        <v>24-10</v>
      </c>
      <c r="L3364" s="101">
        <f>MONTH(jaar_zip[[#This Row],[Datum]])</f>
        <v>3</v>
      </c>
      <c r="M3364" s="101">
        <f>IF(ISNUMBER(jaar_zip[[#This Row],[etmaaltemperatuur]]),IF(jaar_zip[[#This Row],[etmaaltemperatuur]]&lt;stookgrens,stookgrens-jaar_zip[[#This Row],[etmaaltemperatuur]],0),"")</f>
        <v>8.6</v>
      </c>
      <c r="N3364" s="101">
        <f>IF(ISNUMBER(jaar_zip[[#This Row],[graaddagen]]),IF(OR(MONTH(jaar_zip[[#This Row],[Datum]])=1,MONTH(jaar_zip[[#This Row],[Datum]])=2,MONTH(jaar_zip[[#This Row],[Datum]])=11,MONTH(jaar_zip[[#This Row],[Datum]])=12),1.1,IF(OR(MONTH(jaar_zip[[#This Row],[Datum]])=3,MONTH(jaar_zip[[#This Row],[Datum]])=10),1,0.8))*jaar_zip[[#This Row],[graaddagen]],"")</f>
        <v>8.6</v>
      </c>
      <c r="O3364" s="101">
        <f>IF(ISNUMBER(jaar_zip[[#This Row],[etmaaltemperatuur]]),IF(jaar_zip[[#This Row],[etmaaltemperatuur]]&gt;stookgrens,jaar_zip[[#This Row],[etmaaltemperatuur]]-stookgrens,0),"")</f>
        <v>0</v>
      </c>
    </row>
    <row r="3365" spans="1:15" x14ac:dyDescent="0.3">
      <c r="A3365">
        <v>350</v>
      </c>
      <c r="B3365">
        <v>20240310</v>
      </c>
      <c r="C3365">
        <v>3.2</v>
      </c>
      <c r="D3365">
        <v>9.5</v>
      </c>
      <c r="E3365">
        <v>564</v>
      </c>
      <c r="F3365">
        <v>0</v>
      </c>
      <c r="G3365">
        <v>996</v>
      </c>
      <c r="H3365">
        <v>69</v>
      </c>
      <c r="I3365" s="101" t="s">
        <v>39</v>
      </c>
      <c r="J3365" s="1">
        <f>DATEVALUE(RIGHT(jaar_zip[[#This Row],[YYYYMMDD]],2)&amp;"-"&amp;MID(jaar_zip[[#This Row],[YYYYMMDD]],5,2)&amp;"-"&amp;LEFT(jaar_zip[[#This Row],[YYYYMMDD]],4))</f>
        <v>45361</v>
      </c>
      <c r="K3365" s="101" t="str">
        <f>IF(AND(VALUE(MONTH(jaar_zip[[#This Row],[Datum]]))=1,VALUE(WEEKNUM(jaar_zip[[#This Row],[Datum]],21))&gt;51),RIGHT(YEAR(jaar_zip[[#This Row],[Datum]])-1,2),RIGHT(YEAR(jaar_zip[[#This Row],[Datum]]),2))&amp;"-"&amp; TEXT(WEEKNUM(jaar_zip[[#This Row],[Datum]],21),"00")</f>
        <v>24-10</v>
      </c>
      <c r="L3365" s="101">
        <f>MONTH(jaar_zip[[#This Row],[Datum]])</f>
        <v>3</v>
      </c>
      <c r="M3365" s="101">
        <f>IF(ISNUMBER(jaar_zip[[#This Row],[etmaaltemperatuur]]),IF(jaar_zip[[#This Row],[etmaaltemperatuur]]&lt;stookgrens,stookgrens-jaar_zip[[#This Row],[etmaaltemperatuur]],0),"")</f>
        <v>8.5</v>
      </c>
      <c r="N3365" s="101">
        <f>IF(ISNUMBER(jaar_zip[[#This Row],[graaddagen]]),IF(OR(MONTH(jaar_zip[[#This Row],[Datum]])=1,MONTH(jaar_zip[[#This Row],[Datum]])=2,MONTH(jaar_zip[[#This Row],[Datum]])=11,MONTH(jaar_zip[[#This Row],[Datum]])=12),1.1,IF(OR(MONTH(jaar_zip[[#This Row],[Datum]])=3,MONTH(jaar_zip[[#This Row],[Datum]])=10),1,0.8))*jaar_zip[[#This Row],[graaddagen]],"")</f>
        <v>8.5</v>
      </c>
      <c r="O3365" s="101">
        <f>IF(ISNUMBER(jaar_zip[[#This Row],[etmaaltemperatuur]]),IF(jaar_zip[[#This Row],[etmaaltemperatuur]]&gt;stookgrens,jaar_zip[[#This Row],[etmaaltemperatuur]]-stookgrens,0),"")</f>
        <v>0</v>
      </c>
    </row>
    <row r="3366" spans="1:15" x14ac:dyDescent="0.3">
      <c r="A3366">
        <v>350</v>
      </c>
      <c r="B3366">
        <v>20240311</v>
      </c>
      <c r="C3366">
        <v>2.2999999999999998</v>
      </c>
      <c r="D3366">
        <v>7.7</v>
      </c>
      <c r="E3366">
        <v>214</v>
      </c>
      <c r="F3366">
        <v>15.9</v>
      </c>
      <c r="G3366">
        <v>1002.9</v>
      </c>
      <c r="H3366">
        <v>94</v>
      </c>
      <c r="I3366" s="101" t="s">
        <v>39</v>
      </c>
      <c r="J3366" s="1">
        <f>DATEVALUE(RIGHT(jaar_zip[[#This Row],[YYYYMMDD]],2)&amp;"-"&amp;MID(jaar_zip[[#This Row],[YYYYMMDD]],5,2)&amp;"-"&amp;LEFT(jaar_zip[[#This Row],[YYYYMMDD]],4))</f>
        <v>45362</v>
      </c>
      <c r="K3366" s="101" t="str">
        <f>IF(AND(VALUE(MONTH(jaar_zip[[#This Row],[Datum]]))=1,VALUE(WEEKNUM(jaar_zip[[#This Row],[Datum]],21))&gt;51),RIGHT(YEAR(jaar_zip[[#This Row],[Datum]])-1,2),RIGHT(YEAR(jaar_zip[[#This Row],[Datum]]),2))&amp;"-"&amp; TEXT(WEEKNUM(jaar_zip[[#This Row],[Datum]],21),"00")</f>
        <v>24-11</v>
      </c>
      <c r="L3366" s="101">
        <f>MONTH(jaar_zip[[#This Row],[Datum]])</f>
        <v>3</v>
      </c>
      <c r="M3366" s="101">
        <f>IF(ISNUMBER(jaar_zip[[#This Row],[etmaaltemperatuur]]),IF(jaar_zip[[#This Row],[etmaaltemperatuur]]&lt;stookgrens,stookgrens-jaar_zip[[#This Row],[etmaaltemperatuur]],0),"")</f>
        <v>10.3</v>
      </c>
      <c r="N3366" s="101">
        <f>IF(ISNUMBER(jaar_zip[[#This Row],[graaddagen]]),IF(OR(MONTH(jaar_zip[[#This Row],[Datum]])=1,MONTH(jaar_zip[[#This Row],[Datum]])=2,MONTH(jaar_zip[[#This Row],[Datum]])=11,MONTH(jaar_zip[[#This Row],[Datum]])=12),1.1,IF(OR(MONTH(jaar_zip[[#This Row],[Datum]])=3,MONTH(jaar_zip[[#This Row],[Datum]])=10),1,0.8))*jaar_zip[[#This Row],[graaddagen]],"")</f>
        <v>10.3</v>
      </c>
      <c r="O3366" s="101">
        <f>IF(ISNUMBER(jaar_zip[[#This Row],[etmaaltemperatuur]]),IF(jaar_zip[[#This Row],[etmaaltemperatuur]]&gt;stookgrens,jaar_zip[[#This Row],[etmaaltemperatuur]]-stookgrens,0),"")</f>
        <v>0</v>
      </c>
    </row>
    <row r="3367" spans="1:15" x14ac:dyDescent="0.3">
      <c r="A3367">
        <v>350</v>
      </c>
      <c r="B3367">
        <v>20240312</v>
      </c>
      <c r="C3367">
        <v>3.5</v>
      </c>
      <c r="D3367">
        <v>8.4</v>
      </c>
      <c r="E3367">
        <v>609</v>
      </c>
      <c r="F3367">
        <v>4.3</v>
      </c>
      <c r="G3367">
        <v>1013</v>
      </c>
      <c r="H3367">
        <v>91</v>
      </c>
      <c r="I3367" s="101" t="s">
        <v>39</v>
      </c>
      <c r="J3367" s="1">
        <f>DATEVALUE(RIGHT(jaar_zip[[#This Row],[YYYYMMDD]],2)&amp;"-"&amp;MID(jaar_zip[[#This Row],[YYYYMMDD]],5,2)&amp;"-"&amp;LEFT(jaar_zip[[#This Row],[YYYYMMDD]],4))</f>
        <v>45363</v>
      </c>
      <c r="K3367" s="101" t="str">
        <f>IF(AND(VALUE(MONTH(jaar_zip[[#This Row],[Datum]]))=1,VALUE(WEEKNUM(jaar_zip[[#This Row],[Datum]],21))&gt;51),RIGHT(YEAR(jaar_zip[[#This Row],[Datum]])-1,2),RIGHT(YEAR(jaar_zip[[#This Row],[Datum]]),2))&amp;"-"&amp; TEXT(WEEKNUM(jaar_zip[[#This Row],[Datum]],21),"00")</f>
        <v>24-11</v>
      </c>
      <c r="L3367" s="101">
        <f>MONTH(jaar_zip[[#This Row],[Datum]])</f>
        <v>3</v>
      </c>
      <c r="M3367" s="101">
        <f>IF(ISNUMBER(jaar_zip[[#This Row],[etmaaltemperatuur]]),IF(jaar_zip[[#This Row],[etmaaltemperatuur]]&lt;stookgrens,stookgrens-jaar_zip[[#This Row],[etmaaltemperatuur]],0),"")</f>
        <v>9.6</v>
      </c>
      <c r="N3367" s="101">
        <f>IF(ISNUMBER(jaar_zip[[#This Row],[graaddagen]]),IF(OR(MONTH(jaar_zip[[#This Row],[Datum]])=1,MONTH(jaar_zip[[#This Row],[Datum]])=2,MONTH(jaar_zip[[#This Row],[Datum]])=11,MONTH(jaar_zip[[#This Row],[Datum]])=12),1.1,IF(OR(MONTH(jaar_zip[[#This Row],[Datum]])=3,MONTH(jaar_zip[[#This Row],[Datum]])=10),1,0.8))*jaar_zip[[#This Row],[graaddagen]],"")</f>
        <v>9.6</v>
      </c>
      <c r="O3367" s="101">
        <f>IF(ISNUMBER(jaar_zip[[#This Row],[etmaaltemperatuur]]),IF(jaar_zip[[#This Row],[etmaaltemperatuur]]&gt;stookgrens,jaar_zip[[#This Row],[etmaaltemperatuur]]-stookgrens,0),"")</f>
        <v>0</v>
      </c>
    </row>
    <row r="3368" spans="1:15" x14ac:dyDescent="0.3">
      <c r="A3368">
        <v>350</v>
      </c>
      <c r="B3368">
        <v>20240313</v>
      </c>
      <c r="C3368">
        <v>3.4</v>
      </c>
      <c r="D3368">
        <v>11.3</v>
      </c>
      <c r="E3368">
        <v>280</v>
      </c>
      <c r="F3368">
        <v>1.8</v>
      </c>
      <c r="G3368">
        <v>1014.6</v>
      </c>
      <c r="H3368">
        <v>87</v>
      </c>
      <c r="I3368" s="101" t="s">
        <v>39</v>
      </c>
      <c r="J3368" s="1">
        <f>DATEVALUE(RIGHT(jaar_zip[[#This Row],[YYYYMMDD]],2)&amp;"-"&amp;MID(jaar_zip[[#This Row],[YYYYMMDD]],5,2)&amp;"-"&amp;LEFT(jaar_zip[[#This Row],[YYYYMMDD]],4))</f>
        <v>45364</v>
      </c>
      <c r="K3368" s="101" t="str">
        <f>IF(AND(VALUE(MONTH(jaar_zip[[#This Row],[Datum]]))=1,VALUE(WEEKNUM(jaar_zip[[#This Row],[Datum]],21))&gt;51),RIGHT(YEAR(jaar_zip[[#This Row],[Datum]])-1,2),RIGHT(YEAR(jaar_zip[[#This Row],[Datum]]),2))&amp;"-"&amp; TEXT(WEEKNUM(jaar_zip[[#This Row],[Datum]],21),"00")</f>
        <v>24-11</v>
      </c>
      <c r="L3368" s="101">
        <f>MONTH(jaar_zip[[#This Row],[Datum]])</f>
        <v>3</v>
      </c>
      <c r="M3368" s="101">
        <f>IF(ISNUMBER(jaar_zip[[#This Row],[etmaaltemperatuur]]),IF(jaar_zip[[#This Row],[etmaaltemperatuur]]&lt;stookgrens,stookgrens-jaar_zip[[#This Row],[etmaaltemperatuur]],0),"")</f>
        <v>6.6999999999999993</v>
      </c>
      <c r="N3368" s="101">
        <f>IF(ISNUMBER(jaar_zip[[#This Row],[graaddagen]]),IF(OR(MONTH(jaar_zip[[#This Row],[Datum]])=1,MONTH(jaar_zip[[#This Row],[Datum]])=2,MONTH(jaar_zip[[#This Row],[Datum]])=11,MONTH(jaar_zip[[#This Row],[Datum]])=12),1.1,IF(OR(MONTH(jaar_zip[[#This Row],[Datum]])=3,MONTH(jaar_zip[[#This Row],[Datum]])=10),1,0.8))*jaar_zip[[#This Row],[graaddagen]],"")</f>
        <v>6.6999999999999993</v>
      </c>
      <c r="O3368" s="101">
        <f>IF(ISNUMBER(jaar_zip[[#This Row],[etmaaltemperatuur]]),IF(jaar_zip[[#This Row],[etmaaltemperatuur]]&gt;stookgrens,jaar_zip[[#This Row],[etmaaltemperatuur]]-stookgrens,0),"")</f>
        <v>0</v>
      </c>
    </row>
    <row r="3369" spans="1:15" x14ac:dyDescent="0.3">
      <c r="A3369">
        <v>350</v>
      </c>
      <c r="B3369">
        <v>20240314</v>
      </c>
      <c r="C3369">
        <v>4.0999999999999996</v>
      </c>
      <c r="D3369">
        <v>12.6</v>
      </c>
      <c r="E3369">
        <v>1330</v>
      </c>
      <c r="F3369">
        <v>0</v>
      </c>
      <c r="G3369">
        <v>1010.6</v>
      </c>
      <c r="H3369">
        <v>75</v>
      </c>
      <c r="I3369" s="101" t="s">
        <v>39</v>
      </c>
      <c r="J3369" s="1">
        <f>DATEVALUE(RIGHT(jaar_zip[[#This Row],[YYYYMMDD]],2)&amp;"-"&amp;MID(jaar_zip[[#This Row],[YYYYMMDD]],5,2)&amp;"-"&amp;LEFT(jaar_zip[[#This Row],[YYYYMMDD]],4))</f>
        <v>45365</v>
      </c>
      <c r="K3369" s="101" t="str">
        <f>IF(AND(VALUE(MONTH(jaar_zip[[#This Row],[Datum]]))=1,VALUE(WEEKNUM(jaar_zip[[#This Row],[Datum]],21))&gt;51),RIGHT(YEAR(jaar_zip[[#This Row],[Datum]])-1,2),RIGHT(YEAR(jaar_zip[[#This Row],[Datum]]),2))&amp;"-"&amp; TEXT(WEEKNUM(jaar_zip[[#This Row],[Datum]],21),"00")</f>
        <v>24-11</v>
      </c>
      <c r="L3369" s="101">
        <f>MONTH(jaar_zip[[#This Row],[Datum]])</f>
        <v>3</v>
      </c>
      <c r="M3369" s="101">
        <f>IF(ISNUMBER(jaar_zip[[#This Row],[etmaaltemperatuur]]),IF(jaar_zip[[#This Row],[etmaaltemperatuur]]&lt;stookgrens,stookgrens-jaar_zip[[#This Row],[etmaaltemperatuur]],0),"")</f>
        <v>5.4</v>
      </c>
      <c r="N3369" s="101">
        <f>IF(ISNUMBER(jaar_zip[[#This Row],[graaddagen]]),IF(OR(MONTH(jaar_zip[[#This Row],[Datum]])=1,MONTH(jaar_zip[[#This Row],[Datum]])=2,MONTH(jaar_zip[[#This Row],[Datum]])=11,MONTH(jaar_zip[[#This Row],[Datum]])=12),1.1,IF(OR(MONTH(jaar_zip[[#This Row],[Datum]])=3,MONTH(jaar_zip[[#This Row],[Datum]])=10),1,0.8))*jaar_zip[[#This Row],[graaddagen]],"")</f>
        <v>5.4</v>
      </c>
      <c r="O3369" s="101">
        <f>IF(ISNUMBER(jaar_zip[[#This Row],[etmaaltemperatuur]]),IF(jaar_zip[[#This Row],[etmaaltemperatuur]]&gt;stookgrens,jaar_zip[[#This Row],[etmaaltemperatuur]]-stookgrens,0),"")</f>
        <v>0</v>
      </c>
    </row>
    <row r="3370" spans="1:15" x14ac:dyDescent="0.3">
      <c r="A3370">
        <v>350</v>
      </c>
      <c r="B3370">
        <v>20240315</v>
      </c>
      <c r="C3370">
        <v>4.2</v>
      </c>
      <c r="D3370">
        <v>13.1</v>
      </c>
      <c r="E3370">
        <v>756</v>
      </c>
      <c r="F3370">
        <v>0.6</v>
      </c>
      <c r="G3370">
        <v>1007.8</v>
      </c>
      <c r="H3370">
        <v>77</v>
      </c>
      <c r="I3370" s="101" t="s">
        <v>39</v>
      </c>
      <c r="J3370" s="1">
        <f>DATEVALUE(RIGHT(jaar_zip[[#This Row],[YYYYMMDD]],2)&amp;"-"&amp;MID(jaar_zip[[#This Row],[YYYYMMDD]],5,2)&amp;"-"&amp;LEFT(jaar_zip[[#This Row],[YYYYMMDD]],4))</f>
        <v>45366</v>
      </c>
      <c r="K3370" s="101" t="str">
        <f>IF(AND(VALUE(MONTH(jaar_zip[[#This Row],[Datum]]))=1,VALUE(WEEKNUM(jaar_zip[[#This Row],[Datum]],21))&gt;51),RIGHT(YEAR(jaar_zip[[#This Row],[Datum]])-1,2),RIGHT(YEAR(jaar_zip[[#This Row],[Datum]]),2))&amp;"-"&amp; TEXT(WEEKNUM(jaar_zip[[#This Row],[Datum]],21),"00")</f>
        <v>24-11</v>
      </c>
      <c r="L3370" s="101">
        <f>MONTH(jaar_zip[[#This Row],[Datum]])</f>
        <v>3</v>
      </c>
      <c r="M3370" s="101">
        <f>IF(ISNUMBER(jaar_zip[[#This Row],[etmaaltemperatuur]]),IF(jaar_zip[[#This Row],[etmaaltemperatuur]]&lt;stookgrens,stookgrens-jaar_zip[[#This Row],[etmaaltemperatuur]],0),"")</f>
        <v>4.9000000000000004</v>
      </c>
      <c r="N3370" s="101">
        <f>IF(ISNUMBER(jaar_zip[[#This Row],[graaddagen]]),IF(OR(MONTH(jaar_zip[[#This Row],[Datum]])=1,MONTH(jaar_zip[[#This Row],[Datum]])=2,MONTH(jaar_zip[[#This Row],[Datum]])=11,MONTH(jaar_zip[[#This Row],[Datum]])=12),1.1,IF(OR(MONTH(jaar_zip[[#This Row],[Datum]])=3,MONTH(jaar_zip[[#This Row],[Datum]])=10),1,0.8))*jaar_zip[[#This Row],[graaddagen]],"")</f>
        <v>4.9000000000000004</v>
      </c>
      <c r="O3370" s="101">
        <f>IF(ISNUMBER(jaar_zip[[#This Row],[etmaaltemperatuur]]),IF(jaar_zip[[#This Row],[etmaaltemperatuur]]&gt;stookgrens,jaar_zip[[#This Row],[etmaaltemperatuur]]-stookgrens,0),"")</f>
        <v>0</v>
      </c>
    </row>
    <row r="3371" spans="1:15" x14ac:dyDescent="0.3">
      <c r="A3371">
        <v>350</v>
      </c>
      <c r="B3371">
        <v>20240316</v>
      </c>
      <c r="C3371">
        <v>3</v>
      </c>
      <c r="D3371">
        <v>7.7</v>
      </c>
      <c r="E3371">
        <v>703</v>
      </c>
      <c r="F3371">
        <v>1.1000000000000001</v>
      </c>
      <c r="G3371">
        <v>1019.8</v>
      </c>
      <c r="H3371">
        <v>80</v>
      </c>
      <c r="I3371" s="101" t="s">
        <v>39</v>
      </c>
      <c r="J3371" s="1">
        <f>DATEVALUE(RIGHT(jaar_zip[[#This Row],[YYYYMMDD]],2)&amp;"-"&amp;MID(jaar_zip[[#This Row],[YYYYMMDD]],5,2)&amp;"-"&amp;LEFT(jaar_zip[[#This Row],[YYYYMMDD]],4))</f>
        <v>45367</v>
      </c>
      <c r="K3371" s="101" t="str">
        <f>IF(AND(VALUE(MONTH(jaar_zip[[#This Row],[Datum]]))=1,VALUE(WEEKNUM(jaar_zip[[#This Row],[Datum]],21))&gt;51),RIGHT(YEAR(jaar_zip[[#This Row],[Datum]])-1,2),RIGHT(YEAR(jaar_zip[[#This Row],[Datum]]),2))&amp;"-"&amp; TEXT(WEEKNUM(jaar_zip[[#This Row],[Datum]],21),"00")</f>
        <v>24-11</v>
      </c>
      <c r="L3371" s="101">
        <f>MONTH(jaar_zip[[#This Row],[Datum]])</f>
        <v>3</v>
      </c>
      <c r="M3371" s="101">
        <f>IF(ISNUMBER(jaar_zip[[#This Row],[etmaaltemperatuur]]),IF(jaar_zip[[#This Row],[etmaaltemperatuur]]&lt;stookgrens,stookgrens-jaar_zip[[#This Row],[etmaaltemperatuur]],0),"")</f>
        <v>10.3</v>
      </c>
      <c r="N3371" s="101">
        <f>IF(ISNUMBER(jaar_zip[[#This Row],[graaddagen]]),IF(OR(MONTH(jaar_zip[[#This Row],[Datum]])=1,MONTH(jaar_zip[[#This Row],[Datum]])=2,MONTH(jaar_zip[[#This Row],[Datum]])=11,MONTH(jaar_zip[[#This Row],[Datum]])=12),1.1,IF(OR(MONTH(jaar_zip[[#This Row],[Datum]])=3,MONTH(jaar_zip[[#This Row],[Datum]])=10),1,0.8))*jaar_zip[[#This Row],[graaddagen]],"")</f>
        <v>10.3</v>
      </c>
      <c r="O3371" s="101">
        <f>IF(ISNUMBER(jaar_zip[[#This Row],[etmaaltemperatuur]]),IF(jaar_zip[[#This Row],[etmaaltemperatuur]]&gt;stookgrens,jaar_zip[[#This Row],[etmaaltemperatuur]]-stookgrens,0),"")</f>
        <v>0</v>
      </c>
    </row>
    <row r="3372" spans="1:15" x14ac:dyDescent="0.3">
      <c r="A3372">
        <v>350</v>
      </c>
      <c r="B3372">
        <v>20240317</v>
      </c>
      <c r="C3372">
        <v>3.5</v>
      </c>
      <c r="D3372">
        <v>10.1</v>
      </c>
      <c r="E3372">
        <v>632</v>
      </c>
      <c r="F3372">
        <v>1.7</v>
      </c>
      <c r="G3372">
        <v>1018.9</v>
      </c>
      <c r="H3372">
        <v>82</v>
      </c>
      <c r="I3372" s="101" t="s">
        <v>39</v>
      </c>
      <c r="J3372" s="1">
        <f>DATEVALUE(RIGHT(jaar_zip[[#This Row],[YYYYMMDD]],2)&amp;"-"&amp;MID(jaar_zip[[#This Row],[YYYYMMDD]],5,2)&amp;"-"&amp;LEFT(jaar_zip[[#This Row],[YYYYMMDD]],4))</f>
        <v>45368</v>
      </c>
      <c r="K3372" s="101" t="str">
        <f>IF(AND(VALUE(MONTH(jaar_zip[[#This Row],[Datum]]))=1,VALUE(WEEKNUM(jaar_zip[[#This Row],[Datum]],21))&gt;51),RIGHT(YEAR(jaar_zip[[#This Row],[Datum]])-1,2),RIGHT(YEAR(jaar_zip[[#This Row],[Datum]]),2))&amp;"-"&amp; TEXT(WEEKNUM(jaar_zip[[#This Row],[Datum]],21),"00")</f>
        <v>24-11</v>
      </c>
      <c r="L3372" s="101">
        <f>MONTH(jaar_zip[[#This Row],[Datum]])</f>
        <v>3</v>
      </c>
      <c r="M3372" s="101">
        <f>IF(ISNUMBER(jaar_zip[[#This Row],[etmaaltemperatuur]]),IF(jaar_zip[[#This Row],[etmaaltemperatuur]]&lt;stookgrens,stookgrens-jaar_zip[[#This Row],[etmaaltemperatuur]],0),"")</f>
        <v>7.9</v>
      </c>
      <c r="N3372" s="101">
        <f>IF(ISNUMBER(jaar_zip[[#This Row],[graaddagen]]),IF(OR(MONTH(jaar_zip[[#This Row],[Datum]])=1,MONTH(jaar_zip[[#This Row],[Datum]])=2,MONTH(jaar_zip[[#This Row],[Datum]])=11,MONTH(jaar_zip[[#This Row],[Datum]])=12),1.1,IF(OR(MONTH(jaar_zip[[#This Row],[Datum]])=3,MONTH(jaar_zip[[#This Row],[Datum]])=10),1,0.8))*jaar_zip[[#This Row],[graaddagen]],"")</f>
        <v>7.9</v>
      </c>
      <c r="O3372" s="101">
        <f>IF(ISNUMBER(jaar_zip[[#This Row],[etmaaltemperatuur]]),IF(jaar_zip[[#This Row],[etmaaltemperatuur]]&gt;stookgrens,jaar_zip[[#This Row],[etmaaltemperatuur]]-stookgrens,0),"")</f>
        <v>0</v>
      </c>
    </row>
    <row r="3373" spans="1:15" x14ac:dyDescent="0.3">
      <c r="A3373">
        <v>350</v>
      </c>
      <c r="B3373">
        <v>20240318</v>
      </c>
      <c r="C3373">
        <v>2.2999999999999998</v>
      </c>
      <c r="D3373">
        <v>11.1</v>
      </c>
      <c r="E3373">
        <v>972</v>
      </c>
      <c r="F3373">
        <v>0</v>
      </c>
      <c r="G3373">
        <v>1016.1</v>
      </c>
      <c r="H3373">
        <v>84</v>
      </c>
      <c r="I3373" s="101" t="s">
        <v>39</v>
      </c>
      <c r="J3373" s="1">
        <f>DATEVALUE(RIGHT(jaar_zip[[#This Row],[YYYYMMDD]],2)&amp;"-"&amp;MID(jaar_zip[[#This Row],[YYYYMMDD]],5,2)&amp;"-"&amp;LEFT(jaar_zip[[#This Row],[YYYYMMDD]],4))</f>
        <v>45369</v>
      </c>
      <c r="K3373" s="101" t="str">
        <f>IF(AND(VALUE(MONTH(jaar_zip[[#This Row],[Datum]]))=1,VALUE(WEEKNUM(jaar_zip[[#This Row],[Datum]],21))&gt;51),RIGHT(YEAR(jaar_zip[[#This Row],[Datum]])-1,2),RIGHT(YEAR(jaar_zip[[#This Row],[Datum]]),2))&amp;"-"&amp; TEXT(WEEKNUM(jaar_zip[[#This Row],[Datum]],21),"00")</f>
        <v>24-12</v>
      </c>
      <c r="L3373" s="101">
        <f>MONTH(jaar_zip[[#This Row],[Datum]])</f>
        <v>3</v>
      </c>
      <c r="M3373" s="101">
        <f>IF(ISNUMBER(jaar_zip[[#This Row],[etmaaltemperatuur]]),IF(jaar_zip[[#This Row],[etmaaltemperatuur]]&lt;stookgrens,stookgrens-jaar_zip[[#This Row],[etmaaltemperatuur]],0),"")</f>
        <v>6.9</v>
      </c>
      <c r="N3373" s="101">
        <f>IF(ISNUMBER(jaar_zip[[#This Row],[graaddagen]]),IF(OR(MONTH(jaar_zip[[#This Row],[Datum]])=1,MONTH(jaar_zip[[#This Row],[Datum]])=2,MONTH(jaar_zip[[#This Row],[Datum]])=11,MONTH(jaar_zip[[#This Row],[Datum]])=12),1.1,IF(OR(MONTH(jaar_zip[[#This Row],[Datum]])=3,MONTH(jaar_zip[[#This Row],[Datum]])=10),1,0.8))*jaar_zip[[#This Row],[graaddagen]],"")</f>
        <v>6.9</v>
      </c>
      <c r="O3373" s="101">
        <f>IF(ISNUMBER(jaar_zip[[#This Row],[etmaaltemperatuur]]),IF(jaar_zip[[#This Row],[etmaaltemperatuur]]&gt;stookgrens,jaar_zip[[#This Row],[etmaaltemperatuur]]-stookgrens,0),"")</f>
        <v>0</v>
      </c>
    </row>
    <row r="3374" spans="1:15" x14ac:dyDescent="0.3">
      <c r="A3374">
        <v>350</v>
      </c>
      <c r="B3374">
        <v>20240319</v>
      </c>
      <c r="C3374">
        <v>2.7</v>
      </c>
      <c r="D3374">
        <v>11.6</v>
      </c>
      <c r="E3374">
        <v>1192</v>
      </c>
      <c r="F3374">
        <v>0</v>
      </c>
      <c r="G3374">
        <v>1018</v>
      </c>
      <c r="H3374">
        <v>78</v>
      </c>
      <c r="I3374" s="101" t="s">
        <v>39</v>
      </c>
      <c r="J3374" s="1">
        <f>DATEVALUE(RIGHT(jaar_zip[[#This Row],[YYYYMMDD]],2)&amp;"-"&amp;MID(jaar_zip[[#This Row],[YYYYMMDD]],5,2)&amp;"-"&amp;LEFT(jaar_zip[[#This Row],[YYYYMMDD]],4))</f>
        <v>45370</v>
      </c>
      <c r="K3374" s="101" t="str">
        <f>IF(AND(VALUE(MONTH(jaar_zip[[#This Row],[Datum]]))=1,VALUE(WEEKNUM(jaar_zip[[#This Row],[Datum]],21))&gt;51),RIGHT(YEAR(jaar_zip[[#This Row],[Datum]])-1,2),RIGHT(YEAR(jaar_zip[[#This Row],[Datum]]),2))&amp;"-"&amp; TEXT(WEEKNUM(jaar_zip[[#This Row],[Datum]],21),"00")</f>
        <v>24-12</v>
      </c>
      <c r="L3374" s="101">
        <f>MONTH(jaar_zip[[#This Row],[Datum]])</f>
        <v>3</v>
      </c>
      <c r="M3374" s="101">
        <f>IF(ISNUMBER(jaar_zip[[#This Row],[etmaaltemperatuur]]),IF(jaar_zip[[#This Row],[etmaaltemperatuur]]&lt;stookgrens,stookgrens-jaar_zip[[#This Row],[etmaaltemperatuur]],0),"")</f>
        <v>6.4</v>
      </c>
      <c r="N3374" s="101">
        <f>IF(ISNUMBER(jaar_zip[[#This Row],[graaddagen]]),IF(OR(MONTH(jaar_zip[[#This Row],[Datum]])=1,MONTH(jaar_zip[[#This Row],[Datum]])=2,MONTH(jaar_zip[[#This Row],[Datum]])=11,MONTH(jaar_zip[[#This Row],[Datum]])=12),1.1,IF(OR(MONTH(jaar_zip[[#This Row],[Datum]])=3,MONTH(jaar_zip[[#This Row],[Datum]])=10),1,0.8))*jaar_zip[[#This Row],[graaddagen]],"")</f>
        <v>6.4</v>
      </c>
      <c r="O3374" s="101">
        <f>IF(ISNUMBER(jaar_zip[[#This Row],[etmaaltemperatuur]]),IF(jaar_zip[[#This Row],[etmaaltemperatuur]]&gt;stookgrens,jaar_zip[[#This Row],[etmaaltemperatuur]]-stookgrens,0),"")</f>
        <v>0</v>
      </c>
    </row>
    <row r="3375" spans="1:15" x14ac:dyDescent="0.3">
      <c r="A3375">
        <v>350</v>
      </c>
      <c r="B3375">
        <v>20240320</v>
      </c>
      <c r="C3375">
        <v>1.3</v>
      </c>
      <c r="D3375">
        <v>11.9</v>
      </c>
      <c r="E3375">
        <v>1254</v>
      </c>
      <c r="F3375">
        <v>0</v>
      </c>
      <c r="G3375">
        <v>1019</v>
      </c>
      <c r="H3375">
        <v>80</v>
      </c>
      <c r="I3375" s="101" t="s">
        <v>39</v>
      </c>
      <c r="J3375" s="1">
        <f>DATEVALUE(RIGHT(jaar_zip[[#This Row],[YYYYMMDD]],2)&amp;"-"&amp;MID(jaar_zip[[#This Row],[YYYYMMDD]],5,2)&amp;"-"&amp;LEFT(jaar_zip[[#This Row],[YYYYMMDD]],4))</f>
        <v>45371</v>
      </c>
      <c r="K3375" s="101" t="str">
        <f>IF(AND(VALUE(MONTH(jaar_zip[[#This Row],[Datum]]))=1,VALUE(WEEKNUM(jaar_zip[[#This Row],[Datum]],21))&gt;51),RIGHT(YEAR(jaar_zip[[#This Row],[Datum]])-1,2),RIGHT(YEAR(jaar_zip[[#This Row],[Datum]]),2))&amp;"-"&amp; TEXT(WEEKNUM(jaar_zip[[#This Row],[Datum]],21),"00")</f>
        <v>24-12</v>
      </c>
      <c r="L3375" s="101">
        <f>MONTH(jaar_zip[[#This Row],[Datum]])</f>
        <v>3</v>
      </c>
      <c r="M3375" s="101">
        <f>IF(ISNUMBER(jaar_zip[[#This Row],[etmaaltemperatuur]]),IF(jaar_zip[[#This Row],[etmaaltemperatuur]]&lt;stookgrens,stookgrens-jaar_zip[[#This Row],[etmaaltemperatuur]],0),"")</f>
        <v>6.1</v>
      </c>
      <c r="N3375" s="101">
        <f>IF(ISNUMBER(jaar_zip[[#This Row],[graaddagen]]),IF(OR(MONTH(jaar_zip[[#This Row],[Datum]])=1,MONTH(jaar_zip[[#This Row],[Datum]])=2,MONTH(jaar_zip[[#This Row],[Datum]])=11,MONTH(jaar_zip[[#This Row],[Datum]])=12),1.1,IF(OR(MONTH(jaar_zip[[#This Row],[Datum]])=3,MONTH(jaar_zip[[#This Row],[Datum]])=10),1,0.8))*jaar_zip[[#This Row],[graaddagen]],"")</f>
        <v>6.1</v>
      </c>
      <c r="O3375" s="101">
        <f>IF(ISNUMBER(jaar_zip[[#This Row],[etmaaltemperatuur]]),IF(jaar_zip[[#This Row],[etmaaltemperatuur]]&gt;stookgrens,jaar_zip[[#This Row],[etmaaltemperatuur]]-stookgrens,0),"")</f>
        <v>0</v>
      </c>
    </row>
    <row r="3376" spans="1:15" x14ac:dyDescent="0.3">
      <c r="A3376">
        <v>350</v>
      </c>
      <c r="B3376">
        <v>20240321</v>
      </c>
      <c r="C3376">
        <v>2.9</v>
      </c>
      <c r="D3376">
        <v>9.6</v>
      </c>
      <c r="E3376">
        <v>578</v>
      </c>
      <c r="F3376">
        <v>0</v>
      </c>
      <c r="G3376">
        <v>1023.9</v>
      </c>
      <c r="H3376">
        <v>85</v>
      </c>
      <c r="I3376" s="101" t="s">
        <v>39</v>
      </c>
      <c r="J3376" s="1">
        <f>DATEVALUE(RIGHT(jaar_zip[[#This Row],[YYYYMMDD]],2)&amp;"-"&amp;MID(jaar_zip[[#This Row],[YYYYMMDD]],5,2)&amp;"-"&amp;LEFT(jaar_zip[[#This Row],[YYYYMMDD]],4))</f>
        <v>45372</v>
      </c>
      <c r="K3376" s="101" t="str">
        <f>IF(AND(VALUE(MONTH(jaar_zip[[#This Row],[Datum]]))=1,VALUE(WEEKNUM(jaar_zip[[#This Row],[Datum]],21))&gt;51),RIGHT(YEAR(jaar_zip[[#This Row],[Datum]])-1,2),RIGHT(YEAR(jaar_zip[[#This Row],[Datum]]),2))&amp;"-"&amp; TEXT(WEEKNUM(jaar_zip[[#This Row],[Datum]],21),"00")</f>
        <v>24-12</v>
      </c>
      <c r="L3376" s="101">
        <f>MONTH(jaar_zip[[#This Row],[Datum]])</f>
        <v>3</v>
      </c>
      <c r="M3376" s="101">
        <f>IF(ISNUMBER(jaar_zip[[#This Row],[etmaaltemperatuur]]),IF(jaar_zip[[#This Row],[etmaaltemperatuur]]&lt;stookgrens,stookgrens-jaar_zip[[#This Row],[etmaaltemperatuur]],0),"")</f>
        <v>8.4</v>
      </c>
      <c r="N3376" s="101">
        <f>IF(ISNUMBER(jaar_zip[[#This Row],[graaddagen]]),IF(OR(MONTH(jaar_zip[[#This Row],[Datum]])=1,MONTH(jaar_zip[[#This Row],[Datum]])=2,MONTH(jaar_zip[[#This Row],[Datum]])=11,MONTH(jaar_zip[[#This Row],[Datum]])=12),1.1,IF(OR(MONTH(jaar_zip[[#This Row],[Datum]])=3,MONTH(jaar_zip[[#This Row],[Datum]])=10),1,0.8))*jaar_zip[[#This Row],[graaddagen]],"")</f>
        <v>8.4</v>
      </c>
      <c r="O3376" s="101">
        <f>IF(ISNUMBER(jaar_zip[[#This Row],[etmaaltemperatuur]]),IF(jaar_zip[[#This Row],[etmaaltemperatuur]]&gt;stookgrens,jaar_zip[[#This Row],[etmaaltemperatuur]]-stookgrens,0),"")</f>
        <v>0</v>
      </c>
    </row>
    <row r="3377" spans="1:15" x14ac:dyDescent="0.3">
      <c r="A3377">
        <v>350</v>
      </c>
      <c r="B3377">
        <v>20240322</v>
      </c>
      <c r="C3377">
        <v>2.9</v>
      </c>
      <c r="D3377">
        <v>9.5</v>
      </c>
      <c r="E3377">
        <v>300</v>
      </c>
      <c r="F3377">
        <v>7.8</v>
      </c>
      <c r="G3377">
        <v>1016.3</v>
      </c>
      <c r="H3377">
        <v>90</v>
      </c>
      <c r="I3377" s="101" t="s">
        <v>39</v>
      </c>
      <c r="J3377" s="1">
        <f>DATEVALUE(RIGHT(jaar_zip[[#This Row],[YYYYMMDD]],2)&amp;"-"&amp;MID(jaar_zip[[#This Row],[YYYYMMDD]],5,2)&amp;"-"&amp;LEFT(jaar_zip[[#This Row],[YYYYMMDD]],4))</f>
        <v>45373</v>
      </c>
      <c r="K3377" s="101" t="str">
        <f>IF(AND(VALUE(MONTH(jaar_zip[[#This Row],[Datum]]))=1,VALUE(WEEKNUM(jaar_zip[[#This Row],[Datum]],21))&gt;51),RIGHT(YEAR(jaar_zip[[#This Row],[Datum]])-1,2),RIGHT(YEAR(jaar_zip[[#This Row],[Datum]]),2))&amp;"-"&amp; TEXT(WEEKNUM(jaar_zip[[#This Row],[Datum]],21),"00")</f>
        <v>24-12</v>
      </c>
      <c r="L3377" s="101">
        <f>MONTH(jaar_zip[[#This Row],[Datum]])</f>
        <v>3</v>
      </c>
      <c r="M3377" s="101">
        <f>IF(ISNUMBER(jaar_zip[[#This Row],[etmaaltemperatuur]]),IF(jaar_zip[[#This Row],[etmaaltemperatuur]]&lt;stookgrens,stookgrens-jaar_zip[[#This Row],[etmaaltemperatuur]],0),"")</f>
        <v>8.5</v>
      </c>
      <c r="N3377" s="101">
        <f>IF(ISNUMBER(jaar_zip[[#This Row],[graaddagen]]),IF(OR(MONTH(jaar_zip[[#This Row],[Datum]])=1,MONTH(jaar_zip[[#This Row],[Datum]])=2,MONTH(jaar_zip[[#This Row],[Datum]])=11,MONTH(jaar_zip[[#This Row],[Datum]])=12),1.1,IF(OR(MONTH(jaar_zip[[#This Row],[Datum]])=3,MONTH(jaar_zip[[#This Row],[Datum]])=10),1,0.8))*jaar_zip[[#This Row],[graaddagen]],"")</f>
        <v>8.5</v>
      </c>
      <c r="O3377" s="101">
        <f>IF(ISNUMBER(jaar_zip[[#This Row],[etmaaltemperatuur]]),IF(jaar_zip[[#This Row],[etmaaltemperatuur]]&gt;stookgrens,jaar_zip[[#This Row],[etmaaltemperatuur]]-stookgrens,0),"")</f>
        <v>0</v>
      </c>
    </row>
    <row r="3378" spans="1:15" x14ac:dyDescent="0.3">
      <c r="A3378">
        <v>350</v>
      </c>
      <c r="B3378">
        <v>20240323</v>
      </c>
      <c r="C3378">
        <v>3.8</v>
      </c>
      <c r="D3378">
        <v>5.4</v>
      </c>
      <c r="E3378">
        <v>924</v>
      </c>
      <c r="F3378">
        <v>5.5</v>
      </c>
      <c r="G3378">
        <v>1009.1</v>
      </c>
      <c r="H3378">
        <v>83</v>
      </c>
      <c r="I3378" s="101" t="s">
        <v>39</v>
      </c>
      <c r="J3378" s="1">
        <f>DATEVALUE(RIGHT(jaar_zip[[#This Row],[YYYYMMDD]],2)&amp;"-"&amp;MID(jaar_zip[[#This Row],[YYYYMMDD]],5,2)&amp;"-"&amp;LEFT(jaar_zip[[#This Row],[YYYYMMDD]],4))</f>
        <v>45374</v>
      </c>
      <c r="K3378" s="101" t="str">
        <f>IF(AND(VALUE(MONTH(jaar_zip[[#This Row],[Datum]]))=1,VALUE(WEEKNUM(jaar_zip[[#This Row],[Datum]],21))&gt;51),RIGHT(YEAR(jaar_zip[[#This Row],[Datum]])-1,2),RIGHT(YEAR(jaar_zip[[#This Row],[Datum]]),2))&amp;"-"&amp; TEXT(WEEKNUM(jaar_zip[[#This Row],[Datum]],21),"00")</f>
        <v>24-12</v>
      </c>
      <c r="L3378" s="101">
        <f>MONTH(jaar_zip[[#This Row],[Datum]])</f>
        <v>3</v>
      </c>
      <c r="M3378" s="101">
        <f>IF(ISNUMBER(jaar_zip[[#This Row],[etmaaltemperatuur]]),IF(jaar_zip[[#This Row],[etmaaltemperatuur]]&lt;stookgrens,stookgrens-jaar_zip[[#This Row],[etmaaltemperatuur]],0),"")</f>
        <v>12.6</v>
      </c>
      <c r="N3378" s="101">
        <f>IF(ISNUMBER(jaar_zip[[#This Row],[graaddagen]]),IF(OR(MONTH(jaar_zip[[#This Row],[Datum]])=1,MONTH(jaar_zip[[#This Row],[Datum]])=2,MONTH(jaar_zip[[#This Row],[Datum]])=11,MONTH(jaar_zip[[#This Row],[Datum]])=12),1.1,IF(OR(MONTH(jaar_zip[[#This Row],[Datum]])=3,MONTH(jaar_zip[[#This Row],[Datum]])=10),1,0.8))*jaar_zip[[#This Row],[graaddagen]],"")</f>
        <v>12.6</v>
      </c>
      <c r="O3378" s="101">
        <f>IF(ISNUMBER(jaar_zip[[#This Row],[etmaaltemperatuur]]),IF(jaar_zip[[#This Row],[etmaaltemperatuur]]&gt;stookgrens,jaar_zip[[#This Row],[etmaaltemperatuur]]-stookgrens,0),"")</f>
        <v>0</v>
      </c>
    </row>
    <row r="3379" spans="1:15" x14ac:dyDescent="0.3">
      <c r="A3379">
        <v>350</v>
      </c>
      <c r="B3379">
        <v>20240324</v>
      </c>
      <c r="C3379">
        <v>6.2</v>
      </c>
      <c r="D3379">
        <v>6.7</v>
      </c>
      <c r="E3379">
        <v>797</v>
      </c>
      <c r="F3379">
        <v>2</v>
      </c>
      <c r="G3379">
        <v>1006.1</v>
      </c>
      <c r="H3379">
        <v>80</v>
      </c>
      <c r="I3379" s="101" t="s">
        <v>39</v>
      </c>
      <c r="J3379" s="1">
        <f>DATEVALUE(RIGHT(jaar_zip[[#This Row],[YYYYMMDD]],2)&amp;"-"&amp;MID(jaar_zip[[#This Row],[YYYYMMDD]],5,2)&amp;"-"&amp;LEFT(jaar_zip[[#This Row],[YYYYMMDD]],4))</f>
        <v>45375</v>
      </c>
      <c r="K3379" s="101" t="str">
        <f>IF(AND(VALUE(MONTH(jaar_zip[[#This Row],[Datum]]))=1,VALUE(WEEKNUM(jaar_zip[[#This Row],[Datum]],21))&gt;51),RIGHT(YEAR(jaar_zip[[#This Row],[Datum]])-1,2),RIGHT(YEAR(jaar_zip[[#This Row],[Datum]]),2))&amp;"-"&amp; TEXT(WEEKNUM(jaar_zip[[#This Row],[Datum]],21),"00")</f>
        <v>24-12</v>
      </c>
      <c r="L3379" s="101">
        <f>MONTH(jaar_zip[[#This Row],[Datum]])</f>
        <v>3</v>
      </c>
      <c r="M3379" s="101">
        <f>IF(ISNUMBER(jaar_zip[[#This Row],[etmaaltemperatuur]]),IF(jaar_zip[[#This Row],[etmaaltemperatuur]]&lt;stookgrens,stookgrens-jaar_zip[[#This Row],[etmaaltemperatuur]],0),"")</f>
        <v>11.3</v>
      </c>
      <c r="N3379" s="101">
        <f>IF(ISNUMBER(jaar_zip[[#This Row],[graaddagen]]),IF(OR(MONTH(jaar_zip[[#This Row],[Datum]])=1,MONTH(jaar_zip[[#This Row],[Datum]])=2,MONTH(jaar_zip[[#This Row],[Datum]])=11,MONTH(jaar_zip[[#This Row],[Datum]])=12),1.1,IF(OR(MONTH(jaar_zip[[#This Row],[Datum]])=3,MONTH(jaar_zip[[#This Row],[Datum]])=10),1,0.8))*jaar_zip[[#This Row],[graaddagen]],"")</f>
        <v>11.3</v>
      </c>
      <c r="O3379" s="101">
        <f>IF(ISNUMBER(jaar_zip[[#This Row],[etmaaltemperatuur]]),IF(jaar_zip[[#This Row],[etmaaltemperatuur]]&gt;stookgrens,jaar_zip[[#This Row],[etmaaltemperatuur]]-stookgrens,0),"")</f>
        <v>0</v>
      </c>
    </row>
    <row r="3380" spans="1:15" x14ac:dyDescent="0.3">
      <c r="A3380">
        <v>350</v>
      </c>
      <c r="B3380">
        <v>20240325</v>
      </c>
      <c r="C3380">
        <v>2.9</v>
      </c>
      <c r="D3380">
        <v>6.9</v>
      </c>
      <c r="E3380">
        <v>1757</v>
      </c>
      <c r="F3380">
        <v>0</v>
      </c>
      <c r="G3380">
        <v>1003.9</v>
      </c>
      <c r="H3380">
        <v>70</v>
      </c>
      <c r="I3380" s="101" t="s">
        <v>39</v>
      </c>
      <c r="J3380" s="1">
        <f>DATEVALUE(RIGHT(jaar_zip[[#This Row],[YYYYMMDD]],2)&amp;"-"&amp;MID(jaar_zip[[#This Row],[YYYYMMDD]],5,2)&amp;"-"&amp;LEFT(jaar_zip[[#This Row],[YYYYMMDD]],4))</f>
        <v>45376</v>
      </c>
      <c r="K3380" s="101" t="str">
        <f>IF(AND(VALUE(MONTH(jaar_zip[[#This Row],[Datum]]))=1,VALUE(WEEKNUM(jaar_zip[[#This Row],[Datum]],21))&gt;51),RIGHT(YEAR(jaar_zip[[#This Row],[Datum]])-1,2),RIGHT(YEAR(jaar_zip[[#This Row],[Datum]]),2))&amp;"-"&amp; TEXT(WEEKNUM(jaar_zip[[#This Row],[Datum]],21),"00")</f>
        <v>24-13</v>
      </c>
      <c r="L3380" s="101">
        <f>MONTH(jaar_zip[[#This Row],[Datum]])</f>
        <v>3</v>
      </c>
      <c r="M3380" s="101">
        <f>IF(ISNUMBER(jaar_zip[[#This Row],[etmaaltemperatuur]]),IF(jaar_zip[[#This Row],[etmaaltemperatuur]]&lt;stookgrens,stookgrens-jaar_zip[[#This Row],[etmaaltemperatuur]],0),"")</f>
        <v>11.1</v>
      </c>
      <c r="N3380" s="101">
        <f>IF(ISNUMBER(jaar_zip[[#This Row],[graaddagen]]),IF(OR(MONTH(jaar_zip[[#This Row],[Datum]])=1,MONTH(jaar_zip[[#This Row],[Datum]])=2,MONTH(jaar_zip[[#This Row],[Datum]])=11,MONTH(jaar_zip[[#This Row],[Datum]])=12),1.1,IF(OR(MONTH(jaar_zip[[#This Row],[Datum]])=3,MONTH(jaar_zip[[#This Row],[Datum]])=10),1,0.8))*jaar_zip[[#This Row],[graaddagen]],"")</f>
        <v>11.1</v>
      </c>
      <c r="O3380" s="101">
        <f>IF(ISNUMBER(jaar_zip[[#This Row],[etmaaltemperatuur]]),IF(jaar_zip[[#This Row],[etmaaltemperatuur]]&gt;stookgrens,jaar_zip[[#This Row],[etmaaltemperatuur]]-stookgrens,0),"")</f>
        <v>0</v>
      </c>
    </row>
    <row r="3381" spans="1:15" x14ac:dyDescent="0.3">
      <c r="A3381">
        <v>350</v>
      </c>
      <c r="B3381">
        <v>20240326</v>
      </c>
      <c r="C3381">
        <v>3.5</v>
      </c>
      <c r="D3381">
        <v>9.6</v>
      </c>
      <c r="E3381">
        <v>778</v>
      </c>
      <c r="F3381">
        <v>-0.1</v>
      </c>
      <c r="G3381">
        <v>990.1</v>
      </c>
      <c r="H3381">
        <v>67</v>
      </c>
      <c r="I3381" s="101" t="s">
        <v>39</v>
      </c>
      <c r="J3381" s="1">
        <f>DATEVALUE(RIGHT(jaar_zip[[#This Row],[YYYYMMDD]],2)&amp;"-"&amp;MID(jaar_zip[[#This Row],[YYYYMMDD]],5,2)&amp;"-"&amp;LEFT(jaar_zip[[#This Row],[YYYYMMDD]],4))</f>
        <v>45377</v>
      </c>
      <c r="K3381" s="101" t="str">
        <f>IF(AND(VALUE(MONTH(jaar_zip[[#This Row],[Datum]]))=1,VALUE(WEEKNUM(jaar_zip[[#This Row],[Datum]],21))&gt;51),RIGHT(YEAR(jaar_zip[[#This Row],[Datum]])-1,2),RIGHT(YEAR(jaar_zip[[#This Row],[Datum]]),2))&amp;"-"&amp; TEXT(WEEKNUM(jaar_zip[[#This Row],[Datum]],21),"00")</f>
        <v>24-13</v>
      </c>
      <c r="L3381" s="101">
        <f>MONTH(jaar_zip[[#This Row],[Datum]])</f>
        <v>3</v>
      </c>
      <c r="M3381" s="101">
        <f>IF(ISNUMBER(jaar_zip[[#This Row],[etmaaltemperatuur]]),IF(jaar_zip[[#This Row],[etmaaltemperatuur]]&lt;stookgrens,stookgrens-jaar_zip[[#This Row],[etmaaltemperatuur]],0),"")</f>
        <v>8.4</v>
      </c>
      <c r="N3381" s="101">
        <f>IF(ISNUMBER(jaar_zip[[#This Row],[graaddagen]]),IF(OR(MONTH(jaar_zip[[#This Row],[Datum]])=1,MONTH(jaar_zip[[#This Row],[Datum]])=2,MONTH(jaar_zip[[#This Row],[Datum]])=11,MONTH(jaar_zip[[#This Row],[Datum]])=12),1.1,IF(OR(MONTH(jaar_zip[[#This Row],[Datum]])=3,MONTH(jaar_zip[[#This Row],[Datum]])=10),1,0.8))*jaar_zip[[#This Row],[graaddagen]],"")</f>
        <v>8.4</v>
      </c>
      <c r="O3381" s="101">
        <f>IF(ISNUMBER(jaar_zip[[#This Row],[etmaaltemperatuur]]),IF(jaar_zip[[#This Row],[etmaaltemperatuur]]&gt;stookgrens,jaar_zip[[#This Row],[etmaaltemperatuur]]-stookgrens,0),"")</f>
        <v>0</v>
      </c>
    </row>
    <row r="3382" spans="1:15" x14ac:dyDescent="0.3">
      <c r="A3382">
        <v>350</v>
      </c>
      <c r="B3382">
        <v>20240327</v>
      </c>
      <c r="C3382">
        <v>4.5</v>
      </c>
      <c r="D3382">
        <v>9.8000000000000007</v>
      </c>
      <c r="E3382">
        <v>1106</v>
      </c>
      <c r="F3382">
        <v>0.1</v>
      </c>
      <c r="G3382">
        <v>986.2</v>
      </c>
      <c r="H3382">
        <v>71</v>
      </c>
      <c r="I3382" s="101" t="s">
        <v>39</v>
      </c>
      <c r="J3382" s="1">
        <f>DATEVALUE(RIGHT(jaar_zip[[#This Row],[YYYYMMDD]],2)&amp;"-"&amp;MID(jaar_zip[[#This Row],[YYYYMMDD]],5,2)&amp;"-"&amp;LEFT(jaar_zip[[#This Row],[YYYYMMDD]],4))</f>
        <v>45378</v>
      </c>
      <c r="K3382" s="101" t="str">
        <f>IF(AND(VALUE(MONTH(jaar_zip[[#This Row],[Datum]]))=1,VALUE(WEEKNUM(jaar_zip[[#This Row],[Datum]],21))&gt;51),RIGHT(YEAR(jaar_zip[[#This Row],[Datum]])-1,2),RIGHT(YEAR(jaar_zip[[#This Row],[Datum]]),2))&amp;"-"&amp; TEXT(WEEKNUM(jaar_zip[[#This Row],[Datum]],21),"00")</f>
        <v>24-13</v>
      </c>
      <c r="L3382" s="101">
        <f>MONTH(jaar_zip[[#This Row],[Datum]])</f>
        <v>3</v>
      </c>
      <c r="M3382" s="101">
        <f>IF(ISNUMBER(jaar_zip[[#This Row],[etmaaltemperatuur]]),IF(jaar_zip[[#This Row],[etmaaltemperatuur]]&lt;stookgrens,stookgrens-jaar_zip[[#This Row],[etmaaltemperatuur]],0),"")</f>
        <v>8.1999999999999993</v>
      </c>
      <c r="N3382" s="101">
        <f>IF(ISNUMBER(jaar_zip[[#This Row],[graaddagen]]),IF(OR(MONTH(jaar_zip[[#This Row],[Datum]])=1,MONTH(jaar_zip[[#This Row],[Datum]])=2,MONTH(jaar_zip[[#This Row],[Datum]])=11,MONTH(jaar_zip[[#This Row],[Datum]])=12),1.1,IF(OR(MONTH(jaar_zip[[#This Row],[Datum]])=3,MONTH(jaar_zip[[#This Row],[Datum]])=10),1,0.8))*jaar_zip[[#This Row],[graaddagen]],"")</f>
        <v>8.1999999999999993</v>
      </c>
      <c r="O3382" s="101">
        <f>IF(ISNUMBER(jaar_zip[[#This Row],[etmaaltemperatuur]]),IF(jaar_zip[[#This Row],[etmaaltemperatuur]]&gt;stookgrens,jaar_zip[[#This Row],[etmaaltemperatuur]]-stookgrens,0),"")</f>
        <v>0</v>
      </c>
    </row>
    <row r="3383" spans="1:15" x14ac:dyDescent="0.3">
      <c r="A3383">
        <v>350</v>
      </c>
      <c r="B3383">
        <v>20240328</v>
      </c>
      <c r="C3383">
        <v>5.9</v>
      </c>
      <c r="D3383">
        <v>9.4</v>
      </c>
      <c r="E3383">
        <v>949</v>
      </c>
      <c r="F3383">
        <v>3.8</v>
      </c>
      <c r="G3383">
        <v>986.2</v>
      </c>
      <c r="H3383">
        <v>66</v>
      </c>
      <c r="I3383" s="101" t="s">
        <v>39</v>
      </c>
      <c r="J3383" s="1">
        <f>DATEVALUE(RIGHT(jaar_zip[[#This Row],[YYYYMMDD]],2)&amp;"-"&amp;MID(jaar_zip[[#This Row],[YYYYMMDD]],5,2)&amp;"-"&amp;LEFT(jaar_zip[[#This Row],[YYYYMMDD]],4))</f>
        <v>45379</v>
      </c>
      <c r="K3383" s="101" t="str">
        <f>IF(AND(VALUE(MONTH(jaar_zip[[#This Row],[Datum]]))=1,VALUE(WEEKNUM(jaar_zip[[#This Row],[Datum]],21))&gt;51),RIGHT(YEAR(jaar_zip[[#This Row],[Datum]])-1,2),RIGHT(YEAR(jaar_zip[[#This Row],[Datum]]),2))&amp;"-"&amp; TEXT(WEEKNUM(jaar_zip[[#This Row],[Datum]],21),"00")</f>
        <v>24-13</v>
      </c>
      <c r="L3383" s="101">
        <f>MONTH(jaar_zip[[#This Row],[Datum]])</f>
        <v>3</v>
      </c>
      <c r="M3383" s="101">
        <f>IF(ISNUMBER(jaar_zip[[#This Row],[etmaaltemperatuur]]),IF(jaar_zip[[#This Row],[etmaaltemperatuur]]&lt;stookgrens,stookgrens-jaar_zip[[#This Row],[etmaaltemperatuur]],0),"")</f>
        <v>8.6</v>
      </c>
      <c r="N3383" s="101">
        <f>IF(ISNUMBER(jaar_zip[[#This Row],[graaddagen]]),IF(OR(MONTH(jaar_zip[[#This Row],[Datum]])=1,MONTH(jaar_zip[[#This Row],[Datum]])=2,MONTH(jaar_zip[[#This Row],[Datum]])=11,MONTH(jaar_zip[[#This Row],[Datum]])=12),1.1,IF(OR(MONTH(jaar_zip[[#This Row],[Datum]])=3,MONTH(jaar_zip[[#This Row],[Datum]])=10),1,0.8))*jaar_zip[[#This Row],[graaddagen]],"")</f>
        <v>8.6</v>
      </c>
      <c r="O3383" s="101">
        <f>IF(ISNUMBER(jaar_zip[[#This Row],[etmaaltemperatuur]]),IF(jaar_zip[[#This Row],[etmaaltemperatuur]]&gt;stookgrens,jaar_zip[[#This Row],[etmaaltemperatuur]]-stookgrens,0),"")</f>
        <v>0</v>
      </c>
    </row>
    <row r="3384" spans="1:15" x14ac:dyDescent="0.3">
      <c r="A3384">
        <v>350</v>
      </c>
      <c r="B3384">
        <v>20240329</v>
      </c>
      <c r="C3384">
        <v>4.8</v>
      </c>
      <c r="D3384">
        <v>11</v>
      </c>
      <c r="E3384">
        <v>1065</v>
      </c>
      <c r="F3384">
        <v>0.4</v>
      </c>
      <c r="G3384">
        <v>993.3</v>
      </c>
      <c r="H3384">
        <v>70</v>
      </c>
      <c r="I3384" s="101" t="s">
        <v>39</v>
      </c>
      <c r="J3384" s="1">
        <f>DATEVALUE(RIGHT(jaar_zip[[#This Row],[YYYYMMDD]],2)&amp;"-"&amp;MID(jaar_zip[[#This Row],[YYYYMMDD]],5,2)&amp;"-"&amp;LEFT(jaar_zip[[#This Row],[YYYYMMDD]],4))</f>
        <v>45380</v>
      </c>
      <c r="K3384" s="101" t="str">
        <f>IF(AND(VALUE(MONTH(jaar_zip[[#This Row],[Datum]]))=1,VALUE(WEEKNUM(jaar_zip[[#This Row],[Datum]],21))&gt;51),RIGHT(YEAR(jaar_zip[[#This Row],[Datum]])-1,2),RIGHT(YEAR(jaar_zip[[#This Row],[Datum]]),2))&amp;"-"&amp; TEXT(WEEKNUM(jaar_zip[[#This Row],[Datum]],21),"00")</f>
        <v>24-13</v>
      </c>
      <c r="L3384" s="101">
        <f>MONTH(jaar_zip[[#This Row],[Datum]])</f>
        <v>3</v>
      </c>
      <c r="M3384" s="101">
        <f>IF(ISNUMBER(jaar_zip[[#This Row],[etmaaltemperatuur]]),IF(jaar_zip[[#This Row],[etmaaltemperatuur]]&lt;stookgrens,stookgrens-jaar_zip[[#This Row],[etmaaltemperatuur]],0),"")</f>
        <v>7</v>
      </c>
      <c r="N3384" s="101">
        <f>IF(ISNUMBER(jaar_zip[[#This Row],[graaddagen]]),IF(OR(MONTH(jaar_zip[[#This Row],[Datum]])=1,MONTH(jaar_zip[[#This Row],[Datum]])=2,MONTH(jaar_zip[[#This Row],[Datum]])=11,MONTH(jaar_zip[[#This Row],[Datum]])=12),1.1,IF(OR(MONTH(jaar_zip[[#This Row],[Datum]])=3,MONTH(jaar_zip[[#This Row],[Datum]])=10),1,0.8))*jaar_zip[[#This Row],[graaddagen]],"")</f>
        <v>7</v>
      </c>
      <c r="O3384" s="101">
        <f>IF(ISNUMBER(jaar_zip[[#This Row],[etmaaltemperatuur]]),IF(jaar_zip[[#This Row],[etmaaltemperatuur]]&gt;stookgrens,jaar_zip[[#This Row],[etmaaltemperatuur]]-stookgrens,0),"")</f>
        <v>0</v>
      </c>
    </row>
    <row r="3385" spans="1:15" x14ac:dyDescent="0.3">
      <c r="A3385">
        <v>350</v>
      </c>
      <c r="B3385">
        <v>20240330</v>
      </c>
      <c r="C3385">
        <v>2</v>
      </c>
      <c r="D3385">
        <v>9.1999999999999993</v>
      </c>
      <c r="E3385">
        <v>421</v>
      </c>
      <c r="F3385">
        <v>1.2</v>
      </c>
      <c r="G3385">
        <v>996.9</v>
      </c>
      <c r="H3385">
        <v>92</v>
      </c>
      <c r="I3385" s="101" t="s">
        <v>39</v>
      </c>
      <c r="J3385" s="1">
        <f>DATEVALUE(RIGHT(jaar_zip[[#This Row],[YYYYMMDD]],2)&amp;"-"&amp;MID(jaar_zip[[#This Row],[YYYYMMDD]],5,2)&amp;"-"&amp;LEFT(jaar_zip[[#This Row],[YYYYMMDD]],4))</f>
        <v>45381</v>
      </c>
      <c r="K3385" s="101" t="str">
        <f>IF(AND(VALUE(MONTH(jaar_zip[[#This Row],[Datum]]))=1,VALUE(WEEKNUM(jaar_zip[[#This Row],[Datum]],21))&gt;51),RIGHT(YEAR(jaar_zip[[#This Row],[Datum]])-1,2),RIGHT(YEAR(jaar_zip[[#This Row],[Datum]]),2))&amp;"-"&amp; TEXT(WEEKNUM(jaar_zip[[#This Row],[Datum]],21),"00")</f>
        <v>24-13</v>
      </c>
      <c r="L3385" s="101">
        <f>MONTH(jaar_zip[[#This Row],[Datum]])</f>
        <v>3</v>
      </c>
      <c r="M3385" s="101">
        <f>IF(ISNUMBER(jaar_zip[[#This Row],[etmaaltemperatuur]]),IF(jaar_zip[[#This Row],[etmaaltemperatuur]]&lt;stookgrens,stookgrens-jaar_zip[[#This Row],[etmaaltemperatuur]],0),"")</f>
        <v>8.8000000000000007</v>
      </c>
      <c r="N3385" s="101">
        <f>IF(ISNUMBER(jaar_zip[[#This Row],[graaddagen]]),IF(OR(MONTH(jaar_zip[[#This Row],[Datum]])=1,MONTH(jaar_zip[[#This Row],[Datum]])=2,MONTH(jaar_zip[[#This Row],[Datum]])=11,MONTH(jaar_zip[[#This Row],[Datum]])=12),1.1,IF(OR(MONTH(jaar_zip[[#This Row],[Datum]])=3,MONTH(jaar_zip[[#This Row],[Datum]])=10),1,0.8))*jaar_zip[[#This Row],[graaddagen]],"")</f>
        <v>8.8000000000000007</v>
      </c>
      <c r="O3385" s="101">
        <f>IF(ISNUMBER(jaar_zip[[#This Row],[etmaaltemperatuur]]),IF(jaar_zip[[#This Row],[etmaaltemperatuur]]&gt;stookgrens,jaar_zip[[#This Row],[etmaaltemperatuur]]-stookgrens,0),"")</f>
        <v>0</v>
      </c>
    </row>
    <row r="3386" spans="1:15" x14ac:dyDescent="0.3">
      <c r="A3386">
        <v>350</v>
      </c>
      <c r="B3386">
        <v>20240331</v>
      </c>
      <c r="C3386">
        <v>3.1</v>
      </c>
      <c r="D3386">
        <v>10.8</v>
      </c>
      <c r="E3386">
        <v>897</v>
      </c>
      <c r="F3386">
        <v>4.4000000000000004</v>
      </c>
      <c r="G3386">
        <v>995.7</v>
      </c>
      <c r="H3386">
        <v>88</v>
      </c>
      <c r="I3386" s="101" t="s">
        <v>39</v>
      </c>
      <c r="J3386" s="1">
        <f>DATEVALUE(RIGHT(jaar_zip[[#This Row],[YYYYMMDD]],2)&amp;"-"&amp;MID(jaar_zip[[#This Row],[YYYYMMDD]],5,2)&amp;"-"&amp;LEFT(jaar_zip[[#This Row],[YYYYMMDD]],4))</f>
        <v>45382</v>
      </c>
      <c r="K3386" s="101" t="str">
        <f>IF(AND(VALUE(MONTH(jaar_zip[[#This Row],[Datum]]))=1,VALUE(WEEKNUM(jaar_zip[[#This Row],[Datum]],21))&gt;51),RIGHT(YEAR(jaar_zip[[#This Row],[Datum]])-1,2),RIGHT(YEAR(jaar_zip[[#This Row],[Datum]]),2))&amp;"-"&amp; TEXT(WEEKNUM(jaar_zip[[#This Row],[Datum]],21),"00")</f>
        <v>24-13</v>
      </c>
      <c r="L3386" s="101">
        <f>MONTH(jaar_zip[[#This Row],[Datum]])</f>
        <v>3</v>
      </c>
      <c r="M3386" s="101">
        <f>IF(ISNUMBER(jaar_zip[[#This Row],[etmaaltemperatuur]]),IF(jaar_zip[[#This Row],[etmaaltemperatuur]]&lt;stookgrens,stookgrens-jaar_zip[[#This Row],[etmaaltemperatuur]],0),"")</f>
        <v>7.1999999999999993</v>
      </c>
      <c r="N3386" s="101">
        <f>IF(ISNUMBER(jaar_zip[[#This Row],[graaddagen]]),IF(OR(MONTH(jaar_zip[[#This Row],[Datum]])=1,MONTH(jaar_zip[[#This Row],[Datum]])=2,MONTH(jaar_zip[[#This Row],[Datum]])=11,MONTH(jaar_zip[[#This Row],[Datum]])=12),1.1,IF(OR(MONTH(jaar_zip[[#This Row],[Datum]])=3,MONTH(jaar_zip[[#This Row],[Datum]])=10),1,0.8))*jaar_zip[[#This Row],[graaddagen]],"")</f>
        <v>7.1999999999999993</v>
      </c>
      <c r="O3386" s="101">
        <f>IF(ISNUMBER(jaar_zip[[#This Row],[etmaaltemperatuur]]),IF(jaar_zip[[#This Row],[etmaaltemperatuur]]&gt;stookgrens,jaar_zip[[#This Row],[etmaaltemperatuur]]-stookgrens,0),"")</f>
        <v>0</v>
      </c>
    </row>
    <row r="3387" spans="1:15" x14ac:dyDescent="0.3">
      <c r="A3387">
        <v>350</v>
      </c>
      <c r="B3387">
        <v>20240401</v>
      </c>
      <c r="C3387">
        <v>3</v>
      </c>
      <c r="D3387">
        <v>10.1</v>
      </c>
      <c r="E3387">
        <v>928</v>
      </c>
      <c r="F3387">
        <v>0</v>
      </c>
      <c r="G3387">
        <v>997</v>
      </c>
      <c r="H3387">
        <v>80</v>
      </c>
      <c r="I3387" s="101" t="s">
        <v>39</v>
      </c>
      <c r="J3387" s="1">
        <f>DATEVALUE(RIGHT(jaar_zip[[#This Row],[YYYYMMDD]],2)&amp;"-"&amp;MID(jaar_zip[[#This Row],[YYYYMMDD]],5,2)&amp;"-"&amp;LEFT(jaar_zip[[#This Row],[YYYYMMDD]],4))</f>
        <v>45383</v>
      </c>
      <c r="K3387" s="101" t="str">
        <f>IF(AND(VALUE(MONTH(jaar_zip[[#This Row],[Datum]]))=1,VALUE(WEEKNUM(jaar_zip[[#This Row],[Datum]],21))&gt;51),RIGHT(YEAR(jaar_zip[[#This Row],[Datum]])-1,2),RIGHT(YEAR(jaar_zip[[#This Row],[Datum]]),2))&amp;"-"&amp; TEXT(WEEKNUM(jaar_zip[[#This Row],[Datum]],21),"00")</f>
        <v>24-14</v>
      </c>
      <c r="L3387" s="101">
        <f>MONTH(jaar_zip[[#This Row],[Datum]])</f>
        <v>4</v>
      </c>
      <c r="M3387" s="101">
        <f>IF(ISNUMBER(jaar_zip[[#This Row],[etmaaltemperatuur]]),IF(jaar_zip[[#This Row],[etmaaltemperatuur]]&lt;stookgrens,stookgrens-jaar_zip[[#This Row],[etmaaltemperatuur]],0),"")</f>
        <v>7.9</v>
      </c>
      <c r="N3387" s="101">
        <f>IF(ISNUMBER(jaar_zip[[#This Row],[graaddagen]]),IF(OR(MONTH(jaar_zip[[#This Row],[Datum]])=1,MONTH(jaar_zip[[#This Row],[Datum]])=2,MONTH(jaar_zip[[#This Row],[Datum]])=11,MONTH(jaar_zip[[#This Row],[Datum]])=12),1.1,IF(OR(MONTH(jaar_zip[[#This Row],[Datum]])=3,MONTH(jaar_zip[[#This Row],[Datum]])=10),1,0.8))*jaar_zip[[#This Row],[graaddagen]],"")</f>
        <v>6.32</v>
      </c>
      <c r="O3387" s="101">
        <f>IF(ISNUMBER(jaar_zip[[#This Row],[etmaaltemperatuur]]),IF(jaar_zip[[#This Row],[etmaaltemperatuur]]&gt;stookgrens,jaar_zip[[#This Row],[etmaaltemperatuur]]-stookgrens,0),"")</f>
        <v>0</v>
      </c>
    </row>
    <row r="3388" spans="1:15" x14ac:dyDescent="0.3">
      <c r="A3388">
        <v>350</v>
      </c>
      <c r="B3388">
        <v>20240402</v>
      </c>
      <c r="C3388">
        <v>3.9</v>
      </c>
      <c r="D3388">
        <v>9.8000000000000007</v>
      </c>
      <c r="E3388">
        <v>602</v>
      </c>
      <c r="F3388">
        <v>6.8</v>
      </c>
      <c r="G3388">
        <v>1005.7</v>
      </c>
      <c r="H3388">
        <v>85</v>
      </c>
      <c r="I3388" s="101" t="s">
        <v>39</v>
      </c>
      <c r="J3388" s="1">
        <f>DATEVALUE(RIGHT(jaar_zip[[#This Row],[YYYYMMDD]],2)&amp;"-"&amp;MID(jaar_zip[[#This Row],[YYYYMMDD]],5,2)&amp;"-"&amp;LEFT(jaar_zip[[#This Row],[YYYYMMDD]],4))</f>
        <v>45384</v>
      </c>
      <c r="K3388" s="101" t="str">
        <f>IF(AND(VALUE(MONTH(jaar_zip[[#This Row],[Datum]]))=1,VALUE(WEEKNUM(jaar_zip[[#This Row],[Datum]],21))&gt;51),RIGHT(YEAR(jaar_zip[[#This Row],[Datum]])-1,2),RIGHT(YEAR(jaar_zip[[#This Row],[Datum]]),2))&amp;"-"&amp; TEXT(WEEKNUM(jaar_zip[[#This Row],[Datum]],21),"00")</f>
        <v>24-14</v>
      </c>
      <c r="L3388" s="101">
        <f>MONTH(jaar_zip[[#This Row],[Datum]])</f>
        <v>4</v>
      </c>
      <c r="M3388" s="101">
        <f>IF(ISNUMBER(jaar_zip[[#This Row],[etmaaltemperatuur]]),IF(jaar_zip[[#This Row],[etmaaltemperatuur]]&lt;stookgrens,stookgrens-jaar_zip[[#This Row],[etmaaltemperatuur]],0),"")</f>
        <v>8.1999999999999993</v>
      </c>
      <c r="N3388" s="101">
        <f>IF(ISNUMBER(jaar_zip[[#This Row],[graaddagen]]),IF(OR(MONTH(jaar_zip[[#This Row],[Datum]])=1,MONTH(jaar_zip[[#This Row],[Datum]])=2,MONTH(jaar_zip[[#This Row],[Datum]])=11,MONTH(jaar_zip[[#This Row],[Datum]])=12),1.1,IF(OR(MONTH(jaar_zip[[#This Row],[Datum]])=3,MONTH(jaar_zip[[#This Row],[Datum]])=10),1,0.8))*jaar_zip[[#This Row],[graaddagen]],"")</f>
        <v>6.56</v>
      </c>
      <c r="O3388" s="101">
        <f>IF(ISNUMBER(jaar_zip[[#This Row],[etmaaltemperatuur]]),IF(jaar_zip[[#This Row],[etmaaltemperatuur]]&gt;stookgrens,jaar_zip[[#This Row],[etmaaltemperatuur]]-stookgrens,0),"")</f>
        <v>0</v>
      </c>
    </row>
    <row r="3389" spans="1:15" x14ac:dyDescent="0.3">
      <c r="A3389">
        <v>350</v>
      </c>
      <c r="B3389">
        <v>20240403</v>
      </c>
      <c r="C3389">
        <v>4.7</v>
      </c>
      <c r="D3389">
        <v>11.3</v>
      </c>
      <c r="E3389">
        <v>687</v>
      </c>
      <c r="F3389">
        <v>4.0999999999999996</v>
      </c>
      <c r="G3389">
        <v>1004.3</v>
      </c>
      <c r="H3389">
        <v>84</v>
      </c>
      <c r="I3389" s="101" t="s">
        <v>39</v>
      </c>
      <c r="J3389" s="1">
        <f>DATEVALUE(RIGHT(jaar_zip[[#This Row],[YYYYMMDD]],2)&amp;"-"&amp;MID(jaar_zip[[#This Row],[YYYYMMDD]],5,2)&amp;"-"&amp;LEFT(jaar_zip[[#This Row],[YYYYMMDD]],4))</f>
        <v>45385</v>
      </c>
      <c r="K3389" s="101" t="str">
        <f>IF(AND(VALUE(MONTH(jaar_zip[[#This Row],[Datum]]))=1,VALUE(WEEKNUM(jaar_zip[[#This Row],[Datum]],21))&gt;51),RIGHT(YEAR(jaar_zip[[#This Row],[Datum]])-1,2),RIGHT(YEAR(jaar_zip[[#This Row],[Datum]]),2))&amp;"-"&amp; TEXT(WEEKNUM(jaar_zip[[#This Row],[Datum]],21),"00")</f>
        <v>24-14</v>
      </c>
      <c r="L3389" s="101">
        <f>MONTH(jaar_zip[[#This Row],[Datum]])</f>
        <v>4</v>
      </c>
      <c r="M3389" s="101">
        <f>IF(ISNUMBER(jaar_zip[[#This Row],[etmaaltemperatuur]]),IF(jaar_zip[[#This Row],[etmaaltemperatuur]]&lt;stookgrens,stookgrens-jaar_zip[[#This Row],[etmaaltemperatuur]],0),"")</f>
        <v>6.6999999999999993</v>
      </c>
      <c r="N3389" s="101">
        <f>IF(ISNUMBER(jaar_zip[[#This Row],[graaddagen]]),IF(OR(MONTH(jaar_zip[[#This Row],[Datum]])=1,MONTH(jaar_zip[[#This Row],[Datum]])=2,MONTH(jaar_zip[[#This Row],[Datum]])=11,MONTH(jaar_zip[[#This Row],[Datum]])=12),1.1,IF(OR(MONTH(jaar_zip[[#This Row],[Datum]])=3,MONTH(jaar_zip[[#This Row],[Datum]])=10),1,0.8))*jaar_zip[[#This Row],[graaddagen]],"")</f>
        <v>5.3599999999999994</v>
      </c>
      <c r="O3389" s="101">
        <f>IF(ISNUMBER(jaar_zip[[#This Row],[etmaaltemperatuur]]),IF(jaar_zip[[#This Row],[etmaaltemperatuur]]&gt;stookgrens,jaar_zip[[#This Row],[etmaaltemperatuur]]-stookgrens,0),"")</f>
        <v>0</v>
      </c>
    </row>
    <row r="3390" spans="1:15" x14ac:dyDescent="0.3">
      <c r="A3390">
        <v>350</v>
      </c>
      <c r="B3390">
        <v>20240404</v>
      </c>
      <c r="C3390">
        <v>5.3</v>
      </c>
      <c r="D3390">
        <v>12.4</v>
      </c>
      <c r="E3390">
        <v>1068</v>
      </c>
      <c r="F3390">
        <v>8.6</v>
      </c>
      <c r="G3390">
        <v>1005.9</v>
      </c>
      <c r="H3390">
        <v>80</v>
      </c>
      <c r="I3390" s="101" t="s">
        <v>39</v>
      </c>
      <c r="J3390" s="1">
        <f>DATEVALUE(RIGHT(jaar_zip[[#This Row],[YYYYMMDD]],2)&amp;"-"&amp;MID(jaar_zip[[#This Row],[YYYYMMDD]],5,2)&amp;"-"&amp;LEFT(jaar_zip[[#This Row],[YYYYMMDD]],4))</f>
        <v>45386</v>
      </c>
      <c r="K3390" s="101" t="str">
        <f>IF(AND(VALUE(MONTH(jaar_zip[[#This Row],[Datum]]))=1,VALUE(WEEKNUM(jaar_zip[[#This Row],[Datum]],21))&gt;51),RIGHT(YEAR(jaar_zip[[#This Row],[Datum]])-1,2),RIGHT(YEAR(jaar_zip[[#This Row],[Datum]]),2))&amp;"-"&amp; TEXT(WEEKNUM(jaar_zip[[#This Row],[Datum]],21),"00")</f>
        <v>24-14</v>
      </c>
      <c r="L3390" s="101">
        <f>MONTH(jaar_zip[[#This Row],[Datum]])</f>
        <v>4</v>
      </c>
      <c r="M3390" s="101">
        <f>IF(ISNUMBER(jaar_zip[[#This Row],[etmaaltemperatuur]]),IF(jaar_zip[[#This Row],[etmaaltemperatuur]]&lt;stookgrens,stookgrens-jaar_zip[[#This Row],[etmaaltemperatuur]],0),"")</f>
        <v>5.6</v>
      </c>
      <c r="N3390" s="101">
        <f>IF(ISNUMBER(jaar_zip[[#This Row],[graaddagen]]),IF(OR(MONTH(jaar_zip[[#This Row],[Datum]])=1,MONTH(jaar_zip[[#This Row],[Datum]])=2,MONTH(jaar_zip[[#This Row],[Datum]])=11,MONTH(jaar_zip[[#This Row],[Datum]])=12),1.1,IF(OR(MONTH(jaar_zip[[#This Row],[Datum]])=3,MONTH(jaar_zip[[#This Row],[Datum]])=10),1,0.8))*jaar_zip[[#This Row],[graaddagen]],"")</f>
        <v>4.4799999999999995</v>
      </c>
      <c r="O3390" s="101">
        <f>IF(ISNUMBER(jaar_zip[[#This Row],[etmaaltemperatuur]]),IF(jaar_zip[[#This Row],[etmaaltemperatuur]]&gt;stookgrens,jaar_zip[[#This Row],[etmaaltemperatuur]]-stookgrens,0),"")</f>
        <v>0</v>
      </c>
    </row>
    <row r="3391" spans="1:15" x14ac:dyDescent="0.3">
      <c r="A3391">
        <v>350</v>
      </c>
      <c r="B3391">
        <v>20240405</v>
      </c>
      <c r="C3391">
        <v>4.4000000000000004</v>
      </c>
      <c r="D3391">
        <v>14.8</v>
      </c>
      <c r="E3391">
        <v>911</v>
      </c>
      <c r="F3391">
        <v>0.9</v>
      </c>
      <c r="G3391">
        <v>1008.5</v>
      </c>
      <c r="H3391">
        <v>77</v>
      </c>
      <c r="I3391" s="101" t="s">
        <v>39</v>
      </c>
      <c r="J3391" s="1">
        <f>DATEVALUE(RIGHT(jaar_zip[[#This Row],[YYYYMMDD]],2)&amp;"-"&amp;MID(jaar_zip[[#This Row],[YYYYMMDD]],5,2)&amp;"-"&amp;LEFT(jaar_zip[[#This Row],[YYYYMMDD]],4))</f>
        <v>45387</v>
      </c>
      <c r="K3391" s="101" t="str">
        <f>IF(AND(VALUE(MONTH(jaar_zip[[#This Row],[Datum]]))=1,VALUE(WEEKNUM(jaar_zip[[#This Row],[Datum]],21))&gt;51),RIGHT(YEAR(jaar_zip[[#This Row],[Datum]])-1,2),RIGHT(YEAR(jaar_zip[[#This Row],[Datum]]),2))&amp;"-"&amp; TEXT(WEEKNUM(jaar_zip[[#This Row],[Datum]],21),"00")</f>
        <v>24-14</v>
      </c>
      <c r="L3391" s="101">
        <f>MONTH(jaar_zip[[#This Row],[Datum]])</f>
        <v>4</v>
      </c>
      <c r="M3391" s="101">
        <f>IF(ISNUMBER(jaar_zip[[#This Row],[etmaaltemperatuur]]),IF(jaar_zip[[#This Row],[etmaaltemperatuur]]&lt;stookgrens,stookgrens-jaar_zip[[#This Row],[etmaaltemperatuur]],0),"")</f>
        <v>3.1999999999999993</v>
      </c>
      <c r="N3391" s="101">
        <f>IF(ISNUMBER(jaar_zip[[#This Row],[graaddagen]]),IF(OR(MONTH(jaar_zip[[#This Row],[Datum]])=1,MONTH(jaar_zip[[#This Row],[Datum]])=2,MONTH(jaar_zip[[#This Row],[Datum]])=11,MONTH(jaar_zip[[#This Row],[Datum]])=12),1.1,IF(OR(MONTH(jaar_zip[[#This Row],[Datum]])=3,MONTH(jaar_zip[[#This Row],[Datum]])=10),1,0.8))*jaar_zip[[#This Row],[graaddagen]],"")</f>
        <v>2.5599999999999996</v>
      </c>
      <c r="O3391" s="101">
        <f>IF(ISNUMBER(jaar_zip[[#This Row],[etmaaltemperatuur]]),IF(jaar_zip[[#This Row],[etmaaltemperatuur]]&gt;stookgrens,jaar_zip[[#This Row],[etmaaltemperatuur]]-stookgrens,0),"")</f>
        <v>0</v>
      </c>
    </row>
    <row r="3392" spans="1:15" x14ac:dyDescent="0.3">
      <c r="A3392">
        <v>350</v>
      </c>
      <c r="B3392">
        <v>20240406</v>
      </c>
      <c r="C3392">
        <v>4.2</v>
      </c>
      <c r="D3392">
        <v>18.5</v>
      </c>
      <c r="E3392">
        <v>1536</v>
      </c>
      <c r="F3392">
        <v>0</v>
      </c>
      <c r="G3392">
        <v>1008.7</v>
      </c>
      <c r="H3392">
        <v>62</v>
      </c>
      <c r="I3392" s="101" t="s">
        <v>39</v>
      </c>
      <c r="J3392" s="1">
        <f>DATEVALUE(RIGHT(jaar_zip[[#This Row],[YYYYMMDD]],2)&amp;"-"&amp;MID(jaar_zip[[#This Row],[YYYYMMDD]],5,2)&amp;"-"&amp;LEFT(jaar_zip[[#This Row],[YYYYMMDD]],4))</f>
        <v>45388</v>
      </c>
      <c r="K3392" s="101" t="str">
        <f>IF(AND(VALUE(MONTH(jaar_zip[[#This Row],[Datum]]))=1,VALUE(WEEKNUM(jaar_zip[[#This Row],[Datum]],21))&gt;51),RIGHT(YEAR(jaar_zip[[#This Row],[Datum]])-1,2),RIGHT(YEAR(jaar_zip[[#This Row],[Datum]]),2))&amp;"-"&amp; TEXT(WEEKNUM(jaar_zip[[#This Row],[Datum]],21),"00")</f>
        <v>24-14</v>
      </c>
      <c r="L3392" s="101">
        <f>MONTH(jaar_zip[[#This Row],[Datum]])</f>
        <v>4</v>
      </c>
      <c r="M3392" s="101">
        <f>IF(ISNUMBER(jaar_zip[[#This Row],[etmaaltemperatuur]]),IF(jaar_zip[[#This Row],[etmaaltemperatuur]]&lt;stookgrens,stookgrens-jaar_zip[[#This Row],[etmaaltemperatuur]],0),"")</f>
        <v>0</v>
      </c>
      <c r="N3392" s="101">
        <f>IF(ISNUMBER(jaar_zip[[#This Row],[graaddagen]]),IF(OR(MONTH(jaar_zip[[#This Row],[Datum]])=1,MONTH(jaar_zip[[#This Row],[Datum]])=2,MONTH(jaar_zip[[#This Row],[Datum]])=11,MONTH(jaar_zip[[#This Row],[Datum]])=12),1.1,IF(OR(MONTH(jaar_zip[[#This Row],[Datum]])=3,MONTH(jaar_zip[[#This Row],[Datum]])=10),1,0.8))*jaar_zip[[#This Row],[graaddagen]],"")</f>
        <v>0</v>
      </c>
      <c r="O3392" s="101">
        <f>IF(ISNUMBER(jaar_zip[[#This Row],[etmaaltemperatuur]]),IF(jaar_zip[[#This Row],[etmaaltemperatuur]]&gt;stookgrens,jaar_zip[[#This Row],[etmaaltemperatuur]]-stookgrens,0),"")</f>
        <v>0.5</v>
      </c>
    </row>
    <row r="3393" spans="1:15" x14ac:dyDescent="0.3">
      <c r="A3393">
        <v>350</v>
      </c>
      <c r="B3393">
        <v>20240407</v>
      </c>
      <c r="C3393">
        <v>5.3</v>
      </c>
      <c r="D3393">
        <v>17</v>
      </c>
      <c r="E3393">
        <v>1828</v>
      </c>
      <c r="F3393">
        <v>0.8</v>
      </c>
      <c r="G3393">
        <v>1012.4</v>
      </c>
      <c r="H3393">
        <v>61</v>
      </c>
      <c r="I3393" s="101" t="s">
        <v>39</v>
      </c>
      <c r="J3393" s="1">
        <f>DATEVALUE(RIGHT(jaar_zip[[#This Row],[YYYYMMDD]],2)&amp;"-"&amp;MID(jaar_zip[[#This Row],[YYYYMMDD]],5,2)&amp;"-"&amp;LEFT(jaar_zip[[#This Row],[YYYYMMDD]],4))</f>
        <v>45389</v>
      </c>
      <c r="K3393" s="101" t="str">
        <f>IF(AND(VALUE(MONTH(jaar_zip[[#This Row],[Datum]]))=1,VALUE(WEEKNUM(jaar_zip[[#This Row],[Datum]],21))&gt;51),RIGHT(YEAR(jaar_zip[[#This Row],[Datum]])-1,2),RIGHT(YEAR(jaar_zip[[#This Row],[Datum]]),2))&amp;"-"&amp; TEXT(WEEKNUM(jaar_zip[[#This Row],[Datum]],21),"00")</f>
        <v>24-14</v>
      </c>
      <c r="L3393" s="101">
        <f>MONTH(jaar_zip[[#This Row],[Datum]])</f>
        <v>4</v>
      </c>
      <c r="M3393" s="101">
        <f>IF(ISNUMBER(jaar_zip[[#This Row],[etmaaltemperatuur]]),IF(jaar_zip[[#This Row],[etmaaltemperatuur]]&lt;stookgrens,stookgrens-jaar_zip[[#This Row],[etmaaltemperatuur]],0),"")</f>
        <v>1</v>
      </c>
      <c r="N3393" s="101">
        <f>IF(ISNUMBER(jaar_zip[[#This Row],[graaddagen]]),IF(OR(MONTH(jaar_zip[[#This Row],[Datum]])=1,MONTH(jaar_zip[[#This Row],[Datum]])=2,MONTH(jaar_zip[[#This Row],[Datum]])=11,MONTH(jaar_zip[[#This Row],[Datum]])=12),1.1,IF(OR(MONTH(jaar_zip[[#This Row],[Datum]])=3,MONTH(jaar_zip[[#This Row],[Datum]])=10),1,0.8))*jaar_zip[[#This Row],[graaddagen]],"")</f>
        <v>0.8</v>
      </c>
      <c r="O3393" s="101">
        <f>IF(ISNUMBER(jaar_zip[[#This Row],[etmaaltemperatuur]]),IF(jaar_zip[[#This Row],[etmaaltemperatuur]]&gt;stookgrens,jaar_zip[[#This Row],[etmaaltemperatuur]]-stookgrens,0),"")</f>
        <v>0</v>
      </c>
    </row>
    <row r="3394" spans="1:15" x14ac:dyDescent="0.3">
      <c r="A3394">
        <v>350</v>
      </c>
      <c r="B3394">
        <v>20240408</v>
      </c>
      <c r="C3394">
        <v>2.7</v>
      </c>
      <c r="D3394">
        <v>15.7</v>
      </c>
      <c r="E3394">
        <v>1367</v>
      </c>
      <c r="F3394">
        <v>0.9</v>
      </c>
      <c r="G3394">
        <v>1007.1</v>
      </c>
      <c r="H3394">
        <v>79</v>
      </c>
      <c r="I3394" s="101" t="s">
        <v>39</v>
      </c>
      <c r="J3394" s="1">
        <f>DATEVALUE(RIGHT(jaar_zip[[#This Row],[YYYYMMDD]],2)&amp;"-"&amp;MID(jaar_zip[[#This Row],[YYYYMMDD]],5,2)&amp;"-"&amp;LEFT(jaar_zip[[#This Row],[YYYYMMDD]],4))</f>
        <v>45390</v>
      </c>
      <c r="K3394" s="101" t="str">
        <f>IF(AND(VALUE(MONTH(jaar_zip[[#This Row],[Datum]]))=1,VALUE(WEEKNUM(jaar_zip[[#This Row],[Datum]],21))&gt;51),RIGHT(YEAR(jaar_zip[[#This Row],[Datum]])-1,2),RIGHT(YEAR(jaar_zip[[#This Row],[Datum]]),2))&amp;"-"&amp; TEXT(WEEKNUM(jaar_zip[[#This Row],[Datum]],21),"00")</f>
        <v>24-15</v>
      </c>
      <c r="L3394" s="101">
        <f>MONTH(jaar_zip[[#This Row],[Datum]])</f>
        <v>4</v>
      </c>
      <c r="M3394" s="101">
        <f>IF(ISNUMBER(jaar_zip[[#This Row],[etmaaltemperatuur]]),IF(jaar_zip[[#This Row],[etmaaltemperatuur]]&lt;stookgrens,stookgrens-jaar_zip[[#This Row],[etmaaltemperatuur]],0),"")</f>
        <v>2.3000000000000007</v>
      </c>
      <c r="N3394" s="101">
        <f>IF(ISNUMBER(jaar_zip[[#This Row],[graaddagen]]),IF(OR(MONTH(jaar_zip[[#This Row],[Datum]])=1,MONTH(jaar_zip[[#This Row],[Datum]])=2,MONTH(jaar_zip[[#This Row],[Datum]])=11,MONTH(jaar_zip[[#This Row],[Datum]])=12),1.1,IF(OR(MONTH(jaar_zip[[#This Row],[Datum]])=3,MONTH(jaar_zip[[#This Row],[Datum]])=10),1,0.8))*jaar_zip[[#This Row],[graaddagen]],"")</f>
        <v>1.8400000000000007</v>
      </c>
      <c r="O3394" s="101">
        <f>IF(ISNUMBER(jaar_zip[[#This Row],[etmaaltemperatuur]]),IF(jaar_zip[[#This Row],[etmaaltemperatuur]]&gt;stookgrens,jaar_zip[[#This Row],[etmaaltemperatuur]]-stookgrens,0),"")</f>
        <v>0</v>
      </c>
    </row>
    <row r="3395" spans="1:15" x14ac:dyDescent="0.3">
      <c r="A3395">
        <v>350</v>
      </c>
      <c r="B3395">
        <v>20240409</v>
      </c>
      <c r="C3395">
        <v>5.7</v>
      </c>
      <c r="D3395">
        <v>11.2</v>
      </c>
      <c r="E3395">
        <v>1056</v>
      </c>
      <c r="F3395">
        <v>4.4000000000000004</v>
      </c>
      <c r="G3395">
        <v>1011.1</v>
      </c>
      <c r="H3395">
        <v>76</v>
      </c>
      <c r="I3395" s="101" t="s">
        <v>39</v>
      </c>
      <c r="J3395" s="1">
        <f>DATEVALUE(RIGHT(jaar_zip[[#This Row],[YYYYMMDD]],2)&amp;"-"&amp;MID(jaar_zip[[#This Row],[YYYYMMDD]],5,2)&amp;"-"&amp;LEFT(jaar_zip[[#This Row],[YYYYMMDD]],4))</f>
        <v>45391</v>
      </c>
      <c r="K3395" s="101" t="str">
        <f>IF(AND(VALUE(MONTH(jaar_zip[[#This Row],[Datum]]))=1,VALUE(WEEKNUM(jaar_zip[[#This Row],[Datum]],21))&gt;51),RIGHT(YEAR(jaar_zip[[#This Row],[Datum]])-1,2),RIGHT(YEAR(jaar_zip[[#This Row],[Datum]]),2))&amp;"-"&amp; TEXT(WEEKNUM(jaar_zip[[#This Row],[Datum]],21),"00")</f>
        <v>24-15</v>
      </c>
      <c r="L3395" s="101">
        <f>MONTH(jaar_zip[[#This Row],[Datum]])</f>
        <v>4</v>
      </c>
      <c r="M3395" s="101">
        <f>IF(ISNUMBER(jaar_zip[[#This Row],[etmaaltemperatuur]]),IF(jaar_zip[[#This Row],[etmaaltemperatuur]]&lt;stookgrens,stookgrens-jaar_zip[[#This Row],[etmaaltemperatuur]],0),"")</f>
        <v>6.8000000000000007</v>
      </c>
      <c r="N3395" s="101">
        <f>IF(ISNUMBER(jaar_zip[[#This Row],[graaddagen]]),IF(OR(MONTH(jaar_zip[[#This Row],[Datum]])=1,MONTH(jaar_zip[[#This Row],[Datum]])=2,MONTH(jaar_zip[[#This Row],[Datum]])=11,MONTH(jaar_zip[[#This Row],[Datum]])=12),1.1,IF(OR(MONTH(jaar_zip[[#This Row],[Datum]])=3,MONTH(jaar_zip[[#This Row],[Datum]])=10),1,0.8))*jaar_zip[[#This Row],[graaddagen]],"")</f>
        <v>5.4400000000000013</v>
      </c>
      <c r="O3395" s="101">
        <f>IF(ISNUMBER(jaar_zip[[#This Row],[etmaaltemperatuur]]),IF(jaar_zip[[#This Row],[etmaaltemperatuur]]&gt;stookgrens,jaar_zip[[#This Row],[etmaaltemperatuur]]-stookgrens,0),"")</f>
        <v>0</v>
      </c>
    </row>
    <row r="3396" spans="1:15" x14ac:dyDescent="0.3">
      <c r="A3396">
        <v>350</v>
      </c>
      <c r="B3396">
        <v>20240410</v>
      </c>
      <c r="C3396">
        <v>3.5</v>
      </c>
      <c r="D3396">
        <v>11.3</v>
      </c>
      <c r="E3396">
        <v>2063</v>
      </c>
      <c r="F3396">
        <v>0.4</v>
      </c>
      <c r="G3396">
        <v>1027.4000000000001</v>
      </c>
      <c r="H3396">
        <v>62</v>
      </c>
      <c r="I3396" s="101" t="s">
        <v>39</v>
      </c>
      <c r="J3396" s="1">
        <f>DATEVALUE(RIGHT(jaar_zip[[#This Row],[YYYYMMDD]],2)&amp;"-"&amp;MID(jaar_zip[[#This Row],[YYYYMMDD]],5,2)&amp;"-"&amp;LEFT(jaar_zip[[#This Row],[YYYYMMDD]],4))</f>
        <v>45392</v>
      </c>
      <c r="K3396" s="101" t="str">
        <f>IF(AND(VALUE(MONTH(jaar_zip[[#This Row],[Datum]]))=1,VALUE(WEEKNUM(jaar_zip[[#This Row],[Datum]],21))&gt;51),RIGHT(YEAR(jaar_zip[[#This Row],[Datum]])-1,2),RIGHT(YEAR(jaar_zip[[#This Row],[Datum]]),2))&amp;"-"&amp; TEXT(WEEKNUM(jaar_zip[[#This Row],[Datum]],21),"00")</f>
        <v>24-15</v>
      </c>
      <c r="L3396" s="101">
        <f>MONTH(jaar_zip[[#This Row],[Datum]])</f>
        <v>4</v>
      </c>
      <c r="M3396" s="101">
        <f>IF(ISNUMBER(jaar_zip[[#This Row],[etmaaltemperatuur]]),IF(jaar_zip[[#This Row],[etmaaltemperatuur]]&lt;stookgrens,stookgrens-jaar_zip[[#This Row],[etmaaltemperatuur]],0),"")</f>
        <v>6.6999999999999993</v>
      </c>
      <c r="N3396" s="101">
        <f>IF(ISNUMBER(jaar_zip[[#This Row],[graaddagen]]),IF(OR(MONTH(jaar_zip[[#This Row],[Datum]])=1,MONTH(jaar_zip[[#This Row],[Datum]])=2,MONTH(jaar_zip[[#This Row],[Datum]])=11,MONTH(jaar_zip[[#This Row],[Datum]])=12),1.1,IF(OR(MONTH(jaar_zip[[#This Row],[Datum]])=3,MONTH(jaar_zip[[#This Row],[Datum]])=10),1,0.8))*jaar_zip[[#This Row],[graaddagen]],"")</f>
        <v>5.3599999999999994</v>
      </c>
      <c r="O3396" s="101">
        <f>IF(ISNUMBER(jaar_zip[[#This Row],[etmaaltemperatuur]]),IF(jaar_zip[[#This Row],[etmaaltemperatuur]]&gt;stookgrens,jaar_zip[[#This Row],[etmaaltemperatuur]]-stookgrens,0),"")</f>
        <v>0</v>
      </c>
    </row>
    <row r="3397" spans="1:15" x14ac:dyDescent="0.3">
      <c r="A3397">
        <v>350</v>
      </c>
      <c r="B3397">
        <v>20240411</v>
      </c>
      <c r="C3397">
        <v>3.6</v>
      </c>
      <c r="D3397">
        <v>13.1</v>
      </c>
      <c r="E3397">
        <v>394</v>
      </c>
      <c r="F3397">
        <v>0.2</v>
      </c>
      <c r="G3397">
        <v>1030.8</v>
      </c>
      <c r="H3397">
        <v>86</v>
      </c>
      <c r="I3397" s="101" t="s">
        <v>39</v>
      </c>
      <c r="J3397" s="1">
        <f>DATEVALUE(RIGHT(jaar_zip[[#This Row],[YYYYMMDD]],2)&amp;"-"&amp;MID(jaar_zip[[#This Row],[YYYYMMDD]],5,2)&amp;"-"&amp;LEFT(jaar_zip[[#This Row],[YYYYMMDD]],4))</f>
        <v>45393</v>
      </c>
      <c r="K3397" s="101" t="str">
        <f>IF(AND(VALUE(MONTH(jaar_zip[[#This Row],[Datum]]))=1,VALUE(WEEKNUM(jaar_zip[[#This Row],[Datum]],21))&gt;51),RIGHT(YEAR(jaar_zip[[#This Row],[Datum]])-1,2),RIGHT(YEAR(jaar_zip[[#This Row],[Datum]]),2))&amp;"-"&amp; TEXT(WEEKNUM(jaar_zip[[#This Row],[Datum]],21),"00")</f>
        <v>24-15</v>
      </c>
      <c r="L3397" s="101">
        <f>MONTH(jaar_zip[[#This Row],[Datum]])</f>
        <v>4</v>
      </c>
      <c r="M3397" s="101">
        <f>IF(ISNUMBER(jaar_zip[[#This Row],[etmaaltemperatuur]]),IF(jaar_zip[[#This Row],[etmaaltemperatuur]]&lt;stookgrens,stookgrens-jaar_zip[[#This Row],[etmaaltemperatuur]],0),"")</f>
        <v>4.9000000000000004</v>
      </c>
      <c r="N3397" s="101">
        <f>IF(ISNUMBER(jaar_zip[[#This Row],[graaddagen]]),IF(OR(MONTH(jaar_zip[[#This Row],[Datum]])=1,MONTH(jaar_zip[[#This Row],[Datum]])=2,MONTH(jaar_zip[[#This Row],[Datum]])=11,MONTH(jaar_zip[[#This Row],[Datum]])=12),1.1,IF(OR(MONTH(jaar_zip[[#This Row],[Datum]])=3,MONTH(jaar_zip[[#This Row],[Datum]])=10),1,0.8))*jaar_zip[[#This Row],[graaddagen]],"")</f>
        <v>3.9200000000000004</v>
      </c>
      <c r="O3397" s="101">
        <f>IF(ISNUMBER(jaar_zip[[#This Row],[etmaaltemperatuur]]),IF(jaar_zip[[#This Row],[etmaaltemperatuur]]&gt;stookgrens,jaar_zip[[#This Row],[etmaaltemperatuur]]-stookgrens,0),"")</f>
        <v>0</v>
      </c>
    </row>
    <row r="3398" spans="1:15" x14ac:dyDescent="0.3">
      <c r="A3398">
        <v>350</v>
      </c>
      <c r="B3398">
        <v>20240412</v>
      </c>
      <c r="C3398">
        <v>3.3</v>
      </c>
      <c r="D3398">
        <v>16.5</v>
      </c>
      <c r="E3398">
        <v>1404</v>
      </c>
      <c r="F3398">
        <v>0</v>
      </c>
      <c r="G3398">
        <v>1029.5999999999999</v>
      </c>
      <c r="H3398">
        <v>75</v>
      </c>
      <c r="I3398" s="101" t="s">
        <v>39</v>
      </c>
      <c r="J3398" s="1">
        <f>DATEVALUE(RIGHT(jaar_zip[[#This Row],[YYYYMMDD]],2)&amp;"-"&amp;MID(jaar_zip[[#This Row],[YYYYMMDD]],5,2)&amp;"-"&amp;LEFT(jaar_zip[[#This Row],[YYYYMMDD]],4))</f>
        <v>45394</v>
      </c>
      <c r="K3398" s="101" t="str">
        <f>IF(AND(VALUE(MONTH(jaar_zip[[#This Row],[Datum]]))=1,VALUE(WEEKNUM(jaar_zip[[#This Row],[Datum]],21))&gt;51),RIGHT(YEAR(jaar_zip[[#This Row],[Datum]])-1,2),RIGHT(YEAR(jaar_zip[[#This Row],[Datum]]),2))&amp;"-"&amp; TEXT(WEEKNUM(jaar_zip[[#This Row],[Datum]],21),"00")</f>
        <v>24-15</v>
      </c>
      <c r="L3398" s="101">
        <f>MONTH(jaar_zip[[#This Row],[Datum]])</f>
        <v>4</v>
      </c>
      <c r="M3398" s="101">
        <f>IF(ISNUMBER(jaar_zip[[#This Row],[etmaaltemperatuur]]),IF(jaar_zip[[#This Row],[etmaaltemperatuur]]&lt;stookgrens,stookgrens-jaar_zip[[#This Row],[etmaaltemperatuur]],0),"")</f>
        <v>1.5</v>
      </c>
      <c r="N3398" s="101">
        <f>IF(ISNUMBER(jaar_zip[[#This Row],[graaddagen]]),IF(OR(MONTH(jaar_zip[[#This Row],[Datum]])=1,MONTH(jaar_zip[[#This Row],[Datum]])=2,MONTH(jaar_zip[[#This Row],[Datum]])=11,MONTH(jaar_zip[[#This Row],[Datum]])=12),1.1,IF(OR(MONTH(jaar_zip[[#This Row],[Datum]])=3,MONTH(jaar_zip[[#This Row],[Datum]])=10),1,0.8))*jaar_zip[[#This Row],[graaddagen]],"")</f>
        <v>1.2000000000000002</v>
      </c>
      <c r="O3398" s="101">
        <f>IF(ISNUMBER(jaar_zip[[#This Row],[etmaaltemperatuur]]),IF(jaar_zip[[#This Row],[etmaaltemperatuur]]&gt;stookgrens,jaar_zip[[#This Row],[etmaaltemperatuur]]-stookgrens,0),"")</f>
        <v>0</v>
      </c>
    </row>
    <row r="3399" spans="1:15" x14ac:dyDescent="0.3">
      <c r="A3399">
        <v>350</v>
      </c>
      <c r="B3399">
        <v>20240413</v>
      </c>
      <c r="C3399">
        <v>3.8</v>
      </c>
      <c r="D3399">
        <v>17.5</v>
      </c>
      <c r="E3399">
        <v>1872</v>
      </c>
      <c r="F3399">
        <v>0</v>
      </c>
      <c r="G3399">
        <v>1022.8</v>
      </c>
      <c r="H3399">
        <v>67</v>
      </c>
      <c r="I3399" s="101" t="s">
        <v>39</v>
      </c>
      <c r="J3399" s="1">
        <f>DATEVALUE(RIGHT(jaar_zip[[#This Row],[YYYYMMDD]],2)&amp;"-"&amp;MID(jaar_zip[[#This Row],[YYYYMMDD]],5,2)&amp;"-"&amp;LEFT(jaar_zip[[#This Row],[YYYYMMDD]],4))</f>
        <v>45395</v>
      </c>
      <c r="K3399" s="101" t="str">
        <f>IF(AND(VALUE(MONTH(jaar_zip[[#This Row],[Datum]]))=1,VALUE(WEEKNUM(jaar_zip[[#This Row],[Datum]],21))&gt;51),RIGHT(YEAR(jaar_zip[[#This Row],[Datum]])-1,2),RIGHT(YEAR(jaar_zip[[#This Row],[Datum]]),2))&amp;"-"&amp; TEXT(WEEKNUM(jaar_zip[[#This Row],[Datum]],21),"00")</f>
        <v>24-15</v>
      </c>
      <c r="L3399" s="101">
        <f>MONTH(jaar_zip[[#This Row],[Datum]])</f>
        <v>4</v>
      </c>
      <c r="M3399" s="101">
        <f>IF(ISNUMBER(jaar_zip[[#This Row],[etmaaltemperatuur]]),IF(jaar_zip[[#This Row],[etmaaltemperatuur]]&lt;stookgrens,stookgrens-jaar_zip[[#This Row],[etmaaltemperatuur]],0),"")</f>
        <v>0.5</v>
      </c>
      <c r="N3399" s="101">
        <f>IF(ISNUMBER(jaar_zip[[#This Row],[graaddagen]]),IF(OR(MONTH(jaar_zip[[#This Row],[Datum]])=1,MONTH(jaar_zip[[#This Row],[Datum]])=2,MONTH(jaar_zip[[#This Row],[Datum]])=11,MONTH(jaar_zip[[#This Row],[Datum]])=12),1.1,IF(OR(MONTH(jaar_zip[[#This Row],[Datum]])=3,MONTH(jaar_zip[[#This Row],[Datum]])=10),1,0.8))*jaar_zip[[#This Row],[graaddagen]],"")</f>
        <v>0.4</v>
      </c>
      <c r="O3399" s="101">
        <f>IF(ISNUMBER(jaar_zip[[#This Row],[etmaaltemperatuur]]),IF(jaar_zip[[#This Row],[etmaaltemperatuur]]&gt;stookgrens,jaar_zip[[#This Row],[etmaaltemperatuur]]-stookgrens,0),"")</f>
        <v>0</v>
      </c>
    </row>
    <row r="3400" spans="1:15" x14ac:dyDescent="0.3">
      <c r="A3400">
        <v>350</v>
      </c>
      <c r="B3400">
        <v>20240414</v>
      </c>
      <c r="C3400">
        <v>3.1</v>
      </c>
      <c r="D3400">
        <v>12.3</v>
      </c>
      <c r="E3400">
        <v>1624</v>
      </c>
      <c r="F3400">
        <v>-0.1</v>
      </c>
      <c r="G3400">
        <v>1021.1</v>
      </c>
      <c r="H3400">
        <v>63</v>
      </c>
      <c r="I3400" s="101" t="s">
        <v>39</v>
      </c>
      <c r="J3400" s="1">
        <f>DATEVALUE(RIGHT(jaar_zip[[#This Row],[YYYYMMDD]],2)&amp;"-"&amp;MID(jaar_zip[[#This Row],[YYYYMMDD]],5,2)&amp;"-"&amp;LEFT(jaar_zip[[#This Row],[YYYYMMDD]],4))</f>
        <v>45396</v>
      </c>
      <c r="K3400" s="101" t="str">
        <f>IF(AND(VALUE(MONTH(jaar_zip[[#This Row],[Datum]]))=1,VALUE(WEEKNUM(jaar_zip[[#This Row],[Datum]],21))&gt;51),RIGHT(YEAR(jaar_zip[[#This Row],[Datum]])-1,2),RIGHT(YEAR(jaar_zip[[#This Row],[Datum]]),2))&amp;"-"&amp; TEXT(WEEKNUM(jaar_zip[[#This Row],[Datum]],21),"00")</f>
        <v>24-15</v>
      </c>
      <c r="L3400" s="101">
        <f>MONTH(jaar_zip[[#This Row],[Datum]])</f>
        <v>4</v>
      </c>
      <c r="M3400" s="101">
        <f>IF(ISNUMBER(jaar_zip[[#This Row],[etmaaltemperatuur]]),IF(jaar_zip[[#This Row],[etmaaltemperatuur]]&lt;stookgrens,stookgrens-jaar_zip[[#This Row],[etmaaltemperatuur]],0),"")</f>
        <v>5.6999999999999993</v>
      </c>
      <c r="N3400" s="101">
        <f>IF(ISNUMBER(jaar_zip[[#This Row],[graaddagen]]),IF(OR(MONTH(jaar_zip[[#This Row],[Datum]])=1,MONTH(jaar_zip[[#This Row],[Datum]])=2,MONTH(jaar_zip[[#This Row],[Datum]])=11,MONTH(jaar_zip[[#This Row],[Datum]])=12),1.1,IF(OR(MONTH(jaar_zip[[#This Row],[Datum]])=3,MONTH(jaar_zip[[#This Row],[Datum]])=10),1,0.8))*jaar_zip[[#This Row],[graaddagen]],"")</f>
        <v>4.5599999999999996</v>
      </c>
      <c r="O3400" s="101">
        <f>IF(ISNUMBER(jaar_zip[[#This Row],[etmaaltemperatuur]]),IF(jaar_zip[[#This Row],[etmaaltemperatuur]]&gt;stookgrens,jaar_zip[[#This Row],[etmaaltemperatuur]]-stookgrens,0),"")</f>
        <v>0</v>
      </c>
    </row>
    <row r="3401" spans="1:15" x14ac:dyDescent="0.3">
      <c r="A3401">
        <v>350</v>
      </c>
      <c r="B3401">
        <v>20240415</v>
      </c>
      <c r="C3401">
        <v>5.0999999999999996</v>
      </c>
      <c r="D3401">
        <v>8.1</v>
      </c>
      <c r="E3401">
        <v>969</v>
      </c>
      <c r="F3401">
        <v>8.1</v>
      </c>
      <c r="G3401">
        <v>1006.5</v>
      </c>
      <c r="H3401">
        <v>75</v>
      </c>
      <c r="I3401" s="101" t="s">
        <v>39</v>
      </c>
      <c r="J3401" s="1">
        <f>DATEVALUE(RIGHT(jaar_zip[[#This Row],[YYYYMMDD]],2)&amp;"-"&amp;MID(jaar_zip[[#This Row],[YYYYMMDD]],5,2)&amp;"-"&amp;LEFT(jaar_zip[[#This Row],[YYYYMMDD]],4))</f>
        <v>45397</v>
      </c>
      <c r="K3401" s="101" t="str">
        <f>IF(AND(VALUE(MONTH(jaar_zip[[#This Row],[Datum]]))=1,VALUE(WEEKNUM(jaar_zip[[#This Row],[Datum]],21))&gt;51),RIGHT(YEAR(jaar_zip[[#This Row],[Datum]])-1,2),RIGHT(YEAR(jaar_zip[[#This Row],[Datum]]),2))&amp;"-"&amp; TEXT(WEEKNUM(jaar_zip[[#This Row],[Datum]],21),"00")</f>
        <v>24-16</v>
      </c>
      <c r="L3401" s="101">
        <f>MONTH(jaar_zip[[#This Row],[Datum]])</f>
        <v>4</v>
      </c>
      <c r="M3401" s="101">
        <f>IF(ISNUMBER(jaar_zip[[#This Row],[etmaaltemperatuur]]),IF(jaar_zip[[#This Row],[etmaaltemperatuur]]&lt;stookgrens,stookgrens-jaar_zip[[#This Row],[etmaaltemperatuur]],0),"")</f>
        <v>9.9</v>
      </c>
      <c r="N3401" s="101">
        <f>IF(ISNUMBER(jaar_zip[[#This Row],[graaddagen]]),IF(OR(MONTH(jaar_zip[[#This Row],[Datum]])=1,MONTH(jaar_zip[[#This Row],[Datum]])=2,MONTH(jaar_zip[[#This Row],[Datum]])=11,MONTH(jaar_zip[[#This Row],[Datum]])=12),1.1,IF(OR(MONTH(jaar_zip[[#This Row],[Datum]])=3,MONTH(jaar_zip[[#This Row],[Datum]])=10),1,0.8))*jaar_zip[[#This Row],[graaddagen]],"")</f>
        <v>7.9200000000000008</v>
      </c>
      <c r="O3401" s="101">
        <f>IF(ISNUMBER(jaar_zip[[#This Row],[etmaaltemperatuur]]),IF(jaar_zip[[#This Row],[etmaaltemperatuur]]&gt;stookgrens,jaar_zip[[#This Row],[etmaaltemperatuur]]-stookgrens,0),"")</f>
        <v>0</v>
      </c>
    </row>
    <row r="3402" spans="1:15" x14ac:dyDescent="0.3">
      <c r="A3402">
        <v>350</v>
      </c>
      <c r="B3402">
        <v>20240416</v>
      </c>
      <c r="C3402">
        <v>5.9</v>
      </c>
      <c r="D3402">
        <v>7.6</v>
      </c>
      <c r="E3402">
        <v>779</v>
      </c>
      <c r="F3402">
        <v>13.2</v>
      </c>
      <c r="G3402">
        <v>1005.7</v>
      </c>
      <c r="H3402">
        <v>86</v>
      </c>
      <c r="I3402" s="101" t="s">
        <v>39</v>
      </c>
      <c r="J3402" s="1">
        <f>DATEVALUE(RIGHT(jaar_zip[[#This Row],[YYYYMMDD]],2)&amp;"-"&amp;MID(jaar_zip[[#This Row],[YYYYMMDD]],5,2)&amp;"-"&amp;LEFT(jaar_zip[[#This Row],[YYYYMMDD]],4))</f>
        <v>45398</v>
      </c>
      <c r="K3402" s="101" t="str">
        <f>IF(AND(VALUE(MONTH(jaar_zip[[#This Row],[Datum]]))=1,VALUE(WEEKNUM(jaar_zip[[#This Row],[Datum]],21))&gt;51),RIGHT(YEAR(jaar_zip[[#This Row],[Datum]])-1,2),RIGHT(YEAR(jaar_zip[[#This Row],[Datum]]),2))&amp;"-"&amp; TEXT(WEEKNUM(jaar_zip[[#This Row],[Datum]],21),"00")</f>
        <v>24-16</v>
      </c>
      <c r="L3402" s="101">
        <f>MONTH(jaar_zip[[#This Row],[Datum]])</f>
        <v>4</v>
      </c>
      <c r="M3402" s="101">
        <f>IF(ISNUMBER(jaar_zip[[#This Row],[etmaaltemperatuur]]),IF(jaar_zip[[#This Row],[etmaaltemperatuur]]&lt;stookgrens,stookgrens-jaar_zip[[#This Row],[etmaaltemperatuur]],0),"")</f>
        <v>10.4</v>
      </c>
      <c r="N3402" s="101">
        <f>IF(ISNUMBER(jaar_zip[[#This Row],[graaddagen]]),IF(OR(MONTH(jaar_zip[[#This Row],[Datum]])=1,MONTH(jaar_zip[[#This Row],[Datum]])=2,MONTH(jaar_zip[[#This Row],[Datum]])=11,MONTH(jaar_zip[[#This Row],[Datum]])=12),1.1,IF(OR(MONTH(jaar_zip[[#This Row],[Datum]])=3,MONTH(jaar_zip[[#This Row],[Datum]])=10),1,0.8))*jaar_zip[[#This Row],[graaddagen]],"")</f>
        <v>8.32</v>
      </c>
      <c r="O3402" s="101">
        <f>IF(ISNUMBER(jaar_zip[[#This Row],[etmaaltemperatuur]]),IF(jaar_zip[[#This Row],[etmaaltemperatuur]]&gt;stookgrens,jaar_zip[[#This Row],[etmaaltemperatuur]]-stookgrens,0),"")</f>
        <v>0</v>
      </c>
    </row>
    <row r="3403" spans="1:15" x14ac:dyDescent="0.3">
      <c r="A3403">
        <v>350</v>
      </c>
      <c r="B3403">
        <v>20240417</v>
      </c>
      <c r="C3403">
        <v>2.6</v>
      </c>
      <c r="D3403">
        <v>5.2</v>
      </c>
      <c r="E3403">
        <v>1334</v>
      </c>
      <c r="F3403">
        <v>7.4</v>
      </c>
      <c r="G3403">
        <v>1012.6</v>
      </c>
      <c r="H3403">
        <v>86</v>
      </c>
      <c r="I3403" s="101" t="s">
        <v>39</v>
      </c>
      <c r="J3403" s="1">
        <f>DATEVALUE(RIGHT(jaar_zip[[#This Row],[YYYYMMDD]],2)&amp;"-"&amp;MID(jaar_zip[[#This Row],[YYYYMMDD]],5,2)&amp;"-"&amp;LEFT(jaar_zip[[#This Row],[YYYYMMDD]],4))</f>
        <v>45399</v>
      </c>
      <c r="K3403" s="101" t="str">
        <f>IF(AND(VALUE(MONTH(jaar_zip[[#This Row],[Datum]]))=1,VALUE(WEEKNUM(jaar_zip[[#This Row],[Datum]],21))&gt;51),RIGHT(YEAR(jaar_zip[[#This Row],[Datum]])-1,2),RIGHT(YEAR(jaar_zip[[#This Row],[Datum]]),2))&amp;"-"&amp; TEXT(WEEKNUM(jaar_zip[[#This Row],[Datum]],21),"00")</f>
        <v>24-16</v>
      </c>
      <c r="L3403" s="101">
        <f>MONTH(jaar_zip[[#This Row],[Datum]])</f>
        <v>4</v>
      </c>
      <c r="M3403" s="101">
        <f>IF(ISNUMBER(jaar_zip[[#This Row],[etmaaltemperatuur]]),IF(jaar_zip[[#This Row],[etmaaltemperatuur]]&lt;stookgrens,stookgrens-jaar_zip[[#This Row],[etmaaltemperatuur]],0),"")</f>
        <v>12.8</v>
      </c>
      <c r="N3403" s="101">
        <f>IF(ISNUMBER(jaar_zip[[#This Row],[graaddagen]]),IF(OR(MONTH(jaar_zip[[#This Row],[Datum]])=1,MONTH(jaar_zip[[#This Row],[Datum]])=2,MONTH(jaar_zip[[#This Row],[Datum]])=11,MONTH(jaar_zip[[#This Row],[Datum]])=12),1.1,IF(OR(MONTH(jaar_zip[[#This Row],[Datum]])=3,MONTH(jaar_zip[[#This Row],[Datum]])=10),1,0.8))*jaar_zip[[#This Row],[graaddagen]],"")</f>
        <v>10.240000000000002</v>
      </c>
      <c r="O3403" s="101">
        <f>IF(ISNUMBER(jaar_zip[[#This Row],[etmaaltemperatuur]]),IF(jaar_zip[[#This Row],[etmaaltemperatuur]]&gt;stookgrens,jaar_zip[[#This Row],[etmaaltemperatuur]]-stookgrens,0),"")</f>
        <v>0</v>
      </c>
    </row>
    <row r="3404" spans="1:15" x14ac:dyDescent="0.3">
      <c r="A3404">
        <v>350</v>
      </c>
      <c r="B3404">
        <v>20240418</v>
      </c>
      <c r="C3404">
        <v>3.3</v>
      </c>
      <c r="D3404">
        <v>7.7</v>
      </c>
      <c r="E3404">
        <v>1639</v>
      </c>
      <c r="F3404">
        <v>1.1000000000000001</v>
      </c>
      <c r="G3404">
        <v>1018.9</v>
      </c>
      <c r="H3404">
        <v>74</v>
      </c>
      <c r="I3404" s="101" t="s">
        <v>39</v>
      </c>
      <c r="J3404" s="1">
        <f>DATEVALUE(RIGHT(jaar_zip[[#This Row],[YYYYMMDD]],2)&amp;"-"&amp;MID(jaar_zip[[#This Row],[YYYYMMDD]],5,2)&amp;"-"&amp;LEFT(jaar_zip[[#This Row],[YYYYMMDD]],4))</f>
        <v>45400</v>
      </c>
      <c r="K3404" s="101" t="str">
        <f>IF(AND(VALUE(MONTH(jaar_zip[[#This Row],[Datum]]))=1,VALUE(WEEKNUM(jaar_zip[[#This Row],[Datum]],21))&gt;51),RIGHT(YEAR(jaar_zip[[#This Row],[Datum]])-1,2),RIGHT(YEAR(jaar_zip[[#This Row],[Datum]]),2))&amp;"-"&amp; TEXT(WEEKNUM(jaar_zip[[#This Row],[Datum]],21),"00")</f>
        <v>24-16</v>
      </c>
      <c r="L3404" s="101">
        <f>MONTH(jaar_zip[[#This Row],[Datum]])</f>
        <v>4</v>
      </c>
      <c r="M3404" s="101">
        <f>IF(ISNUMBER(jaar_zip[[#This Row],[etmaaltemperatuur]]),IF(jaar_zip[[#This Row],[etmaaltemperatuur]]&lt;stookgrens,stookgrens-jaar_zip[[#This Row],[etmaaltemperatuur]],0),"")</f>
        <v>10.3</v>
      </c>
      <c r="N3404" s="101">
        <f>IF(ISNUMBER(jaar_zip[[#This Row],[graaddagen]]),IF(OR(MONTH(jaar_zip[[#This Row],[Datum]])=1,MONTH(jaar_zip[[#This Row],[Datum]])=2,MONTH(jaar_zip[[#This Row],[Datum]])=11,MONTH(jaar_zip[[#This Row],[Datum]])=12),1.1,IF(OR(MONTH(jaar_zip[[#This Row],[Datum]])=3,MONTH(jaar_zip[[#This Row],[Datum]])=10),1,0.8))*jaar_zip[[#This Row],[graaddagen]],"")</f>
        <v>8.24</v>
      </c>
      <c r="O3404" s="101">
        <f>IF(ISNUMBER(jaar_zip[[#This Row],[etmaaltemperatuur]]),IF(jaar_zip[[#This Row],[etmaaltemperatuur]]&gt;stookgrens,jaar_zip[[#This Row],[etmaaltemperatuur]]-stookgrens,0),"")</f>
        <v>0</v>
      </c>
    </row>
    <row r="3405" spans="1:15" x14ac:dyDescent="0.3">
      <c r="A3405">
        <v>350</v>
      </c>
      <c r="B3405">
        <v>20240419</v>
      </c>
      <c r="C3405">
        <v>6.7</v>
      </c>
      <c r="D3405">
        <v>8.4</v>
      </c>
      <c r="E3405">
        <v>1237</v>
      </c>
      <c r="F3405">
        <v>9</v>
      </c>
      <c r="G3405">
        <v>1012.1</v>
      </c>
      <c r="H3405">
        <v>82</v>
      </c>
      <c r="I3405" s="101" t="s">
        <v>39</v>
      </c>
      <c r="J3405" s="1">
        <f>DATEVALUE(RIGHT(jaar_zip[[#This Row],[YYYYMMDD]],2)&amp;"-"&amp;MID(jaar_zip[[#This Row],[YYYYMMDD]],5,2)&amp;"-"&amp;LEFT(jaar_zip[[#This Row],[YYYYMMDD]],4))</f>
        <v>45401</v>
      </c>
      <c r="K3405" s="101" t="str">
        <f>IF(AND(VALUE(MONTH(jaar_zip[[#This Row],[Datum]]))=1,VALUE(WEEKNUM(jaar_zip[[#This Row],[Datum]],21))&gt;51),RIGHT(YEAR(jaar_zip[[#This Row],[Datum]])-1,2),RIGHT(YEAR(jaar_zip[[#This Row],[Datum]]),2))&amp;"-"&amp; TEXT(WEEKNUM(jaar_zip[[#This Row],[Datum]],21),"00")</f>
        <v>24-16</v>
      </c>
      <c r="L3405" s="101">
        <f>MONTH(jaar_zip[[#This Row],[Datum]])</f>
        <v>4</v>
      </c>
      <c r="M3405" s="101">
        <f>IF(ISNUMBER(jaar_zip[[#This Row],[etmaaltemperatuur]]),IF(jaar_zip[[#This Row],[etmaaltemperatuur]]&lt;stookgrens,stookgrens-jaar_zip[[#This Row],[etmaaltemperatuur]],0),"")</f>
        <v>9.6</v>
      </c>
      <c r="N3405" s="101">
        <f>IF(ISNUMBER(jaar_zip[[#This Row],[graaddagen]]),IF(OR(MONTH(jaar_zip[[#This Row],[Datum]])=1,MONTH(jaar_zip[[#This Row],[Datum]])=2,MONTH(jaar_zip[[#This Row],[Datum]])=11,MONTH(jaar_zip[[#This Row],[Datum]])=12),1.1,IF(OR(MONTH(jaar_zip[[#This Row],[Datum]])=3,MONTH(jaar_zip[[#This Row],[Datum]])=10),1,0.8))*jaar_zip[[#This Row],[graaddagen]],"")</f>
        <v>7.68</v>
      </c>
      <c r="O3405" s="101">
        <f>IF(ISNUMBER(jaar_zip[[#This Row],[etmaaltemperatuur]]),IF(jaar_zip[[#This Row],[etmaaltemperatuur]]&gt;stookgrens,jaar_zip[[#This Row],[etmaaltemperatuur]]-stookgrens,0),"")</f>
        <v>0</v>
      </c>
    </row>
    <row r="3406" spans="1:15" x14ac:dyDescent="0.3">
      <c r="A3406">
        <v>350</v>
      </c>
      <c r="B3406">
        <v>20240420</v>
      </c>
      <c r="C3406">
        <v>5.2</v>
      </c>
      <c r="D3406">
        <v>7.3</v>
      </c>
      <c r="E3406">
        <v>1423</v>
      </c>
      <c r="F3406">
        <v>0.9</v>
      </c>
      <c r="G3406">
        <v>1022.1</v>
      </c>
      <c r="H3406">
        <v>74</v>
      </c>
      <c r="I3406" s="101" t="s">
        <v>39</v>
      </c>
      <c r="J3406" s="1">
        <f>DATEVALUE(RIGHT(jaar_zip[[#This Row],[YYYYMMDD]],2)&amp;"-"&amp;MID(jaar_zip[[#This Row],[YYYYMMDD]],5,2)&amp;"-"&amp;LEFT(jaar_zip[[#This Row],[YYYYMMDD]],4))</f>
        <v>45402</v>
      </c>
      <c r="K3406" s="101" t="str">
        <f>IF(AND(VALUE(MONTH(jaar_zip[[#This Row],[Datum]]))=1,VALUE(WEEKNUM(jaar_zip[[#This Row],[Datum]],21))&gt;51),RIGHT(YEAR(jaar_zip[[#This Row],[Datum]])-1,2),RIGHT(YEAR(jaar_zip[[#This Row],[Datum]]),2))&amp;"-"&amp; TEXT(WEEKNUM(jaar_zip[[#This Row],[Datum]],21),"00")</f>
        <v>24-16</v>
      </c>
      <c r="L3406" s="101">
        <f>MONTH(jaar_zip[[#This Row],[Datum]])</f>
        <v>4</v>
      </c>
      <c r="M3406" s="101">
        <f>IF(ISNUMBER(jaar_zip[[#This Row],[etmaaltemperatuur]]),IF(jaar_zip[[#This Row],[etmaaltemperatuur]]&lt;stookgrens,stookgrens-jaar_zip[[#This Row],[etmaaltemperatuur]],0),"")</f>
        <v>10.7</v>
      </c>
      <c r="N3406" s="101">
        <f>IF(ISNUMBER(jaar_zip[[#This Row],[graaddagen]]),IF(OR(MONTH(jaar_zip[[#This Row],[Datum]])=1,MONTH(jaar_zip[[#This Row],[Datum]])=2,MONTH(jaar_zip[[#This Row],[Datum]])=11,MONTH(jaar_zip[[#This Row],[Datum]])=12),1.1,IF(OR(MONTH(jaar_zip[[#This Row],[Datum]])=3,MONTH(jaar_zip[[#This Row],[Datum]])=10),1,0.8))*jaar_zip[[#This Row],[graaddagen]],"")</f>
        <v>8.56</v>
      </c>
      <c r="O3406" s="101">
        <f>IF(ISNUMBER(jaar_zip[[#This Row],[etmaaltemperatuur]]),IF(jaar_zip[[#This Row],[etmaaltemperatuur]]&gt;stookgrens,jaar_zip[[#This Row],[etmaaltemperatuur]]-stookgrens,0),"")</f>
        <v>0</v>
      </c>
    </row>
    <row r="3407" spans="1:15" x14ac:dyDescent="0.3">
      <c r="A3407">
        <v>350</v>
      </c>
      <c r="B3407">
        <v>20240421</v>
      </c>
      <c r="C3407">
        <v>4.8</v>
      </c>
      <c r="D3407">
        <v>6.3</v>
      </c>
      <c r="E3407">
        <v>1639</v>
      </c>
      <c r="F3407">
        <v>1</v>
      </c>
      <c r="G3407">
        <v>1024.9000000000001</v>
      </c>
      <c r="H3407">
        <v>74</v>
      </c>
      <c r="I3407" s="101" t="s">
        <v>39</v>
      </c>
      <c r="J3407" s="1">
        <f>DATEVALUE(RIGHT(jaar_zip[[#This Row],[YYYYMMDD]],2)&amp;"-"&amp;MID(jaar_zip[[#This Row],[YYYYMMDD]],5,2)&amp;"-"&amp;LEFT(jaar_zip[[#This Row],[YYYYMMDD]],4))</f>
        <v>45403</v>
      </c>
      <c r="K3407" s="101" t="str">
        <f>IF(AND(VALUE(MONTH(jaar_zip[[#This Row],[Datum]]))=1,VALUE(WEEKNUM(jaar_zip[[#This Row],[Datum]],21))&gt;51),RIGHT(YEAR(jaar_zip[[#This Row],[Datum]])-1,2),RIGHT(YEAR(jaar_zip[[#This Row],[Datum]]),2))&amp;"-"&amp; TEXT(WEEKNUM(jaar_zip[[#This Row],[Datum]],21),"00")</f>
        <v>24-16</v>
      </c>
      <c r="L3407" s="101">
        <f>MONTH(jaar_zip[[#This Row],[Datum]])</f>
        <v>4</v>
      </c>
      <c r="M3407" s="101">
        <f>IF(ISNUMBER(jaar_zip[[#This Row],[etmaaltemperatuur]]),IF(jaar_zip[[#This Row],[etmaaltemperatuur]]&lt;stookgrens,stookgrens-jaar_zip[[#This Row],[etmaaltemperatuur]],0),"")</f>
        <v>11.7</v>
      </c>
      <c r="N3407" s="101">
        <f>IF(ISNUMBER(jaar_zip[[#This Row],[graaddagen]]),IF(OR(MONTH(jaar_zip[[#This Row],[Datum]])=1,MONTH(jaar_zip[[#This Row],[Datum]])=2,MONTH(jaar_zip[[#This Row],[Datum]])=11,MONTH(jaar_zip[[#This Row],[Datum]])=12),1.1,IF(OR(MONTH(jaar_zip[[#This Row],[Datum]])=3,MONTH(jaar_zip[[#This Row],[Datum]])=10),1,0.8))*jaar_zip[[#This Row],[graaddagen]],"")</f>
        <v>9.36</v>
      </c>
      <c r="O3407" s="101">
        <f>IF(ISNUMBER(jaar_zip[[#This Row],[etmaaltemperatuur]]),IF(jaar_zip[[#This Row],[etmaaltemperatuur]]&gt;stookgrens,jaar_zip[[#This Row],[etmaaltemperatuur]]-stookgrens,0),"")</f>
        <v>0</v>
      </c>
    </row>
    <row r="3408" spans="1:15" x14ac:dyDescent="0.3">
      <c r="A3408">
        <v>350</v>
      </c>
      <c r="B3408">
        <v>20240422</v>
      </c>
      <c r="C3408">
        <v>3</v>
      </c>
      <c r="D3408">
        <v>5.3</v>
      </c>
      <c r="E3408">
        <v>1532</v>
      </c>
      <c r="F3408">
        <v>0.4</v>
      </c>
      <c r="G3408">
        <v>1024.9000000000001</v>
      </c>
      <c r="H3408">
        <v>68</v>
      </c>
      <c r="I3408" s="101" t="s">
        <v>39</v>
      </c>
      <c r="J3408" s="1">
        <f>DATEVALUE(RIGHT(jaar_zip[[#This Row],[YYYYMMDD]],2)&amp;"-"&amp;MID(jaar_zip[[#This Row],[YYYYMMDD]],5,2)&amp;"-"&amp;LEFT(jaar_zip[[#This Row],[YYYYMMDD]],4))</f>
        <v>45404</v>
      </c>
      <c r="K3408" s="101" t="str">
        <f>IF(AND(VALUE(MONTH(jaar_zip[[#This Row],[Datum]]))=1,VALUE(WEEKNUM(jaar_zip[[#This Row],[Datum]],21))&gt;51),RIGHT(YEAR(jaar_zip[[#This Row],[Datum]])-1,2),RIGHT(YEAR(jaar_zip[[#This Row],[Datum]]),2))&amp;"-"&amp; TEXT(WEEKNUM(jaar_zip[[#This Row],[Datum]],21),"00")</f>
        <v>24-17</v>
      </c>
      <c r="L3408" s="101">
        <f>MONTH(jaar_zip[[#This Row],[Datum]])</f>
        <v>4</v>
      </c>
      <c r="M3408" s="101">
        <f>IF(ISNUMBER(jaar_zip[[#This Row],[etmaaltemperatuur]]),IF(jaar_zip[[#This Row],[etmaaltemperatuur]]&lt;stookgrens,stookgrens-jaar_zip[[#This Row],[etmaaltemperatuur]],0),"")</f>
        <v>12.7</v>
      </c>
      <c r="N3408" s="101">
        <f>IF(ISNUMBER(jaar_zip[[#This Row],[graaddagen]]),IF(OR(MONTH(jaar_zip[[#This Row],[Datum]])=1,MONTH(jaar_zip[[#This Row],[Datum]])=2,MONTH(jaar_zip[[#This Row],[Datum]])=11,MONTH(jaar_zip[[#This Row],[Datum]])=12),1.1,IF(OR(MONTH(jaar_zip[[#This Row],[Datum]])=3,MONTH(jaar_zip[[#This Row],[Datum]])=10),1,0.8))*jaar_zip[[#This Row],[graaddagen]],"")</f>
        <v>10.16</v>
      </c>
      <c r="O3408" s="101">
        <f>IF(ISNUMBER(jaar_zip[[#This Row],[etmaaltemperatuur]]),IF(jaar_zip[[#This Row],[etmaaltemperatuur]]&gt;stookgrens,jaar_zip[[#This Row],[etmaaltemperatuur]]-stookgrens,0),"")</f>
        <v>0</v>
      </c>
    </row>
    <row r="3409" spans="1:15" x14ac:dyDescent="0.3">
      <c r="A3409">
        <v>350</v>
      </c>
      <c r="B3409">
        <v>20240423</v>
      </c>
      <c r="C3409">
        <v>3</v>
      </c>
      <c r="D3409">
        <v>5.7</v>
      </c>
      <c r="E3409">
        <v>2115</v>
      </c>
      <c r="F3409">
        <v>1.7</v>
      </c>
      <c r="G3409">
        <v>1019.4</v>
      </c>
      <c r="H3409">
        <v>70</v>
      </c>
      <c r="I3409" s="101" t="s">
        <v>39</v>
      </c>
      <c r="J3409" s="1">
        <f>DATEVALUE(RIGHT(jaar_zip[[#This Row],[YYYYMMDD]],2)&amp;"-"&amp;MID(jaar_zip[[#This Row],[YYYYMMDD]],5,2)&amp;"-"&amp;LEFT(jaar_zip[[#This Row],[YYYYMMDD]],4))</f>
        <v>45405</v>
      </c>
      <c r="K3409" s="101" t="str">
        <f>IF(AND(VALUE(MONTH(jaar_zip[[#This Row],[Datum]]))=1,VALUE(WEEKNUM(jaar_zip[[#This Row],[Datum]],21))&gt;51),RIGHT(YEAR(jaar_zip[[#This Row],[Datum]])-1,2),RIGHT(YEAR(jaar_zip[[#This Row],[Datum]]),2))&amp;"-"&amp; TEXT(WEEKNUM(jaar_zip[[#This Row],[Datum]],21),"00")</f>
        <v>24-17</v>
      </c>
      <c r="L3409" s="101">
        <f>MONTH(jaar_zip[[#This Row],[Datum]])</f>
        <v>4</v>
      </c>
      <c r="M3409" s="101">
        <f>IF(ISNUMBER(jaar_zip[[#This Row],[etmaaltemperatuur]]),IF(jaar_zip[[#This Row],[etmaaltemperatuur]]&lt;stookgrens,stookgrens-jaar_zip[[#This Row],[etmaaltemperatuur]],0),"")</f>
        <v>12.3</v>
      </c>
      <c r="N3409" s="101">
        <f>IF(ISNUMBER(jaar_zip[[#This Row],[graaddagen]]),IF(OR(MONTH(jaar_zip[[#This Row],[Datum]])=1,MONTH(jaar_zip[[#This Row],[Datum]])=2,MONTH(jaar_zip[[#This Row],[Datum]])=11,MONTH(jaar_zip[[#This Row],[Datum]])=12),1.1,IF(OR(MONTH(jaar_zip[[#This Row],[Datum]])=3,MONTH(jaar_zip[[#This Row],[Datum]])=10),1,0.8))*jaar_zip[[#This Row],[graaddagen]],"")</f>
        <v>9.8400000000000016</v>
      </c>
      <c r="O3409" s="101">
        <f>IF(ISNUMBER(jaar_zip[[#This Row],[etmaaltemperatuur]]),IF(jaar_zip[[#This Row],[etmaaltemperatuur]]&gt;stookgrens,jaar_zip[[#This Row],[etmaaltemperatuur]]-stookgrens,0),"")</f>
        <v>0</v>
      </c>
    </row>
    <row r="3410" spans="1:15" x14ac:dyDescent="0.3">
      <c r="A3410">
        <v>350</v>
      </c>
      <c r="B3410">
        <v>20240424</v>
      </c>
      <c r="C3410">
        <v>4.3</v>
      </c>
      <c r="D3410">
        <v>6.1</v>
      </c>
      <c r="E3410">
        <v>1573</v>
      </c>
      <c r="F3410">
        <v>6.9</v>
      </c>
      <c r="G3410">
        <v>1010.5</v>
      </c>
      <c r="H3410">
        <v>78</v>
      </c>
      <c r="I3410" s="101" t="s">
        <v>39</v>
      </c>
      <c r="J3410" s="1">
        <f>DATEVALUE(RIGHT(jaar_zip[[#This Row],[YYYYMMDD]],2)&amp;"-"&amp;MID(jaar_zip[[#This Row],[YYYYMMDD]],5,2)&amp;"-"&amp;LEFT(jaar_zip[[#This Row],[YYYYMMDD]],4))</f>
        <v>45406</v>
      </c>
      <c r="K3410" s="101" t="str">
        <f>IF(AND(VALUE(MONTH(jaar_zip[[#This Row],[Datum]]))=1,VALUE(WEEKNUM(jaar_zip[[#This Row],[Datum]],21))&gt;51),RIGHT(YEAR(jaar_zip[[#This Row],[Datum]])-1,2),RIGHT(YEAR(jaar_zip[[#This Row],[Datum]]),2))&amp;"-"&amp; TEXT(WEEKNUM(jaar_zip[[#This Row],[Datum]],21),"00")</f>
        <v>24-17</v>
      </c>
      <c r="L3410" s="101">
        <f>MONTH(jaar_zip[[#This Row],[Datum]])</f>
        <v>4</v>
      </c>
      <c r="M3410" s="101">
        <f>IF(ISNUMBER(jaar_zip[[#This Row],[etmaaltemperatuur]]),IF(jaar_zip[[#This Row],[etmaaltemperatuur]]&lt;stookgrens,stookgrens-jaar_zip[[#This Row],[etmaaltemperatuur]],0),"")</f>
        <v>11.9</v>
      </c>
      <c r="N3410" s="101">
        <f>IF(ISNUMBER(jaar_zip[[#This Row],[graaddagen]]),IF(OR(MONTH(jaar_zip[[#This Row],[Datum]])=1,MONTH(jaar_zip[[#This Row],[Datum]])=2,MONTH(jaar_zip[[#This Row],[Datum]])=11,MONTH(jaar_zip[[#This Row],[Datum]])=12),1.1,IF(OR(MONTH(jaar_zip[[#This Row],[Datum]])=3,MONTH(jaar_zip[[#This Row],[Datum]])=10),1,0.8))*jaar_zip[[#This Row],[graaddagen]],"")</f>
        <v>9.5200000000000014</v>
      </c>
      <c r="O3410" s="101">
        <f>IF(ISNUMBER(jaar_zip[[#This Row],[etmaaltemperatuur]]),IF(jaar_zip[[#This Row],[etmaaltemperatuur]]&gt;stookgrens,jaar_zip[[#This Row],[etmaaltemperatuur]]-stookgrens,0),"")</f>
        <v>0</v>
      </c>
    </row>
    <row r="3411" spans="1:15" x14ac:dyDescent="0.3">
      <c r="A3411">
        <v>350</v>
      </c>
      <c r="B3411">
        <v>20240425</v>
      </c>
      <c r="C3411">
        <v>3.3</v>
      </c>
      <c r="D3411">
        <v>6.8</v>
      </c>
      <c r="E3411">
        <v>909</v>
      </c>
      <c r="F3411">
        <v>4.7</v>
      </c>
      <c r="G3411">
        <v>1004.8</v>
      </c>
      <c r="H3411">
        <v>77</v>
      </c>
      <c r="I3411" s="101" t="s">
        <v>39</v>
      </c>
      <c r="J3411" s="1">
        <f>DATEVALUE(RIGHT(jaar_zip[[#This Row],[YYYYMMDD]],2)&amp;"-"&amp;MID(jaar_zip[[#This Row],[YYYYMMDD]],5,2)&amp;"-"&amp;LEFT(jaar_zip[[#This Row],[YYYYMMDD]],4))</f>
        <v>45407</v>
      </c>
      <c r="K3411" s="101" t="str">
        <f>IF(AND(VALUE(MONTH(jaar_zip[[#This Row],[Datum]]))=1,VALUE(WEEKNUM(jaar_zip[[#This Row],[Datum]],21))&gt;51),RIGHT(YEAR(jaar_zip[[#This Row],[Datum]])-1,2),RIGHT(YEAR(jaar_zip[[#This Row],[Datum]]),2))&amp;"-"&amp; TEXT(WEEKNUM(jaar_zip[[#This Row],[Datum]],21),"00")</f>
        <v>24-17</v>
      </c>
      <c r="L3411" s="101">
        <f>MONTH(jaar_zip[[#This Row],[Datum]])</f>
        <v>4</v>
      </c>
      <c r="M3411" s="101">
        <f>IF(ISNUMBER(jaar_zip[[#This Row],[etmaaltemperatuur]]),IF(jaar_zip[[#This Row],[etmaaltemperatuur]]&lt;stookgrens,stookgrens-jaar_zip[[#This Row],[etmaaltemperatuur]],0),"")</f>
        <v>11.2</v>
      </c>
      <c r="N3411" s="101">
        <f>IF(ISNUMBER(jaar_zip[[#This Row],[graaddagen]]),IF(OR(MONTH(jaar_zip[[#This Row],[Datum]])=1,MONTH(jaar_zip[[#This Row],[Datum]])=2,MONTH(jaar_zip[[#This Row],[Datum]])=11,MONTH(jaar_zip[[#This Row],[Datum]])=12),1.1,IF(OR(MONTH(jaar_zip[[#This Row],[Datum]])=3,MONTH(jaar_zip[[#This Row],[Datum]])=10),1,0.8))*jaar_zip[[#This Row],[graaddagen]],"")</f>
        <v>8.9599999999999991</v>
      </c>
      <c r="O3411" s="101">
        <f>IF(ISNUMBER(jaar_zip[[#This Row],[etmaaltemperatuur]]),IF(jaar_zip[[#This Row],[etmaaltemperatuur]]&gt;stookgrens,jaar_zip[[#This Row],[etmaaltemperatuur]]-stookgrens,0),"")</f>
        <v>0</v>
      </c>
    </row>
    <row r="3412" spans="1:15" x14ac:dyDescent="0.3">
      <c r="A3412">
        <v>350</v>
      </c>
      <c r="B3412">
        <v>20240426</v>
      </c>
      <c r="C3412">
        <v>1.8</v>
      </c>
      <c r="D3412">
        <v>8.6999999999999993</v>
      </c>
      <c r="E3412">
        <v>1520</v>
      </c>
      <c r="F3412">
        <v>4.0999999999999996</v>
      </c>
      <c r="G3412">
        <v>1004</v>
      </c>
      <c r="H3412">
        <v>77</v>
      </c>
      <c r="I3412" s="101" t="s">
        <v>39</v>
      </c>
      <c r="J3412" s="1">
        <f>DATEVALUE(RIGHT(jaar_zip[[#This Row],[YYYYMMDD]],2)&amp;"-"&amp;MID(jaar_zip[[#This Row],[YYYYMMDD]],5,2)&amp;"-"&amp;LEFT(jaar_zip[[#This Row],[YYYYMMDD]],4))</f>
        <v>45408</v>
      </c>
      <c r="K3412" s="101" t="str">
        <f>IF(AND(VALUE(MONTH(jaar_zip[[#This Row],[Datum]]))=1,VALUE(WEEKNUM(jaar_zip[[#This Row],[Datum]],21))&gt;51),RIGHT(YEAR(jaar_zip[[#This Row],[Datum]])-1,2),RIGHT(YEAR(jaar_zip[[#This Row],[Datum]]),2))&amp;"-"&amp; TEXT(WEEKNUM(jaar_zip[[#This Row],[Datum]],21),"00")</f>
        <v>24-17</v>
      </c>
      <c r="L3412" s="101">
        <f>MONTH(jaar_zip[[#This Row],[Datum]])</f>
        <v>4</v>
      </c>
      <c r="M3412" s="101">
        <f>IF(ISNUMBER(jaar_zip[[#This Row],[etmaaltemperatuur]]),IF(jaar_zip[[#This Row],[etmaaltemperatuur]]&lt;stookgrens,stookgrens-jaar_zip[[#This Row],[etmaaltemperatuur]],0),"")</f>
        <v>9.3000000000000007</v>
      </c>
      <c r="N3412" s="101">
        <f>IF(ISNUMBER(jaar_zip[[#This Row],[graaddagen]]),IF(OR(MONTH(jaar_zip[[#This Row],[Datum]])=1,MONTH(jaar_zip[[#This Row],[Datum]])=2,MONTH(jaar_zip[[#This Row],[Datum]])=11,MONTH(jaar_zip[[#This Row],[Datum]])=12),1.1,IF(OR(MONTH(jaar_zip[[#This Row],[Datum]])=3,MONTH(jaar_zip[[#This Row],[Datum]])=10),1,0.8))*jaar_zip[[#This Row],[graaddagen]],"")</f>
        <v>7.4400000000000013</v>
      </c>
      <c r="O3412" s="101">
        <f>IF(ISNUMBER(jaar_zip[[#This Row],[etmaaltemperatuur]]),IF(jaar_zip[[#This Row],[etmaaltemperatuur]]&gt;stookgrens,jaar_zip[[#This Row],[etmaaltemperatuur]]-stookgrens,0),"")</f>
        <v>0</v>
      </c>
    </row>
    <row r="3413" spans="1:15" x14ac:dyDescent="0.3">
      <c r="A3413">
        <v>350</v>
      </c>
      <c r="B3413">
        <v>20240427</v>
      </c>
      <c r="C3413">
        <v>3.2</v>
      </c>
      <c r="D3413">
        <v>12.3</v>
      </c>
      <c r="E3413">
        <v>1187</v>
      </c>
      <c r="F3413">
        <v>1.4</v>
      </c>
      <c r="G3413">
        <v>1004.2</v>
      </c>
      <c r="H3413">
        <v>78</v>
      </c>
      <c r="I3413" s="101" t="s">
        <v>39</v>
      </c>
      <c r="J3413" s="1">
        <f>DATEVALUE(RIGHT(jaar_zip[[#This Row],[YYYYMMDD]],2)&amp;"-"&amp;MID(jaar_zip[[#This Row],[YYYYMMDD]],5,2)&amp;"-"&amp;LEFT(jaar_zip[[#This Row],[YYYYMMDD]],4))</f>
        <v>45409</v>
      </c>
      <c r="K3413" s="101" t="str">
        <f>IF(AND(VALUE(MONTH(jaar_zip[[#This Row],[Datum]]))=1,VALUE(WEEKNUM(jaar_zip[[#This Row],[Datum]],21))&gt;51),RIGHT(YEAR(jaar_zip[[#This Row],[Datum]])-1,2),RIGHT(YEAR(jaar_zip[[#This Row],[Datum]]),2))&amp;"-"&amp; TEXT(WEEKNUM(jaar_zip[[#This Row],[Datum]],21),"00")</f>
        <v>24-17</v>
      </c>
      <c r="L3413" s="101">
        <f>MONTH(jaar_zip[[#This Row],[Datum]])</f>
        <v>4</v>
      </c>
      <c r="M3413" s="101">
        <f>IF(ISNUMBER(jaar_zip[[#This Row],[etmaaltemperatuur]]),IF(jaar_zip[[#This Row],[etmaaltemperatuur]]&lt;stookgrens,stookgrens-jaar_zip[[#This Row],[etmaaltemperatuur]],0),"")</f>
        <v>5.6999999999999993</v>
      </c>
      <c r="N3413" s="101">
        <f>IF(ISNUMBER(jaar_zip[[#This Row],[graaddagen]]),IF(OR(MONTH(jaar_zip[[#This Row],[Datum]])=1,MONTH(jaar_zip[[#This Row],[Datum]])=2,MONTH(jaar_zip[[#This Row],[Datum]])=11,MONTH(jaar_zip[[#This Row],[Datum]])=12),1.1,IF(OR(MONTH(jaar_zip[[#This Row],[Datum]])=3,MONTH(jaar_zip[[#This Row],[Datum]])=10),1,0.8))*jaar_zip[[#This Row],[graaddagen]],"")</f>
        <v>4.5599999999999996</v>
      </c>
      <c r="O3413" s="101">
        <f>IF(ISNUMBER(jaar_zip[[#This Row],[etmaaltemperatuur]]),IF(jaar_zip[[#This Row],[etmaaltemperatuur]]&gt;stookgrens,jaar_zip[[#This Row],[etmaaltemperatuur]]-stookgrens,0),"")</f>
        <v>0</v>
      </c>
    </row>
    <row r="3414" spans="1:15" x14ac:dyDescent="0.3">
      <c r="A3414">
        <v>350</v>
      </c>
      <c r="B3414">
        <v>20240428</v>
      </c>
      <c r="C3414">
        <v>5.5</v>
      </c>
      <c r="D3414">
        <v>12.5</v>
      </c>
      <c r="E3414">
        <v>1114</v>
      </c>
      <c r="F3414">
        <v>0.1</v>
      </c>
      <c r="G3414">
        <v>1008.6</v>
      </c>
      <c r="H3414">
        <v>68</v>
      </c>
      <c r="I3414" s="101" t="s">
        <v>39</v>
      </c>
      <c r="J3414" s="1">
        <f>DATEVALUE(RIGHT(jaar_zip[[#This Row],[YYYYMMDD]],2)&amp;"-"&amp;MID(jaar_zip[[#This Row],[YYYYMMDD]],5,2)&amp;"-"&amp;LEFT(jaar_zip[[#This Row],[YYYYMMDD]],4))</f>
        <v>45410</v>
      </c>
      <c r="K3414" s="101" t="str">
        <f>IF(AND(VALUE(MONTH(jaar_zip[[#This Row],[Datum]]))=1,VALUE(WEEKNUM(jaar_zip[[#This Row],[Datum]],21))&gt;51),RIGHT(YEAR(jaar_zip[[#This Row],[Datum]])-1,2),RIGHT(YEAR(jaar_zip[[#This Row],[Datum]]),2))&amp;"-"&amp; TEXT(WEEKNUM(jaar_zip[[#This Row],[Datum]],21),"00")</f>
        <v>24-17</v>
      </c>
      <c r="L3414" s="101">
        <f>MONTH(jaar_zip[[#This Row],[Datum]])</f>
        <v>4</v>
      </c>
      <c r="M3414" s="101">
        <f>IF(ISNUMBER(jaar_zip[[#This Row],[etmaaltemperatuur]]),IF(jaar_zip[[#This Row],[etmaaltemperatuur]]&lt;stookgrens,stookgrens-jaar_zip[[#This Row],[etmaaltemperatuur]],0),"")</f>
        <v>5.5</v>
      </c>
      <c r="N3414" s="101">
        <f>IF(ISNUMBER(jaar_zip[[#This Row],[graaddagen]]),IF(OR(MONTH(jaar_zip[[#This Row],[Datum]])=1,MONTH(jaar_zip[[#This Row],[Datum]])=2,MONTH(jaar_zip[[#This Row],[Datum]])=11,MONTH(jaar_zip[[#This Row],[Datum]])=12),1.1,IF(OR(MONTH(jaar_zip[[#This Row],[Datum]])=3,MONTH(jaar_zip[[#This Row],[Datum]])=10),1,0.8))*jaar_zip[[#This Row],[graaddagen]],"")</f>
        <v>4.4000000000000004</v>
      </c>
      <c r="O3414" s="101">
        <f>IF(ISNUMBER(jaar_zip[[#This Row],[etmaaltemperatuur]]),IF(jaar_zip[[#This Row],[etmaaltemperatuur]]&gt;stookgrens,jaar_zip[[#This Row],[etmaaltemperatuur]]-stookgrens,0),"")</f>
        <v>0</v>
      </c>
    </row>
    <row r="3415" spans="1:15" x14ac:dyDescent="0.3">
      <c r="A3415">
        <v>350</v>
      </c>
      <c r="B3415">
        <v>20240429</v>
      </c>
      <c r="C3415">
        <v>2.9</v>
      </c>
      <c r="D3415">
        <v>13.6</v>
      </c>
      <c r="E3415">
        <v>2152</v>
      </c>
      <c r="F3415">
        <v>0</v>
      </c>
      <c r="G3415">
        <v>1018.5</v>
      </c>
      <c r="H3415">
        <v>68</v>
      </c>
      <c r="I3415" s="101" t="s">
        <v>39</v>
      </c>
      <c r="J3415" s="1">
        <f>DATEVALUE(RIGHT(jaar_zip[[#This Row],[YYYYMMDD]],2)&amp;"-"&amp;MID(jaar_zip[[#This Row],[YYYYMMDD]],5,2)&amp;"-"&amp;LEFT(jaar_zip[[#This Row],[YYYYMMDD]],4))</f>
        <v>45411</v>
      </c>
      <c r="K3415" s="101" t="str">
        <f>IF(AND(VALUE(MONTH(jaar_zip[[#This Row],[Datum]]))=1,VALUE(WEEKNUM(jaar_zip[[#This Row],[Datum]],21))&gt;51),RIGHT(YEAR(jaar_zip[[#This Row],[Datum]])-1,2),RIGHT(YEAR(jaar_zip[[#This Row],[Datum]]),2))&amp;"-"&amp; TEXT(WEEKNUM(jaar_zip[[#This Row],[Datum]],21),"00")</f>
        <v>24-18</v>
      </c>
      <c r="L3415" s="101">
        <f>MONTH(jaar_zip[[#This Row],[Datum]])</f>
        <v>4</v>
      </c>
      <c r="M3415" s="101">
        <f>IF(ISNUMBER(jaar_zip[[#This Row],[etmaaltemperatuur]]),IF(jaar_zip[[#This Row],[etmaaltemperatuur]]&lt;stookgrens,stookgrens-jaar_zip[[#This Row],[etmaaltemperatuur]],0),"")</f>
        <v>4.4000000000000004</v>
      </c>
      <c r="N3415" s="101">
        <f>IF(ISNUMBER(jaar_zip[[#This Row],[graaddagen]]),IF(OR(MONTH(jaar_zip[[#This Row],[Datum]])=1,MONTH(jaar_zip[[#This Row],[Datum]])=2,MONTH(jaar_zip[[#This Row],[Datum]])=11,MONTH(jaar_zip[[#This Row],[Datum]])=12),1.1,IF(OR(MONTH(jaar_zip[[#This Row],[Datum]])=3,MONTH(jaar_zip[[#This Row],[Datum]])=10),1,0.8))*jaar_zip[[#This Row],[graaddagen]],"")</f>
        <v>3.5200000000000005</v>
      </c>
      <c r="O3415" s="101">
        <f>IF(ISNUMBER(jaar_zip[[#This Row],[etmaaltemperatuur]]),IF(jaar_zip[[#This Row],[etmaaltemperatuur]]&gt;stookgrens,jaar_zip[[#This Row],[etmaaltemperatuur]]-stookgrens,0),"")</f>
        <v>0</v>
      </c>
    </row>
    <row r="3416" spans="1:15" x14ac:dyDescent="0.3">
      <c r="A3416">
        <v>350</v>
      </c>
      <c r="B3416">
        <v>20240430</v>
      </c>
      <c r="C3416">
        <v>2.5</v>
      </c>
      <c r="D3416">
        <v>16.899999999999999</v>
      </c>
      <c r="E3416">
        <v>1873</v>
      </c>
      <c r="F3416">
        <v>2.7</v>
      </c>
      <c r="G3416">
        <v>1014.5</v>
      </c>
      <c r="H3416">
        <v>73</v>
      </c>
      <c r="I3416" s="101" t="s">
        <v>39</v>
      </c>
      <c r="J3416" s="1">
        <f>DATEVALUE(RIGHT(jaar_zip[[#This Row],[YYYYMMDD]],2)&amp;"-"&amp;MID(jaar_zip[[#This Row],[YYYYMMDD]],5,2)&amp;"-"&amp;LEFT(jaar_zip[[#This Row],[YYYYMMDD]],4))</f>
        <v>45412</v>
      </c>
      <c r="K3416" s="101" t="str">
        <f>IF(AND(VALUE(MONTH(jaar_zip[[#This Row],[Datum]]))=1,VALUE(WEEKNUM(jaar_zip[[#This Row],[Datum]],21))&gt;51),RIGHT(YEAR(jaar_zip[[#This Row],[Datum]])-1,2),RIGHT(YEAR(jaar_zip[[#This Row],[Datum]]),2))&amp;"-"&amp; TEXT(WEEKNUM(jaar_zip[[#This Row],[Datum]],21),"00")</f>
        <v>24-18</v>
      </c>
      <c r="L3416" s="101">
        <f>MONTH(jaar_zip[[#This Row],[Datum]])</f>
        <v>4</v>
      </c>
      <c r="M3416" s="101">
        <f>IF(ISNUMBER(jaar_zip[[#This Row],[etmaaltemperatuur]]),IF(jaar_zip[[#This Row],[etmaaltemperatuur]]&lt;stookgrens,stookgrens-jaar_zip[[#This Row],[etmaaltemperatuur]],0),"")</f>
        <v>1.1000000000000014</v>
      </c>
      <c r="N3416" s="101">
        <f>IF(ISNUMBER(jaar_zip[[#This Row],[graaddagen]]),IF(OR(MONTH(jaar_zip[[#This Row],[Datum]])=1,MONTH(jaar_zip[[#This Row],[Datum]])=2,MONTH(jaar_zip[[#This Row],[Datum]])=11,MONTH(jaar_zip[[#This Row],[Datum]])=12),1.1,IF(OR(MONTH(jaar_zip[[#This Row],[Datum]])=3,MONTH(jaar_zip[[#This Row],[Datum]])=10),1,0.8))*jaar_zip[[#This Row],[graaddagen]],"")</f>
        <v>0.88000000000000123</v>
      </c>
      <c r="O3416" s="101">
        <f>IF(ISNUMBER(jaar_zip[[#This Row],[etmaaltemperatuur]]),IF(jaar_zip[[#This Row],[etmaaltemperatuur]]&gt;stookgrens,jaar_zip[[#This Row],[etmaaltemperatuur]]-stookgrens,0),"")</f>
        <v>0</v>
      </c>
    </row>
    <row r="3417" spans="1:15" x14ac:dyDescent="0.3">
      <c r="A3417">
        <v>350</v>
      </c>
      <c r="B3417">
        <v>20240501</v>
      </c>
      <c r="C3417">
        <v>3.5</v>
      </c>
      <c r="D3417">
        <v>19.600000000000001</v>
      </c>
      <c r="E3417">
        <v>2273</v>
      </c>
      <c r="F3417">
        <v>1</v>
      </c>
      <c r="G3417">
        <v>1005.5</v>
      </c>
      <c r="H3417">
        <v>75</v>
      </c>
      <c r="I3417" s="101" t="s">
        <v>39</v>
      </c>
      <c r="J3417" s="1">
        <f>DATEVALUE(RIGHT(jaar_zip[[#This Row],[YYYYMMDD]],2)&amp;"-"&amp;MID(jaar_zip[[#This Row],[YYYYMMDD]],5,2)&amp;"-"&amp;LEFT(jaar_zip[[#This Row],[YYYYMMDD]],4))</f>
        <v>45413</v>
      </c>
      <c r="K3417" s="101" t="str">
        <f>IF(AND(VALUE(MONTH(jaar_zip[[#This Row],[Datum]]))=1,VALUE(WEEKNUM(jaar_zip[[#This Row],[Datum]],21))&gt;51),RIGHT(YEAR(jaar_zip[[#This Row],[Datum]])-1,2),RIGHT(YEAR(jaar_zip[[#This Row],[Datum]]),2))&amp;"-"&amp; TEXT(WEEKNUM(jaar_zip[[#This Row],[Datum]],21),"00")</f>
        <v>24-18</v>
      </c>
      <c r="L3417" s="101">
        <f>MONTH(jaar_zip[[#This Row],[Datum]])</f>
        <v>5</v>
      </c>
      <c r="M3417" s="101">
        <f>IF(ISNUMBER(jaar_zip[[#This Row],[etmaaltemperatuur]]),IF(jaar_zip[[#This Row],[etmaaltemperatuur]]&lt;stookgrens,stookgrens-jaar_zip[[#This Row],[etmaaltemperatuur]],0),"")</f>
        <v>0</v>
      </c>
      <c r="N3417" s="101">
        <f>IF(ISNUMBER(jaar_zip[[#This Row],[graaddagen]]),IF(OR(MONTH(jaar_zip[[#This Row],[Datum]])=1,MONTH(jaar_zip[[#This Row],[Datum]])=2,MONTH(jaar_zip[[#This Row],[Datum]])=11,MONTH(jaar_zip[[#This Row],[Datum]])=12),1.1,IF(OR(MONTH(jaar_zip[[#This Row],[Datum]])=3,MONTH(jaar_zip[[#This Row],[Datum]])=10),1,0.8))*jaar_zip[[#This Row],[graaddagen]],"")</f>
        <v>0</v>
      </c>
      <c r="O3417" s="101">
        <f>IF(ISNUMBER(jaar_zip[[#This Row],[etmaaltemperatuur]]),IF(jaar_zip[[#This Row],[etmaaltemperatuur]]&gt;stookgrens,jaar_zip[[#This Row],[etmaaltemperatuur]]-stookgrens,0),"")</f>
        <v>1.6000000000000014</v>
      </c>
    </row>
    <row r="3418" spans="1:15" x14ac:dyDescent="0.3">
      <c r="A3418">
        <v>356</v>
      </c>
      <c r="B3418">
        <v>20240101</v>
      </c>
      <c r="C3418">
        <v>7</v>
      </c>
      <c r="D3418">
        <v>7.3</v>
      </c>
      <c r="E3418">
        <v>255</v>
      </c>
      <c r="F3418">
        <v>7.9</v>
      </c>
      <c r="G3418">
        <v>1001.8</v>
      </c>
      <c r="H3418">
        <v>87</v>
      </c>
      <c r="I3418" s="101" t="s">
        <v>40</v>
      </c>
      <c r="J3418" s="1">
        <f>DATEVALUE(RIGHT(jaar_zip[[#This Row],[YYYYMMDD]],2)&amp;"-"&amp;MID(jaar_zip[[#This Row],[YYYYMMDD]],5,2)&amp;"-"&amp;LEFT(jaar_zip[[#This Row],[YYYYMMDD]],4))</f>
        <v>45292</v>
      </c>
      <c r="K3418" s="101" t="str">
        <f>IF(AND(VALUE(MONTH(jaar_zip[[#This Row],[Datum]]))=1,VALUE(WEEKNUM(jaar_zip[[#This Row],[Datum]],21))&gt;51),RIGHT(YEAR(jaar_zip[[#This Row],[Datum]])-1,2),RIGHT(YEAR(jaar_zip[[#This Row],[Datum]]),2))&amp;"-"&amp; TEXT(WEEKNUM(jaar_zip[[#This Row],[Datum]],21),"00")</f>
        <v>24-01</v>
      </c>
      <c r="L3418" s="101">
        <f>MONTH(jaar_zip[[#This Row],[Datum]])</f>
        <v>1</v>
      </c>
      <c r="M3418" s="101">
        <f>IF(ISNUMBER(jaar_zip[[#This Row],[etmaaltemperatuur]]),IF(jaar_zip[[#This Row],[etmaaltemperatuur]]&lt;stookgrens,stookgrens-jaar_zip[[#This Row],[etmaaltemperatuur]],0),"")</f>
        <v>10.7</v>
      </c>
      <c r="N3418" s="101">
        <f>IF(ISNUMBER(jaar_zip[[#This Row],[graaddagen]]),IF(OR(MONTH(jaar_zip[[#This Row],[Datum]])=1,MONTH(jaar_zip[[#This Row],[Datum]])=2,MONTH(jaar_zip[[#This Row],[Datum]])=11,MONTH(jaar_zip[[#This Row],[Datum]])=12),1.1,IF(OR(MONTH(jaar_zip[[#This Row],[Datum]])=3,MONTH(jaar_zip[[#This Row],[Datum]])=10),1,0.8))*jaar_zip[[#This Row],[graaddagen]],"")</f>
        <v>11.77</v>
      </c>
      <c r="O3418" s="101">
        <f>IF(ISNUMBER(jaar_zip[[#This Row],[etmaaltemperatuur]]),IF(jaar_zip[[#This Row],[etmaaltemperatuur]]&gt;stookgrens,jaar_zip[[#This Row],[etmaaltemperatuur]]-stookgrens,0),"")</f>
        <v>0</v>
      </c>
    </row>
    <row r="3419" spans="1:15" x14ac:dyDescent="0.3">
      <c r="A3419">
        <v>356</v>
      </c>
      <c r="B3419">
        <v>20240102</v>
      </c>
      <c r="C3419">
        <v>9.1</v>
      </c>
      <c r="D3419">
        <v>10.8</v>
      </c>
      <c r="E3419">
        <v>61</v>
      </c>
      <c r="F3419">
        <v>16.2</v>
      </c>
      <c r="G3419">
        <v>988</v>
      </c>
      <c r="H3419">
        <v>88</v>
      </c>
      <c r="I3419" s="101" t="s">
        <v>40</v>
      </c>
      <c r="J3419" s="1">
        <f>DATEVALUE(RIGHT(jaar_zip[[#This Row],[YYYYMMDD]],2)&amp;"-"&amp;MID(jaar_zip[[#This Row],[YYYYMMDD]],5,2)&amp;"-"&amp;LEFT(jaar_zip[[#This Row],[YYYYMMDD]],4))</f>
        <v>45293</v>
      </c>
      <c r="K3419" s="101" t="str">
        <f>IF(AND(VALUE(MONTH(jaar_zip[[#This Row],[Datum]]))=1,VALUE(WEEKNUM(jaar_zip[[#This Row],[Datum]],21))&gt;51),RIGHT(YEAR(jaar_zip[[#This Row],[Datum]])-1,2),RIGHT(YEAR(jaar_zip[[#This Row],[Datum]]),2))&amp;"-"&amp; TEXT(WEEKNUM(jaar_zip[[#This Row],[Datum]],21),"00")</f>
        <v>24-01</v>
      </c>
      <c r="L3419" s="101">
        <f>MONTH(jaar_zip[[#This Row],[Datum]])</f>
        <v>1</v>
      </c>
      <c r="M3419" s="101">
        <f>IF(ISNUMBER(jaar_zip[[#This Row],[etmaaltemperatuur]]),IF(jaar_zip[[#This Row],[etmaaltemperatuur]]&lt;stookgrens,stookgrens-jaar_zip[[#This Row],[etmaaltemperatuur]],0),"")</f>
        <v>7.1999999999999993</v>
      </c>
      <c r="N3419" s="101">
        <f>IF(ISNUMBER(jaar_zip[[#This Row],[graaddagen]]),IF(OR(MONTH(jaar_zip[[#This Row],[Datum]])=1,MONTH(jaar_zip[[#This Row],[Datum]])=2,MONTH(jaar_zip[[#This Row],[Datum]])=11,MONTH(jaar_zip[[#This Row],[Datum]])=12),1.1,IF(OR(MONTH(jaar_zip[[#This Row],[Datum]])=3,MONTH(jaar_zip[[#This Row],[Datum]])=10),1,0.8))*jaar_zip[[#This Row],[graaddagen]],"")</f>
        <v>7.92</v>
      </c>
      <c r="O3419" s="101">
        <f>IF(ISNUMBER(jaar_zip[[#This Row],[etmaaltemperatuur]]),IF(jaar_zip[[#This Row],[etmaaltemperatuur]]&gt;stookgrens,jaar_zip[[#This Row],[etmaaltemperatuur]]-stookgrens,0),"")</f>
        <v>0</v>
      </c>
    </row>
    <row r="3420" spans="1:15" x14ac:dyDescent="0.3">
      <c r="A3420">
        <v>356</v>
      </c>
      <c r="B3420">
        <v>20240103</v>
      </c>
      <c r="C3420">
        <v>8.6999999999999993</v>
      </c>
      <c r="D3420">
        <v>9.4</v>
      </c>
      <c r="E3420">
        <v>171</v>
      </c>
      <c r="F3420">
        <v>13</v>
      </c>
      <c r="G3420">
        <v>989.8</v>
      </c>
      <c r="H3420">
        <v>87</v>
      </c>
      <c r="I3420" s="101" t="s">
        <v>40</v>
      </c>
      <c r="J3420" s="1">
        <f>DATEVALUE(RIGHT(jaar_zip[[#This Row],[YYYYMMDD]],2)&amp;"-"&amp;MID(jaar_zip[[#This Row],[YYYYMMDD]],5,2)&amp;"-"&amp;LEFT(jaar_zip[[#This Row],[YYYYMMDD]],4))</f>
        <v>45294</v>
      </c>
      <c r="K3420" s="101" t="str">
        <f>IF(AND(VALUE(MONTH(jaar_zip[[#This Row],[Datum]]))=1,VALUE(WEEKNUM(jaar_zip[[#This Row],[Datum]],21))&gt;51),RIGHT(YEAR(jaar_zip[[#This Row],[Datum]])-1,2),RIGHT(YEAR(jaar_zip[[#This Row],[Datum]]),2))&amp;"-"&amp; TEXT(WEEKNUM(jaar_zip[[#This Row],[Datum]],21),"00")</f>
        <v>24-01</v>
      </c>
      <c r="L3420" s="101">
        <f>MONTH(jaar_zip[[#This Row],[Datum]])</f>
        <v>1</v>
      </c>
      <c r="M3420" s="101">
        <f>IF(ISNUMBER(jaar_zip[[#This Row],[etmaaltemperatuur]]),IF(jaar_zip[[#This Row],[etmaaltemperatuur]]&lt;stookgrens,stookgrens-jaar_zip[[#This Row],[etmaaltemperatuur]],0),"")</f>
        <v>8.6</v>
      </c>
      <c r="N3420" s="101">
        <f>IF(ISNUMBER(jaar_zip[[#This Row],[graaddagen]]),IF(OR(MONTH(jaar_zip[[#This Row],[Datum]])=1,MONTH(jaar_zip[[#This Row],[Datum]])=2,MONTH(jaar_zip[[#This Row],[Datum]])=11,MONTH(jaar_zip[[#This Row],[Datum]])=12),1.1,IF(OR(MONTH(jaar_zip[[#This Row],[Datum]])=3,MONTH(jaar_zip[[#This Row],[Datum]])=10),1,0.8))*jaar_zip[[#This Row],[graaddagen]],"")</f>
        <v>9.4600000000000009</v>
      </c>
      <c r="O3420" s="101">
        <f>IF(ISNUMBER(jaar_zip[[#This Row],[etmaaltemperatuur]]),IF(jaar_zip[[#This Row],[etmaaltemperatuur]]&gt;stookgrens,jaar_zip[[#This Row],[etmaaltemperatuur]]-stookgrens,0),"")</f>
        <v>0</v>
      </c>
    </row>
    <row r="3421" spans="1:15" x14ac:dyDescent="0.3">
      <c r="A3421">
        <v>356</v>
      </c>
      <c r="B3421">
        <v>20240104</v>
      </c>
      <c r="C3421">
        <v>4.2</v>
      </c>
      <c r="D3421">
        <v>7.9</v>
      </c>
      <c r="E3421">
        <v>180</v>
      </c>
      <c r="F3421">
        <v>12.4</v>
      </c>
      <c r="G3421">
        <v>1001.2</v>
      </c>
      <c r="H3421">
        <v>92</v>
      </c>
      <c r="I3421" s="101" t="s">
        <v>40</v>
      </c>
      <c r="J3421" s="1">
        <f>DATEVALUE(RIGHT(jaar_zip[[#This Row],[YYYYMMDD]],2)&amp;"-"&amp;MID(jaar_zip[[#This Row],[YYYYMMDD]],5,2)&amp;"-"&amp;LEFT(jaar_zip[[#This Row],[YYYYMMDD]],4))</f>
        <v>45295</v>
      </c>
      <c r="K3421" s="101" t="str">
        <f>IF(AND(VALUE(MONTH(jaar_zip[[#This Row],[Datum]]))=1,VALUE(WEEKNUM(jaar_zip[[#This Row],[Datum]],21))&gt;51),RIGHT(YEAR(jaar_zip[[#This Row],[Datum]])-1,2),RIGHT(YEAR(jaar_zip[[#This Row],[Datum]]),2))&amp;"-"&amp; TEXT(WEEKNUM(jaar_zip[[#This Row],[Datum]],21),"00")</f>
        <v>24-01</v>
      </c>
      <c r="L3421" s="101">
        <f>MONTH(jaar_zip[[#This Row],[Datum]])</f>
        <v>1</v>
      </c>
      <c r="M3421" s="101">
        <f>IF(ISNUMBER(jaar_zip[[#This Row],[etmaaltemperatuur]]),IF(jaar_zip[[#This Row],[etmaaltemperatuur]]&lt;stookgrens,stookgrens-jaar_zip[[#This Row],[etmaaltemperatuur]],0),"")</f>
        <v>10.1</v>
      </c>
      <c r="N3421" s="101">
        <f>IF(ISNUMBER(jaar_zip[[#This Row],[graaddagen]]),IF(OR(MONTH(jaar_zip[[#This Row],[Datum]])=1,MONTH(jaar_zip[[#This Row],[Datum]])=2,MONTH(jaar_zip[[#This Row],[Datum]])=11,MONTH(jaar_zip[[#This Row],[Datum]])=12),1.1,IF(OR(MONTH(jaar_zip[[#This Row],[Datum]])=3,MONTH(jaar_zip[[#This Row],[Datum]])=10),1,0.8))*jaar_zip[[#This Row],[graaddagen]],"")</f>
        <v>11.110000000000001</v>
      </c>
      <c r="O3421" s="101">
        <f>IF(ISNUMBER(jaar_zip[[#This Row],[etmaaltemperatuur]]),IF(jaar_zip[[#This Row],[etmaaltemperatuur]]&gt;stookgrens,jaar_zip[[#This Row],[etmaaltemperatuur]]-stookgrens,0),"")</f>
        <v>0</v>
      </c>
    </row>
    <row r="3422" spans="1:15" x14ac:dyDescent="0.3">
      <c r="A3422">
        <v>356</v>
      </c>
      <c r="B3422">
        <v>20240105</v>
      </c>
      <c r="C3422">
        <v>5.2</v>
      </c>
      <c r="D3422">
        <v>7.1</v>
      </c>
      <c r="E3422">
        <v>60</v>
      </c>
      <c r="F3422">
        <v>4</v>
      </c>
      <c r="G3422">
        <v>997.1</v>
      </c>
      <c r="H3422">
        <v>92</v>
      </c>
      <c r="I3422" s="101" t="s">
        <v>40</v>
      </c>
      <c r="J3422" s="1">
        <f>DATEVALUE(RIGHT(jaar_zip[[#This Row],[YYYYMMDD]],2)&amp;"-"&amp;MID(jaar_zip[[#This Row],[YYYYMMDD]],5,2)&amp;"-"&amp;LEFT(jaar_zip[[#This Row],[YYYYMMDD]],4))</f>
        <v>45296</v>
      </c>
      <c r="K3422" s="101" t="str">
        <f>IF(AND(VALUE(MONTH(jaar_zip[[#This Row],[Datum]]))=1,VALUE(WEEKNUM(jaar_zip[[#This Row],[Datum]],21))&gt;51),RIGHT(YEAR(jaar_zip[[#This Row],[Datum]])-1,2),RIGHT(YEAR(jaar_zip[[#This Row],[Datum]]),2))&amp;"-"&amp; TEXT(WEEKNUM(jaar_zip[[#This Row],[Datum]],21),"00")</f>
        <v>24-01</v>
      </c>
      <c r="L3422" s="101">
        <f>MONTH(jaar_zip[[#This Row],[Datum]])</f>
        <v>1</v>
      </c>
      <c r="M3422" s="101">
        <f>IF(ISNUMBER(jaar_zip[[#This Row],[etmaaltemperatuur]]),IF(jaar_zip[[#This Row],[etmaaltemperatuur]]&lt;stookgrens,stookgrens-jaar_zip[[#This Row],[etmaaltemperatuur]],0),"")</f>
        <v>10.9</v>
      </c>
      <c r="N3422" s="101">
        <f>IF(ISNUMBER(jaar_zip[[#This Row],[graaddagen]]),IF(OR(MONTH(jaar_zip[[#This Row],[Datum]])=1,MONTH(jaar_zip[[#This Row],[Datum]])=2,MONTH(jaar_zip[[#This Row],[Datum]])=11,MONTH(jaar_zip[[#This Row],[Datum]])=12),1.1,IF(OR(MONTH(jaar_zip[[#This Row],[Datum]])=3,MONTH(jaar_zip[[#This Row],[Datum]])=10),1,0.8))*jaar_zip[[#This Row],[graaddagen]],"")</f>
        <v>11.990000000000002</v>
      </c>
      <c r="O3422" s="101">
        <f>IF(ISNUMBER(jaar_zip[[#This Row],[etmaaltemperatuur]]),IF(jaar_zip[[#This Row],[etmaaltemperatuur]]&gt;stookgrens,jaar_zip[[#This Row],[etmaaltemperatuur]]-stookgrens,0),"")</f>
        <v>0</v>
      </c>
    </row>
    <row r="3423" spans="1:15" x14ac:dyDescent="0.3">
      <c r="A3423">
        <v>356</v>
      </c>
      <c r="B3423">
        <v>20240106</v>
      </c>
      <c r="C3423">
        <v>4.4000000000000004</v>
      </c>
      <c r="D3423">
        <v>3.4</v>
      </c>
      <c r="E3423">
        <v>55</v>
      </c>
      <c r="F3423">
        <v>0</v>
      </c>
      <c r="G3423">
        <v>1011.7</v>
      </c>
      <c r="H3423">
        <v>86</v>
      </c>
      <c r="I3423" s="101" t="s">
        <v>40</v>
      </c>
      <c r="J3423" s="1">
        <f>DATEVALUE(RIGHT(jaar_zip[[#This Row],[YYYYMMDD]],2)&amp;"-"&amp;MID(jaar_zip[[#This Row],[YYYYMMDD]],5,2)&amp;"-"&amp;LEFT(jaar_zip[[#This Row],[YYYYMMDD]],4))</f>
        <v>45297</v>
      </c>
      <c r="K3423" s="101" t="str">
        <f>IF(AND(VALUE(MONTH(jaar_zip[[#This Row],[Datum]]))=1,VALUE(WEEKNUM(jaar_zip[[#This Row],[Datum]],21))&gt;51),RIGHT(YEAR(jaar_zip[[#This Row],[Datum]])-1,2),RIGHT(YEAR(jaar_zip[[#This Row],[Datum]]),2))&amp;"-"&amp; TEXT(WEEKNUM(jaar_zip[[#This Row],[Datum]],21),"00")</f>
        <v>24-01</v>
      </c>
      <c r="L3423" s="101">
        <f>MONTH(jaar_zip[[#This Row],[Datum]])</f>
        <v>1</v>
      </c>
      <c r="M3423" s="101">
        <f>IF(ISNUMBER(jaar_zip[[#This Row],[etmaaltemperatuur]]),IF(jaar_zip[[#This Row],[etmaaltemperatuur]]&lt;stookgrens,stookgrens-jaar_zip[[#This Row],[etmaaltemperatuur]],0),"")</f>
        <v>14.6</v>
      </c>
      <c r="N3423" s="101">
        <f>IF(ISNUMBER(jaar_zip[[#This Row],[graaddagen]]),IF(OR(MONTH(jaar_zip[[#This Row],[Datum]])=1,MONTH(jaar_zip[[#This Row],[Datum]])=2,MONTH(jaar_zip[[#This Row],[Datum]])=11,MONTH(jaar_zip[[#This Row],[Datum]])=12),1.1,IF(OR(MONTH(jaar_zip[[#This Row],[Datum]])=3,MONTH(jaar_zip[[#This Row],[Datum]])=10),1,0.8))*jaar_zip[[#This Row],[graaddagen]],"")</f>
        <v>16.060000000000002</v>
      </c>
      <c r="O3423" s="101">
        <f>IF(ISNUMBER(jaar_zip[[#This Row],[etmaaltemperatuur]]),IF(jaar_zip[[#This Row],[etmaaltemperatuur]]&gt;stookgrens,jaar_zip[[#This Row],[etmaaltemperatuur]]-stookgrens,0),"")</f>
        <v>0</v>
      </c>
    </row>
    <row r="3424" spans="1:15" x14ac:dyDescent="0.3">
      <c r="A3424">
        <v>356</v>
      </c>
      <c r="B3424">
        <v>20240107</v>
      </c>
      <c r="C3424">
        <v>4.9000000000000004</v>
      </c>
      <c r="D3424">
        <v>-0.1</v>
      </c>
      <c r="E3424">
        <v>210</v>
      </c>
      <c r="F3424">
        <v>0</v>
      </c>
      <c r="G3424">
        <v>1025.0999999999999</v>
      </c>
      <c r="H3424">
        <v>82</v>
      </c>
      <c r="I3424" s="101" t="s">
        <v>40</v>
      </c>
      <c r="J3424" s="1">
        <f>DATEVALUE(RIGHT(jaar_zip[[#This Row],[YYYYMMDD]],2)&amp;"-"&amp;MID(jaar_zip[[#This Row],[YYYYMMDD]],5,2)&amp;"-"&amp;LEFT(jaar_zip[[#This Row],[YYYYMMDD]],4))</f>
        <v>45298</v>
      </c>
      <c r="K3424" s="101" t="str">
        <f>IF(AND(VALUE(MONTH(jaar_zip[[#This Row],[Datum]]))=1,VALUE(WEEKNUM(jaar_zip[[#This Row],[Datum]],21))&gt;51),RIGHT(YEAR(jaar_zip[[#This Row],[Datum]])-1,2),RIGHT(YEAR(jaar_zip[[#This Row],[Datum]]),2))&amp;"-"&amp; TEXT(WEEKNUM(jaar_zip[[#This Row],[Datum]],21),"00")</f>
        <v>24-01</v>
      </c>
      <c r="L3424" s="101">
        <f>MONTH(jaar_zip[[#This Row],[Datum]])</f>
        <v>1</v>
      </c>
      <c r="M3424" s="101">
        <f>IF(ISNUMBER(jaar_zip[[#This Row],[etmaaltemperatuur]]),IF(jaar_zip[[#This Row],[etmaaltemperatuur]]&lt;stookgrens,stookgrens-jaar_zip[[#This Row],[etmaaltemperatuur]],0),"")</f>
        <v>18.100000000000001</v>
      </c>
      <c r="N3424" s="101">
        <f>IF(ISNUMBER(jaar_zip[[#This Row],[graaddagen]]),IF(OR(MONTH(jaar_zip[[#This Row],[Datum]])=1,MONTH(jaar_zip[[#This Row],[Datum]])=2,MONTH(jaar_zip[[#This Row],[Datum]])=11,MONTH(jaar_zip[[#This Row],[Datum]])=12),1.1,IF(OR(MONTH(jaar_zip[[#This Row],[Datum]])=3,MONTH(jaar_zip[[#This Row],[Datum]])=10),1,0.8))*jaar_zip[[#This Row],[graaddagen]],"")</f>
        <v>19.910000000000004</v>
      </c>
      <c r="O3424" s="101">
        <f>IF(ISNUMBER(jaar_zip[[#This Row],[etmaaltemperatuur]]),IF(jaar_zip[[#This Row],[etmaaltemperatuur]]&gt;stookgrens,jaar_zip[[#This Row],[etmaaltemperatuur]]-stookgrens,0),"")</f>
        <v>0</v>
      </c>
    </row>
    <row r="3425" spans="1:15" x14ac:dyDescent="0.3">
      <c r="A3425">
        <v>356</v>
      </c>
      <c r="B3425">
        <v>20240108</v>
      </c>
      <c r="C3425">
        <v>6.1</v>
      </c>
      <c r="D3425">
        <v>-1.8</v>
      </c>
      <c r="E3425">
        <v>279</v>
      </c>
      <c r="F3425">
        <v>0</v>
      </c>
      <c r="G3425">
        <v>1032.2</v>
      </c>
      <c r="H3425">
        <v>70</v>
      </c>
      <c r="I3425" s="101" t="s">
        <v>40</v>
      </c>
      <c r="J3425" s="1">
        <f>DATEVALUE(RIGHT(jaar_zip[[#This Row],[YYYYMMDD]],2)&amp;"-"&amp;MID(jaar_zip[[#This Row],[YYYYMMDD]],5,2)&amp;"-"&amp;LEFT(jaar_zip[[#This Row],[YYYYMMDD]],4))</f>
        <v>45299</v>
      </c>
      <c r="K3425" s="101" t="str">
        <f>IF(AND(VALUE(MONTH(jaar_zip[[#This Row],[Datum]]))=1,VALUE(WEEKNUM(jaar_zip[[#This Row],[Datum]],21))&gt;51),RIGHT(YEAR(jaar_zip[[#This Row],[Datum]])-1,2),RIGHT(YEAR(jaar_zip[[#This Row],[Datum]]),2))&amp;"-"&amp; TEXT(WEEKNUM(jaar_zip[[#This Row],[Datum]],21),"00")</f>
        <v>24-02</v>
      </c>
      <c r="L3425" s="101">
        <f>MONTH(jaar_zip[[#This Row],[Datum]])</f>
        <v>1</v>
      </c>
      <c r="M3425" s="101">
        <f>IF(ISNUMBER(jaar_zip[[#This Row],[etmaaltemperatuur]]),IF(jaar_zip[[#This Row],[etmaaltemperatuur]]&lt;stookgrens,stookgrens-jaar_zip[[#This Row],[etmaaltemperatuur]],0),"")</f>
        <v>19.8</v>
      </c>
      <c r="N3425" s="101">
        <f>IF(ISNUMBER(jaar_zip[[#This Row],[graaddagen]]),IF(OR(MONTH(jaar_zip[[#This Row],[Datum]])=1,MONTH(jaar_zip[[#This Row],[Datum]])=2,MONTH(jaar_zip[[#This Row],[Datum]])=11,MONTH(jaar_zip[[#This Row],[Datum]])=12),1.1,IF(OR(MONTH(jaar_zip[[#This Row],[Datum]])=3,MONTH(jaar_zip[[#This Row],[Datum]])=10),1,0.8))*jaar_zip[[#This Row],[graaddagen]],"")</f>
        <v>21.78</v>
      </c>
      <c r="O3425" s="101">
        <f>IF(ISNUMBER(jaar_zip[[#This Row],[etmaaltemperatuur]]),IF(jaar_zip[[#This Row],[etmaaltemperatuur]]&gt;stookgrens,jaar_zip[[#This Row],[etmaaltemperatuur]]-stookgrens,0),"")</f>
        <v>0</v>
      </c>
    </row>
    <row r="3426" spans="1:15" x14ac:dyDescent="0.3">
      <c r="A3426">
        <v>356</v>
      </c>
      <c r="B3426">
        <v>20240109</v>
      </c>
      <c r="C3426">
        <v>5.2</v>
      </c>
      <c r="D3426">
        <v>-3.1</v>
      </c>
      <c r="E3426">
        <v>494</v>
      </c>
      <c r="F3426">
        <v>0</v>
      </c>
      <c r="G3426">
        <v>1032.9000000000001</v>
      </c>
      <c r="H3426">
        <v>59</v>
      </c>
      <c r="I3426" s="101" t="s">
        <v>40</v>
      </c>
      <c r="J3426" s="1">
        <f>DATEVALUE(RIGHT(jaar_zip[[#This Row],[YYYYMMDD]],2)&amp;"-"&amp;MID(jaar_zip[[#This Row],[YYYYMMDD]],5,2)&amp;"-"&amp;LEFT(jaar_zip[[#This Row],[YYYYMMDD]],4))</f>
        <v>45300</v>
      </c>
      <c r="K3426" s="101" t="str">
        <f>IF(AND(VALUE(MONTH(jaar_zip[[#This Row],[Datum]]))=1,VALUE(WEEKNUM(jaar_zip[[#This Row],[Datum]],21))&gt;51),RIGHT(YEAR(jaar_zip[[#This Row],[Datum]])-1,2),RIGHT(YEAR(jaar_zip[[#This Row],[Datum]]),2))&amp;"-"&amp; TEXT(WEEKNUM(jaar_zip[[#This Row],[Datum]],21),"00")</f>
        <v>24-02</v>
      </c>
      <c r="L3426" s="101">
        <f>MONTH(jaar_zip[[#This Row],[Datum]])</f>
        <v>1</v>
      </c>
      <c r="M3426" s="101">
        <f>IF(ISNUMBER(jaar_zip[[#This Row],[etmaaltemperatuur]]),IF(jaar_zip[[#This Row],[etmaaltemperatuur]]&lt;stookgrens,stookgrens-jaar_zip[[#This Row],[etmaaltemperatuur]],0),"")</f>
        <v>21.1</v>
      </c>
      <c r="N3426" s="101">
        <f>IF(ISNUMBER(jaar_zip[[#This Row],[graaddagen]]),IF(OR(MONTH(jaar_zip[[#This Row],[Datum]])=1,MONTH(jaar_zip[[#This Row],[Datum]])=2,MONTH(jaar_zip[[#This Row],[Datum]])=11,MONTH(jaar_zip[[#This Row],[Datum]])=12),1.1,IF(OR(MONTH(jaar_zip[[#This Row],[Datum]])=3,MONTH(jaar_zip[[#This Row],[Datum]])=10),1,0.8))*jaar_zip[[#This Row],[graaddagen]],"")</f>
        <v>23.210000000000004</v>
      </c>
      <c r="O3426" s="101">
        <f>IF(ISNUMBER(jaar_zip[[#This Row],[etmaaltemperatuur]]),IF(jaar_zip[[#This Row],[etmaaltemperatuur]]&gt;stookgrens,jaar_zip[[#This Row],[etmaaltemperatuur]]-stookgrens,0),"")</f>
        <v>0</v>
      </c>
    </row>
    <row r="3427" spans="1:15" x14ac:dyDescent="0.3">
      <c r="A3427">
        <v>356</v>
      </c>
      <c r="B3427">
        <v>20240110</v>
      </c>
      <c r="C3427">
        <v>3.5</v>
      </c>
      <c r="D3427">
        <v>-3.6</v>
      </c>
      <c r="E3427">
        <v>462</v>
      </c>
      <c r="F3427">
        <v>0</v>
      </c>
      <c r="G3427">
        <v>1030.5</v>
      </c>
      <c r="H3427">
        <v>66</v>
      </c>
      <c r="I3427" s="101" t="s">
        <v>40</v>
      </c>
      <c r="J3427" s="1">
        <f>DATEVALUE(RIGHT(jaar_zip[[#This Row],[YYYYMMDD]],2)&amp;"-"&amp;MID(jaar_zip[[#This Row],[YYYYMMDD]],5,2)&amp;"-"&amp;LEFT(jaar_zip[[#This Row],[YYYYMMDD]],4))</f>
        <v>45301</v>
      </c>
      <c r="K3427" s="101" t="str">
        <f>IF(AND(VALUE(MONTH(jaar_zip[[#This Row],[Datum]]))=1,VALUE(WEEKNUM(jaar_zip[[#This Row],[Datum]],21))&gt;51),RIGHT(YEAR(jaar_zip[[#This Row],[Datum]])-1,2),RIGHT(YEAR(jaar_zip[[#This Row],[Datum]]),2))&amp;"-"&amp; TEXT(WEEKNUM(jaar_zip[[#This Row],[Datum]],21),"00")</f>
        <v>24-02</v>
      </c>
      <c r="L3427" s="101">
        <f>MONTH(jaar_zip[[#This Row],[Datum]])</f>
        <v>1</v>
      </c>
      <c r="M3427" s="101">
        <f>IF(ISNUMBER(jaar_zip[[#This Row],[etmaaltemperatuur]]),IF(jaar_zip[[#This Row],[etmaaltemperatuur]]&lt;stookgrens,stookgrens-jaar_zip[[#This Row],[etmaaltemperatuur]],0),"")</f>
        <v>21.6</v>
      </c>
      <c r="N3427" s="101">
        <f>IF(ISNUMBER(jaar_zip[[#This Row],[graaddagen]]),IF(OR(MONTH(jaar_zip[[#This Row],[Datum]])=1,MONTH(jaar_zip[[#This Row],[Datum]])=2,MONTH(jaar_zip[[#This Row],[Datum]])=11,MONTH(jaar_zip[[#This Row],[Datum]])=12),1.1,IF(OR(MONTH(jaar_zip[[#This Row],[Datum]])=3,MONTH(jaar_zip[[#This Row],[Datum]])=10),1,0.8))*jaar_zip[[#This Row],[graaddagen]],"")</f>
        <v>23.760000000000005</v>
      </c>
      <c r="O3427" s="101">
        <f>IF(ISNUMBER(jaar_zip[[#This Row],[etmaaltemperatuur]]),IF(jaar_zip[[#This Row],[etmaaltemperatuur]]&gt;stookgrens,jaar_zip[[#This Row],[etmaaltemperatuur]]-stookgrens,0),"")</f>
        <v>0</v>
      </c>
    </row>
    <row r="3428" spans="1:15" x14ac:dyDescent="0.3">
      <c r="A3428">
        <v>356</v>
      </c>
      <c r="B3428">
        <v>20240111</v>
      </c>
      <c r="C3428">
        <v>2</v>
      </c>
      <c r="D3428">
        <v>-2.4</v>
      </c>
      <c r="E3428">
        <v>332</v>
      </c>
      <c r="F3428">
        <v>0</v>
      </c>
      <c r="G3428">
        <v>1034.3</v>
      </c>
      <c r="H3428">
        <v>89</v>
      </c>
      <c r="I3428" s="101" t="s">
        <v>40</v>
      </c>
      <c r="J3428" s="1">
        <f>DATEVALUE(RIGHT(jaar_zip[[#This Row],[YYYYMMDD]],2)&amp;"-"&amp;MID(jaar_zip[[#This Row],[YYYYMMDD]],5,2)&amp;"-"&amp;LEFT(jaar_zip[[#This Row],[YYYYMMDD]],4))</f>
        <v>45302</v>
      </c>
      <c r="K3428" s="101" t="str">
        <f>IF(AND(VALUE(MONTH(jaar_zip[[#This Row],[Datum]]))=1,VALUE(WEEKNUM(jaar_zip[[#This Row],[Datum]],21))&gt;51),RIGHT(YEAR(jaar_zip[[#This Row],[Datum]])-1,2),RIGHT(YEAR(jaar_zip[[#This Row],[Datum]]),2))&amp;"-"&amp; TEXT(WEEKNUM(jaar_zip[[#This Row],[Datum]],21),"00")</f>
        <v>24-02</v>
      </c>
      <c r="L3428" s="101">
        <f>MONTH(jaar_zip[[#This Row],[Datum]])</f>
        <v>1</v>
      </c>
      <c r="M3428" s="101">
        <f>IF(ISNUMBER(jaar_zip[[#This Row],[etmaaltemperatuur]]),IF(jaar_zip[[#This Row],[etmaaltemperatuur]]&lt;stookgrens,stookgrens-jaar_zip[[#This Row],[etmaaltemperatuur]],0),"")</f>
        <v>20.399999999999999</v>
      </c>
      <c r="N3428" s="101">
        <f>IF(ISNUMBER(jaar_zip[[#This Row],[graaddagen]]),IF(OR(MONTH(jaar_zip[[#This Row],[Datum]])=1,MONTH(jaar_zip[[#This Row],[Datum]])=2,MONTH(jaar_zip[[#This Row],[Datum]])=11,MONTH(jaar_zip[[#This Row],[Datum]])=12),1.1,IF(OR(MONTH(jaar_zip[[#This Row],[Datum]])=3,MONTH(jaar_zip[[#This Row],[Datum]])=10),1,0.8))*jaar_zip[[#This Row],[graaddagen]],"")</f>
        <v>22.44</v>
      </c>
      <c r="O3428" s="101">
        <f>IF(ISNUMBER(jaar_zip[[#This Row],[etmaaltemperatuur]]),IF(jaar_zip[[#This Row],[etmaaltemperatuur]]&gt;stookgrens,jaar_zip[[#This Row],[etmaaltemperatuur]]-stookgrens,0),"")</f>
        <v>0</v>
      </c>
    </row>
    <row r="3429" spans="1:15" x14ac:dyDescent="0.3">
      <c r="A3429">
        <v>356</v>
      </c>
      <c r="B3429">
        <v>20240112</v>
      </c>
      <c r="C3429">
        <v>1.9</v>
      </c>
      <c r="D3429">
        <v>2.6</v>
      </c>
      <c r="E3429">
        <v>140</v>
      </c>
      <c r="F3429">
        <v>0</v>
      </c>
      <c r="G3429">
        <v>1032.5999999999999</v>
      </c>
      <c r="H3429">
        <v>91</v>
      </c>
      <c r="I3429" s="101" t="s">
        <v>40</v>
      </c>
      <c r="J3429" s="1">
        <f>DATEVALUE(RIGHT(jaar_zip[[#This Row],[YYYYMMDD]],2)&amp;"-"&amp;MID(jaar_zip[[#This Row],[YYYYMMDD]],5,2)&amp;"-"&amp;LEFT(jaar_zip[[#This Row],[YYYYMMDD]],4))</f>
        <v>45303</v>
      </c>
      <c r="K3429" s="101" t="str">
        <f>IF(AND(VALUE(MONTH(jaar_zip[[#This Row],[Datum]]))=1,VALUE(WEEKNUM(jaar_zip[[#This Row],[Datum]],21))&gt;51),RIGHT(YEAR(jaar_zip[[#This Row],[Datum]])-1,2),RIGHT(YEAR(jaar_zip[[#This Row],[Datum]]),2))&amp;"-"&amp; TEXT(WEEKNUM(jaar_zip[[#This Row],[Datum]],21),"00")</f>
        <v>24-02</v>
      </c>
      <c r="L3429" s="101">
        <f>MONTH(jaar_zip[[#This Row],[Datum]])</f>
        <v>1</v>
      </c>
      <c r="M3429" s="101">
        <f>IF(ISNUMBER(jaar_zip[[#This Row],[etmaaltemperatuur]]),IF(jaar_zip[[#This Row],[etmaaltemperatuur]]&lt;stookgrens,stookgrens-jaar_zip[[#This Row],[etmaaltemperatuur]],0),"")</f>
        <v>15.4</v>
      </c>
      <c r="N3429" s="101">
        <f>IF(ISNUMBER(jaar_zip[[#This Row],[graaddagen]]),IF(OR(MONTH(jaar_zip[[#This Row],[Datum]])=1,MONTH(jaar_zip[[#This Row],[Datum]])=2,MONTH(jaar_zip[[#This Row],[Datum]])=11,MONTH(jaar_zip[[#This Row],[Datum]])=12),1.1,IF(OR(MONTH(jaar_zip[[#This Row],[Datum]])=3,MONTH(jaar_zip[[#This Row],[Datum]])=10),1,0.8))*jaar_zip[[#This Row],[graaddagen]],"")</f>
        <v>16.940000000000001</v>
      </c>
      <c r="O3429" s="101">
        <f>IF(ISNUMBER(jaar_zip[[#This Row],[etmaaltemperatuur]]),IF(jaar_zip[[#This Row],[etmaaltemperatuur]]&gt;stookgrens,jaar_zip[[#This Row],[etmaaltemperatuur]]-stookgrens,0),"")</f>
        <v>0</v>
      </c>
    </row>
    <row r="3430" spans="1:15" x14ac:dyDescent="0.3">
      <c r="A3430">
        <v>356</v>
      </c>
      <c r="B3430">
        <v>20240113</v>
      </c>
      <c r="C3430">
        <v>4.5999999999999996</v>
      </c>
      <c r="D3430">
        <v>2.8</v>
      </c>
      <c r="E3430">
        <v>56</v>
      </c>
      <c r="F3430">
        <v>0.2</v>
      </c>
      <c r="G3430">
        <v>1022.1</v>
      </c>
      <c r="H3430">
        <v>95</v>
      </c>
      <c r="I3430" s="101" t="s">
        <v>40</v>
      </c>
      <c r="J3430" s="1">
        <f>DATEVALUE(RIGHT(jaar_zip[[#This Row],[YYYYMMDD]],2)&amp;"-"&amp;MID(jaar_zip[[#This Row],[YYYYMMDD]],5,2)&amp;"-"&amp;LEFT(jaar_zip[[#This Row],[YYYYMMDD]],4))</f>
        <v>45304</v>
      </c>
      <c r="K3430" s="101" t="str">
        <f>IF(AND(VALUE(MONTH(jaar_zip[[#This Row],[Datum]]))=1,VALUE(WEEKNUM(jaar_zip[[#This Row],[Datum]],21))&gt;51),RIGHT(YEAR(jaar_zip[[#This Row],[Datum]])-1,2),RIGHT(YEAR(jaar_zip[[#This Row],[Datum]]),2))&amp;"-"&amp; TEXT(WEEKNUM(jaar_zip[[#This Row],[Datum]],21),"00")</f>
        <v>24-02</v>
      </c>
      <c r="L3430" s="101">
        <f>MONTH(jaar_zip[[#This Row],[Datum]])</f>
        <v>1</v>
      </c>
      <c r="M3430" s="101">
        <f>IF(ISNUMBER(jaar_zip[[#This Row],[etmaaltemperatuur]]),IF(jaar_zip[[#This Row],[etmaaltemperatuur]]&lt;stookgrens,stookgrens-jaar_zip[[#This Row],[etmaaltemperatuur]],0),"")</f>
        <v>15.2</v>
      </c>
      <c r="N3430" s="101">
        <f>IF(ISNUMBER(jaar_zip[[#This Row],[graaddagen]]),IF(OR(MONTH(jaar_zip[[#This Row],[Datum]])=1,MONTH(jaar_zip[[#This Row],[Datum]])=2,MONTH(jaar_zip[[#This Row],[Datum]])=11,MONTH(jaar_zip[[#This Row],[Datum]])=12),1.1,IF(OR(MONTH(jaar_zip[[#This Row],[Datum]])=3,MONTH(jaar_zip[[#This Row],[Datum]])=10),1,0.8))*jaar_zip[[#This Row],[graaddagen]],"")</f>
        <v>16.72</v>
      </c>
      <c r="O3430" s="101">
        <f>IF(ISNUMBER(jaar_zip[[#This Row],[etmaaltemperatuur]]),IF(jaar_zip[[#This Row],[etmaaltemperatuur]]&gt;stookgrens,jaar_zip[[#This Row],[etmaaltemperatuur]]-stookgrens,0),"")</f>
        <v>0</v>
      </c>
    </row>
    <row r="3431" spans="1:15" x14ac:dyDescent="0.3">
      <c r="A3431">
        <v>356</v>
      </c>
      <c r="B3431">
        <v>20240114</v>
      </c>
      <c r="C3431">
        <v>5.9</v>
      </c>
      <c r="D3431">
        <v>2</v>
      </c>
      <c r="E3431">
        <v>114</v>
      </c>
      <c r="F3431">
        <v>3.7</v>
      </c>
      <c r="G3431">
        <v>1009</v>
      </c>
      <c r="H3431">
        <v>95</v>
      </c>
      <c r="I3431" s="101" t="s">
        <v>40</v>
      </c>
      <c r="J3431" s="1">
        <f>DATEVALUE(RIGHT(jaar_zip[[#This Row],[YYYYMMDD]],2)&amp;"-"&amp;MID(jaar_zip[[#This Row],[YYYYMMDD]],5,2)&amp;"-"&amp;LEFT(jaar_zip[[#This Row],[YYYYMMDD]],4))</f>
        <v>45305</v>
      </c>
      <c r="K3431" s="101" t="str">
        <f>IF(AND(VALUE(MONTH(jaar_zip[[#This Row],[Datum]]))=1,VALUE(WEEKNUM(jaar_zip[[#This Row],[Datum]],21))&gt;51),RIGHT(YEAR(jaar_zip[[#This Row],[Datum]])-1,2),RIGHT(YEAR(jaar_zip[[#This Row],[Datum]]),2))&amp;"-"&amp; TEXT(WEEKNUM(jaar_zip[[#This Row],[Datum]],21),"00")</f>
        <v>24-02</v>
      </c>
      <c r="L3431" s="101">
        <f>MONTH(jaar_zip[[#This Row],[Datum]])</f>
        <v>1</v>
      </c>
      <c r="M3431" s="101">
        <f>IF(ISNUMBER(jaar_zip[[#This Row],[etmaaltemperatuur]]),IF(jaar_zip[[#This Row],[etmaaltemperatuur]]&lt;stookgrens,stookgrens-jaar_zip[[#This Row],[etmaaltemperatuur]],0),"")</f>
        <v>16</v>
      </c>
      <c r="N3431" s="101">
        <f>IF(ISNUMBER(jaar_zip[[#This Row],[graaddagen]]),IF(OR(MONTH(jaar_zip[[#This Row],[Datum]])=1,MONTH(jaar_zip[[#This Row],[Datum]])=2,MONTH(jaar_zip[[#This Row],[Datum]])=11,MONTH(jaar_zip[[#This Row],[Datum]])=12),1.1,IF(OR(MONTH(jaar_zip[[#This Row],[Datum]])=3,MONTH(jaar_zip[[#This Row],[Datum]])=10),1,0.8))*jaar_zip[[#This Row],[graaddagen]],"")</f>
        <v>17.600000000000001</v>
      </c>
      <c r="O3431" s="101">
        <f>IF(ISNUMBER(jaar_zip[[#This Row],[etmaaltemperatuur]]),IF(jaar_zip[[#This Row],[etmaaltemperatuur]]&gt;stookgrens,jaar_zip[[#This Row],[etmaaltemperatuur]]-stookgrens,0),"")</f>
        <v>0</v>
      </c>
    </row>
    <row r="3432" spans="1:15" x14ac:dyDescent="0.3">
      <c r="A3432">
        <v>356</v>
      </c>
      <c r="B3432">
        <v>20240115</v>
      </c>
      <c r="C3432">
        <v>4.8</v>
      </c>
      <c r="D3432">
        <v>0.8</v>
      </c>
      <c r="E3432">
        <v>258</v>
      </c>
      <c r="F3432">
        <v>7.1</v>
      </c>
      <c r="G3432">
        <v>1004.3</v>
      </c>
      <c r="H3432">
        <v>92</v>
      </c>
      <c r="I3432" s="101" t="s">
        <v>40</v>
      </c>
      <c r="J3432" s="1">
        <f>DATEVALUE(RIGHT(jaar_zip[[#This Row],[YYYYMMDD]],2)&amp;"-"&amp;MID(jaar_zip[[#This Row],[YYYYMMDD]],5,2)&amp;"-"&amp;LEFT(jaar_zip[[#This Row],[YYYYMMDD]],4))</f>
        <v>45306</v>
      </c>
      <c r="K3432" s="101" t="str">
        <f>IF(AND(VALUE(MONTH(jaar_zip[[#This Row],[Datum]]))=1,VALUE(WEEKNUM(jaar_zip[[#This Row],[Datum]],21))&gt;51),RIGHT(YEAR(jaar_zip[[#This Row],[Datum]])-1,2),RIGHT(YEAR(jaar_zip[[#This Row],[Datum]]),2))&amp;"-"&amp; TEXT(WEEKNUM(jaar_zip[[#This Row],[Datum]],21),"00")</f>
        <v>24-03</v>
      </c>
      <c r="L3432" s="101">
        <f>MONTH(jaar_zip[[#This Row],[Datum]])</f>
        <v>1</v>
      </c>
      <c r="M3432" s="101">
        <f>IF(ISNUMBER(jaar_zip[[#This Row],[etmaaltemperatuur]]),IF(jaar_zip[[#This Row],[etmaaltemperatuur]]&lt;stookgrens,stookgrens-jaar_zip[[#This Row],[etmaaltemperatuur]],0),"")</f>
        <v>17.2</v>
      </c>
      <c r="N3432" s="101">
        <f>IF(ISNUMBER(jaar_zip[[#This Row],[graaddagen]]),IF(OR(MONTH(jaar_zip[[#This Row],[Datum]])=1,MONTH(jaar_zip[[#This Row],[Datum]])=2,MONTH(jaar_zip[[#This Row],[Datum]])=11,MONTH(jaar_zip[[#This Row],[Datum]])=12),1.1,IF(OR(MONTH(jaar_zip[[#This Row],[Datum]])=3,MONTH(jaar_zip[[#This Row],[Datum]])=10),1,0.8))*jaar_zip[[#This Row],[graaddagen]],"")</f>
        <v>18.920000000000002</v>
      </c>
      <c r="O3432" s="101">
        <f>IF(ISNUMBER(jaar_zip[[#This Row],[etmaaltemperatuur]]),IF(jaar_zip[[#This Row],[etmaaltemperatuur]]&gt;stookgrens,jaar_zip[[#This Row],[etmaaltemperatuur]]-stookgrens,0),"")</f>
        <v>0</v>
      </c>
    </row>
    <row r="3433" spans="1:15" x14ac:dyDescent="0.3">
      <c r="A3433">
        <v>356</v>
      </c>
      <c r="B3433">
        <v>20240116</v>
      </c>
      <c r="C3433">
        <v>4.5</v>
      </c>
      <c r="D3433">
        <v>-0.1</v>
      </c>
      <c r="E3433">
        <v>538</v>
      </c>
      <c r="F3433">
        <v>1.6</v>
      </c>
      <c r="G3433">
        <v>1007</v>
      </c>
      <c r="H3433">
        <v>84</v>
      </c>
      <c r="I3433" s="101" t="s">
        <v>40</v>
      </c>
      <c r="J3433" s="1">
        <f>DATEVALUE(RIGHT(jaar_zip[[#This Row],[YYYYMMDD]],2)&amp;"-"&amp;MID(jaar_zip[[#This Row],[YYYYMMDD]],5,2)&amp;"-"&amp;LEFT(jaar_zip[[#This Row],[YYYYMMDD]],4))</f>
        <v>45307</v>
      </c>
      <c r="K3433" s="101" t="str">
        <f>IF(AND(VALUE(MONTH(jaar_zip[[#This Row],[Datum]]))=1,VALUE(WEEKNUM(jaar_zip[[#This Row],[Datum]],21))&gt;51),RIGHT(YEAR(jaar_zip[[#This Row],[Datum]])-1,2),RIGHT(YEAR(jaar_zip[[#This Row],[Datum]]),2))&amp;"-"&amp; TEXT(WEEKNUM(jaar_zip[[#This Row],[Datum]],21),"00")</f>
        <v>24-03</v>
      </c>
      <c r="L3433" s="101">
        <f>MONTH(jaar_zip[[#This Row],[Datum]])</f>
        <v>1</v>
      </c>
      <c r="M3433" s="101">
        <f>IF(ISNUMBER(jaar_zip[[#This Row],[etmaaltemperatuur]]),IF(jaar_zip[[#This Row],[etmaaltemperatuur]]&lt;stookgrens,stookgrens-jaar_zip[[#This Row],[etmaaltemperatuur]],0),"")</f>
        <v>18.100000000000001</v>
      </c>
      <c r="N3433" s="101">
        <f>IF(ISNUMBER(jaar_zip[[#This Row],[graaddagen]]),IF(OR(MONTH(jaar_zip[[#This Row],[Datum]])=1,MONTH(jaar_zip[[#This Row],[Datum]])=2,MONTH(jaar_zip[[#This Row],[Datum]])=11,MONTH(jaar_zip[[#This Row],[Datum]])=12),1.1,IF(OR(MONTH(jaar_zip[[#This Row],[Datum]])=3,MONTH(jaar_zip[[#This Row],[Datum]])=10),1,0.8))*jaar_zip[[#This Row],[graaddagen]],"")</f>
        <v>19.910000000000004</v>
      </c>
      <c r="O3433" s="101">
        <f>IF(ISNUMBER(jaar_zip[[#This Row],[etmaaltemperatuur]]),IF(jaar_zip[[#This Row],[etmaaltemperatuur]]&gt;stookgrens,jaar_zip[[#This Row],[etmaaltemperatuur]]-stookgrens,0),"")</f>
        <v>0</v>
      </c>
    </row>
    <row r="3434" spans="1:15" x14ac:dyDescent="0.3">
      <c r="A3434">
        <v>356</v>
      </c>
      <c r="B3434">
        <v>20240117</v>
      </c>
      <c r="C3434">
        <v>2</v>
      </c>
      <c r="D3434">
        <v>-2.2000000000000002</v>
      </c>
      <c r="E3434">
        <v>202</v>
      </c>
      <c r="F3434">
        <v>0</v>
      </c>
      <c r="G3434">
        <v>993.1</v>
      </c>
      <c r="H3434">
        <v>86</v>
      </c>
      <c r="I3434" s="101" t="s">
        <v>40</v>
      </c>
      <c r="J3434" s="1">
        <f>DATEVALUE(RIGHT(jaar_zip[[#This Row],[YYYYMMDD]],2)&amp;"-"&amp;MID(jaar_zip[[#This Row],[YYYYMMDD]],5,2)&amp;"-"&amp;LEFT(jaar_zip[[#This Row],[YYYYMMDD]],4))</f>
        <v>45308</v>
      </c>
      <c r="K3434" s="101" t="str">
        <f>IF(AND(VALUE(MONTH(jaar_zip[[#This Row],[Datum]]))=1,VALUE(WEEKNUM(jaar_zip[[#This Row],[Datum]],21))&gt;51),RIGHT(YEAR(jaar_zip[[#This Row],[Datum]])-1,2),RIGHT(YEAR(jaar_zip[[#This Row],[Datum]]),2))&amp;"-"&amp; TEXT(WEEKNUM(jaar_zip[[#This Row],[Datum]],21),"00")</f>
        <v>24-03</v>
      </c>
      <c r="L3434" s="101">
        <f>MONTH(jaar_zip[[#This Row],[Datum]])</f>
        <v>1</v>
      </c>
      <c r="M3434" s="101">
        <f>IF(ISNUMBER(jaar_zip[[#This Row],[etmaaltemperatuur]]),IF(jaar_zip[[#This Row],[etmaaltemperatuur]]&lt;stookgrens,stookgrens-jaar_zip[[#This Row],[etmaaltemperatuur]],0),"")</f>
        <v>20.2</v>
      </c>
      <c r="N3434" s="101">
        <f>IF(ISNUMBER(jaar_zip[[#This Row],[graaddagen]]),IF(OR(MONTH(jaar_zip[[#This Row],[Datum]])=1,MONTH(jaar_zip[[#This Row],[Datum]])=2,MONTH(jaar_zip[[#This Row],[Datum]])=11,MONTH(jaar_zip[[#This Row],[Datum]])=12),1.1,IF(OR(MONTH(jaar_zip[[#This Row],[Datum]])=3,MONTH(jaar_zip[[#This Row],[Datum]])=10),1,0.8))*jaar_zip[[#This Row],[graaddagen]],"")</f>
        <v>22.220000000000002</v>
      </c>
      <c r="O3434" s="101">
        <f>IF(ISNUMBER(jaar_zip[[#This Row],[etmaaltemperatuur]]),IF(jaar_zip[[#This Row],[etmaaltemperatuur]]&gt;stookgrens,jaar_zip[[#This Row],[etmaaltemperatuur]]-stookgrens,0),"")</f>
        <v>0</v>
      </c>
    </row>
    <row r="3435" spans="1:15" x14ac:dyDescent="0.3">
      <c r="A3435">
        <v>356</v>
      </c>
      <c r="B3435">
        <v>20240118</v>
      </c>
      <c r="C3435">
        <v>2.1</v>
      </c>
      <c r="D3435">
        <v>-2.9</v>
      </c>
      <c r="E3435">
        <v>645</v>
      </c>
      <c r="F3435">
        <v>0</v>
      </c>
      <c r="G3435">
        <v>1003.2</v>
      </c>
      <c r="H3435">
        <v>93</v>
      </c>
      <c r="I3435" s="101" t="s">
        <v>40</v>
      </c>
      <c r="J3435" s="1">
        <f>DATEVALUE(RIGHT(jaar_zip[[#This Row],[YYYYMMDD]],2)&amp;"-"&amp;MID(jaar_zip[[#This Row],[YYYYMMDD]],5,2)&amp;"-"&amp;LEFT(jaar_zip[[#This Row],[YYYYMMDD]],4))</f>
        <v>45309</v>
      </c>
      <c r="K3435" s="101" t="str">
        <f>IF(AND(VALUE(MONTH(jaar_zip[[#This Row],[Datum]]))=1,VALUE(WEEKNUM(jaar_zip[[#This Row],[Datum]],21))&gt;51),RIGHT(YEAR(jaar_zip[[#This Row],[Datum]])-1,2),RIGHT(YEAR(jaar_zip[[#This Row],[Datum]]),2))&amp;"-"&amp; TEXT(WEEKNUM(jaar_zip[[#This Row],[Datum]],21),"00")</f>
        <v>24-03</v>
      </c>
      <c r="L3435" s="101">
        <f>MONTH(jaar_zip[[#This Row],[Datum]])</f>
        <v>1</v>
      </c>
      <c r="M3435" s="101">
        <f>IF(ISNUMBER(jaar_zip[[#This Row],[etmaaltemperatuur]]),IF(jaar_zip[[#This Row],[etmaaltemperatuur]]&lt;stookgrens,stookgrens-jaar_zip[[#This Row],[etmaaltemperatuur]],0),"")</f>
        <v>20.9</v>
      </c>
      <c r="N3435" s="101">
        <f>IF(ISNUMBER(jaar_zip[[#This Row],[graaddagen]]),IF(OR(MONTH(jaar_zip[[#This Row],[Datum]])=1,MONTH(jaar_zip[[#This Row],[Datum]])=2,MONTH(jaar_zip[[#This Row],[Datum]])=11,MONTH(jaar_zip[[#This Row],[Datum]])=12),1.1,IF(OR(MONTH(jaar_zip[[#This Row],[Datum]])=3,MONTH(jaar_zip[[#This Row],[Datum]])=10),1,0.8))*jaar_zip[[#This Row],[graaddagen]],"")</f>
        <v>22.990000000000002</v>
      </c>
      <c r="O3435" s="101">
        <f>IF(ISNUMBER(jaar_zip[[#This Row],[etmaaltemperatuur]]),IF(jaar_zip[[#This Row],[etmaaltemperatuur]]&gt;stookgrens,jaar_zip[[#This Row],[etmaaltemperatuur]]-stookgrens,0),"")</f>
        <v>0</v>
      </c>
    </row>
    <row r="3436" spans="1:15" x14ac:dyDescent="0.3">
      <c r="A3436">
        <v>356</v>
      </c>
      <c r="B3436">
        <v>20240119</v>
      </c>
      <c r="C3436">
        <v>4.0999999999999996</v>
      </c>
      <c r="D3436">
        <v>-0.1</v>
      </c>
      <c r="E3436">
        <v>551</v>
      </c>
      <c r="F3436">
        <v>0.3</v>
      </c>
      <c r="G3436">
        <v>1020.3</v>
      </c>
      <c r="H3436">
        <v>89</v>
      </c>
      <c r="I3436" s="101" t="s">
        <v>40</v>
      </c>
      <c r="J3436" s="1">
        <f>DATEVALUE(RIGHT(jaar_zip[[#This Row],[YYYYMMDD]],2)&amp;"-"&amp;MID(jaar_zip[[#This Row],[YYYYMMDD]],5,2)&amp;"-"&amp;LEFT(jaar_zip[[#This Row],[YYYYMMDD]],4))</f>
        <v>45310</v>
      </c>
      <c r="K3436" s="101" t="str">
        <f>IF(AND(VALUE(MONTH(jaar_zip[[#This Row],[Datum]]))=1,VALUE(WEEKNUM(jaar_zip[[#This Row],[Datum]],21))&gt;51),RIGHT(YEAR(jaar_zip[[#This Row],[Datum]])-1,2),RIGHT(YEAR(jaar_zip[[#This Row],[Datum]]),2))&amp;"-"&amp; TEXT(WEEKNUM(jaar_zip[[#This Row],[Datum]],21),"00")</f>
        <v>24-03</v>
      </c>
      <c r="L3436" s="101">
        <f>MONTH(jaar_zip[[#This Row],[Datum]])</f>
        <v>1</v>
      </c>
      <c r="M3436" s="101">
        <f>IF(ISNUMBER(jaar_zip[[#This Row],[etmaaltemperatuur]]),IF(jaar_zip[[#This Row],[etmaaltemperatuur]]&lt;stookgrens,stookgrens-jaar_zip[[#This Row],[etmaaltemperatuur]],0),"")</f>
        <v>18.100000000000001</v>
      </c>
      <c r="N3436" s="101">
        <f>IF(ISNUMBER(jaar_zip[[#This Row],[graaddagen]]),IF(OR(MONTH(jaar_zip[[#This Row],[Datum]])=1,MONTH(jaar_zip[[#This Row],[Datum]])=2,MONTH(jaar_zip[[#This Row],[Datum]])=11,MONTH(jaar_zip[[#This Row],[Datum]])=12),1.1,IF(OR(MONTH(jaar_zip[[#This Row],[Datum]])=3,MONTH(jaar_zip[[#This Row],[Datum]])=10),1,0.8))*jaar_zip[[#This Row],[graaddagen]],"")</f>
        <v>19.910000000000004</v>
      </c>
      <c r="O3436" s="101">
        <f>IF(ISNUMBER(jaar_zip[[#This Row],[etmaaltemperatuur]]),IF(jaar_zip[[#This Row],[etmaaltemperatuur]]&gt;stookgrens,jaar_zip[[#This Row],[etmaaltemperatuur]]-stookgrens,0),"")</f>
        <v>0</v>
      </c>
    </row>
    <row r="3437" spans="1:15" x14ac:dyDescent="0.3">
      <c r="A3437">
        <v>356</v>
      </c>
      <c r="B3437">
        <v>20240120</v>
      </c>
      <c r="C3437">
        <v>4.9000000000000004</v>
      </c>
      <c r="D3437">
        <v>-1</v>
      </c>
      <c r="E3437">
        <v>507</v>
      </c>
      <c r="F3437">
        <v>0</v>
      </c>
      <c r="G3437">
        <v>1026.8</v>
      </c>
      <c r="H3437">
        <v>85</v>
      </c>
      <c r="I3437" s="101" t="s">
        <v>40</v>
      </c>
      <c r="J3437" s="1">
        <f>DATEVALUE(RIGHT(jaar_zip[[#This Row],[YYYYMMDD]],2)&amp;"-"&amp;MID(jaar_zip[[#This Row],[YYYYMMDD]],5,2)&amp;"-"&amp;LEFT(jaar_zip[[#This Row],[YYYYMMDD]],4))</f>
        <v>45311</v>
      </c>
      <c r="K3437" s="101" t="str">
        <f>IF(AND(VALUE(MONTH(jaar_zip[[#This Row],[Datum]]))=1,VALUE(WEEKNUM(jaar_zip[[#This Row],[Datum]],21))&gt;51),RIGHT(YEAR(jaar_zip[[#This Row],[Datum]])-1,2),RIGHT(YEAR(jaar_zip[[#This Row],[Datum]]),2))&amp;"-"&amp; TEXT(WEEKNUM(jaar_zip[[#This Row],[Datum]],21),"00")</f>
        <v>24-03</v>
      </c>
      <c r="L3437" s="101">
        <f>MONTH(jaar_zip[[#This Row],[Datum]])</f>
        <v>1</v>
      </c>
      <c r="M3437" s="101">
        <f>IF(ISNUMBER(jaar_zip[[#This Row],[etmaaltemperatuur]]),IF(jaar_zip[[#This Row],[etmaaltemperatuur]]&lt;stookgrens,stookgrens-jaar_zip[[#This Row],[etmaaltemperatuur]],0),"")</f>
        <v>19</v>
      </c>
      <c r="N3437" s="101">
        <f>IF(ISNUMBER(jaar_zip[[#This Row],[graaddagen]]),IF(OR(MONTH(jaar_zip[[#This Row],[Datum]])=1,MONTH(jaar_zip[[#This Row],[Datum]])=2,MONTH(jaar_zip[[#This Row],[Datum]])=11,MONTH(jaar_zip[[#This Row],[Datum]])=12),1.1,IF(OR(MONTH(jaar_zip[[#This Row],[Datum]])=3,MONTH(jaar_zip[[#This Row],[Datum]])=10),1,0.8))*jaar_zip[[#This Row],[graaddagen]],"")</f>
        <v>20.900000000000002</v>
      </c>
      <c r="O3437" s="101">
        <f>IF(ISNUMBER(jaar_zip[[#This Row],[etmaaltemperatuur]]),IF(jaar_zip[[#This Row],[etmaaltemperatuur]]&gt;stookgrens,jaar_zip[[#This Row],[etmaaltemperatuur]]-stookgrens,0),"")</f>
        <v>0</v>
      </c>
    </row>
    <row r="3438" spans="1:15" x14ac:dyDescent="0.3">
      <c r="A3438">
        <v>356</v>
      </c>
      <c r="B3438">
        <v>20240121</v>
      </c>
      <c r="C3438">
        <v>7.1</v>
      </c>
      <c r="D3438">
        <v>3.6</v>
      </c>
      <c r="E3438">
        <v>173</v>
      </c>
      <c r="F3438">
        <v>0.2</v>
      </c>
      <c r="G3438">
        <v>1016.6</v>
      </c>
      <c r="H3438">
        <v>76</v>
      </c>
      <c r="I3438" s="101" t="s">
        <v>40</v>
      </c>
      <c r="J3438" s="1">
        <f>DATEVALUE(RIGHT(jaar_zip[[#This Row],[YYYYMMDD]],2)&amp;"-"&amp;MID(jaar_zip[[#This Row],[YYYYMMDD]],5,2)&amp;"-"&amp;LEFT(jaar_zip[[#This Row],[YYYYMMDD]],4))</f>
        <v>45312</v>
      </c>
      <c r="K3438" s="101" t="str">
        <f>IF(AND(VALUE(MONTH(jaar_zip[[#This Row],[Datum]]))=1,VALUE(WEEKNUM(jaar_zip[[#This Row],[Datum]],21))&gt;51),RIGHT(YEAR(jaar_zip[[#This Row],[Datum]])-1,2),RIGHT(YEAR(jaar_zip[[#This Row],[Datum]]),2))&amp;"-"&amp; TEXT(WEEKNUM(jaar_zip[[#This Row],[Datum]],21),"00")</f>
        <v>24-03</v>
      </c>
      <c r="L3438" s="101">
        <f>MONTH(jaar_zip[[#This Row],[Datum]])</f>
        <v>1</v>
      </c>
      <c r="M3438" s="101">
        <f>IF(ISNUMBER(jaar_zip[[#This Row],[etmaaltemperatuur]]),IF(jaar_zip[[#This Row],[etmaaltemperatuur]]&lt;stookgrens,stookgrens-jaar_zip[[#This Row],[etmaaltemperatuur]],0),"")</f>
        <v>14.4</v>
      </c>
      <c r="N3438" s="101">
        <f>IF(ISNUMBER(jaar_zip[[#This Row],[graaddagen]]),IF(OR(MONTH(jaar_zip[[#This Row],[Datum]])=1,MONTH(jaar_zip[[#This Row],[Datum]])=2,MONTH(jaar_zip[[#This Row],[Datum]])=11,MONTH(jaar_zip[[#This Row],[Datum]])=12),1.1,IF(OR(MONTH(jaar_zip[[#This Row],[Datum]])=3,MONTH(jaar_zip[[#This Row],[Datum]])=10),1,0.8))*jaar_zip[[#This Row],[graaddagen]],"")</f>
        <v>15.840000000000002</v>
      </c>
      <c r="O3438" s="101">
        <f>IF(ISNUMBER(jaar_zip[[#This Row],[etmaaltemperatuur]]),IF(jaar_zip[[#This Row],[etmaaltemperatuur]]&gt;stookgrens,jaar_zip[[#This Row],[etmaaltemperatuur]]-stookgrens,0),"")</f>
        <v>0</v>
      </c>
    </row>
    <row r="3439" spans="1:15" x14ac:dyDescent="0.3">
      <c r="A3439">
        <v>356</v>
      </c>
      <c r="B3439">
        <v>20240122</v>
      </c>
      <c r="C3439">
        <v>10.3</v>
      </c>
      <c r="D3439">
        <v>9.5</v>
      </c>
      <c r="E3439">
        <v>406</v>
      </c>
      <c r="F3439">
        <v>4.2</v>
      </c>
      <c r="G3439">
        <v>1008.1</v>
      </c>
      <c r="H3439">
        <v>82</v>
      </c>
      <c r="I3439" s="101" t="s">
        <v>40</v>
      </c>
      <c r="J3439" s="1">
        <f>DATEVALUE(RIGHT(jaar_zip[[#This Row],[YYYYMMDD]],2)&amp;"-"&amp;MID(jaar_zip[[#This Row],[YYYYMMDD]],5,2)&amp;"-"&amp;LEFT(jaar_zip[[#This Row],[YYYYMMDD]],4))</f>
        <v>45313</v>
      </c>
      <c r="K3439" s="101" t="str">
        <f>IF(AND(VALUE(MONTH(jaar_zip[[#This Row],[Datum]]))=1,VALUE(WEEKNUM(jaar_zip[[#This Row],[Datum]],21))&gt;51),RIGHT(YEAR(jaar_zip[[#This Row],[Datum]])-1,2),RIGHT(YEAR(jaar_zip[[#This Row],[Datum]]),2))&amp;"-"&amp; TEXT(WEEKNUM(jaar_zip[[#This Row],[Datum]],21),"00")</f>
        <v>24-04</v>
      </c>
      <c r="L3439" s="101">
        <f>MONTH(jaar_zip[[#This Row],[Datum]])</f>
        <v>1</v>
      </c>
      <c r="M3439" s="101">
        <f>IF(ISNUMBER(jaar_zip[[#This Row],[etmaaltemperatuur]]),IF(jaar_zip[[#This Row],[etmaaltemperatuur]]&lt;stookgrens,stookgrens-jaar_zip[[#This Row],[etmaaltemperatuur]],0),"")</f>
        <v>8.5</v>
      </c>
      <c r="N3439" s="101">
        <f>IF(ISNUMBER(jaar_zip[[#This Row],[graaddagen]]),IF(OR(MONTH(jaar_zip[[#This Row],[Datum]])=1,MONTH(jaar_zip[[#This Row],[Datum]])=2,MONTH(jaar_zip[[#This Row],[Datum]])=11,MONTH(jaar_zip[[#This Row],[Datum]])=12),1.1,IF(OR(MONTH(jaar_zip[[#This Row],[Datum]])=3,MONTH(jaar_zip[[#This Row],[Datum]])=10),1,0.8))*jaar_zip[[#This Row],[graaddagen]],"")</f>
        <v>9.3500000000000014</v>
      </c>
      <c r="O3439" s="101">
        <f>IF(ISNUMBER(jaar_zip[[#This Row],[etmaaltemperatuur]]),IF(jaar_zip[[#This Row],[etmaaltemperatuur]]&gt;stookgrens,jaar_zip[[#This Row],[etmaaltemperatuur]]-stookgrens,0),"")</f>
        <v>0</v>
      </c>
    </row>
    <row r="3440" spans="1:15" x14ac:dyDescent="0.3">
      <c r="A3440">
        <v>356</v>
      </c>
      <c r="B3440">
        <v>20240123</v>
      </c>
      <c r="C3440">
        <v>7.9</v>
      </c>
      <c r="D3440">
        <v>8</v>
      </c>
      <c r="E3440">
        <v>339</v>
      </c>
      <c r="F3440">
        <v>3.5</v>
      </c>
      <c r="G3440">
        <v>1019.7</v>
      </c>
      <c r="H3440">
        <v>86</v>
      </c>
      <c r="I3440" s="101" t="s">
        <v>40</v>
      </c>
      <c r="J3440" s="1">
        <f>DATEVALUE(RIGHT(jaar_zip[[#This Row],[YYYYMMDD]],2)&amp;"-"&amp;MID(jaar_zip[[#This Row],[YYYYMMDD]],5,2)&amp;"-"&amp;LEFT(jaar_zip[[#This Row],[YYYYMMDD]],4))</f>
        <v>45314</v>
      </c>
      <c r="K3440" s="101" t="str">
        <f>IF(AND(VALUE(MONTH(jaar_zip[[#This Row],[Datum]]))=1,VALUE(WEEKNUM(jaar_zip[[#This Row],[Datum]],21))&gt;51),RIGHT(YEAR(jaar_zip[[#This Row],[Datum]])-1,2),RIGHT(YEAR(jaar_zip[[#This Row],[Datum]]),2))&amp;"-"&amp; TEXT(WEEKNUM(jaar_zip[[#This Row],[Datum]],21),"00")</f>
        <v>24-04</v>
      </c>
      <c r="L3440" s="101">
        <f>MONTH(jaar_zip[[#This Row],[Datum]])</f>
        <v>1</v>
      </c>
      <c r="M3440" s="101">
        <f>IF(ISNUMBER(jaar_zip[[#This Row],[etmaaltemperatuur]]),IF(jaar_zip[[#This Row],[etmaaltemperatuur]]&lt;stookgrens,stookgrens-jaar_zip[[#This Row],[etmaaltemperatuur]],0),"")</f>
        <v>10</v>
      </c>
      <c r="N3440" s="101">
        <f>IF(ISNUMBER(jaar_zip[[#This Row],[graaddagen]]),IF(OR(MONTH(jaar_zip[[#This Row],[Datum]])=1,MONTH(jaar_zip[[#This Row],[Datum]])=2,MONTH(jaar_zip[[#This Row],[Datum]])=11,MONTH(jaar_zip[[#This Row],[Datum]])=12),1.1,IF(OR(MONTH(jaar_zip[[#This Row],[Datum]])=3,MONTH(jaar_zip[[#This Row],[Datum]])=10),1,0.8))*jaar_zip[[#This Row],[graaddagen]],"")</f>
        <v>11</v>
      </c>
      <c r="O3440" s="101">
        <f>IF(ISNUMBER(jaar_zip[[#This Row],[etmaaltemperatuur]]),IF(jaar_zip[[#This Row],[etmaaltemperatuur]]&gt;stookgrens,jaar_zip[[#This Row],[etmaaltemperatuur]]-stookgrens,0),"")</f>
        <v>0</v>
      </c>
    </row>
    <row r="3441" spans="1:15" x14ac:dyDescent="0.3">
      <c r="A3441">
        <v>356</v>
      </c>
      <c r="B3441">
        <v>20240124</v>
      </c>
      <c r="C3441">
        <v>9.6999999999999993</v>
      </c>
      <c r="D3441">
        <v>9.6999999999999993</v>
      </c>
      <c r="E3441">
        <v>339</v>
      </c>
      <c r="F3441">
        <v>1</v>
      </c>
      <c r="G3441">
        <v>1020.9</v>
      </c>
      <c r="H3441">
        <v>81</v>
      </c>
      <c r="I3441" s="101" t="s">
        <v>40</v>
      </c>
      <c r="J3441" s="1">
        <f>DATEVALUE(RIGHT(jaar_zip[[#This Row],[YYYYMMDD]],2)&amp;"-"&amp;MID(jaar_zip[[#This Row],[YYYYMMDD]],5,2)&amp;"-"&amp;LEFT(jaar_zip[[#This Row],[YYYYMMDD]],4))</f>
        <v>45315</v>
      </c>
      <c r="K3441" s="101" t="str">
        <f>IF(AND(VALUE(MONTH(jaar_zip[[#This Row],[Datum]]))=1,VALUE(WEEKNUM(jaar_zip[[#This Row],[Datum]],21))&gt;51),RIGHT(YEAR(jaar_zip[[#This Row],[Datum]])-1,2),RIGHT(YEAR(jaar_zip[[#This Row],[Datum]]),2))&amp;"-"&amp; TEXT(WEEKNUM(jaar_zip[[#This Row],[Datum]],21),"00")</f>
        <v>24-04</v>
      </c>
      <c r="L3441" s="101">
        <f>MONTH(jaar_zip[[#This Row],[Datum]])</f>
        <v>1</v>
      </c>
      <c r="M3441" s="101">
        <f>IF(ISNUMBER(jaar_zip[[#This Row],[etmaaltemperatuur]]),IF(jaar_zip[[#This Row],[etmaaltemperatuur]]&lt;stookgrens,stookgrens-jaar_zip[[#This Row],[etmaaltemperatuur]],0),"")</f>
        <v>8.3000000000000007</v>
      </c>
      <c r="N3441" s="101">
        <f>IF(ISNUMBER(jaar_zip[[#This Row],[graaddagen]]),IF(OR(MONTH(jaar_zip[[#This Row],[Datum]])=1,MONTH(jaar_zip[[#This Row],[Datum]])=2,MONTH(jaar_zip[[#This Row],[Datum]])=11,MONTH(jaar_zip[[#This Row],[Datum]])=12),1.1,IF(OR(MONTH(jaar_zip[[#This Row],[Datum]])=3,MONTH(jaar_zip[[#This Row],[Datum]])=10),1,0.8))*jaar_zip[[#This Row],[graaddagen]],"")</f>
        <v>9.1300000000000008</v>
      </c>
      <c r="O3441" s="101">
        <f>IF(ISNUMBER(jaar_zip[[#This Row],[etmaaltemperatuur]]),IF(jaar_zip[[#This Row],[etmaaltemperatuur]]&gt;stookgrens,jaar_zip[[#This Row],[etmaaltemperatuur]]-stookgrens,0),"")</f>
        <v>0</v>
      </c>
    </row>
    <row r="3442" spans="1:15" x14ac:dyDescent="0.3">
      <c r="A3442">
        <v>356</v>
      </c>
      <c r="B3442">
        <v>20240125</v>
      </c>
      <c r="C3442">
        <v>3</v>
      </c>
      <c r="D3442">
        <v>6.3</v>
      </c>
      <c r="E3442">
        <v>223</v>
      </c>
      <c r="F3442">
        <v>0.9</v>
      </c>
      <c r="G3442">
        <v>1026.9000000000001</v>
      </c>
      <c r="H3442">
        <v>96</v>
      </c>
      <c r="I3442" s="101" t="s">
        <v>40</v>
      </c>
      <c r="J3442" s="1">
        <f>DATEVALUE(RIGHT(jaar_zip[[#This Row],[YYYYMMDD]],2)&amp;"-"&amp;MID(jaar_zip[[#This Row],[YYYYMMDD]],5,2)&amp;"-"&amp;LEFT(jaar_zip[[#This Row],[YYYYMMDD]],4))</f>
        <v>45316</v>
      </c>
      <c r="K3442" s="101" t="str">
        <f>IF(AND(VALUE(MONTH(jaar_zip[[#This Row],[Datum]]))=1,VALUE(WEEKNUM(jaar_zip[[#This Row],[Datum]],21))&gt;51),RIGHT(YEAR(jaar_zip[[#This Row],[Datum]])-1,2),RIGHT(YEAR(jaar_zip[[#This Row],[Datum]]),2))&amp;"-"&amp; TEXT(WEEKNUM(jaar_zip[[#This Row],[Datum]],21),"00")</f>
        <v>24-04</v>
      </c>
      <c r="L3442" s="101">
        <f>MONTH(jaar_zip[[#This Row],[Datum]])</f>
        <v>1</v>
      </c>
      <c r="M3442" s="101">
        <f>IF(ISNUMBER(jaar_zip[[#This Row],[etmaaltemperatuur]]),IF(jaar_zip[[#This Row],[etmaaltemperatuur]]&lt;stookgrens,stookgrens-jaar_zip[[#This Row],[etmaaltemperatuur]],0),"")</f>
        <v>11.7</v>
      </c>
      <c r="N3442" s="101">
        <f>IF(ISNUMBER(jaar_zip[[#This Row],[graaddagen]]),IF(OR(MONTH(jaar_zip[[#This Row],[Datum]])=1,MONTH(jaar_zip[[#This Row],[Datum]])=2,MONTH(jaar_zip[[#This Row],[Datum]])=11,MONTH(jaar_zip[[#This Row],[Datum]])=12),1.1,IF(OR(MONTH(jaar_zip[[#This Row],[Datum]])=3,MONTH(jaar_zip[[#This Row],[Datum]])=10),1,0.8))*jaar_zip[[#This Row],[graaddagen]],"")</f>
        <v>12.870000000000001</v>
      </c>
      <c r="O3442" s="101">
        <f>IF(ISNUMBER(jaar_zip[[#This Row],[etmaaltemperatuur]]),IF(jaar_zip[[#This Row],[etmaaltemperatuur]]&gt;stookgrens,jaar_zip[[#This Row],[etmaaltemperatuur]]-stookgrens,0),"")</f>
        <v>0</v>
      </c>
    </row>
    <row r="3443" spans="1:15" x14ac:dyDescent="0.3">
      <c r="A3443">
        <v>356</v>
      </c>
      <c r="B3443">
        <v>20240126</v>
      </c>
      <c r="C3443">
        <v>6.8</v>
      </c>
      <c r="D3443">
        <v>7.4</v>
      </c>
      <c r="E3443">
        <v>503</v>
      </c>
      <c r="F3443">
        <v>2.6</v>
      </c>
      <c r="G3443">
        <v>1025.9000000000001</v>
      </c>
      <c r="H3443">
        <v>85</v>
      </c>
      <c r="I3443" s="101" t="s">
        <v>40</v>
      </c>
      <c r="J3443" s="1">
        <f>DATEVALUE(RIGHT(jaar_zip[[#This Row],[YYYYMMDD]],2)&amp;"-"&amp;MID(jaar_zip[[#This Row],[YYYYMMDD]],5,2)&amp;"-"&amp;LEFT(jaar_zip[[#This Row],[YYYYMMDD]],4))</f>
        <v>45317</v>
      </c>
      <c r="K3443" s="101" t="str">
        <f>IF(AND(VALUE(MONTH(jaar_zip[[#This Row],[Datum]]))=1,VALUE(WEEKNUM(jaar_zip[[#This Row],[Datum]],21))&gt;51),RIGHT(YEAR(jaar_zip[[#This Row],[Datum]])-1,2),RIGHT(YEAR(jaar_zip[[#This Row],[Datum]]),2))&amp;"-"&amp; TEXT(WEEKNUM(jaar_zip[[#This Row],[Datum]],21),"00")</f>
        <v>24-04</v>
      </c>
      <c r="L3443" s="101">
        <f>MONTH(jaar_zip[[#This Row],[Datum]])</f>
        <v>1</v>
      </c>
      <c r="M3443" s="101">
        <f>IF(ISNUMBER(jaar_zip[[#This Row],[etmaaltemperatuur]]),IF(jaar_zip[[#This Row],[etmaaltemperatuur]]&lt;stookgrens,stookgrens-jaar_zip[[#This Row],[etmaaltemperatuur]],0),"")</f>
        <v>10.6</v>
      </c>
      <c r="N3443" s="101">
        <f>IF(ISNUMBER(jaar_zip[[#This Row],[graaddagen]]),IF(OR(MONTH(jaar_zip[[#This Row],[Datum]])=1,MONTH(jaar_zip[[#This Row],[Datum]])=2,MONTH(jaar_zip[[#This Row],[Datum]])=11,MONTH(jaar_zip[[#This Row],[Datum]])=12),1.1,IF(OR(MONTH(jaar_zip[[#This Row],[Datum]])=3,MONTH(jaar_zip[[#This Row],[Datum]])=10),1,0.8))*jaar_zip[[#This Row],[graaddagen]],"")</f>
        <v>11.66</v>
      </c>
      <c r="O3443" s="101">
        <f>IF(ISNUMBER(jaar_zip[[#This Row],[etmaaltemperatuur]]),IF(jaar_zip[[#This Row],[etmaaltemperatuur]]&gt;stookgrens,jaar_zip[[#This Row],[etmaaltemperatuur]]-stookgrens,0),"")</f>
        <v>0</v>
      </c>
    </row>
    <row r="3444" spans="1:15" x14ac:dyDescent="0.3">
      <c r="A3444">
        <v>356</v>
      </c>
      <c r="B3444">
        <v>20240127</v>
      </c>
      <c r="C3444">
        <v>2.8</v>
      </c>
      <c r="D3444">
        <v>2.6</v>
      </c>
      <c r="E3444">
        <v>561</v>
      </c>
      <c r="F3444">
        <v>0</v>
      </c>
      <c r="G3444">
        <v>1034.9000000000001</v>
      </c>
      <c r="H3444">
        <v>88</v>
      </c>
      <c r="I3444" s="101" t="s">
        <v>40</v>
      </c>
      <c r="J3444" s="1">
        <f>DATEVALUE(RIGHT(jaar_zip[[#This Row],[YYYYMMDD]],2)&amp;"-"&amp;MID(jaar_zip[[#This Row],[YYYYMMDD]],5,2)&amp;"-"&amp;LEFT(jaar_zip[[#This Row],[YYYYMMDD]],4))</f>
        <v>45318</v>
      </c>
      <c r="K3444" s="101" t="str">
        <f>IF(AND(VALUE(MONTH(jaar_zip[[#This Row],[Datum]]))=1,VALUE(WEEKNUM(jaar_zip[[#This Row],[Datum]],21))&gt;51),RIGHT(YEAR(jaar_zip[[#This Row],[Datum]])-1,2),RIGHT(YEAR(jaar_zip[[#This Row],[Datum]]),2))&amp;"-"&amp; TEXT(WEEKNUM(jaar_zip[[#This Row],[Datum]],21),"00")</f>
        <v>24-04</v>
      </c>
      <c r="L3444" s="101">
        <f>MONTH(jaar_zip[[#This Row],[Datum]])</f>
        <v>1</v>
      </c>
      <c r="M3444" s="101">
        <f>IF(ISNUMBER(jaar_zip[[#This Row],[etmaaltemperatuur]]),IF(jaar_zip[[#This Row],[etmaaltemperatuur]]&lt;stookgrens,stookgrens-jaar_zip[[#This Row],[etmaaltemperatuur]],0),"")</f>
        <v>15.4</v>
      </c>
      <c r="N3444" s="101">
        <f>IF(ISNUMBER(jaar_zip[[#This Row],[graaddagen]]),IF(OR(MONTH(jaar_zip[[#This Row],[Datum]])=1,MONTH(jaar_zip[[#This Row],[Datum]])=2,MONTH(jaar_zip[[#This Row],[Datum]])=11,MONTH(jaar_zip[[#This Row],[Datum]])=12),1.1,IF(OR(MONTH(jaar_zip[[#This Row],[Datum]])=3,MONTH(jaar_zip[[#This Row],[Datum]])=10),1,0.8))*jaar_zip[[#This Row],[graaddagen]],"")</f>
        <v>16.940000000000001</v>
      </c>
      <c r="O3444" s="101">
        <f>IF(ISNUMBER(jaar_zip[[#This Row],[etmaaltemperatuur]]),IF(jaar_zip[[#This Row],[etmaaltemperatuur]]&gt;stookgrens,jaar_zip[[#This Row],[etmaaltemperatuur]]-stookgrens,0),"")</f>
        <v>0</v>
      </c>
    </row>
    <row r="3445" spans="1:15" x14ac:dyDescent="0.3">
      <c r="A3445">
        <v>356</v>
      </c>
      <c r="B3445">
        <v>20240128</v>
      </c>
      <c r="C3445">
        <v>2.9</v>
      </c>
      <c r="D3445">
        <v>3</v>
      </c>
      <c r="E3445">
        <v>614</v>
      </c>
      <c r="F3445">
        <v>0</v>
      </c>
      <c r="G3445">
        <v>1027.4000000000001</v>
      </c>
      <c r="H3445">
        <v>80</v>
      </c>
      <c r="I3445" s="101" t="s">
        <v>40</v>
      </c>
      <c r="J3445" s="1">
        <f>DATEVALUE(RIGHT(jaar_zip[[#This Row],[YYYYMMDD]],2)&amp;"-"&amp;MID(jaar_zip[[#This Row],[YYYYMMDD]],5,2)&amp;"-"&amp;LEFT(jaar_zip[[#This Row],[YYYYMMDD]],4))</f>
        <v>45319</v>
      </c>
      <c r="K3445" s="101" t="str">
        <f>IF(AND(VALUE(MONTH(jaar_zip[[#This Row],[Datum]]))=1,VALUE(WEEKNUM(jaar_zip[[#This Row],[Datum]],21))&gt;51),RIGHT(YEAR(jaar_zip[[#This Row],[Datum]])-1,2),RIGHT(YEAR(jaar_zip[[#This Row],[Datum]]),2))&amp;"-"&amp; TEXT(WEEKNUM(jaar_zip[[#This Row],[Datum]],21),"00")</f>
        <v>24-04</v>
      </c>
      <c r="L3445" s="101">
        <f>MONTH(jaar_zip[[#This Row],[Datum]])</f>
        <v>1</v>
      </c>
      <c r="M3445" s="101">
        <f>IF(ISNUMBER(jaar_zip[[#This Row],[etmaaltemperatuur]]),IF(jaar_zip[[#This Row],[etmaaltemperatuur]]&lt;stookgrens,stookgrens-jaar_zip[[#This Row],[etmaaltemperatuur]],0),"")</f>
        <v>15</v>
      </c>
      <c r="N3445" s="101">
        <f>IF(ISNUMBER(jaar_zip[[#This Row],[graaddagen]]),IF(OR(MONTH(jaar_zip[[#This Row],[Datum]])=1,MONTH(jaar_zip[[#This Row],[Datum]])=2,MONTH(jaar_zip[[#This Row],[Datum]])=11,MONTH(jaar_zip[[#This Row],[Datum]])=12),1.1,IF(OR(MONTH(jaar_zip[[#This Row],[Datum]])=3,MONTH(jaar_zip[[#This Row],[Datum]])=10),1,0.8))*jaar_zip[[#This Row],[graaddagen]],"")</f>
        <v>16.5</v>
      </c>
      <c r="O3445" s="101">
        <f>IF(ISNUMBER(jaar_zip[[#This Row],[etmaaltemperatuur]]),IF(jaar_zip[[#This Row],[etmaaltemperatuur]]&gt;stookgrens,jaar_zip[[#This Row],[etmaaltemperatuur]]-stookgrens,0),"")</f>
        <v>0</v>
      </c>
    </row>
    <row r="3446" spans="1:15" x14ac:dyDescent="0.3">
      <c r="A3446">
        <v>356</v>
      </c>
      <c r="B3446">
        <v>20240129</v>
      </c>
      <c r="C3446">
        <v>2.6</v>
      </c>
      <c r="D3446">
        <v>6.1</v>
      </c>
      <c r="E3446">
        <v>519</v>
      </c>
      <c r="F3446">
        <v>0</v>
      </c>
      <c r="G3446">
        <v>1025.7</v>
      </c>
      <c r="H3446">
        <v>86</v>
      </c>
      <c r="I3446" s="101" t="s">
        <v>40</v>
      </c>
      <c r="J3446" s="1">
        <f>DATEVALUE(RIGHT(jaar_zip[[#This Row],[YYYYMMDD]],2)&amp;"-"&amp;MID(jaar_zip[[#This Row],[YYYYMMDD]],5,2)&amp;"-"&amp;LEFT(jaar_zip[[#This Row],[YYYYMMDD]],4))</f>
        <v>45320</v>
      </c>
      <c r="K3446" s="101" t="str">
        <f>IF(AND(VALUE(MONTH(jaar_zip[[#This Row],[Datum]]))=1,VALUE(WEEKNUM(jaar_zip[[#This Row],[Datum]],21))&gt;51),RIGHT(YEAR(jaar_zip[[#This Row],[Datum]])-1,2),RIGHT(YEAR(jaar_zip[[#This Row],[Datum]]),2))&amp;"-"&amp; TEXT(WEEKNUM(jaar_zip[[#This Row],[Datum]],21),"00")</f>
        <v>24-05</v>
      </c>
      <c r="L3446" s="101">
        <f>MONTH(jaar_zip[[#This Row],[Datum]])</f>
        <v>1</v>
      </c>
      <c r="M3446" s="101">
        <f>IF(ISNUMBER(jaar_zip[[#This Row],[etmaaltemperatuur]]),IF(jaar_zip[[#This Row],[etmaaltemperatuur]]&lt;stookgrens,stookgrens-jaar_zip[[#This Row],[etmaaltemperatuur]],0),"")</f>
        <v>11.9</v>
      </c>
      <c r="N3446" s="101">
        <f>IF(ISNUMBER(jaar_zip[[#This Row],[graaddagen]]),IF(OR(MONTH(jaar_zip[[#This Row],[Datum]])=1,MONTH(jaar_zip[[#This Row],[Datum]])=2,MONTH(jaar_zip[[#This Row],[Datum]])=11,MONTH(jaar_zip[[#This Row],[Datum]])=12),1.1,IF(OR(MONTH(jaar_zip[[#This Row],[Datum]])=3,MONTH(jaar_zip[[#This Row],[Datum]])=10),1,0.8))*jaar_zip[[#This Row],[graaddagen]],"")</f>
        <v>13.090000000000002</v>
      </c>
      <c r="O3446" s="101">
        <f>IF(ISNUMBER(jaar_zip[[#This Row],[etmaaltemperatuur]]),IF(jaar_zip[[#This Row],[etmaaltemperatuur]]&gt;stookgrens,jaar_zip[[#This Row],[etmaaltemperatuur]]-stookgrens,0),"")</f>
        <v>0</v>
      </c>
    </row>
    <row r="3447" spans="1:15" x14ac:dyDescent="0.3">
      <c r="A3447">
        <v>356</v>
      </c>
      <c r="B3447">
        <v>20240130</v>
      </c>
      <c r="C3447">
        <v>4.8</v>
      </c>
      <c r="D3447">
        <v>7.8</v>
      </c>
      <c r="E3447">
        <v>225</v>
      </c>
      <c r="F3447">
        <v>0.3</v>
      </c>
      <c r="G3447">
        <v>1028.0999999999999</v>
      </c>
      <c r="H3447">
        <v>91</v>
      </c>
      <c r="I3447" s="101" t="s">
        <v>40</v>
      </c>
      <c r="J3447" s="1">
        <f>DATEVALUE(RIGHT(jaar_zip[[#This Row],[YYYYMMDD]],2)&amp;"-"&amp;MID(jaar_zip[[#This Row],[YYYYMMDD]],5,2)&amp;"-"&amp;LEFT(jaar_zip[[#This Row],[YYYYMMDD]],4))</f>
        <v>45321</v>
      </c>
      <c r="K3447" s="101" t="str">
        <f>IF(AND(VALUE(MONTH(jaar_zip[[#This Row],[Datum]]))=1,VALUE(WEEKNUM(jaar_zip[[#This Row],[Datum]],21))&gt;51),RIGHT(YEAR(jaar_zip[[#This Row],[Datum]])-1,2),RIGHT(YEAR(jaar_zip[[#This Row],[Datum]]),2))&amp;"-"&amp; TEXT(WEEKNUM(jaar_zip[[#This Row],[Datum]],21),"00")</f>
        <v>24-05</v>
      </c>
      <c r="L3447" s="101">
        <f>MONTH(jaar_zip[[#This Row],[Datum]])</f>
        <v>1</v>
      </c>
      <c r="M3447" s="101">
        <f>IF(ISNUMBER(jaar_zip[[#This Row],[etmaaltemperatuur]]),IF(jaar_zip[[#This Row],[etmaaltemperatuur]]&lt;stookgrens,stookgrens-jaar_zip[[#This Row],[etmaaltemperatuur]],0),"")</f>
        <v>10.199999999999999</v>
      </c>
      <c r="N3447" s="101">
        <f>IF(ISNUMBER(jaar_zip[[#This Row],[graaddagen]]),IF(OR(MONTH(jaar_zip[[#This Row],[Datum]])=1,MONTH(jaar_zip[[#This Row],[Datum]])=2,MONTH(jaar_zip[[#This Row],[Datum]])=11,MONTH(jaar_zip[[#This Row],[Datum]])=12),1.1,IF(OR(MONTH(jaar_zip[[#This Row],[Datum]])=3,MONTH(jaar_zip[[#This Row],[Datum]])=10),1,0.8))*jaar_zip[[#This Row],[graaddagen]],"")</f>
        <v>11.22</v>
      </c>
      <c r="O3447" s="101">
        <f>IF(ISNUMBER(jaar_zip[[#This Row],[etmaaltemperatuur]]),IF(jaar_zip[[#This Row],[etmaaltemperatuur]]&gt;stookgrens,jaar_zip[[#This Row],[etmaaltemperatuur]]-stookgrens,0),"")</f>
        <v>0</v>
      </c>
    </row>
    <row r="3448" spans="1:15" x14ac:dyDescent="0.3">
      <c r="A3448">
        <v>356</v>
      </c>
      <c r="B3448">
        <v>20240131</v>
      </c>
      <c r="C3448">
        <v>4.8</v>
      </c>
      <c r="D3448">
        <v>6.6</v>
      </c>
      <c r="E3448">
        <v>192</v>
      </c>
      <c r="F3448">
        <v>1.4</v>
      </c>
      <c r="G3448">
        <v>1030.3</v>
      </c>
      <c r="H3448">
        <v>83</v>
      </c>
      <c r="I3448" s="101" t="s">
        <v>40</v>
      </c>
      <c r="J3448" s="1">
        <f>DATEVALUE(RIGHT(jaar_zip[[#This Row],[YYYYMMDD]],2)&amp;"-"&amp;MID(jaar_zip[[#This Row],[YYYYMMDD]],5,2)&amp;"-"&amp;LEFT(jaar_zip[[#This Row],[YYYYMMDD]],4))</f>
        <v>45322</v>
      </c>
      <c r="K3448" s="101" t="str">
        <f>IF(AND(VALUE(MONTH(jaar_zip[[#This Row],[Datum]]))=1,VALUE(WEEKNUM(jaar_zip[[#This Row],[Datum]],21))&gt;51),RIGHT(YEAR(jaar_zip[[#This Row],[Datum]])-1,2),RIGHT(YEAR(jaar_zip[[#This Row],[Datum]]),2))&amp;"-"&amp; TEXT(WEEKNUM(jaar_zip[[#This Row],[Datum]],21),"00")</f>
        <v>24-05</v>
      </c>
      <c r="L3448" s="101">
        <f>MONTH(jaar_zip[[#This Row],[Datum]])</f>
        <v>1</v>
      </c>
      <c r="M3448" s="101">
        <f>IF(ISNUMBER(jaar_zip[[#This Row],[etmaaltemperatuur]]),IF(jaar_zip[[#This Row],[etmaaltemperatuur]]&lt;stookgrens,stookgrens-jaar_zip[[#This Row],[etmaaltemperatuur]],0),"")</f>
        <v>11.4</v>
      </c>
      <c r="N3448" s="101">
        <f>IF(ISNUMBER(jaar_zip[[#This Row],[graaddagen]]),IF(OR(MONTH(jaar_zip[[#This Row],[Datum]])=1,MONTH(jaar_zip[[#This Row],[Datum]])=2,MONTH(jaar_zip[[#This Row],[Datum]])=11,MONTH(jaar_zip[[#This Row],[Datum]])=12),1.1,IF(OR(MONTH(jaar_zip[[#This Row],[Datum]])=3,MONTH(jaar_zip[[#This Row],[Datum]])=10),1,0.8))*jaar_zip[[#This Row],[graaddagen]],"")</f>
        <v>12.540000000000001</v>
      </c>
      <c r="O3448" s="101">
        <f>IF(ISNUMBER(jaar_zip[[#This Row],[etmaaltemperatuur]]),IF(jaar_zip[[#This Row],[etmaaltemperatuur]]&gt;stookgrens,jaar_zip[[#This Row],[etmaaltemperatuur]]-stookgrens,0),"")</f>
        <v>0</v>
      </c>
    </row>
    <row r="3449" spans="1:15" x14ac:dyDescent="0.3">
      <c r="A3449">
        <v>356</v>
      </c>
      <c r="B3449">
        <v>20240201</v>
      </c>
      <c r="C3449">
        <v>4.2</v>
      </c>
      <c r="D3449">
        <v>5.7</v>
      </c>
      <c r="E3449">
        <v>600</v>
      </c>
      <c r="F3449">
        <v>2</v>
      </c>
      <c r="G3449">
        <v>1030.2</v>
      </c>
      <c r="H3449">
        <v>88</v>
      </c>
      <c r="I3449" s="101" t="s">
        <v>40</v>
      </c>
      <c r="J3449" s="1">
        <f>DATEVALUE(RIGHT(jaar_zip[[#This Row],[YYYYMMDD]],2)&amp;"-"&amp;MID(jaar_zip[[#This Row],[YYYYMMDD]],5,2)&amp;"-"&amp;LEFT(jaar_zip[[#This Row],[YYYYMMDD]],4))</f>
        <v>45323</v>
      </c>
      <c r="K3449" s="101" t="str">
        <f>IF(AND(VALUE(MONTH(jaar_zip[[#This Row],[Datum]]))=1,VALUE(WEEKNUM(jaar_zip[[#This Row],[Datum]],21))&gt;51),RIGHT(YEAR(jaar_zip[[#This Row],[Datum]])-1,2),RIGHT(YEAR(jaar_zip[[#This Row],[Datum]]),2))&amp;"-"&amp; TEXT(WEEKNUM(jaar_zip[[#This Row],[Datum]],21),"00")</f>
        <v>24-05</v>
      </c>
      <c r="L3449" s="101">
        <f>MONTH(jaar_zip[[#This Row],[Datum]])</f>
        <v>2</v>
      </c>
      <c r="M3449" s="101">
        <f>IF(ISNUMBER(jaar_zip[[#This Row],[etmaaltemperatuur]]),IF(jaar_zip[[#This Row],[etmaaltemperatuur]]&lt;stookgrens,stookgrens-jaar_zip[[#This Row],[etmaaltemperatuur]],0),"")</f>
        <v>12.3</v>
      </c>
      <c r="N3449" s="101">
        <f>IF(ISNUMBER(jaar_zip[[#This Row],[graaddagen]]),IF(OR(MONTH(jaar_zip[[#This Row],[Datum]])=1,MONTH(jaar_zip[[#This Row],[Datum]])=2,MONTH(jaar_zip[[#This Row],[Datum]])=11,MONTH(jaar_zip[[#This Row],[Datum]])=12),1.1,IF(OR(MONTH(jaar_zip[[#This Row],[Datum]])=3,MONTH(jaar_zip[[#This Row],[Datum]])=10),1,0.8))*jaar_zip[[#This Row],[graaddagen]],"")</f>
        <v>13.530000000000001</v>
      </c>
      <c r="O3449" s="101">
        <f>IF(ISNUMBER(jaar_zip[[#This Row],[etmaaltemperatuur]]),IF(jaar_zip[[#This Row],[etmaaltemperatuur]]&gt;stookgrens,jaar_zip[[#This Row],[etmaaltemperatuur]]-stookgrens,0),"")</f>
        <v>0</v>
      </c>
    </row>
    <row r="3450" spans="1:15" x14ac:dyDescent="0.3">
      <c r="A3450">
        <v>356</v>
      </c>
      <c r="B3450">
        <v>20240202</v>
      </c>
      <c r="C3450">
        <v>7.5</v>
      </c>
      <c r="D3450">
        <v>7.6</v>
      </c>
      <c r="E3450">
        <v>203</v>
      </c>
      <c r="F3450">
        <v>0</v>
      </c>
      <c r="G3450">
        <v>1027.4000000000001</v>
      </c>
      <c r="H3450">
        <v>91</v>
      </c>
      <c r="I3450" s="101" t="s">
        <v>40</v>
      </c>
      <c r="J3450" s="1">
        <f>DATEVALUE(RIGHT(jaar_zip[[#This Row],[YYYYMMDD]],2)&amp;"-"&amp;MID(jaar_zip[[#This Row],[YYYYMMDD]],5,2)&amp;"-"&amp;LEFT(jaar_zip[[#This Row],[YYYYMMDD]],4))</f>
        <v>45324</v>
      </c>
      <c r="K3450" s="101" t="str">
        <f>IF(AND(VALUE(MONTH(jaar_zip[[#This Row],[Datum]]))=1,VALUE(WEEKNUM(jaar_zip[[#This Row],[Datum]],21))&gt;51),RIGHT(YEAR(jaar_zip[[#This Row],[Datum]])-1,2),RIGHT(YEAR(jaar_zip[[#This Row],[Datum]]),2))&amp;"-"&amp; TEXT(WEEKNUM(jaar_zip[[#This Row],[Datum]],21),"00")</f>
        <v>24-05</v>
      </c>
      <c r="L3450" s="101">
        <f>MONTH(jaar_zip[[#This Row],[Datum]])</f>
        <v>2</v>
      </c>
      <c r="M3450" s="101">
        <f>IF(ISNUMBER(jaar_zip[[#This Row],[etmaaltemperatuur]]),IF(jaar_zip[[#This Row],[etmaaltemperatuur]]&lt;stookgrens,stookgrens-jaar_zip[[#This Row],[etmaaltemperatuur]],0),"")</f>
        <v>10.4</v>
      </c>
      <c r="N3450" s="101">
        <f>IF(ISNUMBER(jaar_zip[[#This Row],[graaddagen]]),IF(OR(MONTH(jaar_zip[[#This Row],[Datum]])=1,MONTH(jaar_zip[[#This Row],[Datum]])=2,MONTH(jaar_zip[[#This Row],[Datum]])=11,MONTH(jaar_zip[[#This Row],[Datum]])=12),1.1,IF(OR(MONTH(jaar_zip[[#This Row],[Datum]])=3,MONTH(jaar_zip[[#This Row],[Datum]])=10),1,0.8))*jaar_zip[[#This Row],[graaddagen]],"")</f>
        <v>11.440000000000001</v>
      </c>
      <c r="O3450" s="101">
        <f>IF(ISNUMBER(jaar_zip[[#This Row],[etmaaltemperatuur]]),IF(jaar_zip[[#This Row],[etmaaltemperatuur]]&gt;stookgrens,jaar_zip[[#This Row],[etmaaltemperatuur]]-stookgrens,0),"")</f>
        <v>0</v>
      </c>
    </row>
    <row r="3451" spans="1:15" x14ac:dyDescent="0.3">
      <c r="A3451">
        <v>356</v>
      </c>
      <c r="B3451">
        <v>20240203</v>
      </c>
      <c r="C3451">
        <v>6.9</v>
      </c>
      <c r="D3451">
        <v>9.9</v>
      </c>
      <c r="E3451">
        <v>193</v>
      </c>
      <c r="F3451">
        <v>1</v>
      </c>
      <c r="G3451">
        <v>1025</v>
      </c>
      <c r="H3451">
        <v>92</v>
      </c>
      <c r="I3451" s="101" t="s">
        <v>40</v>
      </c>
      <c r="J3451" s="1">
        <f>DATEVALUE(RIGHT(jaar_zip[[#This Row],[YYYYMMDD]],2)&amp;"-"&amp;MID(jaar_zip[[#This Row],[YYYYMMDD]],5,2)&amp;"-"&amp;LEFT(jaar_zip[[#This Row],[YYYYMMDD]],4))</f>
        <v>45325</v>
      </c>
      <c r="K3451" s="101" t="str">
        <f>IF(AND(VALUE(MONTH(jaar_zip[[#This Row],[Datum]]))=1,VALUE(WEEKNUM(jaar_zip[[#This Row],[Datum]],21))&gt;51),RIGHT(YEAR(jaar_zip[[#This Row],[Datum]])-1,2),RIGHT(YEAR(jaar_zip[[#This Row],[Datum]]),2))&amp;"-"&amp; TEXT(WEEKNUM(jaar_zip[[#This Row],[Datum]],21),"00")</f>
        <v>24-05</v>
      </c>
      <c r="L3451" s="101">
        <f>MONTH(jaar_zip[[#This Row],[Datum]])</f>
        <v>2</v>
      </c>
      <c r="M3451" s="101">
        <f>IF(ISNUMBER(jaar_zip[[#This Row],[etmaaltemperatuur]]),IF(jaar_zip[[#This Row],[etmaaltemperatuur]]&lt;stookgrens,stookgrens-jaar_zip[[#This Row],[etmaaltemperatuur]],0),"")</f>
        <v>8.1</v>
      </c>
      <c r="N3451" s="101">
        <f>IF(ISNUMBER(jaar_zip[[#This Row],[graaddagen]]),IF(OR(MONTH(jaar_zip[[#This Row],[Datum]])=1,MONTH(jaar_zip[[#This Row],[Datum]])=2,MONTH(jaar_zip[[#This Row],[Datum]])=11,MONTH(jaar_zip[[#This Row],[Datum]])=12),1.1,IF(OR(MONTH(jaar_zip[[#This Row],[Datum]])=3,MONTH(jaar_zip[[#This Row],[Datum]])=10),1,0.8))*jaar_zip[[#This Row],[graaddagen]],"")</f>
        <v>8.91</v>
      </c>
      <c r="O3451" s="101">
        <f>IF(ISNUMBER(jaar_zip[[#This Row],[etmaaltemperatuur]]),IF(jaar_zip[[#This Row],[etmaaltemperatuur]]&gt;stookgrens,jaar_zip[[#This Row],[etmaaltemperatuur]]-stookgrens,0),"")</f>
        <v>0</v>
      </c>
    </row>
    <row r="3452" spans="1:15" x14ac:dyDescent="0.3">
      <c r="A3452">
        <v>356</v>
      </c>
      <c r="B3452">
        <v>20240204</v>
      </c>
      <c r="C3452">
        <v>8.5</v>
      </c>
      <c r="D3452">
        <v>10.6</v>
      </c>
      <c r="E3452">
        <v>133</v>
      </c>
      <c r="F3452">
        <v>1.2</v>
      </c>
      <c r="G3452">
        <v>1021.3</v>
      </c>
      <c r="H3452">
        <v>90</v>
      </c>
      <c r="I3452" s="101" t="s">
        <v>40</v>
      </c>
      <c r="J3452" s="1">
        <f>DATEVALUE(RIGHT(jaar_zip[[#This Row],[YYYYMMDD]],2)&amp;"-"&amp;MID(jaar_zip[[#This Row],[YYYYMMDD]],5,2)&amp;"-"&amp;LEFT(jaar_zip[[#This Row],[YYYYMMDD]],4))</f>
        <v>45326</v>
      </c>
      <c r="K3452" s="101" t="str">
        <f>IF(AND(VALUE(MONTH(jaar_zip[[#This Row],[Datum]]))=1,VALUE(WEEKNUM(jaar_zip[[#This Row],[Datum]],21))&gt;51),RIGHT(YEAR(jaar_zip[[#This Row],[Datum]])-1,2),RIGHT(YEAR(jaar_zip[[#This Row],[Datum]]),2))&amp;"-"&amp; TEXT(WEEKNUM(jaar_zip[[#This Row],[Datum]],21),"00")</f>
        <v>24-05</v>
      </c>
      <c r="L3452" s="101">
        <f>MONTH(jaar_zip[[#This Row],[Datum]])</f>
        <v>2</v>
      </c>
      <c r="M3452" s="101">
        <f>IF(ISNUMBER(jaar_zip[[#This Row],[etmaaltemperatuur]]),IF(jaar_zip[[#This Row],[etmaaltemperatuur]]&lt;stookgrens,stookgrens-jaar_zip[[#This Row],[etmaaltemperatuur]],0),"")</f>
        <v>7.4</v>
      </c>
      <c r="N3452" s="101">
        <f>IF(ISNUMBER(jaar_zip[[#This Row],[graaddagen]]),IF(OR(MONTH(jaar_zip[[#This Row],[Datum]])=1,MONTH(jaar_zip[[#This Row],[Datum]])=2,MONTH(jaar_zip[[#This Row],[Datum]])=11,MONTH(jaar_zip[[#This Row],[Datum]])=12),1.1,IF(OR(MONTH(jaar_zip[[#This Row],[Datum]])=3,MONTH(jaar_zip[[#This Row],[Datum]])=10),1,0.8))*jaar_zip[[#This Row],[graaddagen]],"")</f>
        <v>8.14</v>
      </c>
      <c r="O3452" s="101">
        <f>IF(ISNUMBER(jaar_zip[[#This Row],[etmaaltemperatuur]]),IF(jaar_zip[[#This Row],[etmaaltemperatuur]]&gt;stookgrens,jaar_zip[[#This Row],[etmaaltemperatuur]]-stookgrens,0),"")</f>
        <v>0</v>
      </c>
    </row>
    <row r="3453" spans="1:15" x14ac:dyDescent="0.3">
      <c r="A3453">
        <v>356</v>
      </c>
      <c r="B3453">
        <v>20240205</v>
      </c>
      <c r="C3453">
        <v>9.6</v>
      </c>
      <c r="D3453">
        <v>9.5</v>
      </c>
      <c r="E3453">
        <v>312</v>
      </c>
      <c r="F3453">
        <v>0.2</v>
      </c>
      <c r="G3453">
        <v>1018.2</v>
      </c>
      <c r="H3453">
        <v>85</v>
      </c>
      <c r="I3453" s="101" t="s">
        <v>40</v>
      </c>
      <c r="J3453" s="1">
        <f>DATEVALUE(RIGHT(jaar_zip[[#This Row],[YYYYMMDD]],2)&amp;"-"&amp;MID(jaar_zip[[#This Row],[YYYYMMDD]],5,2)&amp;"-"&amp;LEFT(jaar_zip[[#This Row],[YYYYMMDD]],4))</f>
        <v>45327</v>
      </c>
      <c r="K3453" s="101" t="str">
        <f>IF(AND(VALUE(MONTH(jaar_zip[[#This Row],[Datum]]))=1,VALUE(WEEKNUM(jaar_zip[[#This Row],[Datum]],21))&gt;51),RIGHT(YEAR(jaar_zip[[#This Row],[Datum]])-1,2),RIGHT(YEAR(jaar_zip[[#This Row],[Datum]]),2))&amp;"-"&amp; TEXT(WEEKNUM(jaar_zip[[#This Row],[Datum]],21),"00")</f>
        <v>24-06</v>
      </c>
      <c r="L3453" s="101">
        <f>MONTH(jaar_zip[[#This Row],[Datum]])</f>
        <v>2</v>
      </c>
      <c r="M3453" s="101">
        <f>IF(ISNUMBER(jaar_zip[[#This Row],[etmaaltemperatuur]]),IF(jaar_zip[[#This Row],[etmaaltemperatuur]]&lt;stookgrens,stookgrens-jaar_zip[[#This Row],[etmaaltemperatuur]],0),"")</f>
        <v>8.5</v>
      </c>
      <c r="N3453" s="101">
        <f>IF(ISNUMBER(jaar_zip[[#This Row],[graaddagen]]),IF(OR(MONTH(jaar_zip[[#This Row],[Datum]])=1,MONTH(jaar_zip[[#This Row],[Datum]])=2,MONTH(jaar_zip[[#This Row],[Datum]])=11,MONTH(jaar_zip[[#This Row],[Datum]])=12),1.1,IF(OR(MONTH(jaar_zip[[#This Row],[Datum]])=3,MONTH(jaar_zip[[#This Row],[Datum]])=10),1,0.8))*jaar_zip[[#This Row],[graaddagen]],"")</f>
        <v>9.3500000000000014</v>
      </c>
      <c r="O3453" s="101">
        <f>IF(ISNUMBER(jaar_zip[[#This Row],[etmaaltemperatuur]]),IF(jaar_zip[[#This Row],[etmaaltemperatuur]]&gt;stookgrens,jaar_zip[[#This Row],[etmaaltemperatuur]]-stookgrens,0),"")</f>
        <v>0</v>
      </c>
    </row>
    <row r="3454" spans="1:15" x14ac:dyDescent="0.3">
      <c r="A3454">
        <v>356</v>
      </c>
      <c r="B3454">
        <v>20240206</v>
      </c>
      <c r="C3454">
        <v>10.7</v>
      </c>
      <c r="D3454">
        <v>10.7</v>
      </c>
      <c r="E3454">
        <v>271</v>
      </c>
      <c r="F3454">
        <v>16.8</v>
      </c>
      <c r="G3454">
        <v>1008.2</v>
      </c>
      <c r="H3454">
        <v>85</v>
      </c>
      <c r="I3454" s="101" t="s">
        <v>40</v>
      </c>
      <c r="J3454" s="1">
        <f>DATEVALUE(RIGHT(jaar_zip[[#This Row],[YYYYMMDD]],2)&amp;"-"&amp;MID(jaar_zip[[#This Row],[YYYYMMDD]],5,2)&amp;"-"&amp;LEFT(jaar_zip[[#This Row],[YYYYMMDD]],4))</f>
        <v>45328</v>
      </c>
      <c r="K3454" s="101" t="str">
        <f>IF(AND(VALUE(MONTH(jaar_zip[[#This Row],[Datum]]))=1,VALUE(WEEKNUM(jaar_zip[[#This Row],[Datum]],21))&gt;51),RIGHT(YEAR(jaar_zip[[#This Row],[Datum]])-1,2),RIGHT(YEAR(jaar_zip[[#This Row],[Datum]]),2))&amp;"-"&amp; TEXT(WEEKNUM(jaar_zip[[#This Row],[Datum]],21),"00")</f>
        <v>24-06</v>
      </c>
      <c r="L3454" s="101">
        <f>MONTH(jaar_zip[[#This Row],[Datum]])</f>
        <v>2</v>
      </c>
      <c r="M3454" s="101">
        <f>IF(ISNUMBER(jaar_zip[[#This Row],[etmaaltemperatuur]]),IF(jaar_zip[[#This Row],[etmaaltemperatuur]]&lt;stookgrens,stookgrens-jaar_zip[[#This Row],[etmaaltemperatuur]],0),"")</f>
        <v>7.3000000000000007</v>
      </c>
      <c r="N3454" s="101">
        <f>IF(ISNUMBER(jaar_zip[[#This Row],[graaddagen]]),IF(OR(MONTH(jaar_zip[[#This Row],[Datum]])=1,MONTH(jaar_zip[[#This Row],[Datum]])=2,MONTH(jaar_zip[[#This Row],[Datum]])=11,MONTH(jaar_zip[[#This Row],[Datum]])=12),1.1,IF(OR(MONTH(jaar_zip[[#This Row],[Datum]])=3,MONTH(jaar_zip[[#This Row],[Datum]])=10),1,0.8))*jaar_zip[[#This Row],[graaddagen]],"")</f>
        <v>8.0300000000000011</v>
      </c>
      <c r="O3454" s="101">
        <f>IF(ISNUMBER(jaar_zip[[#This Row],[etmaaltemperatuur]]),IF(jaar_zip[[#This Row],[etmaaltemperatuur]]&gt;stookgrens,jaar_zip[[#This Row],[etmaaltemperatuur]]-stookgrens,0),"")</f>
        <v>0</v>
      </c>
    </row>
    <row r="3455" spans="1:15" x14ac:dyDescent="0.3">
      <c r="A3455">
        <v>356</v>
      </c>
      <c r="B3455">
        <v>20240207</v>
      </c>
      <c r="C3455">
        <v>1.9</v>
      </c>
      <c r="D3455">
        <v>4.4000000000000004</v>
      </c>
      <c r="E3455">
        <v>391</v>
      </c>
      <c r="F3455">
        <v>6.2</v>
      </c>
      <c r="G3455">
        <v>1005.2</v>
      </c>
      <c r="H3455">
        <v>89</v>
      </c>
      <c r="I3455" s="101" t="s">
        <v>40</v>
      </c>
      <c r="J3455" s="1">
        <f>DATEVALUE(RIGHT(jaar_zip[[#This Row],[YYYYMMDD]],2)&amp;"-"&amp;MID(jaar_zip[[#This Row],[YYYYMMDD]],5,2)&amp;"-"&amp;LEFT(jaar_zip[[#This Row],[YYYYMMDD]],4))</f>
        <v>45329</v>
      </c>
      <c r="K3455" s="101" t="str">
        <f>IF(AND(VALUE(MONTH(jaar_zip[[#This Row],[Datum]]))=1,VALUE(WEEKNUM(jaar_zip[[#This Row],[Datum]],21))&gt;51),RIGHT(YEAR(jaar_zip[[#This Row],[Datum]])-1,2),RIGHT(YEAR(jaar_zip[[#This Row],[Datum]]),2))&amp;"-"&amp; TEXT(WEEKNUM(jaar_zip[[#This Row],[Datum]],21),"00")</f>
        <v>24-06</v>
      </c>
      <c r="L3455" s="101">
        <f>MONTH(jaar_zip[[#This Row],[Datum]])</f>
        <v>2</v>
      </c>
      <c r="M3455" s="101">
        <f>IF(ISNUMBER(jaar_zip[[#This Row],[etmaaltemperatuur]]),IF(jaar_zip[[#This Row],[etmaaltemperatuur]]&lt;stookgrens,stookgrens-jaar_zip[[#This Row],[etmaaltemperatuur]],0),"")</f>
        <v>13.6</v>
      </c>
      <c r="N3455" s="101">
        <f>IF(ISNUMBER(jaar_zip[[#This Row],[graaddagen]]),IF(OR(MONTH(jaar_zip[[#This Row],[Datum]])=1,MONTH(jaar_zip[[#This Row],[Datum]])=2,MONTH(jaar_zip[[#This Row],[Datum]])=11,MONTH(jaar_zip[[#This Row],[Datum]])=12),1.1,IF(OR(MONTH(jaar_zip[[#This Row],[Datum]])=3,MONTH(jaar_zip[[#This Row],[Datum]])=10),1,0.8))*jaar_zip[[#This Row],[graaddagen]],"")</f>
        <v>14.96</v>
      </c>
      <c r="O3455" s="101">
        <f>IF(ISNUMBER(jaar_zip[[#This Row],[etmaaltemperatuur]]),IF(jaar_zip[[#This Row],[etmaaltemperatuur]]&gt;stookgrens,jaar_zip[[#This Row],[etmaaltemperatuur]]-stookgrens,0),"")</f>
        <v>0</v>
      </c>
    </row>
    <row r="3456" spans="1:15" x14ac:dyDescent="0.3">
      <c r="A3456">
        <v>356</v>
      </c>
      <c r="B3456">
        <v>20240208</v>
      </c>
      <c r="C3456">
        <v>3.7</v>
      </c>
      <c r="D3456">
        <v>3.8</v>
      </c>
      <c r="E3456">
        <v>148</v>
      </c>
      <c r="F3456">
        <v>14.6</v>
      </c>
      <c r="G3456">
        <v>996.1</v>
      </c>
      <c r="H3456">
        <v>96</v>
      </c>
      <c r="I3456" s="101" t="s">
        <v>40</v>
      </c>
      <c r="J3456" s="1">
        <f>DATEVALUE(RIGHT(jaar_zip[[#This Row],[YYYYMMDD]],2)&amp;"-"&amp;MID(jaar_zip[[#This Row],[YYYYMMDD]],5,2)&amp;"-"&amp;LEFT(jaar_zip[[#This Row],[YYYYMMDD]],4))</f>
        <v>45330</v>
      </c>
      <c r="K3456" s="101" t="str">
        <f>IF(AND(VALUE(MONTH(jaar_zip[[#This Row],[Datum]]))=1,VALUE(WEEKNUM(jaar_zip[[#This Row],[Datum]],21))&gt;51),RIGHT(YEAR(jaar_zip[[#This Row],[Datum]])-1,2),RIGHT(YEAR(jaar_zip[[#This Row],[Datum]]),2))&amp;"-"&amp; TEXT(WEEKNUM(jaar_zip[[#This Row],[Datum]],21),"00")</f>
        <v>24-06</v>
      </c>
      <c r="L3456" s="101">
        <f>MONTH(jaar_zip[[#This Row],[Datum]])</f>
        <v>2</v>
      </c>
      <c r="M3456" s="101">
        <f>IF(ISNUMBER(jaar_zip[[#This Row],[etmaaltemperatuur]]),IF(jaar_zip[[#This Row],[etmaaltemperatuur]]&lt;stookgrens,stookgrens-jaar_zip[[#This Row],[etmaaltemperatuur]],0),"")</f>
        <v>14.2</v>
      </c>
      <c r="N3456" s="101">
        <f>IF(ISNUMBER(jaar_zip[[#This Row],[graaddagen]]),IF(OR(MONTH(jaar_zip[[#This Row],[Datum]])=1,MONTH(jaar_zip[[#This Row],[Datum]])=2,MONTH(jaar_zip[[#This Row],[Datum]])=11,MONTH(jaar_zip[[#This Row],[Datum]])=12),1.1,IF(OR(MONTH(jaar_zip[[#This Row],[Datum]])=3,MONTH(jaar_zip[[#This Row],[Datum]])=10),1,0.8))*jaar_zip[[#This Row],[graaddagen]],"")</f>
        <v>15.620000000000001</v>
      </c>
      <c r="O3456" s="101">
        <f>IF(ISNUMBER(jaar_zip[[#This Row],[etmaaltemperatuur]]),IF(jaar_zip[[#This Row],[etmaaltemperatuur]]&gt;stookgrens,jaar_zip[[#This Row],[etmaaltemperatuur]]-stookgrens,0),"")</f>
        <v>0</v>
      </c>
    </row>
    <row r="3457" spans="1:15" x14ac:dyDescent="0.3">
      <c r="A3457">
        <v>356</v>
      </c>
      <c r="B3457">
        <v>20240209</v>
      </c>
      <c r="C3457">
        <v>4.7</v>
      </c>
      <c r="D3457">
        <v>10.9</v>
      </c>
      <c r="E3457">
        <v>313</v>
      </c>
      <c r="F3457">
        <v>4.8</v>
      </c>
      <c r="G3457">
        <v>983.9</v>
      </c>
      <c r="H3457">
        <v>88</v>
      </c>
      <c r="I3457" s="101" t="s">
        <v>40</v>
      </c>
      <c r="J3457" s="1">
        <f>DATEVALUE(RIGHT(jaar_zip[[#This Row],[YYYYMMDD]],2)&amp;"-"&amp;MID(jaar_zip[[#This Row],[YYYYMMDD]],5,2)&amp;"-"&amp;LEFT(jaar_zip[[#This Row],[YYYYMMDD]],4))</f>
        <v>45331</v>
      </c>
      <c r="K3457" s="101" t="str">
        <f>IF(AND(VALUE(MONTH(jaar_zip[[#This Row],[Datum]]))=1,VALUE(WEEKNUM(jaar_zip[[#This Row],[Datum]],21))&gt;51),RIGHT(YEAR(jaar_zip[[#This Row],[Datum]])-1,2),RIGHT(YEAR(jaar_zip[[#This Row],[Datum]]),2))&amp;"-"&amp; TEXT(WEEKNUM(jaar_zip[[#This Row],[Datum]],21),"00")</f>
        <v>24-06</v>
      </c>
      <c r="L3457" s="101">
        <f>MONTH(jaar_zip[[#This Row],[Datum]])</f>
        <v>2</v>
      </c>
      <c r="M3457" s="101">
        <f>IF(ISNUMBER(jaar_zip[[#This Row],[etmaaltemperatuur]]),IF(jaar_zip[[#This Row],[etmaaltemperatuur]]&lt;stookgrens,stookgrens-jaar_zip[[#This Row],[etmaaltemperatuur]],0),"")</f>
        <v>7.1</v>
      </c>
      <c r="N3457" s="101">
        <f>IF(ISNUMBER(jaar_zip[[#This Row],[graaddagen]]),IF(OR(MONTH(jaar_zip[[#This Row],[Datum]])=1,MONTH(jaar_zip[[#This Row],[Datum]])=2,MONTH(jaar_zip[[#This Row],[Datum]])=11,MONTH(jaar_zip[[#This Row],[Datum]])=12),1.1,IF(OR(MONTH(jaar_zip[[#This Row],[Datum]])=3,MONTH(jaar_zip[[#This Row],[Datum]])=10),1,0.8))*jaar_zip[[#This Row],[graaddagen]],"")</f>
        <v>7.8100000000000005</v>
      </c>
      <c r="O3457" s="101">
        <f>IF(ISNUMBER(jaar_zip[[#This Row],[etmaaltemperatuur]]),IF(jaar_zip[[#This Row],[etmaaltemperatuur]]&gt;stookgrens,jaar_zip[[#This Row],[etmaaltemperatuur]]-stookgrens,0),"")</f>
        <v>0</v>
      </c>
    </row>
    <row r="3458" spans="1:15" x14ac:dyDescent="0.3">
      <c r="A3458">
        <v>356</v>
      </c>
      <c r="B3458">
        <v>20240210</v>
      </c>
      <c r="C3458">
        <v>3</v>
      </c>
      <c r="D3458">
        <v>10.4</v>
      </c>
      <c r="E3458">
        <v>403</v>
      </c>
      <c r="F3458">
        <v>0.7</v>
      </c>
      <c r="G3458">
        <v>986.2</v>
      </c>
      <c r="H3458">
        <v>91</v>
      </c>
      <c r="I3458" s="101" t="s">
        <v>40</v>
      </c>
      <c r="J3458" s="1">
        <f>DATEVALUE(RIGHT(jaar_zip[[#This Row],[YYYYMMDD]],2)&amp;"-"&amp;MID(jaar_zip[[#This Row],[YYYYMMDD]],5,2)&amp;"-"&amp;LEFT(jaar_zip[[#This Row],[YYYYMMDD]],4))</f>
        <v>45332</v>
      </c>
      <c r="K3458" s="101" t="str">
        <f>IF(AND(VALUE(MONTH(jaar_zip[[#This Row],[Datum]]))=1,VALUE(WEEKNUM(jaar_zip[[#This Row],[Datum]],21))&gt;51),RIGHT(YEAR(jaar_zip[[#This Row],[Datum]])-1,2),RIGHT(YEAR(jaar_zip[[#This Row],[Datum]]),2))&amp;"-"&amp; TEXT(WEEKNUM(jaar_zip[[#This Row],[Datum]],21),"00")</f>
        <v>24-06</v>
      </c>
      <c r="L3458" s="101">
        <f>MONTH(jaar_zip[[#This Row],[Datum]])</f>
        <v>2</v>
      </c>
      <c r="M3458" s="101">
        <f>IF(ISNUMBER(jaar_zip[[#This Row],[etmaaltemperatuur]]),IF(jaar_zip[[#This Row],[etmaaltemperatuur]]&lt;stookgrens,stookgrens-jaar_zip[[#This Row],[etmaaltemperatuur]],0),"")</f>
        <v>7.6</v>
      </c>
      <c r="N3458" s="101">
        <f>IF(ISNUMBER(jaar_zip[[#This Row],[graaddagen]]),IF(OR(MONTH(jaar_zip[[#This Row],[Datum]])=1,MONTH(jaar_zip[[#This Row],[Datum]])=2,MONTH(jaar_zip[[#This Row],[Datum]])=11,MONTH(jaar_zip[[#This Row],[Datum]])=12),1.1,IF(OR(MONTH(jaar_zip[[#This Row],[Datum]])=3,MONTH(jaar_zip[[#This Row],[Datum]])=10),1,0.8))*jaar_zip[[#This Row],[graaddagen]],"")</f>
        <v>8.36</v>
      </c>
      <c r="O3458" s="101">
        <f>IF(ISNUMBER(jaar_zip[[#This Row],[etmaaltemperatuur]]),IF(jaar_zip[[#This Row],[etmaaltemperatuur]]&gt;stookgrens,jaar_zip[[#This Row],[etmaaltemperatuur]]-stookgrens,0),"")</f>
        <v>0</v>
      </c>
    </row>
    <row r="3459" spans="1:15" x14ac:dyDescent="0.3">
      <c r="A3459">
        <v>356</v>
      </c>
      <c r="B3459">
        <v>20240211</v>
      </c>
      <c r="C3459">
        <v>2.7</v>
      </c>
      <c r="D3459">
        <v>8.5</v>
      </c>
      <c r="E3459">
        <v>237</v>
      </c>
      <c r="F3459">
        <v>3.2</v>
      </c>
      <c r="G3459">
        <v>990.8</v>
      </c>
      <c r="H3459">
        <v>94</v>
      </c>
      <c r="I3459" s="101" t="s">
        <v>40</v>
      </c>
      <c r="J3459" s="1">
        <f>DATEVALUE(RIGHT(jaar_zip[[#This Row],[YYYYMMDD]],2)&amp;"-"&amp;MID(jaar_zip[[#This Row],[YYYYMMDD]],5,2)&amp;"-"&amp;LEFT(jaar_zip[[#This Row],[YYYYMMDD]],4))</f>
        <v>45333</v>
      </c>
      <c r="K3459" s="101" t="str">
        <f>IF(AND(VALUE(MONTH(jaar_zip[[#This Row],[Datum]]))=1,VALUE(WEEKNUM(jaar_zip[[#This Row],[Datum]],21))&gt;51),RIGHT(YEAR(jaar_zip[[#This Row],[Datum]])-1,2),RIGHT(YEAR(jaar_zip[[#This Row],[Datum]]),2))&amp;"-"&amp; TEXT(WEEKNUM(jaar_zip[[#This Row],[Datum]],21),"00")</f>
        <v>24-06</v>
      </c>
      <c r="L3459" s="101">
        <f>MONTH(jaar_zip[[#This Row],[Datum]])</f>
        <v>2</v>
      </c>
      <c r="M3459" s="101">
        <f>IF(ISNUMBER(jaar_zip[[#This Row],[etmaaltemperatuur]]),IF(jaar_zip[[#This Row],[etmaaltemperatuur]]&lt;stookgrens,stookgrens-jaar_zip[[#This Row],[etmaaltemperatuur]],0),"")</f>
        <v>9.5</v>
      </c>
      <c r="N3459" s="101">
        <f>IF(ISNUMBER(jaar_zip[[#This Row],[graaddagen]]),IF(OR(MONTH(jaar_zip[[#This Row],[Datum]])=1,MONTH(jaar_zip[[#This Row],[Datum]])=2,MONTH(jaar_zip[[#This Row],[Datum]])=11,MONTH(jaar_zip[[#This Row],[Datum]])=12),1.1,IF(OR(MONTH(jaar_zip[[#This Row],[Datum]])=3,MONTH(jaar_zip[[#This Row],[Datum]])=10),1,0.8))*jaar_zip[[#This Row],[graaddagen]],"")</f>
        <v>10.450000000000001</v>
      </c>
      <c r="O3459" s="101">
        <f>IF(ISNUMBER(jaar_zip[[#This Row],[etmaaltemperatuur]]),IF(jaar_zip[[#This Row],[etmaaltemperatuur]]&gt;stookgrens,jaar_zip[[#This Row],[etmaaltemperatuur]]-stookgrens,0),"")</f>
        <v>0</v>
      </c>
    </row>
    <row r="3460" spans="1:15" x14ac:dyDescent="0.3">
      <c r="A3460">
        <v>356</v>
      </c>
      <c r="B3460">
        <v>20240212</v>
      </c>
      <c r="C3460">
        <v>3.9</v>
      </c>
      <c r="D3460">
        <v>6.2</v>
      </c>
      <c r="E3460">
        <v>686</v>
      </c>
      <c r="F3460">
        <v>-0.1</v>
      </c>
      <c r="G3460">
        <v>1005.2</v>
      </c>
      <c r="H3460">
        <v>90</v>
      </c>
      <c r="I3460" s="101" t="s">
        <v>40</v>
      </c>
      <c r="J3460" s="1">
        <f>DATEVALUE(RIGHT(jaar_zip[[#This Row],[YYYYMMDD]],2)&amp;"-"&amp;MID(jaar_zip[[#This Row],[YYYYMMDD]],5,2)&amp;"-"&amp;LEFT(jaar_zip[[#This Row],[YYYYMMDD]],4))</f>
        <v>45334</v>
      </c>
      <c r="K3460" s="101" t="str">
        <f>IF(AND(VALUE(MONTH(jaar_zip[[#This Row],[Datum]]))=1,VALUE(WEEKNUM(jaar_zip[[#This Row],[Datum]],21))&gt;51),RIGHT(YEAR(jaar_zip[[#This Row],[Datum]])-1,2),RIGHT(YEAR(jaar_zip[[#This Row],[Datum]]),2))&amp;"-"&amp; TEXT(WEEKNUM(jaar_zip[[#This Row],[Datum]],21),"00")</f>
        <v>24-07</v>
      </c>
      <c r="L3460" s="101">
        <f>MONTH(jaar_zip[[#This Row],[Datum]])</f>
        <v>2</v>
      </c>
      <c r="M3460" s="101">
        <f>IF(ISNUMBER(jaar_zip[[#This Row],[etmaaltemperatuur]]),IF(jaar_zip[[#This Row],[etmaaltemperatuur]]&lt;stookgrens,stookgrens-jaar_zip[[#This Row],[etmaaltemperatuur]],0),"")</f>
        <v>11.8</v>
      </c>
      <c r="N3460" s="101">
        <f>IF(ISNUMBER(jaar_zip[[#This Row],[graaddagen]]),IF(OR(MONTH(jaar_zip[[#This Row],[Datum]])=1,MONTH(jaar_zip[[#This Row],[Datum]])=2,MONTH(jaar_zip[[#This Row],[Datum]])=11,MONTH(jaar_zip[[#This Row],[Datum]])=12),1.1,IF(OR(MONTH(jaar_zip[[#This Row],[Datum]])=3,MONTH(jaar_zip[[#This Row],[Datum]])=10),1,0.8))*jaar_zip[[#This Row],[graaddagen]],"")</f>
        <v>12.980000000000002</v>
      </c>
      <c r="O3460" s="101">
        <f>IF(ISNUMBER(jaar_zip[[#This Row],[etmaaltemperatuur]]),IF(jaar_zip[[#This Row],[etmaaltemperatuur]]&gt;stookgrens,jaar_zip[[#This Row],[etmaaltemperatuur]]-stookgrens,0),"")</f>
        <v>0</v>
      </c>
    </row>
    <row r="3461" spans="1:15" x14ac:dyDescent="0.3">
      <c r="A3461">
        <v>356</v>
      </c>
      <c r="B3461">
        <v>20240213</v>
      </c>
      <c r="C3461">
        <v>4.8</v>
      </c>
      <c r="D3461">
        <v>6.5</v>
      </c>
      <c r="E3461">
        <v>660</v>
      </c>
      <c r="F3461">
        <v>1</v>
      </c>
      <c r="G3461">
        <v>1015.1</v>
      </c>
      <c r="H3461">
        <v>85</v>
      </c>
      <c r="I3461" s="101" t="s">
        <v>40</v>
      </c>
      <c r="J3461" s="1">
        <f>DATEVALUE(RIGHT(jaar_zip[[#This Row],[YYYYMMDD]],2)&amp;"-"&amp;MID(jaar_zip[[#This Row],[YYYYMMDD]],5,2)&amp;"-"&amp;LEFT(jaar_zip[[#This Row],[YYYYMMDD]],4))</f>
        <v>45335</v>
      </c>
      <c r="K3461" s="101" t="str">
        <f>IF(AND(VALUE(MONTH(jaar_zip[[#This Row],[Datum]]))=1,VALUE(WEEKNUM(jaar_zip[[#This Row],[Datum]],21))&gt;51),RIGHT(YEAR(jaar_zip[[#This Row],[Datum]])-1,2),RIGHT(YEAR(jaar_zip[[#This Row],[Datum]]),2))&amp;"-"&amp; TEXT(WEEKNUM(jaar_zip[[#This Row],[Datum]],21),"00")</f>
        <v>24-07</v>
      </c>
      <c r="L3461" s="101">
        <f>MONTH(jaar_zip[[#This Row],[Datum]])</f>
        <v>2</v>
      </c>
      <c r="M3461" s="101">
        <f>IF(ISNUMBER(jaar_zip[[#This Row],[etmaaltemperatuur]]),IF(jaar_zip[[#This Row],[etmaaltemperatuur]]&lt;stookgrens,stookgrens-jaar_zip[[#This Row],[etmaaltemperatuur]],0),"")</f>
        <v>11.5</v>
      </c>
      <c r="N3461" s="101">
        <f>IF(ISNUMBER(jaar_zip[[#This Row],[graaddagen]]),IF(OR(MONTH(jaar_zip[[#This Row],[Datum]])=1,MONTH(jaar_zip[[#This Row],[Datum]])=2,MONTH(jaar_zip[[#This Row],[Datum]])=11,MONTH(jaar_zip[[#This Row],[Datum]])=12),1.1,IF(OR(MONTH(jaar_zip[[#This Row],[Datum]])=3,MONTH(jaar_zip[[#This Row],[Datum]])=10),1,0.8))*jaar_zip[[#This Row],[graaddagen]],"")</f>
        <v>12.65</v>
      </c>
      <c r="O3461" s="101">
        <f>IF(ISNUMBER(jaar_zip[[#This Row],[etmaaltemperatuur]]),IF(jaar_zip[[#This Row],[etmaaltemperatuur]]&gt;stookgrens,jaar_zip[[#This Row],[etmaaltemperatuur]]-stookgrens,0),"")</f>
        <v>0</v>
      </c>
    </row>
    <row r="3462" spans="1:15" x14ac:dyDescent="0.3">
      <c r="A3462">
        <v>356</v>
      </c>
      <c r="B3462">
        <v>20240214</v>
      </c>
      <c r="C3462">
        <v>6.2</v>
      </c>
      <c r="D3462">
        <v>11.2</v>
      </c>
      <c r="E3462">
        <v>147</v>
      </c>
      <c r="F3462">
        <v>4.7</v>
      </c>
      <c r="G3462">
        <v>1014.7</v>
      </c>
      <c r="H3462">
        <v>96</v>
      </c>
      <c r="I3462" s="101" t="s">
        <v>40</v>
      </c>
      <c r="J3462" s="1">
        <f>DATEVALUE(RIGHT(jaar_zip[[#This Row],[YYYYMMDD]],2)&amp;"-"&amp;MID(jaar_zip[[#This Row],[YYYYMMDD]],5,2)&amp;"-"&amp;LEFT(jaar_zip[[#This Row],[YYYYMMDD]],4))</f>
        <v>45336</v>
      </c>
      <c r="K3462" s="101" t="str">
        <f>IF(AND(VALUE(MONTH(jaar_zip[[#This Row],[Datum]]))=1,VALUE(WEEKNUM(jaar_zip[[#This Row],[Datum]],21))&gt;51),RIGHT(YEAR(jaar_zip[[#This Row],[Datum]])-1,2),RIGHT(YEAR(jaar_zip[[#This Row],[Datum]]),2))&amp;"-"&amp; TEXT(WEEKNUM(jaar_zip[[#This Row],[Datum]],21),"00")</f>
        <v>24-07</v>
      </c>
      <c r="L3462" s="101">
        <f>MONTH(jaar_zip[[#This Row],[Datum]])</f>
        <v>2</v>
      </c>
      <c r="M3462" s="101">
        <f>IF(ISNUMBER(jaar_zip[[#This Row],[etmaaltemperatuur]]),IF(jaar_zip[[#This Row],[etmaaltemperatuur]]&lt;stookgrens,stookgrens-jaar_zip[[#This Row],[etmaaltemperatuur]],0),"")</f>
        <v>6.8000000000000007</v>
      </c>
      <c r="N3462" s="101">
        <f>IF(ISNUMBER(jaar_zip[[#This Row],[graaddagen]]),IF(OR(MONTH(jaar_zip[[#This Row],[Datum]])=1,MONTH(jaar_zip[[#This Row],[Datum]])=2,MONTH(jaar_zip[[#This Row],[Datum]])=11,MONTH(jaar_zip[[#This Row],[Datum]])=12),1.1,IF(OR(MONTH(jaar_zip[[#This Row],[Datum]])=3,MONTH(jaar_zip[[#This Row],[Datum]])=10),1,0.8))*jaar_zip[[#This Row],[graaddagen]],"")</f>
        <v>7.4800000000000013</v>
      </c>
      <c r="O3462" s="101">
        <f>IF(ISNUMBER(jaar_zip[[#This Row],[etmaaltemperatuur]]),IF(jaar_zip[[#This Row],[etmaaltemperatuur]]&gt;stookgrens,jaar_zip[[#This Row],[etmaaltemperatuur]]-stookgrens,0),"")</f>
        <v>0</v>
      </c>
    </row>
    <row r="3463" spans="1:15" x14ac:dyDescent="0.3">
      <c r="A3463">
        <v>356</v>
      </c>
      <c r="B3463">
        <v>20240215</v>
      </c>
      <c r="C3463">
        <v>3.7</v>
      </c>
      <c r="D3463">
        <v>12.8</v>
      </c>
      <c r="E3463">
        <v>410</v>
      </c>
      <c r="F3463">
        <v>7.8</v>
      </c>
      <c r="G3463">
        <v>1012.6</v>
      </c>
      <c r="H3463">
        <v>87</v>
      </c>
      <c r="I3463" s="101" t="s">
        <v>40</v>
      </c>
      <c r="J3463" s="1">
        <f>DATEVALUE(RIGHT(jaar_zip[[#This Row],[YYYYMMDD]],2)&amp;"-"&amp;MID(jaar_zip[[#This Row],[YYYYMMDD]],5,2)&amp;"-"&amp;LEFT(jaar_zip[[#This Row],[YYYYMMDD]],4))</f>
        <v>45337</v>
      </c>
      <c r="K3463" s="101" t="str">
        <f>IF(AND(VALUE(MONTH(jaar_zip[[#This Row],[Datum]]))=1,VALUE(WEEKNUM(jaar_zip[[#This Row],[Datum]],21))&gt;51),RIGHT(YEAR(jaar_zip[[#This Row],[Datum]])-1,2),RIGHT(YEAR(jaar_zip[[#This Row],[Datum]]),2))&amp;"-"&amp; TEXT(WEEKNUM(jaar_zip[[#This Row],[Datum]],21),"00")</f>
        <v>24-07</v>
      </c>
      <c r="L3463" s="101">
        <f>MONTH(jaar_zip[[#This Row],[Datum]])</f>
        <v>2</v>
      </c>
      <c r="M3463" s="101">
        <f>IF(ISNUMBER(jaar_zip[[#This Row],[etmaaltemperatuur]]),IF(jaar_zip[[#This Row],[etmaaltemperatuur]]&lt;stookgrens,stookgrens-jaar_zip[[#This Row],[etmaaltemperatuur]],0),"")</f>
        <v>5.1999999999999993</v>
      </c>
      <c r="N3463" s="101">
        <f>IF(ISNUMBER(jaar_zip[[#This Row],[graaddagen]]),IF(OR(MONTH(jaar_zip[[#This Row],[Datum]])=1,MONTH(jaar_zip[[#This Row],[Datum]])=2,MONTH(jaar_zip[[#This Row],[Datum]])=11,MONTH(jaar_zip[[#This Row],[Datum]])=12),1.1,IF(OR(MONTH(jaar_zip[[#This Row],[Datum]])=3,MONTH(jaar_zip[[#This Row],[Datum]])=10),1,0.8))*jaar_zip[[#This Row],[graaddagen]],"")</f>
        <v>5.72</v>
      </c>
      <c r="O3463" s="101">
        <f>IF(ISNUMBER(jaar_zip[[#This Row],[etmaaltemperatuur]]),IF(jaar_zip[[#This Row],[etmaaltemperatuur]]&gt;stookgrens,jaar_zip[[#This Row],[etmaaltemperatuur]]-stookgrens,0),"")</f>
        <v>0</v>
      </c>
    </row>
    <row r="3464" spans="1:15" x14ac:dyDescent="0.3">
      <c r="A3464">
        <v>356</v>
      </c>
      <c r="B3464">
        <v>20240216</v>
      </c>
      <c r="C3464">
        <v>3.9</v>
      </c>
      <c r="D3464">
        <v>10.9</v>
      </c>
      <c r="E3464">
        <v>219</v>
      </c>
      <c r="F3464">
        <v>1.4</v>
      </c>
      <c r="G3464">
        <v>1014.6</v>
      </c>
      <c r="H3464">
        <v>89</v>
      </c>
      <c r="I3464" s="101" t="s">
        <v>40</v>
      </c>
      <c r="J3464" s="1">
        <f>DATEVALUE(RIGHT(jaar_zip[[#This Row],[YYYYMMDD]],2)&amp;"-"&amp;MID(jaar_zip[[#This Row],[YYYYMMDD]],5,2)&amp;"-"&amp;LEFT(jaar_zip[[#This Row],[YYYYMMDD]],4))</f>
        <v>45338</v>
      </c>
      <c r="K3464" s="101" t="str">
        <f>IF(AND(VALUE(MONTH(jaar_zip[[#This Row],[Datum]]))=1,VALUE(WEEKNUM(jaar_zip[[#This Row],[Datum]],21))&gt;51),RIGHT(YEAR(jaar_zip[[#This Row],[Datum]])-1,2),RIGHT(YEAR(jaar_zip[[#This Row],[Datum]]),2))&amp;"-"&amp; TEXT(WEEKNUM(jaar_zip[[#This Row],[Datum]],21),"00")</f>
        <v>24-07</v>
      </c>
      <c r="L3464" s="101">
        <f>MONTH(jaar_zip[[#This Row],[Datum]])</f>
        <v>2</v>
      </c>
      <c r="M3464" s="101">
        <f>IF(ISNUMBER(jaar_zip[[#This Row],[etmaaltemperatuur]]),IF(jaar_zip[[#This Row],[etmaaltemperatuur]]&lt;stookgrens,stookgrens-jaar_zip[[#This Row],[etmaaltemperatuur]],0),"")</f>
        <v>7.1</v>
      </c>
      <c r="N3464" s="101">
        <f>IF(ISNUMBER(jaar_zip[[#This Row],[graaddagen]]),IF(OR(MONTH(jaar_zip[[#This Row],[Datum]])=1,MONTH(jaar_zip[[#This Row],[Datum]])=2,MONTH(jaar_zip[[#This Row],[Datum]])=11,MONTH(jaar_zip[[#This Row],[Datum]])=12),1.1,IF(OR(MONTH(jaar_zip[[#This Row],[Datum]])=3,MONTH(jaar_zip[[#This Row],[Datum]])=10),1,0.8))*jaar_zip[[#This Row],[graaddagen]],"")</f>
        <v>7.8100000000000005</v>
      </c>
      <c r="O3464" s="101">
        <f>IF(ISNUMBER(jaar_zip[[#This Row],[etmaaltemperatuur]]),IF(jaar_zip[[#This Row],[etmaaltemperatuur]]&gt;stookgrens,jaar_zip[[#This Row],[etmaaltemperatuur]]-stookgrens,0),"")</f>
        <v>0</v>
      </c>
    </row>
    <row r="3465" spans="1:15" x14ac:dyDescent="0.3">
      <c r="A3465">
        <v>356</v>
      </c>
      <c r="B3465">
        <v>20240217</v>
      </c>
      <c r="C3465">
        <v>2.9</v>
      </c>
      <c r="D3465">
        <v>10.3</v>
      </c>
      <c r="E3465">
        <v>408</v>
      </c>
      <c r="F3465">
        <v>0</v>
      </c>
      <c r="G3465">
        <v>1030.2</v>
      </c>
      <c r="H3465">
        <v>89</v>
      </c>
      <c r="I3465" s="101" t="s">
        <v>40</v>
      </c>
      <c r="J3465" s="1">
        <f>DATEVALUE(RIGHT(jaar_zip[[#This Row],[YYYYMMDD]],2)&amp;"-"&amp;MID(jaar_zip[[#This Row],[YYYYMMDD]],5,2)&amp;"-"&amp;LEFT(jaar_zip[[#This Row],[YYYYMMDD]],4))</f>
        <v>45339</v>
      </c>
      <c r="K3465" s="101" t="str">
        <f>IF(AND(VALUE(MONTH(jaar_zip[[#This Row],[Datum]]))=1,VALUE(WEEKNUM(jaar_zip[[#This Row],[Datum]],21))&gt;51),RIGHT(YEAR(jaar_zip[[#This Row],[Datum]])-1,2),RIGHT(YEAR(jaar_zip[[#This Row],[Datum]]),2))&amp;"-"&amp; TEXT(WEEKNUM(jaar_zip[[#This Row],[Datum]],21),"00")</f>
        <v>24-07</v>
      </c>
      <c r="L3465" s="101">
        <f>MONTH(jaar_zip[[#This Row],[Datum]])</f>
        <v>2</v>
      </c>
      <c r="M3465" s="101">
        <f>IF(ISNUMBER(jaar_zip[[#This Row],[etmaaltemperatuur]]),IF(jaar_zip[[#This Row],[etmaaltemperatuur]]&lt;stookgrens,stookgrens-jaar_zip[[#This Row],[etmaaltemperatuur]],0),"")</f>
        <v>7.6999999999999993</v>
      </c>
      <c r="N3465" s="101">
        <f>IF(ISNUMBER(jaar_zip[[#This Row],[graaddagen]]),IF(OR(MONTH(jaar_zip[[#This Row],[Datum]])=1,MONTH(jaar_zip[[#This Row],[Datum]])=2,MONTH(jaar_zip[[#This Row],[Datum]])=11,MONTH(jaar_zip[[#This Row],[Datum]])=12),1.1,IF(OR(MONTH(jaar_zip[[#This Row],[Datum]])=3,MONTH(jaar_zip[[#This Row],[Datum]])=10),1,0.8))*jaar_zip[[#This Row],[graaddagen]],"")</f>
        <v>8.4700000000000006</v>
      </c>
      <c r="O3465" s="101">
        <f>IF(ISNUMBER(jaar_zip[[#This Row],[etmaaltemperatuur]]),IF(jaar_zip[[#This Row],[etmaaltemperatuur]]&gt;stookgrens,jaar_zip[[#This Row],[etmaaltemperatuur]]-stookgrens,0),"")</f>
        <v>0</v>
      </c>
    </row>
    <row r="3466" spans="1:15" x14ac:dyDescent="0.3">
      <c r="A3466">
        <v>356</v>
      </c>
      <c r="B3466">
        <v>20240218</v>
      </c>
      <c r="C3466">
        <v>6.8</v>
      </c>
      <c r="D3466">
        <v>9.6</v>
      </c>
      <c r="E3466">
        <v>158</v>
      </c>
      <c r="F3466">
        <v>7.6</v>
      </c>
      <c r="G3466">
        <v>1024.3</v>
      </c>
      <c r="H3466">
        <v>90</v>
      </c>
      <c r="I3466" s="101" t="s">
        <v>40</v>
      </c>
      <c r="J3466" s="1">
        <f>DATEVALUE(RIGHT(jaar_zip[[#This Row],[YYYYMMDD]],2)&amp;"-"&amp;MID(jaar_zip[[#This Row],[YYYYMMDD]],5,2)&amp;"-"&amp;LEFT(jaar_zip[[#This Row],[YYYYMMDD]],4))</f>
        <v>45340</v>
      </c>
      <c r="K3466" s="101" t="str">
        <f>IF(AND(VALUE(MONTH(jaar_zip[[#This Row],[Datum]]))=1,VALUE(WEEKNUM(jaar_zip[[#This Row],[Datum]],21))&gt;51),RIGHT(YEAR(jaar_zip[[#This Row],[Datum]])-1,2),RIGHT(YEAR(jaar_zip[[#This Row],[Datum]]),2))&amp;"-"&amp; TEXT(WEEKNUM(jaar_zip[[#This Row],[Datum]],21),"00")</f>
        <v>24-07</v>
      </c>
      <c r="L3466" s="101">
        <f>MONTH(jaar_zip[[#This Row],[Datum]])</f>
        <v>2</v>
      </c>
      <c r="M3466" s="101">
        <f>IF(ISNUMBER(jaar_zip[[#This Row],[etmaaltemperatuur]]),IF(jaar_zip[[#This Row],[etmaaltemperatuur]]&lt;stookgrens,stookgrens-jaar_zip[[#This Row],[etmaaltemperatuur]],0),"")</f>
        <v>8.4</v>
      </c>
      <c r="N3466" s="101">
        <f>IF(ISNUMBER(jaar_zip[[#This Row],[graaddagen]]),IF(OR(MONTH(jaar_zip[[#This Row],[Datum]])=1,MONTH(jaar_zip[[#This Row],[Datum]])=2,MONTH(jaar_zip[[#This Row],[Datum]])=11,MONTH(jaar_zip[[#This Row],[Datum]])=12),1.1,IF(OR(MONTH(jaar_zip[[#This Row],[Datum]])=3,MONTH(jaar_zip[[#This Row],[Datum]])=10),1,0.8))*jaar_zip[[#This Row],[graaddagen]],"")</f>
        <v>9.240000000000002</v>
      </c>
      <c r="O3466" s="101">
        <f>IF(ISNUMBER(jaar_zip[[#This Row],[etmaaltemperatuur]]),IF(jaar_zip[[#This Row],[etmaaltemperatuur]]&gt;stookgrens,jaar_zip[[#This Row],[etmaaltemperatuur]]-stookgrens,0),"")</f>
        <v>0</v>
      </c>
    </row>
    <row r="3467" spans="1:15" x14ac:dyDescent="0.3">
      <c r="A3467">
        <v>356</v>
      </c>
      <c r="B3467">
        <v>20240219</v>
      </c>
      <c r="C3467">
        <v>4.7</v>
      </c>
      <c r="D3467">
        <v>8.4</v>
      </c>
      <c r="E3467">
        <v>262</v>
      </c>
      <c r="F3467">
        <v>0.6</v>
      </c>
      <c r="G3467">
        <v>1026.5999999999999</v>
      </c>
      <c r="H3467">
        <v>92</v>
      </c>
      <c r="I3467" s="101" t="s">
        <v>40</v>
      </c>
      <c r="J3467" s="1">
        <f>DATEVALUE(RIGHT(jaar_zip[[#This Row],[YYYYMMDD]],2)&amp;"-"&amp;MID(jaar_zip[[#This Row],[YYYYMMDD]],5,2)&amp;"-"&amp;LEFT(jaar_zip[[#This Row],[YYYYMMDD]],4))</f>
        <v>45341</v>
      </c>
      <c r="K3467" s="101" t="str">
        <f>IF(AND(VALUE(MONTH(jaar_zip[[#This Row],[Datum]]))=1,VALUE(WEEKNUM(jaar_zip[[#This Row],[Datum]],21))&gt;51),RIGHT(YEAR(jaar_zip[[#This Row],[Datum]])-1,2),RIGHT(YEAR(jaar_zip[[#This Row],[Datum]]),2))&amp;"-"&amp; TEXT(WEEKNUM(jaar_zip[[#This Row],[Datum]],21),"00")</f>
        <v>24-08</v>
      </c>
      <c r="L3467" s="101">
        <f>MONTH(jaar_zip[[#This Row],[Datum]])</f>
        <v>2</v>
      </c>
      <c r="M3467" s="101">
        <f>IF(ISNUMBER(jaar_zip[[#This Row],[etmaaltemperatuur]]),IF(jaar_zip[[#This Row],[etmaaltemperatuur]]&lt;stookgrens,stookgrens-jaar_zip[[#This Row],[etmaaltemperatuur]],0),"")</f>
        <v>9.6</v>
      </c>
      <c r="N3467" s="101">
        <f>IF(ISNUMBER(jaar_zip[[#This Row],[graaddagen]]),IF(OR(MONTH(jaar_zip[[#This Row],[Datum]])=1,MONTH(jaar_zip[[#This Row],[Datum]])=2,MONTH(jaar_zip[[#This Row],[Datum]])=11,MONTH(jaar_zip[[#This Row],[Datum]])=12),1.1,IF(OR(MONTH(jaar_zip[[#This Row],[Datum]])=3,MONTH(jaar_zip[[#This Row],[Datum]])=10),1,0.8))*jaar_zip[[#This Row],[graaddagen]],"")</f>
        <v>10.56</v>
      </c>
      <c r="O3467" s="101">
        <f>IF(ISNUMBER(jaar_zip[[#This Row],[etmaaltemperatuur]]),IF(jaar_zip[[#This Row],[etmaaltemperatuur]]&gt;stookgrens,jaar_zip[[#This Row],[etmaaltemperatuur]]-stookgrens,0),"")</f>
        <v>0</v>
      </c>
    </row>
    <row r="3468" spans="1:15" x14ac:dyDescent="0.3">
      <c r="A3468">
        <v>356</v>
      </c>
      <c r="B3468">
        <v>20240220</v>
      </c>
      <c r="C3468">
        <v>5</v>
      </c>
      <c r="D3468">
        <v>8.4</v>
      </c>
      <c r="E3468">
        <v>580</v>
      </c>
      <c r="F3468">
        <v>0</v>
      </c>
      <c r="G3468">
        <v>1025.8</v>
      </c>
      <c r="H3468">
        <v>87</v>
      </c>
      <c r="I3468" s="101" t="s">
        <v>40</v>
      </c>
      <c r="J3468" s="1">
        <f>DATEVALUE(RIGHT(jaar_zip[[#This Row],[YYYYMMDD]],2)&amp;"-"&amp;MID(jaar_zip[[#This Row],[YYYYMMDD]],5,2)&amp;"-"&amp;LEFT(jaar_zip[[#This Row],[YYYYMMDD]],4))</f>
        <v>45342</v>
      </c>
      <c r="K3468" s="101" t="str">
        <f>IF(AND(VALUE(MONTH(jaar_zip[[#This Row],[Datum]]))=1,VALUE(WEEKNUM(jaar_zip[[#This Row],[Datum]],21))&gt;51),RIGHT(YEAR(jaar_zip[[#This Row],[Datum]])-1,2),RIGHT(YEAR(jaar_zip[[#This Row],[Datum]]),2))&amp;"-"&amp; TEXT(WEEKNUM(jaar_zip[[#This Row],[Datum]],21),"00")</f>
        <v>24-08</v>
      </c>
      <c r="L3468" s="101">
        <f>MONTH(jaar_zip[[#This Row],[Datum]])</f>
        <v>2</v>
      </c>
      <c r="M3468" s="101">
        <f>IF(ISNUMBER(jaar_zip[[#This Row],[etmaaltemperatuur]]),IF(jaar_zip[[#This Row],[etmaaltemperatuur]]&lt;stookgrens,stookgrens-jaar_zip[[#This Row],[etmaaltemperatuur]],0),"")</f>
        <v>9.6</v>
      </c>
      <c r="N3468" s="101">
        <f>IF(ISNUMBER(jaar_zip[[#This Row],[graaddagen]]),IF(OR(MONTH(jaar_zip[[#This Row],[Datum]])=1,MONTH(jaar_zip[[#This Row],[Datum]])=2,MONTH(jaar_zip[[#This Row],[Datum]])=11,MONTH(jaar_zip[[#This Row],[Datum]])=12),1.1,IF(OR(MONTH(jaar_zip[[#This Row],[Datum]])=3,MONTH(jaar_zip[[#This Row],[Datum]])=10),1,0.8))*jaar_zip[[#This Row],[graaddagen]],"")</f>
        <v>10.56</v>
      </c>
      <c r="O3468" s="101">
        <f>IF(ISNUMBER(jaar_zip[[#This Row],[etmaaltemperatuur]]),IF(jaar_zip[[#This Row],[etmaaltemperatuur]]&gt;stookgrens,jaar_zip[[#This Row],[etmaaltemperatuur]]-stookgrens,0),"")</f>
        <v>0</v>
      </c>
    </row>
    <row r="3469" spans="1:15" x14ac:dyDescent="0.3">
      <c r="A3469">
        <v>356</v>
      </c>
      <c r="B3469">
        <v>20240221</v>
      </c>
      <c r="C3469">
        <v>6.1</v>
      </c>
      <c r="D3469">
        <v>9.1999999999999993</v>
      </c>
      <c r="E3469">
        <v>304</v>
      </c>
      <c r="F3469">
        <v>5.2</v>
      </c>
      <c r="G3469">
        <v>1010.4</v>
      </c>
      <c r="H3469">
        <v>88</v>
      </c>
      <c r="I3469" s="101" t="s">
        <v>40</v>
      </c>
      <c r="J3469" s="1">
        <f>DATEVALUE(RIGHT(jaar_zip[[#This Row],[YYYYMMDD]],2)&amp;"-"&amp;MID(jaar_zip[[#This Row],[YYYYMMDD]],5,2)&amp;"-"&amp;LEFT(jaar_zip[[#This Row],[YYYYMMDD]],4))</f>
        <v>45343</v>
      </c>
      <c r="K3469" s="101" t="str">
        <f>IF(AND(VALUE(MONTH(jaar_zip[[#This Row],[Datum]]))=1,VALUE(WEEKNUM(jaar_zip[[#This Row],[Datum]],21))&gt;51),RIGHT(YEAR(jaar_zip[[#This Row],[Datum]])-1,2),RIGHT(YEAR(jaar_zip[[#This Row],[Datum]]),2))&amp;"-"&amp; TEXT(WEEKNUM(jaar_zip[[#This Row],[Datum]],21),"00")</f>
        <v>24-08</v>
      </c>
      <c r="L3469" s="101">
        <f>MONTH(jaar_zip[[#This Row],[Datum]])</f>
        <v>2</v>
      </c>
      <c r="M3469" s="101">
        <f>IF(ISNUMBER(jaar_zip[[#This Row],[etmaaltemperatuur]]),IF(jaar_zip[[#This Row],[etmaaltemperatuur]]&lt;stookgrens,stookgrens-jaar_zip[[#This Row],[etmaaltemperatuur]],0),"")</f>
        <v>8.8000000000000007</v>
      </c>
      <c r="N3469" s="101">
        <f>IF(ISNUMBER(jaar_zip[[#This Row],[graaddagen]]),IF(OR(MONTH(jaar_zip[[#This Row],[Datum]])=1,MONTH(jaar_zip[[#This Row],[Datum]])=2,MONTH(jaar_zip[[#This Row],[Datum]])=11,MONTH(jaar_zip[[#This Row],[Datum]])=12),1.1,IF(OR(MONTH(jaar_zip[[#This Row],[Datum]])=3,MONTH(jaar_zip[[#This Row],[Datum]])=10),1,0.8))*jaar_zip[[#This Row],[graaddagen]],"")</f>
        <v>9.6800000000000015</v>
      </c>
      <c r="O3469" s="101">
        <f>IF(ISNUMBER(jaar_zip[[#This Row],[etmaaltemperatuur]]),IF(jaar_zip[[#This Row],[etmaaltemperatuur]]&gt;stookgrens,jaar_zip[[#This Row],[etmaaltemperatuur]]-stookgrens,0),"")</f>
        <v>0</v>
      </c>
    </row>
    <row r="3470" spans="1:15" x14ac:dyDescent="0.3">
      <c r="A3470">
        <v>356</v>
      </c>
      <c r="B3470">
        <v>20240222</v>
      </c>
      <c r="C3470">
        <v>7.3</v>
      </c>
      <c r="D3470">
        <v>9.8000000000000007</v>
      </c>
      <c r="E3470">
        <v>391</v>
      </c>
      <c r="F3470">
        <v>8.1999999999999993</v>
      </c>
      <c r="G3470">
        <v>986.4</v>
      </c>
      <c r="H3470">
        <v>91</v>
      </c>
      <c r="I3470" s="101" t="s">
        <v>40</v>
      </c>
      <c r="J3470" s="1">
        <f>DATEVALUE(RIGHT(jaar_zip[[#This Row],[YYYYMMDD]],2)&amp;"-"&amp;MID(jaar_zip[[#This Row],[YYYYMMDD]],5,2)&amp;"-"&amp;LEFT(jaar_zip[[#This Row],[YYYYMMDD]],4))</f>
        <v>45344</v>
      </c>
      <c r="K3470" s="101" t="str">
        <f>IF(AND(VALUE(MONTH(jaar_zip[[#This Row],[Datum]]))=1,VALUE(WEEKNUM(jaar_zip[[#This Row],[Datum]],21))&gt;51),RIGHT(YEAR(jaar_zip[[#This Row],[Datum]])-1,2),RIGHT(YEAR(jaar_zip[[#This Row],[Datum]]),2))&amp;"-"&amp; TEXT(WEEKNUM(jaar_zip[[#This Row],[Datum]],21),"00")</f>
        <v>24-08</v>
      </c>
      <c r="L3470" s="101">
        <f>MONTH(jaar_zip[[#This Row],[Datum]])</f>
        <v>2</v>
      </c>
      <c r="M3470" s="101">
        <f>IF(ISNUMBER(jaar_zip[[#This Row],[etmaaltemperatuur]]),IF(jaar_zip[[#This Row],[etmaaltemperatuur]]&lt;stookgrens,stookgrens-jaar_zip[[#This Row],[etmaaltemperatuur]],0),"")</f>
        <v>8.1999999999999993</v>
      </c>
      <c r="N3470" s="101">
        <f>IF(ISNUMBER(jaar_zip[[#This Row],[graaddagen]]),IF(OR(MONTH(jaar_zip[[#This Row],[Datum]])=1,MONTH(jaar_zip[[#This Row],[Datum]])=2,MONTH(jaar_zip[[#This Row],[Datum]])=11,MONTH(jaar_zip[[#This Row],[Datum]])=12),1.1,IF(OR(MONTH(jaar_zip[[#This Row],[Datum]])=3,MONTH(jaar_zip[[#This Row],[Datum]])=10),1,0.8))*jaar_zip[[#This Row],[graaddagen]],"")</f>
        <v>9.02</v>
      </c>
      <c r="O3470" s="101">
        <f>IF(ISNUMBER(jaar_zip[[#This Row],[etmaaltemperatuur]]),IF(jaar_zip[[#This Row],[etmaaltemperatuur]]&gt;stookgrens,jaar_zip[[#This Row],[etmaaltemperatuur]]-stookgrens,0),"")</f>
        <v>0</v>
      </c>
    </row>
    <row r="3471" spans="1:15" x14ac:dyDescent="0.3">
      <c r="A3471">
        <v>356</v>
      </c>
      <c r="B3471">
        <v>20240223</v>
      </c>
      <c r="C3471">
        <v>6.4</v>
      </c>
      <c r="D3471">
        <v>6</v>
      </c>
      <c r="E3471">
        <v>557</v>
      </c>
      <c r="F3471">
        <v>3</v>
      </c>
      <c r="G3471">
        <v>990.5</v>
      </c>
      <c r="H3471">
        <v>83</v>
      </c>
      <c r="I3471" s="101" t="s">
        <v>40</v>
      </c>
      <c r="J3471" s="1">
        <f>DATEVALUE(RIGHT(jaar_zip[[#This Row],[YYYYMMDD]],2)&amp;"-"&amp;MID(jaar_zip[[#This Row],[YYYYMMDD]],5,2)&amp;"-"&amp;LEFT(jaar_zip[[#This Row],[YYYYMMDD]],4))</f>
        <v>45345</v>
      </c>
      <c r="K3471" s="101" t="str">
        <f>IF(AND(VALUE(MONTH(jaar_zip[[#This Row],[Datum]]))=1,VALUE(WEEKNUM(jaar_zip[[#This Row],[Datum]],21))&gt;51),RIGHT(YEAR(jaar_zip[[#This Row],[Datum]])-1,2),RIGHT(YEAR(jaar_zip[[#This Row],[Datum]]),2))&amp;"-"&amp; TEXT(WEEKNUM(jaar_zip[[#This Row],[Datum]],21),"00")</f>
        <v>24-08</v>
      </c>
      <c r="L3471" s="101">
        <f>MONTH(jaar_zip[[#This Row],[Datum]])</f>
        <v>2</v>
      </c>
      <c r="M3471" s="101">
        <f>IF(ISNUMBER(jaar_zip[[#This Row],[etmaaltemperatuur]]),IF(jaar_zip[[#This Row],[etmaaltemperatuur]]&lt;stookgrens,stookgrens-jaar_zip[[#This Row],[etmaaltemperatuur]],0),"")</f>
        <v>12</v>
      </c>
      <c r="N3471" s="101">
        <f>IF(ISNUMBER(jaar_zip[[#This Row],[graaddagen]]),IF(OR(MONTH(jaar_zip[[#This Row],[Datum]])=1,MONTH(jaar_zip[[#This Row],[Datum]])=2,MONTH(jaar_zip[[#This Row],[Datum]])=11,MONTH(jaar_zip[[#This Row],[Datum]])=12),1.1,IF(OR(MONTH(jaar_zip[[#This Row],[Datum]])=3,MONTH(jaar_zip[[#This Row],[Datum]])=10),1,0.8))*jaar_zip[[#This Row],[graaddagen]],"")</f>
        <v>13.200000000000001</v>
      </c>
      <c r="O3471" s="101">
        <f>IF(ISNUMBER(jaar_zip[[#This Row],[etmaaltemperatuur]]),IF(jaar_zip[[#This Row],[etmaaltemperatuur]]&gt;stookgrens,jaar_zip[[#This Row],[etmaaltemperatuur]]-stookgrens,0),"")</f>
        <v>0</v>
      </c>
    </row>
    <row r="3472" spans="1:15" x14ac:dyDescent="0.3">
      <c r="A3472">
        <v>356</v>
      </c>
      <c r="B3472">
        <v>20240224</v>
      </c>
      <c r="C3472">
        <v>4.4000000000000004</v>
      </c>
      <c r="D3472">
        <v>5.2</v>
      </c>
      <c r="E3472">
        <v>395</v>
      </c>
      <c r="F3472">
        <v>0.4</v>
      </c>
      <c r="G3472">
        <v>997.9</v>
      </c>
      <c r="H3472">
        <v>85</v>
      </c>
      <c r="I3472" s="101" t="s">
        <v>40</v>
      </c>
      <c r="J3472" s="1">
        <f>DATEVALUE(RIGHT(jaar_zip[[#This Row],[YYYYMMDD]],2)&amp;"-"&amp;MID(jaar_zip[[#This Row],[YYYYMMDD]],5,2)&amp;"-"&amp;LEFT(jaar_zip[[#This Row],[YYYYMMDD]],4))</f>
        <v>45346</v>
      </c>
      <c r="K3472" s="101" t="str">
        <f>IF(AND(VALUE(MONTH(jaar_zip[[#This Row],[Datum]]))=1,VALUE(WEEKNUM(jaar_zip[[#This Row],[Datum]],21))&gt;51),RIGHT(YEAR(jaar_zip[[#This Row],[Datum]])-1,2),RIGHT(YEAR(jaar_zip[[#This Row],[Datum]]),2))&amp;"-"&amp; TEXT(WEEKNUM(jaar_zip[[#This Row],[Datum]],21),"00")</f>
        <v>24-08</v>
      </c>
      <c r="L3472" s="101">
        <f>MONTH(jaar_zip[[#This Row],[Datum]])</f>
        <v>2</v>
      </c>
      <c r="M3472" s="101">
        <f>IF(ISNUMBER(jaar_zip[[#This Row],[etmaaltemperatuur]]),IF(jaar_zip[[#This Row],[etmaaltemperatuur]]&lt;stookgrens,stookgrens-jaar_zip[[#This Row],[etmaaltemperatuur]],0),"")</f>
        <v>12.8</v>
      </c>
      <c r="N3472" s="101">
        <f>IF(ISNUMBER(jaar_zip[[#This Row],[graaddagen]]),IF(OR(MONTH(jaar_zip[[#This Row],[Datum]])=1,MONTH(jaar_zip[[#This Row],[Datum]])=2,MONTH(jaar_zip[[#This Row],[Datum]])=11,MONTH(jaar_zip[[#This Row],[Datum]])=12),1.1,IF(OR(MONTH(jaar_zip[[#This Row],[Datum]])=3,MONTH(jaar_zip[[#This Row],[Datum]])=10),1,0.8))*jaar_zip[[#This Row],[graaddagen]],"")</f>
        <v>14.080000000000002</v>
      </c>
      <c r="O3472" s="101">
        <f>IF(ISNUMBER(jaar_zip[[#This Row],[etmaaltemperatuur]]),IF(jaar_zip[[#This Row],[etmaaltemperatuur]]&gt;stookgrens,jaar_zip[[#This Row],[etmaaltemperatuur]]-stookgrens,0),"")</f>
        <v>0</v>
      </c>
    </row>
    <row r="3473" spans="1:15" x14ac:dyDescent="0.3">
      <c r="A3473">
        <v>356</v>
      </c>
      <c r="B3473">
        <v>20240225</v>
      </c>
      <c r="C3473">
        <v>3.8</v>
      </c>
      <c r="D3473">
        <v>6.4</v>
      </c>
      <c r="E3473">
        <v>567</v>
      </c>
      <c r="F3473">
        <v>0.4</v>
      </c>
      <c r="G3473">
        <v>999.6</v>
      </c>
      <c r="H3473">
        <v>85</v>
      </c>
      <c r="I3473" s="101" t="s">
        <v>40</v>
      </c>
      <c r="J3473" s="1">
        <f>DATEVALUE(RIGHT(jaar_zip[[#This Row],[YYYYMMDD]],2)&amp;"-"&amp;MID(jaar_zip[[#This Row],[YYYYMMDD]],5,2)&amp;"-"&amp;LEFT(jaar_zip[[#This Row],[YYYYMMDD]],4))</f>
        <v>45347</v>
      </c>
      <c r="K3473" s="101" t="str">
        <f>IF(AND(VALUE(MONTH(jaar_zip[[#This Row],[Datum]]))=1,VALUE(WEEKNUM(jaar_zip[[#This Row],[Datum]],21))&gt;51),RIGHT(YEAR(jaar_zip[[#This Row],[Datum]])-1,2),RIGHT(YEAR(jaar_zip[[#This Row],[Datum]]),2))&amp;"-"&amp; TEXT(WEEKNUM(jaar_zip[[#This Row],[Datum]],21),"00")</f>
        <v>24-08</v>
      </c>
      <c r="L3473" s="101">
        <f>MONTH(jaar_zip[[#This Row],[Datum]])</f>
        <v>2</v>
      </c>
      <c r="M3473" s="101">
        <f>IF(ISNUMBER(jaar_zip[[#This Row],[etmaaltemperatuur]]),IF(jaar_zip[[#This Row],[etmaaltemperatuur]]&lt;stookgrens,stookgrens-jaar_zip[[#This Row],[etmaaltemperatuur]],0),"")</f>
        <v>11.6</v>
      </c>
      <c r="N3473" s="101">
        <f>IF(ISNUMBER(jaar_zip[[#This Row],[graaddagen]]),IF(OR(MONTH(jaar_zip[[#This Row],[Datum]])=1,MONTH(jaar_zip[[#This Row],[Datum]])=2,MONTH(jaar_zip[[#This Row],[Datum]])=11,MONTH(jaar_zip[[#This Row],[Datum]])=12),1.1,IF(OR(MONTH(jaar_zip[[#This Row],[Datum]])=3,MONTH(jaar_zip[[#This Row],[Datum]])=10),1,0.8))*jaar_zip[[#This Row],[graaddagen]],"")</f>
        <v>12.76</v>
      </c>
      <c r="O3473" s="101">
        <f>IF(ISNUMBER(jaar_zip[[#This Row],[etmaaltemperatuur]]),IF(jaar_zip[[#This Row],[etmaaltemperatuur]]&gt;stookgrens,jaar_zip[[#This Row],[etmaaltemperatuur]]-stookgrens,0),"")</f>
        <v>0</v>
      </c>
    </row>
    <row r="3474" spans="1:15" x14ac:dyDescent="0.3">
      <c r="A3474">
        <v>356</v>
      </c>
      <c r="B3474">
        <v>20240226</v>
      </c>
      <c r="C3474">
        <v>6.4</v>
      </c>
      <c r="D3474">
        <v>5.2</v>
      </c>
      <c r="E3474">
        <v>244</v>
      </c>
      <c r="F3474">
        <v>4.4000000000000004</v>
      </c>
      <c r="G3474">
        <v>1006.4</v>
      </c>
      <c r="H3474">
        <v>86</v>
      </c>
      <c r="I3474" s="101" t="s">
        <v>40</v>
      </c>
      <c r="J3474" s="1">
        <f>DATEVALUE(RIGHT(jaar_zip[[#This Row],[YYYYMMDD]],2)&amp;"-"&amp;MID(jaar_zip[[#This Row],[YYYYMMDD]],5,2)&amp;"-"&amp;LEFT(jaar_zip[[#This Row],[YYYYMMDD]],4))</f>
        <v>45348</v>
      </c>
      <c r="K3474" s="101" t="str">
        <f>IF(AND(VALUE(MONTH(jaar_zip[[#This Row],[Datum]]))=1,VALUE(WEEKNUM(jaar_zip[[#This Row],[Datum]],21))&gt;51),RIGHT(YEAR(jaar_zip[[#This Row],[Datum]])-1,2),RIGHT(YEAR(jaar_zip[[#This Row],[Datum]]),2))&amp;"-"&amp; TEXT(WEEKNUM(jaar_zip[[#This Row],[Datum]],21),"00")</f>
        <v>24-09</v>
      </c>
      <c r="L3474" s="101">
        <f>MONTH(jaar_zip[[#This Row],[Datum]])</f>
        <v>2</v>
      </c>
      <c r="M3474" s="101">
        <f>IF(ISNUMBER(jaar_zip[[#This Row],[etmaaltemperatuur]]),IF(jaar_zip[[#This Row],[etmaaltemperatuur]]&lt;stookgrens,stookgrens-jaar_zip[[#This Row],[etmaaltemperatuur]],0),"")</f>
        <v>12.8</v>
      </c>
      <c r="N3474" s="101">
        <f>IF(ISNUMBER(jaar_zip[[#This Row],[graaddagen]]),IF(OR(MONTH(jaar_zip[[#This Row],[Datum]])=1,MONTH(jaar_zip[[#This Row],[Datum]])=2,MONTH(jaar_zip[[#This Row],[Datum]])=11,MONTH(jaar_zip[[#This Row],[Datum]])=12),1.1,IF(OR(MONTH(jaar_zip[[#This Row],[Datum]])=3,MONTH(jaar_zip[[#This Row],[Datum]])=10),1,0.8))*jaar_zip[[#This Row],[graaddagen]],"")</f>
        <v>14.080000000000002</v>
      </c>
      <c r="O3474" s="101">
        <f>IF(ISNUMBER(jaar_zip[[#This Row],[etmaaltemperatuur]]),IF(jaar_zip[[#This Row],[etmaaltemperatuur]]&gt;stookgrens,jaar_zip[[#This Row],[etmaaltemperatuur]]-stookgrens,0),"")</f>
        <v>0</v>
      </c>
    </row>
    <row r="3475" spans="1:15" x14ac:dyDescent="0.3">
      <c r="A3475">
        <v>356</v>
      </c>
      <c r="B3475">
        <v>20240227</v>
      </c>
      <c r="C3475">
        <v>2.8</v>
      </c>
      <c r="D3475">
        <v>4.5</v>
      </c>
      <c r="E3475">
        <v>1122</v>
      </c>
      <c r="F3475">
        <v>0</v>
      </c>
      <c r="G3475">
        <v>1018.6</v>
      </c>
      <c r="H3475">
        <v>86</v>
      </c>
      <c r="I3475" s="101" t="s">
        <v>40</v>
      </c>
      <c r="J3475" s="1">
        <f>DATEVALUE(RIGHT(jaar_zip[[#This Row],[YYYYMMDD]],2)&amp;"-"&amp;MID(jaar_zip[[#This Row],[YYYYMMDD]],5,2)&amp;"-"&amp;LEFT(jaar_zip[[#This Row],[YYYYMMDD]],4))</f>
        <v>45349</v>
      </c>
      <c r="K3475" s="101" t="str">
        <f>IF(AND(VALUE(MONTH(jaar_zip[[#This Row],[Datum]]))=1,VALUE(WEEKNUM(jaar_zip[[#This Row],[Datum]],21))&gt;51),RIGHT(YEAR(jaar_zip[[#This Row],[Datum]])-1,2),RIGHT(YEAR(jaar_zip[[#This Row],[Datum]]),2))&amp;"-"&amp; TEXT(WEEKNUM(jaar_zip[[#This Row],[Datum]],21),"00")</f>
        <v>24-09</v>
      </c>
      <c r="L3475" s="101">
        <f>MONTH(jaar_zip[[#This Row],[Datum]])</f>
        <v>2</v>
      </c>
      <c r="M3475" s="101">
        <f>IF(ISNUMBER(jaar_zip[[#This Row],[etmaaltemperatuur]]),IF(jaar_zip[[#This Row],[etmaaltemperatuur]]&lt;stookgrens,stookgrens-jaar_zip[[#This Row],[etmaaltemperatuur]],0),"")</f>
        <v>13.5</v>
      </c>
      <c r="N3475" s="101">
        <f>IF(ISNUMBER(jaar_zip[[#This Row],[graaddagen]]),IF(OR(MONTH(jaar_zip[[#This Row],[Datum]])=1,MONTH(jaar_zip[[#This Row],[Datum]])=2,MONTH(jaar_zip[[#This Row],[Datum]])=11,MONTH(jaar_zip[[#This Row],[Datum]])=12),1.1,IF(OR(MONTH(jaar_zip[[#This Row],[Datum]])=3,MONTH(jaar_zip[[#This Row],[Datum]])=10),1,0.8))*jaar_zip[[#This Row],[graaddagen]],"")</f>
        <v>14.850000000000001</v>
      </c>
      <c r="O3475" s="101">
        <f>IF(ISNUMBER(jaar_zip[[#This Row],[etmaaltemperatuur]]),IF(jaar_zip[[#This Row],[etmaaltemperatuur]]&gt;stookgrens,jaar_zip[[#This Row],[etmaaltemperatuur]]-stookgrens,0),"")</f>
        <v>0</v>
      </c>
    </row>
    <row r="3476" spans="1:15" x14ac:dyDescent="0.3">
      <c r="A3476">
        <v>356</v>
      </c>
      <c r="B3476">
        <v>20240228</v>
      </c>
      <c r="C3476">
        <v>3.1</v>
      </c>
      <c r="D3476">
        <v>5.7</v>
      </c>
      <c r="E3476">
        <v>579</v>
      </c>
      <c r="F3476">
        <v>0</v>
      </c>
      <c r="G3476">
        <v>1019.5</v>
      </c>
      <c r="H3476">
        <v>91</v>
      </c>
      <c r="I3476" s="101" t="s">
        <v>40</v>
      </c>
      <c r="J3476" s="1">
        <f>DATEVALUE(RIGHT(jaar_zip[[#This Row],[YYYYMMDD]],2)&amp;"-"&amp;MID(jaar_zip[[#This Row],[YYYYMMDD]],5,2)&amp;"-"&amp;LEFT(jaar_zip[[#This Row],[YYYYMMDD]],4))</f>
        <v>45350</v>
      </c>
      <c r="K3476" s="101" t="str">
        <f>IF(AND(VALUE(MONTH(jaar_zip[[#This Row],[Datum]]))=1,VALUE(WEEKNUM(jaar_zip[[#This Row],[Datum]],21))&gt;51),RIGHT(YEAR(jaar_zip[[#This Row],[Datum]])-1,2),RIGHT(YEAR(jaar_zip[[#This Row],[Datum]]),2))&amp;"-"&amp; TEXT(WEEKNUM(jaar_zip[[#This Row],[Datum]],21),"00")</f>
        <v>24-09</v>
      </c>
      <c r="L3476" s="101">
        <f>MONTH(jaar_zip[[#This Row],[Datum]])</f>
        <v>2</v>
      </c>
      <c r="M3476" s="101">
        <f>IF(ISNUMBER(jaar_zip[[#This Row],[etmaaltemperatuur]]),IF(jaar_zip[[#This Row],[etmaaltemperatuur]]&lt;stookgrens,stookgrens-jaar_zip[[#This Row],[etmaaltemperatuur]],0),"")</f>
        <v>12.3</v>
      </c>
      <c r="N3476" s="101">
        <f>IF(ISNUMBER(jaar_zip[[#This Row],[graaddagen]]),IF(OR(MONTH(jaar_zip[[#This Row],[Datum]])=1,MONTH(jaar_zip[[#This Row],[Datum]])=2,MONTH(jaar_zip[[#This Row],[Datum]])=11,MONTH(jaar_zip[[#This Row],[Datum]])=12),1.1,IF(OR(MONTH(jaar_zip[[#This Row],[Datum]])=3,MONTH(jaar_zip[[#This Row],[Datum]])=10),1,0.8))*jaar_zip[[#This Row],[graaddagen]],"")</f>
        <v>13.530000000000001</v>
      </c>
      <c r="O3476" s="101">
        <f>IF(ISNUMBER(jaar_zip[[#This Row],[etmaaltemperatuur]]),IF(jaar_zip[[#This Row],[etmaaltemperatuur]]&gt;stookgrens,jaar_zip[[#This Row],[etmaaltemperatuur]]-stookgrens,0),"")</f>
        <v>0</v>
      </c>
    </row>
    <row r="3477" spans="1:15" x14ac:dyDescent="0.3">
      <c r="A3477">
        <v>356</v>
      </c>
      <c r="B3477">
        <v>20240229</v>
      </c>
      <c r="C3477">
        <v>5.4</v>
      </c>
      <c r="D3477">
        <v>8.1999999999999993</v>
      </c>
      <c r="E3477">
        <v>237</v>
      </c>
      <c r="F3477">
        <v>8.1999999999999993</v>
      </c>
      <c r="G3477">
        <v>1007.7</v>
      </c>
      <c r="H3477">
        <v>93</v>
      </c>
      <c r="I3477" s="101" t="s">
        <v>40</v>
      </c>
      <c r="J3477" s="1">
        <f>DATEVALUE(RIGHT(jaar_zip[[#This Row],[YYYYMMDD]],2)&amp;"-"&amp;MID(jaar_zip[[#This Row],[YYYYMMDD]],5,2)&amp;"-"&amp;LEFT(jaar_zip[[#This Row],[YYYYMMDD]],4))</f>
        <v>45351</v>
      </c>
      <c r="K3477" s="101" t="str">
        <f>IF(AND(VALUE(MONTH(jaar_zip[[#This Row],[Datum]]))=1,VALUE(WEEKNUM(jaar_zip[[#This Row],[Datum]],21))&gt;51),RIGHT(YEAR(jaar_zip[[#This Row],[Datum]])-1,2),RIGHT(YEAR(jaar_zip[[#This Row],[Datum]]),2))&amp;"-"&amp; TEXT(WEEKNUM(jaar_zip[[#This Row],[Datum]],21),"00")</f>
        <v>24-09</v>
      </c>
      <c r="L3477" s="101">
        <f>MONTH(jaar_zip[[#This Row],[Datum]])</f>
        <v>2</v>
      </c>
      <c r="M3477" s="101">
        <f>IF(ISNUMBER(jaar_zip[[#This Row],[etmaaltemperatuur]]),IF(jaar_zip[[#This Row],[etmaaltemperatuur]]&lt;stookgrens,stookgrens-jaar_zip[[#This Row],[etmaaltemperatuur]],0),"")</f>
        <v>9.8000000000000007</v>
      </c>
      <c r="N3477" s="101">
        <f>IF(ISNUMBER(jaar_zip[[#This Row],[graaddagen]]),IF(OR(MONTH(jaar_zip[[#This Row],[Datum]])=1,MONTH(jaar_zip[[#This Row],[Datum]])=2,MONTH(jaar_zip[[#This Row],[Datum]])=11,MONTH(jaar_zip[[#This Row],[Datum]])=12),1.1,IF(OR(MONTH(jaar_zip[[#This Row],[Datum]])=3,MONTH(jaar_zip[[#This Row],[Datum]])=10),1,0.8))*jaar_zip[[#This Row],[graaddagen]],"")</f>
        <v>10.780000000000001</v>
      </c>
      <c r="O3477" s="101">
        <f>IF(ISNUMBER(jaar_zip[[#This Row],[etmaaltemperatuur]]),IF(jaar_zip[[#This Row],[etmaaltemperatuur]]&gt;stookgrens,jaar_zip[[#This Row],[etmaaltemperatuur]]-stookgrens,0),"")</f>
        <v>0</v>
      </c>
    </row>
    <row r="3478" spans="1:15" x14ac:dyDescent="0.3">
      <c r="A3478">
        <v>356</v>
      </c>
      <c r="B3478">
        <v>20240301</v>
      </c>
      <c r="C3478">
        <v>6.3</v>
      </c>
      <c r="D3478">
        <v>8.1999999999999993</v>
      </c>
      <c r="E3478">
        <v>722</v>
      </c>
      <c r="F3478">
        <v>0.4</v>
      </c>
      <c r="G3478">
        <v>1000.3</v>
      </c>
      <c r="H3478">
        <v>78</v>
      </c>
      <c r="I3478" s="101" t="s">
        <v>40</v>
      </c>
      <c r="J3478" s="1">
        <f>DATEVALUE(RIGHT(jaar_zip[[#This Row],[YYYYMMDD]],2)&amp;"-"&amp;MID(jaar_zip[[#This Row],[YYYYMMDD]],5,2)&amp;"-"&amp;LEFT(jaar_zip[[#This Row],[YYYYMMDD]],4))</f>
        <v>45352</v>
      </c>
      <c r="K3478" s="101" t="str">
        <f>IF(AND(VALUE(MONTH(jaar_zip[[#This Row],[Datum]]))=1,VALUE(WEEKNUM(jaar_zip[[#This Row],[Datum]],21))&gt;51),RIGHT(YEAR(jaar_zip[[#This Row],[Datum]])-1,2),RIGHT(YEAR(jaar_zip[[#This Row],[Datum]]),2))&amp;"-"&amp; TEXT(WEEKNUM(jaar_zip[[#This Row],[Datum]],21),"00")</f>
        <v>24-09</v>
      </c>
      <c r="L3478" s="101">
        <f>MONTH(jaar_zip[[#This Row],[Datum]])</f>
        <v>3</v>
      </c>
      <c r="M3478" s="101">
        <f>IF(ISNUMBER(jaar_zip[[#This Row],[etmaaltemperatuur]]),IF(jaar_zip[[#This Row],[etmaaltemperatuur]]&lt;stookgrens,stookgrens-jaar_zip[[#This Row],[etmaaltemperatuur]],0),"")</f>
        <v>9.8000000000000007</v>
      </c>
      <c r="N3478" s="101">
        <f>IF(ISNUMBER(jaar_zip[[#This Row],[graaddagen]]),IF(OR(MONTH(jaar_zip[[#This Row],[Datum]])=1,MONTH(jaar_zip[[#This Row],[Datum]])=2,MONTH(jaar_zip[[#This Row],[Datum]])=11,MONTH(jaar_zip[[#This Row],[Datum]])=12),1.1,IF(OR(MONTH(jaar_zip[[#This Row],[Datum]])=3,MONTH(jaar_zip[[#This Row],[Datum]])=10),1,0.8))*jaar_zip[[#This Row],[graaddagen]],"")</f>
        <v>9.8000000000000007</v>
      </c>
      <c r="O3478" s="101">
        <f>IF(ISNUMBER(jaar_zip[[#This Row],[etmaaltemperatuur]]),IF(jaar_zip[[#This Row],[etmaaltemperatuur]]&gt;stookgrens,jaar_zip[[#This Row],[etmaaltemperatuur]]-stookgrens,0),"")</f>
        <v>0</v>
      </c>
    </row>
    <row r="3479" spans="1:15" x14ac:dyDescent="0.3">
      <c r="A3479">
        <v>356</v>
      </c>
      <c r="B3479">
        <v>20240302</v>
      </c>
      <c r="C3479">
        <v>5.4</v>
      </c>
      <c r="D3479">
        <v>9.5</v>
      </c>
      <c r="E3479">
        <v>1065</v>
      </c>
      <c r="F3479">
        <v>0.1</v>
      </c>
      <c r="G3479">
        <v>999</v>
      </c>
      <c r="H3479">
        <v>72</v>
      </c>
      <c r="I3479" s="101" t="s">
        <v>40</v>
      </c>
      <c r="J3479" s="1">
        <f>DATEVALUE(RIGHT(jaar_zip[[#This Row],[YYYYMMDD]],2)&amp;"-"&amp;MID(jaar_zip[[#This Row],[YYYYMMDD]],5,2)&amp;"-"&amp;LEFT(jaar_zip[[#This Row],[YYYYMMDD]],4))</f>
        <v>45353</v>
      </c>
      <c r="K3479" s="101" t="str">
        <f>IF(AND(VALUE(MONTH(jaar_zip[[#This Row],[Datum]]))=1,VALUE(WEEKNUM(jaar_zip[[#This Row],[Datum]],21))&gt;51),RIGHT(YEAR(jaar_zip[[#This Row],[Datum]])-1,2),RIGHT(YEAR(jaar_zip[[#This Row],[Datum]]),2))&amp;"-"&amp; TEXT(WEEKNUM(jaar_zip[[#This Row],[Datum]],21),"00")</f>
        <v>24-09</v>
      </c>
      <c r="L3479" s="101">
        <f>MONTH(jaar_zip[[#This Row],[Datum]])</f>
        <v>3</v>
      </c>
      <c r="M3479" s="101">
        <f>IF(ISNUMBER(jaar_zip[[#This Row],[etmaaltemperatuur]]),IF(jaar_zip[[#This Row],[etmaaltemperatuur]]&lt;stookgrens,stookgrens-jaar_zip[[#This Row],[etmaaltemperatuur]],0),"")</f>
        <v>8.5</v>
      </c>
      <c r="N3479" s="101">
        <f>IF(ISNUMBER(jaar_zip[[#This Row],[graaddagen]]),IF(OR(MONTH(jaar_zip[[#This Row],[Datum]])=1,MONTH(jaar_zip[[#This Row],[Datum]])=2,MONTH(jaar_zip[[#This Row],[Datum]])=11,MONTH(jaar_zip[[#This Row],[Datum]])=12),1.1,IF(OR(MONTH(jaar_zip[[#This Row],[Datum]])=3,MONTH(jaar_zip[[#This Row],[Datum]])=10),1,0.8))*jaar_zip[[#This Row],[graaddagen]],"")</f>
        <v>8.5</v>
      </c>
      <c r="O3479" s="101">
        <f>IF(ISNUMBER(jaar_zip[[#This Row],[etmaaltemperatuur]]),IF(jaar_zip[[#This Row],[etmaaltemperatuur]]&gt;stookgrens,jaar_zip[[#This Row],[etmaaltemperatuur]]-stookgrens,0),"")</f>
        <v>0</v>
      </c>
    </row>
    <row r="3480" spans="1:15" x14ac:dyDescent="0.3">
      <c r="A3480">
        <v>356</v>
      </c>
      <c r="B3480">
        <v>20240303</v>
      </c>
      <c r="C3480">
        <v>3.5</v>
      </c>
      <c r="D3480">
        <v>10.6</v>
      </c>
      <c r="E3480">
        <v>907</v>
      </c>
      <c r="F3480">
        <v>0</v>
      </c>
      <c r="G3480">
        <v>1001.7</v>
      </c>
      <c r="H3480">
        <v>78</v>
      </c>
      <c r="I3480" s="101" t="s">
        <v>40</v>
      </c>
      <c r="J3480" s="1">
        <f>DATEVALUE(RIGHT(jaar_zip[[#This Row],[YYYYMMDD]],2)&amp;"-"&amp;MID(jaar_zip[[#This Row],[YYYYMMDD]],5,2)&amp;"-"&amp;LEFT(jaar_zip[[#This Row],[YYYYMMDD]],4))</f>
        <v>45354</v>
      </c>
      <c r="K3480" s="101" t="str">
        <f>IF(AND(VALUE(MONTH(jaar_zip[[#This Row],[Datum]]))=1,VALUE(WEEKNUM(jaar_zip[[#This Row],[Datum]],21))&gt;51),RIGHT(YEAR(jaar_zip[[#This Row],[Datum]])-1,2),RIGHT(YEAR(jaar_zip[[#This Row],[Datum]]),2))&amp;"-"&amp; TEXT(WEEKNUM(jaar_zip[[#This Row],[Datum]],21),"00")</f>
        <v>24-09</v>
      </c>
      <c r="L3480" s="101">
        <f>MONTH(jaar_zip[[#This Row],[Datum]])</f>
        <v>3</v>
      </c>
      <c r="M3480" s="101">
        <f>IF(ISNUMBER(jaar_zip[[#This Row],[etmaaltemperatuur]]),IF(jaar_zip[[#This Row],[etmaaltemperatuur]]&lt;stookgrens,stookgrens-jaar_zip[[#This Row],[etmaaltemperatuur]],0),"")</f>
        <v>7.4</v>
      </c>
      <c r="N3480" s="101">
        <f>IF(ISNUMBER(jaar_zip[[#This Row],[graaddagen]]),IF(OR(MONTH(jaar_zip[[#This Row],[Datum]])=1,MONTH(jaar_zip[[#This Row],[Datum]])=2,MONTH(jaar_zip[[#This Row],[Datum]])=11,MONTH(jaar_zip[[#This Row],[Datum]])=12),1.1,IF(OR(MONTH(jaar_zip[[#This Row],[Datum]])=3,MONTH(jaar_zip[[#This Row],[Datum]])=10),1,0.8))*jaar_zip[[#This Row],[graaddagen]],"")</f>
        <v>7.4</v>
      </c>
      <c r="O3480" s="101">
        <f>IF(ISNUMBER(jaar_zip[[#This Row],[etmaaltemperatuur]]),IF(jaar_zip[[#This Row],[etmaaltemperatuur]]&gt;stookgrens,jaar_zip[[#This Row],[etmaaltemperatuur]]-stookgrens,0),"")</f>
        <v>0</v>
      </c>
    </row>
    <row r="3481" spans="1:15" x14ac:dyDescent="0.3">
      <c r="A3481">
        <v>356</v>
      </c>
      <c r="B3481">
        <v>20240304</v>
      </c>
      <c r="C3481">
        <v>2.6</v>
      </c>
      <c r="D3481">
        <v>7.5</v>
      </c>
      <c r="E3481">
        <v>1144</v>
      </c>
      <c r="F3481">
        <v>0</v>
      </c>
      <c r="G3481">
        <v>1011.5</v>
      </c>
      <c r="H3481">
        <v>81</v>
      </c>
      <c r="I3481" s="101" t="s">
        <v>40</v>
      </c>
      <c r="J3481" s="1">
        <f>DATEVALUE(RIGHT(jaar_zip[[#This Row],[YYYYMMDD]],2)&amp;"-"&amp;MID(jaar_zip[[#This Row],[YYYYMMDD]],5,2)&amp;"-"&amp;LEFT(jaar_zip[[#This Row],[YYYYMMDD]],4))</f>
        <v>45355</v>
      </c>
      <c r="K3481" s="101" t="str">
        <f>IF(AND(VALUE(MONTH(jaar_zip[[#This Row],[Datum]]))=1,VALUE(WEEKNUM(jaar_zip[[#This Row],[Datum]],21))&gt;51),RIGHT(YEAR(jaar_zip[[#This Row],[Datum]])-1,2),RIGHT(YEAR(jaar_zip[[#This Row],[Datum]]),2))&amp;"-"&amp; TEXT(WEEKNUM(jaar_zip[[#This Row],[Datum]],21),"00")</f>
        <v>24-10</v>
      </c>
      <c r="L3481" s="101">
        <f>MONTH(jaar_zip[[#This Row],[Datum]])</f>
        <v>3</v>
      </c>
      <c r="M3481" s="101">
        <f>IF(ISNUMBER(jaar_zip[[#This Row],[etmaaltemperatuur]]),IF(jaar_zip[[#This Row],[etmaaltemperatuur]]&lt;stookgrens,stookgrens-jaar_zip[[#This Row],[etmaaltemperatuur]],0),"")</f>
        <v>10.5</v>
      </c>
      <c r="N3481" s="101">
        <f>IF(ISNUMBER(jaar_zip[[#This Row],[graaddagen]]),IF(OR(MONTH(jaar_zip[[#This Row],[Datum]])=1,MONTH(jaar_zip[[#This Row],[Datum]])=2,MONTH(jaar_zip[[#This Row],[Datum]])=11,MONTH(jaar_zip[[#This Row],[Datum]])=12),1.1,IF(OR(MONTH(jaar_zip[[#This Row],[Datum]])=3,MONTH(jaar_zip[[#This Row],[Datum]])=10),1,0.8))*jaar_zip[[#This Row],[graaddagen]],"")</f>
        <v>10.5</v>
      </c>
      <c r="O3481" s="101">
        <f>IF(ISNUMBER(jaar_zip[[#This Row],[etmaaltemperatuur]]),IF(jaar_zip[[#This Row],[etmaaltemperatuur]]&gt;stookgrens,jaar_zip[[#This Row],[etmaaltemperatuur]]-stookgrens,0),"")</f>
        <v>0</v>
      </c>
    </row>
    <row r="3482" spans="1:15" x14ac:dyDescent="0.3">
      <c r="A3482">
        <v>356</v>
      </c>
      <c r="B3482">
        <v>20240305</v>
      </c>
      <c r="C3482">
        <v>1.7</v>
      </c>
      <c r="D3482">
        <v>6.4</v>
      </c>
      <c r="E3482">
        <v>339</v>
      </c>
      <c r="F3482">
        <v>-0.1</v>
      </c>
      <c r="G3482">
        <v>1014.5</v>
      </c>
      <c r="H3482">
        <v>91</v>
      </c>
      <c r="I3482" s="101" t="s">
        <v>40</v>
      </c>
      <c r="J3482" s="1">
        <f>DATEVALUE(RIGHT(jaar_zip[[#This Row],[YYYYMMDD]],2)&amp;"-"&amp;MID(jaar_zip[[#This Row],[YYYYMMDD]],5,2)&amp;"-"&amp;LEFT(jaar_zip[[#This Row],[YYYYMMDD]],4))</f>
        <v>45356</v>
      </c>
      <c r="K3482" s="101" t="str">
        <f>IF(AND(VALUE(MONTH(jaar_zip[[#This Row],[Datum]]))=1,VALUE(WEEKNUM(jaar_zip[[#This Row],[Datum]],21))&gt;51),RIGHT(YEAR(jaar_zip[[#This Row],[Datum]])-1,2),RIGHT(YEAR(jaar_zip[[#This Row],[Datum]]),2))&amp;"-"&amp; TEXT(WEEKNUM(jaar_zip[[#This Row],[Datum]],21),"00")</f>
        <v>24-10</v>
      </c>
      <c r="L3482" s="101">
        <f>MONTH(jaar_zip[[#This Row],[Datum]])</f>
        <v>3</v>
      </c>
      <c r="M3482" s="101">
        <f>IF(ISNUMBER(jaar_zip[[#This Row],[etmaaltemperatuur]]),IF(jaar_zip[[#This Row],[etmaaltemperatuur]]&lt;stookgrens,stookgrens-jaar_zip[[#This Row],[etmaaltemperatuur]],0),"")</f>
        <v>11.6</v>
      </c>
      <c r="N3482" s="101">
        <f>IF(ISNUMBER(jaar_zip[[#This Row],[graaddagen]]),IF(OR(MONTH(jaar_zip[[#This Row],[Datum]])=1,MONTH(jaar_zip[[#This Row],[Datum]])=2,MONTH(jaar_zip[[#This Row],[Datum]])=11,MONTH(jaar_zip[[#This Row],[Datum]])=12),1.1,IF(OR(MONTH(jaar_zip[[#This Row],[Datum]])=3,MONTH(jaar_zip[[#This Row],[Datum]])=10),1,0.8))*jaar_zip[[#This Row],[graaddagen]],"")</f>
        <v>11.6</v>
      </c>
      <c r="O3482" s="101">
        <f>IF(ISNUMBER(jaar_zip[[#This Row],[etmaaltemperatuur]]),IF(jaar_zip[[#This Row],[etmaaltemperatuur]]&gt;stookgrens,jaar_zip[[#This Row],[etmaaltemperatuur]]-stookgrens,0),"")</f>
        <v>0</v>
      </c>
    </row>
    <row r="3483" spans="1:15" x14ac:dyDescent="0.3">
      <c r="A3483">
        <v>356</v>
      </c>
      <c r="B3483">
        <v>20240306</v>
      </c>
      <c r="C3483">
        <v>1.9</v>
      </c>
      <c r="D3483">
        <v>5.9</v>
      </c>
      <c r="E3483">
        <v>980</v>
      </c>
      <c r="F3483">
        <v>0</v>
      </c>
      <c r="G3483">
        <v>1022.7</v>
      </c>
      <c r="H3483">
        <v>91</v>
      </c>
      <c r="I3483" s="101" t="s">
        <v>40</v>
      </c>
      <c r="J3483" s="1">
        <f>DATEVALUE(RIGHT(jaar_zip[[#This Row],[YYYYMMDD]],2)&amp;"-"&amp;MID(jaar_zip[[#This Row],[YYYYMMDD]],5,2)&amp;"-"&amp;LEFT(jaar_zip[[#This Row],[YYYYMMDD]],4))</f>
        <v>45357</v>
      </c>
      <c r="K3483" s="101" t="str">
        <f>IF(AND(VALUE(MONTH(jaar_zip[[#This Row],[Datum]]))=1,VALUE(WEEKNUM(jaar_zip[[#This Row],[Datum]],21))&gt;51),RIGHT(YEAR(jaar_zip[[#This Row],[Datum]])-1,2),RIGHT(YEAR(jaar_zip[[#This Row],[Datum]]),2))&amp;"-"&amp; TEXT(WEEKNUM(jaar_zip[[#This Row],[Datum]],21),"00")</f>
        <v>24-10</v>
      </c>
      <c r="L3483" s="101">
        <f>MONTH(jaar_zip[[#This Row],[Datum]])</f>
        <v>3</v>
      </c>
      <c r="M3483" s="101">
        <f>IF(ISNUMBER(jaar_zip[[#This Row],[etmaaltemperatuur]]),IF(jaar_zip[[#This Row],[etmaaltemperatuur]]&lt;stookgrens,stookgrens-jaar_zip[[#This Row],[etmaaltemperatuur]],0),"")</f>
        <v>12.1</v>
      </c>
      <c r="N3483" s="101">
        <f>IF(ISNUMBER(jaar_zip[[#This Row],[graaddagen]]),IF(OR(MONTH(jaar_zip[[#This Row],[Datum]])=1,MONTH(jaar_zip[[#This Row],[Datum]])=2,MONTH(jaar_zip[[#This Row],[Datum]])=11,MONTH(jaar_zip[[#This Row],[Datum]])=12),1.1,IF(OR(MONTH(jaar_zip[[#This Row],[Datum]])=3,MONTH(jaar_zip[[#This Row],[Datum]])=10),1,0.8))*jaar_zip[[#This Row],[graaddagen]],"")</f>
        <v>12.1</v>
      </c>
      <c r="O3483" s="101">
        <f>IF(ISNUMBER(jaar_zip[[#This Row],[etmaaltemperatuur]]),IF(jaar_zip[[#This Row],[etmaaltemperatuur]]&gt;stookgrens,jaar_zip[[#This Row],[etmaaltemperatuur]]-stookgrens,0),"")</f>
        <v>0</v>
      </c>
    </row>
    <row r="3484" spans="1:15" x14ac:dyDescent="0.3">
      <c r="A3484">
        <v>356</v>
      </c>
      <c r="B3484">
        <v>20240307</v>
      </c>
      <c r="C3484">
        <v>5.0999999999999996</v>
      </c>
      <c r="D3484">
        <v>5.2</v>
      </c>
      <c r="E3484">
        <v>1126</v>
      </c>
      <c r="F3484">
        <v>0</v>
      </c>
      <c r="G3484">
        <v>1022.5</v>
      </c>
      <c r="H3484">
        <v>83</v>
      </c>
      <c r="I3484" s="101" t="s">
        <v>40</v>
      </c>
      <c r="J3484" s="1">
        <f>DATEVALUE(RIGHT(jaar_zip[[#This Row],[YYYYMMDD]],2)&amp;"-"&amp;MID(jaar_zip[[#This Row],[YYYYMMDD]],5,2)&amp;"-"&amp;LEFT(jaar_zip[[#This Row],[YYYYMMDD]],4))</f>
        <v>45358</v>
      </c>
      <c r="K3484" s="101" t="str">
        <f>IF(AND(VALUE(MONTH(jaar_zip[[#This Row],[Datum]]))=1,VALUE(WEEKNUM(jaar_zip[[#This Row],[Datum]],21))&gt;51),RIGHT(YEAR(jaar_zip[[#This Row],[Datum]])-1,2),RIGHT(YEAR(jaar_zip[[#This Row],[Datum]]),2))&amp;"-"&amp; TEXT(WEEKNUM(jaar_zip[[#This Row],[Datum]],21),"00")</f>
        <v>24-10</v>
      </c>
      <c r="L3484" s="101">
        <f>MONTH(jaar_zip[[#This Row],[Datum]])</f>
        <v>3</v>
      </c>
      <c r="M3484" s="101">
        <f>IF(ISNUMBER(jaar_zip[[#This Row],[etmaaltemperatuur]]),IF(jaar_zip[[#This Row],[etmaaltemperatuur]]&lt;stookgrens,stookgrens-jaar_zip[[#This Row],[etmaaltemperatuur]],0),"")</f>
        <v>12.8</v>
      </c>
      <c r="N3484" s="101">
        <f>IF(ISNUMBER(jaar_zip[[#This Row],[graaddagen]]),IF(OR(MONTH(jaar_zip[[#This Row],[Datum]])=1,MONTH(jaar_zip[[#This Row],[Datum]])=2,MONTH(jaar_zip[[#This Row],[Datum]])=11,MONTH(jaar_zip[[#This Row],[Datum]])=12),1.1,IF(OR(MONTH(jaar_zip[[#This Row],[Datum]])=3,MONTH(jaar_zip[[#This Row],[Datum]])=10),1,0.8))*jaar_zip[[#This Row],[graaddagen]],"")</f>
        <v>12.8</v>
      </c>
      <c r="O3484" s="101">
        <f>IF(ISNUMBER(jaar_zip[[#This Row],[etmaaltemperatuur]]),IF(jaar_zip[[#This Row],[etmaaltemperatuur]]&gt;stookgrens,jaar_zip[[#This Row],[etmaaltemperatuur]]-stookgrens,0),"")</f>
        <v>0</v>
      </c>
    </row>
    <row r="3485" spans="1:15" x14ac:dyDescent="0.3">
      <c r="A3485">
        <v>356</v>
      </c>
      <c r="B3485">
        <v>20240308</v>
      </c>
      <c r="C3485">
        <v>6.4</v>
      </c>
      <c r="D3485">
        <v>5.2</v>
      </c>
      <c r="E3485">
        <v>1366</v>
      </c>
      <c r="F3485">
        <v>0</v>
      </c>
      <c r="G3485">
        <v>1010.9</v>
      </c>
      <c r="H3485">
        <v>72</v>
      </c>
      <c r="I3485" s="101" t="s">
        <v>40</v>
      </c>
      <c r="J3485" s="1">
        <f>DATEVALUE(RIGHT(jaar_zip[[#This Row],[YYYYMMDD]],2)&amp;"-"&amp;MID(jaar_zip[[#This Row],[YYYYMMDD]],5,2)&amp;"-"&amp;LEFT(jaar_zip[[#This Row],[YYYYMMDD]],4))</f>
        <v>45359</v>
      </c>
      <c r="K3485" s="101" t="str">
        <f>IF(AND(VALUE(MONTH(jaar_zip[[#This Row],[Datum]]))=1,VALUE(WEEKNUM(jaar_zip[[#This Row],[Datum]],21))&gt;51),RIGHT(YEAR(jaar_zip[[#This Row],[Datum]])-1,2),RIGHT(YEAR(jaar_zip[[#This Row],[Datum]]),2))&amp;"-"&amp; TEXT(WEEKNUM(jaar_zip[[#This Row],[Datum]],21),"00")</f>
        <v>24-10</v>
      </c>
      <c r="L3485" s="101">
        <f>MONTH(jaar_zip[[#This Row],[Datum]])</f>
        <v>3</v>
      </c>
      <c r="M3485" s="101">
        <f>IF(ISNUMBER(jaar_zip[[#This Row],[etmaaltemperatuur]]),IF(jaar_zip[[#This Row],[etmaaltemperatuur]]&lt;stookgrens,stookgrens-jaar_zip[[#This Row],[etmaaltemperatuur]],0),"")</f>
        <v>12.8</v>
      </c>
      <c r="N3485" s="101">
        <f>IF(ISNUMBER(jaar_zip[[#This Row],[graaddagen]]),IF(OR(MONTH(jaar_zip[[#This Row],[Datum]])=1,MONTH(jaar_zip[[#This Row],[Datum]])=2,MONTH(jaar_zip[[#This Row],[Datum]])=11,MONTH(jaar_zip[[#This Row],[Datum]])=12),1.1,IF(OR(MONTH(jaar_zip[[#This Row],[Datum]])=3,MONTH(jaar_zip[[#This Row],[Datum]])=10),1,0.8))*jaar_zip[[#This Row],[graaddagen]],"")</f>
        <v>12.8</v>
      </c>
      <c r="O3485" s="101">
        <f>IF(ISNUMBER(jaar_zip[[#This Row],[etmaaltemperatuur]]),IF(jaar_zip[[#This Row],[etmaaltemperatuur]]&gt;stookgrens,jaar_zip[[#This Row],[etmaaltemperatuur]]-stookgrens,0),"")</f>
        <v>0</v>
      </c>
    </row>
    <row r="3486" spans="1:15" x14ac:dyDescent="0.3">
      <c r="A3486">
        <v>356</v>
      </c>
      <c r="B3486">
        <v>20240309</v>
      </c>
      <c r="C3486">
        <v>5.4</v>
      </c>
      <c r="D3486">
        <v>7.9</v>
      </c>
      <c r="E3486">
        <v>934</v>
      </c>
      <c r="F3486">
        <v>0</v>
      </c>
      <c r="G3486">
        <v>1000.6</v>
      </c>
      <c r="H3486">
        <v>74</v>
      </c>
      <c r="I3486" s="101" t="s">
        <v>40</v>
      </c>
      <c r="J3486" s="1">
        <f>DATEVALUE(RIGHT(jaar_zip[[#This Row],[YYYYMMDD]],2)&amp;"-"&amp;MID(jaar_zip[[#This Row],[YYYYMMDD]],5,2)&amp;"-"&amp;LEFT(jaar_zip[[#This Row],[YYYYMMDD]],4))</f>
        <v>45360</v>
      </c>
      <c r="K3486" s="101" t="str">
        <f>IF(AND(VALUE(MONTH(jaar_zip[[#This Row],[Datum]]))=1,VALUE(WEEKNUM(jaar_zip[[#This Row],[Datum]],21))&gt;51),RIGHT(YEAR(jaar_zip[[#This Row],[Datum]])-1,2),RIGHT(YEAR(jaar_zip[[#This Row],[Datum]]),2))&amp;"-"&amp; TEXT(WEEKNUM(jaar_zip[[#This Row],[Datum]],21),"00")</f>
        <v>24-10</v>
      </c>
      <c r="L3486" s="101">
        <f>MONTH(jaar_zip[[#This Row],[Datum]])</f>
        <v>3</v>
      </c>
      <c r="M3486" s="101">
        <f>IF(ISNUMBER(jaar_zip[[#This Row],[etmaaltemperatuur]]),IF(jaar_zip[[#This Row],[etmaaltemperatuur]]&lt;stookgrens,stookgrens-jaar_zip[[#This Row],[etmaaltemperatuur]],0),"")</f>
        <v>10.1</v>
      </c>
      <c r="N3486" s="101">
        <f>IF(ISNUMBER(jaar_zip[[#This Row],[graaddagen]]),IF(OR(MONTH(jaar_zip[[#This Row],[Datum]])=1,MONTH(jaar_zip[[#This Row],[Datum]])=2,MONTH(jaar_zip[[#This Row],[Datum]])=11,MONTH(jaar_zip[[#This Row],[Datum]])=12),1.1,IF(OR(MONTH(jaar_zip[[#This Row],[Datum]])=3,MONTH(jaar_zip[[#This Row],[Datum]])=10),1,0.8))*jaar_zip[[#This Row],[graaddagen]],"")</f>
        <v>10.1</v>
      </c>
      <c r="O3486" s="101">
        <f>IF(ISNUMBER(jaar_zip[[#This Row],[etmaaltemperatuur]]),IF(jaar_zip[[#This Row],[etmaaltemperatuur]]&gt;stookgrens,jaar_zip[[#This Row],[etmaaltemperatuur]]-stookgrens,0),"")</f>
        <v>0</v>
      </c>
    </row>
    <row r="3487" spans="1:15" x14ac:dyDescent="0.3">
      <c r="A3487">
        <v>356</v>
      </c>
      <c r="B3487">
        <v>20240310</v>
      </c>
      <c r="C3487">
        <v>4.5</v>
      </c>
      <c r="D3487">
        <v>9</v>
      </c>
      <c r="E3487">
        <v>636</v>
      </c>
      <c r="F3487">
        <v>0</v>
      </c>
      <c r="G3487">
        <v>996.5</v>
      </c>
      <c r="H3487">
        <v>74</v>
      </c>
      <c r="I3487" s="101" t="s">
        <v>40</v>
      </c>
      <c r="J3487" s="1">
        <f>DATEVALUE(RIGHT(jaar_zip[[#This Row],[YYYYMMDD]],2)&amp;"-"&amp;MID(jaar_zip[[#This Row],[YYYYMMDD]],5,2)&amp;"-"&amp;LEFT(jaar_zip[[#This Row],[YYYYMMDD]],4))</f>
        <v>45361</v>
      </c>
      <c r="K3487" s="101" t="str">
        <f>IF(AND(VALUE(MONTH(jaar_zip[[#This Row],[Datum]]))=1,VALUE(WEEKNUM(jaar_zip[[#This Row],[Datum]],21))&gt;51),RIGHT(YEAR(jaar_zip[[#This Row],[Datum]])-1,2),RIGHT(YEAR(jaar_zip[[#This Row],[Datum]]),2))&amp;"-"&amp; TEXT(WEEKNUM(jaar_zip[[#This Row],[Datum]],21),"00")</f>
        <v>24-10</v>
      </c>
      <c r="L3487" s="101">
        <f>MONTH(jaar_zip[[#This Row],[Datum]])</f>
        <v>3</v>
      </c>
      <c r="M3487" s="101">
        <f>IF(ISNUMBER(jaar_zip[[#This Row],[etmaaltemperatuur]]),IF(jaar_zip[[#This Row],[etmaaltemperatuur]]&lt;stookgrens,stookgrens-jaar_zip[[#This Row],[etmaaltemperatuur]],0),"")</f>
        <v>9</v>
      </c>
      <c r="N3487" s="101">
        <f>IF(ISNUMBER(jaar_zip[[#This Row],[graaddagen]]),IF(OR(MONTH(jaar_zip[[#This Row],[Datum]])=1,MONTH(jaar_zip[[#This Row],[Datum]])=2,MONTH(jaar_zip[[#This Row],[Datum]])=11,MONTH(jaar_zip[[#This Row],[Datum]])=12),1.1,IF(OR(MONTH(jaar_zip[[#This Row],[Datum]])=3,MONTH(jaar_zip[[#This Row],[Datum]])=10),1,0.8))*jaar_zip[[#This Row],[graaddagen]],"")</f>
        <v>9</v>
      </c>
      <c r="O3487" s="101">
        <f>IF(ISNUMBER(jaar_zip[[#This Row],[etmaaltemperatuur]]),IF(jaar_zip[[#This Row],[etmaaltemperatuur]]&gt;stookgrens,jaar_zip[[#This Row],[etmaaltemperatuur]]-stookgrens,0),"")</f>
        <v>0</v>
      </c>
    </row>
    <row r="3488" spans="1:15" x14ac:dyDescent="0.3">
      <c r="A3488">
        <v>356</v>
      </c>
      <c r="B3488">
        <v>20240311</v>
      </c>
      <c r="C3488">
        <v>1.9</v>
      </c>
      <c r="D3488">
        <v>6.9</v>
      </c>
      <c r="E3488">
        <v>145</v>
      </c>
      <c r="F3488">
        <v>13.2</v>
      </c>
      <c r="G3488">
        <v>1002.8</v>
      </c>
      <c r="H3488">
        <v>97</v>
      </c>
      <c r="I3488" s="101" t="s">
        <v>40</v>
      </c>
      <c r="J3488" s="1">
        <f>DATEVALUE(RIGHT(jaar_zip[[#This Row],[YYYYMMDD]],2)&amp;"-"&amp;MID(jaar_zip[[#This Row],[YYYYMMDD]],5,2)&amp;"-"&amp;LEFT(jaar_zip[[#This Row],[YYYYMMDD]],4))</f>
        <v>45362</v>
      </c>
      <c r="K3488" s="101" t="str">
        <f>IF(AND(VALUE(MONTH(jaar_zip[[#This Row],[Datum]]))=1,VALUE(WEEKNUM(jaar_zip[[#This Row],[Datum]],21))&gt;51),RIGHT(YEAR(jaar_zip[[#This Row],[Datum]])-1,2),RIGHT(YEAR(jaar_zip[[#This Row],[Datum]]),2))&amp;"-"&amp; TEXT(WEEKNUM(jaar_zip[[#This Row],[Datum]],21),"00")</f>
        <v>24-11</v>
      </c>
      <c r="L3488" s="101">
        <f>MONTH(jaar_zip[[#This Row],[Datum]])</f>
        <v>3</v>
      </c>
      <c r="M3488" s="101">
        <f>IF(ISNUMBER(jaar_zip[[#This Row],[etmaaltemperatuur]]),IF(jaar_zip[[#This Row],[etmaaltemperatuur]]&lt;stookgrens,stookgrens-jaar_zip[[#This Row],[etmaaltemperatuur]],0),"")</f>
        <v>11.1</v>
      </c>
      <c r="N3488" s="101">
        <f>IF(ISNUMBER(jaar_zip[[#This Row],[graaddagen]]),IF(OR(MONTH(jaar_zip[[#This Row],[Datum]])=1,MONTH(jaar_zip[[#This Row],[Datum]])=2,MONTH(jaar_zip[[#This Row],[Datum]])=11,MONTH(jaar_zip[[#This Row],[Datum]])=12),1.1,IF(OR(MONTH(jaar_zip[[#This Row],[Datum]])=3,MONTH(jaar_zip[[#This Row],[Datum]])=10),1,0.8))*jaar_zip[[#This Row],[graaddagen]],"")</f>
        <v>11.1</v>
      </c>
      <c r="O3488" s="101">
        <f>IF(ISNUMBER(jaar_zip[[#This Row],[etmaaltemperatuur]]),IF(jaar_zip[[#This Row],[etmaaltemperatuur]]&gt;stookgrens,jaar_zip[[#This Row],[etmaaltemperatuur]]-stookgrens,0),"")</f>
        <v>0</v>
      </c>
    </row>
    <row r="3489" spans="1:15" x14ac:dyDescent="0.3">
      <c r="A3489">
        <v>356</v>
      </c>
      <c r="B3489">
        <v>20240312</v>
      </c>
      <c r="C3489">
        <v>4.2</v>
      </c>
      <c r="D3489">
        <v>8.4</v>
      </c>
      <c r="E3489">
        <v>747</v>
      </c>
      <c r="F3489">
        <v>4.4000000000000004</v>
      </c>
      <c r="G3489">
        <v>1012.7</v>
      </c>
      <c r="H3489">
        <v>91</v>
      </c>
      <c r="I3489" s="101" t="s">
        <v>40</v>
      </c>
      <c r="J3489" s="1">
        <f>DATEVALUE(RIGHT(jaar_zip[[#This Row],[YYYYMMDD]],2)&amp;"-"&amp;MID(jaar_zip[[#This Row],[YYYYMMDD]],5,2)&amp;"-"&amp;LEFT(jaar_zip[[#This Row],[YYYYMMDD]],4))</f>
        <v>45363</v>
      </c>
      <c r="K3489" s="101" t="str">
        <f>IF(AND(VALUE(MONTH(jaar_zip[[#This Row],[Datum]]))=1,VALUE(WEEKNUM(jaar_zip[[#This Row],[Datum]],21))&gt;51),RIGHT(YEAR(jaar_zip[[#This Row],[Datum]])-1,2),RIGHT(YEAR(jaar_zip[[#This Row],[Datum]]),2))&amp;"-"&amp; TEXT(WEEKNUM(jaar_zip[[#This Row],[Datum]],21),"00")</f>
        <v>24-11</v>
      </c>
      <c r="L3489" s="101">
        <f>MONTH(jaar_zip[[#This Row],[Datum]])</f>
        <v>3</v>
      </c>
      <c r="M3489" s="101">
        <f>IF(ISNUMBER(jaar_zip[[#This Row],[etmaaltemperatuur]]),IF(jaar_zip[[#This Row],[etmaaltemperatuur]]&lt;stookgrens,stookgrens-jaar_zip[[#This Row],[etmaaltemperatuur]],0),"")</f>
        <v>9.6</v>
      </c>
      <c r="N3489" s="101">
        <f>IF(ISNUMBER(jaar_zip[[#This Row],[graaddagen]]),IF(OR(MONTH(jaar_zip[[#This Row],[Datum]])=1,MONTH(jaar_zip[[#This Row],[Datum]])=2,MONTH(jaar_zip[[#This Row],[Datum]])=11,MONTH(jaar_zip[[#This Row],[Datum]])=12),1.1,IF(OR(MONTH(jaar_zip[[#This Row],[Datum]])=3,MONTH(jaar_zip[[#This Row],[Datum]])=10),1,0.8))*jaar_zip[[#This Row],[graaddagen]],"")</f>
        <v>9.6</v>
      </c>
      <c r="O3489" s="101">
        <f>IF(ISNUMBER(jaar_zip[[#This Row],[etmaaltemperatuur]]),IF(jaar_zip[[#This Row],[etmaaltemperatuur]]&gt;stookgrens,jaar_zip[[#This Row],[etmaaltemperatuur]]-stookgrens,0),"")</f>
        <v>0</v>
      </c>
    </row>
    <row r="3490" spans="1:15" x14ac:dyDescent="0.3">
      <c r="A3490">
        <v>356</v>
      </c>
      <c r="B3490">
        <v>20240313</v>
      </c>
      <c r="C3490">
        <v>4.5</v>
      </c>
      <c r="D3490">
        <v>11</v>
      </c>
      <c r="E3490">
        <v>288</v>
      </c>
      <c r="F3490">
        <v>1.6</v>
      </c>
      <c r="G3490">
        <v>1014.2</v>
      </c>
      <c r="H3490">
        <v>91</v>
      </c>
      <c r="I3490" s="101" t="s">
        <v>40</v>
      </c>
      <c r="J3490" s="1">
        <f>DATEVALUE(RIGHT(jaar_zip[[#This Row],[YYYYMMDD]],2)&amp;"-"&amp;MID(jaar_zip[[#This Row],[YYYYMMDD]],5,2)&amp;"-"&amp;LEFT(jaar_zip[[#This Row],[YYYYMMDD]],4))</f>
        <v>45364</v>
      </c>
      <c r="K3490" s="101" t="str">
        <f>IF(AND(VALUE(MONTH(jaar_zip[[#This Row],[Datum]]))=1,VALUE(WEEKNUM(jaar_zip[[#This Row],[Datum]],21))&gt;51),RIGHT(YEAR(jaar_zip[[#This Row],[Datum]])-1,2),RIGHT(YEAR(jaar_zip[[#This Row],[Datum]]),2))&amp;"-"&amp; TEXT(WEEKNUM(jaar_zip[[#This Row],[Datum]],21),"00")</f>
        <v>24-11</v>
      </c>
      <c r="L3490" s="101">
        <f>MONTH(jaar_zip[[#This Row],[Datum]])</f>
        <v>3</v>
      </c>
      <c r="M3490" s="101">
        <f>IF(ISNUMBER(jaar_zip[[#This Row],[etmaaltemperatuur]]),IF(jaar_zip[[#This Row],[etmaaltemperatuur]]&lt;stookgrens,stookgrens-jaar_zip[[#This Row],[etmaaltemperatuur]],0),"")</f>
        <v>7</v>
      </c>
      <c r="N3490" s="101">
        <f>IF(ISNUMBER(jaar_zip[[#This Row],[graaddagen]]),IF(OR(MONTH(jaar_zip[[#This Row],[Datum]])=1,MONTH(jaar_zip[[#This Row],[Datum]])=2,MONTH(jaar_zip[[#This Row],[Datum]])=11,MONTH(jaar_zip[[#This Row],[Datum]])=12),1.1,IF(OR(MONTH(jaar_zip[[#This Row],[Datum]])=3,MONTH(jaar_zip[[#This Row],[Datum]])=10),1,0.8))*jaar_zip[[#This Row],[graaddagen]],"")</f>
        <v>7</v>
      </c>
      <c r="O3490" s="101">
        <f>IF(ISNUMBER(jaar_zip[[#This Row],[etmaaltemperatuur]]),IF(jaar_zip[[#This Row],[etmaaltemperatuur]]&gt;stookgrens,jaar_zip[[#This Row],[etmaaltemperatuur]]-stookgrens,0),"")</f>
        <v>0</v>
      </c>
    </row>
    <row r="3491" spans="1:15" x14ac:dyDescent="0.3">
      <c r="A3491">
        <v>356</v>
      </c>
      <c r="B3491">
        <v>20240314</v>
      </c>
      <c r="C3491">
        <v>3.9</v>
      </c>
      <c r="D3491">
        <v>12.7</v>
      </c>
      <c r="E3491">
        <v>1370</v>
      </c>
      <c r="F3491">
        <v>0</v>
      </c>
      <c r="G3491">
        <v>1010.4</v>
      </c>
      <c r="H3491">
        <v>77</v>
      </c>
      <c r="I3491" s="101" t="s">
        <v>40</v>
      </c>
      <c r="J3491" s="1">
        <f>DATEVALUE(RIGHT(jaar_zip[[#This Row],[YYYYMMDD]],2)&amp;"-"&amp;MID(jaar_zip[[#This Row],[YYYYMMDD]],5,2)&amp;"-"&amp;LEFT(jaar_zip[[#This Row],[YYYYMMDD]],4))</f>
        <v>45365</v>
      </c>
      <c r="K3491" s="101" t="str">
        <f>IF(AND(VALUE(MONTH(jaar_zip[[#This Row],[Datum]]))=1,VALUE(WEEKNUM(jaar_zip[[#This Row],[Datum]],21))&gt;51),RIGHT(YEAR(jaar_zip[[#This Row],[Datum]])-1,2),RIGHT(YEAR(jaar_zip[[#This Row],[Datum]]),2))&amp;"-"&amp; TEXT(WEEKNUM(jaar_zip[[#This Row],[Datum]],21),"00")</f>
        <v>24-11</v>
      </c>
      <c r="L3491" s="101">
        <f>MONTH(jaar_zip[[#This Row],[Datum]])</f>
        <v>3</v>
      </c>
      <c r="M3491" s="101">
        <f>IF(ISNUMBER(jaar_zip[[#This Row],[etmaaltemperatuur]]),IF(jaar_zip[[#This Row],[etmaaltemperatuur]]&lt;stookgrens,stookgrens-jaar_zip[[#This Row],[etmaaltemperatuur]],0),"")</f>
        <v>5.3000000000000007</v>
      </c>
      <c r="N3491" s="101">
        <f>IF(ISNUMBER(jaar_zip[[#This Row],[graaddagen]]),IF(OR(MONTH(jaar_zip[[#This Row],[Datum]])=1,MONTH(jaar_zip[[#This Row],[Datum]])=2,MONTH(jaar_zip[[#This Row],[Datum]])=11,MONTH(jaar_zip[[#This Row],[Datum]])=12),1.1,IF(OR(MONTH(jaar_zip[[#This Row],[Datum]])=3,MONTH(jaar_zip[[#This Row],[Datum]])=10),1,0.8))*jaar_zip[[#This Row],[graaddagen]],"")</f>
        <v>5.3000000000000007</v>
      </c>
      <c r="O3491" s="101">
        <f>IF(ISNUMBER(jaar_zip[[#This Row],[etmaaltemperatuur]]),IF(jaar_zip[[#This Row],[etmaaltemperatuur]]&gt;stookgrens,jaar_zip[[#This Row],[etmaaltemperatuur]]-stookgrens,0),"")</f>
        <v>0</v>
      </c>
    </row>
    <row r="3492" spans="1:15" x14ac:dyDescent="0.3">
      <c r="A3492">
        <v>356</v>
      </c>
      <c r="B3492">
        <v>20240315</v>
      </c>
      <c r="C3492">
        <v>5.8</v>
      </c>
      <c r="D3492">
        <v>12.7</v>
      </c>
      <c r="E3492">
        <v>771</v>
      </c>
      <c r="F3492">
        <v>2</v>
      </c>
      <c r="G3492">
        <v>1007.4</v>
      </c>
      <c r="H3492">
        <v>82</v>
      </c>
      <c r="I3492" s="101" t="s">
        <v>40</v>
      </c>
      <c r="J3492" s="1">
        <f>DATEVALUE(RIGHT(jaar_zip[[#This Row],[YYYYMMDD]],2)&amp;"-"&amp;MID(jaar_zip[[#This Row],[YYYYMMDD]],5,2)&amp;"-"&amp;LEFT(jaar_zip[[#This Row],[YYYYMMDD]],4))</f>
        <v>45366</v>
      </c>
      <c r="K3492" s="101" t="str">
        <f>IF(AND(VALUE(MONTH(jaar_zip[[#This Row],[Datum]]))=1,VALUE(WEEKNUM(jaar_zip[[#This Row],[Datum]],21))&gt;51),RIGHT(YEAR(jaar_zip[[#This Row],[Datum]])-1,2),RIGHT(YEAR(jaar_zip[[#This Row],[Datum]]),2))&amp;"-"&amp; TEXT(WEEKNUM(jaar_zip[[#This Row],[Datum]],21),"00")</f>
        <v>24-11</v>
      </c>
      <c r="L3492" s="101">
        <f>MONTH(jaar_zip[[#This Row],[Datum]])</f>
        <v>3</v>
      </c>
      <c r="M3492" s="101">
        <f>IF(ISNUMBER(jaar_zip[[#This Row],[etmaaltemperatuur]]),IF(jaar_zip[[#This Row],[etmaaltemperatuur]]&lt;stookgrens,stookgrens-jaar_zip[[#This Row],[etmaaltemperatuur]],0),"")</f>
        <v>5.3000000000000007</v>
      </c>
      <c r="N3492" s="101">
        <f>IF(ISNUMBER(jaar_zip[[#This Row],[graaddagen]]),IF(OR(MONTH(jaar_zip[[#This Row],[Datum]])=1,MONTH(jaar_zip[[#This Row],[Datum]])=2,MONTH(jaar_zip[[#This Row],[Datum]])=11,MONTH(jaar_zip[[#This Row],[Datum]])=12),1.1,IF(OR(MONTH(jaar_zip[[#This Row],[Datum]])=3,MONTH(jaar_zip[[#This Row],[Datum]])=10),1,0.8))*jaar_zip[[#This Row],[graaddagen]],"")</f>
        <v>5.3000000000000007</v>
      </c>
      <c r="O3492" s="101">
        <f>IF(ISNUMBER(jaar_zip[[#This Row],[etmaaltemperatuur]]),IF(jaar_zip[[#This Row],[etmaaltemperatuur]]&gt;stookgrens,jaar_zip[[#This Row],[etmaaltemperatuur]]-stookgrens,0),"")</f>
        <v>0</v>
      </c>
    </row>
    <row r="3493" spans="1:15" x14ac:dyDescent="0.3">
      <c r="A3493">
        <v>356</v>
      </c>
      <c r="B3493">
        <v>20240316</v>
      </c>
      <c r="C3493">
        <v>3.6</v>
      </c>
      <c r="D3493">
        <v>7.7</v>
      </c>
      <c r="E3493">
        <v>829</v>
      </c>
      <c r="F3493">
        <v>0.7</v>
      </c>
      <c r="G3493">
        <v>1019.6</v>
      </c>
      <c r="H3493">
        <v>81</v>
      </c>
      <c r="I3493" s="101" t="s">
        <v>40</v>
      </c>
      <c r="J3493" s="1">
        <f>DATEVALUE(RIGHT(jaar_zip[[#This Row],[YYYYMMDD]],2)&amp;"-"&amp;MID(jaar_zip[[#This Row],[YYYYMMDD]],5,2)&amp;"-"&amp;LEFT(jaar_zip[[#This Row],[YYYYMMDD]],4))</f>
        <v>45367</v>
      </c>
      <c r="K3493" s="101" t="str">
        <f>IF(AND(VALUE(MONTH(jaar_zip[[#This Row],[Datum]]))=1,VALUE(WEEKNUM(jaar_zip[[#This Row],[Datum]],21))&gt;51),RIGHT(YEAR(jaar_zip[[#This Row],[Datum]])-1,2),RIGHT(YEAR(jaar_zip[[#This Row],[Datum]]),2))&amp;"-"&amp; TEXT(WEEKNUM(jaar_zip[[#This Row],[Datum]],21),"00")</f>
        <v>24-11</v>
      </c>
      <c r="L3493" s="101">
        <f>MONTH(jaar_zip[[#This Row],[Datum]])</f>
        <v>3</v>
      </c>
      <c r="M3493" s="101">
        <f>IF(ISNUMBER(jaar_zip[[#This Row],[etmaaltemperatuur]]),IF(jaar_zip[[#This Row],[etmaaltemperatuur]]&lt;stookgrens,stookgrens-jaar_zip[[#This Row],[etmaaltemperatuur]],0),"")</f>
        <v>10.3</v>
      </c>
      <c r="N3493" s="101">
        <f>IF(ISNUMBER(jaar_zip[[#This Row],[graaddagen]]),IF(OR(MONTH(jaar_zip[[#This Row],[Datum]])=1,MONTH(jaar_zip[[#This Row],[Datum]])=2,MONTH(jaar_zip[[#This Row],[Datum]])=11,MONTH(jaar_zip[[#This Row],[Datum]])=12),1.1,IF(OR(MONTH(jaar_zip[[#This Row],[Datum]])=3,MONTH(jaar_zip[[#This Row],[Datum]])=10),1,0.8))*jaar_zip[[#This Row],[graaddagen]],"")</f>
        <v>10.3</v>
      </c>
      <c r="O3493" s="101">
        <f>IF(ISNUMBER(jaar_zip[[#This Row],[etmaaltemperatuur]]),IF(jaar_zip[[#This Row],[etmaaltemperatuur]]&gt;stookgrens,jaar_zip[[#This Row],[etmaaltemperatuur]]-stookgrens,0),"")</f>
        <v>0</v>
      </c>
    </row>
    <row r="3494" spans="1:15" x14ac:dyDescent="0.3">
      <c r="A3494">
        <v>356</v>
      </c>
      <c r="B3494">
        <v>20240317</v>
      </c>
      <c r="C3494">
        <v>3.5</v>
      </c>
      <c r="D3494">
        <v>9.8000000000000007</v>
      </c>
      <c r="E3494">
        <v>682</v>
      </c>
      <c r="F3494">
        <v>1.7</v>
      </c>
      <c r="G3494">
        <v>1019</v>
      </c>
      <c r="H3494">
        <v>85</v>
      </c>
      <c r="I3494" s="101" t="s">
        <v>40</v>
      </c>
      <c r="J3494" s="1">
        <f>DATEVALUE(RIGHT(jaar_zip[[#This Row],[YYYYMMDD]],2)&amp;"-"&amp;MID(jaar_zip[[#This Row],[YYYYMMDD]],5,2)&amp;"-"&amp;LEFT(jaar_zip[[#This Row],[YYYYMMDD]],4))</f>
        <v>45368</v>
      </c>
      <c r="K3494" s="101" t="str">
        <f>IF(AND(VALUE(MONTH(jaar_zip[[#This Row],[Datum]]))=1,VALUE(WEEKNUM(jaar_zip[[#This Row],[Datum]],21))&gt;51),RIGHT(YEAR(jaar_zip[[#This Row],[Datum]])-1,2),RIGHT(YEAR(jaar_zip[[#This Row],[Datum]]),2))&amp;"-"&amp; TEXT(WEEKNUM(jaar_zip[[#This Row],[Datum]],21),"00")</f>
        <v>24-11</v>
      </c>
      <c r="L3494" s="101">
        <f>MONTH(jaar_zip[[#This Row],[Datum]])</f>
        <v>3</v>
      </c>
      <c r="M3494" s="101">
        <f>IF(ISNUMBER(jaar_zip[[#This Row],[etmaaltemperatuur]]),IF(jaar_zip[[#This Row],[etmaaltemperatuur]]&lt;stookgrens,stookgrens-jaar_zip[[#This Row],[etmaaltemperatuur]],0),"")</f>
        <v>8.1999999999999993</v>
      </c>
      <c r="N3494" s="101">
        <f>IF(ISNUMBER(jaar_zip[[#This Row],[graaddagen]]),IF(OR(MONTH(jaar_zip[[#This Row],[Datum]])=1,MONTH(jaar_zip[[#This Row],[Datum]])=2,MONTH(jaar_zip[[#This Row],[Datum]])=11,MONTH(jaar_zip[[#This Row],[Datum]])=12),1.1,IF(OR(MONTH(jaar_zip[[#This Row],[Datum]])=3,MONTH(jaar_zip[[#This Row],[Datum]])=10),1,0.8))*jaar_zip[[#This Row],[graaddagen]],"")</f>
        <v>8.1999999999999993</v>
      </c>
      <c r="O3494" s="101">
        <f>IF(ISNUMBER(jaar_zip[[#This Row],[etmaaltemperatuur]]),IF(jaar_zip[[#This Row],[etmaaltemperatuur]]&gt;stookgrens,jaar_zip[[#This Row],[etmaaltemperatuur]]-stookgrens,0),"")</f>
        <v>0</v>
      </c>
    </row>
    <row r="3495" spans="1:15" x14ac:dyDescent="0.3">
      <c r="A3495">
        <v>356</v>
      </c>
      <c r="B3495">
        <v>20240318</v>
      </c>
      <c r="C3495">
        <v>2.9</v>
      </c>
      <c r="D3495">
        <v>10.8</v>
      </c>
      <c r="E3495">
        <v>963</v>
      </c>
      <c r="F3495">
        <v>0</v>
      </c>
      <c r="G3495">
        <v>1016</v>
      </c>
      <c r="H3495">
        <v>87</v>
      </c>
      <c r="I3495" s="101" t="s">
        <v>40</v>
      </c>
      <c r="J3495" s="1">
        <f>DATEVALUE(RIGHT(jaar_zip[[#This Row],[YYYYMMDD]],2)&amp;"-"&amp;MID(jaar_zip[[#This Row],[YYYYMMDD]],5,2)&amp;"-"&amp;LEFT(jaar_zip[[#This Row],[YYYYMMDD]],4))</f>
        <v>45369</v>
      </c>
      <c r="K3495" s="101" t="str">
        <f>IF(AND(VALUE(MONTH(jaar_zip[[#This Row],[Datum]]))=1,VALUE(WEEKNUM(jaar_zip[[#This Row],[Datum]],21))&gt;51),RIGHT(YEAR(jaar_zip[[#This Row],[Datum]])-1,2),RIGHT(YEAR(jaar_zip[[#This Row],[Datum]]),2))&amp;"-"&amp; TEXT(WEEKNUM(jaar_zip[[#This Row],[Datum]],21),"00")</f>
        <v>24-12</v>
      </c>
      <c r="L3495" s="101">
        <f>MONTH(jaar_zip[[#This Row],[Datum]])</f>
        <v>3</v>
      </c>
      <c r="M3495" s="101">
        <f>IF(ISNUMBER(jaar_zip[[#This Row],[etmaaltemperatuur]]),IF(jaar_zip[[#This Row],[etmaaltemperatuur]]&lt;stookgrens,stookgrens-jaar_zip[[#This Row],[etmaaltemperatuur]],0),"")</f>
        <v>7.1999999999999993</v>
      </c>
      <c r="N3495" s="101">
        <f>IF(ISNUMBER(jaar_zip[[#This Row],[graaddagen]]),IF(OR(MONTH(jaar_zip[[#This Row],[Datum]])=1,MONTH(jaar_zip[[#This Row],[Datum]])=2,MONTH(jaar_zip[[#This Row],[Datum]])=11,MONTH(jaar_zip[[#This Row],[Datum]])=12),1.1,IF(OR(MONTH(jaar_zip[[#This Row],[Datum]])=3,MONTH(jaar_zip[[#This Row],[Datum]])=10),1,0.8))*jaar_zip[[#This Row],[graaddagen]],"")</f>
        <v>7.1999999999999993</v>
      </c>
      <c r="O3495" s="101">
        <f>IF(ISNUMBER(jaar_zip[[#This Row],[etmaaltemperatuur]]),IF(jaar_zip[[#This Row],[etmaaltemperatuur]]&gt;stookgrens,jaar_zip[[#This Row],[etmaaltemperatuur]]-stookgrens,0),"")</f>
        <v>0</v>
      </c>
    </row>
    <row r="3496" spans="1:15" x14ac:dyDescent="0.3">
      <c r="A3496">
        <v>356</v>
      </c>
      <c r="B3496">
        <v>20240319</v>
      </c>
      <c r="C3496">
        <v>2.8</v>
      </c>
      <c r="D3496">
        <v>11.3</v>
      </c>
      <c r="E3496">
        <v>1169</v>
      </c>
      <c r="F3496">
        <v>0</v>
      </c>
      <c r="G3496">
        <v>1018</v>
      </c>
      <c r="H3496">
        <v>82</v>
      </c>
      <c r="I3496" s="101" t="s">
        <v>40</v>
      </c>
      <c r="J3496" s="1">
        <f>DATEVALUE(RIGHT(jaar_zip[[#This Row],[YYYYMMDD]],2)&amp;"-"&amp;MID(jaar_zip[[#This Row],[YYYYMMDD]],5,2)&amp;"-"&amp;LEFT(jaar_zip[[#This Row],[YYYYMMDD]],4))</f>
        <v>45370</v>
      </c>
      <c r="K3496" s="101" t="str">
        <f>IF(AND(VALUE(MONTH(jaar_zip[[#This Row],[Datum]]))=1,VALUE(WEEKNUM(jaar_zip[[#This Row],[Datum]],21))&gt;51),RIGHT(YEAR(jaar_zip[[#This Row],[Datum]])-1,2),RIGHT(YEAR(jaar_zip[[#This Row],[Datum]]),2))&amp;"-"&amp; TEXT(WEEKNUM(jaar_zip[[#This Row],[Datum]],21),"00")</f>
        <v>24-12</v>
      </c>
      <c r="L3496" s="101">
        <f>MONTH(jaar_zip[[#This Row],[Datum]])</f>
        <v>3</v>
      </c>
      <c r="M3496" s="101">
        <f>IF(ISNUMBER(jaar_zip[[#This Row],[etmaaltemperatuur]]),IF(jaar_zip[[#This Row],[etmaaltemperatuur]]&lt;stookgrens,stookgrens-jaar_zip[[#This Row],[etmaaltemperatuur]],0),"")</f>
        <v>6.6999999999999993</v>
      </c>
      <c r="N3496" s="101">
        <f>IF(ISNUMBER(jaar_zip[[#This Row],[graaddagen]]),IF(OR(MONTH(jaar_zip[[#This Row],[Datum]])=1,MONTH(jaar_zip[[#This Row],[Datum]])=2,MONTH(jaar_zip[[#This Row],[Datum]])=11,MONTH(jaar_zip[[#This Row],[Datum]])=12),1.1,IF(OR(MONTH(jaar_zip[[#This Row],[Datum]])=3,MONTH(jaar_zip[[#This Row],[Datum]])=10),1,0.8))*jaar_zip[[#This Row],[graaddagen]],"")</f>
        <v>6.6999999999999993</v>
      </c>
      <c r="O3496" s="101">
        <f>IF(ISNUMBER(jaar_zip[[#This Row],[etmaaltemperatuur]]),IF(jaar_zip[[#This Row],[etmaaltemperatuur]]&gt;stookgrens,jaar_zip[[#This Row],[etmaaltemperatuur]]-stookgrens,0),"")</f>
        <v>0</v>
      </c>
    </row>
    <row r="3497" spans="1:15" x14ac:dyDescent="0.3">
      <c r="A3497">
        <v>356</v>
      </c>
      <c r="B3497">
        <v>20240320</v>
      </c>
      <c r="C3497">
        <v>1.1000000000000001</v>
      </c>
      <c r="D3497">
        <v>11.6</v>
      </c>
      <c r="E3497">
        <v>1174</v>
      </c>
      <c r="F3497">
        <v>0</v>
      </c>
      <c r="G3497">
        <v>1019</v>
      </c>
      <c r="H3497">
        <v>86</v>
      </c>
      <c r="I3497" s="101" t="s">
        <v>40</v>
      </c>
      <c r="J3497" s="1">
        <f>DATEVALUE(RIGHT(jaar_zip[[#This Row],[YYYYMMDD]],2)&amp;"-"&amp;MID(jaar_zip[[#This Row],[YYYYMMDD]],5,2)&amp;"-"&amp;LEFT(jaar_zip[[#This Row],[YYYYMMDD]],4))</f>
        <v>45371</v>
      </c>
      <c r="K3497" s="101" t="str">
        <f>IF(AND(VALUE(MONTH(jaar_zip[[#This Row],[Datum]]))=1,VALUE(WEEKNUM(jaar_zip[[#This Row],[Datum]],21))&gt;51),RIGHT(YEAR(jaar_zip[[#This Row],[Datum]])-1,2),RIGHT(YEAR(jaar_zip[[#This Row],[Datum]]),2))&amp;"-"&amp; TEXT(WEEKNUM(jaar_zip[[#This Row],[Datum]],21),"00")</f>
        <v>24-12</v>
      </c>
      <c r="L3497" s="101">
        <f>MONTH(jaar_zip[[#This Row],[Datum]])</f>
        <v>3</v>
      </c>
      <c r="M3497" s="101">
        <f>IF(ISNUMBER(jaar_zip[[#This Row],[etmaaltemperatuur]]),IF(jaar_zip[[#This Row],[etmaaltemperatuur]]&lt;stookgrens,stookgrens-jaar_zip[[#This Row],[etmaaltemperatuur]],0),"")</f>
        <v>6.4</v>
      </c>
      <c r="N3497" s="101">
        <f>IF(ISNUMBER(jaar_zip[[#This Row],[graaddagen]]),IF(OR(MONTH(jaar_zip[[#This Row],[Datum]])=1,MONTH(jaar_zip[[#This Row],[Datum]])=2,MONTH(jaar_zip[[#This Row],[Datum]])=11,MONTH(jaar_zip[[#This Row],[Datum]])=12),1.1,IF(OR(MONTH(jaar_zip[[#This Row],[Datum]])=3,MONTH(jaar_zip[[#This Row],[Datum]])=10),1,0.8))*jaar_zip[[#This Row],[graaddagen]],"")</f>
        <v>6.4</v>
      </c>
      <c r="O3497" s="101">
        <f>IF(ISNUMBER(jaar_zip[[#This Row],[etmaaltemperatuur]]),IF(jaar_zip[[#This Row],[etmaaltemperatuur]]&gt;stookgrens,jaar_zip[[#This Row],[etmaaltemperatuur]]-stookgrens,0),"")</f>
        <v>0</v>
      </c>
    </row>
    <row r="3498" spans="1:15" x14ac:dyDescent="0.3">
      <c r="A3498">
        <v>356</v>
      </c>
      <c r="B3498">
        <v>20240321</v>
      </c>
      <c r="C3498">
        <v>3.5</v>
      </c>
      <c r="D3498">
        <v>9.5</v>
      </c>
      <c r="E3498">
        <v>669</v>
      </c>
      <c r="F3498">
        <v>0</v>
      </c>
      <c r="G3498">
        <v>1023.6</v>
      </c>
      <c r="H3498">
        <v>87</v>
      </c>
      <c r="I3498" s="101" t="s">
        <v>40</v>
      </c>
      <c r="J3498" s="1">
        <f>DATEVALUE(RIGHT(jaar_zip[[#This Row],[YYYYMMDD]],2)&amp;"-"&amp;MID(jaar_zip[[#This Row],[YYYYMMDD]],5,2)&amp;"-"&amp;LEFT(jaar_zip[[#This Row],[YYYYMMDD]],4))</f>
        <v>45372</v>
      </c>
      <c r="K3498" s="101" t="str">
        <f>IF(AND(VALUE(MONTH(jaar_zip[[#This Row],[Datum]]))=1,VALUE(WEEKNUM(jaar_zip[[#This Row],[Datum]],21))&gt;51),RIGHT(YEAR(jaar_zip[[#This Row],[Datum]])-1,2),RIGHT(YEAR(jaar_zip[[#This Row],[Datum]]),2))&amp;"-"&amp; TEXT(WEEKNUM(jaar_zip[[#This Row],[Datum]],21),"00")</f>
        <v>24-12</v>
      </c>
      <c r="L3498" s="101">
        <f>MONTH(jaar_zip[[#This Row],[Datum]])</f>
        <v>3</v>
      </c>
      <c r="M3498" s="101">
        <f>IF(ISNUMBER(jaar_zip[[#This Row],[etmaaltemperatuur]]),IF(jaar_zip[[#This Row],[etmaaltemperatuur]]&lt;stookgrens,stookgrens-jaar_zip[[#This Row],[etmaaltemperatuur]],0),"")</f>
        <v>8.5</v>
      </c>
      <c r="N3498" s="101">
        <f>IF(ISNUMBER(jaar_zip[[#This Row],[graaddagen]]),IF(OR(MONTH(jaar_zip[[#This Row],[Datum]])=1,MONTH(jaar_zip[[#This Row],[Datum]])=2,MONTH(jaar_zip[[#This Row],[Datum]])=11,MONTH(jaar_zip[[#This Row],[Datum]])=12),1.1,IF(OR(MONTH(jaar_zip[[#This Row],[Datum]])=3,MONTH(jaar_zip[[#This Row],[Datum]])=10),1,0.8))*jaar_zip[[#This Row],[graaddagen]],"")</f>
        <v>8.5</v>
      </c>
      <c r="O3498" s="101">
        <f>IF(ISNUMBER(jaar_zip[[#This Row],[etmaaltemperatuur]]),IF(jaar_zip[[#This Row],[etmaaltemperatuur]]&gt;stookgrens,jaar_zip[[#This Row],[etmaaltemperatuur]]-stookgrens,0),"")</f>
        <v>0</v>
      </c>
    </row>
    <row r="3499" spans="1:15" x14ac:dyDescent="0.3">
      <c r="A3499">
        <v>356</v>
      </c>
      <c r="B3499">
        <v>20240322</v>
      </c>
      <c r="C3499">
        <v>4.3</v>
      </c>
      <c r="D3499">
        <v>9.3000000000000007</v>
      </c>
      <c r="E3499">
        <v>288</v>
      </c>
      <c r="F3499">
        <v>3.8</v>
      </c>
      <c r="G3499">
        <v>1015.9</v>
      </c>
      <c r="H3499">
        <v>92</v>
      </c>
      <c r="I3499" s="101" t="s">
        <v>40</v>
      </c>
      <c r="J3499" s="1">
        <f>DATEVALUE(RIGHT(jaar_zip[[#This Row],[YYYYMMDD]],2)&amp;"-"&amp;MID(jaar_zip[[#This Row],[YYYYMMDD]],5,2)&amp;"-"&amp;LEFT(jaar_zip[[#This Row],[YYYYMMDD]],4))</f>
        <v>45373</v>
      </c>
      <c r="K3499" s="101" t="str">
        <f>IF(AND(VALUE(MONTH(jaar_zip[[#This Row],[Datum]]))=1,VALUE(WEEKNUM(jaar_zip[[#This Row],[Datum]],21))&gt;51),RIGHT(YEAR(jaar_zip[[#This Row],[Datum]])-1,2),RIGHT(YEAR(jaar_zip[[#This Row],[Datum]]),2))&amp;"-"&amp; TEXT(WEEKNUM(jaar_zip[[#This Row],[Datum]],21),"00")</f>
        <v>24-12</v>
      </c>
      <c r="L3499" s="101">
        <f>MONTH(jaar_zip[[#This Row],[Datum]])</f>
        <v>3</v>
      </c>
      <c r="M3499" s="101">
        <f>IF(ISNUMBER(jaar_zip[[#This Row],[etmaaltemperatuur]]),IF(jaar_zip[[#This Row],[etmaaltemperatuur]]&lt;stookgrens,stookgrens-jaar_zip[[#This Row],[etmaaltemperatuur]],0),"")</f>
        <v>8.6999999999999993</v>
      </c>
      <c r="N3499" s="101">
        <f>IF(ISNUMBER(jaar_zip[[#This Row],[graaddagen]]),IF(OR(MONTH(jaar_zip[[#This Row],[Datum]])=1,MONTH(jaar_zip[[#This Row],[Datum]])=2,MONTH(jaar_zip[[#This Row],[Datum]])=11,MONTH(jaar_zip[[#This Row],[Datum]])=12),1.1,IF(OR(MONTH(jaar_zip[[#This Row],[Datum]])=3,MONTH(jaar_zip[[#This Row],[Datum]])=10),1,0.8))*jaar_zip[[#This Row],[graaddagen]],"")</f>
        <v>8.6999999999999993</v>
      </c>
      <c r="O3499" s="101">
        <f>IF(ISNUMBER(jaar_zip[[#This Row],[etmaaltemperatuur]]),IF(jaar_zip[[#This Row],[etmaaltemperatuur]]&gt;stookgrens,jaar_zip[[#This Row],[etmaaltemperatuur]]-stookgrens,0),"")</f>
        <v>0</v>
      </c>
    </row>
    <row r="3500" spans="1:15" x14ac:dyDescent="0.3">
      <c r="A3500">
        <v>356</v>
      </c>
      <c r="B3500">
        <v>20240323</v>
      </c>
      <c r="C3500">
        <v>5.8</v>
      </c>
      <c r="D3500">
        <v>6.3</v>
      </c>
      <c r="E3500">
        <v>1233</v>
      </c>
      <c r="F3500">
        <v>1.7</v>
      </c>
      <c r="G3500">
        <v>1008.3</v>
      </c>
      <c r="H3500">
        <v>81</v>
      </c>
      <c r="I3500" s="101" t="s">
        <v>40</v>
      </c>
      <c r="J3500" s="1">
        <f>DATEVALUE(RIGHT(jaar_zip[[#This Row],[YYYYMMDD]],2)&amp;"-"&amp;MID(jaar_zip[[#This Row],[YYYYMMDD]],5,2)&amp;"-"&amp;LEFT(jaar_zip[[#This Row],[YYYYMMDD]],4))</f>
        <v>45374</v>
      </c>
      <c r="K3500" s="101" t="str">
        <f>IF(AND(VALUE(MONTH(jaar_zip[[#This Row],[Datum]]))=1,VALUE(WEEKNUM(jaar_zip[[#This Row],[Datum]],21))&gt;51),RIGHT(YEAR(jaar_zip[[#This Row],[Datum]])-1,2),RIGHT(YEAR(jaar_zip[[#This Row],[Datum]]),2))&amp;"-"&amp; TEXT(WEEKNUM(jaar_zip[[#This Row],[Datum]],21),"00")</f>
        <v>24-12</v>
      </c>
      <c r="L3500" s="101">
        <f>MONTH(jaar_zip[[#This Row],[Datum]])</f>
        <v>3</v>
      </c>
      <c r="M3500" s="101">
        <f>IF(ISNUMBER(jaar_zip[[#This Row],[etmaaltemperatuur]]),IF(jaar_zip[[#This Row],[etmaaltemperatuur]]&lt;stookgrens,stookgrens-jaar_zip[[#This Row],[etmaaltemperatuur]],0),"")</f>
        <v>11.7</v>
      </c>
      <c r="N3500" s="101">
        <f>IF(ISNUMBER(jaar_zip[[#This Row],[graaddagen]]),IF(OR(MONTH(jaar_zip[[#This Row],[Datum]])=1,MONTH(jaar_zip[[#This Row],[Datum]])=2,MONTH(jaar_zip[[#This Row],[Datum]])=11,MONTH(jaar_zip[[#This Row],[Datum]])=12),1.1,IF(OR(MONTH(jaar_zip[[#This Row],[Datum]])=3,MONTH(jaar_zip[[#This Row],[Datum]])=10),1,0.8))*jaar_zip[[#This Row],[graaddagen]],"")</f>
        <v>11.7</v>
      </c>
      <c r="O3500" s="101">
        <f>IF(ISNUMBER(jaar_zip[[#This Row],[etmaaltemperatuur]]),IF(jaar_zip[[#This Row],[etmaaltemperatuur]]&gt;stookgrens,jaar_zip[[#This Row],[etmaaltemperatuur]]-stookgrens,0),"")</f>
        <v>0</v>
      </c>
    </row>
    <row r="3501" spans="1:15" x14ac:dyDescent="0.3">
      <c r="A3501">
        <v>356</v>
      </c>
      <c r="B3501">
        <v>20240324</v>
      </c>
      <c r="C3501">
        <v>7.6</v>
      </c>
      <c r="D3501">
        <v>6.4</v>
      </c>
      <c r="E3501">
        <v>846</v>
      </c>
      <c r="F3501">
        <v>9.1999999999999993</v>
      </c>
      <c r="G3501">
        <v>1005</v>
      </c>
      <c r="H3501">
        <v>87</v>
      </c>
      <c r="I3501" s="101" t="s">
        <v>40</v>
      </c>
      <c r="J3501" s="1">
        <f>DATEVALUE(RIGHT(jaar_zip[[#This Row],[YYYYMMDD]],2)&amp;"-"&amp;MID(jaar_zip[[#This Row],[YYYYMMDD]],5,2)&amp;"-"&amp;LEFT(jaar_zip[[#This Row],[YYYYMMDD]],4))</f>
        <v>45375</v>
      </c>
      <c r="K3501" s="101" t="str">
        <f>IF(AND(VALUE(MONTH(jaar_zip[[#This Row],[Datum]]))=1,VALUE(WEEKNUM(jaar_zip[[#This Row],[Datum]],21))&gt;51),RIGHT(YEAR(jaar_zip[[#This Row],[Datum]])-1,2),RIGHT(YEAR(jaar_zip[[#This Row],[Datum]]),2))&amp;"-"&amp; TEXT(WEEKNUM(jaar_zip[[#This Row],[Datum]],21),"00")</f>
        <v>24-12</v>
      </c>
      <c r="L3501" s="101">
        <f>MONTH(jaar_zip[[#This Row],[Datum]])</f>
        <v>3</v>
      </c>
      <c r="M3501" s="101">
        <f>IF(ISNUMBER(jaar_zip[[#This Row],[etmaaltemperatuur]]),IF(jaar_zip[[#This Row],[etmaaltemperatuur]]&lt;stookgrens,stookgrens-jaar_zip[[#This Row],[etmaaltemperatuur]],0),"")</f>
        <v>11.6</v>
      </c>
      <c r="N3501" s="101">
        <f>IF(ISNUMBER(jaar_zip[[#This Row],[graaddagen]]),IF(OR(MONTH(jaar_zip[[#This Row],[Datum]])=1,MONTH(jaar_zip[[#This Row],[Datum]])=2,MONTH(jaar_zip[[#This Row],[Datum]])=11,MONTH(jaar_zip[[#This Row],[Datum]])=12),1.1,IF(OR(MONTH(jaar_zip[[#This Row],[Datum]])=3,MONTH(jaar_zip[[#This Row],[Datum]])=10),1,0.8))*jaar_zip[[#This Row],[graaddagen]],"")</f>
        <v>11.6</v>
      </c>
      <c r="O3501" s="101">
        <f>IF(ISNUMBER(jaar_zip[[#This Row],[etmaaltemperatuur]]),IF(jaar_zip[[#This Row],[etmaaltemperatuur]]&gt;stookgrens,jaar_zip[[#This Row],[etmaaltemperatuur]]-stookgrens,0),"")</f>
        <v>0</v>
      </c>
    </row>
    <row r="3502" spans="1:15" x14ac:dyDescent="0.3">
      <c r="A3502">
        <v>356</v>
      </c>
      <c r="B3502">
        <v>20240325</v>
      </c>
      <c r="C3502">
        <v>3.3</v>
      </c>
      <c r="D3502">
        <v>6.9</v>
      </c>
      <c r="E3502">
        <v>1664</v>
      </c>
      <c r="F3502">
        <v>0</v>
      </c>
      <c r="G3502">
        <v>1004</v>
      </c>
      <c r="H3502">
        <v>77</v>
      </c>
      <c r="I3502" s="101" t="s">
        <v>40</v>
      </c>
      <c r="J3502" s="1">
        <f>DATEVALUE(RIGHT(jaar_zip[[#This Row],[YYYYMMDD]],2)&amp;"-"&amp;MID(jaar_zip[[#This Row],[YYYYMMDD]],5,2)&amp;"-"&amp;LEFT(jaar_zip[[#This Row],[YYYYMMDD]],4))</f>
        <v>45376</v>
      </c>
      <c r="K3502" s="101" t="str">
        <f>IF(AND(VALUE(MONTH(jaar_zip[[#This Row],[Datum]]))=1,VALUE(WEEKNUM(jaar_zip[[#This Row],[Datum]],21))&gt;51),RIGHT(YEAR(jaar_zip[[#This Row],[Datum]])-1,2),RIGHT(YEAR(jaar_zip[[#This Row],[Datum]]),2))&amp;"-"&amp; TEXT(WEEKNUM(jaar_zip[[#This Row],[Datum]],21),"00")</f>
        <v>24-13</v>
      </c>
      <c r="L3502" s="101">
        <f>MONTH(jaar_zip[[#This Row],[Datum]])</f>
        <v>3</v>
      </c>
      <c r="M3502" s="101">
        <f>IF(ISNUMBER(jaar_zip[[#This Row],[etmaaltemperatuur]]),IF(jaar_zip[[#This Row],[etmaaltemperatuur]]&lt;stookgrens,stookgrens-jaar_zip[[#This Row],[etmaaltemperatuur]],0),"")</f>
        <v>11.1</v>
      </c>
      <c r="N3502" s="101">
        <f>IF(ISNUMBER(jaar_zip[[#This Row],[graaddagen]]),IF(OR(MONTH(jaar_zip[[#This Row],[Datum]])=1,MONTH(jaar_zip[[#This Row],[Datum]])=2,MONTH(jaar_zip[[#This Row],[Datum]])=11,MONTH(jaar_zip[[#This Row],[Datum]])=12),1.1,IF(OR(MONTH(jaar_zip[[#This Row],[Datum]])=3,MONTH(jaar_zip[[#This Row],[Datum]])=10),1,0.8))*jaar_zip[[#This Row],[graaddagen]],"")</f>
        <v>11.1</v>
      </c>
      <c r="O3502" s="101">
        <f>IF(ISNUMBER(jaar_zip[[#This Row],[etmaaltemperatuur]]),IF(jaar_zip[[#This Row],[etmaaltemperatuur]]&gt;stookgrens,jaar_zip[[#This Row],[etmaaltemperatuur]]-stookgrens,0),"")</f>
        <v>0</v>
      </c>
    </row>
    <row r="3503" spans="1:15" x14ac:dyDescent="0.3">
      <c r="A3503">
        <v>356</v>
      </c>
      <c r="B3503">
        <v>20240326</v>
      </c>
      <c r="C3503">
        <v>3.8</v>
      </c>
      <c r="D3503">
        <v>8.6</v>
      </c>
      <c r="E3503">
        <v>841</v>
      </c>
      <c r="F3503">
        <v>0</v>
      </c>
      <c r="G3503">
        <v>990.6</v>
      </c>
      <c r="H3503">
        <v>74</v>
      </c>
      <c r="I3503" s="101" t="s">
        <v>40</v>
      </c>
      <c r="J3503" s="1">
        <f>DATEVALUE(RIGHT(jaar_zip[[#This Row],[YYYYMMDD]],2)&amp;"-"&amp;MID(jaar_zip[[#This Row],[YYYYMMDD]],5,2)&amp;"-"&amp;LEFT(jaar_zip[[#This Row],[YYYYMMDD]],4))</f>
        <v>45377</v>
      </c>
      <c r="K3503" s="101" t="str">
        <f>IF(AND(VALUE(MONTH(jaar_zip[[#This Row],[Datum]]))=1,VALUE(WEEKNUM(jaar_zip[[#This Row],[Datum]],21))&gt;51),RIGHT(YEAR(jaar_zip[[#This Row],[Datum]])-1,2),RIGHT(YEAR(jaar_zip[[#This Row],[Datum]]),2))&amp;"-"&amp; TEXT(WEEKNUM(jaar_zip[[#This Row],[Datum]],21),"00")</f>
        <v>24-13</v>
      </c>
      <c r="L3503" s="101">
        <f>MONTH(jaar_zip[[#This Row],[Datum]])</f>
        <v>3</v>
      </c>
      <c r="M3503" s="101">
        <f>IF(ISNUMBER(jaar_zip[[#This Row],[etmaaltemperatuur]]),IF(jaar_zip[[#This Row],[etmaaltemperatuur]]&lt;stookgrens,stookgrens-jaar_zip[[#This Row],[etmaaltemperatuur]],0),"")</f>
        <v>9.4</v>
      </c>
      <c r="N3503" s="101">
        <f>IF(ISNUMBER(jaar_zip[[#This Row],[graaddagen]]),IF(OR(MONTH(jaar_zip[[#This Row],[Datum]])=1,MONTH(jaar_zip[[#This Row],[Datum]])=2,MONTH(jaar_zip[[#This Row],[Datum]])=11,MONTH(jaar_zip[[#This Row],[Datum]])=12),1.1,IF(OR(MONTH(jaar_zip[[#This Row],[Datum]])=3,MONTH(jaar_zip[[#This Row],[Datum]])=10),1,0.8))*jaar_zip[[#This Row],[graaddagen]],"")</f>
        <v>9.4</v>
      </c>
      <c r="O3503" s="101">
        <f>IF(ISNUMBER(jaar_zip[[#This Row],[etmaaltemperatuur]]),IF(jaar_zip[[#This Row],[etmaaltemperatuur]]&gt;stookgrens,jaar_zip[[#This Row],[etmaaltemperatuur]]-stookgrens,0),"")</f>
        <v>0</v>
      </c>
    </row>
    <row r="3504" spans="1:15" x14ac:dyDescent="0.3">
      <c r="A3504">
        <v>356</v>
      </c>
      <c r="B3504">
        <v>20240327</v>
      </c>
      <c r="C3504">
        <v>3.8</v>
      </c>
      <c r="D3504">
        <v>9.5</v>
      </c>
      <c r="E3504">
        <v>986</v>
      </c>
      <c r="F3504">
        <v>0</v>
      </c>
      <c r="G3504">
        <v>986.2</v>
      </c>
      <c r="H3504">
        <v>77</v>
      </c>
      <c r="I3504" s="101" t="s">
        <v>40</v>
      </c>
      <c r="J3504" s="1">
        <f>DATEVALUE(RIGHT(jaar_zip[[#This Row],[YYYYMMDD]],2)&amp;"-"&amp;MID(jaar_zip[[#This Row],[YYYYMMDD]],5,2)&amp;"-"&amp;LEFT(jaar_zip[[#This Row],[YYYYMMDD]],4))</f>
        <v>45378</v>
      </c>
      <c r="K3504" s="101" t="str">
        <f>IF(AND(VALUE(MONTH(jaar_zip[[#This Row],[Datum]]))=1,VALUE(WEEKNUM(jaar_zip[[#This Row],[Datum]],21))&gt;51),RIGHT(YEAR(jaar_zip[[#This Row],[Datum]])-1,2),RIGHT(YEAR(jaar_zip[[#This Row],[Datum]]),2))&amp;"-"&amp; TEXT(WEEKNUM(jaar_zip[[#This Row],[Datum]],21),"00")</f>
        <v>24-13</v>
      </c>
      <c r="L3504" s="101">
        <f>MONTH(jaar_zip[[#This Row],[Datum]])</f>
        <v>3</v>
      </c>
      <c r="M3504" s="101">
        <f>IF(ISNUMBER(jaar_zip[[#This Row],[etmaaltemperatuur]]),IF(jaar_zip[[#This Row],[etmaaltemperatuur]]&lt;stookgrens,stookgrens-jaar_zip[[#This Row],[etmaaltemperatuur]],0),"")</f>
        <v>8.5</v>
      </c>
      <c r="N3504" s="101">
        <f>IF(ISNUMBER(jaar_zip[[#This Row],[graaddagen]]),IF(OR(MONTH(jaar_zip[[#This Row],[Datum]])=1,MONTH(jaar_zip[[#This Row],[Datum]])=2,MONTH(jaar_zip[[#This Row],[Datum]])=11,MONTH(jaar_zip[[#This Row],[Datum]])=12),1.1,IF(OR(MONTH(jaar_zip[[#This Row],[Datum]])=3,MONTH(jaar_zip[[#This Row],[Datum]])=10),1,0.8))*jaar_zip[[#This Row],[graaddagen]],"")</f>
        <v>8.5</v>
      </c>
      <c r="O3504" s="101">
        <f>IF(ISNUMBER(jaar_zip[[#This Row],[etmaaltemperatuur]]),IF(jaar_zip[[#This Row],[etmaaltemperatuur]]&gt;stookgrens,jaar_zip[[#This Row],[etmaaltemperatuur]]-stookgrens,0),"")</f>
        <v>0</v>
      </c>
    </row>
    <row r="3505" spans="1:15" x14ac:dyDescent="0.3">
      <c r="A3505">
        <v>356</v>
      </c>
      <c r="B3505">
        <v>20240328</v>
      </c>
      <c r="C3505">
        <v>5.8</v>
      </c>
      <c r="D3505">
        <v>8.9</v>
      </c>
      <c r="E3505">
        <v>864</v>
      </c>
      <c r="F3505">
        <v>3.5</v>
      </c>
      <c r="G3505">
        <v>986.2</v>
      </c>
      <c r="H3505">
        <v>72</v>
      </c>
      <c r="I3505" s="101" t="s">
        <v>40</v>
      </c>
      <c r="J3505" s="1">
        <f>DATEVALUE(RIGHT(jaar_zip[[#This Row],[YYYYMMDD]],2)&amp;"-"&amp;MID(jaar_zip[[#This Row],[YYYYMMDD]],5,2)&amp;"-"&amp;LEFT(jaar_zip[[#This Row],[YYYYMMDD]],4))</f>
        <v>45379</v>
      </c>
      <c r="K3505" s="101" t="str">
        <f>IF(AND(VALUE(MONTH(jaar_zip[[#This Row],[Datum]]))=1,VALUE(WEEKNUM(jaar_zip[[#This Row],[Datum]],21))&gt;51),RIGHT(YEAR(jaar_zip[[#This Row],[Datum]])-1,2),RIGHT(YEAR(jaar_zip[[#This Row],[Datum]]),2))&amp;"-"&amp; TEXT(WEEKNUM(jaar_zip[[#This Row],[Datum]],21),"00")</f>
        <v>24-13</v>
      </c>
      <c r="L3505" s="101">
        <f>MONTH(jaar_zip[[#This Row],[Datum]])</f>
        <v>3</v>
      </c>
      <c r="M3505" s="101">
        <f>IF(ISNUMBER(jaar_zip[[#This Row],[etmaaltemperatuur]]),IF(jaar_zip[[#This Row],[etmaaltemperatuur]]&lt;stookgrens,stookgrens-jaar_zip[[#This Row],[etmaaltemperatuur]],0),"")</f>
        <v>9.1</v>
      </c>
      <c r="N3505" s="101">
        <f>IF(ISNUMBER(jaar_zip[[#This Row],[graaddagen]]),IF(OR(MONTH(jaar_zip[[#This Row],[Datum]])=1,MONTH(jaar_zip[[#This Row],[Datum]])=2,MONTH(jaar_zip[[#This Row],[Datum]])=11,MONTH(jaar_zip[[#This Row],[Datum]])=12),1.1,IF(OR(MONTH(jaar_zip[[#This Row],[Datum]])=3,MONTH(jaar_zip[[#This Row],[Datum]])=10),1,0.8))*jaar_zip[[#This Row],[graaddagen]],"")</f>
        <v>9.1</v>
      </c>
      <c r="O3505" s="101">
        <f>IF(ISNUMBER(jaar_zip[[#This Row],[etmaaltemperatuur]]),IF(jaar_zip[[#This Row],[etmaaltemperatuur]]&gt;stookgrens,jaar_zip[[#This Row],[etmaaltemperatuur]]-stookgrens,0),"")</f>
        <v>0</v>
      </c>
    </row>
    <row r="3506" spans="1:15" x14ac:dyDescent="0.3">
      <c r="A3506">
        <v>356</v>
      </c>
      <c r="B3506">
        <v>20240329</v>
      </c>
      <c r="C3506">
        <v>4.8</v>
      </c>
      <c r="D3506">
        <v>10.7</v>
      </c>
      <c r="E3506">
        <v>1189</v>
      </c>
      <c r="F3506">
        <v>0.4</v>
      </c>
      <c r="G3506">
        <v>993.2</v>
      </c>
      <c r="H3506">
        <v>74</v>
      </c>
      <c r="I3506" s="101" t="s">
        <v>40</v>
      </c>
      <c r="J3506" s="1">
        <f>DATEVALUE(RIGHT(jaar_zip[[#This Row],[YYYYMMDD]],2)&amp;"-"&amp;MID(jaar_zip[[#This Row],[YYYYMMDD]],5,2)&amp;"-"&amp;LEFT(jaar_zip[[#This Row],[YYYYMMDD]],4))</f>
        <v>45380</v>
      </c>
      <c r="K3506" s="101" t="str">
        <f>IF(AND(VALUE(MONTH(jaar_zip[[#This Row],[Datum]]))=1,VALUE(WEEKNUM(jaar_zip[[#This Row],[Datum]],21))&gt;51),RIGHT(YEAR(jaar_zip[[#This Row],[Datum]])-1,2),RIGHT(YEAR(jaar_zip[[#This Row],[Datum]]),2))&amp;"-"&amp; TEXT(WEEKNUM(jaar_zip[[#This Row],[Datum]],21),"00")</f>
        <v>24-13</v>
      </c>
      <c r="L3506" s="101">
        <f>MONTH(jaar_zip[[#This Row],[Datum]])</f>
        <v>3</v>
      </c>
      <c r="M3506" s="101">
        <f>IF(ISNUMBER(jaar_zip[[#This Row],[etmaaltemperatuur]]),IF(jaar_zip[[#This Row],[etmaaltemperatuur]]&lt;stookgrens,stookgrens-jaar_zip[[#This Row],[etmaaltemperatuur]],0),"")</f>
        <v>7.3000000000000007</v>
      </c>
      <c r="N3506" s="101">
        <f>IF(ISNUMBER(jaar_zip[[#This Row],[graaddagen]]),IF(OR(MONTH(jaar_zip[[#This Row],[Datum]])=1,MONTH(jaar_zip[[#This Row],[Datum]])=2,MONTH(jaar_zip[[#This Row],[Datum]])=11,MONTH(jaar_zip[[#This Row],[Datum]])=12),1.1,IF(OR(MONTH(jaar_zip[[#This Row],[Datum]])=3,MONTH(jaar_zip[[#This Row],[Datum]])=10),1,0.8))*jaar_zip[[#This Row],[graaddagen]],"")</f>
        <v>7.3000000000000007</v>
      </c>
      <c r="O3506" s="101">
        <f>IF(ISNUMBER(jaar_zip[[#This Row],[etmaaltemperatuur]]),IF(jaar_zip[[#This Row],[etmaaltemperatuur]]&gt;stookgrens,jaar_zip[[#This Row],[etmaaltemperatuur]]-stookgrens,0),"")</f>
        <v>0</v>
      </c>
    </row>
    <row r="3507" spans="1:15" x14ac:dyDescent="0.3">
      <c r="A3507">
        <v>356</v>
      </c>
      <c r="B3507">
        <v>20240330</v>
      </c>
      <c r="C3507">
        <v>2.2000000000000002</v>
      </c>
      <c r="D3507">
        <v>9.1999999999999993</v>
      </c>
      <c r="E3507">
        <v>407</v>
      </c>
      <c r="F3507">
        <v>0.9</v>
      </c>
      <c r="G3507">
        <v>997</v>
      </c>
      <c r="H3507">
        <v>95</v>
      </c>
      <c r="I3507" s="101" t="s">
        <v>40</v>
      </c>
      <c r="J3507" s="1">
        <f>DATEVALUE(RIGHT(jaar_zip[[#This Row],[YYYYMMDD]],2)&amp;"-"&amp;MID(jaar_zip[[#This Row],[YYYYMMDD]],5,2)&amp;"-"&amp;LEFT(jaar_zip[[#This Row],[YYYYMMDD]],4))</f>
        <v>45381</v>
      </c>
      <c r="K3507" s="101" t="str">
        <f>IF(AND(VALUE(MONTH(jaar_zip[[#This Row],[Datum]]))=1,VALUE(WEEKNUM(jaar_zip[[#This Row],[Datum]],21))&gt;51),RIGHT(YEAR(jaar_zip[[#This Row],[Datum]])-1,2),RIGHT(YEAR(jaar_zip[[#This Row],[Datum]]),2))&amp;"-"&amp; TEXT(WEEKNUM(jaar_zip[[#This Row],[Datum]],21),"00")</f>
        <v>24-13</v>
      </c>
      <c r="L3507" s="101">
        <f>MONTH(jaar_zip[[#This Row],[Datum]])</f>
        <v>3</v>
      </c>
      <c r="M3507" s="101">
        <f>IF(ISNUMBER(jaar_zip[[#This Row],[etmaaltemperatuur]]),IF(jaar_zip[[#This Row],[etmaaltemperatuur]]&lt;stookgrens,stookgrens-jaar_zip[[#This Row],[etmaaltemperatuur]],0),"")</f>
        <v>8.8000000000000007</v>
      </c>
      <c r="N3507" s="101">
        <f>IF(ISNUMBER(jaar_zip[[#This Row],[graaddagen]]),IF(OR(MONTH(jaar_zip[[#This Row],[Datum]])=1,MONTH(jaar_zip[[#This Row],[Datum]])=2,MONTH(jaar_zip[[#This Row],[Datum]])=11,MONTH(jaar_zip[[#This Row],[Datum]])=12),1.1,IF(OR(MONTH(jaar_zip[[#This Row],[Datum]])=3,MONTH(jaar_zip[[#This Row],[Datum]])=10),1,0.8))*jaar_zip[[#This Row],[graaddagen]],"")</f>
        <v>8.8000000000000007</v>
      </c>
      <c r="O3507" s="101">
        <f>IF(ISNUMBER(jaar_zip[[#This Row],[etmaaltemperatuur]]),IF(jaar_zip[[#This Row],[etmaaltemperatuur]]&gt;stookgrens,jaar_zip[[#This Row],[etmaaltemperatuur]]-stookgrens,0),"")</f>
        <v>0</v>
      </c>
    </row>
    <row r="3508" spans="1:15" x14ac:dyDescent="0.3">
      <c r="A3508">
        <v>356</v>
      </c>
      <c r="B3508">
        <v>20240331</v>
      </c>
      <c r="C3508">
        <v>3.4</v>
      </c>
      <c r="D3508">
        <v>10.9</v>
      </c>
      <c r="E3508">
        <v>956</v>
      </c>
      <c r="F3508">
        <v>5.8</v>
      </c>
      <c r="G3508">
        <v>996.1</v>
      </c>
      <c r="H3508">
        <v>90</v>
      </c>
      <c r="I3508" s="101" t="s">
        <v>40</v>
      </c>
      <c r="J3508" s="1">
        <f>DATEVALUE(RIGHT(jaar_zip[[#This Row],[YYYYMMDD]],2)&amp;"-"&amp;MID(jaar_zip[[#This Row],[YYYYMMDD]],5,2)&amp;"-"&amp;LEFT(jaar_zip[[#This Row],[YYYYMMDD]],4))</f>
        <v>45382</v>
      </c>
      <c r="K3508" s="101" t="str">
        <f>IF(AND(VALUE(MONTH(jaar_zip[[#This Row],[Datum]]))=1,VALUE(WEEKNUM(jaar_zip[[#This Row],[Datum]],21))&gt;51),RIGHT(YEAR(jaar_zip[[#This Row],[Datum]])-1,2),RIGHT(YEAR(jaar_zip[[#This Row],[Datum]]),2))&amp;"-"&amp; TEXT(WEEKNUM(jaar_zip[[#This Row],[Datum]],21),"00")</f>
        <v>24-13</v>
      </c>
      <c r="L3508" s="101">
        <f>MONTH(jaar_zip[[#This Row],[Datum]])</f>
        <v>3</v>
      </c>
      <c r="M3508" s="101">
        <f>IF(ISNUMBER(jaar_zip[[#This Row],[etmaaltemperatuur]]),IF(jaar_zip[[#This Row],[etmaaltemperatuur]]&lt;stookgrens,stookgrens-jaar_zip[[#This Row],[etmaaltemperatuur]],0),"")</f>
        <v>7.1</v>
      </c>
      <c r="N3508" s="101">
        <f>IF(ISNUMBER(jaar_zip[[#This Row],[graaddagen]]),IF(OR(MONTH(jaar_zip[[#This Row],[Datum]])=1,MONTH(jaar_zip[[#This Row],[Datum]])=2,MONTH(jaar_zip[[#This Row],[Datum]])=11,MONTH(jaar_zip[[#This Row],[Datum]])=12),1.1,IF(OR(MONTH(jaar_zip[[#This Row],[Datum]])=3,MONTH(jaar_zip[[#This Row],[Datum]])=10),1,0.8))*jaar_zip[[#This Row],[graaddagen]],"")</f>
        <v>7.1</v>
      </c>
      <c r="O3508" s="101">
        <f>IF(ISNUMBER(jaar_zip[[#This Row],[etmaaltemperatuur]]),IF(jaar_zip[[#This Row],[etmaaltemperatuur]]&gt;stookgrens,jaar_zip[[#This Row],[etmaaltemperatuur]]-stookgrens,0),"")</f>
        <v>0</v>
      </c>
    </row>
    <row r="3509" spans="1:15" x14ac:dyDescent="0.3">
      <c r="A3509">
        <v>356</v>
      </c>
      <c r="B3509">
        <v>20240401</v>
      </c>
      <c r="C3509">
        <v>3.9</v>
      </c>
      <c r="D3509">
        <v>9.6999999999999993</v>
      </c>
      <c r="E3509">
        <v>836</v>
      </c>
      <c r="F3509">
        <v>-0.1</v>
      </c>
      <c r="G3509">
        <v>996.8</v>
      </c>
      <c r="H3509">
        <v>85</v>
      </c>
      <c r="I3509" s="101" t="s">
        <v>40</v>
      </c>
      <c r="J3509" s="1">
        <f>DATEVALUE(RIGHT(jaar_zip[[#This Row],[YYYYMMDD]],2)&amp;"-"&amp;MID(jaar_zip[[#This Row],[YYYYMMDD]],5,2)&amp;"-"&amp;LEFT(jaar_zip[[#This Row],[YYYYMMDD]],4))</f>
        <v>45383</v>
      </c>
      <c r="K3509" s="101" t="str">
        <f>IF(AND(VALUE(MONTH(jaar_zip[[#This Row],[Datum]]))=1,VALUE(WEEKNUM(jaar_zip[[#This Row],[Datum]],21))&gt;51),RIGHT(YEAR(jaar_zip[[#This Row],[Datum]])-1,2),RIGHT(YEAR(jaar_zip[[#This Row],[Datum]]),2))&amp;"-"&amp; TEXT(WEEKNUM(jaar_zip[[#This Row],[Datum]],21),"00")</f>
        <v>24-14</v>
      </c>
      <c r="L3509" s="101">
        <f>MONTH(jaar_zip[[#This Row],[Datum]])</f>
        <v>4</v>
      </c>
      <c r="M3509" s="101">
        <f>IF(ISNUMBER(jaar_zip[[#This Row],[etmaaltemperatuur]]),IF(jaar_zip[[#This Row],[etmaaltemperatuur]]&lt;stookgrens,stookgrens-jaar_zip[[#This Row],[etmaaltemperatuur]],0),"")</f>
        <v>8.3000000000000007</v>
      </c>
      <c r="N3509" s="101">
        <f>IF(ISNUMBER(jaar_zip[[#This Row],[graaddagen]]),IF(OR(MONTH(jaar_zip[[#This Row],[Datum]])=1,MONTH(jaar_zip[[#This Row],[Datum]])=2,MONTH(jaar_zip[[#This Row],[Datum]])=11,MONTH(jaar_zip[[#This Row],[Datum]])=12),1.1,IF(OR(MONTH(jaar_zip[[#This Row],[Datum]])=3,MONTH(jaar_zip[[#This Row],[Datum]])=10),1,0.8))*jaar_zip[[#This Row],[graaddagen]],"")</f>
        <v>6.6400000000000006</v>
      </c>
      <c r="O3509" s="101">
        <f>IF(ISNUMBER(jaar_zip[[#This Row],[etmaaltemperatuur]]),IF(jaar_zip[[#This Row],[etmaaltemperatuur]]&gt;stookgrens,jaar_zip[[#This Row],[etmaaltemperatuur]]-stookgrens,0),"")</f>
        <v>0</v>
      </c>
    </row>
    <row r="3510" spans="1:15" x14ac:dyDescent="0.3">
      <c r="A3510">
        <v>356</v>
      </c>
      <c r="B3510">
        <v>20240402</v>
      </c>
      <c r="C3510">
        <v>5</v>
      </c>
      <c r="D3510">
        <v>9.4</v>
      </c>
      <c r="E3510">
        <v>690</v>
      </c>
      <c r="F3510">
        <v>2.1</v>
      </c>
      <c r="G3510">
        <v>1005.4</v>
      </c>
      <c r="H3510">
        <v>88</v>
      </c>
      <c r="I3510" s="101" t="s">
        <v>40</v>
      </c>
      <c r="J3510" s="1">
        <f>DATEVALUE(RIGHT(jaar_zip[[#This Row],[YYYYMMDD]],2)&amp;"-"&amp;MID(jaar_zip[[#This Row],[YYYYMMDD]],5,2)&amp;"-"&amp;LEFT(jaar_zip[[#This Row],[YYYYMMDD]],4))</f>
        <v>45384</v>
      </c>
      <c r="K3510" s="101" t="str">
        <f>IF(AND(VALUE(MONTH(jaar_zip[[#This Row],[Datum]]))=1,VALUE(WEEKNUM(jaar_zip[[#This Row],[Datum]],21))&gt;51),RIGHT(YEAR(jaar_zip[[#This Row],[Datum]])-1,2),RIGHT(YEAR(jaar_zip[[#This Row],[Datum]]),2))&amp;"-"&amp; TEXT(WEEKNUM(jaar_zip[[#This Row],[Datum]],21),"00")</f>
        <v>24-14</v>
      </c>
      <c r="L3510" s="101">
        <f>MONTH(jaar_zip[[#This Row],[Datum]])</f>
        <v>4</v>
      </c>
      <c r="M3510" s="101">
        <f>IF(ISNUMBER(jaar_zip[[#This Row],[etmaaltemperatuur]]),IF(jaar_zip[[#This Row],[etmaaltemperatuur]]&lt;stookgrens,stookgrens-jaar_zip[[#This Row],[etmaaltemperatuur]],0),"")</f>
        <v>8.6</v>
      </c>
      <c r="N3510" s="101">
        <f>IF(ISNUMBER(jaar_zip[[#This Row],[graaddagen]]),IF(OR(MONTH(jaar_zip[[#This Row],[Datum]])=1,MONTH(jaar_zip[[#This Row],[Datum]])=2,MONTH(jaar_zip[[#This Row],[Datum]])=11,MONTH(jaar_zip[[#This Row],[Datum]])=12),1.1,IF(OR(MONTH(jaar_zip[[#This Row],[Datum]])=3,MONTH(jaar_zip[[#This Row],[Datum]])=10),1,0.8))*jaar_zip[[#This Row],[graaddagen]],"")</f>
        <v>6.88</v>
      </c>
      <c r="O3510" s="101">
        <f>IF(ISNUMBER(jaar_zip[[#This Row],[etmaaltemperatuur]]),IF(jaar_zip[[#This Row],[etmaaltemperatuur]]&gt;stookgrens,jaar_zip[[#This Row],[etmaaltemperatuur]]-stookgrens,0),"")</f>
        <v>0</v>
      </c>
    </row>
    <row r="3511" spans="1:15" x14ac:dyDescent="0.3">
      <c r="A3511">
        <v>356</v>
      </c>
      <c r="B3511">
        <v>20240403</v>
      </c>
      <c r="C3511">
        <v>5.6</v>
      </c>
      <c r="D3511">
        <v>11.1</v>
      </c>
      <c r="E3511">
        <v>682</v>
      </c>
      <c r="F3511">
        <v>3</v>
      </c>
      <c r="G3511">
        <v>1004.1</v>
      </c>
      <c r="H3511">
        <v>87</v>
      </c>
      <c r="I3511" s="101" t="s">
        <v>40</v>
      </c>
      <c r="J3511" s="1">
        <f>DATEVALUE(RIGHT(jaar_zip[[#This Row],[YYYYMMDD]],2)&amp;"-"&amp;MID(jaar_zip[[#This Row],[YYYYMMDD]],5,2)&amp;"-"&amp;LEFT(jaar_zip[[#This Row],[YYYYMMDD]],4))</f>
        <v>45385</v>
      </c>
      <c r="K3511" s="101" t="str">
        <f>IF(AND(VALUE(MONTH(jaar_zip[[#This Row],[Datum]]))=1,VALUE(WEEKNUM(jaar_zip[[#This Row],[Datum]],21))&gt;51),RIGHT(YEAR(jaar_zip[[#This Row],[Datum]])-1,2),RIGHT(YEAR(jaar_zip[[#This Row],[Datum]]),2))&amp;"-"&amp; TEXT(WEEKNUM(jaar_zip[[#This Row],[Datum]],21),"00")</f>
        <v>24-14</v>
      </c>
      <c r="L3511" s="101">
        <f>MONTH(jaar_zip[[#This Row],[Datum]])</f>
        <v>4</v>
      </c>
      <c r="M3511" s="101">
        <f>IF(ISNUMBER(jaar_zip[[#This Row],[etmaaltemperatuur]]),IF(jaar_zip[[#This Row],[etmaaltemperatuur]]&lt;stookgrens,stookgrens-jaar_zip[[#This Row],[etmaaltemperatuur]],0),"")</f>
        <v>6.9</v>
      </c>
      <c r="N3511" s="101">
        <f>IF(ISNUMBER(jaar_zip[[#This Row],[graaddagen]]),IF(OR(MONTH(jaar_zip[[#This Row],[Datum]])=1,MONTH(jaar_zip[[#This Row],[Datum]])=2,MONTH(jaar_zip[[#This Row],[Datum]])=11,MONTH(jaar_zip[[#This Row],[Datum]])=12),1.1,IF(OR(MONTH(jaar_zip[[#This Row],[Datum]])=3,MONTH(jaar_zip[[#This Row],[Datum]])=10),1,0.8))*jaar_zip[[#This Row],[graaddagen]],"")</f>
        <v>5.5200000000000005</v>
      </c>
      <c r="O3511" s="101">
        <f>IF(ISNUMBER(jaar_zip[[#This Row],[etmaaltemperatuur]]),IF(jaar_zip[[#This Row],[etmaaltemperatuur]]&gt;stookgrens,jaar_zip[[#This Row],[etmaaltemperatuur]]-stookgrens,0),"")</f>
        <v>0</v>
      </c>
    </row>
    <row r="3512" spans="1:15" x14ac:dyDescent="0.3">
      <c r="A3512">
        <v>356</v>
      </c>
      <c r="B3512">
        <v>20240404</v>
      </c>
      <c r="C3512">
        <v>7.1</v>
      </c>
      <c r="D3512">
        <v>12.1</v>
      </c>
      <c r="E3512">
        <v>1114</v>
      </c>
      <c r="F3512">
        <v>17.600000000000001</v>
      </c>
      <c r="G3512">
        <v>1005.4</v>
      </c>
      <c r="H3512">
        <v>83</v>
      </c>
      <c r="I3512" s="101" t="s">
        <v>40</v>
      </c>
      <c r="J3512" s="1">
        <f>DATEVALUE(RIGHT(jaar_zip[[#This Row],[YYYYMMDD]],2)&amp;"-"&amp;MID(jaar_zip[[#This Row],[YYYYMMDD]],5,2)&amp;"-"&amp;LEFT(jaar_zip[[#This Row],[YYYYMMDD]],4))</f>
        <v>45386</v>
      </c>
      <c r="K3512" s="101" t="str">
        <f>IF(AND(VALUE(MONTH(jaar_zip[[#This Row],[Datum]]))=1,VALUE(WEEKNUM(jaar_zip[[#This Row],[Datum]],21))&gt;51),RIGHT(YEAR(jaar_zip[[#This Row],[Datum]])-1,2),RIGHT(YEAR(jaar_zip[[#This Row],[Datum]]),2))&amp;"-"&amp; TEXT(WEEKNUM(jaar_zip[[#This Row],[Datum]],21),"00")</f>
        <v>24-14</v>
      </c>
      <c r="L3512" s="101">
        <f>MONTH(jaar_zip[[#This Row],[Datum]])</f>
        <v>4</v>
      </c>
      <c r="M3512" s="101">
        <f>IF(ISNUMBER(jaar_zip[[#This Row],[etmaaltemperatuur]]),IF(jaar_zip[[#This Row],[etmaaltemperatuur]]&lt;stookgrens,stookgrens-jaar_zip[[#This Row],[etmaaltemperatuur]],0),"")</f>
        <v>5.9</v>
      </c>
      <c r="N3512" s="101">
        <f>IF(ISNUMBER(jaar_zip[[#This Row],[graaddagen]]),IF(OR(MONTH(jaar_zip[[#This Row],[Datum]])=1,MONTH(jaar_zip[[#This Row],[Datum]])=2,MONTH(jaar_zip[[#This Row],[Datum]])=11,MONTH(jaar_zip[[#This Row],[Datum]])=12),1.1,IF(OR(MONTH(jaar_zip[[#This Row],[Datum]])=3,MONTH(jaar_zip[[#This Row],[Datum]])=10),1,0.8))*jaar_zip[[#This Row],[graaddagen]],"")</f>
        <v>4.7200000000000006</v>
      </c>
      <c r="O3512" s="101">
        <f>IF(ISNUMBER(jaar_zip[[#This Row],[etmaaltemperatuur]]),IF(jaar_zip[[#This Row],[etmaaltemperatuur]]&gt;stookgrens,jaar_zip[[#This Row],[etmaaltemperatuur]]-stookgrens,0),"")</f>
        <v>0</v>
      </c>
    </row>
    <row r="3513" spans="1:15" x14ac:dyDescent="0.3">
      <c r="A3513">
        <v>356</v>
      </c>
      <c r="B3513">
        <v>20240405</v>
      </c>
      <c r="C3513">
        <v>4.5999999999999996</v>
      </c>
      <c r="D3513">
        <v>13.4</v>
      </c>
      <c r="E3513">
        <v>863</v>
      </c>
      <c r="F3513">
        <v>1.6</v>
      </c>
      <c r="G3513">
        <v>1008.4</v>
      </c>
      <c r="H3513">
        <v>86</v>
      </c>
      <c r="I3513" s="101" t="s">
        <v>40</v>
      </c>
      <c r="J3513" s="1">
        <f>DATEVALUE(RIGHT(jaar_zip[[#This Row],[YYYYMMDD]],2)&amp;"-"&amp;MID(jaar_zip[[#This Row],[YYYYMMDD]],5,2)&amp;"-"&amp;LEFT(jaar_zip[[#This Row],[YYYYMMDD]],4))</f>
        <v>45387</v>
      </c>
      <c r="K3513" s="101" t="str">
        <f>IF(AND(VALUE(MONTH(jaar_zip[[#This Row],[Datum]]))=1,VALUE(WEEKNUM(jaar_zip[[#This Row],[Datum]],21))&gt;51),RIGHT(YEAR(jaar_zip[[#This Row],[Datum]])-1,2),RIGHT(YEAR(jaar_zip[[#This Row],[Datum]]),2))&amp;"-"&amp; TEXT(WEEKNUM(jaar_zip[[#This Row],[Datum]],21),"00")</f>
        <v>24-14</v>
      </c>
      <c r="L3513" s="101">
        <f>MONTH(jaar_zip[[#This Row],[Datum]])</f>
        <v>4</v>
      </c>
      <c r="M3513" s="101">
        <f>IF(ISNUMBER(jaar_zip[[#This Row],[etmaaltemperatuur]]),IF(jaar_zip[[#This Row],[etmaaltemperatuur]]&lt;stookgrens,stookgrens-jaar_zip[[#This Row],[etmaaltemperatuur]],0),"")</f>
        <v>4.5999999999999996</v>
      </c>
      <c r="N3513" s="101">
        <f>IF(ISNUMBER(jaar_zip[[#This Row],[graaddagen]]),IF(OR(MONTH(jaar_zip[[#This Row],[Datum]])=1,MONTH(jaar_zip[[#This Row],[Datum]])=2,MONTH(jaar_zip[[#This Row],[Datum]])=11,MONTH(jaar_zip[[#This Row],[Datum]])=12),1.1,IF(OR(MONTH(jaar_zip[[#This Row],[Datum]])=3,MONTH(jaar_zip[[#This Row],[Datum]])=10),1,0.8))*jaar_zip[[#This Row],[graaddagen]],"")</f>
        <v>3.6799999999999997</v>
      </c>
      <c r="O3513" s="101">
        <f>IF(ISNUMBER(jaar_zip[[#This Row],[etmaaltemperatuur]]),IF(jaar_zip[[#This Row],[etmaaltemperatuur]]&gt;stookgrens,jaar_zip[[#This Row],[etmaaltemperatuur]]-stookgrens,0),"")</f>
        <v>0</v>
      </c>
    </row>
    <row r="3514" spans="1:15" x14ac:dyDescent="0.3">
      <c r="A3514">
        <v>356</v>
      </c>
      <c r="B3514">
        <v>20240406</v>
      </c>
      <c r="C3514">
        <v>4.2</v>
      </c>
      <c r="D3514">
        <v>17.399999999999999</v>
      </c>
      <c r="E3514">
        <v>1538</v>
      </c>
      <c r="F3514">
        <v>0</v>
      </c>
      <c r="G3514">
        <v>1008.6</v>
      </c>
      <c r="H3514">
        <v>71</v>
      </c>
      <c r="I3514" s="101" t="s">
        <v>40</v>
      </c>
      <c r="J3514" s="1">
        <f>DATEVALUE(RIGHT(jaar_zip[[#This Row],[YYYYMMDD]],2)&amp;"-"&amp;MID(jaar_zip[[#This Row],[YYYYMMDD]],5,2)&amp;"-"&amp;LEFT(jaar_zip[[#This Row],[YYYYMMDD]],4))</f>
        <v>45388</v>
      </c>
      <c r="K3514" s="101" t="str">
        <f>IF(AND(VALUE(MONTH(jaar_zip[[#This Row],[Datum]]))=1,VALUE(WEEKNUM(jaar_zip[[#This Row],[Datum]],21))&gt;51),RIGHT(YEAR(jaar_zip[[#This Row],[Datum]])-1,2),RIGHT(YEAR(jaar_zip[[#This Row],[Datum]]),2))&amp;"-"&amp; TEXT(WEEKNUM(jaar_zip[[#This Row],[Datum]],21),"00")</f>
        <v>24-14</v>
      </c>
      <c r="L3514" s="101">
        <f>MONTH(jaar_zip[[#This Row],[Datum]])</f>
        <v>4</v>
      </c>
      <c r="M3514" s="101">
        <f>IF(ISNUMBER(jaar_zip[[#This Row],[etmaaltemperatuur]]),IF(jaar_zip[[#This Row],[etmaaltemperatuur]]&lt;stookgrens,stookgrens-jaar_zip[[#This Row],[etmaaltemperatuur]],0),"")</f>
        <v>0.60000000000000142</v>
      </c>
      <c r="N3514" s="101">
        <f>IF(ISNUMBER(jaar_zip[[#This Row],[graaddagen]]),IF(OR(MONTH(jaar_zip[[#This Row],[Datum]])=1,MONTH(jaar_zip[[#This Row],[Datum]])=2,MONTH(jaar_zip[[#This Row],[Datum]])=11,MONTH(jaar_zip[[#This Row],[Datum]])=12),1.1,IF(OR(MONTH(jaar_zip[[#This Row],[Datum]])=3,MONTH(jaar_zip[[#This Row],[Datum]])=10),1,0.8))*jaar_zip[[#This Row],[graaddagen]],"")</f>
        <v>0.48000000000000115</v>
      </c>
      <c r="O3514" s="101">
        <f>IF(ISNUMBER(jaar_zip[[#This Row],[etmaaltemperatuur]]),IF(jaar_zip[[#This Row],[etmaaltemperatuur]]&gt;stookgrens,jaar_zip[[#This Row],[etmaaltemperatuur]]-stookgrens,0),"")</f>
        <v>0</v>
      </c>
    </row>
    <row r="3515" spans="1:15" x14ac:dyDescent="0.3">
      <c r="A3515">
        <v>356</v>
      </c>
      <c r="B3515">
        <v>20240407</v>
      </c>
      <c r="C3515">
        <v>5.7</v>
      </c>
      <c r="D3515">
        <v>16.399999999999999</v>
      </c>
      <c r="E3515">
        <v>1828</v>
      </c>
      <c r="F3515">
        <v>0.5</v>
      </c>
      <c r="G3515">
        <v>1012.1</v>
      </c>
      <c r="H3515">
        <v>67</v>
      </c>
      <c r="I3515" s="101" t="s">
        <v>40</v>
      </c>
      <c r="J3515" s="1">
        <f>DATEVALUE(RIGHT(jaar_zip[[#This Row],[YYYYMMDD]],2)&amp;"-"&amp;MID(jaar_zip[[#This Row],[YYYYMMDD]],5,2)&amp;"-"&amp;LEFT(jaar_zip[[#This Row],[YYYYMMDD]],4))</f>
        <v>45389</v>
      </c>
      <c r="K3515" s="101" t="str">
        <f>IF(AND(VALUE(MONTH(jaar_zip[[#This Row],[Datum]]))=1,VALUE(WEEKNUM(jaar_zip[[#This Row],[Datum]],21))&gt;51),RIGHT(YEAR(jaar_zip[[#This Row],[Datum]])-1,2),RIGHT(YEAR(jaar_zip[[#This Row],[Datum]]),2))&amp;"-"&amp; TEXT(WEEKNUM(jaar_zip[[#This Row],[Datum]],21),"00")</f>
        <v>24-14</v>
      </c>
      <c r="L3515" s="101">
        <f>MONTH(jaar_zip[[#This Row],[Datum]])</f>
        <v>4</v>
      </c>
      <c r="M3515" s="101">
        <f>IF(ISNUMBER(jaar_zip[[#This Row],[etmaaltemperatuur]]),IF(jaar_zip[[#This Row],[etmaaltemperatuur]]&lt;stookgrens,stookgrens-jaar_zip[[#This Row],[etmaaltemperatuur]],0),"")</f>
        <v>1.6000000000000014</v>
      </c>
      <c r="N3515" s="101">
        <f>IF(ISNUMBER(jaar_zip[[#This Row],[graaddagen]]),IF(OR(MONTH(jaar_zip[[#This Row],[Datum]])=1,MONTH(jaar_zip[[#This Row],[Datum]])=2,MONTH(jaar_zip[[#This Row],[Datum]])=11,MONTH(jaar_zip[[#This Row],[Datum]])=12),1.1,IF(OR(MONTH(jaar_zip[[#This Row],[Datum]])=3,MONTH(jaar_zip[[#This Row],[Datum]])=10),1,0.8))*jaar_zip[[#This Row],[graaddagen]],"")</f>
        <v>1.2800000000000011</v>
      </c>
      <c r="O3515" s="101">
        <f>IF(ISNUMBER(jaar_zip[[#This Row],[etmaaltemperatuur]]),IF(jaar_zip[[#This Row],[etmaaltemperatuur]]&gt;stookgrens,jaar_zip[[#This Row],[etmaaltemperatuur]]-stookgrens,0),"")</f>
        <v>0</v>
      </c>
    </row>
    <row r="3516" spans="1:15" x14ac:dyDescent="0.3">
      <c r="A3516">
        <v>356</v>
      </c>
      <c r="B3516">
        <v>20240408</v>
      </c>
      <c r="C3516">
        <v>2.7</v>
      </c>
      <c r="D3516">
        <v>15</v>
      </c>
      <c r="E3516">
        <v>1282</v>
      </c>
      <c r="F3516">
        <v>1.5</v>
      </c>
      <c r="G3516">
        <v>1007.3</v>
      </c>
      <c r="H3516">
        <v>85</v>
      </c>
      <c r="I3516" s="101" t="s">
        <v>40</v>
      </c>
      <c r="J3516" s="1">
        <f>DATEVALUE(RIGHT(jaar_zip[[#This Row],[YYYYMMDD]],2)&amp;"-"&amp;MID(jaar_zip[[#This Row],[YYYYMMDD]],5,2)&amp;"-"&amp;LEFT(jaar_zip[[#This Row],[YYYYMMDD]],4))</f>
        <v>45390</v>
      </c>
      <c r="K3516" s="101" t="str">
        <f>IF(AND(VALUE(MONTH(jaar_zip[[#This Row],[Datum]]))=1,VALUE(WEEKNUM(jaar_zip[[#This Row],[Datum]],21))&gt;51),RIGHT(YEAR(jaar_zip[[#This Row],[Datum]])-1,2),RIGHT(YEAR(jaar_zip[[#This Row],[Datum]]),2))&amp;"-"&amp; TEXT(WEEKNUM(jaar_zip[[#This Row],[Datum]],21),"00")</f>
        <v>24-15</v>
      </c>
      <c r="L3516" s="101">
        <f>MONTH(jaar_zip[[#This Row],[Datum]])</f>
        <v>4</v>
      </c>
      <c r="M3516" s="101">
        <f>IF(ISNUMBER(jaar_zip[[#This Row],[etmaaltemperatuur]]),IF(jaar_zip[[#This Row],[etmaaltemperatuur]]&lt;stookgrens,stookgrens-jaar_zip[[#This Row],[etmaaltemperatuur]],0),"")</f>
        <v>3</v>
      </c>
      <c r="N3516" s="101">
        <f>IF(ISNUMBER(jaar_zip[[#This Row],[graaddagen]]),IF(OR(MONTH(jaar_zip[[#This Row],[Datum]])=1,MONTH(jaar_zip[[#This Row],[Datum]])=2,MONTH(jaar_zip[[#This Row],[Datum]])=11,MONTH(jaar_zip[[#This Row],[Datum]])=12),1.1,IF(OR(MONTH(jaar_zip[[#This Row],[Datum]])=3,MONTH(jaar_zip[[#This Row],[Datum]])=10),1,0.8))*jaar_zip[[#This Row],[graaddagen]],"")</f>
        <v>2.4000000000000004</v>
      </c>
      <c r="O3516" s="101">
        <f>IF(ISNUMBER(jaar_zip[[#This Row],[etmaaltemperatuur]]),IF(jaar_zip[[#This Row],[etmaaltemperatuur]]&gt;stookgrens,jaar_zip[[#This Row],[etmaaltemperatuur]]-stookgrens,0),"")</f>
        <v>0</v>
      </c>
    </row>
    <row r="3517" spans="1:15" x14ac:dyDescent="0.3">
      <c r="A3517">
        <v>356</v>
      </c>
      <c r="B3517">
        <v>20240409</v>
      </c>
      <c r="C3517">
        <v>7.4</v>
      </c>
      <c r="D3517">
        <v>11.2</v>
      </c>
      <c r="E3517">
        <v>1044</v>
      </c>
      <c r="F3517">
        <v>2.2000000000000002</v>
      </c>
      <c r="G3517">
        <v>1010.4</v>
      </c>
      <c r="H3517">
        <v>78</v>
      </c>
      <c r="I3517" s="101" t="s">
        <v>40</v>
      </c>
      <c r="J3517" s="1">
        <f>DATEVALUE(RIGHT(jaar_zip[[#This Row],[YYYYMMDD]],2)&amp;"-"&amp;MID(jaar_zip[[#This Row],[YYYYMMDD]],5,2)&amp;"-"&amp;LEFT(jaar_zip[[#This Row],[YYYYMMDD]],4))</f>
        <v>45391</v>
      </c>
      <c r="K3517" s="101" t="str">
        <f>IF(AND(VALUE(MONTH(jaar_zip[[#This Row],[Datum]]))=1,VALUE(WEEKNUM(jaar_zip[[#This Row],[Datum]],21))&gt;51),RIGHT(YEAR(jaar_zip[[#This Row],[Datum]])-1,2),RIGHT(YEAR(jaar_zip[[#This Row],[Datum]]),2))&amp;"-"&amp; TEXT(WEEKNUM(jaar_zip[[#This Row],[Datum]],21),"00")</f>
        <v>24-15</v>
      </c>
      <c r="L3517" s="101">
        <f>MONTH(jaar_zip[[#This Row],[Datum]])</f>
        <v>4</v>
      </c>
      <c r="M3517" s="101">
        <f>IF(ISNUMBER(jaar_zip[[#This Row],[etmaaltemperatuur]]),IF(jaar_zip[[#This Row],[etmaaltemperatuur]]&lt;stookgrens,stookgrens-jaar_zip[[#This Row],[etmaaltemperatuur]],0),"")</f>
        <v>6.8000000000000007</v>
      </c>
      <c r="N3517" s="101">
        <f>IF(ISNUMBER(jaar_zip[[#This Row],[graaddagen]]),IF(OR(MONTH(jaar_zip[[#This Row],[Datum]])=1,MONTH(jaar_zip[[#This Row],[Datum]])=2,MONTH(jaar_zip[[#This Row],[Datum]])=11,MONTH(jaar_zip[[#This Row],[Datum]])=12),1.1,IF(OR(MONTH(jaar_zip[[#This Row],[Datum]])=3,MONTH(jaar_zip[[#This Row],[Datum]])=10),1,0.8))*jaar_zip[[#This Row],[graaddagen]],"")</f>
        <v>5.4400000000000013</v>
      </c>
      <c r="O3517" s="101">
        <f>IF(ISNUMBER(jaar_zip[[#This Row],[etmaaltemperatuur]]),IF(jaar_zip[[#This Row],[etmaaltemperatuur]]&gt;stookgrens,jaar_zip[[#This Row],[etmaaltemperatuur]]-stookgrens,0),"")</f>
        <v>0</v>
      </c>
    </row>
    <row r="3518" spans="1:15" x14ac:dyDescent="0.3">
      <c r="A3518">
        <v>356</v>
      </c>
      <c r="B3518">
        <v>20240410</v>
      </c>
      <c r="C3518">
        <v>4.5</v>
      </c>
      <c r="D3518">
        <v>11.3</v>
      </c>
      <c r="E3518">
        <v>2101</v>
      </c>
      <c r="F3518">
        <v>0.4</v>
      </c>
      <c r="G3518">
        <v>1027.0999999999999</v>
      </c>
      <c r="H3518">
        <v>68</v>
      </c>
      <c r="I3518" s="101" t="s">
        <v>40</v>
      </c>
      <c r="J3518" s="1">
        <f>DATEVALUE(RIGHT(jaar_zip[[#This Row],[YYYYMMDD]],2)&amp;"-"&amp;MID(jaar_zip[[#This Row],[YYYYMMDD]],5,2)&amp;"-"&amp;LEFT(jaar_zip[[#This Row],[YYYYMMDD]],4))</f>
        <v>45392</v>
      </c>
      <c r="K3518" s="101" t="str">
        <f>IF(AND(VALUE(MONTH(jaar_zip[[#This Row],[Datum]]))=1,VALUE(WEEKNUM(jaar_zip[[#This Row],[Datum]],21))&gt;51),RIGHT(YEAR(jaar_zip[[#This Row],[Datum]])-1,2),RIGHT(YEAR(jaar_zip[[#This Row],[Datum]]),2))&amp;"-"&amp; TEXT(WEEKNUM(jaar_zip[[#This Row],[Datum]],21),"00")</f>
        <v>24-15</v>
      </c>
      <c r="L3518" s="101">
        <f>MONTH(jaar_zip[[#This Row],[Datum]])</f>
        <v>4</v>
      </c>
      <c r="M3518" s="101">
        <f>IF(ISNUMBER(jaar_zip[[#This Row],[etmaaltemperatuur]]),IF(jaar_zip[[#This Row],[etmaaltemperatuur]]&lt;stookgrens,stookgrens-jaar_zip[[#This Row],[etmaaltemperatuur]],0),"")</f>
        <v>6.6999999999999993</v>
      </c>
      <c r="N3518" s="101">
        <f>IF(ISNUMBER(jaar_zip[[#This Row],[graaddagen]]),IF(OR(MONTH(jaar_zip[[#This Row],[Datum]])=1,MONTH(jaar_zip[[#This Row],[Datum]])=2,MONTH(jaar_zip[[#This Row],[Datum]])=11,MONTH(jaar_zip[[#This Row],[Datum]])=12),1.1,IF(OR(MONTH(jaar_zip[[#This Row],[Datum]])=3,MONTH(jaar_zip[[#This Row],[Datum]])=10),1,0.8))*jaar_zip[[#This Row],[graaddagen]],"")</f>
        <v>5.3599999999999994</v>
      </c>
      <c r="O3518" s="101">
        <f>IF(ISNUMBER(jaar_zip[[#This Row],[etmaaltemperatuur]]),IF(jaar_zip[[#This Row],[etmaaltemperatuur]]&gt;stookgrens,jaar_zip[[#This Row],[etmaaltemperatuur]]-stookgrens,0),"")</f>
        <v>0</v>
      </c>
    </row>
    <row r="3519" spans="1:15" x14ac:dyDescent="0.3">
      <c r="A3519">
        <v>356</v>
      </c>
      <c r="B3519">
        <v>20240411</v>
      </c>
      <c r="C3519">
        <v>4.5</v>
      </c>
      <c r="D3519">
        <v>13</v>
      </c>
      <c r="E3519">
        <v>542</v>
      </c>
      <c r="F3519">
        <v>0.9</v>
      </c>
      <c r="G3519">
        <v>1030.5</v>
      </c>
      <c r="H3519">
        <v>88</v>
      </c>
      <c r="I3519" s="101" t="s">
        <v>40</v>
      </c>
      <c r="J3519" s="1">
        <f>DATEVALUE(RIGHT(jaar_zip[[#This Row],[YYYYMMDD]],2)&amp;"-"&amp;MID(jaar_zip[[#This Row],[YYYYMMDD]],5,2)&amp;"-"&amp;LEFT(jaar_zip[[#This Row],[YYYYMMDD]],4))</f>
        <v>45393</v>
      </c>
      <c r="K3519" s="101" t="str">
        <f>IF(AND(VALUE(MONTH(jaar_zip[[#This Row],[Datum]]))=1,VALUE(WEEKNUM(jaar_zip[[#This Row],[Datum]],21))&gt;51),RIGHT(YEAR(jaar_zip[[#This Row],[Datum]])-1,2),RIGHT(YEAR(jaar_zip[[#This Row],[Datum]]),2))&amp;"-"&amp; TEXT(WEEKNUM(jaar_zip[[#This Row],[Datum]],21),"00")</f>
        <v>24-15</v>
      </c>
      <c r="L3519" s="101">
        <f>MONTH(jaar_zip[[#This Row],[Datum]])</f>
        <v>4</v>
      </c>
      <c r="M3519" s="101">
        <f>IF(ISNUMBER(jaar_zip[[#This Row],[etmaaltemperatuur]]),IF(jaar_zip[[#This Row],[etmaaltemperatuur]]&lt;stookgrens,stookgrens-jaar_zip[[#This Row],[etmaaltemperatuur]],0),"")</f>
        <v>5</v>
      </c>
      <c r="N3519" s="101">
        <f>IF(ISNUMBER(jaar_zip[[#This Row],[graaddagen]]),IF(OR(MONTH(jaar_zip[[#This Row],[Datum]])=1,MONTH(jaar_zip[[#This Row],[Datum]])=2,MONTH(jaar_zip[[#This Row],[Datum]])=11,MONTH(jaar_zip[[#This Row],[Datum]])=12),1.1,IF(OR(MONTH(jaar_zip[[#This Row],[Datum]])=3,MONTH(jaar_zip[[#This Row],[Datum]])=10),1,0.8))*jaar_zip[[#This Row],[graaddagen]],"")</f>
        <v>4</v>
      </c>
      <c r="O3519" s="101">
        <f>IF(ISNUMBER(jaar_zip[[#This Row],[etmaaltemperatuur]]),IF(jaar_zip[[#This Row],[etmaaltemperatuur]]&gt;stookgrens,jaar_zip[[#This Row],[etmaaltemperatuur]]-stookgrens,0),"")</f>
        <v>0</v>
      </c>
    </row>
    <row r="3520" spans="1:15" x14ac:dyDescent="0.3">
      <c r="A3520">
        <v>356</v>
      </c>
      <c r="B3520">
        <v>20240412</v>
      </c>
      <c r="C3520">
        <v>5.5</v>
      </c>
      <c r="D3520">
        <v>15.7</v>
      </c>
      <c r="E3520">
        <v>1682</v>
      </c>
      <c r="F3520">
        <v>0</v>
      </c>
      <c r="G3520">
        <v>1029.2</v>
      </c>
      <c r="H3520">
        <v>81</v>
      </c>
      <c r="I3520" s="101" t="s">
        <v>40</v>
      </c>
      <c r="J3520" s="1">
        <f>DATEVALUE(RIGHT(jaar_zip[[#This Row],[YYYYMMDD]],2)&amp;"-"&amp;MID(jaar_zip[[#This Row],[YYYYMMDD]],5,2)&amp;"-"&amp;LEFT(jaar_zip[[#This Row],[YYYYMMDD]],4))</f>
        <v>45394</v>
      </c>
      <c r="K3520" s="101" t="str">
        <f>IF(AND(VALUE(MONTH(jaar_zip[[#This Row],[Datum]]))=1,VALUE(WEEKNUM(jaar_zip[[#This Row],[Datum]],21))&gt;51),RIGHT(YEAR(jaar_zip[[#This Row],[Datum]])-1,2),RIGHT(YEAR(jaar_zip[[#This Row],[Datum]]),2))&amp;"-"&amp; TEXT(WEEKNUM(jaar_zip[[#This Row],[Datum]],21),"00")</f>
        <v>24-15</v>
      </c>
      <c r="L3520" s="101">
        <f>MONTH(jaar_zip[[#This Row],[Datum]])</f>
        <v>4</v>
      </c>
      <c r="M3520" s="101">
        <f>IF(ISNUMBER(jaar_zip[[#This Row],[etmaaltemperatuur]]),IF(jaar_zip[[#This Row],[etmaaltemperatuur]]&lt;stookgrens,stookgrens-jaar_zip[[#This Row],[etmaaltemperatuur]],0),"")</f>
        <v>2.3000000000000007</v>
      </c>
      <c r="N3520" s="101">
        <f>IF(ISNUMBER(jaar_zip[[#This Row],[graaddagen]]),IF(OR(MONTH(jaar_zip[[#This Row],[Datum]])=1,MONTH(jaar_zip[[#This Row],[Datum]])=2,MONTH(jaar_zip[[#This Row],[Datum]])=11,MONTH(jaar_zip[[#This Row],[Datum]])=12),1.1,IF(OR(MONTH(jaar_zip[[#This Row],[Datum]])=3,MONTH(jaar_zip[[#This Row],[Datum]])=10),1,0.8))*jaar_zip[[#This Row],[graaddagen]],"")</f>
        <v>1.8400000000000007</v>
      </c>
      <c r="O3520" s="101">
        <f>IF(ISNUMBER(jaar_zip[[#This Row],[etmaaltemperatuur]]),IF(jaar_zip[[#This Row],[etmaaltemperatuur]]&gt;stookgrens,jaar_zip[[#This Row],[etmaaltemperatuur]]-stookgrens,0),"")</f>
        <v>0</v>
      </c>
    </row>
    <row r="3521" spans="1:15" x14ac:dyDescent="0.3">
      <c r="A3521">
        <v>356</v>
      </c>
      <c r="B3521">
        <v>20240413</v>
      </c>
      <c r="C3521">
        <v>4.9000000000000004</v>
      </c>
      <c r="D3521">
        <v>16.399999999999999</v>
      </c>
      <c r="E3521">
        <v>1843</v>
      </c>
      <c r="F3521">
        <v>0</v>
      </c>
      <c r="G3521">
        <v>1022.4</v>
      </c>
      <c r="H3521">
        <v>75</v>
      </c>
      <c r="I3521" s="101" t="s">
        <v>40</v>
      </c>
      <c r="J3521" s="1">
        <f>DATEVALUE(RIGHT(jaar_zip[[#This Row],[YYYYMMDD]],2)&amp;"-"&amp;MID(jaar_zip[[#This Row],[YYYYMMDD]],5,2)&amp;"-"&amp;LEFT(jaar_zip[[#This Row],[YYYYMMDD]],4))</f>
        <v>45395</v>
      </c>
      <c r="K3521" s="101" t="str">
        <f>IF(AND(VALUE(MONTH(jaar_zip[[#This Row],[Datum]]))=1,VALUE(WEEKNUM(jaar_zip[[#This Row],[Datum]],21))&gt;51),RIGHT(YEAR(jaar_zip[[#This Row],[Datum]])-1,2),RIGHT(YEAR(jaar_zip[[#This Row],[Datum]]),2))&amp;"-"&amp; TEXT(WEEKNUM(jaar_zip[[#This Row],[Datum]],21),"00")</f>
        <v>24-15</v>
      </c>
      <c r="L3521" s="101">
        <f>MONTH(jaar_zip[[#This Row],[Datum]])</f>
        <v>4</v>
      </c>
      <c r="M3521" s="101">
        <f>IF(ISNUMBER(jaar_zip[[#This Row],[etmaaltemperatuur]]),IF(jaar_zip[[#This Row],[etmaaltemperatuur]]&lt;stookgrens,stookgrens-jaar_zip[[#This Row],[etmaaltemperatuur]],0),"")</f>
        <v>1.6000000000000014</v>
      </c>
      <c r="N3521" s="101">
        <f>IF(ISNUMBER(jaar_zip[[#This Row],[graaddagen]]),IF(OR(MONTH(jaar_zip[[#This Row],[Datum]])=1,MONTH(jaar_zip[[#This Row],[Datum]])=2,MONTH(jaar_zip[[#This Row],[Datum]])=11,MONTH(jaar_zip[[#This Row],[Datum]])=12),1.1,IF(OR(MONTH(jaar_zip[[#This Row],[Datum]])=3,MONTH(jaar_zip[[#This Row],[Datum]])=10),1,0.8))*jaar_zip[[#This Row],[graaddagen]],"")</f>
        <v>1.2800000000000011</v>
      </c>
      <c r="O3521" s="101">
        <f>IF(ISNUMBER(jaar_zip[[#This Row],[etmaaltemperatuur]]),IF(jaar_zip[[#This Row],[etmaaltemperatuur]]&gt;stookgrens,jaar_zip[[#This Row],[etmaaltemperatuur]]-stookgrens,0),"")</f>
        <v>0</v>
      </c>
    </row>
    <row r="3522" spans="1:15" x14ac:dyDescent="0.3">
      <c r="A3522">
        <v>356</v>
      </c>
      <c r="B3522">
        <v>20240414</v>
      </c>
      <c r="C3522">
        <v>3.3</v>
      </c>
      <c r="D3522">
        <v>11.3</v>
      </c>
      <c r="E3522">
        <v>1610</v>
      </c>
      <c r="F3522">
        <v>0</v>
      </c>
      <c r="G3522">
        <v>1020.9</v>
      </c>
      <c r="H3522">
        <v>74</v>
      </c>
      <c r="I3522" s="101" t="s">
        <v>40</v>
      </c>
      <c r="J3522" s="1">
        <f>DATEVALUE(RIGHT(jaar_zip[[#This Row],[YYYYMMDD]],2)&amp;"-"&amp;MID(jaar_zip[[#This Row],[YYYYMMDD]],5,2)&amp;"-"&amp;LEFT(jaar_zip[[#This Row],[YYYYMMDD]],4))</f>
        <v>45396</v>
      </c>
      <c r="K3522" s="101" t="str">
        <f>IF(AND(VALUE(MONTH(jaar_zip[[#This Row],[Datum]]))=1,VALUE(WEEKNUM(jaar_zip[[#This Row],[Datum]],21))&gt;51),RIGHT(YEAR(jaar_zip[[#This Row],[Datum]])-1,2),RIGHT(YEAR(jaar_zip[[#This Row],[Datum]]),2))&amp;"-"&amp; TEXT(WEEKNUM(jaar_zip[[#This Row],[Datum]],21),"00")</f>
        <v>24-15</v>
      </c>
      <c r="L3522" s="101">
        <f>MONTH(jaar_zip[[#This Row],[Datum]])</f>
        <v>4</v>
      </c>
      <c r="M3522" s="101">
        <f>IF(ISNUMBER(jaar_zip[[#This Row],[etmaaltemperatuur]]),IF(jaar_zip[[#This Row],[etmaaltemperatuur]]&lt;stookgrens,stookgrens-jaar_zip[[#This Row],[etmaaltemperatuur]],0),"")</f>
        <v>6.6999999999999993</v>
      </c>
      <c r="N3522" s="101">
        <f>IF(ISNUMBER(jaar_zip[[#This Row],[graaddagen]]),IF(OR(MONTH(jaar_zip[[#This Row],[Datum]])=1,MONTH(jaar_zip[[#This Row],[Datum]])=2,MONTH(jaar_zip[[#This Row],[Datum]])=11,MONTH(jaar_zip[[#This Row],[Datum]])=12),1.1,IF(OR(MONTH(jaar_zip[[#This Row],[Datum]])=3,MONTH(jaar_zip[[#This Row],[Datum]])=10),1,0.8))*jaar_zip[[#This Row],[graaddagen]],"")</f>
        <v>5.3599999999999994</v>
      </c>
      <c r="O3522" s="101">
        <f>IF(ISNUMBER(jaar_zip[[#This Row],[etmaaltemperatuur]]),IF(jaar_zip[[#This Row],[etmaaltemperatuur]]&gt;stookgrens,jaar_zip[[#This Row],[etmaaltemperatuur]]-stookgrens,0),"")</f>
        <v>0</v>
      </c>
    </row>
    <row r="3523" spans="1:15" x14ac:dyDescent="0.3">
      <c r="A3523">
        <v>356</v>
      </c>
      <c r="B3523">
        <v>20240415</v>
      </c>
      <c r="C3523">
        <v>6.8</v>
      </c>
      <c r="D3523">
        <v>7.8</v>
      </c>
      <c r="E3523">
        <v>860</v>
      </c>
      <c r="F3523">
        <v>6.4</v>
      </c>
      <c r="G3523">
        <v>1005.5</v>
      </c>
      <c r="H3523">
        <v>81</v>
      </c>
      <c r="I3523" s="101" t="s">
        <v>40</v>
      </c>
      <c r="J3523" s="1">
        <f>DATEVALUE(RIGHT(jaar_zip[[#This Row],[YYYYMMDD]],2)&amp;"-"&amp;MID(jaar_zip[[#This Row],[YYYYMMDD]],5,2)&amp;"-"&amp;LEFT(jaar_zip[[#This Row],[YYYYMMDD]],4))</f>
        <v>45397</v>
      </c>
      <c r="K3523" s="101" t="str">
        <f>IF(AND(VALUE(MONTH(jaar_zip[[#This Row],[Datum]]))=1,VALUE(WEEKNUM(jaar_zip[[#This Row],[Datum]],21))&gt;51),RIGHT(YEAR(jaar_zip[[#This Row],[Datum]])-1,2),RIGHT(YEAR(jaar_zip[[#This Row],[Datum]]),2))&amp;"-"&amp; TEXT(WEEKNUM(jaar_zip[[#This Row],[Datum]],21),"00")</f>
        <v>24-16</v>
      </c>
      <c r="L3523" s="101">
        <f>MONTH(jaar_zip[[#This Row],[Datum]])</f>
        <v>4</v>
      </c>
      <c r="M3523" s="101">
        <f>IF(ISNUMBER(jaar_zip[[#This Row],[etmaaltemperatuur]]),IF(jaar_zip[[#This Row],[etmaaltemperatuur]]&lt;stookgrens,stookgrens-jaar_zip[[#This Row],[etmaaltemperatuur]],0),"")</f>
        <v>10.199999999999999</v>
      </c>
      <c r="N3523" s="101">
        <f>IF(ISNUMBER(jaar_zip[[#This Row],[graaddagen]]),IF(OR(MONTH(jaar_zip[[#This Row],[Datum]])=1,MONTH(jaar_zip[[#This Row],[Datum]])=2,MONTH(jaar_zip[[#This Row],[Datum]])=11,MONTH(jaar_zip[[#This Row],[Datum]])=12),1.1,IF(OR(MONTH(jaar_zip[[#This Row],[Datum]])=3,MONTH(jaar_zip[[#This Row],[Datum]])=10),1,0.8))*jaar_zip[[#This Row],[graaddagen]],"")</f>
        <v>8.16</v>
      </c>
      <c r="O3523" s="101">
        <f>IF(ISNUMBER(jaar_zip[[#This Row],[etmaaltemperatuur]]),IF(jaar_zip[[#This Row],[etmaaltemperatuur]]&gt;stookgrens,jaar_zip[[#This Row],[etmaaltemperatuur]]-stookgrens,0),"")</f>
        <v>0</v>
      </c>
    </row>
    <row r="3524" spans="1:15" x14ac:dyDescent="0.3">
      <c r="A3524">
        <v>356</v>
      </c>
      <c r="B3524">
        <v>20240416</v>
      </c>
      <c r="C3524">
        <v>6.8</v>
      </c>
      <c r="D3524">
        <v>7.7</v>
      </c>
      <c r="E3524">
        <v>1132</v>
      </c>
      <c r="F3524">
        <v>9.1999999999999993</v>
      </c>
      <c r="G3524">
        <v>1004.8</v>
      </c>
      <c r="H3524">
        <v>84</v>
      </c>
      <c r="I3524" s="101" t="s">
        <v>40</v>
      </c>
      <c r="J3524" s="1">
        <f>DATEVALUE(RIGHT(jaar_zip[[#This Row],[YYYYMMDD]],2)&amp;"-"&amp;MID(jaar_zip[[#This Row],[YYYYMMDD]],5,2)&amp;"-"&amp;LEFT(jaar_zip[[#This Row],[YYYYMMDD]],4))</f>
        <v>45398</v>
      </c>
      <c r="K3524" s="101" t="str">
        <f>IF(AND(VALUE(MONTH(jaar_zip[[#This Row],[Datum]]))=1,VALUE(WEEKNUM(jaar_zip[[#This Row],[Datum]],21))&gt;51),RIGHT(YEAR(jaar_zip[[#This Row],[Datum]])-1,2),RIGHT(YEAR(jaar_zip[[#This Row],[Datum]]),2))&amp;"-"&amp; TEXT(WEEKNUM(jaar_zip[[#This Row],[Datum]],21),"00")</f>
        <v>24-16</v>
      </c>
      <c r="L3524" s="101">
        <f>MONTH(jaar_zip[[#This Row],[Datum]])</f>
        <v>4</v>
      </c>
      <c r="M3524" s="101">
        <f>IF(ISNUMBER(jaar_zip[[#This Row],[etmaaltemperatuur]]),IF(jaar_zip[[#This Row],[etmaaltemperatuur]]&lt;stookgrens,stookgrens-jaar_zip[[#This Row],[etmaaltemperatuur]],0),"")</f>
        <v>10.3</v>
      </c>
      <c r="N3524" s="101">
        <f>IF(ISNUMBER(jaar_zip[[#This Row],[graaddagen]]),IF(OR(MONTH(jaar_zip[[#This Row],[Datum]])=1,MONTH(jaar_zip[[#This Row],[Datum]])=2,MONTH(jaar_zip[[#This Row],[Datum]])=11,MONTH(jaar_zip[[#This Row],[Datum]])=12),1.1,IF(OR(MONTH(jaar_zip[[#This Row],[Datum]])=3,MONTH(jaar_zip[[#This Row],[Datum]])=10),1,0.8))*jaar_zip[[#This Row],[graaddagen]],"")</f>
        <v>8.24</v>
      </c>
      <c r="O3524" s="101">
        <f>IF(ISNUMBER(jaar_zip[[#This Row],[etmaaltemperatuur]]),IF(jaar_zip[[#This Row],[etmaaltemperatuur]]&gt;stookgrens,jaar_zip[[#This Row],[etmaaltemperatuur]]-stookgrens,0),"")</f>
        <v>0</v>
      </c>
    </row>
    <row r="3525" spans="1:15" x14ac:dyDescent="0.3">
      <c r="A3525">
        <v>356</v>
      </c>
      <c r="B3525">
        <v>20240417</v>
      </c>
      <c r="C3525">
        <v>2.8</v>
      </c>
      <c r="D3525">
        <v>5.3</v>
      </c>
      <c r="E3525">
        <v>1103</v>
      </c>
      <c r="F3525">
        <v>7.5</v>
      </c>
      <c r="G3525">
        <v>1012.4</v>
      </c>
      <c r="H3525">
        <v>88</v>
      </c>
      <c r="I3525" s="101" t="s">
        <v>40</v>
      </c>
      <c r="J3525" s="1">
        <f>DATEVALUE(RIGHT(jaar_zip[[#This Row],[YYYYMMDD]],2)&amp;"-"&amp;MID(jaar_zip[[#This Row],[YYYYMMDD]],5,2)&amp;"-"&amp;LEFT(jaar_zip[[#This Row],[YYYYMMDD]],4))</f>
        <v>45399</v>
      </c>
      <c r="K3525" s="101" t="str">
        <f>IF(AND(VALUE(MONTH(jaar_zip[[#This Row],[Datum]]))=1,VALUE(WEEKNUM(jaar_zip[[#This Row],[Datum]],21))&gt;51),RIGHT(YEAR(jaar_zip[[#This Row],[Datum]])-1,2),RIGHT(YEAR(jaar_zip[[#This Row],[Datum]]),2))&amp;"-"&amp; TEXT(WEEKNUM(jaar_zip[[#This Row],[Datum]],21),"00")</f>
        <v>24-16</v>
      </c>
      <c r="L3525" s="101">
        <f>MONTH(jaar_zip[[#This Row],[Datum]])</f>
        <v>4</v>
      </c>
      <c r="M3525" s="101">
        <f>IF(ISNUMBER(jaar_zip[[#This Row],[etmaaltemperatuur]]),IF(jaar_zip[[#This Row],[etmaaltemperatuur]]&lt;stookgrens,stookgrens-jaar_zip[[#This Row],[etmaaltemperatuur]],0),"")</f>
        <v>12.7</v>
      </c>
      <c r="N3525" s="101">
        <f>IF(ISNUMBER(jaar_zip[[#This Row],[graaddagen]]),IF(OR(MONTH(jaar_zip[[#This Row],[Datum]])=1,MONTH(jaar_zip[[#This Row],[Datum]])=2,MONTH(jaar_zip[[#This Row],[Datum]])=11,MONTH(jaar_zip[[#This Row],[Datum]])=12),1.1,IF(OR(MONTH(jaar_zip[[#This Row],[Datum]])=3,MONTH(jaar_zip[[#This Row],[Datum]])=10),1,0.8))*jaar_zip[[#This Row],[graaddagen]],"")</f>
        <v>10.16</v>
      </c>
      <c r="O3525" s="101">
        <f>IF(ISNUMBER(jaar_zip[[#This Row],[etmaaltemperatuur]]),IF(jaar_zip[[#This Row],[etmaaltemperatuur]]&gt;stookgrens,jaar_zip[[#This Row],[etmaaltemperatuur]]-stookgrens,0),"")</f>
        <v>0</v>
      </c>
    </row>
    <row r="3526" spans="1:15" x14ac:dyDescent="0.3">
      <c r="A3526">
        <v>356</v>
      </c>
      <c r="B3526">
        <v>20240418</v>
      </c>
      <c r="C3526">
        <v>3.7</v>
      </c>
      <c r="D3526">
        <v>7.4</v>
      </c>
      <c r="E3526">
        <v>1903</v>
      </c>
      <c r="F3526">
        <v>1.5</v>
      </c>
      <c r="G3526">
        <v>1018.6</v>
      </c>
      <c r="H3526">
        <v>80</v>
      </c>
      <c r="I3526" s="101" t="s">
        <v>40</v>
      </c>
      <c r="J3526" s="1">
        <f>DATEVALUE(RIGHT(jaar_zip[[#This Row],[YYYYMMDD]],2)&amp;"-"&amp;MID(jaar_zip[[#This Row],[YYYYMMDD]],5,2)&amp;"-"&amp;LEFT(jaar_zip[[#This Row],[YYYYMMDD]],4))</f>
        <v>45400</v>
      </c>
      <c r="K3526" s="101" t="str">
        <f>IF(AND(VALUE(MONTH(jaar_zip[[#This Row],[Datum]]))=1,VALUE(WEEKNUM(jaar_zip[[#This Row],[Datum]],21))&gt;51),RIGHT(YEAR(jaar_zip[[#This Row],[Datum]])-1,2),RIGHT(YEAR(jaar_zip[[#This Row],[Datum]]),2))&amp;"-"&amp; TEXT(WEEKNUM(jaar_zip[[#This Row],[Datum]],21),"00")</f>
        <v>24-16</v>
      </c>
      <c r="L3526" s="101">
        <f>MONTH(jaar_zip[[#This Row],[Datum]])</f>
        <v>4</v>
      </c>
      <c r="M3526" s="101">
        <f>IF(ISNUMBER(jaar_zip[[#This Row],[etmaaltemperatuur]]),IF(jaar_zip[[#This Row],[etmaaltemperatuur]]&lt;stookgrens,stookgrens-jaar_zip[[#This Row],[etmaaltemperatuur]],0),"")</f>
        <v>10.6</v>
      </c>
      <c r="N3526" s="101">
        <f>IF(ISNUMBER(jaar_zip[[#This Row],[graaddagen]]),IF(OR(MONTH(jaar_zip[[#This Row],[Datum]])=1,MONTH(jaar_zip[[#This Row],[Datum]])=2,MONTH(jaar_zip[[#This Row],[Datum]])=11,MONTH(jaar_zip[[#This Row],[Datum]])=12),1.1,IF(OR(MONTH(jaar_zip[[#This Row],[Datum]])=3,MONTH(jaar_zip[[#This Row],[Datum]])=10),1,0.8))*jaar_zip[[#This Row],[graaddagen]],"")</f>
        <v>8.48</v>
      </c>
      <c r="O3526" s="101">
        <f>IF(ISNUMBER(jaar_zip[[#This Row],[etmaaltemperatuur]]),IF(jaar_zip[[#This Row],[etmaaltemperatuur]]&gt;stookgrens,jaar_zip[[#This Row],[etmaaltemperatuur]]-stookgrens,0),"")</f>
        <v>0</v>
      </c>
    </row>
    <row r="3527" spans="1:15" x14ac:dyDescent="0.3">
      <c r="A3527">
        <v>356</v>
      </c>
      <c r="B3527">
        <v>20240419</v>
      </c>
      <c r="C3527">
        <v>7.7</v>
      </c>
      <c r="D3527">
        <v>8.6</v>
      </c>
      <c r="E3527">
        <v>1424</v>
      </c>
      <c r="F3527">
        <v>11.5</v>
      </c>
      <c r="G3527">
        <v>1011.2</v>
      </c>
      <c r="H3527">
        <v>85</v>
      </c>
      <c r="I3527" s="101" t="s">
        <v>40</v>
      </c>
      <c r="J3527" s="1">
        <f>DATEVALUE(RIGHT(jaar_zip[[#This Row],[YYYYMMDD]],2)&amp;"-"&amp;MID(jaar_zip[[#This Row],[YYYYMMDD]],5,2)&amp;"-"&amp;LEFT(jaar_zip[[#This Row],[YYYYMMDD]],4))</f>
        <v>45401</v>
      </c>
      <c r="K3527" s="101" t="str">
        <f>IF(AND(VALUE(MONTH(jaar_zip[[#This Row],[Datum]]))=1,VALUE(WEEKNUM(jaar_zip[[#This Row],[Datum]],21))&gt;51),RIGHT(YEAR(jaar_zip[[#This Row],[Datum]])-1,2),RIGHT(YEAR(jaar_zip[[#This Row],[Datum]]),2))&amp;"-"&amp; TEXT(WEEKNUM(jaar_zip[[#This Row],[Datum]],21),"00")</f>
        <v>24-16</v>
      </c>
      <c r="L3527" s="101">
        <f>MONTH(jaar_zip[[#This Row],[Datum]])</f>
        <v>4</v>
      </c>
      <c r="M3527" s="101">
        <f>IF(ISNUMBER(jaar_zip[[#This Row],[etmaaltemperatuur]]),IF(jaar_zip[[#This Row],[etmaaltemperatuur]]&lt;stookgrens,stookgrens-jaar_zip[[#This Row],[etmaaltemperatuur]],0),"")</f>
        <v>9.4</v>
      </c>
      <c r="N3527" s="101">
        <f>IF(ISNUMBER(jaar_zip[[#This Row],[graaddagen]]),IF(OR(MONTH(jaar_zip[[#This Row],[Datum]])=1,MONTH(jaar_zip[[#This Row],[Datum]])=2,MONTH(jaar_zip[[#This Row],[Datum]])=11,MONTH(jaar_zip[[#This Row],[Datum]])=12),1.1,IF(OR(MONTH(jaar_zip[[#This Row],[Datum]])=3,MONTH(jaar_zip[[#This Row],[Datum]])=10),1,0.8))*jaar_zip[[#This Row],[graaddagen]],"")</f>
        <v>7.5200000000000005</v>
      </c>
      <c r="O3527" s="101">
        <f>IF(ISNUMBER(jaar_zip[[#This Row],[etmaaltemperatuur]]),IF(jaar_zip[[#This Row],[etmaaltemperatuur]]&gt;stookgrens,jaar_zip[[#This Row],[etmaaltemperatuur]]-stookgrens,0),"")</f>
        <v>0</v>
      </c>
    </row>
    <row r="3528" spans="1:15" x14ac:dyDescent="0.3">
      <c r="A3528">
        <v>356</v>
      </c>
      <c r="B3528">
        <v>20240420</v>
      </c>
      <c r="C3528">
        <v>5.4</v>
      </c>
      <c r="D3528">
        <v>7.4</v>
      </c>
      <c r="E3528">
        <v>1582</v>
      </c>
      <c r="F3528">
        <v>0.1</v>
      </c>
      <c r="G3528">
        <v>1021.6</v>
      </c>
      <c r="H3528">
        <v>77</v>
      </c>
      <c r="I3528" s="101" t="s">
        <v>40</v>
      </c>
      <c r="J3528" s="1">
        <f>DATEVALUE(RIGHT(jaar_zip[[#This Row],[YYYYMMDD]],2)&amp;"-"&amp;MID(jaar_zip[[#This Row],[YYYYMMDD]],5,2)&amp;"-"&amp;LEFT(jaar_zip[[#This Row],[YYYYMMDD]],4))</f>
        <v>45402</v>
      </c>
      <c r="K3528" s="101" t="str">
        <f>IF(AND(VALUE(MONTH(jaar_zip[[#This Row],[Datum]]))=1,VALUE(WEEKNUM(jaar_zip[[#This Row],[Datum]],21))&gt;51),RIGHT(YEAR(jaar_zip[[#This Row],[Datum]])-1,2),RIGHT(YEAR(jaar_zip[[#This Row],[Datum]]),2))&amp;"-"&amp; TEXT(WEEKNUM(jaar_zip[[#This Row],[Datum]],21),"00")</f>
        <v>24-16</v>
      </c>
      <c r="L3528" s="101">
        <f>MONTH(jaar_zip[[#This Row],[Datum]])</f>
        <v>4</v>
      </c>
      <c r="M3528" s="101">
        <f>IF(ISNUMBER(jaar_zip[[#This Row],[etmaaltemperatuur]]),IF(jaar_zip[[#This Row],[etmaaltemperatuur]]&lt;stookgrens,stookgrens-jaar_zip[[#This Row],[etmaaltemperatuur]],0),"")</f>
        <v>10.6</v>
      </c>
      <c r="N3528" s="101">
        <f>IF(ISNUMBER(jaar_zip[[#This Row],[graaddagen]]),IF(OR(MONTH(jaar_zip[[#This Row],[Datum]])=1,MONTH(jaar_zip[[#This Row],[Datum]])=2,MONTH(jaar_zip[[#This Row],[Datum]])=11,MONTH(jaar_zip[[#This Row],[Datum]])=12),1.1,IF(OR(MONTH(jaar_zip[[#This Row],[Datum]])=3,MONTH(jaar_zip[[#This Row],[Datum]])=10),1,0.8))*jaar_zip[[#This Row],[graaddagen]],"")</f>
        <v>8.48</v>
      </c>
      <c r="O3528" s="101">
        <f>IF(ISNUMBER(jaar_zip[[#This Row],[etmaaltemperatuur]]),IF(jaar_zip[[#This Row],[etmaaltemperatuur]]&gt;stookgrens,jaar_zip[[#This Row],[etmaaltemperatuur]]-stookgrens,0),"")</f>
        <v>0</v>
      </c>
    </row>
    <row r="3529" spans="1:15" x14ac:dyDescent="0.3">
      <c r="A3529">
        <v>356</v>
      </c>
      <c r="B3529">
        <v>20240421</v>
      </c>
      <c r="C3529">
        <v>4.2</v>
      </c>
      <c r="D3529">
        <v>6</v>
      </c>
      <c r="E3529">
        <v>1760</v>
      </c>
      <c r="F3529">
        <v>1.4</v>
      </c>
      <c r="G3529">
        <v>1025</v>
      </c>
      <c r="H3529">
        <v>79</v>
      </c>
      <c r="I3529" s="101" t="s">
        <v>40</v>
      </c>
      <c r="J3529" s="1">
        <f>DATEVALUE(RIGHT(jaar_zip[[#This Row],[YYYYMMDD]],2)&amp;"-"&amp;MID(jaar_zip[[#This Row],[YYYYMMDD]],5,2)&amp;"-"&amp;LEFT(jaar_zip[[#This Row],[YYYYMMDD]],4))</f>
        <v>45403</v>
      </c>
      <c r="K3529" s="101" t="str">
        <f>IF(AND(VALUE(MONTH(jaar_zip[[#This Row],[Datum]]))=1,VALUE(WEEKNUM(jaar_zip[[#This Row],[Datum]],21))&gt;51),RIGHT(YEAR(jaar_zip[[#This Row],[Datum]])-1,2),RIGHT(YEAR(jaar_zip[[#This Row],[Datum]]),2))&amp;"-"&amp; TEXT(WEEKNUM(jaar_zip[[#This Row],[Datum]],21),"00")</f>
        <v>24-16</v>
      </c>
      <c r="L3529" s="101">
        <f>MONTH(jaar_zip[[#This Row],[Datum]])</f>
        <v>4</v>
      </c>
      <c r="M3529" s="101">
        <f>IF(ISNUMBER(jaar_zip[[#This Row],[etmaaltemperatuur]]),IF(jaar_zip[[#This Row],[etmaaltemperatuur]]&lt;stookgrens,stookgrens-jaar_zip[[#This Row],[etmaaltemperatuur]],0),"")</f>
        <v>12</v>
      </c>
      <c r="N3529" s="101">
        <f>IF(ISNUMBER(jaar_zip[[#This Row],[graaddagen]]),IF(OR(MONTH(jaar_zip[[#This Row],[Datum]])=1,MONTH(jaar_zip[[#This Row],[Datum]])=2,MONTH(jaar_zip[[#This Row],[Datum]])=11,MONTH(jaar_zip[[#This Row],[Datum]])=12),1.1,IF(OR(MONTH(jaar_zip[[#This Row],[Datum]])=3,MONTH(jaar_zip[[#This Row],[Datum]])=10),1,0.8))*jaar_zip[[#This Row],[graaddagen]],"")</f>
        <v>9.6000000000000014</v>
      </c>
      <c r="O3529" s="101">
        <f>IF(ISNUMBER(jaar_zip[[#This Row],[etmaaltemperatuur]]),IF(jaar_zip[[#This Row],[etmaaltemperatuur]]&gt;stookgrens,jaar_zip[[#This Row],[etmaaltemperatuur]]-stookgrens,0),"")</f>
        <v>0</v>
      </c>
    </row>
    <row r="3530" spans="1:15" x14ac:dyDescent="0.3">
      <c r="A3530">
        <v>356</v>
      </c>
      <c r="B3530">
        <v>20240422</v>
      </c>
      <c r="C3530">
        <v>2.7</v>
      </c>
      <c r="D3530">
        <v>5.2</v>
      </c>
      <c r="E3530">
        <v>1690</v>
      </c>
      <c r="F3530">
        <v>2.4</v>
      </c>
      <c r="G3530">
        <v>1025</v>
      </c>
      <c r="H3530">
        <v>72</v>
      </c>
      <c r="I3530" s="101" t="s">
        <v>40</v>
      </c>
      <c r="J3530" s="1">
        <f>DATEVALUE(RIGHT(jaar_zip[[#This Row],[YYYYMMDD]],2)&amp;"-"&amp;MID(jaar_zip[[#This Row],[YYYYMMDD]],5,2)&amp;"-"&amp;LEFT(jaar_zip[[#This Row],[YYYYMMDD]],4))</f>
        <v>45404</v>
      </c>
      <c r="K3530" s="101" t="str">
        <f>IF(AND(VALUE(MONTH(jaar_zip[[#This Row],[Datum]]))=1,VALUE(WEEKNUM(jaar_zip[[#This Row],[Datum]],21))&gt;51),RIGHT(YEAR(jaar_zip[[#This Row],[Datum]])-1,2),RIGHT(YEAR(jaar_zip[[#This Row],[Datum]]),2))&amp;"-"&amp; TEXT(WEEKNUM(jaar_zip[[#This Row],[Datum]],21),"00")</f>
        <v>24-17</v>
      </c>
      <c r="L3530" s="101">
        <f>MONTH(jaar_zip[[#This Row],[Datum]])</f>
        <v>4</v>
      </c>
      <c r="M3530" s="101">
        <f>IF(ISNUMBER(jaar_zip[[#This Row],[etmaaltemperatuur]]),IF(jaar_zip[[#This Row],[etmaaltemperatuur]]&lt;stookgrens,stookgrens-jaar_zip[[#This Row],[etmaaltemperatuur]],0),"")</f>
        <v>12.8</v>
      </c>
      <c r="N3530" s="101">
        <f>IF(ISNUMBER(jaar_zip[[#This Row],[graaddagen]]),IF(OR(MONTH(jaar_zip[[#This Row],[Datum]])=1,MONTH(jaar_zip[[#This Row],[Datum]])=2,MONTH(jaar_zip[[#This Row],[Datum]])=11,MONTH(jaar_zip[[#This Row],[Datum]])=12),1.1,IF(OR(MONTH(jaar_zip[[#This Row],[Datum]])=3,MONTH(jaar_zip[[#This Row],[Datum]])=10),1,0.8))*jaar_zip[[#This Row],[graaddagen]],"")</f>
        <v>10.240000000000002</v>
      </c>
      <c r="O3530" s="101">
        <f>IF(ISNUMBER(jaar_zip[[#This Row],[etmaaltemperatuur]]),IF(jaar_zip[[#This Row],[etmaaltemperatuur]]&gt;stookgrens,jaar_zip[[#This Row],[etmaaltemperatuur]]-stookgrens,0),"")</f>
        <v>0</v>
      </c>
    </row>
    <row r="3531" spans="1:15" x14ac:dyDescent="0.3">
      <c r="A3531">
        <v>356</v>
      </c>
      <c r="B3531">
        <v>20240423</v>
      </c>
      <c r="C3531">
        <v>3</v>
      </c>
      <c r="D3531">
        <v>5.6</v>
      </c>
      <c r="E3531">
        <v>2066</v>
      </c>
      <c r="F3531">
        <v>2.1</v>
      </c>
      <c r="G3531">
        <v>1019.2</v>
      </c>
      <c r="H3531">
        <v>75</v>
      </c>
      <c r="I3531" s="101" t="s">
        <v>40</v>
      </c>
      <c r="J3531" s="1">
        <f>DATEVALUE(RIGHT(jaar_zip[[#This Row],[YYYYMMDD]],2)&amp;"-"&amp;MID(jaar_zip[[#This Row],[YYYYMMDD]],5,2)&amp;"-"&amp;LEFT(jaar_zip[[#This Row],[YYYYMMDD]],4))</f>
        <v>45405</v>
      </c>
      <c r="K3531" s="101" t="str">
        <f>IF(AND(VALUE(MONTH(jaar_zip[[#This Row],[Datum]]))=1,VALUE(WEEKNUM(jaar_zip[[#This Row],[Datum]],21))&gt;51),RIGHT(YEAR(jaar_zip[[#This Row],[Datum]])-1,2),RIGHT(YEAR(jaar_zip[[#This Row],[Datum]]),2))&amp;"-"&amp; TEXT(WEEKNUM(jaar_zip[[#This Row],[Datum]],21),"00")</f>
        <v>24-17</v>
      </c>
      <c r="L3531" s="101">
        <f>MONTH(jaar_zip[[#This Row],[Datum]])</f>
        <v>4</v>
      </c>
      <c r="M3531" s="101">
        <f>IF(ISNUMBER(jaar_zip[[#This Row],[etmaaltemperatuur]]),IF(jaar_zip[[#This Row],[etmaaltemperatuur]]&lt;stookgrens,stookgrens-jaar_zip[[#This Row],[etmaaltemperatuur]],0),"")</f>
        <v>12.4</v>
      </c>
      <c r="N3531" s="101">
        <f>IF(ISNUMBER(jaar_zip[[#This Row],[graaddagen]]),IF(OR(MONTH(jaar_zip[[#This Row],[Datum]])=1,MONTH(jaar_zip[[#This Row],[Datum]])=2,MONTH(jaar_zip[[#This Row],[Datum]])=11,MONTH(jaar_zip[[#This Row],[Datum]])=12),1.1,IF(OR(MONTH(jaar_zip[[#This Row],[Datum]])=3,MONTH(jaar_zip[[#This Row],[Datum]])=10),1,0.8))*jaar_zip[[#This Row],[graaddagen]],"")</f>
        <v>9.9200000000000017</v>
      </c>
      <c r="O3531" s="101">
        <f>IF(ISNUMBER(jaar_zip[[#This Row],[etmaaltemperatuur]]),IF(jaar_zip[[#This Row],[etmaaltemperatuur]]&gt;stookgrens,jaar_zip[[#This Row],[etmaaltemperatuur]]-stookgrens,0),"")</f>
        <v>0</v>
      </c>
    </row>
    <row r="3532" spans="1:15" x14ac:dyDescent="0.3">
      <c r="A3532">
        <v>356</v>
      </c>
      <c r="B3532">
        <v>20240424</v>
      </c>
      <c r="C3532">
        <v>4.9000000000000004</v>
      </c>
      <c r="D3532">
        <v>5.7</v>
      </c>
      <c r="E3532">
        <v>1890</v>
      </c>
      <c r="F3532">
        <v>1.8</v>
      </c>
      <c r="G3532">
        <v>1009.9</v>
      </c>
      <c r="H3532">
        <v>84</v>
      </c>
      <c r="I3532" s="101" t="s">
        <v>40</v>
      </c>
      <c r="J3532" s="1">
        <f>DATEVALUE(RIGHT(jaar_zip[[#This Row],[YYYYMMDD]],2)&amp;"-"&amp;MID(jaar_zip[[#This Row],[YYYYMMDD]],5,2)&amp;"-"&amp;LEFT(jaar_zip[[#This Row],[YYYYMMDD]],4))</f>
        <v>45406</v>
      </c>
      <c r="K3532" s="101" t="str">
        <f>IF(AND(VALUE(MONTH(jaar_zip[[#This Row],[Datum]]))=1,VALUE(WEEKNUM(jaar_zip[[#This Row],[Datum]],21))&gt;51),RIGHT(YEAR(jaar_zip[[#This Row],[Datum]])-1,2),RIGHT(YEAR(jaar_zip[[#This Row],[Datum]]),2))&amp;"-"&amp; TEXT(WEEKNUM(jaar_zip[[#This Row],[Datum]],21),"00")</f>
        <v>24-17</v>
      </c>
      <c r="L3532" s="101">
        <f>MONTH(jaar_zip[[#This Row],[Datum]])</f>
        <v>4</v>
      </c>
      <c r="M3532" s="101">
        <f>IF(ISNUMBER(jaar_zip[[#This Row],[etmaaltemperatuur]]),IF(jaar_zip[[#This Row],[etmaaltemperatuur]]&lt;stookgrens,stookgrens-jaar_zip[[#This Row],[etmaaltemperatuur]],0),"")</f>
        <v>12.3</v>
      </c>
      <c r="N3532" s="101">
        <f>IF(ISNUMBER(jaar_zip[[#This Row],[graaddagen]]),IF(OR(MONTH(jaar_zip[[#This Row],[Datum]])=1,MONTH(jaar_zip[[#This Row],[Datum]])=2,MONTH(jaar_zip[[#This Row],[Datum]])=11,MONTH(jaar_zip[[#This Row],[Datum]])=12),1.1,IF(OR(MONTH(jaar_zip[[#This Row],[Datum]])=3,MONTH(jaar_zip[[#This Row],[Datum]])=10),1,0.8))*jaar_zip[[#This Row],[graaddagen]],"")</f>
        <v>9.8400000000000016</v>
      </c>
      <c r="O3532" s="101">
        <f>IF(ISNUMBER(jaar_zip[[#This Row],[etmaaltemperatuur]]),IF(jaar_zip[[#This Row],[etmaaltemperatuur]]&gt;stookgrens,jaar_zip[[#This Row],[etmaaltemperatuur]]-stookgrens,0),"")</f>
        <v>0</v>
      </c>
    </row>
    <row r="3533" spans="1:15" x14ac:dyDescent="0.3">
      <c r="A3533">
        <v>356</v>
      </c>
      <c r="B3533">
        <v>20240425</v>
      </c>
      <c r="C3533">
        <v>3.9</v>
      </c>
      <c r="D3533">
        <v>6.3</v>
      </c>
      <c r="E3533">
        <v>1158</v>
      </c>
      <c r="F3533">
        <v>8.9</v>
      </c>
      <c r="G3533">
        <v>1004.5</v>
      </c>
      <c r="H3533">
        <v>83</v>
      </c>
      <c r="I3533" s="101" t="s">
        <v>40</v>
      </c>
      <c r="J3533" s="1">
        <f>DATEVALUE(RIGHT(jaar_zip[[#This Row],[YYYYMMDD]],2)&amp;"-"&amp;MID(jaar_zip[[#This Row],[YYYYMMDD]],5,2)&amp;"-"&amp;LEFT(jaar_zip[[#This Row],[YYYYMMDD]],4))</f>
        <v>45407</v>
      </c>
      <c r="K3533" s="101" t="str">
        <f>IF(AND(VALUE(MONTH(jaar_zip[[#This Row],[Datum]]))=1,VALUE(WEEKNUM(jaar_zip[[#This Row],[Datum]],21))&gt;51),RIGHT(YEAR(jaar_zip[[#This Row],[Datum]])-1,2),RIGHT(YEAR(jaar_zip[[#This Row],[Datum]]),2))&amp;"-"&amp; TEXT(WEEKNUM(jaar_zip[[#This Row],[Datum]],21),"00")</f>
        <v>24-17</v>
      </c>
      <c r="L3533" s="101">
        <f>MONTH(jaar_zip[[#This Row],[Datum]])</f>
        <v>4</v>
      </c>
      <c r="M3533" s="101">
        <f>IF(ISNUMBER(jaar_zip[[#This Row],[etmaaltemperatuur]]),IF(jaar_zip[[#This Row],[etmaaltemperatuur]]&lt;stookgrens,stookgrens-jaar_zip[[#This Row],[etmaaltemperatuur]],0),"")</f>
        <v>11.7</v>
      </c>
      <c r="N3533" s="101">
        <f>IF(ISNUMBER(jaar_zip[[#This Row],[graaddagen]]),IF(OR(MONTH(jaar_zip[[#This Row],[Datum]])=1,MONTH(jaar_zip[[#This Row],[Datum]])=2,MONTH(jaar_zip[[#This Row],[Datum]])=11,MONTH(jaar_zip[[#This Row],[Datum]])=12),1.1,IF(OR(MONTH(jaar_zip[[#This Row],[Datum]])=3,MONTH(jaar_zip[[#This Row],[Datum]])=10),1,0.8))*jaar_zip[[#This Row],[graaddagen]],"")</f>
        <v>9.36</v>
      </c>
      <c r="O3533" s="101">
        <f>IF(ISNUMBER(jaar_zip[[#This Row],[etmaaltemperatuur]]),IF(jaar_zip[[#This Row],[etmaaltemperatuur]]&gt;stookgrens,jaar_zip[[#This Row],[etmaaltemperatuur]]-stookgrens,0),"")</f>
        <v>0</v>
      </c>
    </row>
    <row r="3534" spans="1:15" x14ac:dyDescent="0.3">
      <c r="A3534">
        <v>356</v>
      </c>
      <c r="B3534">
        <v>20240426</v>
      </c>
      <c r="C3534">
        <v>2.5</v>
      </c>
      <c r="D3534">
        <v>8.9</v>
      </c>
      <c r="E3534">
        <v>2091</v>
      </c>
      <c r="F3534">
        <v>0.7</v>
      </c>
      <c r="G3534">
        <v>1004</v>
      </c>
      <c r="H3534">
        <v>78</v>
      </c>
      <c r="I3534" s="101" t="s">
        <v>40</v>
      </c>
      <c r="J3534" s="1">
        <f>DATEVALUE(RIGHT(jaar_zip[[#This Row],[YYYYMMDD]],2)&amp;"-"&amp;MID(jaar_zip[[#This Row],[YYYYMMDD]],5,2)&amp;"-"&amp;LEFT(jaar_zip[[#This Row],[YYYYMMDD]],4))</f>
        <v>45408</v>
      </c>
      <c r="K3534" s="101" t="str">
        <f>IF(AND(VALUE(MONTH(jaar_zip[[#This Row],[Datum]]))=1,VALUE(WEEKNUM(jaar_zip[[#This Row],[Datum]],21))&gt;51),RIGHT(YEAR(jaar_zip[[#This Row],[Datum]])-1,2),RIGHT(YEAR(jaar_zip[[#This Row],[Datum]]),2))&amp;"-"&amp; TEXT(WEEKNUM(jaar_zip[[#This Row],[Datum]],21),"00")</f>
        <v>24-17</v>
      </c>
      <c r="L3534" s="101">
        <f>MONTH(jaar_zip[[#This Row],[Datum]])</f>
        <v>4</v>
      </c>
      <c r="M3534" s="101">
        <f>IF(ISNUMBER(jaar_zip[[#This Row],[etmaaltemperatuur]]),IF(jaar_zip[[#This Row],[etmaaltemperatuur]]&lt;stookgrens,stookgrens-jaar_zip[[#This Row],[etmaaltemperatuur]],0),"")</f>
        <v>9.1</v>
      </c>
      <c r="N3534" s="101">
        <f>IF(ISNUMBER(jaar_zip[[#This Row],[graaddagen]]),IF(OR(MONTH(jaar_zip[[#This Row],[Datum]])=1,MONTH(jaar_zip[[#This Row],[Datum]])=2,MONTH(jaar_zip[[#This Row],[Datum]])=11,MONTH(jaar_zip[[#This Row],[Datum]])=12),1.1,IF(OR(MONTH(jaar_zip[[#This Row],[Datum]])=3,MONTH(jaar_zip[[#This Row],[Datum]])=10),1,0.8))*jaar_zip[[#This Row],[graaddagen]],"")</f>
        <v>7.28</v>
      </c>
      <c r="O3534" s="101">
        <f>IF(ISNUMBER(jaar_zip[[#This Row],[etmaaltemperatuur]]),IF(jaar_zip[[#This Row],[etmaaltemperatuur]]&gt;stookgrens,jaar_zip[[#This Row],[etmaaltemperatuur]]-stookgrens,0),"")</f>
        <v>0</v>
      </c>
    </row>
    <row r="3535" spans="1:15" x14ac:dyDescent="0.3">
      <c r="A3535">
        <v>356</v>
      </c>
      <c r="B3535">
        <v>20240427</v>
      </c>
      <c r="C3535">
        <v>3.3</v>
      </c>
      <c r="D3535">
        <v>11.9</v>
      </c>
      <c r="E3535">
        <v>1220</v>
      </c>
      <c r="F3535">
        <v>0.9</v>
      </c>
      <c r="G3535">
        <v>1004.6</v>
      </c>
      <c r="H3535">
        <v>82</v>
      </c>
      <c r="I3535" s="101" t="s">
        <v>40</v>
      </c>
      <c r="J3535" s="1">
        <f>DATEVALUE(RIGHT(jaar_zip[[#This Row],[YYYYMMDD]],2)&amp;"-"&amp;MID(jaar_zip[[#This Row],[YYYYMMDD]],5,2)&amp;"-"&amp;LEFT(jaar_zip[[#This Row],[YYYYMMDD]],4))</f>
        <v>45409</v>
      </c>
      <c r="K3535" s="101" t="str">
        <f>IF(AND(VALUE(MONTH(jaar_zip[[#This Row],[Datum]]))=1,VALUE(WEEKNUM(jaar_zip[[#This Row],[Datum]],21))&gt;51),RIGHT(YEAR(jaar_zip[[#This Row],[Datum]])-1,2),RIGHT(YEAR(jaar_zip[[#This Row],[Datum]]),2))&amp;"-"&amp; TEXT(WEEKNUM(jaar_zip[[#This Row],[Datum]],21),"00")</f>
        <v>24-17</v>
      </c>
      <c r="L3535" s="101">
        <f>MONTH(jaar_zip[[#This Row],[Datum]])</f>
        <v>4</v>
      </c>
      <c r="M3535" s="101">
        <f>IF(ISNUMBER(jaar_zip[[#This Row],[etmaaltemperatuur]]),IF(jaar_zip[[#This Row],[etmaaltemperatuur]]&lt;stookgrens,stookgrens-jaar_zip[[#This Row],[etmaaltemperatuur]],0),"")</f>
        <v>6.1</v>
      </c>
      <c r="N3535" s="101">
        <f>IF(ISNUMBER(jaar_zip[[#This Row],[graaddagen]]),IF(OR(MONTH(jaar_zip[[#This Row],[Datum]])=1,MONTH(jaar_zip[[#This Row],[Datum]])=2,MONTH(jaar_zip[[#This Row],[Datum]])=11,MONTH(jaar_zip[[#This Row],[Datum]])=12),1.1,IF(OR(MONTH(jaar_zip[[#This Row],[Datum]])=3,MONTH(jaar_zip[[#This Row],[Datum]])=10),1,0.8))*jaar_zip[[#This Row],[graaddagen]],"")</f>
        <v>4.88</v>
      </c>
      <c r="O3535" s="101">
        <f>IF(ISNUMBER(jaar_zip[[#This Row],[etmaaltemperatuur]]),IF(jaar_zip[[#This Row],[etmaaltemperatuur]]&gt;stookgrens,jaar_zip[[#This Row],[etmaaltemperatuur]]-stookgrens,0),"")</f>
        <v>0</v>
      </c>
    </row>
    <row r="3536" spans="1:15" x14ac:dyDescent="0.3">
      <c r="A3536">
        <v>356</v>
      </c>
      <c r="B3536">
        <v>20240428</v>
      </c>
      <c r="C3536">
        <v>5.7</v>
      </c>
      <c r="D3536">
        <v>11.9</v>
      </c>
      <c r="E3536">
        <v>1061</v>
      </c>
      <c r="F3536">
        <v>0.3</v>
      </c>
      <c r="G3536">
        <v>1008.5</v>
      </c>
      <c r="H3536">
        <v>74</v>
      </c>
      <c r="I3536" s="101" t="s">
        <v>40</v>
      </c>
      <c r="J3536" s="1">
        <f>DATEVALUE(RIGHT(jaar_zip[[#This Row],[YYYYMMDD]],2)&amp;"-"&amp;MID(jaar_zip[[#This Row],[YYYYMMDD]],5,2)&amp;"-"&amp;LEFT(jaar_zip[[#This Row],[YYYYMMDD]],4))</f>
        <v>45410</v>
      </c>
      <c r="K3536" s="101" t="str">
        <f>IF(AND(VALUE(MONTH(jaar_zip[[#This Row],[Datum]]))=1,VALUE(WEEKNUM(jaar_zip[[#This Row],[Datum]],21))&gt;51),RIGHT(YEAR(jaar_zip[[#This Row],[Datum]])-1,2),RIGHT(YEAR(jaar_zip[[#This Row],[Datum]]),2))&amp;"-"&amp; TEXT(WEEKNUM(jaar_zip[[#This Row],[Datum]],21),"00")</f>
        <v>24-17</v>
      </c>
      <c r="L3536" s="101">
        <f>MONTH(jaar_zip[[#This Row],[Datum]])</f>
        <v>4</v>
      </c>
      <c r="M3536" s="101">
        <f>IF(ISNUMBER(jaar_zip[[#This Row],[etmaaltemperatuur]]),IF(jaar_zip[[#This Row],[etmaaltemperatuur]]&lt;stookgrens,stookgrens-jaar_zip[[#This Row],[etmaaltemperatuur]],0),"")</f>
        <v>6.1</v>
      </c>
      <c r="N3536" s="101">
        <f>IF(ISNUMBER(jaar_zip[[#This Row],[graaddagen]]),IF(OR(MONTH(jaar_zip[[#This Row],[Datum]])=1,MONTH(jaar_zip[[#This Row],[Datum]])=2,MONTH(jaar_zip[[#This Row],[Datum]])=11,MONTH(jaar_zip[[#This Row],[Datum]])=12),1.1,IF(OR(MONTH(jaar_zip[[#This Row],[Datum]])=3,MONTH(jaar_zip[[#This Row],[Datum]])=10),1,0.8))*jaar_zip[[#This Row],[graaddagen]],"")</f>
        <v>4.88</v>
      </c>
      <c r="O3536" s="101">
        <f>IF(ISNUMBER(jaar_zip[[#This Row],[etmaaltemperatuur]]),IF(jaar_zip[[#This Row],[etmaaltemperatuur]]&gt;stookgrens,jaar_zip[[#This Row],[etmaaltemperatuur]]-stookgrens,0),"")</f>
        <v>0</v>
      </c>
    </row>
    <row r="3537" spans="1:15" x14ac:dyDescent="0.3">
      <c r="A3537">
        <v>356</v>
      </c>
      <c r="B3537">
        <v>20240429</v>
      </c>
      <c r="C3537">
        <v>2.6</v>
      </c>
      <c r="D3537">
        <v>12.8</v>
      </c>
      <c r="E3537">
        <v>1666</v>
      </c>
      <c r="F3537">
        <v>0</v>
      </c>
      <c r="G3537">
        <v>1018.6</v>
      </c>
      <c r="H3537">
        <v>74</v>
      </c>
      <c r="I3537" s="101" t="s">
        <v>40</v>
      </c>
      <c r="J3537" s="1">
        <f>DATEVALUE(RIGHT(jaar_zip[[#This Row],[YYYYMMDD]],2)&amp;"-"&amp;MID(jaar_zip[[#This Row],[YYYYMMDD]],5,2)&amp;"-"&amp;LEFT(jaar_zip[[#This Row],[YYYYMMDD]],4))</f>
        <v>45411</v>
      </c>
      <c r="K3537" s="101" t="str">
        <f>IF(AND(VALUE(MONTH(jaar_zip[[#This Row],[Datum]]))=1,VALUE(WEEKNUM(jaar_zip[[#This Row],[Datum]],21))&gt;51),RIGHT(YEAR(jaar_zip[[#This Row],[Datum]])-1,2),RIGHT(YEAR(jaar_zip[[#This Row],[Datum]]),2))&amp;"-"&amp; TEXT(WEEKNUM(jaar_zip[[#This Row],[Datum]],21),"00")</f>
        <v>24-18</v>
      </c>
      <c r="L3537" s="101">
        <f>MONTH(jaar_zip[[#This Row],[Datum]])</f>
        <v>4</v>
      </c>
      <c r="M3537" s="101">
        <f>IF(ISNUMBER(jaar_zip[[#This Row],[etmaaltemperatuur]]),IF(jaar_zip[[#This Row],[etmaaltemperatuur]]&lt;stookgrens,stookgrens-jaar_zip[[#This Row],[etmaaltemperatuur]],0),"")</f>
        <v>5.1999999999999993</v>
      </c>
      <c r="N3537" s="101">
        <f>IF(ISNUMBER(jaar_zip[[#This Row],[graaddagen]]),IF(OR(MONTH(jaar_zip[[#This Row],[Datum]])=1,MONTH(jaar_zip[[#This Row],[Datum]])=2,MONTH(jaar_zip[[#This Row],[Datum]])=11,MONTH(jaar_zip[[#This Row],[Datum]])=12),1.1,IF(OR(MONTH(jaar_zip[[#This Row],[Datum]])=3,MONTH(jaar_zip[[#This Row],[Datum]])=10),1,0.8))*jaar_zip[[#This Row],[graaddagen]],"")</f>
        <v>4.1599999999999993</v>
      </c>
      <c r="O3537" s="101">
        <f>IF(ISNUMBER(jaar_zip[[#This Row],[etmaaltemperatuur]]),IF(jaar_zip[[#This Row],[etmaaltemperatuur]]&gt;stookgrens,jaar_zip[[#This Row],[etmaaltemperatuur]]-stookgrens,0),"")</f>
        <v>0</v>
      </c>
    </row>
    <row r="3538" spans="1:15" x14ac:dyDescent="0.3">
      <c r="A3538">
        <v>356</v>
      </c>
      <c r="B3538">
        <v>20240430</v>
      </c>
      <c r="C3538">
        <v>2.6</v>
      </c>
      <c r="D3538">
        <v>16.399999999999999</v>
      </c>
      <c r="E3538">
        <v>1974</v>
      </c>
      <c r="F3538">
        <v>0.1</v>
      </c>
      <c r="G3538">
        <v>1014.7</v>
      </c>
      <c r="H3538">
        <v>79</v>
      </c>
      <c r="I3538" s="101" t="s">
        <v>40</v>
      </c>
      <c r="J3538" s="1">
        <f>DATEVALUE(RIGHT(jaar_zip[[#This Row],[YYYYMMDD]],2)&amp;"-"&amp;MID(jaar_zip[[#This Row],[YYYYMMDD]],5,2)&amp;"-"&amp;LEFT(jaar_zip[[#This Row],[YYYYMMDD]],4))</f>
        <v>45412</v>
      </c>
      <c r="K3538" s="101" t="str">
        <f>IF(AND(VALUE(MONTH(jaar_zip[[#This Row],[Datum]]))=1,VALUE(WEEKNUM(jaar_zip[[#This Row],[Datum]],21))&gt;51),RIGHT(YEAR(jaar_zip[[#This Row],[Datum]])-1,2),RIGHT(YEAR(jaar_zip[[#This Row],[Datum]]),2))&amp;"-"&amp; TEXT(WEEKNUM(jaar_zip[[#This Row],[Datum]],21),"00")</f>
        <v>24-18</v>
      </c>
      <c r="L3538" s="101">
        <f>MONTH(jaar_zip[[#This Row],[Datum]])</f>
        <v>4</v>
      </c>
      <c r="M3538" s="101">
        <f>IF(ISNUMBER(jaar_zip[[#This Row],[etmaaltemperatuur]]),IF(jaar_zip[[#This Row],[etmaaltemperatuur]]&lt;stookgrens,stookgrens-jaar_zip[[#This Row],[etmaaltemperatuur]],0),"")</f>
        <v>1.6000000000000014</v>
      </c>
      <c r="N3538" s="101">
        <f>IF(ISNUMBER(jaar_zip[[#This Row],[graaddagen]]),IF(OR(MONTH(jaar_zip[[#This Row],[Datum]])=1,MONTH(jaar_zip[[#This Row],[Datum]])=2,MONTH(jaar_zip[[#This Row],[Datum]])=11,MONTH(jaar_zip[[#This Row],[Datum]])=12),1.1,IF(OR(MONTH(jaar_zip[[#This Row],[Datum]])=3,MONTH(jaar_zip[[#This Row],[Datum]])=10),1,0.8))*jaar_zip[[#This Row],[graaddagen]],"")</f>
        <v>1.2800000000000011</v>
      </c>
      <c r="O3538" s="101">
        <f>IF(ISNUMBER(jaar_zip[[#This Row],[etmaaltemperatuur]]),IF(jaar_zip[[#This Row],[etmaaltemperatuur]]&gt;stookgrens,jaar_zip[[#This Row],[etmaaltemperatuur]]-stookgrens,0),"")</f>
        <v>0</v>
      </c>
    </row>
    <row r="3539" spans="1:15" x14ac:dyDescent="0.3">
      <c r="A3539">
        <v>356</v>
      </c>
      <c r="B3539">
        <v>20240501</v>
      </c>
      <c r="C3539">
        <v>3</v>
      </c>
      <c r="D3539">
        <v>19.3</v>
      </c>
      <c r="E3539">
        <v>2349</v>
      </c>
      <c r="F3539">
        <v>1.3</v>
      </c>
      <c r="G3539">
        <v>1005.8</v>
      </c>
      <c r="H3539">
        <v>77</v>
      </c>
      <c r="I3539" s="101" t="s">
        <v>40</v>
      </c>
      <c r="J3539" s="1">
        <f>DATEVALUE(RIGHT(jaar_zip[[#This Row],[YYYYMMDD]],2)&amp;"-"&amp;MID(jaar_zip[[#This Row],[YYYYMMDD]],5,2)&amp;"-"&amp;LEFT(jaar_zip[[#This Row],[YYYYMMDD]],4))</f>
        <v>45413</v>
      </c>
      <c r="K3539" s="101" t="str">
        <f>IF(AND(VALUE(MONTH(jaar_zip[[#This Row],[Datum]]))=1,VALUE(WEEKNUM(jaar_zip[[#This Row],[Datum]],21))&gt;51),RIGHT(YEAR(jaar_zip[[#This Row],[Datum]])-1,2),RIGHT(YEAR(jaar_zip[[#This Row],[Datum]]),2))&amp;"-"&amp; TEXT(WEEKNUM(jaar_zip[[#This Row],[Datum]],21),"00")</f>
        <v>24-18</v>
      </c>
      <c r="L3539" s="101">
        <f>MONTH(jaar_zip[[#This Row],[Datum]])</f>
        <v>5</v>
      </c>
      <c r="M3539" s="101">
        <f>IF(ISNUMBER(jaar_zip[[#This Row],[etmaaltemperatuur]]),IF(jaar_zip[[#This Row],[etmaaltemperatuur]]&lt;stookgrens,stookgrens-jaar_zip[[#This Row],[etmaaltemperatuur]],0),"")</f>
        <v>0</v>
      </c>
      <c r="N3539" s="101">
        <f>IF(ISNUMBER(jaar_zip[[#This Row],[graaddagen]]),IF(OR(MONTH(jaar_zip[[#This Row],[Datum]])=1,MONTH(jaar_zip[[#This Row],[Datum]])=2,MONTH(jaar_zip[[#This Row],[Datum]])=11,MONTH(jaar_zip[[#This Row],[Datum]])=12),1.1,IF(OR(MONTH(jaar_zip[[#This Row],[Datum]])=3,MONTH(jaar_zip[[#This Row],[Datum]])=10),1,0.8))*jaar_zip[[#This Row],[graaddagen]],"")</f>
        <v>0</v>
      </c>
      <c r="O3539" s="101">
        <f>IF(ISNUMBER(jaar_zip[[#This Row],[etmaaltemperatuur]]),IF(jaar_zip[[#This Row],[etmaaltemperatuur]]&gt;stookgrens,jaar_zip[[#This Row],[etmaaltemperatuur]]-stookgrens,0),"")</f>
        <v>1.3000000000000007</v>
      </c>
    </row>
    <row r="3540" spans="1:15" x14ac:dyDescent="0.3">
      <c r="A3540">
        <v>370</v>
      </c>
      <c r="B3540">
        <v>20240101</v>
      </c>
      <c r="C3540">
        <v>7.6</v>
      </c>
      <c r="D3540">
        <v>7.2</v>
      </c>
      <c r="E3540">
        <v>219</v>
      </c>
      <c r="F3540">
        <v>2.8</v>
      </c>
      <c r="G3540">
        <v>1003.3</v>
      </c>
      <c r="H3540">
        <v>84</v>
      </c>
      <c r="I3540" s="101" t="s">
        <v>41</v>
      </c>
      <c r="J3540" s="1">
        <f>DATEVALUE(RIGHT(jaar_zip[[#This Row],[YYYYMMDD]],2)&amp;"-"&amp;MID(jaar_zip[[#This Row],[YYYYMMDD]],5,2)&amp;"-"&amp;LEFT(jaar_zip[[#This Row],[YYYYMMDD]],4))</f>
        <v>45292</v>
      </c>
      <c r="K3540" s="101" t="str">
        <f>IF(AND(VALUE(MONTH(jaar_zip[[#This Row],[Datum]]))=1,VALUE(WEEKNUM(jaar_zip[[#This Row],[Datum]],21))&gt;51),RIGHT(YEAR(jaar_zip[[#This Row],[Datum]])-1,2),RIGHT(YEAR(jaar_zip[[#This Row],[Datum]]),2))&amp;"-"&amp; TEXT(WEEKNUM(jaar_zip[[#This Row],[Datum]],21),"00")</f>
        <v>24-01</v>
      </c>
      <c r="L3540" s="101">
        <f>MONTH(jaar_zip[[#This Row],[Datum]])</f>
        <v>1</v>
      </c>
      <c r="M3540" s="101">
        <f>IF(ISNUMBER(jaar_zip[[#This Row],[etmaaltemperatuur]]),IF(jaar_zip[[#This Row],[etmaaltemperatuur]]&lt;stookgrens,stookgrens-jaar_zip[[#This Row],[etmaaltemperatuur]],0),"")</f>
        <v>10.8</v>
      </c>
      <c r="N3540" s="101">
        <f>IF(ISNUMBER(jaar_zip[[#This Row],[graaddagen]]),IF(OR(MONTH(jaar_zip[[#This Row],[Datum]])=1,MONTH(jaar_zip[[#This Row],[Datum]])=2,MONTH(jaar_zip[[#This Row],[Datum]])=11,MONTH(jaar_zip[[#This Row],[Datum]])=12),1.1,IF(OR(MONTH(jaar_zip[[#This Row],[Datum]])=3,MONTH(jaar_zip[[#This Row],[Datum]])=10),1,0.8))*jaar_zip[[#This Row],[graaddagen]],"")</f>
        <v>11.880000000000003</v>
      </c>
      <c r="O3540" s="101">
        <f>IF(ISNUMBER(jaar_zip[[#This Row],[etmaaltemperatuur]]),IF(jaar_zip[[#This Row],[etmaaltemperatuur]]&gt;stookgrens,jaar_zip[[#This Row],[etmaaltemperatuur]]-stookgrens,0),"")</f>
        <v>0</v>
      </c>
    </row>
    <row r="3541" spans="1:15" x14ac:dyDescent="0.3">
      <c r="A3541">
        <v>370</v>
      </c>
      <c r="B3541">
        <v>20240102</v>
      </c>
      <c r="C3541">
        <v>8.6</v>
      </c>
      <c r="D3541">
        <v>10.8</v>
      </c>
      <c r="E3541">
        <v>62</v>
      </c>
      <c r="F3541">
        <v>20.2</v>
      </c>
      <c r="G3541">
        <v>989.9</v>
      </c>
      <c r="H3541">
        <v>87</v>
      </c>
      <c r="I3541" s="101" t="s">
        <v>41</v>
      </c>
      <c r="J3541" s="1">
        <f>DATEVALUE(RIGHT(jaar_zip[[#This Row],[YYYYMMDD]],2)&amp;"-"&amp;MID(jaar_zip[[#This Row],[YYYYMMDD]],5,2)&amp;"-"&amp;LEFT(jaar_zip[[#This Row],[YYYYMMDD]],4))</f>
        <v>45293</v>
      </c>
      <c r="K3541" s="101" t="str">
        <f>IF(AND(VALUE(MONTH(jaar_zip[[#This Row],[Datum]]))=1,VALUE(WEEKNUM(jaar_zip[[#This Row],[Datum]],21))&gt;51),RIGHT(YEAR(jaar_zip[[#This Row],[Datum]])-1,2),RIGHT(YEAR(jaar_zip[[#This Row],[Datum]]),2))&amp;"-"&amp; TEXT(WEEKNUM(jaar_zip[[#This Row],[Datum]],21),"00")</f>
        <v>24-01</v>
      </c>
      <c r="L3541" s="101">
        <f>MONTH(jaar_zip[[#This Row],[Datum]])</f>
        <v>1</v>
      </c>
      <c r="M3541" s="101">
        <f>IF(ISNUMBER(jaar_zip[[#This Row],[etmaaltemperatuur]]),IF(jaar_zip[[#This Row],[etmaaltemperatuur]]&lt;stookgrens,stookgrens-jaar_zip[[#This Row],[etmaaltemperatuur]],0),"")</f>
        <v>7.1999999999999993</v>
      </c>
      <c r="N3541" s="101">
        <f>IF(ISNUMBER(jaar_zip[[#This Row],[graaddagen]]),IF(OR(MONTH(jaar_zip[[#This Row],[Datum]])=1,MONTH(jaar_zip[[#This Row],[Datum]])=2,MONTH(jaar_zip[[#This Row],[Datum]])=11,MONTH(jaar_zip[[#This Row],[Datum]])=12),1.1,IF(OR(MONTH(jaar_zip[[#This Row],[Datum]])=3,MONTH(jaar_zip[[#This Row],[Datum]])=10),1,0.8))*jaar_zip[[#This Row],[graaddagen]],"")</f>
        <v>7.92</v>
      </c>
      <c r="O3541" s="101">
        <f>IF(ISNUMBER(jaar_zip[[#This Row],[etmaaltemperatuur]]),IF(jaar_zip[[#This Row],[etmaaltemperatuur]]&gt;stookgrens,jaar_zip[[#This Row],[etmaaltemperatuur]]-stookgrens,0),"")</f>
        <v>0</v>
      </c>
    </row>
    <row r="3542" spans="1:15" x14ac:dyDescent="0.3">
      <c r="A3542">
        <v>370</v>
      </c>
      <c r="B3542">
        <v>20240103</v>
      </c>
      <c r="C3542">
        <v>7.8</v>
      </c>
      <c r="D3542">
        <v>9.3000000000000007</v>
      </c>
      <c r="E3542">
        <v>190</v>
      </c>
      <c r="F3542">
        <v>22.8</v>
      </c>
      <c r="G3542">
        <v>991.3</v>
      </c>
      <c r="H3542">
        <v>86</v>
      </c>
      <c r="I3542" s="101" t="s">
        <v>41</v>
      </c>
      <c r="J3542" s="1">
        <f>DATEVALUE(RIGHT(jaar_zip[[#This Row],[YYYYMMDD]],2)&amp;"-"&amp;MID(jaar_zip[[#This Row],[YYYYMMDD]],5,2)&amp;"-"&amp;LEFT(jaar_zip[[#This Row],[YYYYMMDD]],4))</f>
        <v>45294</v>
      </c>
      <c r="K3542" s="101" t="str">
        <f>IF(AND(VALUE(MONTH(jaar_zip[[#This Row],[Datum]]))=1,VALUE(WEEKNUM(jaar_zip[[#This Row],[Datum]],21))&gt;51),RIGHT(YEAR(jaar_zip[[#This Row],[Datum]])-1,2),RIGHT(YEAR(jaar_zip[[#This Row],[Datum]]),2))&amp;"-"&amp; TEXT(WEEKNUM(jaar_zip[[#This Row],[Datum]],21),"00")</f>
        <v>24-01</v>
      </c>
      <c r="L3542" s="101">
        <f>MONTH(jaar_zip[[#This Row],[Datum]])</f>
        <v>1</v>
      </c>
      <c r="M3542" s="101">
        <f>IF(ISNUMBER(jaar_zip[[#This Row],[etmaaltemperatuur]]),IF(jaar_zip[[#This Row],[etmaaltemperatuur]]&lt;stookgrens,stookgrens-jaar_zip[[#This Row],[etmaaltemperatuur]],0),"")</f>
        <v>8.6999999999999993</v>
      </c>
      <c r="N3542" s="101">
        <f>IF(ISNUMBER(jaar_zip[[#This Row],[graaddagen]]),IF(OR(MONTH(jaar_zip[[#This Row],[Datum]])=1,MONTH(jaar_zip[[#This Row],[Datum]])=2,MONTH(jaar_zip[[#This Row],[Datum]])=11,MONTH(jaar_zip[[#This Row],[Datum]])=12),1.1,IF(OR(MONTH(jaar_zip[[#This Row],[Datum]])=3,MONTH(jaar_zip[[#This Row],[Datum]])=10),1,0.8))*jaar_zip[[#This Row],[graaddagen]],"")</f>
        <v>9.57</v>
      </c>
      <c r="O3542" s="101">
        <f>IF(ISNUMBER(jaar_zip[[#This Row],[etmaaltemperatuur]]),IF(jaar_zip[[#This Row],[etmaaltemperatuur]]&gt;stookgrens,jaar_zip[[#This Row],[etmaaltemperatuur]]-stookgrens,0),"")</f>
        <v>0</v>
      </c>
    </row>
    <row r="3543" spans="1:15" x14ac:dyDescent="0.3">
      <c r="A3543">
        <v>370</v>
      </c>
      <c r="B3543">
        <v>20240104</v>
      </c>
      <c r="C3543">
        <v>4.0999999999999996</v>
      </c>
      <c r="D3543">
        <v>7.9</v>
      </c>
      <c r="E3543">
        <v>157</v>
      </c>
      <c r="F3543">
        <v>6</v>
      </c>
      <c r="G3543">
        <v>1001.9</v>
      </c>
      <c r="H3543">
        <v>90</v>
      </c>
      <c r="I3543" s="101" t="s">
        <v>41</v>
      </c>
      <c r="J3543" s="1">
        <f>DATEVALUE(RIGHT(jaar_zip[[#This Row],[YYYYMMDD]],2)&amp;"-"&amp;MID(jaar_zip[[#This Row],[YYYYMMDD]],5,2)&amp;"-"&amp;LEFT(jaar_zip[[#This Row],[YYYYMMDD]],4))</f>
        <v>45295</v>
      </c>
      <c r="K3543" s="101" t="str">
        <f>IF(AND(VALUE(MONTH(jaar_zip[[#This Row],[Datum]]))=1,VALUE(WEEKNUM(jaar_zip[[#This Row],[Datum]],21))&gt;51),RIGHT(YEAR(jaar_zip[[#This Row],[Datum]])-1,2),RIGHT(YEAR(jaar_zip[[#This Row],[Datum]]),2))&amp;"-"&amp; TEXT(WEEKNUM(jaar_zip[[#This Row],[Datum]],21),"00")</f>
        <v>24-01</v>
      </c>
      <c r="L3543" s="101">
        <f>MONTH(jaar_zip[[#This Row],[Datum]])</f>
        <v>1</v>
      </c>
      <c r="M3543" s="101">
        <f>IF(ISNUMBER(jaar_zip[[#This Row],[etmaaltemperatuur]]),IF(jaar_zip[[#This Row],[etmaaltemperatuur]]&lt;stookgrens,stookgrens-jaar_zip[[#This Row],[etmaaltemperatuur]],0),"")</f>
        <v>10.1</v>
      </c>
      <c r="N3543" s="101">
        <f>IF(ISNUMBER(jaar_zip[[#This Row],[graaddagen]]),IF(OR(MONTH(jaar_zip[[#This Row],[Datum]])=1,MONTH(jaar_zip[[#This Row],[Datum]])=2,MONTH(jaar_zip[[#This Row],[Datum]])=11,MONTH(jaar_zip[[#This Row],[Datum]])=12),1.1,IF(OR(MONTH(jaar_zip[[#This Row],[Datum]])=3,MONTH(jaar_zip[[#This Row],[Datum]])=10),1,0.8))*jaar_zip[[#This Row],[graaddagen]],"")</f>
        <v>11.110000000000001</v>
      </c>
      <c r="O3543" s="101">
        <f>IF(ISNUMBER(jaar_zip[[#This Row],[etmaaltemperatuur]]),IF(jaar_zip[[#This Row],[etmaaltemperatuur]]&gt;stookgrens,jaar_zip[[#This Row],[etmaaltemperatuur]]-stookgrens,0),"")</f>
        <v>0</v>
      </c>
    </row>
    <row r="3544" spans="1:15" x14ac:dyDescent="0.3">
      <c r="A3544">
        <v>370</v>
      </c>
      <c r="B3544">
        <v>20240105</v>
      </c>
      <c r="C3544">
        <v>6.2</v>
      </c>
      <c r="D3544">
        <v>7.3</v>
      </c>
      <c r="E3544">
        <v>85</v>
      </c>
      <c r="F3544">
        <v>1.9</v>
      </c>
      <c r="G3544">
        <v>998</v>
      </c>
      <c r="H3544">
        <v>88</v>
      </c>
      <c r="I3544" s="101" t="s">
        <v>41</v>
      </c>
      <c r="J3544" s="1">
        <f>DATEVALUE(RIGHT(jaar_zip[[#This Row],[YYYYMMDD]],2)&amp;"-"&amp;MID(jaar_zip[[#This Row],[YYYYMMDD]],5,2)&amp;"-"&amp;LEFT(jaar_zip[[#This Row],[YYYYMMDD]],4))</f>
        <v>45296</v>
      </c>
      <c r="K3544" s="101" t="str">
        <f>IF(AND(VALUE(MONTH(jaar_zip[[#This Row],[Datum]]))=1,VALUE(WEEKNUM(jaar_zip[[#This Row],[Datum]],21))&gt;51),RIGHT(YEAR(jaar_zip[[#This Row],[Datum]])-1,2),RIGHT(YEAR(jaar_zip[[#This Row],[Datum]]),2))&amp;"-"&amp; TEXT(WEEKNUM(jaar_zip[[#This Row],[Datum]],21),"00")</f>
        <v>24-01</v>
      </c>
      <c r="L3544" s="101">
        <f>MONTH(jaar_zip[[#This Row],[Datum]])</f>
        <v>1</v>
      </c>
      <c r="M3544" s="101">
        <f>IF(ISNUMBER(jaar_zip[[#This Row],[etmaaltemperatuur]]),IF(jaar_zip[[#This Row],[etmaaltemperatuur]]&lt;stookgrens,stookgrens-jaar_zip[[#This Row],[etmaaltemperatuur]],0),"")</f>
        <v>10.7</v>
      </c>
      <c r="N3544" s="101">
        <f>IF(ISNUMBER(jaar_zip[[#This Row],[graaddagen]]),IF(OR(MONTH(jaar_zip[[#This Row],[Datum]])=1,MONTH(jaar_zip[[#This Row],[Datum]])=2,MONTH(jaar_zip[[#This Row],[Datum]])=11,MONTH(jaar_zip[[#This Row],[Datum]])=12),1.1,IF(OR(MONTH(jaar_zip[[#This Row],[Datum]])=3,MONTH(jaar_zip[[#This Row],[Datum]])=10),1,0.8))*jaar_zip[[#This Row],[graaddagen]],"")</f>
        <v>11.77</v>
      </c>
      <c r="O3544" s="101">
        <f>IF(ISNUMBER(jaar_zip[[#This Row],[etmaaltemperatuur]]),IF(jaar_zip[[#This Row],[etmaaltemperatuur]]&gt;stookgrens,jaar_zip[[#This Row],[etmaaltemperatuur]]-stookgrens,0),"")</f>
        <v>0</v>
      </c>
    </row>
    <row r="3545" spans="1:15" x14ac:dyDescent="0.3">
      <c r="A3545">
        <v>370</v>
      </c>
      <c r="B3545">
        <v>20240106</v>
      </c>
      <c r="C3545">
        <v>3.8</v>
      </c>
      <c r="D3545">
        <v>3.6</v>
      </c>
      <c r="E3545">
        <v>92</v>
      </c>
      <c r="F3545">
        <v>-0.1</v>
      </c>
      <c r="G3545">
        <v>1011.4</v>
      </c>
      <c r="H3545">
        <v>86</v>
      </c>
      <c r="I3545" s="101" t="s">
        <v>41</v>
      </c>
      <c r="J3545" s="1">
        <f>DATEVALUE(RIGHT(jaar_zip[[#This Row],[YYYYMMDD]],2)&amp;"-"&amp;MID(jaar_zip[[#This Row],[YYYYMMDD]],5,2)&amp;"-"&amp;LEFT(jaar_zip[[#This Row],[YYYYMMDD]],4))</f>
        <v>45297</v>
      </c>
      <c r="K3545" s="101" t="str">
        <f>IF(AND(VALUE(MONTH(jaar_zip[[#This Row],[Datum]]))=1,VALUE(WEEKNUM(jaar_zip[[#This Row],[Datum]],21))&gt;51),RIGHT(YEAR(jaar_zip[[#This Row],[Datum]])-1,2),RIGHT(YEAR(jaar_zip[[#This Row],[Datum]]),2))&amp;"-"&amp; TEXT(WEEKNUM(jaar_zip[[#This Row],[Datum]],21),"00")</f>
        <v>24-01</v>
      </c>
      <c r="L3545" s="101">
        <f>MONTH(jaar_zip[[#This Row],[Datum]])</f>
        <v>1</v>
      </c>
      <c r="M3545" s="101">
        <f>IF(ISNUMBER(jaar_zip[[#This Row],[etmaaltemperatuur]]),IF(jaar_zip[[#This Row],[etmaaltemperatuur]]&lt;stookgrens,stookgrens-jaar_zip[[#This Row],[etmaaltemperatuur]],0),"")</f>
        <v>14.4</v>
      </c>
      <c r="N3545" s="101">
        <f>IF(ISNUMBER(jaar_zip[[#This Row],[graaddagen]]),IF(OR(MONTH(jaar_zip[[#This Row],[Datum]])=1,MONTH(jaar_zip[[#This Row],[Datum]])=2,MONTH(jaar_zip[[#This Row],[Datum]])=11,MONTH(jaar_zip[[#This Row],[Datum]])=12),1.1,IF(OR(MONTH(jaar_zip[[#This Row],[Datum]])=3,MONTH(jaar_zip[[#This Row],[Datum]])=10),1,0.8))*jaar_zip[[#This Row],[graaddagen]],"")</f>
        <v>15.840000000000002</v>
      </c>
      <c r="O3545" s="101">
        <f>IF(ISNUMBER(jaar_zip[[#This Row],[etmaaltemperatuur]]),IF(jaar_zip[[#This Row],[etmaaltemperatuur]]&gt;stookgrens,jaar_zip[[#This Row],[etmaaltemperatuur]]-stookgrens,0),"")</f>
        <v>0</v>
      </c>
    </row>
    <row r="3546" spans="1:15" x14ac:dyDescent="0.3">
      <c r="A3546">
        <v>370</v>
      </c>
      <c r="B3546">
        <v>20240107</v>
      </c>
      <c r="C3546">
        <v>5.5</v>
      </c>
      <c r="D3546">
        <v>-0.2</v>
      </c>
      <c r="E3546">
        <v>109</v>
      </c>
      <c r="F3546">
        <v>-0.1</v>
      </c>
      <c r="G3546">
        <v>1024.3</v>
      </c>
      <c r="H3546">
        <v>80</v>
      </c>
      <c r="I3546" s="101" t="s">
        <v>41</v>
      </c>
      <c r="J3546" s="1">
        <f>DATEVALUE(RIGHT(jaar_zip[[#This Row],[YYYYMMDD]],2)&amp;"-"&amp;MID(jaar_zip[[#This Row],[YYYYMMDD]],5,2)&amp;"-"&amp;LEFT(jaar_zip[[#This Row],[YYYYMMDD]],4))</f>
        <v>45298</v>
      </c>
      <c r="K3546" s="101" t="str">
        <f>IF(AND(VALUE(MONTH(jaar_zip[[#This Row],[Datum]]))=1,VALUE(WEEKNUM(jaar_zip[[#This Row],[Datum]],21))&gt;51),RIGHT(YEAR(jaar_zip[[#This Row],[Datum]])-1,2),RIGHT(YEAR(jaar_zip[[#This Row],[Datum]]),2))&amp;"-"&amp; TEXT(WEEKNUM(jaar_zip[[#This Row],[Datum]],21),"00")</f>
        <v>24-01</v>
      </c>
      <c r="L3546" s="101">
        <f>MONTH(jaar_zip[[#This Row],[Datum]])</f>
        <v>1</v>
      </c>
      <c r="M3546" s="101">
        <f>IF(ISNUMBER(jaar_zip[[#This Row],[etmaaltemperatuur]]),IF(jaar_zip[[#This Row],[etmaaltemperatuur]]&lt;stookgrens,stookgrens-jaar_zip[[#This Row],[etmaaltemperatuur]],0),"")</f>
        <v>18.2</v>
      </c>
      <c r="N3546" s="101">
        <f>IF(ISNUMBER(jaar_zip[[#This Row],[graaddagen]]),IF(OR(MONTH(jaar_zip[[#This Row],[Datum]])=1,MONTH(jaar_zip[[#This Row],[Datum]])=2,MONTH(jaar_zip[[#This Row],[Datum]])=11,MONTH(jaar_zip[[#This Row],[Datum]])=12),1.1,IF(OR(MONTH(jaar_zip[[#This Row],[Datum]])=3,MONTH(jaar_zip[[#This Row],[Datum]])=10),1,0.8))*jaar_zip[[#This Row],[graaddagen]],"")</f>
        <v>20.02</v>
      </c>
      <c r="O3546" s="101">
        <f>IF(ISNUMBER(jaar_zip[[#This Row],[etmaaltemperatuur]]),IF(jaar_zip[[#This Row],[etmaaltemperatuur]]&gt;stookgrens,jaar_zip[[#This Row],[etmaaltemperatuur]]-stookgrens,0),"")</f>
        <v>0</v>
      </c>
    </row>
    <row r="3547" spans="1:15" x14ac:dyDescent="0.3">
      <c r="A3547">
        <v>370</v>
      </c>
      <c r="B3547">
        <v>20240108</v>
      </c>
      <c r="C3547">
        <v>6.5</v>
      </c>
      <c r="D3547">
        <v>-2.1</v>
      </c>
      <c r="E3547">
        <v>267</v>
      </c>
      <c r="F3547">
        <v>-0.1</v>
      </c>
      <c r="G3547">
        <v>1031.4000000000001</v>
      </c>
      <c r="H3547">
        <v>62</v>
      </c>
      <c r="I3547" s="101" t="s">
        <v>41</v>
      </c>
      <c r="J3547" s="1">
        <f>DATEVALUE(RIGHT(jaar_zip[[#This Row],[YYYYMMDD]],2)&amp;"-"&amp;MID(jaar_zip[[#This Row],[YYYYMMDD]],5,2)&amp;"-"&amp;LEFT(jaar_zip[[#This Row],[YYYYMMDD]],4))</f>
        <v>45299</v>
      </c>
      <c r="K3547" s="101" t="str">
        <f>IF(AND(VALUE(MONTH(jaar_zip[[#This Row],[Datum]]))=1,VALUE(WEEKNUM(jaar_zip[[#This Row],[Datum]],21))&gt;51),RIGHT(YEAR(jaar_zip[[#This Row],[Datum]])-1,2),RIGHT(YEAR(jaar_zip[[#This Row],[Datum]]),2))&amp;"-"&amp; TEXT(WEEKNUM(jaar_zip[[#This Row],[Datum]],21),"00")</f>
        <v>24-02</v>
      </c>
      <c r="L3547" s="101">
        <f>MONTH(jaar_zip[[#This Row],[Datum]])</f>
        <v>1</v>
      </c>
      <c r="M3547" s="101">
        <f>IF(ISNUMBER(jaar_zip[[#This Row],[etmaaltemperatuur]]),IF(jaar_zip[[#This Row],[etmaaltemperatuur]]&lt;stookgrens,stookgrens-jaar_zip[[#This Row],[etmaaltemperatuur]],0),"")</f>
        <v>20.100000000000001</v>
      </c>
      <c r="N3547" s="101">
        <f>IF(ISNUMBER(jaar_zip[[#This Row],[graaddagen]]),IF(OR(MONTH(jaar_zip[[#This Row],[Datum]])=1,MONTH(jaar_zip[[#This Row],[Datum]])=2,MONTH(jaar_zip[[#This Row],[Datum]])=11,MONTH(jaar_zip[[#This Row],[Datum]])=12),1.1,IF(OR(MONTH(jaar_zip[[#This Row],[Datum]])=3,MONTH(jaar_zip[[#This Row],[Datum]])=10),1,0.8))*jaar_zip[[#This Row],[graaddagen]],"")</f>
        <v>22.110000000000003</v>
      </c>
      <c r="O3547" s="101">
        <f>IF(ISNUMBER(jaar_zip[[#This Row],[etmaaltemperatuur]]),IF(jaar_zip[[#This Row],[etmaaltemperatuur]]&gt;stookgrens,jaar_zip[[#This Row],[etmaaltemperatuur]]-stookgrens,0),"")</f>
        <v>0</v>
      </c>
    </row>
    <row r="3548" spans="1:15" x14ac:dyDescent="0.3">
      <c r="A3548">
        <v>370</v>
      </c>
      <c r="B3548">
        <v>20240109</v>
      </c>
      <c r="C3548">
        <v>5.5</v>
      </c>
      <c r="D3548">
        <v>-3.4</v>
      </c>
      <c r="E3548">
        <v>501</v>
      </c>
      <c r="F3548">
        <v>0</v>
      </c>
      <c r="G3548">
        <v>1032.2</v>
      </c>
      <c r="H3548">
        <v>55</v>
      </c>
      <c r="I3548" s="101" t="s">
        <v>41</v>
      </c>
      <c r="J3548" s="1">
        <f>DATEVALUE(RIGHT(jaar_zip[[#This Row],[YYYYMMDD]],2)&amp;"-"&amp;MID(jaar_zip[[#This Row],[YYYYMMDD]],5,2)&amp;"-"&amp;LEFT(jaar_zip[[#This Row],[YYYYMMDD]],4))</f>
        <v>45300</v>
      </c>
      <c r="K3548" s="101" t="str">
        <f>IF(AND(VALUE(MONTH(jaar_zip[[#This Row],[Datum]]))=1,VALUE(WEEKNUM(jaar_zip[[#This Row],[Datum]],21))&gt;51),RIGHT(YEAR(jaar_zip[[#This Row],[Datum]])-1,2),RIGHT(YEAR(jaar_zip[[#This Row],[Datum]]),2))&amp;"-"&amp; TEXT(WEEKNUM(jaar_zip[[#This Row],[Datum]],21),"00")</f>
        <v>24-02</v>
      </c>
      <c r="L3548" s="101">
        <f>MONTH(jaar_zip[[#This Row],[Datum]])</f>
        <v>1</v>
      </c>
      <c r="M3548" s="101">
        <f>IF(ISNUMBER(jaar_zip[[#This Row],[etmaaltemperatuur]]),IF(jaar_zip[[#This Row],[etmaaltemperatuur]]&lt;stookgrens,stookgrens-jaar_zip[[#This Row],[etmaaltemperatuur]],0),"")</f>
        <v>21.4</v>
      </c>
      <c r="N3548" s="101">
        <f>IF(ISNUMBER(jaar_zip[[#This Row],[graaddagen]]),IF(OR(MONTH(jaar_zip[[#This Row],[Datum]])=1,MONTH(jaar_zip[[#This Row],[Datum]])=2,MONTH(jaar_zip[[#This Row],[Datum]])=11,MONTH(jaar_zip[[#This Row],[Datum]])=12),1.1,IF(OR(MONTH(jaar_zip[[#This Row],[Datum]])=3,MONTH(jaar_zip[[#This Row],[Datum]])=10),1,0.8))*jaar_zip[[#This Row],[graaddagen]],"")</f>
        <v>23.54</v>
      </c>
      <c r="O3548" s="101">
        <f>IF(ISNUMBER(jaar_zip[[#This Row],[etmaaltemperatuur]]),IF(jaar_zip[[#This Row],[etmaaltemperatuur]]&gt;stookgrens,jaar_zip[[#This Row],[etmaaltemperatuur]]-stookgrens,0),"")</f>
        <v>0</v>
      </c>
    </row>
    <row r="3549" spans="1:15" x14ac:dyDescent="0.3">
      <c r="A3549">
        <v>370</v>
      </c>
      <c r="B3549">
        <v>20240110</v>
      </c>
      <c r="C3549">
        <v>3</v>
      </c>
      <c r="D3549">
        <v>-4.3</v>
      </c>
      <c r="E3549">
        <v>447</v>
      </c>
      <c r="F3549">
        <v>0</v>
      </c>
      <c r="G3549">
        <v>1030</v>
      </c>
      <c r="H3549">
        <v>62</v>
      </c>
      <c r="I3549" s="101" t="s">
        <v>41</v>
      </c>
      <c r="J3549" s="1">
        <f>DATEVALUE(RIGHT(jaar_zip[[#This Row],[YYYYMMDD]],2)&amp;"-"&amp;MID(jaar_zip[[#This Row],[YYYYMMDD]],5,2)&amp;"-"&amp;LEFT(jaar_zip[[#This Row],[YYYYMMDD]],4))</f>
        <v>45301</v>
      </c>
      <c r="K3549" s="101" t="str">
        <f>IF(AND(VALUE(MONTH(jaar_zip[[#This Row],[Datum]]))=1,VALUE(WEEKNUM(jaar_zip[[#This Row],[Datum]],21))&gt;51),RIGHT(YEAR(jaar_zip[[#This Row],[Datum]])-1,2),RIGHT(YEAR(jaar_zip[[#This Row],[Datum]]),2))&amp;"-"&amp; TEXT(WEEKNUM(jaar_zip[[#This Row],[Datum]],21),"00")</f>
        <v>24-02</v>
      </c>
      <c r="L3549" s="101">
        <f>MONTH(jaar_zip[[#This Row],[Datum]])</f>
        <v>1</v>
      </c>
      <c r="M3549" s="101">
        <f>IF(ISNUMBER(jaar_zip[[#This Row],[etmaaltemperatuur]]),IF(jaar_zip[[#This Row],[etmaaltemperatuur]]&lt;stookgrens,stookgrens-jaar_zip[[#This Row],[etmaaltemperatuur]],0),"")</f>
        <v>22.3</v>
      </c>
      <c r="N3549" s="101">
        <f>IF(ISNUMBER(jaar_zip[[#This Row],[graaddagen]]),IF(OR(MONTH(jaar_zip[[#This Row],[Datum]])=1,MONTH(jaar_zip[[#This Row],[Datum]])=2,MONTH(jaar_zip[[#This Row],[Datum]])=11,MONTH(jaar_zip[[#This Row],[Datum]])=12),1.1,IF(OR(MONTH(jaar_zip[[#This Row],[Datum]])=3,MONTH(jaar_zip[[#This Row],[Datum]])=10),1,0.8))*jaar_zip[[#This Row],[graaddagen]],"")</f>
        <v>24.53</v>
      </c>
      <c r="O3549" s="101">
        <f>IF(ISNUMBER(jaar_zip[[#This Row],[etmaaltemperatuur]]),IF(jaar_zip[[#This Row],[etmaaltemperatuur]]&gt;stookgrens,jaar_zip[[#This Row],[etmaaltemperatuur]]-stookgrens,0),"")</f>
        <v>0</v>
      </c>
    </row>
    <row r="3550" spans="1:15" x14ac:dyDescent="0.3">
      <c r="A3550">
        <v>370</v>
      </c>
      <c r="B3550">
        <v>20240111</v>
      </c>
      <c r="C3550">
        <v>2.2000000000000002</v>
      </c>
      <c r="D3550">
        <v>-3</v>
      </c>
      <c r="E3550">
        <v>501</v>
      </c>
      <c r="F3550">
        <v>0</v>
      </c>
      <c r="G3550">
        <v>1034.0999999999999</v>
      </c>
      <c r="H3550">
        <v>83</v>
      </c>
      <c r="I3550" s="101" t="s">
        <v>41</v>
      </c>
      <c r="J3550" s="1">
        <f>DATEVALUE(RIGHT(jaar_zip[[#This Row],[YYYYMMDD]],2)&amp;"-"&amp;MID(jaar_zip[[#This Row],[YYYYMMDD]],5,2)&amp;"-"&amp;LEFT(jaar_zip[[#This Row],[YYYYMMDD]],4))</f>
        <v>45302</v>
      </c>
      <c r="K3550" s="101" t="str">
        <f>IF(AND(VALUE(MONTH(jaar_zip[[#This Row],[Datum]]))=1,VALUE(WEEKNUM(jaar_zip[[#This Row],[Datum]],21))&gt;51),RIGHT(YEAR(jaar_zip[[#This Row],[Datum]])-1,2),RIGHT(YEAR(jaar_zip[[#This Row],[Datum]]),2))&amp;"-"&amp; TEXT(WEEKNUM(jaar_zip[[#This Row],[Datum]],21),"00")</f>
        <v>24-02</v>
      </c>
      <c r="L3550" s="101">
        <f>MONTH(jaar_zip[[#This Row],[Datum]])</f>
        <v>1</v>
      </c>
      <c r="M3550" s="101">
        <f>IF(ISNUMBER(jaar_zip[[#This Row],[etmaaltemperatuur]]),IF(jaar_zip[[#This Row],[etmaaltemperatuur]]&lt;stookgrens,stookgrens-jaar_zip[[#This Row],[etmaaltemperatuur]],0),"")</f>
        <v>21</v>
      </c>
      <c r="N3550" s="101">
        <f>IF(ISNUMBER(jaar_zip[[#This Row],[graaddagen]]),IF(OR(MONTH(jaar_zip[[#This Row],[Datum]])=1,MONTH(jaar_zip[[#This Row],[Datum]])=2,MONTH(jaar_zip[[#This Row],[Datum]])=11,MONTH(jaar_zip[[#This Row],[Datum]])=12),1.1,IF(OR(MONTH(jaar_zip[[#This Row],[Datum]])=3,MONTH(jaar_zip[[#This Row],[Datum]])=10),1,0.8))*jaar_zip[[#This Row],[graaddagen]],"")</f>
        <v>23.1</v>
      </c>
      <c r="O3550" s="101">
        <f>IF(ISNUMBER(jaar_zip[[#This Row],[etmaaltemperatuur]]),IF(jaar_zip[[#This Row],[etmaaltemperatuur]]&gt;stookgrens,jaar_zip[[#This Row],[etmaaltemperatuur]]-stookgrens,0),"")</f>
        <v>0</v>
      </c>
    </row>
    <row r="3551" spans="1:15" x14ac:dyDescent="0.3">
      <c r="A3551">
        <v>370</v>
      </c>
      <c r="B3551">
        <v>20240112</v>
      </c>
      <c r="C3551">
        <v>1.5</v>
      </c>
      <c r="D3551">
        <v>1.6</v>
      </c>
      <c r="E3551">
        <v>130</v>
      </c>
      <c r="F3551">
        <v>0</v>
      </c>
      <c r="G3551">
        <v>1032.9000000000001</v>
      </c>
      <c r="H3551">
        <v>91</v>
      </c>
      <c r="I3551" s="101" t="s">
        <v>41</v>
      </c>
      <c r="J3551" s="1">
        <f>DATEVALUE(RIGHT(jaar_zip[[#This Row],[YYYYMMDD]],2)&amp;"-"&amp;MID(jaar_zip[[#This Row],[YYYYMMDD]],5,2)&amp;"-"&amp;LEFT(jaar_zip[[#This Row],[YYYYMMDD]],4))</f>
        <v>45303</v>
      </c>
      <c r="K3551" s="101" t="str">
        <f>IF(AND(VALUE(MONTH(jaar_zip[[#This Row],[Datum]]))=1,VALUE(WEEKNUM(jaar_zip[[#This Row],[Datum]],21))&gt;51),RIGHT(YEAR(jaar_zip[[#This Row],[Datum]])-1,2),RIGHT(YEAR(jaar_zip[[#This Row],[Datum]]),2))&amp;"-"&amp; TEXT(WEEKNUM(jaar_zip[[#This Row],[Datum]],21),"00")</f>
        <v>24-02</v>
      </c>
      <c r="L3551" s="101">
        <f>MONTH(jaar_zip[[#This Row],[Datum]])</f>
        <v>1</v>
      </c>
      <c r="M3551" s="101">
        <f>IF(ISNUMBER(jaar_zip[[#This Row],[etmaaltemperatuur]]),IF(jaar_zip[[#This Row],[etmaaltemperatuur]]&lt;stookgrens,stookgrens-jaar_zip[[#This Row],[etmaaltemperatuur]],0),"")</f>
        <v>16.399999999999999</v>
      </c>
      <c r="N3551" s="101">
        <f>IF(ISNUMBER(jaar_zip[[#This Row],[graaddagen]]),IF(OR(MONTH(jaar_zip[[#This Row],[Datum]])=1,MONTH(jaar_zip[[#This Row],[Datum]])=2,MONTH(jaar_zip[[#This Row],[Datum]])=11,MONTH(jaar_zip[[#This Row],[Datum]])=12),1.1,IF(OR(MONTH(jaar_zip[[#This Row],[Datum]])=3,MONTH(jaar_zip[[#This Row],[Datum]])=10),1,0.8))*jaar_zip[[#This Row],[graaddagen]],"")</f>
        <v>18.04</v>
      </c>
      <c r="O3551" s="101">
        <f>IF(ISNUMBER(jaar_zip[[#This Row],[etmaaltemperatuur]]),IF(jaar_zip[[#This Row],[etmaaltemperatuur]]&gt;stookgrens,jaar_zip[[#This Row],[etmaaltemperatuur]]-stookgrens,0),"")</f>
        <v>0</v>
      </c>
    </row>
    <row r="3552" spans="1:15" x14ac:dyDescent="0.3">
      <c r="A3552">
        <v>370</v>
      </c>
      <c r="B3552">
        <v>20240113</v>
      </c>
      <c r="C3552">
        <v>4.0999999999999996</v>
      </c>
      <c r="D3552">
        <v>2.4</v>
      </c>
      <c r="E3552">
        <v>50</v>
      </c>
      <c r="F3552">
        <v>0.1</v>
      </c>
      <c r="G3552">
        <v>1022.9</v>
      </c>
      <c r="H3552">
        <v>93</v>
      </c>
      <c r="I3552" s="101" t="s">
        <v>41</v>
      </c>
      <c r="J3552" s="1">
        <f>DATEVALUE(RIGHT(jaar_zip[[#This Row],[YYYYMMDD]],2)&amp;"-"&amp;MID(jaar_zip[[#This Row],[YYYYMMDD]],5,2)&amp;"-"&amp;LEFT(jaar_zip[[#This Row],[YYYYMMDD]],4))</f>
        <v>45304</v>
      </c>
      <c r="K3552" s="101" t="str">
        <f>IF(AND(VALUE(MONTH(jaar_zip[[#This Row],[Datum]]))=1,VALUE(WEEKNUM(jaar_zip[[#This Row],[Datum]],21))&gt;51),RIGHT(YEAR(jaar_zip[[#This Row],[Datum]])-1,2),RIGHT(YEAR(jaar_zip[[#This Row],[Datum]]),2))&amp;"-"&amp; TEXT(WEEKNUM(jaar_zip[[#This Row],[Datum]],21),"00")</f>
        <v>24-02</v>
      </c>
      <c r="L3552" s="101">
        <f>MONTH(jaar_zip[[#This Row],[Datum]])</f>
        <v>1</v>
      </c>
      <c r="M3552" s="101">
        <f>IF(ISNUMBER(jaar_zip[[#This Row],[etmaaltemperatuur]]),IF(jaar_zip[[#This Row],[etmaaltemperatuur]]&lt;stookgrens,stookgrens-jaar_zip[[#This Row],[etmaaltemperatuur]],0),"")</f>
        <v>15.6</v>
      </c>
      <c r="N3552" s="101">
        <f>IF(ISNUMBER(jaar_zip[[#This Row],[graaddagen]]),IF(OR(MONTH(jaar_zip[[#This Row],[Datum]])=1,MONTH(jaar_zip[[#This Row],[Datum]])=2,MONTH(jaar_zip[[#This Row],[Datum]])=11,MONTH(jaar_zip[[#This Row],[Datum]])=12),1.1,IF(OR(MONTH(jaar_zip[[#This Row],[Datum]])=3,MONTH(jaar_zip[[#This Row],[Datum]])=10),1,0.8))*jaar_zip[[#This Row],[graaddagen]],"")</f>
        <v>17.16</v>
      </c>
      <c r="O3552" s="101">
        <f>IF(ISNUMBER(jaar_zip[[#This Row],[etmaaltemperatuur]]),IF(jaar_zip[[#This Row],[etmaaltemperatuur]]&gt;stookgrens,jaar_zip[[#This Row],[etmaaltemperatuur]]-stookgrens,0),"")</f>
        <v>0</v>
      </c>
    </row>
    <row r="3553" spans="1:15" x14ac:dyDescent="0.3">
      <c r="A3553">
        <v>370</v>
      </c>
      <c r="B3553">
        <v>20240114</v>
      </c>
      <c r="C3553">
        <v>5.4</v>
      </c>
      <c r="D3553">
        <v>0.8</v>
      </c>
      <c r="E3553">
        <v>91</v>
      </c>
      <c r="F3553">
        <v>3.7</v>
      </c>
      <c r="G3553">
        <v>1010.1</v>
      </c>
      <c r="H3553">
        <v>94</v>
      </c>
      <c r="I3553" s="101" t="s">
        <v>41</v>
      </c>
      <c r="J3553" s="1">
        <f>DATEVALUE(RIGHT(jaar_zip[[#This Row],[YYYYMMDD]],2)&amp;"-"&amp;MID(jaar_zip[[#This Row],[YYYYMMDD]],5,2)&amp;"-"&amp;LEFT(jaar_zip[[#This Row],[YYYYMMDD]],4))</f>
        <v>45305</v>
      </c>
      <c r="K3553" s="101" t="str">
        <f>IF(AND(VALUE(MONTH(jaar_zip[[#This Row],[Datum]]))=1,VALUE(WEEKNUM(jaar_zip[[#This Row],[Datum]],21))&gt;51),RIGHT(YEAR(jaar_zip[[#This Row],[Datum]])-1,2),RIGHT(YEAR(jaar_zip[[#This Row],[Datum]]),2))&amp;"-"&amp; TEXT(WEEKNUM(jaar_zip[[#This Row],[Datum]],21),"00")</f>
        <v>24-02</v>
      </c>
      <c r="L3553" s="101">
        <f>MONTH(jaar_zip[[#This Row],[Datum]])</f>
        <v>1</v>
      </c>
      <c r="M3553" s="101">
        <f>IF(ISNUMBER(jaar_zip[[#This Row],[etmaaltemperatuur]]),IF(jaar_zip[[#This Row],[etmaaltemperatuur]]&lt;stookgrens,stookgrens-jaar_zip[[#This Row],[etmaaltemperatuur]],0),"")</f>
        <v>17.2</v>
      </c>
      <c r="N3553" s="101">
        <f>IF(ISNUMBER(jaar_zip[[#This Row],[graaddagen]]),IF(OR(MONTH(jaar_zip[[#This Row],[Datum]])=1,MONTH(jaar_zip[[#This Row],[Datum]])=2,MONTH(jaar_zip[[#This Row],[Datum]])=11,MONTH(jaar_zip[[#This Row],[Datum]])=12),1.1,IF(OR(MONTH(jaar_zip[[#This Row],[Datum]])=3,MONTH(jaar_zip[[#This Row],[Datum]])=10),1,0.8))*jaar_zip[[#This Row],[graaddagen]],"")</f>
        <v>18.920000000000002</v>
      </c>
      <c r="O3553" s="101">
        <f>IF(ISNUMBER(jaar_zip[[#This Row],[etmaaltemperatuur]]),IF(jaar_zip[[#This Row],[etmaaltemperatuur]]&gt;stookgrens,jaar_zip[[#This Row],[etmaaltemperatuur]]-stookgrens,0),"")</f>
        <v>0</v>
      </c>
    </row>
    <row r="3554" spans="1:15" x14ac:dyDescent="0.3">
      <c r="A3554">
        <v>370</v>
      </c>
      <c r="B3554">
        <v>20240115</v>
      </c>
      <c r="C3554">
        <v>4.5</v>
      </c>
      <c r="D3554">
        <v>0.7</v>
      </c>
      <c r="E3554">
        <v>211</v>
      </c>
      <c r="F3554">
        <v>6.6</v>
      </c>
      <c r="G3554">
        <v>1005.2</v>
      </c>
      <c r="H3554">
        <v>93</v>
      </c>
      <c r="I3554" s="101" t="s">
        <v>41</v>
      </c>
      <c r="J3554" s="1">
        <f>DATEVALUE(RIGHT(jaar_zip[[#This Row],[YYYYMMDD]],2)&amp;"-"&amp;MID(jaar_zip[[#This Row],[YYYYMMDD]],5,2)&amp;"-"&amp;LEFT(jaar_zip[[#This Row],[YYYYMMDD]],4))</f>
        <v>45306</v>
      </c>
      <c r="K3554" s="101" t="str">
        <f>IF(AND(VALUE(MONTH(jaar_zip[[#This Row],[Datum]]))=1,VALUE(WEEKNUM(jaar_zip[[#This Row],[Datum]],21))&gt;51),RIGHT(YEAR(jaar_zip[[#This Row],[Datum]])-1,2),RIGHT(YEAR(jaar_zip[[#This Row],[Datum]]),2))&amp;"-"&amp; TEXT(WEEKNUM(jaar_zip[[#This Row],[Datum]],21),"00")</f>
        <v>24-03</v>
      </c>
      <c r="L3554" s="101">
        <f>MONTH(jaar_zip[[#This Row],[Datum]])</f>
        <v>1</v>
      </c>
      <c r="M3554" s="101">
        <f>IF(ISNUMBER(jaar_zip[[#This Row],[etmaaltemperatuur]]),IF(jaar_zip[[#This Row],[etmaaltemperatuur]]&lt;stookgrens,stookgrens-jaar_zip[[#This Row],[etmaaltemperatuur]],0),"")</f>
        <v>17.3</v>
      </c>
      <c r="N3554" s="101">
        <f>IF(ISNUMBER(jaar_zip[[#This Row],[graaddagen]]),IF(OR(MONTH(jaar_zip[[#This Row],[Datum]])=1,MONTH(jaar_zip[[#This Row],[Datum]])=2,MONTH(jaar_zip[[#This Row],[Datum]])=11,MONTH(jaar_zip[[#This Row],[Datum]])=12),1.1,IF(OR(MONTH(jaar_zip[[#This Row],[Datum]])=3,MONTH(jaar_zip[[#This Row],[Datum]])=10),1,0.8))*jaar_zip[[#This Row],[graaddagen]],"")</f>
        <v>19.03</v>
      </c>
      <c r="O3554" s="101">
        <f>IF(ISNUMBER(jaar_zip[[#This Row],[etmaaltemperatuur]]),IF(jaar_zip[[#This Row],[etmaaltemperatuur]]&gt;stookgrens,jaar_zip[[#This Row],[etmaaltemperatuur]]-stookgrens,0),"")</f>
        <v>0</v>
      </c>
    </row>
    <row r="3555" spans="1:15" x14ac:dyDescent="0.3">
      <c r="A3555">
        <v>370</v>
      </c>
      <c r="B3555">
        <v>20240116</v>
      </c>
      <c r="C3555">
        <v>4</v>
      </c>
      <c r="D3555">
        <v>-0.9</v>
      </c>
      <c r="E3555">
        <v>485</v>
      </c>
      <c r="F3555">
        <v>0.4</v>
      </c>
      <c r="G3555">
        <v>1007.9</v>
      </c>
      <c r="H3555">
        <v>83</v>
      </c>
      <c r="I3555" s="101" t="s">
        <v>41</v>
      </c>
      <c r="J3555" s="1">
        <f>DATEVALUE(RIGHT(jaar_zip[[#This Row],[YYYYMMDD]],2)&amp;"-"&amp;MID(jaar_zip[[#This Row],[YYYYMMDD]],5,2)&amp;"-"&amp;LEFT(jaar_zip[[#This Row],[YYYYMMDD]],4))</f>
        <v>45307</v>
      </c>
      <c r="K3555" s="101" t="str">
        <f>IF(AND(VALUE(MONTH(jaar_zip[[#This Row],[Datum]]))=1,VALUE(WEEKNUM(jaar_zip[[#This Row],[Datum]],21))&gt;51),RIGHT(YEAR(jaar_zip[[#This Row],[Datum]])-1,2),RIGHT(YEAR(jaar_zip[[#This Row],[Datum]]),2))&amp;"-"&amp; TEXT(WEEKNUM(jaar_zip[[#This Row],[Datum]],21),"00")</f>
        <v>24-03</v>
      </c>
      <c r="L3555" s="101">
        <f>MONTH(jaar_zip[[#This Row],[Datum]])</f>
        <v>1</v>
      </c>
      <c r="M3555" s="101">
        <f>IF(ISNUMBER(jaar_zip[[#This Row],[etmaaltemperatuur]]),IF(jaar_zip[[#This Row],[etmaaltemperatuur]]&lt;stookgrens,stookgrens-jaar_zip[[#This Row],[etmaaltemperatuur]],0),"")</f>
        <v>18.899999999999999</v>
      </c>
      <c r="N3555" s="101">
        <f>IF(ISNUMBER(jaar_zip[[#This Row],[graaddagen]]),IF(OR(MONTH(jaar_zip[[#This Row],[Datum]])=1,MONTH(jaar_zip[[#This Row],[Datum]])=2,MONTH(jaar_zip[[#This Row],[Datum]])=11,MONTH(jaar_zip[[#This Row],[Datum]])=12),1.1,IF(OR(MONTH(jaar_zip[[#This Row],[Datum]])=3,MONTH(jaar_zip[[#This Row],[Datum]])=10),1,0.8))*jaar_zip[[#This Row],[graaddagen]],"")</f>
        <v>20.79</v>
      </c>
      <c r="O3555" s="101">
        <f>IF(ISNUMBER(jaar_zip[[#This Row],[etmaaltemperatuur]]),IF(jaar_zip[[#This Row],[etmaaltemperatuur]]&gt;stookgrens,jaar_zip[[#This Row],[etmaaltemperatuur]]-stookgrens,0),"")</f>
        <v>0</v>
      </c>
    </row>
    <row r="3556" spans="1:15" x14ac:dyDescent="0.3">
      <c r="A3556">
        <v>370</v>
      </c>
      <c r="B3556">
        <v>20240117</v>
      </c>
      <c r="C3556">
        <v>1.9</v>
      </c>
      <c r="D3556">
        <v>-2.2000000000000002</v>
      </c>
      <c r="E3556">
        <v>150</v>
      </c>
      <c r="F3556">
        <v>0</v>
      </c>
      <c r="G3556">
        <v>993.2</v>
      </c>
      <c r="H3556">
        <v>81</v>
      </c>
      <c r="I3556" s="101" t="s">
        <v>41</v>
      </c>
      <c r="J3556" s="1">
        <f>DATEVALUE(RIGHT(jaar_zip[[#This Row],[YYYYMMDD]],2)&amp;"-"&amp;MID(jaar_zip[[#This Row],[YYYYMMDD]],5,2)&amp;"-"&amp;LEFT(jaar_zip[[#This Row],[YYYYMMDD]],4))</f>
        <v>45308</v>
      </c>
      <c r="K3556" s="101" t="str">
        <f>IF(AND(VALUE(MONTH(jaar_zip[[#This Row],[Datum]]))=1,VALUE(WEEKNUM(jaar_zip[[#This Row],[Datum]],21))&gt;51),RIGHT(YEAR(jaar_zip[[#This Row],[Datum]])-1,2),RIGHT(YEAR(jaar_zip[[#This Row],[Datum]]),2))&amp;"-"&amp; TEXT(WEEKNUM(jaar_zip[[#This Row],[Datum]],21),"00")</f>
        <v>24-03</v>
      </c>
      <c r="L3556" s="101">
        <f>MONTH(jaar_zip[[#This Row],[Datum]])</f>
        <v>1</v>
      </c>
      <c r="M3556" s="101">
        <f>IF(ISNUMBER(jaar_zip[[#This Row],[etmaaltemperatuur]]),IF(jaar_zip[[#This Row],[etmaaltemperatuur]]&lt;stookgrens,stookgrens-jaar_zip[[#This Row],[etmaaltemperatuur]],0),"")</f>
        <v>20.2</v>
      </c>
      <c r="N3556" s="101">
        <f>IF(ISNUMBER(jaar_zip[[#This Row],[graaddagen]]),IF(OR(MONTH(jaar_zip[[#This Row],[Datum]])=1,MONTH(jaar_zip[[#This Row],[Datum]])=2,MONTH(jaar_zip[[#This Row],[Datum]])=11,MONTH(jaar_zip[[#This Row],[Datum]])=12),1.1,IF(OR(MONTH(jaar_zip[[#This Row],[Datum]])=3,MONTH(jaar_zip[[#This Row],[Datum]])=10),1,0.8))*jaar_zip[[#This Row],[graaddagen]],"")</f>
        <v>22.220000000000002</v>
      </c>
      <c r="O3556" s="101">
        <f>IF(ISNUMBER(jaar_zip[[#This Row],[etmaaltemperatuur]]),IF(jaar_zip[[#This Row],[etmaaltemperatuur]]&gt;stookgrens,jaar_zip[[#This Row],[etmaaltemperatuur]]-stookgrens,0),"")</f>
        <v>0</v>
      </c>
    </row>
    <row r="3557" spans="1:15" x14ac:dyDescent="0.3">
      <c r="A3557">
        <v>370</v>
      </c>
      <c r="B3557">
        <v>20240118</v>
      </c>
      <c r="C3557">
        <v>1.7</v>
      </c>
      <c r="D3557">
        <v>-2</v>
      </c>
      <c r="E3557">
        <v>621</v>
      </c>
      <c r="F3557">
        <v>0</v>
      </c>
      <c r="G3557">
        <v>1003.4</v>
      </c>
      <c r="H3557">
        <v>89</v>
      </c>
      <c r="I3557" s="101" t="s">
        <v>41</v>
      </c>
      <c r="J3557" s="1">
        <f>DATEVALUE(RIGHT(jaar_zip[[#This Row],[YYYYMMDD]],2)&amp;"-"&amp;MID(jaar_zip[[#This Row],[YYYYMMDD]],5,2)&amp;"-"&amp;LEFT(jaar_zip[[#This Row],[YYYYMMDD]],4))</f>
        <v>45309</v>
      </c>
      <c r="K3557" s="101" t="str">
        <f>IF(AND(VALUE(MONTH(jaar_zip[[#This Row],[Datum]]))=1,VALUE(WEEKNUM(jaar_zip[[#This Row],[Datum]],21))&gt;51),RIGHT(YEAR(jaar_zip[[#This Row],[Datum]])-1,2),RIGHT(YEAR(jaar_zip[[#This Row],[Datum]]),2))&amp;"-"&amp; TEXT(WEEKNUM(jaar_zip[[#This Row],[Datum]],21),"00")</f>
        <v>24-03</v>
      </c>
      <c r="L3557" s="101">
        <f>MONTH(jaar_zip[[#This Row],[Datum]])</f>
        <v>1</v>
      </c>
      <c r="M3557" s="101">
        <f>IF(ISNUMBER(jaar_zip[[#This Row],[etmaaltemperatuur]]),IF(jaar_zip[[#This Row],[etmaaltemperatuur]]&lt;stookgrens,stookgrens-jaar_zip[[#This Row],[etmaaltemperatuur]],0),"")</f>
        <v>20</v>
      </c>
      <c r="N3557" s="101">
        <f>IF(ISNUMBER(jaar_zip[[#This Row],[graaddagen]]),IF(OR(MONTH(jaar_zip[[#This Row],[Datum]])=1,MONTH(jaar_zip[[#This Row],[Datum]])=2,MONTH(jaar_zip[[#This Row],[Datum]])=11,MONTH(jaar_zip[[#This Row],[Datum]])=12),1.1,IF(OR(MONTH(jaar_zip[[#This Row],[Datum]])=3,MONTH(jaar_zip[[#This Row],[Datum]])=10),1,0.8))*jaar_zip[[#This Row],[graaddagen]],"")</f>
        <v>22</v>
      </c>
      <c r="O3557" s="101">
        <f>IF(ISNUMBER(jaar_zip[[#This Row],[etmaaltemperatuur]]),IF(jaar_zip[[#This Row],[etmaaltemperatuur]]&gt;stookgrens,jaar_zip[[#This Row],[etmaaltemperatuur]]-stookgrens,0),"")</f>
        <v>0</v>
      </c>
    </row>
    <row r="3558" spans="1:15" x14ac:dyDescent="0.3">
      <c r="A3558">
        <v>370</v>
      </c>
      <c r="B3558">
        <v>20240119</v>
      </c>
      <c r="C3558">
        <v>3.8</v>
      </c>
      <c r="D3558">
        <v>-1.3</v>
      </c>
      <c r="E3558">
        <v>549</v>
      </c>
      <c r="F3558">
        <v>-0.1</v>
      </c>
      <c r="G3558">
        <v>1021.4</v>
      </c>
      <c r="H3558">
        <v>90</v>
      </c>
      <c r="I3558" s="101" t="s">
        <v>41</v>
      </c>
      <c r="J3558" s="1">
        <f>DATEVALUE(RIGHT(jaar_zip[[#This Row],[YYYYMMDD]],2)&amp;"-"&amp;MID(jaar_zip[[#This Row],[YYYYMMDD]],5,2)&amp;"-"&amp;LEFT(jaar_zip[[#This Row],[YYYYMMDD]],4))</f>
        <v>45310</v>
      </c>
      <c r="K3558" s="101" t="str">
        <f>IF(AND(VALUE(MONTH(jaar_zip[[#This Row],[Datum]]))=1,VALUE(WEEKNUM(jaar_zip[[#This Row],[Datum]],21))&gt;51),RIGHT(YEAR(jaar_zip[[#This Row],[Datum]])-1,2),RIGHT(YEAR(jaar_zip[[#This Row],[Datum]]),2))&amp;"-"&amp; TEXT(WEEKNUM(jaar_zip[[#This Row],[Datum]],21),"00")</f>
        <v>24-03</v>
      </c>
      <c r="L3558" s="101">
        <f>MONTH(jaar_zip[[#This Row],[Datum]])</f>
        <v>1</v>
      </c>
      <c r="M3558" s="101">
        <f>IF(ISNUMBER(jaar_zip[[#This Row],[etmaaltemperatuur]]),IF(jaar_zip[[#This Row],[etmaaltemperatuur]]&lt;stookgrens,stookgrens-jaar_zip[[#This Row],[etmaaltemperatuur]],0),"")</f>
        <v>19.3</v>
      </c>
      <c r="N3558" s="101">
        <f>IF(ISNUMBER(jaar_zip[[#This Row],[graaddagen]]),IF(OR(MONTH(jaar_zip[[#This Row],[Datum]])=1,MONTH(jaar_zip[[#This Row],[Datum]])=2,MONTH(jaar_zip[[#This Row],[Datum]])=11,MONTH(jaar_zip[[#This Row],[Datum]])=12),1.1,IF(OR(MONTH(jaar_zip[[#This Row],[Datum]])=3,MONTH(jaar_zip[[#This Row],[Datum]])=10),1,0.8))*jaar_zip[[#This Row],[graaddagen]],"")</f>
        <v>21.230000000000004</v>
      </c>
      <c r="O3558" s="101">
        <f>IF(ISNUMBER(jaar_zip[[#This Row],[etmaaltemperatuur]]),IF(jaar_zip[[#This Row],[etmaaltemperatuur]]&gt;stookgrens,jaar_zip[[#This Row],[etmaaltemperatuur]]-stookgrens,0),"")</f>
        <v>0</v>
      </c>
    </row>
    <row r="3559" spans="1:15" x14ac:dyDescent="0.3">
      <c r="A3559">
        <v>370</v>
      </c>
      <c r="B3559">
        <v>20240120</v>
      </c>
      <c r="C3559">
        <v>4</v>
      </c>
      <c r="D3559">
        <v>-1</v>
      </c>
      <c r="E3559">
        <v>400</v>
      </c>
      <c r="F3559">
        <v>0</v>
      </c>
      <c r="G3559">
        <v>1027.9000000000001</v>
      </c>
      <c r="H3559">
        <v>82</v>
      </c>
      <c r="I3559" s="101" t="s">
        <v>41</v>
      </c>
      <c r="J3559" s="1">
        <f>DATEVALUE(RIGHT(jaar_zip[[#This Row],[YYYYMMDD]],2)&amp;"-"&amp;MID(jaar_zip[[#This Row],[YYYYMMDD]],5,2)&amp;"-"&amp;LEFT(jaar_zip[[#This Row],[YYYYMMDD]],4))</f>
        <v>45311</v>
      </c>
      <c r="K3559" s="101" t="str">
        <f>IF(AND(VALUE(MONTH(jaar_zip[[#This Row],[Datum]]))=1,VALUE(WEEKNUM(jaar_zip[[#This Row],[Datum]],21))&gt;51),RIGHT(YEAR(jaar_zip[[#This Row],[Datum]])-1,2),RIGHT(YEAR(jaar_zip[[#This Row],[Datum]]),2))&amp;"-"&amp; TEXT(WEEKNUM(jaar_zip[[#This Row],[Datum]],21),"00")</f>
        <v>24-03</v>
      </c>
      <c r="L3559" s="101">
        <f>MONTH(jaar_zip[[#This Row],[Datum]])</f>
        <v>1</v>
      </c>
      <c r="M3559" s="101">
        <f>IF(ISNUMBER(jaar_zip[[#This Row],[etmaaltemperatuur]]),IF(jaar_zip[[#This Row],[etmaaltemperatuur]]&lt;stookgrens,stookgrens-jaar_zip[[#This Row],[etmaaltemperatuur]],0),"")</f>
        <v>19</v>
      </c>
      <c r="N3559" s="101">
        <f>IF(ISNUMBER(jaar_zip[[#This Row],[graaddagen]]),IF(OR(MONTH(jaar_zip[[#This Row],[Datum]])=1,MONTH(jaar_zip[[#This Row],[Datum]])=2,MONTH(jaar_zip[[#This Row],[Datum]])=11,MONTH(jaar_zip[[#This Row],[Datum]])=12),1.1,IF(OR(MONTH(jaar_zip[[#This Row],[Datum]])=3,MONTH(jaar_zip[[#This Row],[Datum]])=10),1,0.8))*jaar_zip[[#This Row],[graaddagen]],"")</f>
        <v>20.900000000000002</v>
      </c>
      <c r="O3559" s="101">
        <f>IF(ISNUMBER(jaar_zip[[#This Row],[etmaaltemperatuur]]),IF(jaar_zip[[#This Row],[etmaaltemperatuur]]&gt;stookgrens,jaar_zip[[#This Row],[etmaaltemperatuur]]-stookgrens,0),"")</f>
        <v>0</v>
      </c>
    </row>
    <row r="3560" spans="1:15" x14ac:dyDescent="0.3">
      <c r="A3560">
        <v>370</v>
      </c>
      <c r="B3560">
        <v>20240121</v>
      </c>
      <c r="C3560">
        <v>7</v>
      </c>
      <c r="D3560">
        <v>3.6</v>
      </c>
      <c r="E3560">
        <v>222</v>
      </c>
      <c r="F3560">
        <v>-0.1</v>
      </c>
      <c r="G3560">
        <v>1018.5</v>
      </c>
      <c r="H3560">
        <v>71</v>
      </c>
      <c r="I3560" s="101" t="s">
        <v>41</v>
      </c>
      <c r="J3560" s="1">
        <f>DATEVALUE(RIGHT(jaar_zip[[#This Row],[YYYYMMDD]],2)&amp;"-"&amp;MID(jaar_zip[[#This Row],[YYYYMMDD]],5,2)&amp;"-"&amp;LEFT(jaar_zip[[#This Row],[YYYYMMDD]],4))</f>
        <v>45312</v>
      </c>
      <c r="K3560" s="101" t="str">
        <f>IF(AND(VALUE(MONTH(jaar_zip[[#This Row],[Datum]]))=1,VALUE(WEEKNUM(jaar_zip[[#This Row],[Datum]],21))&gt;51),RIGHT(YEAR(jaar_zip[[#This Row],[Datum]])-1,2),RIGHT(YEAR(jaar_zip[[#This Row],[Datum]]),2))&amp;"-"&amp; TEXT(WEEKNUM(jaar_zip[[#This Row],[Datum]],21),"00")</f>
        <v>24-03</v>
      </c>
      <c r="L3560" s="101">
        <f>MONTH(jaar_zip[[#This Row],[Datum]])</f>
        <v>1</v>
      </c>
      <c r="M3560" s="101">
        <f>IF(ISNUMBER(jaar_zip[[#This Row],[etmaaltemperatuur]]),IF(jaar_zip[[#This Row],[etmaaltemperatuur]]&lt;stookgrens,stookgrens-jaar_zip[[#This Row],[etmaaltemperatuur]],0),"")</f>
        <v>14.4</v>
      </c>
      <c r="N3560" s="101">
        <f>IF(ISNUMBER(jaar_zip[[#This Row],[graaddagen]]),IF(OR(MONTH(jaar_zip[[#This Row],[Datum]])=1,MONTH(jaar_zip[[#This Row],[Datum]])=2,MONTH(jaar_zip[[#This Row],[Datum]])=11,MONTH(jaar_zip[[#This Row],[Datum]])=12),1.1,IF(OR(MONTH(jaar_zip[[#This Row],[Datum]])=3,MONTH(jaar_zip[[#This Row],[Datum]])=10),1,0.8))*jaar_zip[[#This Row],[graaddagen]],"")</f>
        <v>15.840000000000002</v>
      </c>
      <c r="O3560" s="101">
        <f>IF(ISNUMBER(jaar_zip[[#This Row],[etmaaltemperatuur]]),IF(jaar_zip[[#This Row],[etmaaltemperatuur]]&gt;stookgrens,jaar_zip[[#This Row],[etmaaltemperatuur]]-stookgrens,0),"")</f>
        <v>0</v>
      </c>
    </row>
    <row r="3561" spans="1:15" x14ac:dyDescent="0.3">
      <c r="A3561">
        <v>370</v>
      </c>
      <c r="B3561">
        <v>20240122</v>
      </c>
      <c r="C3561">
        <v>9</v>
      </c>
      <c r="D3561">
        <v>9.8000000000000007</v>
      </c>
      <c r="E3561">
        <v>219</v>
      </c>
      <c r="F3561">
        <v>13.2</v>
      </c>
      <c r="G3561">
        <v>1009.8</v>
      </c>
      <c r="H3561">
        <v>80</v>
      </c>
      <c r="I3561" s="101" t="s">
        <v>41</v>
      </c>
      <c r="J3561" s="1">
        <f>DATEVALUE(RIGHT(jaar_zip[[#This Row],[YYYYMMDD]],2)&amp;"-"&amp;MID(jaar_zip[[#This Row],[YYYYMMDD]],5,2)&amp;"-"&amp;LEFT(jaar_zip[[#This Row],[YYYYMMDD]],4))</f>
        <v>45313</v>
      </c>
      <c r="K3561" s="101" t="str">
        <f>IF(AND(VALUE(MONTH(jaar_zip[[#This Row],[Datum]]))=1,VALUE(WEEKNUM(jaar_zip[[#This Row],[Datum]],21))&gt;51),RIGHT(YEAR(jaar_zip[[#This Row],[Datum]])-1,2),RIGHT(YEAR(jaar_zip[[#This Row],[Datum]]),2))&amp;"-"&amp; TEXT(WEEKNUM(jaar_zip[[#This Row],[Datum]],21),"00")</f>
        <v>24-04</v>
      </c>
      <c r="L3561" s="101">
        <f>MONTH(jaar_zip[[#This Row],[Datum]])</f>
        <v>1</v>
      </c>
      <c r="M3561" s="101">
        <f>IF(ISNUMBER(jaar_zip[[#This Row],[etmaaltemperatuur]]),IF(jaar_zip[[#This Row],[etmaaltemperatuur]]&lt;stookgrens,stookgrens-jaar_zip[[#This Row],[etmaaltemperatuur]],0),"")</f>
        <v>8.1999999999999993</v>
      </c>
      <c r="N3561" s="101">
        <f>IF(ISNUMBER(jaar_zip[[#This Row],[graaddagen]]),IF(OR(MONTH(jaar_zip[[#This Row],[Datum]])=1,MONTH(jaar_zip[[#This Row],[Datum]])=2,MONTH(jaar_zip[[#This Row],[Datum]])=11,MONTH(jaar_zip[[#This Row],[Datum]])=12),1.1,IF(OR(MONTH(jaar_zip[[#This Row],[Datum]])=3,MONTH(jaar_zip[[#This Row],[Datum]])=10),1,0.8))*jaar_zip[[#This Row],[graaddagen]],"")</f>
        <v>9.02</v>
      </c>
      <c r="O3561" s="101">
        <f>IF(ISNUMBER(jaar_zip[[#This Row],[etmaaltemperatuur]]),IF(jaar_zip[[#This Row],[etmaaltemperatuur]]&gt;stookgrens,jaar_zip[[#This Row],[etmaaltemperatuur]]-stookgrens,0),"")</f>
        <v>0</v>
      </c>
    </row>
    <row r="3562" spans="1:15" x14ac:dyDescent="0.3">
      <c r="A3562">
        <v>370</v>
      </c>
      <c r="B3562">
        <v>20240123</v>
      </c>
      <c r="C3562">
        <v>7.5</v>
      </c>
      <c r="D3562">
        <v>8.4</v>
      </c>
      <c r="E3562">
        <v>344</v>
      </c>
      <c r="F3562">
        <v>2.4</v>
      </c>
      <c r="G3562">
        <v>1021.3</v>
      </c>
      <c r="H3562">
        <v>82</v>
      </c>
      <c r="I3562" s="101" t="s">
        <v>41</v>
      </c>
      <c r="J3562" s="1">
        <f>DATEVALUE(RIGHT(jaar_zip[[#This Row],[YYYYMMDD]],2)&amp;"-"&amp;MID(jaar_zip[[#This Row],[YYYYMMDD]],5,2)&amp;"-"&amp;LEFT(jaar_zip[[#This Row],[YYYYMMDD]],4))</f>
        <v>45314</v>
      </c>
      <c r="K3562" s="101" t="str">
        <f>IF(AND(VALUE(MONTH(jaar_zip[[#This Row],[Datum]]))=1,VALUE(WEEKNUM(jaar_zip[[#This Row],[Datum]],21))&gt;51),RIGHT(YEAR(jaar_zip[[#This Row],[Datum]])-1,2),RIGHT(YEAR(jaar_zip[[#This Row],[Datum]]),2))&amp;"-"&amp; TEXT(WEEKNUM(jaar_zip[[#This Row],[Datum]],21),"00")</f>
        <v>24-04</v>
      </c>
      <c r="L3562" s="101">
        <f>MONTH(jaar_zip[[#This Row],[Datum]])</f>
        <v>1</v>
      </c>
      <c r="M3562" s="101">
        <f>IF(ISNUMBER(jaar_zip[[#This Row],[etmaaltemperatuur]]),IF(jaar_zip[[#This Row],[etmaaltemperatuur]]&lt;stookgrens,stookgrens-jaar_zip[[#This Row],[etmaaltemperatuur]],0),"")</f>
        <v>9.6</v>
      </c>
      <c r="N3562" s="101">
        <f>IF(ISNUMBER(jaar_zip[[#This Row],[graaddagen]]),IF(OR(MONTH(jaar_zip[[#This Row],[Datum]])=1,MONTH(jaar_zip[[#This Row],[Datum]])=2,MONTH(jaar_zip[[#This Row],[Datum]])=11,MONTH(jaar_zip[[#This Row],[Datum]])=12),1.1,IF(OR(MONTH(jaar_zip[[#This Row],[Datum]])=3,MONTH(jaar_zip[[#This Row],[Datum]])=10),1,0.8))*jaar_zip[[#This Row],[graaddagen]],"")</f>
        <v>10.56</v>
      </c>
      <c r="O3562" s="101">
        <f>IF(ISNUMBER(jaar_zip[[#This Row],[etmaaltemperatuur]]),IF(jaar_zip[[#This Row],[etmaaltemperatuur]]&gt;stookgrens,jaar_zip[[#This Row],[etmaaltemperatuur]]-stookgrens,0),"")</f>
        <v>0</v>
      </c>
    </row>
    <row r="3563" spans="1:15" x14ac:dyDescent="0.3">
      <c r="A3563">
        <v>370</v>
      </c>
      <c r="B3563">
        <v>20240124</v>
      </c>
      <c r="C3563">
        <v>8.1999999999999993</v>
      </c>
      <c r="D3563">
        <v>10.7</v>
      </c>
      <c r="E3563">
        <v>381</v>
      </c>
      <c r="F3563">
        <v>1</v>
      </c>
      <c r="G3563">
        <v>1022.2</v>
      </c>
      <c r="H3563">
        <v>74</v>
      </c>
      <c r="I3563" s="101" t="s">
        <v>41</v>
      </c>
      <c r="J3563" s="1">
        <f>DATEVALUE(RIGHT(jaar_zip[[#This Row],[YYYYMMDD]],2)&amp;"-"&amp;MID(jaar_zip[[#This Row],[YYYYMMDD]],5,2)&amp;"-"&amp;LEFT(jaar_zip[[#This Row],[YYYYMMDD]],4))</f>
        <v>45315</v>
      </c>
      <c r="K3563" s="101" t="str">
        <f>IF(AND(VALUE(MONTH(jaar_zip[[#This Row],[Datum]]))=1,VALUE(WEEKNUM(jaar_zip[[#This Row],[Datum]],21))&gt;51),RIGHT(YEAR(jaar_zip[[#This Row],[Datum]])-1,2),RIGHT(YEAR(jaar_zip[[#This Row],[Datum]]),2))&amp;"-"&amp; TEXT(WEEKNUM(jaar_zip[[#This Row],[Datum]],21),"00")</f>
        <v>24-04</v>
      </c>
      <c r="L3563" s="101">
        <f>MONTH(jaar_zip[[#This Row],[Datum]])</f>
        <v>1</v>
      </c>
      <c r="M3563" s="101">
        <f>IF(ISNUMBER(jaar_zip[[#This Row],[etmaaltemperatuur]]),IF(jaar_zip[[#This Row],[etmaaltemperatuur]]&lt;stookgrens,stookgrens-jaar_zip[[#This Row],[etmaaltemperatuur]],0),"")</f>
        <v>7.3000000000000007</v>
      </c>
      <c r="N3563" s="101">
        <f>IF(ISNUMBER(jaar_zip[[#This Row],[graaddagen]]),IF(OR(MONTH(jaar_zip[[#This Row],[Datum]])=1,MONTH(jaar_zip[[#This Row],[Datum]])=2,MONTH(jaar_zip[[#This Row],[Datum]])=11,MONTH(jaar_zip[[#This Row],[Datum]])=12),1.1,IF(OR(MONTH(jaar_zip[[#This Row],[Datum]])=3,MONTH(jaar_zip[[#This Row],[Datum]])=10),1,0.8))*jaar_zip[[#This Row],[graaddagen]],"")</f>
        <v>8.0300000000000011</v>
      </c>
      <c r="O3563" s="101">
        <f>IF(ISNUMBER(jaar_zip[[#This Row],[etmaaltemperatuur]]),IF(jaar_zip[[#This Row],[etmaaltemperatuur]]&gt;stookgrens,jaar_zip[[#This Row],[etmaaltemperatuur]]-stookgrens,0),"")</f>
        <v>0</v>
      </c>
    </row>
    <row r="3564" spans="1:15" x14ac:dyDescent="0.3">
      <c r="A3564">
        <v>370</v>
      </c>
      <c r="B3564">
        <v>20240125</v>
      </c>
      <c r="C3564">
        <v>3.2</v>
      </c>
      <c r="D3564">
        <v>6.9</v>
      </c>
      <c r="E3564">
        <v>271</v>
      </c>
      <c r="F3564">
        <v>1.4</v>
      </c>
      <c r="G3564">
        <v>1027.5999999999999</v>
      </c>
      <c r="H3564">
        <v>95</v>
      </c>
      <c r="I3564" s="101" t="s">
        <v>41</v>
      </c>
      <c r="J3564" s="1">
        <f>DATEVALUE(RIGHT(jaar_zip[[#This Row],[YYYYMMDD]],2)&amp;"-"&amp;MID(jaar_zip[[#This Row],[YYYYMMDD]],5,2)&amp;"-"&amp;LEFT(jaar_zip[[#This Row],[YYYYMMDD]],4))</f>
        <v>45316</v>
      </c>
      <c r="K3564" s="101" t="str">
        <f>IF(AND(VALUE(MONTH(jaar_zip[[#This Row],[Datum]]))=1,VALUE(WEEKNUM(jaar_zip[[#This Row],[Datum]],21))&gt;51),RIGHT(YEAR(jaar_zip[[#This Row],[Datum]])-1,2),RIGHT(YEAR(jaar_zip[[#This Row],[Datum]]),2))&amp;"-"&amp; TEXT(WEEKNUM(jaar_zip[[#This Row],[Datum]],21),"00")</f>
        <v>24-04</v>
      </c>
      <c r="L3564" s="101">
        <f>MONTH(jaar_zip[[#This Row],[Datum]])</f>
        <v>1</v>
      </c>
      <c r="M3564" s="101">
        <f>IF(ISNUMBER(jaar_zip[[#This Row],[etmaaltemperatuur]]),IF(jaar_zip[[#This Row],[etmaaltemperatuur]]&lt;stookgrens,stookgrens-jaar_zip[[#This Row],[etmaaltemperatuur]],0),"")</f>
        <v>11.1</v>
      </c>
      <c r="N3564" s="101">
        <f>IF(ISNUMBER(jaar_zip[[#This Row],[graaddagen]]),IF(OR(MONTH(jaar_zip[[#This Row],[Datum]])=1,MONTH(jaar_zip[[#This Row],[Datum]])=2,MONTH(jaar_zip[[#This Row],[Datum]])=11,MONTH(jaar_zip[[#This Row],[Datum]])=12),1.1,IF(OR(MONTH(jaar_zip[[#This Row],[Datum]])=3,MONTH(jaar_zip[[#This Row],[Datum]])=10),1,0.8))*jaar_zip[[#This Row],[graaddagen]],"")</f>
        <v>12.21</v>
      </c>
      <c r="O3564" s="101">
        <f>IF(ISNUMBER(jaar_zip[[#This Row],[etmaaltemperatuur]]),IF(jaar_zip[[#This Row],[etmaaltemperatuur]]&gt;stookgrens,jaar_zip[[#This Row],[etmaaltemperatuur]]-stookgrens,0),"")</f>
        <v>0</v>
      </c>
    </row>
    <row r="3565" spans="1:15" x14ac:dyDescent="0.3">
      <c r="A3565">
        <v>370</v>
      </c>
      <c r="B3565">
        <v>20240126</v>
      </c>
      <c r="C3565">
        <v>5.4</v>
      </c>
      <c r="D3565">
        <v>7.5</v>
      </c>
      <c r="E3565">
        <v>398</v>
      </c>
      <c r="F3565">
        <v>3.8</v>
      </c>
      <c r="G3565">
        <v>1026.9000000000001</v>
      </c>
      <c r="H3565">
        <v>81</v>
      </c>
      <c r="I3565" s="101" t="s">
        <v>41</v>
      </c>
      <c r="J3565" s="1">
        <f>DATEVALUE(RIGHT(jaar_zip[[#This Row],[YYYYMMDD]],2)&amp;"-"&amp;MID(jaar_zip[[#This Row],[YYYYMMDD]],5,2)&amp;"-"&amp;LEFT(jaar_zip[[#This Row],[YYYYMMDD]],4))</f>
        <v>45317</v>
      </c>
      <c r="K3565" s="101" t="str">
        <f>IF(AND(VALUE(MONTH(jaar_zip[[#This Row],[Datum]]))=1,VALUE(WEEKNUM(jaar_zip[[#This Row],[Datum]],21))&gt;51),RIGHT(YEAR(jaar_zip[[#This Row],[Datum]])-1,2),RIGHT(YEAR(jaar_zip[[#This Row],[Datum]]),2))&amp;"-"&amp; TEXT(WEEKNUM(jaar_zip[[#This Row],[Datum]],21),"00")</f>
        <v>24-04</v>
      </c>
      <c r="L3565" s="101">
        <f>MONTH(jaar_zip[[#This Row],[Datum]])</f>
        <v>1</v>
      </c>
      <c r="M3565" s="101">
        <f>IF(ISNUMBER(jaar_zip[[#This Row],[etmaaltemperatuur]]),IF(jaar_zip[[#This Row],[etmaaltemperatuur]]&lt;stookgrens,stookgrens-jaar_zip[[#This Row],[etmaaltemperatuur]],0),"")</f>
        <v>10.5</v>
      </c>
      <c r="N3565" s="101">
        <f>IF(ISNUMBER(jaar_zip[[#This Row],[graaddagen]]),IF(OR(MONTH(jaar_zip[[#This Row],[Datum]])=1,MONTH(jaar_zip[[#This Row],[Datum]])=2,MONTH(jaar_zip[[#This Row],[Datum]])=11,MONTH(jaar_zip[[#This Row],[Datum]])=12),1.1,IF(OR(MONTH(jaar_zip[[#This Row],[Datum]])=3,MONTH(jaar_zip[[#This Row],[Datum]])=10),1,0.8))*jaar_zip[[#This Row],[graaddagen]],"")</f>
        <v>11.55</v>
      </c>
      <c r="O3565" s="101">
        <f>IF(ISNUMBER(jaar_zip[[#This Row],[etmaaltemperatuur]]),IF(jaar_zip[[#This Row],[etmaaltemperatuur]]&gt;stookgrens,jaar_zip[[#This Row],[etmaaltemperatuur]]-stookgrens,0),"")</f>
        <v>0</v>
      </c>
    </row>
    <row r="3566" spans="1:15" x14ac:dyDescent="0.3">
      <c r="A3566">
        <v>370</v>
      </c>
      <c r="B3566">
        <v>20240127</v>
      </c>
      <c r="C3566">
        <v>2.5</v>
      </c>
      <c r="D3566">
        <v>2.4</v>
      </c>
      <c r="E3566">
        <v>568</v>
      </c>
      <c r="F3566">
        <v>0</v>
      </c>
      <c r="G3566">
        <v>1035.4000000000001</v>
      </c>
      <c r="H3566">
        <v>83</v>
      </c>
      <c r="I3566" s="101" t="s">
        <v>41</v>
      </c>
      <c r="J3566" s="1">
        <f>DATEVALUE(RIGHT(jaar_zip[[#This Row],[YYYYMMDD]],2)&amp;"-"&amp;MID(jaar_zip[[#This Row],[YYYYMMDD]],5,2)&amp;"-"&amp;LEFT(jaar_zip[[#This Row],[YYYYMMDD]],4))</f>
        <v>45318</v>
      </c>
      <c r="K3566" s="101" t="str">
        <f>IF(AND(VALUE(MONTH(jaar_zip[[#This Row],[Datum]]))=1,VALUE(WEEKNUM(jaar_zip[[#This Row],[Datum]],21))&gt;51),RIGHT(YEAR(jaar_zip[[#This Row],[Datum]])-1,2),RIGHT(YEAR(jaar_zip[[#This Row],[Datum]]),2))&amp;"-"&amp; TEXT(WEEKNUM(jaar_zip[[#This Row],[Datum]],21),"00")</f>
        <v>24-04</v>
      </c>
      <c r="L3566" s="101">
        <f>MONTH(jaar_zip[[#This Row],[Datum]])</f>
        <v>1</v>
      </c>
      <c r="M3566" s="101">
        <f>IF(ISNUMBER(jaar_zip[[#This Row],[etmaaltemperatuur]]),IF(jaar_zip[[#This Row],[etmaaltemperatuur]]&lt;stookgrens,stookgrens-jaar_zip[[#This Row],[etmaaltemperatuur]],0),"")</f>
        <v>15.6</v>
      </c>
      <c r="N3566" s="101">
        <f>IF(ISNUMBER(jaar_zip[[#This Row],[graaddagen]]),IF(OR(MONTH(jaar_zip[[#This Row],[Datum]])=1,MONTH(jaar_zip[[#This Row],[Datum]])=2,MONTH(jaar_zip[[#This Row],[Datum]])=11,MONTH(jaar_zip[[#This Row],[Datum]])=12),1.1,IF(OR(MONTH(jaar_zip[[#This Row],[Datum]])=3,MONTH(jaar_zip[[#This Row],[Datum]])=10),1,0.8))*jaar_zip[[#This Row],[graaddagen]],"")</f>
        <v>17.16</v>
      </c>
      <c r="O3566" s="101">
        <f>IF(ISNUMBER(jaar_zip[[#This Row],[etmaaltemperatuur]]),IF(jaar_zip[[#This Row],[etmaaltemperatuur]]&gt;stookgrens,jaar_zip[[#This Row],[etmaaltemperatuur]]-stookgrens,0),"")</f>
        <v>0</v>
      </c>
    </row>
    <row r="3567" spans="1:15" x14ac:dyDescent="0.3">
      <c r="A3567">
        <v>370</v>
      </c>
      <c r="B3567">
        <v>20240128</v>
      </c>
      <c r="C3567">
        <v>2.8</v>
      </c>
      <c r="D3567">
        <v>4.2</v>
      </c>
      <c r="E3567">
        <v>619</v>
      </c>
      <c r="F3567">
        <v>0</v>
      </c>
      <c r="G3567">
        <v>1027.8</v>
      </c>
      <c r="H3567">
        <v>71</v>
      </c>
      <c r="I3567" s="101" t="s">
        <v>41</v>
      </c>
      <c r="J3567" s="1">
        <f>DATEVALUE(RIGHT(jaar_zip[[#This Row],[YYYYMMDD]],2)&amp;"-"&amp;MID(jaar_zip[[#This Row],[YYYYMMDD]],5,2)&amp;"-"&amp;LEFT(jaar_zip[[#This Row],[YYYYMMDD]],4))</f>
        <v>45319</v>
      </c>
      <c r="K3567" s="101" t="str">
        <f>IF(AND(VALUE(MONTH(jaar_zip[[#This Row],[Datum]]))=1,VALUE(WEEKNUM(jaar_zip[[#This Row],[Datum]],21))&gt;51),RIGHT(YEAR(jaar_zip[[#This Row],[Datum]])-1,2),RIGHT(YEAR(jaar_zip[[#This Row],[Datum]]),2))&amp;"-"&amp; TEXT(WEEKNUM(jaar_zip[[#This Row],[Datum]],21),"00")</f>
        <v>24-04</v>
      </c>
      <c r="L3567" s="101">
        <f>MONTH(jaar_zip[[#This Row],[Datum]])</f>
        <v>1</v>
      </c>
      <c r="M3567" s="101">
        <f>IF(ISNUMBER(jaar_zip[[#This Row],[etmaaltemperatuur]]),IF(jaar_zip[[#This Row],[etmaaltemperatuur]]&lt;stookgrens,stookgrens-jaar_zip[[#This Row],[etmaaltemperatuur]],0),"")</f>
        <v>13.8</v>
      </c>
      <c r="N3567" s="101">
        <f>IF(ISNUMBER(jaar_zip[[#This Row],[graaddagen]]),IF(OR(MONTH(jaar_zip[[#This Row],[Datum]])=1,MONTH(jaar_zip[[#This Row],[Datum]])=2,MONTH(jaar_zip[[#This Row],[Datum]])=11,MONTH(jaar_zip[[#This Row],[Datum]])=12),1.1,IF(OR(MONTH(jaar_zip[[#This Row],[Datum]])=3,MONTH(jaar_zip[[#This Row],[Datum]])=10),1,0.8))*jaar_zip[[#This Row],[graaddagen]],"")</f>
        <v>15.180000000000001</v>
      </c>
      <c r="O3567" s="101">
        <f>IF(ISNUMBER(jaar_zip[[#This Row],[etmaaltemperatuur]]),IF(jaar_zip[[#This Row],[etmaaltemperatuur]]&gt;stookgrens,jaar_zip[[#This Row],[etmaaltemperatuur]]-stookgrens,0),"")</f>
        <v>0</v>
      </c>
    </row>
    <row r="3568" spans="1:15" x14ac:dyDescent="0.3">
      <c r="A3568">
        <v>370</v>
      </c>
      <c r="B3568">
        <v>20240129</v>
      </c>
      <c r="C3568">
        <v>2.7</v>
      </c>
      <c r="D3568">
        <v>7.3</v>
      </c>
      <c r="E3568">
        <v>525</v>
      </c>
      <c r="F3568">
        <v>0</v>
      </c>
      <c r="G3568">
        <v>1026.3</v>
      </c>
      <c r="H3568">
        <v>79</v>
      </c>
      <c r="I3568" s="101" t="s">
        <v>41</v>
      </c>
      <c r="J3568" s="1">
        <f>DATEVALUE(RIGHT(jaar_zip[[#This Row],[YYYYMMDD]],2)&amp;"-"&amp;MID(jaar_zip[[#This Row],[YYYYMMDD]],5,2)&amp;"-"&amp;LEFT(jaar_zip[[#This Row],[YYYYMMDD]],4))</f>
        <v>45320</v>
      </c>
      <c r="K3568" s="101" t="str">
        <f>IF(AND(VALUE(MONTH(jaar_zip[[#This Row],[Datum]]))=1,VALUE(WEEKNUM(jaar_zip[[#This Row],[Datum]],21))&gt;51),RIGHT(YEAR(jaar_zip[[#This Row],[Datum]])-1,2),RIGHT(YEAR(jaar_zip[[#This Row],[Datum]]),2))&amp;"-"&amp; TEXT(WEEKNUM(jaar_zip[[#This Row],[Datum]],21),"00")</f>
        <v>24-05</v>
      </c>
      <c r="L3568" s="101">
        <f>MONTH(jaar_zip[[#This Row],[Datum]])</f>
        <v>1</v>
      </c>
      <c r="M3568" s="101">
        <f>IF(ISNUMBER(jaar_zip[[#This Row],[etmaaltemperatuur]]),IF(jaar_zip[[#This Row],[etmaaltemperatuur]]&lt;stookgrens,stookgrens-jaar_zip[[#This Row],[etmaaltemperatuur]],0),"")</f>
        <v>10.7</v>
      </c>
      <c r="N3568" s="101">
        <f>IF(ISNUMBER(jaar_zip[[#This Row],[graaddagen]]),IF(OR(MONTH(jaar_zip[[#This Row],[Datum]])=1,MONTH(jaar_zip[[#This Row],[Datum]])=2,MONTH(jaar_zip[[#This Row],[Datum]])=11,MONTH(jaar_zip[[#This Row],[Datum]])=12),1.1,IF(OR(MONTH(jaar_zip[[#This Row],[Datum]])=3,MONTH(jaar_zip[[#This Row],[Datum]])=10),1,0.8))*jaar_zip[[#This Row],[graaddagen]],"")</f>
        <v>11.77</v>
      </c>
      <c r="O3568" s="101">
        <f>IF(ISNUMBER(jaar_zip[[#This Row],[etmaaltemperatuur]]),IF(jaar_zip[[#This Row],[etmaaltemperatuur]]&gt;stookgrens,jaar_zip[[#This Row],[etmaaltemperatuur]]-stookgrens,0),"")</f>
        <v>0</v>
      </c>
    </row>
    <row r="3569" spans="1:15" x14ac:dyDescent="0.3">
      <c r="A3569">
        <v>370</v>
      </c>
      <c r="B3569">
        <v>20240130</v>
      </c>
      <c r="C3569">
        <v>4.3</v>
      </c>
      <c r="D3569">
        <v>8.9</v>
      </c>
      <c r="E3569">
        <v>208</v>
      </c>
      <c r="F3569">
        <v>0.3</v>
      </c>
      <c r="G3569">
        <v>1028.7</v>
      </c>
      <c r="H3569">
        <v>83</v>
      </c>
      <c r="I3569" s="101" t="s">
        <v>41</v>
      </c>
      <c r="J3569" s="1">
        <f>DATEVALUE(RIGHT(jaar_zip[[#This Row],[YYYYMMDD]],2)&amp;"-"&amp;MID(jaar_zip[[#This Row],[YYYYMMDD]],5,2)&amp;"-"&amp;LEFT(jaar_zip[[#This Row],[YYYYMMDD]],4))</f>
        <v>45321</v>
      </c>
      <c r="K3569" s="101" t="str">
        <f>IF(AND(VALUE(MONTH(jaar_zip[[#This Row],[Datum]]))=1,VALUE(WEEKNUM(jaar_zip[[#This Row],[Datum]],21))&gt;51),RIGHT(YEAR(jaar_zip[[#This Row],[Datum]])-1,2),RIGHT(YEAR(jaar_zip[[#This Row],[Datum]]),2))&amp;"-"&amp; TEXT(WEEKNUM(jaar_zip[[#This Row],[Datum]],21),"00")</f>
        <v>24-05</v>
      </c>
      <c r="L3569" s="101">
        <f>MONTH(jaar_zip[[#This Row],[Datum]])</f>
        <v>1</v>
      </c>
      <c r="M3569" s="101">
        <f>IF(ISNUMBER(jaar_zip[[#This Row],[etmaaltemperatuur]]),IF(jaar_zip[[#This Row],[etmaaltemperatuur]]&lt;stookgrens,stookgrens-jaar_zip[[#This Row],[etmaaltemperatuur]],0),"")</f>
        <v>9.1</v>
      </c>
      <c r="N3569" s="101">
        <f>IF(ISNUMBER(jaar_zip[[#This Row],[graaddagen]]),IF(OR(MONTH(jaar_zip[[#This Row],[Datum]])=1,MONTH(jaar_zip[[#This Row],[Datum]])=2,MONTH(jaar_zip[[#This Row],[Datum]])=11,MONTH(jaar_zip[[#This Row],[Datum]])=12),1.1,IF(OR(MONTH(jaar_zip[[#This Row],[Datum]])=3,MONTH(jaar_zip[[#This Row],[Datum]])=10),1,0.8))*jaar_zip[[#This Row],[graaddagen]],"")</f>
        <v>10.01</v>
      </c>
      <c r="O3569" s="101">
        <f>IF(ISNUMBER(jaar_zip[[#This Row],[etmaaltemperatuur]]),IF(jaar_zip[[#This Row],[etmaaltemperatuur]]&gt;stookgrens,jaar_zip[[#This Row],[etmaaltemperatuur]]-stookgrens,0),"")</f>
        <v>0</v>
      </c>
    </row>
    <row r="3570" spans="1:15" x14ac:dyDescent="0.3">
      <c r="A3570">
        <v>370</v>
      </c>
      <c r="B3570">
        <v>20240131</v>
      </c>
      <c r="C3570">
        <v>4.2</v>
      </c>
      <c r="D3570">
        <v>6.8</v>
      </c>
      <c r="E3570">
        <v>174</v>
      </c>
      <c r="F3570">
        <v>-0.1</v>
      </c>
      <c r="G3570">
        <v>1031.0999999999999</v>
      </c>
      <c r="H3570">
        <v>82</v>
      </c>
      <c r="I3570" s="101" t="s">
        <v>41</v>
      </c>
      <c r="J3570" s="1">
        <f>DATEVALUE(RIGHT(jaar_zip[[#This Row],[YYYYMMDD]],2)&amp;"-"&amp;MID(jaar_zip[[#This Row],[YYYYMMDD]],5,2)&amp;"-"&amp;LEFT(jaar_zip[[#This Row],[YYYYMMDD]],4))</f>
        <v>45322</v>
      </c>
      <c r="K3570" s="101" t="str">
        <f>IF(AND(VALUE(MONTH(jaar_zip[[#This Row],[Datum]]))=1,VALUE(WEEKNUM(jaar_zip[[#This Row],[Datum]],21))&gt;51),RIGHT(YEAR(jaar_zip[[#This Row],[Datum]])-1,2),RIGHT(YEAR(jaar_zip[[#This Row],[Datum]]),2))&amp;"-"&amp; TEXT(WEEKNUM(jaar_zip[[#This Row],[Datum]],21),"00")</f>
        <v>24-05</v>
      </c>
      <c r="L3570" s="101">
        <f>MONTH(jaar_zip[[#This Row],[Datum]])</f>
        <v>1</v>
      </c>
      <c r="M3570" s="101">
        <f>IF(ISNUMBER(jaar_zip[[#This Row],[etmaaltemperatuur]]),IF(jaar_zip[[#This Row],[etmaaltemperatuur]]&lt;stookgrens,stookgrens-jaar_zip[[#This Row],[etmaaltemperatuur]],0),"")</f>
        <v>11.2</v>
      </c>
      <c r="N3570" s="101">
        <f>IF(ISNUMBER(jaar_zip[[#This Row],[graaddagen]]),IF(OR(MONTH(jaar_zip[[#This Row],[Datum]])=1,MONTH(jaar_zip[[#This Row],[Datum]])=2,MONTH(jaar_zip[[#This Row],[Datum]])=11,MONTH(jaar_zip[[#This Row],[Datum]])=12),1.1,IF(OR(MONTH(jaar_zip[[#This Row],[Datum]])=3,MONTH(jaar_zip[[#This Row],[Datum]])=10),1,0.8))*jaar_zip[[#This Row],[graaddagen]],"")</f>
        <v>12.32</v>
      </c>
      <c r="O3570" s="101">
        <f>IF(ISNUMBER(jaar_zip[[#This Row],[etmaaltemperatuur]]),IF(jaar_zip[[#This Row],[etmaaltemperatuur]]&gt;stookgrens,jaar_zip[[#This Row],[etmaaltemperatuur]]-stookgrens,0),"")</f>
        <v>0</v>
      </c>
    </row>
    <row r="3571" spans="1:15" x14ac:dyDescent="0.3">
      <c r="A3571">
        <v>370</v>
      </c>
      <c r="B3571">
        <v>20240201</v>
      </c>
      <c r="C3571">
        <v>3.1</v>
      </c>
      <c r="D3571">
        <v>6.2</v>
      </c>
      <c r="E3571">
        <v>592</v>
      </c>
      <c r="F3571">
        <v>3.6</v>
      </c>
      <c r="G3571">
        <v>1030.7</v>
      </c>
      <c r="H3571">
        <v>85</v>
      </c>
      <c r="I3571" s="101" t="s">
        <v>41</v>
      </c>
      <c r="J3571" s="1">
        <f>DATEVALUE(RIGHT(jaar_zip[[#This Row],[YYYYMMDD]],2)&amp;"-"&amp;MID(jaar_zip[[#This Row],[YYYYMMDD]],5,2)&amp;"-"&amp;LEFT(jaar_zip[[#This Row],[YYYYMMDD]],4))</f>
        <v>45323</v>
      </c>
      <c r="K3571" s="101" t="str">
        <f>IF(AND(VALUE(MONTH(jaar_zip[[#This Row],[Datum]]))=1,VALUE(WEEKNUM(jaar_zip[[#This Row],[Datum]],21))&gt;51),RIGHT(YEAR(jaar_zip[[#This Row],[Datum]])-1,2),RIGHT(YEAR(jaar_zip[[#This Row],[Datum]]),2))&amp;"-"&amp; TEXT(WEEKNUM(jaar_zip[[#This Row],[Datum]],21),"00")</f>
        <v>24-05</v>
      </c>
      <c r="L3571" s="101">
        <f>MONTH(jaar_zip[[#This Row],[Datum]])</f>
        <v>2</v>
      </c>
      <c r="M3571" s="101">
        <f>IF(ISNUMBER(jaar_zip[[#This Row],[etmaaltemperatuur]]),IF(jaar_zip[[#This Row],[etmaaltemperatuur]]&lt;stookgrens,stookgrens-jaar_zip[[#This Row],[etmaaltemperatuur]],0),"")</f>
        <v>11.8</v>
      </c>
      <c r="N3571" s="101">
        <f>IF(ISNUMBER(jaar_zip[[#This Row],[graaddagen]]),IF(OR(MONTH(jaar_zip[[#This Row],[Datum]])=1,MONTH(jaar_zip[[#This Row],[Datum]])=2,MONTH(jaar_zip[[#This Row],[Datum]])=11,MONTH(jaar_zip[[#This Row],[Datum]])=12),1.1,IF(OR(MONTH(jaar_zip[[#This Row],[Datum]])=3,MONTH(jaar_zip[[#This Row],[Datum]])=10),1,0.8))*jaar_zip[[#This Row],[graaddagen]],"")</f>
        <v>12.980000000000002</v>
      </c>
      <c r="O3571" s="101">
        <f>IF(ISNUMBER(jaar_zip[[#This Row],[etmaaltemperatuur]]),IF(jaar_zip[[#This Row],[etmaaltemperatuur]]&gt;stookgrens,jaar_zip[[#This Row],[etmaaltemperatuur]]-stookgrens,0),"")</f>
        <v>0</v>
      </c>
    </row>
    <row r="3572" spans="1:15" x14ac:dyDescent="0.3">
      <c r="A3572">
        <v>370</v>
      </c>
      <c r="B3572">
        <v>20240202</v>
      </c>
      <c r="C3572">
        <v>6.1</v>
      </c>
      <c r="D3572">
        <v>7.2</v>
      </c>
      <c r="E3572">
        <v>185</v>
      </c>
      <c r="F3572">
        <v>0.1</v>
      </c>
      <c r="G3572">
        <v>1028.5999999999999</v>
      </c>
      <c r="H3572">
        <v>88</v>
      </c>
      <c r="I3572" s="101" t="s">
        <v>41</v>
      </c>
      <c r="J3572" s="1">
        <f>DATEVALUE(RIGHT(jaar_zip[[#This Row],[YYYYMMDD]],2)&amp;"-"&amp;MID(jaar_zip[[#This Row],[YYYYMMDD]],5,2)&amp;"-"&amp;LEFT(jaar_zip[[#This Row],[YYYYMMDD]],4))</f>
        <v>45324</v>
      </c>
      <c r="K3572" s="101" t="str">
        <f>IF(AND(VALUE(MONTH(jaar_zip[[#This Row],[Datum]]))=1,VALUE(WEEKNUM(jaar_zip[[#This Row],[Datum]],21))&gt;51),RIGHT(YEAR(jaar_zip[[#This Row],[Datum]])-1,2),RIGHT(YEAR(jaar_zip[[#This Row],[Datum]]),2))&amp;"-"&amp; TEXT(WEEKNUM(jaar_zip[[#This Row],[Datum]],21),"00")</f>
        <v>24-05</v>
      </c>
      <c r="L3572" s="101">
        <f>MONTH(jaar_zip[[#This Row],[Datum]])</f>
        <v>2</v>
      </c>
      <c r="M3572" s="101">
        <f>IF(ISNUMBER(jaar_zip[[#This Row],[etmaaltemperatuur]]),IF(jaar_zip[[#This Row],[etmaaltemperatuur]]&lt;stookgrens,stookgrens-jaar_zip[[#This Row],[etmaaltemperatuur]],0),"")</f>
        <v>10.8</v>
      </c>
      <c r="N3572" s="101">
        <f>IF(ISNUMBER(jaar_zip[[#This Row],[graaddagen]]),IF(OR(MONTH(jaar_zip[[#This Row],[Datum]])=1,MONTH(jaar_zip[[#This Row],[Datum]])=2,MONTH(jaar_zip[[#This Row],[Datum]])=11,MONTH(jaar_zip[[#This Row],[Datum]])=12),1.1,IF(OR(MONTH(jaar_zip[[#This Row],[Datum]])=3,MONTH(jaar_zip[[#This Row],[Datum]])=10),1,0.8))*jaar_zip[[#This Row],[graaddagen]],"")</f>
        <v>11.880000000000003</v>
      </c>
      <c r="O3572" s="101">
        <f>IF(ISNUMBER(jaar_zip[[#This Row],[etmaaltemperatuur]]),IF(jaar_zip[[#This Row],[etmaaltemperatuur]]&gt;stookgrens,jaar_zip[[#This Row],[etmaaltemperatuur]]-stookgrens,0),"")</f>
        <v>0</v>
      </c>
    </row>
    <row r="3573" spans="1:15" x14ac:dyDescent="0.3">
      <c r="A3573">
        <v>370</v>
      </c>
      <c r="B3573">
        <v>20240203</v>
      </c>
      <c r="C3573">
        <v>5.4</v>
      </c>
      <c r="D3573">
        <v>10.1</v>
      </c>
      <c r="E3573">
        <v>130</v>
      </c>
      <c r="F3573">
        <v>7.6</v>
      </c>
      <c r="G3573">
        <v>1026.0999999999999</v>
      </c>
      <c r="H3573">
        <v>94</v>
      </c>
      <c r="I3573" s="101" t="s">
        <v>41</v>
      </c>
      <c r="J3573" s="1">
        <f>DATEVALUE(RIGHT(jaar_zip[[#This Row],[YYYYMMDD]],2)&amp;"-"&amp;MID(jaar_zip[[#This Row],[YYYYMMDD]],5,2)&amp;"-"&amp;LEFT(jaar_zip[[#This Row],[YYYYMMDD]],4))</f>
        <v>45325</v>
      </c>
      <c r="K3573" s="101" t="str">
        <f>IF(AND(VALUE(MONTH(jaar_zip[[#This Row],[Datum]]))=1,VALUE(WEEKNUM(jaar_zip[[#This Row],[Datum]],21))&gt;51),RIGHT(YEAR(jaar_zip[[#This Row],[Datum]])-1,2),RIGHT(YEAR(jaar_zip[[#This Row],[Datum]]),2))&amp;"-"&amp; TEXT(WEEKNUM(jaar_zip[[#This Row],[Datum]],21),"00")</f>
        <v>24-05</v>
      </c>
      <c r="L3573" s="101">
        <f>MONTH(jaar_zip[[#This Row],[Datum]])</f>
        <v>2</v>
      </c>
      <c r="M3573" s="101">
        <f>IF(ISNUMBER(jaar_zip[[#This Row],[etmaaltemperatuur]]),IF(jaar_zip[[#This Row],[etmaaltemperatuur]]&lt;stookgrens,stookgrens-jaar_zip[[#This Row],[etmaaltemperatuur]],0),"")</f>
        <v>7.9</v>
      </c>
      <c r="N3573" s="101">
        <f>IF(ISNUMBER(jaar_zip[[#This Row],[graaddagen]]),IF(OR(MONTH(jaar_zip[[#This Row],[Datum]])=1,MONTH(jaar_zip[[#This Row],[Datum]])=2,MONTH(jaar_zip[[#This Row],[Datum]])=11,MONTH(jaar_zip[[#This Row],[Datum]])=12),1.1,IF(OR(MONTH(jaar_zip[[#This Row],[Datum]])=3,MONTH(jaar_zip[[#This Row],[Datum]])=10),1,0.8))*jaar_zip[[#This Row],[graaddagen]],"")</f>
        <v>8.6900000000000013</v>
      </c>
      <c r="O3573" s="101">
        <f>IF(ISNUMBER(jaar_zip[[#This Row],[etmaaltemperatuur]]),IF(jaar_zip[[#This Row],[etmaaltemperatuur]]&gt;stookgrens,jaar_zip[[#This Row],[etmaaltemperatuur]]-stookgrens,0),"")</f>
        <v>0</v>
      </c>
    </row>
    <row r="3574" spans="1:15" x14ac:dyDescent="0.3">
      <c r="A3574">
        <v>370</v>
      </c>
      <c r="B3574">
        <v>20240204</v>
      </c>
      <c r="C3574">
        <v>6.4</v>
      </c>
      <c r="D3574">
        <v>11</v>
      </c>
      <c r="E3574">
        <v>130</v>
      </c>
      <c r="F3574">
        <v>5.5</v>
      </c>
      <c r="G3574">
        <v>1022.3</v>
      </c>
      <c r="H3574">
        <v>89</v>
      </c>
      <c r="I3574" s="101" t="s">
        <v>41</v>
      </c>
      <c r="J3574" s="1">
        <f>DATEVALUE(RIGHT(jaar_zip[[#This Row],[YYYYMMDD]],2)&amp;"-"&amp;MID(jaar_zip[[#This Row],[YYYYMMDD]],5,2)&amp;"-"&amp;LEFT(jaar_zip[[#This Row],[YYYYMMDD]],4))</f>
        <v>45326</v>
      </c>
      <c r="K3574" s="101" t="str">
        <f>IF(AND(VALUE(MONTH(jaar_zip[[#This Row],[Datum]]))=1,VALUE(WEEKNUM(jaar_zip[[#This Row],[Datum]],21))&gt;51),RIGHT(YEAR(jaar_zip[[#This Row],[Datum]])-1,2),RIGHT(YEAR(jaar_zip[[#This Row],[Datum]]),2))&amp;"-"&amp; TEXT(WEEKNUM(jaar_zip[[#This Row],[Datum]],21),"00")</f>
        <v>24-05</v>
      </c>
      <c r="L3574" s="101">
        <f>MONTH(jaar_zip[[#This Row],[Datum]])</f>
        <v>2</v>
      </c>
      <c r="M3574" s="101">
        <f>IF(ISNUMBER(jaar_zip[[#This Row],[etmaaltemperatuur]]),IF(jaar_zip[[#This Row],[etmaaltemperatuur]]&lt;stookgrens,stookgrens-jaar_zip[[#This Row],[etmaaltemperatuur]],0),"")</f>
        <v>7</v>
      </c>
      <c r="N3574" s="101">
        <f>IF(ISNUMBER(jaar_zip[[#This Row],[graaddagen]]),IF(OR(MONTH(jaar_zip[[#This Row],[Datum]])=1,MONTH(jaar_zip[[#This Row],[Datum]])=2,MONTH(jaar_zip[[#This Row],[Datum]])=11,MONTH(jaar_zip[[#This Row],[Datum]])=12),1.1,IF(OR(MONTH(jaar_zip[[#This Row],[Datum]])=3,MONTH(jaar_zip[[#This Row],[Datum]])=10),1,0.8))*jaar_zip[[#This Row],[graaddagen]],"")</f>
        <v>7.7000000000000011</v>
      </c>
      <c r="O3574" s="101">
        <f>IF(ISNUMBER(jaar_zip[[#This Row],[etmaaltemperatuur]]),IF(jaar_zip[[#This Row],[etmaaltemperatuur]]&gt;stookgrens,jaar_zip[[#This Row],[etmaaltemperatuur]]-stookgrens,0),"")</f>
        <v>0</v>
      </c>
    </row>
    <row r="3575" spans="1:15" x14ac:dyDescent="0.3">
      <c r="A3575">
        <v>370</v>
      </c>
      <c r="B3575">
        <v>20240205</v>
      </c>
      <c r="C3575">
        <v>8.4</v>
      </c>
      <c r="D3575">
        <v>9.8000000000000007</v>
      </c>
      <c r="E3575">
        <v>426</v>
      </c>
      <c r="F3575">
        <v>-0.1</v>
      </c>
      <c r="G3575">
        <v>1019.4</v>
      </c>
      <c r="H3575">
        <v>80</v>
      </c>
      <c r="I3575" s="101" t="s">
        <v>41</v>
      </c>
      <c r="J3575" s="1">
        <f>DATEVALUE(RIGHT(jaar_zip[[#This Row],[YYYYMMDD]],2)&amp;"-"&amp;MID(jaar_zip[[#This Row],[YYYYMMDD]],5,2)&amp;"-"&amp;LEFT(jaar_zip[[#This Row],[YYYYMMDD]],4))</f>
        <v>45327</v>
      </c>
      <c r="K3575" s="101" t="str">
        <f>IF(AND(VALUE(MONTH(jaar_zip[[#This Row],[Datum]]))=1,VALUE(WEEKNUM(jaar_zip[[#This Row],[Datum]],21))&gt;51),RIGHT(YEAR(jaar_zip[[#This Row],[Datum]])-1,2),RIGHT(YEAR(jaar_zip[[#This Row],[Datum]]),2))&amp;"-"&amp; TEXT(WEEKNUM(jaar_zip[[#This Row],[Datum]],21),"00")</f>
        <v>24-06</v>
      </c>
      <c r="L3575" s="101">
        <f>MONTH(jaar_zip[[#This Row],[Datum]])</f>
        <v>2</v>
      </c>
      <c r="M3575" s="101">
        <f>IF(ISNUMBER(jaar_zip[[#This Row],[etmaaltemperatuur]]),IF(jaar_zip[[#This Row],[etmaaltemperatuur]]&lt;stookgrens,stookgrens-jaar_zip[[#This Row],[etmaaltemperatuur]],0),"")</f>
        <v>8.1999999999999993</v>
      </c>
      <c r="N3575" s="101">
        <f>IF(ISNUMBER(jaar_zip[[#This Row],[graaddagen]]),IF(OR(MONTH(jaar_zip[[#This Row],[Datum]])=1,MONTH(jaar_zip[[#This Row],[Datum]])=2,MONTH(jaar_zip[[#This Row],[Datum]])=11,MONTH(jaar_zip[[#This Row],[Datum]])=12),1.1,IF(OR(MONTH(jaar_zip[[#This Row],[Datum]])=3,MONTH(jaar_zip[[#This Row],[Datum]])=10),1,0.8))*jaar_zip[[#This Row],[graaddagen]],"")</f>
        <v>9.02</v>
      </c>
      <c r="O3575" s="101">
        <f>IF(ISNUMBER(jaar_zip[[#This Row],[etmaaltemperatuur]]),IF(jaar_zip[[#This Row],[etmaaltemperatuur]]&gt;stookgrens,jaar_zip[[#This Row],[etmaaltemperatuur]]-stookgrens,0),"")</f>
        <v>0</v>
      </c>
    </row>
    <row r="3576" spans="1:15" x14ac:dyDescent="0.3">
      <c r="A3576">
        <v>370</v>
      </c>
      <c r="B3576">
        <v>20240206</v>
      </c>
      <c r="C3576">
        <v>9.8000000000000007</v>
      </c>
      <c r="D3576">
        <v>10.6</v>
      </c>
      <c r="E3576">
        <v>193</v>
      </c>
      <c r="F3576">
        <v>3.9</v>
      </c>
      <c r="G3576">
        <v>1009.9</v>
      </c>
      <c r="H3576">
        <v>82</v>
      </c>
      <c r="I3576" s="101" t="s">
        <v>41</v>
      </c>
      <c r="J3576" s="1">
        <f>DATEVALUE(RIGHT(jaar_zip[[#This Row],[YYYYMMDD]],2)&amp;"-"&amp;MID(jaar_zip[[#This Row],[YYYYMMDD]],5,2)&amp;"-"&amp;LEFT(jaar_zip[[#This Row],[YYYYMMDD]],4))</f>
        <v>45328</v>
      </c>
      <c r="K3576" s="101" t="str">
        <f>IF(AND(VALUE(MONTH(jaar_zip[[#This Row],[Datum]]))=1,VALUE(WEEKNUM(jaar_zip[[#This Row],[Datum]],21))&gt;51),RIGHT(YEAR(jaar_zip[[#This Row],[Datum]])-1,2),RIGHT(YEAR(jaar_zip[[#This Row],[Datum]]),2))&amp;"-"&amp; TEXT(WEEKNUM(jaar_zip[[#This Row],[Datum]],21),"00")</f>
        <v>24-06</v>
      </c>
      <c r="L3576" s="101">
        <f>MONTH(jaar_zip[[#This Row],[Datum]])</f>
        <v>2</v>
      </c>
      <c r="M3576" s="101">
        <f>IF(ISNUMBER(jaar_zip[[#This Row],[etmaaltemperatuur]]),IF(jaar_zip[[#This Row],[etmaaltemperatuur]]&lt;stookgrens,stookgrens-jaar_zip[[#This Row],[etmaaltemperatuur]],0),"")</f>
        <v>7.4</v>
      </c>
      <c r="N3576" s="101">
        <f>IF(ISNUMBER(jaar_zip[[#This Row],[graaddagen]]),IF(OR(MONTH(jaar_zip[[#This Row],[Datum]])=1,MONTH(jaar_zip[[#This Row],[Datum]])=2,MONTH(jaar_zip[[#This Row],[Datum]])=11,MONTH(jaar_zip[[#This Row],[Datum]])=12),1.1,IF(OR(MONTH(jaar_zip[[#This Row],[Datum]])=3,MONTH(jaar_zip[[#This Row],[Datum]])=10),1,0.8))*jaar_zip[[#This Row],[graaddagen]],"")</f>
        <v>8.14</v>
      </c>
      <c r="O3576" s="101">
        <f>IF(ISNUMBER(jaar_zip[[#This Row],[etmaaltemperatuur]]),IF(jaar_zip[[#This Row],[etmaaltemperatuur]]&gt;stookgrens,jaar_zip[[#This Row],[etmaaltemperatuur]]-stookgrens,0),"")</f>
        <v>0</v>
      </c>
    </row>
    <row r="3577" spans="1:15" x14ac:dyDescent="0.3">
      <c r="A3577">
        <v>370</v>
      </c>
      <c r="B3577">
        <v>20240207</v>
      </c>
      <c r="C3577">
        <v>2.5</v>
      </c>
      <c r="D3577">
        <v>4.5999999999999996</v>
      </c>
      <c r="E3577">
        <v>280</v>
      </c>
      <c r="F3577">
        <v>17.8</v>
      </c>
      <c r="G3577">
        <v>1005.2</v>
      </c>
      <c r="H3577">
        <v>90</v>
      </c>
      <c r="I3577" s="101" t="s">
        <v>41</v>
      </c>
      <c r="J3577" s="1">
        <f>DATEVALUE(RIGHT(jaar_zip[[#This Row],[YYYYMMDD]],2)&amp;"-"&amp;MID(jaar_zip[[#This Row],[YYYYMMDD]],5,2)&amp;"-"&amp;LEFT(jaar_zip[[#This Row],[YYYYMMDD]],4))</f>
        <v>45329</v>
      </c>
      <c r="K3577" s="101" t="str">
        <f>IF(AND(VALUE(MONTH(jaar_zip[[#This Row],[Datum]]))=1,VALUE(WEEKNUM(jaar_zip[[#This Row],[Datum]],21))&gt;51),RIGHT(YEAR(jaar_zip[[#This Row],[Datum]])-1,2),RIGHT(YEAR(jaar_zip[[#This Row],[Datum]]),2))&amp;"-"&amp; TEXT(WEEKNUM(jaar_zip[[#This Row],[Datum]],21),"00")</f>
        <v>24-06</v>
      </c>
      <c r="L3577" s="101">
        <f>MONTH(jaar_zip[[#This Row],[Datum]])</f>
        <v>2</v>
      </c>
      <c r="M3577" s="101">
        <f>IF(ISNUMBER(jaar_zip[[#This Row],[etmaaltemperatuur]]),IF(jaar_zip[[#This Row],[etmaaltemperatuur]]&lt;stookgrens,stookgrens-jaar_zip[[#This Row],[etmaaltemperatuur]],0),"")</f>
        <v>13.4</v>
      </c>
      <c r="N3577" s="101">
        <f>IF(ISNUMBER(jaar_zip[[#This Row],[graaddagen]]),IF(OR(MONTH(jaar_zip[[#This Row],[Datum]])=1,MONTH(jaar_zip[[#This Row],[Datum]])=2,MONTH(jaar_zip[[#This Row],[Datum]])=11,MONTH(jaar_zip[[#This Row],[Datum]])=12),1.1,IF(OR(MONTH(jaar_zip[[#This Row],[Datum]])=3,MONTH(jaar_zip[[#This Row],[Datum]])=10),1,0.8))*jaar_zip[[#This Row],[graaddagen]],"")</f>
        <v>14.740000000000002</v>
      </c>
      <c r="O3577" s="101">
        <f>IF(ISNUMBER(jaar_zip[[#This Row],[etmaaltemperatuur]]),IF(jaar_zip[[#This Row],[etmaaltemperatuur]]&gt;stookgrens,jaar_zip[[#This Row],[etmaaltemperatuur]]-stookgrens,0),"")</f>
        <v>0</v>
      </c>
    </row>
    <row r="3578" spans="1:15" x14ac:dyDescent="0.3">
      <c r="A3578">
        <v>370</v>
      </c>
      <c r="B3578">
        <v>20240208</v>
      </c>
      <c r="C3578">
        <v>2.8</v>
      </c>
      <c r="D3578">
        <v>5.3</v>
      </c>
      <c r="E3578">
        <v>120</v>
      </c>
      <c r="F3578">
        <v>17.399999999999999</v>
      </c>
      <c r="G3578">
        <v>996.3</v>
      </c>
      <c r="H3578">
        <v>95</v>
      </c>
      <c r="I3578" s="101" t="s">
        <v>41</v>
      </c>
      <c r="J3578" s="1">
        <f>DATEVALUE(RIGHT(jaar_zip[[#This Row],[YYYYMMDD]],2)&amp;"-"&amp;MID(jaar_zip[[#This Row],[YYYYMMDD]],5,2)&amp;"-"&amp;LEFT(jaar_zip[[#This Row],[YYYYMMDD]],4))</f>
        <v>45330</v>
      </c>
      <c r="K3578" s="101" t="str">
        <f>IF(AND(VALUE(MONTH(jaar_zip[[#This Row],[Datum]]))=1,VALUE(WEEKNUM(jaar_zip[[#This Row],[Datum]],21))&gt;51),RIGHT(YEAR(jaar_zip[[#This Row],[Datum]])-1,2),RIGHT(YEAR(jaar_zip[[#This Row],[Datum]]),2))&amp;"-"&amp; TEXT(WEEKNUM(jaar_zip[[#This Row],[Datum]],21),"00")</f>
        <v>24-06</v>
      </c>
      <c r="L3578" s="101">
        <f>MONTH(jaar_zip[[#This Row],[Datum]])</f>
        <v>2</v>
      </c>
      <c r="M3578" s="101">
        <f>IF(ISNUMBER(jaar_zip[[#This Row],[etmaaltemperatuur]]),IF(jaar_zip[[#This Row],[etmaaltemperatuur]]&lt;stookgrens,stookgrens-jaar_zip[[#This Row],[etmaaltemperatuur]],0),"")</f>
        <v>12.7</v>
      </c>
      <c r="N3578" s="101">
        <f>IF(ISNUMBER(jaar_zip[[#This Row],[graaddagen]]),IF(OR(MONTH(jaar_zip[[#This Row],[Datum]])=1,MONTH(jaar_zip[[#This Row],[Datum]])=2,MONTH(jaar_zip[[#This Row],[Datum]])=11,MONTH(jaar_zip[[#This Row],[Datum]])=12),1.1,IF(OR(MONTH(jaar_zip[[#This Row],[Datum]])=3,MONTH(jaar_zip[[#This Row],[Datum]])=10),1,0.8))*jaar_zip[[#This Row],[graaddagen]],"")</f>
        <v>13.97</v>
      </c>
      <c r="O3578" s="101">
        <f>IF(ISNUMBER(jaar_zip[[#This Row],[etmaaltemperatuur]]),IF(jaar_zip[[#This Row],[etmaaltemperatuur]]&gt;stookgrens,jaar_zip[[#This Row],[etmaaltemperatuur]]-stookgrens,0),"")</f>
        <v>0</v>
      </c>
    </row>
    <row r="3579" spans="1:15" x14ac:dyDescent="0.3">
      <c r="A3579">
        <v>370</v>
      </c>
      <c r="B3579">
        <v>20240209</v>
      </c>
      <c r="C3579">
        <v>4.4000000000000004</v>
      </c>
      <c r="D3579">
        <v>11.4</v>
      </c>
      <c r="E3579">
        <v>260</v>
      </c>
      <c r="F3579">
        <v>3.7</v>
      </c>
      <c r="G3579">
        <v>984.7</v>
      </c>
      <c r="H3579">
        <v>84</v>
      </c>
      <c r="I3579" s="101" t="s">
        <v>41</v>
      </c>
      <c r="J3579" s="1">
        <f>DATEVALUE(RIGHT(jaar_zip[[#This Row],[YYYYMMDD]],2)&amp;"-"&amp;MID(jaar_zip[[#This Row],[YYYYMMDD]],5,2)&amp;"-"&amp;LEFT(jaar_zip[[#This Row],[YYYYMMDD]],4))</f>
        <v>45331</v>
      </c>
      <c r="K3579" s="101" t="str">
        <f>IF(AND(VALUE(MONTH(jaar_zip[[#This Row],[Datum]]))=1,VALUE(WEEKNUM(jaar_zip[[#This Row],[Datum]],21))&gt;51),RIGHT(YEAR(jaar_zip[[#This Row],[Datum]])-1,2),RIGHT(YEAR(jaar_zip[[#This Row],[Datum]]),2))&amp;"-"&amp; TEXT(WEEKNUM(jaar_zip[[#This Row],[Datum]],21),"00")</f>
        <v>24-06</v>
      </c>
      <c r="L3579" s="101">
        <f>MONTH(jaar_zip[[#This Row],[Datum]])</f>
        <v>2</v>
      </c>
      <c r="M3579" s="101">
        <f>IF(ISNUMBER(jaar_zip[[#This Row],[etmaaltemperatuur]]),IF(jaar_zip[[#This Row],[etmaaltemperatuur]]&lt;stookgrens,stookgrens-jaar_zip[[#This Row],[etmaaltemperatuur]],0),"")</f>
        <v>6.6</v>
      </c>
      <c r="N3579" s="101">
        <f>IF(ISNUMBER(jaar_zip[[#This Row],[graaddagen]]),IF(OR(MONTH(jaar_zip[[#This Row],[Datum]])=1,MONTH(jaar_zip[[#This Row],[Datum]])=2,MONTH(jaar_zip[[#This Row],[Datum]])=11,MONTH(jaar_zip[[#This Row],[Datum]])=12),1.1,IF(OR(MONTH(jaar_zip[[#This Row],[Datum]])=3,MONTH(jaar_zip[[#This Row],[Datum]])=10),1,0.8))*jaar_zip[[#This Row],[graaddagen]],"")</f>
        <v>7.26</v>
      </c>
      <c r="O3579" s="101">
        <f>IF(ISNUMBER(jaar_zip[[#This Row],[etmaaltemperatuur]]),IF(jaar_zip[[#This Row],[etmaaltemperatuur]]&gt;stookgrens,jaar_zip[[#This Row],[etmaaltemperatuur]]-stookgrens,0),"")</f>
        <v>0</v>
      </c>
    </row>
    <row r="3580" spans="1:15" x14ac:dyDescent="0.3">
      <c r="A3580">
        <v>370</v>
      </c>
      <c r="B3580">
        <v>20240210</v>
      </c>
      <c r="C3580">
        <v>2.5</v>
      </c>
      <c r="D3580">
        <v>10.8</v>
      </c>
      <c r="E3580">
        <v>405</v>
      </c>
      <c r="F3580">
        <v>1.5</v>
      </c>
      <c r="G3580">
        <v>986.3</v>
      </c>
      <c r="H3580">
        <v>87</v>
      </c>
      <c r="I3580" s="101" t="s">
        <v>41</v>
      </c>
      <c r="J3580" s="1">
        <f>DATEVALUE(RIGHT(jaar_zip[[#This Row],[YYYYMMDD]],2)&amp;"-"&amp;MID(jaar_zip[[#This Row],[YYYYMMDD]],5,2)&amp;"-"&amp;LEFT(jaar_zip[[#This Row],[YYYYMMDD]],4))</f>
        <v>45332</v>
      </c>
      <c r="K3580" s="101" t="str">
        <f>IF(AND(VALUE(MONTH(jaar_zip[[#This Row],[Datum]]))=1,VALUE(WEEKNUM(jaar_zip[[#This Row],[Datum]],21))&gt;51),RIGHT(YEAR(jaar_zip[[#This Row],[Datum]])-1,2),RIGHT(YEAR(jaar_zip[[#This Row],[Datum]]),2))&amp;"-"&amp; TEXT(WEEKNUM(jaar_zip[[#This Row],[Datum]],21),"00")</f>
        <v>24-06</v>
      </c>
      <c r="L3580" s="101">
        <f>MONTH(jaar_zip[[#This Row],[Datum]])</f>
        <v>2</v>
      </c>
      <c r="M3580" s="101">
        <f>IF(ISNUMBER(jaar_zip[[#This Row],[etmaaltemperatuur]]),IF(jaar_zip[[#This Row],[etmaaltemperatuur]]&lt;stookgrens,stookgrens-jaar_zip[[#This Row],[etmaaltemperatuur]],0),"")</f>
        <v>7.1999999999999993</v>
      </c>
      <c r="N3580" s="101">
        <f>IF(ISNUMBER(jaar_zip[[#This Row],[graaddagen]]),IF(OR(MONTH(jaar_zip[[#This Row],[Datum]])=1,MONTH(jaar_zip[[#This Row],[Datum]])=2,MONTH(jaar_zip[[#This Row],[Datum]])=11,MONTH(jaar_zip[[#This Row],[Datum]])=12),1.1,IF(OR(MONTH(jaar_zip[[#This Row],[Datum]])=3,MONTH(jaar_zip[[#This Row],[Datum]])=10),1,0.8))*jaar_zip[[#This Row],[graaddagen]],"")</f>
        <v>7.92</v>
      </c>
      <c r="O3580" s="101">
        <f>IF(ISNUMBER(jaar_zip[[#This Row],[etmaaltemperatuur]]),IF(jaar_zip[[#This Row],[etmaaltemperatuur]]&gt;stookgrens,jaar_zip[[#This Row],[etmaaltemperatuur]]-stookgrens,0),"")</f>
        <v>0</v>
      </c>
    </row>
    <row r="3581" spans="1:15" x14ac:dyDescent="0.3">
      <c r="A3581">
        <v>370</v>
      </c>
      <c r="B3581">
        <v>20240211</v>
      </c>
      <c r="C3581">
        <v>2.8</v>
      </c>
      <c r="D3581">
        <v>8.9</v>
      </c>
      <c r="E3581">
        <v>287</v>
      </c>
      <c r="F3581">
        <v>1.1000000000000001</v>
      </c>
      <c r="G3581">
        <v>991.3</v>
      </c>
      <c r="H3581">
        <v>90</v>
      </c>
      <c r="I3581" s="101" t="s">
        <v>41</v>
      </c>
      <c r="J3581" s="1">
        <f>DATEVALUE(RIGHT(jaar_zip[[#This Row],[YYYYMMDD]],2)&amp;"-"&amp;MID(jaar_zip[[#This Row],[YYYYMMDD]],5,2)&amp;"-"&amp;LEFT(jaar_zip[[#This Row],[YYYYMMDD]],4))</f>
        <v>45333</v>
      </c>
      <c r="K3581" s="101" t="str">
        <f>IF(AND(VALUE(MONTH(jaar_zip[[#This Row],[Datum]]))=1,VALUE(WEEKNUM(jaar_zip[[#This Row],[Datum]],21))&gt;51),RIGHT(YEAR(jaar_zip[[#This Row],[Datum]])-1,2),RIGHT(YEAR(jaar_zip[[#This Row],[Datum]]),2))&amp;"-"&amp; TEXT(WEEKNUM(jaar_zip[[#This Row],[Datum]],21),"00")</f>
        <v>24-06</v>
      </c>
      <c r="L3581" s="101">
        <f>MONTH(jaar_zip[[#This Row],[Datum]])</f>
        <v>2</v>
      </c>
      <c r="M3581" s="101">
        <f>IF(ISNUMBER(jaar_zip[[#This Row],[etmaaltemperatuur]]),IF(jaar_zip[[#This Row],[etmaaltemperatuur]]&lt;stookgrens,stookgrens-jaar_zip[[#This Row],[etmaaltemperatuur]],0),"")</f>
        <v>9.1</v>
      </c>
      <c r="N3581" s="101">
        <f>IF(ISNUMBER(jaar_zip[[#This Row],[graaddagen]]),IF(OR(MONTH(jaar_zip[[#This Row],[Datum]])=1,MONTH(jaar_zip[[#This Row],[Datum]])=2,MONTH(jaar_zip[[#This Row],[Datum]])=11,MONTH(jaar_zip[[#This Row],[Datum]])=12),1.1,IF(OR(MONTH(jaar_zip[[#This Row],[Datum]])=3,MONTH(jaar_zip[[#This Row],[Datum]])=10),1,0.8))*jaar_zip[[#This Row],[graaddagen]],"")</f>
        <v>10.01</v>
      </c>
      <c r="O3581" s="101">
        <f>IF(ISNUMBER(jaar_zip[[#This Row],[etmaaltemperatuur]]),IF(jaar_zip[[#This Row],[etmaaltemperatuur]]&gt;stookgrens,jaar_zip[[#This Row],[etmaaltemperatuur]]-stookgrens,0),"")</f>
        <v>0</v>
      </c>
    </row>
    <row r="3582" spans="1:15" x14ac:dyDescent="0.3">
      <c r="A3582">
        <v>370</v>
      </c>
      <c r="B3582">
        <v>20240212</v>
      </c>
      <c r="C3582">
        <v>3.4</v>
      </c>
      <c r="D3582">
        <v>6.3</v>
      </c>
      <c r="E3582">
        <v>571</v>
      </c>
      <c r="F3582">
        <v>0.4</v>
      </c>
      <c r="G3582">
        <v>1005.8</v>
      </c>
      <c r="H3582">
        <v>87</v>
      </c>
      <c r="I3582" s="101" t="s">
        <v>41</v>
      </c>
      <c r="J3582" s="1">
        <f>DATEVALUE(RIGHT(jaar_zip[[#This Row],[YYYYMMDD]],2)&amp;"-"&amp;MID(jaar_zip[[#This Row],[YYYYMMDD]],5,2)&amp;"-"&amp;LEFT(jaar_zip[[#This Row],[YYYYMMDD]],4))</f>
        <v>45334</v>
      </c>
      <c r="K3582" s="101" t="str">
        <f>IF(AND(VALUE(MONTH(jaar_zip[[#This Row],[Datum]]))=1,VALUE(WEEKNUM(jaar_zip[[#This Row],[Datum]],21))&gt;51),RIGHT(YEAR(jaar_zip[[#This Row],[Datum]])-1,2),RIGHT(YEAR(jaar_zip[[#This Row],[Datum]]),2))&amp;"-"&amp; TEXT(WEEKNUM(jaar_zip[[#This Row],[Datum]],21),"00")</f>
        <v>24-07</v>
      </c>
      <c r="L3582" s="101">
        <f>MONTH(jaar_zip[[#This Row],[Datum]])</f>
        <v>2</v>
      </c>
      <c r="M3582" s="101">
        <f>IF(ISNUMBER(jaar_zip[[#This Row],[etmaaltemperatuur]]),IF(jaar_zip[[#This Row],[etmaaltemperatuur]]&lt;stookgrens,stookgrens-jaar_zip[[#This Row],[etmaaltemperatuur]],0),"")</f>
        <v>11.7</v>
      </c>
      <c r="N3582" s="101">
        <f>IF(ISNUMBER(jaar_zip[[#This Row],[graaddagen]]),IF(OR(MONTH(jaar_zip[[#This Row],[Datum]])=1,MONTH(jaar_zip[[#This Row],[Datum]])=2,MONTH(jaar_zip[[#This Row],[Datum]])=11,MONTH(jaar_zip[[#This Row],[Datum]])=12),1.1,IF(OR(MONTH(jaar_zip[[#This Row],[Datum]])=3,MONTH(jaar_zip[[#This Row],[Datum]])=10),1,0.8))*jaar_zip[[#This Row],[graaddagen]],"")</f>
        <v>12.870000000000001</v>
      </c>
      <c r="O3582" s="101">
        <f>IF(ISNUMBER(jaar_zip[[#This Row],[etmaaltemperatuur]]),IF(jaar_zip[[#This Row],[etmaaltemperatuur]]&gt;stookgrens,jaar_zip[[#This Row],[etmaaltemperatuur]]-stookgrens,0),"")</f>
        <v>0</v>
      </c>
    </row>
    <row r="3583" spans="1:15" x14ac:dyDescent="0.3">
      <c r="A3583">
        <v>370</v>
      </c>
      <c r="B3583">
        <v>20240213</v>
      </c>
      <c r="C3583">
        <v>4.7</v>
      </c>
      <c r="D3583">
        <v>6.7</v>
      </c>
      <c r="E3583">
        <v>688</v>
      </c>
      <c r="F3583">
        <v>0.4</v>
      </c>
      <c r="G3583">
        <v>1016.2</v>
      </c>
      <c r="H3583">
        <v>81</v>
      </c>
      <c r="I3583" s="101" t="s">
        <v>41</v>
      </c>
      <c r="J3583" s="1">
        <f>DATEVALUE(RIGHT(jaar_zip[[#This Row],[YYYYMMDD]],2)&amp;"-"&amp;MID(jaar_zip[[#This Row],[YYYYMMDD]],5,2)&amp;"-"&amp;LEFT(jaar_zip[[#This Row],[YYYYMMDD]],4))</f>
        <v>45335</v>
      </c>
      <c r="K3583" s="101" t="str">
        <f>IF(AND(VALUE(MONTH(jaar_zip[[#This Row],[Datum]]))=1,VALUE(WEEKNUM(jaar_zip[[#This Row],[Datum]],21))&gt;51),RIGHT(YEAR(jaar_zip[[#This Row],[Datum]])-1,2),RIGHT(YEAR(jaar_zip[[#This Row],[Datum]]),2))&amp;"-"&amp; TEXT(WEEKNUM(jaar_zip[[#This Row],[Datum]],21),"00")</f>
        <v>24-07</v>
      </c>
      <c r="L3583" s="101">
        <f>MONTH(jaar_zip[[#This Row],[Datum]])</f>
        <v>2</v>
      </c>
      <c r="M3583" s="101">
        <f>IF(ISNUMBER(jaar_zip[[#This Row],[etmaaltemperatuur]]),IF(jaar_zip[[#This Row],[etmaaltemperatuur]]&lt;stookgrens,stookgrens-jaar_zip[[#This Row],[etmaaltemperatuur]],0),"")</f>
        <v>11.3</v>
      </c>
      <c r="N3583" s="101">
        <f>IF(ISNUMBER(jaar_zip[[#This Row],[graaddagen]]),IF(OR(MONTH(jaar_zip[[#This Row],[Datum]])=1,MONTH(jaar_zip[[#This Row],[Datum]])=2,MONTH(jaar_zip[[#This Row],[Datum]])=11,MONTH(jaar_zip[[#This Row],[Datum]])=12),1.1,IF(OR(MONTH(jaar_zip[[#This Row],[Datum]])=3,MONTH(jaar_zip[[#This Row],[Datum]])=10),1,0.8))*jaar_zip[[#This Row],[graaddagen]],"")</f>
        <v>12.430000000000001</v>
      </c>
      <c r="O3583" s="101">
        <f>IF(ISNUMBER(jaar_zip[[#This Row],[etmaaltemperatuur]]),IF(jaar_zip[[#This Row],[etmaaltemperatuur]]&gt;stookgrens,jaar_zip[[#This Row],[etmaaltemperatuur]]-stookgrens,0),"")</f>
        <v>0</v>
      </c>
    </row>
    <row r="3584" spans="1:15" x14ac:dyDescent="0.3">
      <c r="A3584">
        <v>370</v>
      </c>
      <c r="B3584">
        <v>20240214</v>
      </c>
      <c r="C3584">
        <v>6.2</v>
      </c>
      <c r="D3584">
        <v>11.1</v>
      </c>
      <c r="E3584">
        <v>156</v>
      </c>
      <c r="F3584">
        <v>3.7</v>
      </c>
      <c r="G3584">
        <v>1015.9</v>
      </c>
      <c r="H3584">
        <v>94</v>
      </c>
      <c r="I3584" s="101" t="s">
        <v>41</v>
      </c>
      <c r="J3584" s="1">
        <f>DATEVALUE(RIGHT(jaar_zip[[#This Row],[YYYYMMDD]],2)&amp;"-"&amp;MID(jaar_zip[[#This Row],[YYYYMMDD]],5,2)&amp;"-"&amp;LEFT(jaar_zip[[#This Row],[YYYYMMDD]],4))</f>
        <v>45336</v>
      </c>
      <c r="K3584" s="101" t="str">
        <f>IF(AND(VALUE(MONTH(jaar_zip[[#This Row],[Datum]]))=1,VALUE(WEEKNUM(jaar_zip[[#This Row],[Datum]],21))&gt;51),RIGHT(YEAR(jaar_zip[[#This Row],[Datum]])-1,2),RIGHT(YEAR(jaar_zip[[#This Row],[Datum]]),2))&amp;"-"&amp; TEXT(WEEKNUM(jaar_zip[[#This Row],[Datum]],21),"00")</f>
        <v>24-07</v>
      </c>
      <c r="L3584" s="101">
        <f>MONTH(jaar_zip[[#This Row],[Datum]])</f>
        <v>2</v>
      </c>
      <c r="M3584" s="101">
        <f>IF(ISNUMBER(jaar_zip[[#This Row],[etmaaltemperatuur]]),IF(jaar_zip[[#This Row],[etmaaltemperatuur]]&lt;stookgrens,stookgrens-jaar_zip[[#This Row],[etmaaltemperatuur]],0),"")</f>
        <v>6.9</v>
      </c>
      <c r="N3584" s="101">
        <f>IF(ISNUMBER(jaar_zip[[#This Row],[graaddagen]]),IF(OR(MONTH(jaar_zip[[#This Row],[Datum]])=1,MONTH(jaar_zip[[#This Row],[Datum]])=2,MONTH(jaar_zip[[#This Row],[Datum]])=11,MONTH(jaar_zip[[#This Row],[Datum]])=12),1.1,IF(OR(MONTH(jaar_zip[[#This Row],[Datum]])=3,MONTH(jaar_zip[[#This Row],[Datum]])=10),1,0.8))*jaar_zip[[#This Row],[graaddagen]],"")</f>
        <v>7.5900000000000007</v>
      </c>
      <c r="O3584" s="101">
        <f>IF(ISNUMBER(jaar_zip[[#This Row],[etmaaltemperatuur]]),IF(jaar_zip[[#This Row],[etmaaltemperatuur]]&gt;stookgrens,jaar_zip[[#This Row],[etmaaltemperatuur]]-stookgrens,0),"")</f>
        <v>0</v>
      </c>
    </row>
    <row r="3585" spans="1:15" x14ac:dyDescent="0.3">
      <c r="A3585">
        <v>370</v>
      </c>
      <c r="B3585">
        <v>20240215</v>
      </c>
      <c r="C3585">
        <v>3.3</v>
      </c>
      <c r="D3585">
        <v>13.2</v>
      </c>
      <c r="E3585">
        <v>391</v>
      </c>
      <c r="F3585">
        <v>2.7</v>
      </c>
      <c r="G3585">
        <v>1013.3</v>
      </c>
      <c r="H3585">
        <v>81</v>
      </c>
      <c r="I3585" s="101" t="s">
        <v>41</v>
      </c>
      <c r="J3585" s="1">
        <f>DATEVALUE(RIGHT(jaar_zip[[#This Row],[YYYYMMDD]],2)&amp;"-"&amp;MID(jaar_zip[[#This Row],[YYYYMMDD]],5,2)&amp;"-"&amp;LEFT(jaar_zip[[#This Row],[YYYYMMDD]],4))</f>
        <v>45337</v>
      </c>
      <c r="K3585" s="101" t="str">
        <f>IF(AND(VALUE(MONTH(jaar_zip[[#This Row],[Datum]]))=1,VALUE(WEEKNUM(jaar_zip[[#This Row],[Datum]],21))&gt;51),RIGHT(YEAR(jaar_zip[[#This Row],[Datum]])-1,2),RIGHT(YEAR(jaar_zip[[#This Row],[Datum]]),2))&amp;"-"&amp; TEXT(WEEKNUM(jaar_zip[[#This Row],[Datum]],21),"00")</f>
        <v>24-07</v>
      </c>
      <c r="L3585" s="101">
        <f>MONTH(jaar_zip[[#This Row],[Datum]])</f>
        <v>2</v>
      </c>
      <c r="M3585" s="101">
        <f>IF(ISNUMBER(jaar_zip[[#This Row],[etmaaltemperatuur]]),IF(jaar_zip[[#This Row],[etmaaltemperatuur]]&lt;stookgrens,stookgrens-jaar_zip[[#This Row],[etmaaltemperatuur]],0),"")</f>
        <v>4.8000000000000007</v>
      </c>
      <c r="N3585" s="101">
        <f>IF(ISNUMBER(jaar_zip[[#This Row],[graaddagen]]),IF(OR(MONTH(jaar_zip[[#This Row],[Datum]])=1,MONTH(jaar_zip[[#This Row],[Datum]])=2,MONTH(jaar_zip[[#This Row],[Datum]])=11,MONTH(jaar_zip[[#This Row],[Datum]])=12),1.1,IF(OR(MONTH(jaar_zip[[#This Row],[Datum]])=3,MONTH(jaar_zip[[#This Row],[Datum]])=10),1,0.8))*jaar_zip[[#This Row],[graaddagen]],"")</f>
        <v>5.2800000000000011</v>
      </c>
      <c r="O3585" s="101">
        <f>IF(ISNUMBER(jaar_zip[[#This Row],[etmaaltemperatuur]]),IF(jaar_zip[[#This Row],[etmaaltemperatuur]]&gt;stookgrens,jaar_zip[[#This Row],[etmaaltemperatuur]]-stookgrens,0),"")</f>
        <v>0</v>
      </c>
    </row>
    <row r="3586" spans="1:15" x14ac:dyDescent="0.3">
      <c r="A3586">
        <v>370</v>
      </c>
      <c r="B3586">
        <v>20240216</v>
      </c>
      <c r="C3586">
        <v>3.6</v>
      </c>
      <c r="D3586">
        <v>11.4</v>
      </c>
      <c r="E3586">
        <v>180</v>
      </c>
      <c r="F3586">
        <v>1.3</v>
      </c>
      <c r="G3586">
        <v>1015.2</v>
      </c>
      <c r="H3586">
        <v>85</v>
      </c>
      <c r="I3586" s="101" t="s">
        <v>41</v>
      </c>
      <c r="J3586" s="1">
        <f>DATEVALUE(RIGHT(jaar_zip[[#This Row],[YYYYMMDD]],2)&amp;"-"&amp;MID(jaar_zip[[#This Row],[YYYYMMDD]],5,2)&amp;"-"&amp;LEFT(jaar_zip[[#This Row],[YYYYMMDD]],4))</f>
        <v>45338</v>
      </c>
      <c r="K3586" s="101" t="str">
        <f>IF(AND(VALUE(MONTH(jaar_zip[[#This Row],[Datum]]))=1,VALUE(WEEKNUM(jaar_zip[[#This Row],[Datum]],21))&gt;51),RIGHT(YEAR(jaar_zip[[#This Row],[Datum]])-1,2),RIGHT(YEAR(jaar_zip[[#This Row],[Datum]]),2))&amp;"-"&amp; TEXT(WEEKNUM(jaar_zip[[#This Row],[Datum]],21),"00")</f>
        <v>24-07</v>
      </c>
      <c r="L3586" s="101">
        <f>MONTH(jaar_zip[[#This Row],[Datum]])</f>
        <v>2</v>
      </c>
      <c r="M3586" s="101">
        <f>IF(ISNUMBER(jaar_zip[[#This Row],[etmaaltemperatuur]]),IF(jaar_zip[[#This Row],[etmaaltemperatuur]]&lt;stookgrens,stookgrens-jaar_zip[[#This Row],[etmaaltemperatuur]],0),"")</f>
        <v>6.6</v>
      </c>
      <c r="N3586" s="101">
        <f>IF(ISNUMBER(jaar_zip[[#This Row],[graaddagen]]),IF(OR(MONTH(jaar_zip[[#This Row],[Datum]])=1,MONTH(jaar_zip[[#This Row],[Datum]])=2,MONTH(jaar_zip[[#This Row],[Datum]])=11,MONTH(jaar_zip[[#This Row],[Datum]])=12),1.1,IF(OR(MONTH(jaar_zip[[#This Row],[Datum]])=3,MONTH(jaar_zip[[#This Row],[Datum]])=10),1,0.8))*jaar_zip[[#This Row],[graaddagen]],"")</f>
        <v>7.26</v>
      </c>
      <c r="O3586" s="101">
        <f>IF(ISNUMBER(jaar_zip[[#This Row],[etmaaltemperatuur]]),IF(jaar_zip[[#This Row],[etmaaltemperatuur]]&gt;stookgrens,jaar_zip[[#This Row],[etmaaltemperatuur]]-stookgrens,0),"")</f>
        <v>0</v>
      </c>
    </row>
    <row r="3587" spans="1:15" x14ac:dyDescent="0.3">
      <c r="A3587">
        <v>370</v>
      </c>
      <c r="B3587">
        <v>20240217</v>
      </c>
      <c r="C3587">
        <v>2.8</v>
      </c>
      <c r="D3587">
        <v>10.5</v>
      </c>
      <c r="E3587">
        <v>444</v>
      </c>
      <c r="F3587">
        <v>0</v>
      </c>
      <c r="G3587">
        <v>1030.8</v>
      </c>
      <c r="H3587">
        <v>84</v>
      </c>
      <c r="I3587" s="101" t="s">
        <v>41</v>
      </c>
      <c r="J3587" s="1">
        <f>DATEVALUE(RIGHT(jaar_zip[[#This Row],[YYYYMMDD]],2)&amp;"-"&amp;MID(jaar_zip[[#This Row],[YYYYMMDD]],5,2)&amp;"-"&amp;LEFT(jaar_zip[[#This Row],[YYYYMMDD]],4))</f>
        <v>45339</v>
      </c>
      <c r="K3587" s="101" t="str">
        <f>IF(AND(VALUE(MONTH(jaar_zip[[#This Row],[Datum]]))=1,VALUE(WEEKNUM(jaar_zip[[#This Row],[Datum]],21))&gt;51),RIGHT(YEAR(jaar_zip[[#This Row],[Datum]])-1,2),RIGHT(YEAR(jaar_zip[[#This Row],[Datum]]),2))&amp;"-"&amp; TEXT(WEEKNUM(jaar_zip[[#This Row],[Datum]],21),"00")</f>
        <v>24-07</v>
      </c>
      <c r="L3587" s="101">
        <f>MONTH(jaar_zip[[#This Row],[Datum]])</f>
        <v>2</v>
      </c>
      <c r="M3587" s="101">
        <f>IF(ISNUMBER(jaar_zip[[#This Row],[etmaaltemperatuur]]),IF(jaar_zip[[#This Row],[etmaaltemperatuur]]&lt;stookgrens,stookgrens-jaar_zip[[#This Row],[etmaaltemperatuur]],0),"")</f>
        <v>7.5</v>
      </c>
      <c r="N3587" s="101">
        <f>IF(ISNUMBER(jaar_zip[[#This Row],[graaddagen]]),IF(OR(MONTH(jaar_zip[[#This Row],[Datum]])=1,MONTH(jaar_zip[[#This Row],[Datum]])=2,MONTH(jaar_zip[[#This Row],[Datum]])=11,MONTH(jaar_zip[[#This Row],[Datum]])=12),1.1,IF(OR(MONTH(jaar_zip[[#This Row],[Datum]])=3,MONTH(jaar_zip[[#This Row],[Datum]])=10),1,0.8))*jaar_zip[[#This Row],[graaddagen]],"")</f>
        <v>8.25</v>
      </c>
      <c r="O3587" s="101">
        <f>IF(ISNUMBER(jaar_zip[[#This Row],[etmaaltemperatuur]]),IF(jaar_zip[[#This Row],[etmaaltemperatuur]]&gt;stookgrens,jaar_zip[[#This Row],[etmaaltemperatuur]]-stookgrens,0),"")</f>
        <v>0</v>
      </c>
    </row>
    <row r="3588" spans="1:15" x14ac:dyDescent="0.3">
      <c r="A3588">
        <v>370</v>
      </c>
      <c r="B3588">
        <v>20240218</v>
      </c>
      <c r="C3588">
        <v>5.8</v>
      </c>
      <c r="D3588">
        <v>9.6</v>
      </c>
      <c r="E3588">
        <v>161</v>
      </c>
      <c r="F3588">
        <v>5.2</v>
      </c>
      <c r="G3588">
        <v>1025.5</v>
      </c>
      <c r="H3588">
        <v>86</v>
      </c>
      <c r="I3588" s="101" t="s">
        <v>41</v>
      </c>
      <c r="J3588" s="1">
        <f>DATEVALUE(RIGHT(jaar_zip[[#This Row],[YYYYMMDD]],2)&amp;"-"&amp;MID(jaar_zip[[#This Row],[YYYYMMDD]],5,2)&amp;"-"&amp;LEFT(jaar_zip[[#This Row],[YYYYMMDD]],4))</f>
        <v>45340</v>
      </c>
      <c r="K3588" s="101" t="str">
        <f>IF(AND(VALUE(MONTH(jaar_zip[[#This Row],[Datum]]))=1,VALUE(WEEKNUM(jaar_zip[[#This Row],[Datum]],21))&gt;51),RIGHT(YEAR(jaar_zip[[#This Row],[Datum]])-1,2),RIGHT(YEAR(jaar_zip[[#This Row],[Datum]]),2))&amp;"-"&amp; TEXT(WEEKNUM(jaar_zip[[#This Row],[Datum]],21),"00")</f>
        <v>24-07</v>
      </c>
      <c r="L3588" s="101">
        <f>MONTH(jaar_zip[[#This Row],[Datum]])</f>
        <v>2</v>
      </c>
      <c r="M3588" s="101">
        <f>IF(ISNUMBER(jaar_zip[[#This Row],[etmaaltemperatuur]]),IF(jaar_zip[[#This Row],[etmaaltemperatuur]]&lt;stookgrens,stookgrens-jaar_zip[[#This Row],[etmaaltemperatuur]],0),"")</f>
        <v>8.4</v>
      </c>
      <c r="N3588" s="101">
        <f>IF(ISNUMBER(jaar_zip[[#This Row],[graaddagen]]),IF(OR(MONTH(jaar_zip[[#This Row],[Datum]])=1,MONTH(jaar_zip[[#This Row],[Datum]])=2,MONTH(jaar_zip[[#This Row],[Datum]])=11,MONTH(jaar_zip[[#This Row],[Datum]])=12),1.1,IF(OR(MONTH(jaar_zip[[#This Row],[Datum]])=3,MONTH(jaar_zip[[#This Row],[Datum]])=10),1,0.8))*jaar_zip[[#This Row],[graaddagen]],"")</f>
        <v>9.240000000000002</v>
      </c>
      <c r="O3588" s="101">
        <f>IF(ISNUMBER(jaar_zip[[#This Row],[etmaaltemperatuur]]),IF(jaar_zip[[#This Row],[etmaaltemperatuur]]&gt;stookgrens,jaar_zip[[#This Row],[etmaaltemperatuur]]-stookgrens,0),"")</f>
        <v>0</v>
      </c>
    </row>
    <row r="3589" spans="1:15" x14ac:dyDescent="0.3">
      <c r="A3589">
        <v>370</v>
      </c>
      <c r="B3589">
        <v>20240219</v>
      </c>
      <c r="C3589">
        <v>3.9</v>
      </c>
      <c r="D3589">
        <v>8.5</v>
      </c>
      <c r="E3589">
        <v>226</v>
      </c>
      <c r="F3589">
        <v>2.4</v>
      </c>
      <c r="G3589">
        <v>1027.2</v>
      </c>
      <c r="H3589">
        <v>90</v>
      </c>
      <c r="I3589" s="101" t="s">
        <v>41</v>
      </c>
      <c r="J3589" s="1">
        <f>DATEVALUE(RIGHT(jaar_zip[[#This Row],[YYYYMMDD]],2)&amp;"-"&amp;MID(jaar_zip[[#This Row],[YYYYMMDD]],5,2)&amp;"-"&amp;LEFT(jaar_zip[[#This Row],[YYYYMMDD]],4))</f>
        <v>45341</v>
      </c>
      <c r="K3589" s="101" t="str">
        <f>IF(AND(VALUE(MONTH(jaar_zip[[#This Row],[Datum]]))=1,VALUE(WEEKNUM(jaar_zip[[#This Row],[Datum]],21))&gt;51),RIGHT(YEAR(jaar_zip[[#This Row],[Datum]])-1,2),RIGHT(YEAR(jaar_zip[[#This Row],[Datum]]),2))&amp;"-"&amp; TEXT(WEEKNUM(jaar_zip[[#This Row],[Datum]],21),"00")</f>
        <v>24-08</v>
      </c>
      <c r="L3589" s="101">
        <f>MONTH(jaar_zip[[#This Row],[Datum]])</f>
        <v>2</v>
      </c>
      <c r="M3589" s="101">
        <f>IF(ISNUMBER(jaar_zip[[#This Row],[etmaaltemperatuur]]),IF(jaar_zip[[#This Row],[etmaaltemperatuur]]&lt;stookgrens,stookgrens-jaar_zip[[#This Row],[etmaaltemperatuur]],0),"")</f>
        <v>9.5</v>
      </c>
      <c r="N3589" s="101">
        <f>IF(ISNUMBER(jaar_zip[[#This Row],[graaddagen]]),IF(OR(MONTH(jaar_zip[[#This Row],[Datum]])=1,MONTH(jaar_zip[[#This Row],[Datum]])=2,MONTH(jaar_zip[[#This Row],[Datum]])=11,MONTH(jaar_zip[[#This Row],[Datum]])=12),1.1,IF(OR(MONTH(jaar_zip[[#This Row],[Datum]])=3,MONTH(jaar_zip[[#This Row],[Datum]])=10),1,0.8))*jaar_zip[[#This Row],[graaddagen]],"")</f>
        <v>10.450000000000001</v>
      </c>
      <c r="O3589" s="101">
        <f>IF(ISNUMBER(jaar_zip[[#This Row],[etmaaltemperatuur]]),IF(jaar_zip[[#This Row],[etmaaltemperatuur]]&gt;stookgrens,jaar_zip[[#This Row],[etmaaltemperatuur]]-stookgrens,0),"")</f>
        <v>0</v>
      </c>
    </row>
    <row r="3590" spans="1:15" x14ac:dyDescent="0.3">
      <c r="A3590">
        <v>370</v>
      </c>
      <c r="B3590">
        <v>20240220</v>
      </c>
      <c r="C3590">
        <v>4.9000000000000004</v>
      </c>
      <c r="D3590">
        <v>8.1</v>
      </c>
      <c r="E3590">
        <v>651</v>
      </c>
      <c r="F3590">
        <v>0</v>
      </c>
      <c r="G3590">
        <v>1026.8</v>
      </c>
      <c r="H3590">
        <v>85</v>
      </c>
      <c r="I3590" s="101" t="s">
        <v>41</v>
      </c>
      <c r="J3590" s="1">
        <f>DATEVALUE(RIGHT(jaar_zip[[#This Row],[YYYYMMDD]],2)&amp;"-"&amp;MID(jaar_zip[[#This Row],[YYYYMMDD]],5,2)&amp;"-"&amp;LEFT(jaar_zip[[#This Row],[YYYYMMDD]],4))</f>
        <v>45342</v>
      </c>
      <c r="K3590" s="101" t="str">
        <f>IF(AND(VALUE(MONTH(jaar_zip[[#This Row],[Datum]]))=1,VALUE(WEEKNUM(jaar_zip[[#This Row],[Datum]],21))&gt;51),RIGHT(YEAR(jaar_zip[[#This Row],[Datum]])-1,2),RIGHT(YEAR(jaar_zip[[#This Row],[Datum]]),2))&amp;"-"&amp; TEXT(WEEKNUM(jaar_zip[[#This Row],[Datum]],21),"00")</f>
        <v>24-08</v>
      </c>
      <c r="L3590" s="101">
        <f>MONTH(jaar_zip[[#This Row],[Datum]])</f>
        <v>2</v>
      </c>
      <c r="M3590" s="101">
        <f>IF(ISNUMBER(jaar_zip[[#This Row],[etmaaltemperatuur]]),IF(jaar_zip[[#This Row],[etmaaltemperatuur]]&lt;stookgrens,stookgrens-jaar_zip[[#This Row],[etmaaltemperatuur]],0),"")</f>
        <v>9.9</v>
      </c>
      <c r="N3590" s="101">
        <f>IF(ISNUMBER(jaar_zip[[#This Row],[graaddagen]]),IF(OR(MONTH(jaar_zip[[#This Row],[Datum]])=1,MONTH(jaar_zip[[#This Row],[Datum]])=2,MONTH(jaar_zip[[#This Row],[Datum]])=11,MONTH(jaar_zip[[#This Row],[Datum]])=12),1.1,IF(OR(MONTH(jaar_zip[[#This Row],[Datum]])=3,MONTH(jaar_zip[[#This Row],[Datum]])=10),1,0.8))*jaar_zip[[#This Row],[graaddagen]],"")</f>
        <v>10.89</v>
      </c>
      <c r="O3590" s="101">
        <f>IF(ISNUMBER(jaar_zip[[#This Row],[etmaaltemperatuur]]),IF(jaar_zip[[#This Row],[etmaaltemperatuur]]&gt;stookgrens,jaar_zip[[#This Row],[etmaaltemperatuur]]-stookgrens,0),"")</f>
        <v>0</v>
      </c>
    </row>
    <row r="3591" spans="1:15" x14ac:dyDescent="0.3">
      <c r="A3591">
        <v>370</v>
      </c>
      <c r="B3591">
        <v>20240221</v>
      </c>
      <c r="C3591">
        <v>6.2</v>
      </c>
      <c r="D3591">
        <v>9.1</v>
      </c>
      <c r="E3591">
        <v>330</v>
      </c>
      <c r="F3591">
        <v>6</v>
      </c>
      <c r="G3591">
        <v>1011.6</v>
      </c>
      <c r="H3591">
        <v>85</v>
      </c>
      <c r="I3591" s="101" t="s">
        <v>41</v>
      </c>
      <c r="J3591" s="1">
        <f>DATEVALUE(RIGHT(jaar_zip[[#This Row],[YYYYMMDD]],2)&amp;"-"&amp;MID(jaar_zip[[#This Row],[YYYYMMDD]],5,2)&amp;"-"&amp;LEFT(jaar_zip[[#This Row],[YYYYMMDD]],4))</f>
        <v>45343</v>
      </c>
      <c r="K3591" s="101" t="str">
        <f>IF(AND(VALUE(MONTH(jaar_zip[[#This Row],[Datum]]))=1,VALUE(WEEKNUM(jaar_zip[[#This Row],[Datum]],21))&gt;51),RIGHT(YEAR(jaar_zip[[#This Row],[Datum]])-1,2),RIGHT(YEAR(jaar_zip[[#This Row],[Datum]]),2))&amp;"-"&amp; TEXT(WEEKNUM(jaar_zip[[#This Row],[Datum]],21),"00")</f>
        <v>24-08</v>
      </c>
      <c r="L3591" s="101">
        <f>MONTH(jaar_zip[[#This Row],[Datum]])</f>
        <v>2</v>
      </c>
      <c r="M3591" s="101">
        <f>IF(ISNUMBER(jaar_zip[[#This Row],[etmaaltemperatuur]]),IF(jaar_zip[[#This Row],[etmaaltemperatuur]]&lt;stookgrens,stookgrens-jaar_zip[[#This Row],[etmaaltemperatuur]],0),"")</f>
        <v>8.9</v>
      </c>
      <c r="N3591" s="101">
        <f>IF(ISNUMBER(jaar_zip[[#This Row],[graaddagen]]),IF(OR(MONTH(jaar_zip[[#This Row],[Datum]])=1,MONTH(jaar_zip[[#This Row],[Datum]])=2,MONTH(jaar_zip[[#This Row],[Datum]])=11,MONTH(jaar_zip[[#This Row],[Datum]])=12),1.1,IF(OR(MONTH(jaar_zip[[#This Row],[Datum]])=3,MONTH(jaar_zip[[#This Row],[Datum]])=10),1,0.8))*jaar_zip[[#This Row],[graaddagen]],"")</f>
        <v>9.7900000000000009</v>
      </c>
      <c r="O3591" s="101">
        <f>IF(ISNUMBER(jaar_zip[[#This Row],[etmaaltemperatuur]]),IF(jaar_zip[[#This Row],[etmaaltemperatuur]]&gt;stookgrens,jaar_zip[[#This Row],[etmaaltemperatuur]]-stookgrens,0),"")</f>
        <v>0</v>
      </c>
    </row>
    <row r="3592" spans="1:15" x14ac:dyDescent="0.3">
      <c r="A3592">
        <v>370</v>
      </c>
      <c r="B3592">
        <v>20240222</v>
      </c>
      <c r="C3592">
        <v>6.8</v>
      </c>
      <c r="D3592">
        <v>9.8000000000000007</v>
      </c>
      <c r="E3592">
        <v>299</v>
      </c>
      <c r="F3592">
        <v>9.6999999999999993</v>
      </c>
      <c r="G3592">
        <v>987.9</v>
      </c>
      <c r="H3592">
        <v>89</v>
      </c>
      <c r="I3592" s="101" t="s">
        <v>41</v>
      </c>
      <c r="J3592" s="1">
        <f>DATEVALUE(RIGHT(jaar_zip[[#This Row],[YYYYMMDD]],2)&amp;"-"&amp;MID(jaar_zip[[#This Row],[YYYYMMDD]],5,2)&amp;"-"&amp;LEFT(jaar_zip[[#This Row],[YYYYMMDD]],4))</f>
        <v>45344</v>
      </c>
      <c r="K3592" s="101" t="str">
        <f>IF(AND(VALUE(MONTH(jaar_zip[[#This Row],[Datum]]))=1,VALUE(WEEKNUM(jaar_zip[[#This Row],[Datum]],21))&gt;51),RIGHT(YEAR(jaar_zip[[#This Row],[Datum]])-1,2),RIGHT(YEAR(jaar_zip[[#This Row],[Datum]]),2))&amp;"-"&amp; TEXT(WEEKNUM(jaar_zip[[#This Row],[Datum]],21),"00")</f>
        <v>24-08</v>
      </c>
      <c r="L3592" s="101">
        <f>MONTH(jaar_zip[[#This Row],[Datum]])</f>
        <v>2</v>
      </c>
      <c r="M3592" s="101">
        <f>IF(ISNUMBER(jaar_zip[[#This Row],[etmaaltemperatuur]]),IF(jaar_zip[[#This Row],[etmaaltemperatuur]]&lt;stookgrens,stookgrens-jaar_zip[[#This Row],[etmaaltemperatuur]],0),"")</f>
        <v>8.1999999999999993</v>
      </c>
      <c r="N3592" s="101">
        <f>IF(ISNUMBER(jaar_zip[[#This Row],[graaddagen]]),IF(OR(MONTH(jaar_zip[[#This Row],[Datum]])=1,MONTH(jaar_zip[[#This Row],[Datum]])=2,MONTH(jaar_zip[[#This Row],[Datum]])=11,MONTH(jaar_zip[[#This Row],[Datum]])=12),1.1,IF(OR(MONTH(jaar_zip[[#This Row],[Datum]])=3,MONTH(jaar_zip[[#This Row],[Datum]])=10),1,0.8))*jaar_zip[[#This Row],[graaddagen]],"")</f>
        <v>9.02</v>
      </c>
      <c r="O3592" s="101">
        <f>IF(ISNUMBER(jaar_zip[[#This Row],[etmaaltemperatuur]]),IF(jaar_zip[[#This Row],[etmaaltemperatuur]]&gt;stookgrens,jaar_zip[[#This Row],[etmaaltemperatuur]]-stookgrens,0),"")</f>
        <v>0</v>
      </c>
    </row>
    <row r="3593" spans="1:15" x14ac:dyDescent="0.3">
      <c r="A3593">
        <v>370</v>
      </c>
      <c r="B3593">
        <v>20240223</v>
      </c>
      <c r="C3593">
        <v>6.4</v>
      </c>
      <c r="D3593">
        <v>6.2</v>
      </c>
      <c r="E3593">
        <v>354</v>
      </c>
      <c r="F3593">
        <v>0.7</v>
      </c>
      <c r="G3593">
        <v>991.6</v>
      </c>
      <c r="H3593">
        <v>77</v>
      </c>
      <c r="I3593" s="101" t="s">
        <v>41</v>
      </c>
      <c r="J3593" s="1">
        <f>DATEVALUE(RIGHT(jaar_zip[[#This Row],[YYYYMMDD]],2)&amp;"-"&amp;MID(jaar_zip[[#This Row],[YYYYMMDD]],5,2)&amp;"-"&amp;LEFT(jaar_zip[[#This Row],[YYYYMMDD]],4))</f>
        <v>45345</v>
      </c>
      <c r="K3593" s="101" t="str">
        <f>IF(AND(VALUE(MONTH(jaar_zip[[#This Row],[Datum]]))=1,VALUE(WEEKNUM(jaar_zip[[#This Row],[Datum]],21))&gt;51),RIGHT(YEAR(jaar_zip[[#This Row],[Datum]])-1,2),RIGHT(YEAR(jaar_zip[[#This Row],[Datum]]),2))&amp;"-"&amp; TEXT(WEEKNUM(jaar_zip[[#This Row],[Datum]],21),"00")</f>
        <v>24-08</v>
      </c>
      <c r="L3593" s="101">
        <f>MONTH(jaar_zip[[#This Row],[Datum]])</f>
        <v>2</v>
      </c>
      <c r="M3593" s="101">
        <f>IF(ISNUMBER(jaar_zip[[#This Row],[etmaaltemperatuur]]),IF(jaar_zip[[#This Row],[etmaaltemperatuur]]&lt;stookgrens,stookgrens-jaar_zip[[#This Row],[etmaaltemperatuur]],0),"")</f>
        <v>11.8</v>
      </c>
      <c r="N3593" s="101">
        <f>IF(ISNUMBER(jaar_zip[[#This Row],[graaddagen]]),IF(OR(MONTH(jaar_zip[[#This Row],[Datum]])=1,MONTH(jaar_zip[[#This Row],[Datum]])=2,MONTH(jaar_zip[[#This Row],[Datum]])=11,MONTH(jaar_zip[[#This Row],[Datum]])=12),1.1,IF(OR(MONTH(jaar_zip[[#This Row],[Datum]])=3,MONTH(jaar_zip[[#This Row],[Datum]])=10),1,0.8))*jaar_zip[[#This Row],[graaddagen]],"")</f>
        <v>12.980000000000002</v>
      </c>
      <c r="O3593" s="101">
        <f>IF(ISNUMBER(jaar_zip[[#This Row],[etmaaltemperatuur]]),IF(jaar_zip[[#This Row],[etmaaltemperatuur]]&gt;stookgrens,jaar_zip[[#This Row],[etmaaltemperatuur]]-stookgrens,0),"")</f>
        <v>0</v>
      </c>
    </row>
    <row r="3594" spans="1:15" x14ac:dyDescent="0.3">
      <c r="A3594">
        <v>370</v>
      </c>
      <c r="B3594">
        <v>20240224</v>
      </c>
      <c r="C3594">
        <v>4.3</v>
      </c>
      <c r="D3594">
        <v>5.6</v>
      </c>
      <c r="E3594">
        <v>541</v>
      </c>
      <c r="F3594">
        <v>1.7</v>
      </c>
      <c r="G3594">
        <v>998.6</v>
      </c>
      <c r="H3594">
        <v>79</v>
      </c>
      <c r="I3594" s="101" t="s">
        <v>41</v>
      </c>
      <c r="J3594" s="1">
        <f>DATEVALUE(RIGHT(jaar_zip[[#This Row],[YYYYMMDD]],2)&amp;"-"&amp;MID(jaar_zip[[#This Row],[YYYYMMDD]],5,2)&amp;"-"&amp;LEFT(jaar_zip[[#This Row],[YYYYMMDD]],4))</f>
        <v>45346</v>
      </c>
      <c r="K3594" s="101" t="str">
        <f>IF(AND(VALUE(MONTH(jaar_zip[[#This Row],[Datum]]))=1,VALUE(WEEKNUM(jaar_zip[[#This Row],[Datum]],21))&gt;51),RIGHT(YEAR(jaar_zip[[#This Row],[Datum]])-1,2),RIGHT(YEAR(jaar_zip[[#This Row],[Datum]]),2))&amp;"-"&amp; TEXT(WEEKNUM(jaar_zip[[#This Row],[Datum]],21),"00")</f>
        <v>24-08</v>
      </c>
      <c r="L3594" s="101">
        <f>MONTH(jaar_zip[[#This Row],[Datum]])</f>
        <v>2</v>
      </c>
      <c r="M3594" s="101">
        <f>IF(ISNUMBER(jaar_zip[[#This Row],[etmaaltemperatuur]]),IF(jaar_zip[[#This Row],[etmaaltemperatuur]]&lt;stookgrens,stookgrens-jaar_zip[[#This Row],[etmaaltemperatuur]],0),"")</f>
        <v>12.4</v>
      </c>
      <c r="N3594" s="101">
        <f>IF(ISNUMBER(jaar_zip[[#This Row],[graaddagen]]),IF(OR(MONTH(jaar_zip[[#This Row],[Datum]])=1,MONTH(jaar_zip[[#This Row],[Datum]])=2,MONTH(jaar_zip[[#This Row],[Datum]])=11,MONTH(jaar_zip[[#This Row],[Datum]])=12),1.1,IF(OR(MONTH(jaar_zip[[#This Row],[Datum]])=3,MONTH(jaar_zip[[#This Row],[Datum]])=10),1,0.8))*jaar_zip[[#This Row],[graaddagen]],"")</f>
        <v>13.640000000000002</v>
      </c>
      <c r="O3594" s="101">
        <f>IF(ISNUMBER(jaar_zip[[#This Row],[etmaaltemperatuur]]),IF(jaar_zip[[#This Row],[etmaaltemperatuur]]&gt;stookgrens,jaar_zip[[#This Row],[etmaaltemperatuur]]-stookgrens,0),"")</f>
        <v>0</v>
      </c>
    </row>
    <row r="3595" spans="1:15" x14ac:dyDescent="0.3">
      <c r="A3595">
        <v>370</v>
      </c>
      <c r="B3595">
        <v>20240225</v>
      </c>
      <c r="C3595">
        <v>3.6</v>
      </c>
      <c r="D3595">
        <v>7</v>
      </c>
      <c r="E3595">
        <v>653</v>
      </c>
      <c r="F3595">
        <v>2.1</v>
      </c>
      <c r="G3595">
        <v>999.8</v>
      </c>
      <c r="H3595">
        <v>78</v>
      </c>
      <c r="I3595" s="101" t="s">
        <v>41</v>
      </c>
      <c r="J3595" s="1">
        <f>DATEVALUE(RIGHT(jaar_zip[[#This Row],[YYYYMMDD]],2)&amp;"-"&amp;MID(jaar_zip[[#This Row],[YYYYMMDD]],5,2)&amp;"-"&amp;LEFT(jaar_zip[[#This Row],[YYYYMMDD]],4))</f>
        <v>45347</v>
      </c>
      <c r="K3595" s="101" t="str">
        <f>IF(AND(VALUE(MONTH(jaar_zip[[#This Row],[Datum]]))=1,VALUE(WEEKNUM(jaar_zip[[#This Row],[Datum]],21))&gt;51),RIGHT(YEAR(jaar_zip[[#This Row],[Datum]])-1,2),RIGHT(YEAR(jaar_zip[[#This Row],[Datum]]),2))&amp;"-"&amp; TEXT(WEEKNUM(jaar_zip[[#This Row],[Datum]],21),"00")</f>
        <v>24-08</v>
      </c>
      <c r="L3595" s="101">
        <f>MONTH(jaar_zip[[#This Row],[Datum]])</f>
        <v>2</v>
      </c>
      <c r="M3595" s="101">
        <f>IF(ISNUMBER(jaar_zip[[#This Row],[etmaaltemperatuur]]),IF(jaar_zip[[#This Row],[etmaaltemperatuur]]&lt;stookgrens,stookgrens-jaar_zip[[#This Row],[etmaaltemperatuur]],0),"")</f>
        <v>11</v>
      </c>
      <c r="N3595" s="101">
        <f>IF(ISNUMBER(jaar_zip[[#This Row],[graaddagen]]),IF(OR(MONTH(jaar_zip[[#This Row],[Datum]])=1,MONTH(jaar_zip[[#This Row],[Datum]])=2,MONTH(jaar_zip[[#This Row],[Datum]])=11,MONTH(jaar_zip[[#This Row],[Datum]])=12),1.1,IF(OR(MONTH(jaar_zip[[#This Row],[Datum]])=3,MONTH(jaar_zip[[#This Row],[Datum]])=10),1,0.8))*jaar_zip[[#This Row],[graaddagen]],"")</f>
        <v>12.100000000000001</v>
      </c>
      <c r="O3595" s="101">
        <f>IF(ISNUMBER(jaar_zip[[#This Row],[etmaaltemperatuur]]),IF(jaar_zip[[#This Row],[etmaaltemperatuur]]&gt;stookgrens,jaar_zip[[#This Row],[etmaaltemperatuur]]-stookgrens,0),"")</f>
        <v>0</v>
      </c>
    </row>
    <row r="3596" spans="1:15" x14ac:dyDescent="0.3">
      <c r="A3596">
        <v>370</v>
      </c>
      <c r="B3596">
        <v>20240226</v>
      </c>
      <c r="C3596">
        <v>6.6</v>
      </c>
      <c r="D3596">
        <v>5.3</v>
      </c>
      <c r="E3596">
        <v>139</v>
      </c>
      <c r="F3596">
        <v>17.399999999999999</v>
      </c>
      <c r="G3596">
        <v>1005.2</v>
      </c>
      <c r="H3596">
        <v>89</v>
      </c>
      <c r="I3596" s="101" t="s">
        <v>41</v>
      </c>
      <c r="J3596" s="1">
        <f>DATEVALUE(RIGHT(jaar_zip[[#This Row],[YYYYMMDD]],2)&amp;"-"&amp;MID(jaar_zip[[#This Row],[YYYYMMDD]],5,2)&amp;"-"&amp;LEFT(jaar_zip[[#This Row],[YYYYMMDD]],4))</f>
        <v>45348</v>
      </c>
      <c r="K3596" s="101" t="str">
        <f>IF(AND(VALUE(MONTH(jaar_zip[[#This Row],[Datum]]))=1,VALUE(WEEKNUM(jaar_zip[[#This Row],[Datum]],21))&gt;51),RIGHT(YEAR(jaar_zip[[#This Row],[Datum]])-1,2),RIGHT(YEAR(jaar_zip[[#This Row],[Datum]]),2))&amp;"-"&amp; TEXT(WEEKNUM(jaar_zip[[#This Row],[Datum]],21),"00")</f>
        <v>24-09</v>
      </c>
      <c r="L3596" s="101">
        <f>MONTH(jaar_zip[[#This Row],[Datum]])</f>
        <v>2</v>
      </c>
      <c r="M3596" s="101">
        <f>IF(ISNUMBER(jaar_zip[[#This Row],[etmaaltemperatuur]]),IF(jaar_zip[[#This Row],[etmaaltemperatuur]]&lt;stookgrens,stookgrens-jaar_zip[[#This Row],[etmaaltemperatuur]],0),"")</f>
        <v>12.7</v>
      </c>
      <c r="N3596" s="101">
        <f>IF(ISNUMBER(jaar_zip[[#This Row],[graaddagen]]),IF(OR(MONTH(jaar_zip[[#This Row],[Datum]])=1,MONTH(jaar_zip[[#This Row],[Datum]])=2,MONTH(jaar_zip[[#This Row],[Datum]])=11,MONTH(jaar_zip[[#This Row],[Datum]])=12),1.1,IF(OR(MONTH(jaar_zip[[#This Row],[Datum]])=3,MONTH(jaar_zip[[#This Row],[Datum]])=10),1,0.8))*jaar_zip[[#This Row],[graaddagen]],"")</f>
        <v>13.97</v>
      </c>
      <c r="O3596" s="101">
        <f>IF(ISNUMBER(jaar_zip[[#This Row],[etmaaltemperatuur]]),IF(jaar_zip[[#This Row],[etmaaltemperatuur]]&gt;stookgrens,jaar_zip[[#This Row],[etmaaltemperatuur]]-stookgrens,0),"")</f>
        <v>0</v>
      </c>
    </row>
    <row r="3597" spans="1:15" x14ac:dyDescent="0.3">
      <c r="A3597">
        <v>370</v>
      </c>
      <c r="B3597">
        <v>20240227</v>
      </c>
      <c r="C3597">
        <v>3.3</v>
      </c>
      <c r="D3597">
        <v>4.4000000000000004</v>
      </c>
      <c r="E3597">
        <v>1079</v>
      </c>
      <c r="F3597">
        <v>0</v>
      </c>
      <c r="G3597">
        <v>1018.3</v>
      </c>
      <c r="H3597">
        <v>86</v>
      </c>
      <c r="I3597" s="101" t="s">
        <v>41</v>
      </c>
      <c r="J3597" s="1">
        <f>DATEVALUE(RIGHT(jaar_zip[[#This Row],[YYYYMMDD]],2)&amp;"-"&amp;MID(jaar_zip[[#This Row],[YYYYMMDD]],5,2)&amp;"-"&amp;LEFT(jaar_zip[[#This Row],[YYYYMMDD]],4))</f>
        <v>45349</v>
      </c>
      <c r="K3597" s="101" t="str">
        <f>IF(AND(VALUE(MONTH(jaar_zip[[#This Row],[Datum]]))=1,VALUE(WEEKNUM(jaar_zip[[#This Row],[Datum]],21))&gt;51),RIGHT(YEAR(jaar_zip[[#This Row],[Datum]])-1,2),RIGHT(YEAR(jaar_zip[[#This Row],[Datum]]),2))&amp;"-"&amp; TEXT(WEEKNUM(jaar_zip[[#This Row],[Datum]],21),"00")</f>
        <v>24-09</v>
      </c>
      <c r="L3597" s="101">
        <f>MONTH(jaar_zip[[#This Row],[Datum]])</f>
        <v>2</v>
      </c>
      <c r="M3597" s="101">
        <f>IF(ISNUMBER(jaar_zip[[#This Row],[etmaaltemperatuur]]),IF(jaar_zip[[#This Row],[etmaaltemperatuur]]&lt;stookgrens,stookgrens-jaar_zip[[#This Row],[etmaaltemperatuur]],0),"")</f>
        <v>13.6</v>
      </c>
      <c r="N3597" s="101">
        <f>IF(ISNUMBER(jaar_zip[[#This Row],[graaddagen]]),IF(OR(MONTH(jaar_zip[[#This Row],[Datum]])=1,MONTH(jaar_zip[[#This Row],[Datum]])=2,MONTH(jaar_zip[[#This Row],[Datum]])=11,MONTH(jaar_zip[[#This Row],[Datum]])=12),1.1,IF(OR(MONTH(jaar_zip[[#This Row],[Datum]])=3,MONTH(jaar_zip[[#This Row],[Datum]])=10),1,0.8))*jaar_zip[[#This Row],[graaddagen]],"")</f>
        <v>14.96</v>
      </c>
      <c r="O3597" s="101">
        <f>IF(ISNUMBER(jaar_zip[[#This Row],[etmaaltemperatuur]]),IF(jaar_zip[[#This Row],[etmaaltemperatuur]]&gt;stookgrens,jaar_zip[[#This Row],[etmaaltemperatuur]]-stookgrens,0),"")</f>
        <v>0</v>
      </c>
    </row>
    <row r="3598" spans="1:15" x14ac:dyDescent="0.3">
      <c r="A3598">
        <v>370</v>
      </c>
      <c r="B3598">
        <v>20240228</v>
      </c>
      <c r="C3598">
        <v>3.1</v>
      </c>
      <c r="D3598">
        <v>4.7</v>
      </c>
      <c r="E3598">
        <v>541</v>
      </c>
      <c r="F3598">
        <v>0</v>
      </c>
      <c r="G3598">
        <v>1020.3</v>
      </c>
      <c r="H3598">
        <v>88</v>
      </c>
      <c r="I3598" s="101" t="s">
        <v>41</v>
      </c>
      <c r="J3598" s="1">
        <f>DATEVALUE(RIGHT(jaar_zip[[#This Row],[YYYYMMDD]],2)&amp;"-"&amp;MID(jaar_zip[[#This Row],[YYYYMMDD]],5,2)&amp;"-"&amp;LEFT(jaar_zip[[#This Row],[YYYYMMDD]],4))</f>
        <v>45350</v>
      </c>
      <c r="K3598" s="101" t="str">
        <f>IF(AND(VALUE(MONTH(jaar_zip[[#This Row],[Datum]]))=1,VALUE(WEEKNUM(jaar_zip[[#This Row],[Datum]],21))&gt;51),RIGHT(YEAR(jaar_zip[[#This Row],[Datum]])-1,2),RIGHT(YEAR(jaar_zip[[#This Row],[Datum]]),2))&amp;"-"&amp; TEXT(WEEKNUM(jaar_zip[[#This Row],[Datum]],21),"00")</f>
        <v>24-09</v>
      </c>
      <c r="L3598" s="101">
        <f>MONTH(jaar_zip[[#This Row],[Datum]])</f>
        <v>2</v>
      </c>
      <c r="M3598" s="101">
        <f>IF(ISNUMBER(jaar_zip[[#This Row],[etmaaltemperatuur]]),IF(jaar_zip[[#This Row],[etmaaltemperatuur]]&lt;stookgrens,stookgrens-jaar_zip[[#This Row],[etmaaltemperatuur]],0),"")</f>
        <v>13.3</v>
      </c>
      <c r="N3598" s="101">
        <f>IF(ISNUMBER(jaar_zip[[#This Row],[graaddagen]]),IF(OR(MONTH(jaar_zip[[#This Row],[Datum]])=1,MONTH(jaar_zip[[#This Row],[Datum]])=2,MONTH(jaar_zip[[#This Row],[Datum]])=11,MONTH(jaar_zip[[#This Row],[Datum]])=12),1.1,IF(OR(MONTH(jaar_zip[[#This Row],[Datum]])=3,MONTH(jaar_zip[[#This Row],[Datum]])=10),1,0.8))*jaar_zip[[#This Row],[graaddagen]],"")</f>
        <v>14.630000000000003</v>
      </c>
      <c r="O3598" s="101">
        <f>IF(ISNUMBER(jaar_zip[[#This Row],[etmaaltemperatuur]]),IF(jaar_zip[[#This Row],[etmaaltemperatuur]]&gt;stookgrens,jaar_zip[[#This Row],[etmaaltemperatuur]]-stookgrens,0),"")</f>
        <v>0</v>
      </c>
    </row>
    <row r="3599" spans="1:15" x14ac:dyDescent="0.3">
      <c r="A3599">
        <v>370</v>
      </c>
      <c r="B3599">
        <v>20240229</v>
      </c>
      <c r="C3599">
        <v>4.5999999999999996</v>
      </c>
      <c r="D3599">
        <v>8.3000000000000007</v>
      </c>
      <c r="E3599">
        <v>286</v>
      </c>
      <c r="F3599">
        <v>2.8</v>
      </c>
      <c r="G3599">
        <v>1008.6</v>
      </c>
      <c r="H3599">
        <v>85</v>
      </c>
      <c r="I3599" s="101" t="s">
        <v>41</v>
      </c>
      <c r="J3599" s="1">
        <f>DATEVALUE(RIGHT(jaar_zip[[#This Row],[YYYYMMDD]],2)&amp;"-"&amp;MID(jaar_zip[[#This Row],[YYYYMMDD]],5,2)&amp;"-"&amp;LEFT(jaar_zip[[#This Row],[YYYYMMDD]],4))</f>
        <v>45351</v>
      </c>
      <c r="K3599" s="101" t="str">
        <f>IF(AND(VALUE(MONTH(jaar_zip[[#This Row],[Datum]]))=1,VALUE(WEEKNUM(jaar_zip[[#This Row],[Datum]],21))&gt;51),RIGHT(YEAR(jaar_zip[[#This Row],[Datum]])-1,2),RIGHT(YEAR(jaar_zip[[#This Row],[Datum]]),2))&amp;"-"&amp; TEXT(WEEKNUM(jaar_zip[[#This Row],[Datum]],21),"00")</f>
        <v>24-09</v>
      </c>
      <c r="L3599" s="101">
        <f>MONTH(jaar_zip[[#This Row],[Datum]])</f>
        <v>2</v>
      </c>
      <c r="M3599" s="101">
        <f>IF(ISNUMBER(jaar_zip[[#This Row],[etmaaltemperatuur]]),IF(jaar_zip[[#This Row],[etmaaltemperatuur]]&lt;stookgrens,stookgrens-jaar_zip[[#This Row],[etmaaltemperatuur]],0),"")</f>
        <v>9.6999999999999993</v>
      </c>
      <c r="N3599" s="101">
        <f>IF(ISNUMBER(jaar_zip[[#This Row],[graaddagen]]),IF(OR(MONTH(jaar_zip[[#This Row],[Datum]])=1,MONTH(jaar_zip[[#This Row],[Datum]])=2,MONTH(jaar_zip[[#This Row],[Datum]])=11,MONTH(jaar_zip[[#This Row],[Datum]])=12),1.1,IF(OR(MONTH(jaar_zip[[#This Row],[Datum]])=3,MONTH(jaar_zip[[#This Row],[Datum]])=10),1,0.8))*jaar_zip[[#This Row],[graaddagen]],"")</f>
        <v>10.67</v>
      </c>
      <c r="O3599" s="101">
        <f>IF(ISNUMBER(jaar_zip[[#This Row],[etmaaltemperatuur]]),IF(jaar_zip[[#This Row],[etmaaltemperatuur]]&gt;stookgrens,jaar_zip[[#This Row],[etmaaltemperatuur]]-stookgrens,0),"")</f>
        <v>0</v>
      </c>
    </row>
    <row r="3600" spans="1:15" x14ac:dyDescent="0.3">
      <c r="A3600">
        <v>370</v>
      </c>
      <c r="B3600">
        <v>20240301</v>
      </c>
      <c r="C3600">
        <v>5.5</v>
      </c>
      <c r="D3600">
        <v>8.5</v>
      </c>
      <c r="E3600">
        <v>695</v>
      </c>
      <c r="F3600">
        <v>0.8</v>
      </c>
      <c r="G3600">
        <v>1001.1</v>
      </c>
      <c r="H3600">
        <v>73</v>
      </c>
      <c r="I3600" s="101" t="s">
        <v>41</v>
      </c>
      <c r="J3600" s="1">
        <f>DATEVALUE(RIGHT(jaar_zip[[#This Row],[YYYYMMDD]],2)&amp;"-"&amp;MID(jaar_zip[[#This Row],[YYYYMMDD]],5,2)&amp;"-"&amp;LEFT(jaar_zip[[#This Row],[YYYYMMDD]],4))</f>
        <v>45352</v>
      </c>
      <c r="K3600" s="101" t="str">
        <f>IF(AND(VALUE(MONTH(jaar_zip[[#This Row],[Datum]]))=1,VALUE(WEEKNUM(jaar_zip[[#This Row],[Datum]],21))&gt;51),RIGHT(YEAR(jaar_zip[[#This Row],[Datum]])-1,2),RIGHT(YEAR(jaar_zip[[#This Row],[Datum]]),2))&amp;"-"&amp; TEXT(WEEKNUM(jaar_zip[[#This Row],[Datum]],21),"00")</f>
        <v>24-09</v>
      </c>
      <c r="L3600" s="101">
        <f>MONTH(jaar_zip[[#This Row],[Datum]])</f>
        <v>3</v>
      </c>
      <c r="M3600" s="101">
        <f>IF(ISNUMBER(jaar_zip[[#This Row],[etmaaltemperatuur]]),IF(jaar_zip[[#This Row],[etmaaltemperatuur]]&lt;stookgrens,stookgrens-jaar_zip[[#This Row],[etmaaltemperatuur]],0),"")</f>
        <v>9.5</v>
      </c>
      <c r="N3600" s="101">
        <f>IF(ISNUMBER(jaar_zip[[#This Row],[graaddagen]]),IF(OR(MONTH(jaar_zip[[#This Row],[Datum]])=1,MONTH(jaar_zip[[#This Row],[Datum]])=2,MONTH(jaar_zip[[#This Row],[Datum]])=11,MONTH(jaar_zip[[#This Row],[Datum]])=12),1.1,IF(OR(MONTH(jaar_zip[[#This Row],[Datum]])=3,MONTH(jaar_zip[[#This Row],[Datum]])=10),1,0.8))*jaar_zip[[#This Row],[graaddagen]],"")</f>
        <v>9.5</v>
      </c>
      <c r="O3600" s="101">
        <f>IF(ISNUMBER(jaar_zip[[#This Row],[etmaaltemperatuur]]),IF(jaar_zip[[#This Row],[etmaaltemperatuur]]&gt;stookgrens,jaar_zip[[#This Row],[etmaaltemperatuur]]-stookgrens,0),"")</f>
        <v>0</v>
      </c>
    </row>
    <row r="3601" spans="1:15" x14ac:dyDescent="0.3">
      <c r="A3601">
        <v>370</v>
      </c>
      <c r="B3601">
        <v>20240302</v>
      </c>
      <c r="C3601">
        <v>4.8</v>
      </c>
      <c r="D3601">
        <v>10.1</v>
      </c>
      <c r="E3601">
        <v>1070</v>
      </c>
      <c r="F3601">
        <v>0.3</v>
      </c>
      <c r="G3601">
        <v>999.5</v>
      </c>
      <c r="H3601">
        <v>66</v>
      </c>
      <c r="I3601" s="101" t="s">
        <v>41</v>
      </c>
      <c r="J3601" s="1">
        <f>DATEVALUE(RIGHT(jaar_zip[[#This Row],[YYYYMMDD]],2)&amp;"-"&amp;MID(jaar_zip[[#This Row],[YYYYMMDD]],5,2)&amp;"-"&amp;LEFT(jaar_zip[[#This Row],[YYYYMMDD]],4))</f>
        <v>45353</v>
      </c>
      <c r="K3601" s="101" t="str">
        <f>IF(AND(VALUE(MONTH(jaar_zip[[#This Row],[Datum]]))=1,VALUE(WEEKNUM(jaar_zip[[#This Row],[Datum]],21))&gt;51),RIGHT(YEAR(jaar_zip[[#This Row],[Datum]])-1,2),RIGHT(YEAR(jaar_zip[[#This Row],[Datum]]),2))&amp;"-"&amp; TEXT(WEEKNUM(jaar_zip[[#This Row],[Datum]],21),"00")</f>
        <v>24-09</v>
      </c>
      <c r="L3601" s="101">
        <f>MONTH(jaar_zip[[#This Row],[Datum]])</f>
        <v>3</v>
      </c>
      <c r="M3601" s="101">
        <f>IF(ISNUMBER(jaar_zip[[#This Row],[etmaaltemperatuur]]),IF(jaar_zip[[#This Row],[etmaaltemperatuur]]&lt;stookgrens,stookgrens-jaar_zip[[#This Row],[etmaaltemperatuur]],0),"")</f>
        <v>7.9</v>
      </c>
      <c r="N3601" s="101">
        <f>IF(ISNUMBER(jaar_zip[[#This Row],[graaddagen]]),IF(OR(MONTH(jaar_zip[[#This Row],[Datum]])=1,MONTH(jaar_zip[[#This Row],[Datum]])=2,MONTH(jaar_zip[[#This Row],[Datum]])=11,MONTH(jaar_zip[[#This Row],[Datum]])=12),1.1,IF(OR(MONTH(jaar_zip[[#This Row],[Datum]])=3,MONTH(jaar_zip[[#This Row],[Datum]])=10),1,0.8))*jaar_zip[[#This Row],[graaddagen]],"")</f>
        <v>7.9</v>
      </c>
      <c r="O3601" s="101">
        <f>IF(ISNUMBER(jaar_zip[[#This Row],[etmaaltemperatuur]]),IF(jaar_zip[[#This Row],[etmaaltemperatuur]]&gt;stookgrens,jaar_zip[[#This Row],[etmaaltemperatuur]]-stookgrens,0),"")</f>
        <v>0</v>
      </c>
    </row>
    <row r="3602" spans="1:15" x14ac:dyDescent="0.3">
      <c r="A3602">
        <v>370</v>
      </c>
      <c r="B3602">
        <v>20240303</v>
      </c>
      <c r="C3602">
        <v>2.9</v>
      </c>
      <c r="D3602">
        <v>11</v>
      </c>
      <c r="E3602">
        <v>877</v>
      </c>
      <c r="F3602">
        <v>0.1</v>
      </c>
      <c r="G3602">
        <v>1001.7</v>
      </c>
      <c r="H3602">
        <v>73</v>
      </c>
      <c r="I3602" s="101" t="s">
        <v>41</v>
      </c>
      <c r="J3602" s="1">
        <f>DATEVALUE(RIGHT(jaar_zip[[#This Row],[YYYYMMDD]],2)&amp;"-"&amp;MID(jaar_zip[[#This Row],[YYYYMMDD]],5,2)&amp;"-"&amp;LEFT(jaar_zip[[#This Row],[YYYYMMDD]],4))</f>
        <v>45354</v>
      </c>
      <c r="K3602" s="101" t="str">
        <f>IF(AND(VALUE(MONTH(jaar_zip[[#This Row],[Datum]]))=1,VALUE(WEEKNUM(jaar_zip[[#This Row],[Datum]],21))&gt;51),RIGHT(YEAR(jaar_zip[[#This Row],[Datum]])-1,2),RIGHT(YEAR(jaar_zip[[#This Row],[Datum]]),2))&amp;"-"&amp; TEXT(WEEKNUM(jaar_zip[[#This Row],[Datum]],21),"00")</f>
        <v>24-09</v>
      </c>
      <c r="L3602" s="101">
        <f>MONTH(jaar_zip[[#This Row],[Datum]])</f>
        <v>3</v>
      </c>
      <c r="M3602" s="101">
        <f>IF(ISNUMBER(jaar_zip[[#This Row],[etmaaltemperatuur]]),IF(jaar_zip[[#This Row],[etmaaltemperatuur]]&lt;stookgrens,stookgrens-jaar_zip[[#This Row],[etmaaltemperatuur]],0),"")</f>
        <v>7</v>
      </c>
      <c r="N3602" s="101">
        <f>IF(ISNUMBER(jaar_zip[[#This Row],[graaddagen]]),IF(OR(MONTH(jaar_zip[[#This Row],[Datum]])=1,MONTH(jaar_zip[[#This Row],[Datum]])=2,MONTH(jaar_zip[[#This Row],[Datum]])=11,MONTH(jaar_zip[[#This Row],[Datum]])=12),1.1,IF(OR(MONTH(jaar_zip[[#This Row],[Datum]])=3,MONTH(jaar_zip[[#This Row],[Datum]])=10),1,0.8))*jaar_zip[[#This Row],[graaddagen]],"")</f>
        <v>7</v>
      </c>
      <c r="O3602" s="101">
        <f>IF(ISNUMBER(jaar_zip[[#This Row],[etmaaltemperatuur]]),IF(jaar_zip[[#This Row],[etmaaltemperatuur]]&gt;stookgrens,jaar_zip[[#This Row],[etmaaltemperatuur]]-stookgrens,0),"")</f>
        <v>0</v>
      </c>
    </row>
    <row r="3603" spans="1:15" x14ac:dyDescent="0.3">
      <c r="A3603">
        <v>370</v>
      </c>
      <c r="B3603">
        <v>20240304</v>
      </c>
      <c r="C3603">
        <v>2</v>
      </c>
      <c r="D3603">
        <v>7.9</v>
      </c>
      <c r="E3603">
        <v>1252</v>
      </c>
      <c r="F3603">
        <v>0</v>
      </c>
      <c r="G3603">
        <v>1011.5</v>
      </c>
      <c r="H3603">
        <v>75</v>
      </c>
      <c r="I3603" s="101" t="s">
        <v>41</v>
      </c>
      <c r="J3603" s="1">
        <f>DATEVALUE(RIGHT(jaar_zip[[#This Row],[YYYYMMDD]],2)&amp;"-"&amp;MID(jaar_zip[[#This Row],[YYYYMMDD]],5,2)&amp;"-"&amp;LEFT(jaar_zip[[#This Row],[YYYYMMDD]],4))</f>
        <v>45355</v>
      </c>
      <c r="K3603" s="101" t="str">
        <f>IF(AND(VALUE(MONTH(jaar_zip[[#This Row],[Datum]]))=1,VALUE(WEEKNUM(jaar_zip[[#This Row],[Datum]],21))&gt;51),RIGHT(YEAR(jaar_zip[[#This Row],[Datum]])-1,2),RIGHT(YEAR(jaar_zip[[#This Row],[Datum]]),2))&amp;"-"&amp; TEXT(WEEKNUM(jaar_zip[[#This Row],[Datum]],21),"00")</f>
        <v>24-10</v>
      </c>
      <c r="L3603" s="101">
        <f>MONTH(jaar_zip[[#This Row],[Datum]])</f>
        <v>3</v>
      </c>
      <c r="M3603" s="101">
        <f>IF(ISNUMBER(jaar_zip[[#This Row],[etmaaltemperatuur]]),IF(jaar_zip[[#This Row],[etmaaltemperatuur]]&lt;stookgrens,stookgrens-jaar_zip[[#This Row],[etmaaltemperatuur]],0),"")</f>
        <v>10.1</v>
      </c>
      <c r="N3603" s="101">
        <f>IF(ISNUMBER(jaar_zip[[#This Row],[graaddagen]]),IF(OR(MONTH(jaar_zip[[#This Row],[Datum]])=1,MONTH(jaar_zip[[#This Row],[Datum]])=2,MONTH(jaar_zip[[#This Row],[Datum]])=11,MONTH(jaar_zip[[#This Row],[Datum]])=12),1.1,IF(OR(MONTH(jaar_zip[[#This Row],[Datum]])=3,MONTH(jaar_zip[[#This Row],[Datum]])=10),1,0.8))*jaar_zip[[#This Row],[graaddagen]],"")</f>
        <v>10.1</v>
      </c>
      <c r="O3603" s="101">
        <f>IF(ISNUMBER(jaar_zip[[#This Row],[etmaaltemperatuur]]),IF(jaar_zip[[#This Row],[etmaaltemperatuur]]&gt;stookgrens,jaar_zip[[#This Row],[etmaaltemperatuur]]-stookgrens,0),"")</f>
        <v>0</v>
      </c>
    </row>
    <row r="3604" spans="1:15" x14ac:dyDescent="0.3">
      <c r="A3604">
        <v>370</v>
      </c>
      <c r="B3604">
        <v>20240305</v>
      </c>
      <c r="C3604">
        <v>1.4</v>
      </c>
      <c r="D3604">
        <v>6.9</v>
      </c>
      <c r="E3604">
        <v>356</v>
      </c>
      <c r="F3604">
        <v>0.2</v>
      </c>
      <c r="G3604">
        <v>1014.6</v>
      </c>
      <c r="H3604">
        <v>85</v>
      </c>
      <c r="I3604" s="101" t="s">
        <v>41</v>
      </c>
      <c r="J3604" s="1">
        <f>DATEVALUE(RIGHT(jaar_zip[[#This Row],[YYYYMMDD]],2)&amp;"-"&amp;MID(jaar_zip[[#This Row],[YYYYMMDD]],5,2)&amp;"-"&amp;LEFT(jaar_zip[[#This Row],[YYYYMMDD]],4))</f>
        <v>45356</v>
      </c>
      <c r="K3604" s="101" t="str">
        <f>IF(AND(VALUE(MONTH(jaar_zip[[#This Row],[Datum]]))=1,VALUE(WEEKNUM(jaar_zip[[#This Row],[Datum]],21))&gt;51),RIGHT(YEAR(jaar_zip[[#This Row],[Datum]])-1,2),RIGHT(YEAR(jaar_zip[[#This Row],[Datum]]),2))&amp;"-"&amp; TEXT(WEEKNUM(jaar_zip[[#This Row],[Datum]],21),"00")</f>
        <v>24-10</v>
      </c>
      <c r="L3604" s="101">
        <f>MONTH(jaar_zip[[#This Row],[Datum]])</f>
        <v>3</v>
      </c>
      <c r="M3604" s="101">
        <f>IF(ISNUMBER(jaar_zip[[#This Row],[etmaaltemperatuur]]),IF(jaar_zip[[#This Row],[etmaaltemperatuur]]&lt;stookgrens,stookgrens-jaar_zip[[#This Row],[etmaaltemperatuur]],0),"")</f>
        <v>11.1</v>
      </c>
      <c r="N3604" s="101">
        <f>IF(ISNUMBER(jaar_zip[[#This Row],[graaddagen]]),IF(OR(MONTH(jaar_zip[[#This Row],[Datum]])=1,MONTH(jaar_zip[[#This Row],[Datum]])=2,MONTH(jaar_zip[[#This Row],[Datum]])=11,MONTH(jaar_zip[[#This Row],[Datum]])=12),1.1,IF(OR(MONTH(jaar_zip[[#This Row],[Datum]])=3,MONTH(jaar_zip[[#This Row],[Datum]])=10),1,0.8))*jaar_zip[[#This Row],[graaddagen]],"")</f>
        <v>11.1</v>
      </c>
      <c r="O3604" s="101">
        <f>IF(ISNUMBER(jaar_zip[[#This Row],[etmaaltemperatuur]]),IF(jaar_zip[[#This Row],[etmaaltemperatuur]]&gt;stookgrens,jaar_zip[[#This Row],[etmaaltemperatuur]]-stookgrens,0),"")</f>
        <v>0</v>
      </c>
    </row>
    <row r="3605" spans="1:15" x14ac:dyDescent="0.3">
      <c r="A3605">
        <v>370</v>
      </c>
      <c r="B3605">
        <v>20240306</v>
      </c>
      <c r="C3605">
        <v>1.8</v>
      </c>
      <c r="D3605">
        <v>6.6</v>
      </c>
      <c r="E3605">
        <v>934</v>
      </c>
      <c r="F3605">
        <v>0</v>
      </c>
      <c r="G3605">
        <v>1022.6</v>
      </c>
      <c r="H3605">
        <v>81</v>
      </c>
      <c r="I3605" s="101" t="s">
        <v>41</v>
      </c>
      <c r="J3605" s="1">
        <f>DATEVALUE(RIGHT(jaar_zip[[#This Row],[YYYYMMDD]],2)&amp;"-"&amp;MID(jaar_zip[[#This Row],[YYYYMMDD]],5,2)&amp;"-"&amp;LEFT(jaar_zip[[#This Row],[YYYYMMDD]],4))</f>
        <v>45357</v>
      </c>
      <c r="K3605" s="101" t="str">
        <f>IF(AND(VALUE(MONTH(jaar_zip[[#This Row],[Datum]]))=1,VALUE(WEEKNUM(jaar_zip[[#This Row],[Datum]],21))&gt;51),RIGHT(YEAR(jaar_zip[[#This Row],[Datum]])-1,2),RIGHT(YEAR(jaar_zip[[#This Row],[Datum]]),2))&amp;"-"&amp; TEXT(WEEKNUM(jaar_zip[[#This Row],[Datum]],21),"00")</f>
        <v>24-10</v>
      </c>
      <c r="L3605" s="101">
        <f>MONTH(jaar_zip[[#This Row],[Datum]])</f>
        <v>3</v>
      </c>
      <c r="M3605" s="101">
        <f>IF(ISNUMBER(jaar_zip[[#This Row],[etmaaltemperatuur]]),IF(jaar_zip[[#This Row],[etmaaltemperatuur]]&lt;stookgrens,stookgrens-jaar_zip[[#This Row],[etmaaltemperatuur]],0),"")</f>
        <v>11.4</v>
      </c>
      <c r="N3605" s="101">
        <f>IF(ISNUMBER(jaar_zip[[#This Row],[graaddagen]]),IF(OR(MONTH(jaar_zip[[#This Row],[Datum]])=1,MONTH(jaar_zip[[#This Row],[Datum]])=2,MONTH(jaar_zip[[#This Row],[Datum]])=11,MONTH(jaar_zip[[#This Row],[Datum]])=12),1.1,IF(OR(MONTH(jaar_zip[[#This Row],[Datum]])=3,MONTH(jaar_zip[[#This Row],[Datum]])=10),1,0.8))*jaar_zip[[#This Row],[graaddagen]],"")</f>
        <v>11.4</v>
      </c>
      <c r="O3605" s="101">
        <f>IF(ISNUMBER(jaar_zip[[#This Row],[etmaaltemperatuur]]),IF(jaar_zip[[#This Row],[etmaaltemperatuur]]&gt;stookgrens,jaar_zip[[#This Row],[etmaaltemperatuur]]-stookgrens,0),"")</f>
        <v>0</v>
      </c>
    </row>
    <row r="3606" spans="1:15" x14ac:dyDescent="0.3">
      <c r="A3606">
        <v>370</v>
      </c>
      <c r="B3606">
        <v>20240307</v>
      </c>
      <c r="C3606">
        <v>4</v>
      </c>
      <c r="D3606">
        <v>6</v>
      </c>
      <c r="E3606">
        <v>1026</v>
      </c>
      <c r="F3606">
        <v>0</v>
      </c>
      <c r="G3606">
        <v>1021.9</v>
      </c>
      <c r="H3606">
        <v>75</v>
      </c>
      <c r="I3606" s="101" t="s">
        <v>41</v>
      </c>
      <c r="J3606" s="1">
        <f>DATEVALUE(RIGHT(jaar_zip[[#This Row],[YYYYMMDD]],2)&amp;"-"&amp;MID(jaar_zip[[#This Row],[YYYYMMDD]],5,2)&amp;"-"&amp;LEFT(jaar_zip[[#This Row],[YYYYMMDD]],4))</f>
        <v>45358</v>
      </c>
      <c r="K3606" s="101" t="str">
        <f>IF(AND(VALUE(MONTH(jaar_zip[[#This Row],[Datum]]))=1,VALUE(WEEKNUM(jaar_zip[[#This Row],[Datum]],21))&gt;51),RIGHT(YEAR(jaar_zip[[#This Row],[Datum]])-1,2),RIGHT(YEAR(jaar_zip[[#This Row],[Datum]]),2))&amp;"-"&amp; TEXT(WEEKNUM(jaar_zip[[#This Row],[Datum]],21),"00")</f>
        <v>24-10</v>
      </c>
      <c r="L3606" s="101">
        <f>MONTH(jaar_zip[[#This Row],[Datum]])</f>
        <v>3</v>
      </c>
      <c r="M3606" s="101">
        <f>IF(ISNUMBER(jaar_zip[[#This Row],[etmaaltemperatuur]]),IF(jaar_zip[[#This Row],[etmaaltemperatuur]]&lt;stookgrens,stookgrens-jaar_zip[[#This Row],[etmaaltemperatuur]],0),"")</f>
        <v>12</v>
      </c>
      <c r="N3606" s="101">
        <f>IF(ISNUMBER(jaar_zip[[#This Row],[graaddagen]]),IF(OR(MONTH(jaar_zip[[#This Row],[Datum]])=1,MONTH(jaar_zip[[#This Row],[Datum]])=2,MONTH(jaar_zip[[#This Row],[Datum]])=11,MONTH(jaar_zip[[#This Row],[Datum]])=12),1.1,IF(OR(MONTH(jaar_zip[[#This Row],[Datum]])=3,MONTH(jaar_zip[[#This Row],[Datum]])=10),1,0.8))*jaar_zip[[#This Row],[graaddagen]],"")</f>
        <v>12</v>
      </c>
      <c r="O3606" s="101">
        <f>IF(ISNUMBER(jaar_zip[[#This Row],[etmaaltemperatuur]]),IF(jaar_zip[[#This Row],[etmaaltemperatuur]]&gt;stookgrens,jaar_zip[[#This Row],[etmaaltemperatuur]]-stookgrens,0),"")</f>
        <v>0</v>
      </c>
    </row>
    <row r="3607" spans="1:15" x14ac:dyDescent="0.3">
      <c r="A3607">
        <v>370</v>
      </c>
      <c r="B3607">
        <v>20240308</v>
      </c>
      <c r="C3607">
        <v>4.8</v>
      </c>
      <c r="D3607">
        <v>6.7</v>
      </c>
      <c r="E3607">
        <v>1391</v>
      </c>
      <c r="F3607">
        <v>0</v>
      </c>
      <c r="G3607">
        <v>1010.5</v>
      </c>
      <c r="H3607">
        <v>59</v>
      </c>
      <c r="I3607" s="101" t="s">
        <v>41</v>
      </c>
      <c r="J3607" s="1">
        <f>DATEVALUE(RIGHT(jaar_zip[[#This Row],[YYYYMMDD]],2)&amp;"-"&amp;MID(jaar_zip[[#This Row],[YYYYMMDD]],5,2)&amp;"-"&amp;LEFT(jaar_zip[[#This Row],[YYYYMMDD]],4))</f>
        <v>45359</v>
      </c>
      <c r="K3607" s="101" t="str">
        <f>IF(AND(VALUE(MONTH(jaar_zip[[#This Row],[Datum]]))=1,VALUE(WEEKNUM(jaar_zip[[#This Row],[Datum]],21))&gt;51),RIGHT(YEAR(jaar_zip[[#This Row],[Datum]])-1,2),RIGHT(YEAR(jaar_zip[[#This Row],[Datum]]),2))&amp;"-"&amp; TEXT(WEEKNUM(jaar_zip[[#This Row],[Datum]],21),"00")</f>
        <v>24-10</v>
      </c>
      <c r="L3607" s="101">
        <f>MONTH(jaar_zip[[#This Row],[Datum]])</f>
        <v>3</v>
      </c>
      <c r="M3607" s="101">
        <f>IF(ISNUMBER(jaar_zip[[#This Row],[etmaaltemperatuur]]),IF(jaar_zip[[#This Row],[etmaaltemperatuur]]&lt;stookgrens,stookgrens-jaar_zip[[#This Row],[etmaaltemperatuur]],0),"")</f>
        <v>11.3</v>
      </c>
      <c r="N3607" s="101">
        <f>IF(ISNUMBER(jaar_zip[[#This Row],[graaddagen]]),IF(OR(MONTH(jaar_zip[[#This Row],[Datum]])=1,MONTH(jaar_zip[[#This Row],[Datum]])=2,MONTH(jaar_zip[[#This Row],[Datum]])=11,MONTH(jaar_zip[[#This Row],[Datum]])=12),1.1,IF(OR(MONTH(jaar_zip[[#This Row],[Datum]])=3,MONTH(jaar_zip[[#This Row],[Datum]])=10),1,0.8))*jaar_zip[[#This Row],[graaddagen]],"")</f>
        <v>11.3</v>
      </c>
      <c r="O3607" s="101">
        <f>IF(ISNUMBER(jaar_zip[[#This Row],[etmaaltemperatuur]]),IF(jaar_zip[[#This Row],[etmaaltemperatuur]]&gt;stookgrens,jaar_zip[[#This Row],[etmaaltemperatuur]]-stookgrens,0),"")</f>
        <v>0</v>
      </c>
    </row>
    <row r="3608" spans="1:15" x14ac:dyDescent="0.3">
      <c r="A3608">
        <v>370</v>
      </c>
      <c r="B3608">
        <v>20240309</v>
      </c>
      <c r="C3608">
        <v>3.7</v>
      </c>
      <c r="D3608">
        <v>9.6999999999999993</v>
      </c>
      <c r="E3608">
        <v>840</v>
      </c>
      <c r="F3608">
        <v>-0.1</v>
      </c>
      <c r="G3608">
        <v>1000.3</v>
      </c>
      <c r="H3608">
        <v>59</v>
      </c>
      <c r="I3608" s="101" t="s">
        <v>41</v>
      </c>
      <c r="J3608" s="1">
        <f>DATEVALUE(RIGHT(jaar_zip[[#This Row],[YYYYMMDD]],2)&amp;"-"&amp;MID(jaar_zip[[#This Row],[YYYYMMDD]],5,2)&amp;"-"&amp;LEFT(jaar_zip[[#This Row],[YYYYMMDD]],4))</f>
        <v>45360</v>
      </c>
      <c r="K3608" s="101" t="str">
        <f>IF(AND(VALUE(MONTH(jaar_zip[[#This Row],[Datum]]))=1,VALUE(WEEKNUM(jaar_zip[[#This Row],[Datum]],21))&gt;51),RIGHT(YEAR(jaar_zip[[#This Row],[Datum]])-1,2),RIGHT(YEAR(jaar_zip[[#This Row],[Datum]]),2))&amp;"-"&amp; TEXT(WEEKNUM(jaar_zip[[#This Row],[Datum]],21),"00")</f>
        <v>24-10</v>
      </c>
      <c r="L3608" s="101">
        <f>MONTH(jaar_zip[[#This Row],[Datum]])</f>
        <v>3</v>
      </c>
      <c r="M3608" s="101">
        <f>IF(ISNUMBER(jaar_zip[[#This Row],[etmaaltemperatuur]]),IF(jaar_zip[[#This Row],[etmaaltemperatuur]]&lt;stookgrens,stookgrens-jaar_zip[[#This Row],[etmaaltemperatuur]],0),"")</f>
        <v>8.3000000000000007</v>
      </c>
      <c r="N3608" s="101">
        <f>IF(ISNUMBER(jaar_zip[[#This Row],[graaddagen]]),IF(OR(MONTH(jaar_zip[[#This Row],[Datum]])=1,MONTH(jaar_zip[[#This Row],[Datum]])=2,MONTH(jaar_zip[[#This Row],[Datum]])=11,MONTH(jaar_zip[[#This Row],[Datum]])=12),1.1,IF(OR(MONTH(jaar_zip[[#This Row],[Datum]])=3,MONTH(jaar_zip[[#This Row],[Datum]])=10),1,0.8))*jaar_zip[[#This Row],[graaddagen]],"")</f>
        <v>8.3000000000000007</v>
      </c>
      <c r="O3608" s="101">
        <f>IF(ISNUMBER(jaar_zip[[#This Row],[etmaaltemperatuur]]),IF(jaar_zip[[#This Row],[etmaaltemperatuur]]&gt;stookgrens,jaar_zip[[#This Row],[etmaaltemperatuur]]-stookgrens,0),"")</f>
        <v>0</v>
      </c>
    </row>
    <row r="3609" spans="1:15" x14ac:dyDescent="0.3">
      <c r="A3609">
        <v>370</v>
      </c>
      <c r="B3609">
        <v>20240310</v>
      </c>
      <c r="C3609">
        <v>3.3</v>
      </c>
      <c r="D3609">
        <v>9.9</v>
      </c>
      <c r="E3609">
        <v>639</v>
      </c>
      <c r="F3609">
        <v>0</v>
      </c>
      <c r="G3609">
        <v>996.1</v>
      </c>
      <c r="H3609">
        <v>66</v>
      </c>
      <c r="I3609" s="101" t="s">
        <v>41</v>
      </c>
      <c r="J3609" s="1">
        <f>DATEVALUE(RIGHT(jaar_zip[[#This Row],[YYYYMMDD]],2)&amp;"-"&amp;MID(jaar_zip[[#This Row],[YYYYMMDD]],5,2)&amp;"-"&amp;LEFT(jaar_zip[[#This Row],[YYYYMMDD]],4))</f>
        <v>45361</v>
      </c>
      <c r="K3609" s="101" t="str">
        <f>IF(AND(VALUE(MONTH(jaar_zip[[#This Row],[Datum]]))=1,VALUE(WEEKNUM(jaar_zip[[#This Row],[Datum]],21))&gt;51),RIGHT(YEAR(jaar_zip[[#This Row],[Datum]])-1,2),RIGHT(YEAR(jaar_zip[[#This Row],[Datum]]),2))&amp;"-"&amp; TEXT(WEEKNUM(jaar_zip[[#This Row],[Datum]],21),"00")</f>
        <v>24-10</v>
      </c>
      <c r="L3609" s="101">
        <f>MONTH(jaar_zip[[#This Row],[Datum]])</f>
        <v>3</v>
      </c>
      <c r="M3609" s="101">
        <f>IF(ISNUMBER(jaar_zip[[#This Row],[etmaaltemperatuur]]),IF(jaar_zip[[#This Row],[etmaaltemperatuur]]&lt;stookgrens,stookgrens-jaar_zip[[#This Row],[etmaaltemperatuur]],0),"")</f>
        <v>8.1</v>
      </c>
      <c r="N3609" s="101">
        <f>IF(ISNUMBER(jaar_zip[[#This Row],[graaddagen]]),IF(OR(MONTH(jaar_zip[[#This Row],[Datum]])=1,MONTH(jaar_zip[[#This Row],[Datum]])=2,MONTH(jaar_zip[[#This Row],[Datum]])=11,MONTH(jaar_zip[[#This Row],[Datum]])=12),1.1,IF(OR(MONTH(jaar_zip[[#This Row],[Datum]])=3,MONTH(jaar_zip[[#This Row],[Datum]])=10),1,0.8))*jaar_zip[[#This Row],[graaddagen]],"")</f>
        <v>8.1</v>
      </c>
      <c r="O3609" s="101">
        <f>IF(ISNUMBER(jaar_zip[[#This Row],[etmaaltemperatuur]]),IF(jaar_zip[[#This Row],[etmaaltemperatuur]]&gt;stookgrens,jaar_zip[[#This Row],[etmaaltemperatuur]]-stookgrens,0),"")</f>
        <v>0</v>
      </c>
    </row>
    <row r="3610" spans="1:15" x14ac:dyDescent="0.3">
      <c r="A3610">
        <v>370</v>
      </c>
      <c r="B3610">
        <v>20240311</v>
      </c>
      <c r="C3610">
        <v>2</v>
      </c>
      <c r="D3610">
        <v>7.6</v>
      </c>
      <c r="E3610">
        <v>168</v>
      </c>
      <c r="F3610">
        <v>21</v>
      </c>
      <c r="G3610">
        <v>1002.8</v>
      </c>
      <c r="H3610">
        <v>95</v>
      </c>
      <c r="I3610" s="101" t="s">
        <v>41</v>
      </c>
      <c r="J3610" s="1">
        <f>DATEVALUE(RIGHT(jaar_zip[[#This Row],[YYYYMMDD]],2)&amp;"-"&amp;MID(jaar_zip[[#This Row],[YYYYMMDD]],5,2)&amp;"-"&amp;LEFT(jaar_zip[[#This Row],[YYYYMMDD]],4))</f>
        <v>45362</v>
      </c>
      <c r="K3610" s="101" t="str">
        <f>IF(AND(VALUE(MONTH(jaar_zip[[#This Row],[Datum]]))=1,VALUE(WEEKNUM(jaar_zip[[#This Row],[Datum]],21))&gt;51),RIGHT(YEAR(jaar_zip[[#This Row],[Datum]])-1,2),RIGHT(YEAR(jaar_zip[[#This Row],[Datum]]),2))&amp;"-"&amp; TEXT(WEEKNUM(jaar_zip[[#This Row],[Datum]],21),"00")</f>
        <v>24-11</v>
      </c>
      <c r="L3610" s="101">
        <f>MONTH(jaar_zip[[#This Row],[Datum]])</f>
        <v>3</v>
      </c>
      <c r="M3610" s="101">
        <f>IF(ISNUMBER(jaar_zip[[#This Row],[etmaaltemperatuur]]),IF(jaar_zip[[#This Row],[etmaaltemperatuur]]&lt;stookgrens,stookgrens-jaar_zip[[#This Row],[etmaaltemperatuur]],0),"")</f>
        <v>10.4</v>
      </c>
      <c r="N3610" s="101">
        <f>IF(ISNUMBER(jaar_zip[[#This Row],[graaddagen]]),IF(OR(MONTH(jaar_zip[[#This Row],[Datum]])=1,MONTH(jaar_zip[[#This Row],[Datum]])=2,MONTH(jaar_zip[[#This Row],[Datum]])=11,MONTH(jaar_zip[[#This Row],[Datum]])=12),1.1,IF(OR(MONTH(jaar_zip[[#This Row],[Datum]])=3,MONTH(jaar_zip[[#This Row],[Datum]])=10),1,0.8))*jaar_zip[[#This Row],[graaddagen]],"")</f>
        <v>10.4</v>
      </c>
      <c r="O3610" s="101">
        <f>IF(ISNUMBER(jaar_zip[[#This Row],[etmaaltemperatuur]]),IF(jaar_zip[[#This Row],[etmaaltemperatuur]]&gt;stookgrens,jaar_zip[[#This Row],[etmaaltemperatuur]]-stookgrens,0),"")</f>
        <v>0</v>
      </c>
    </row>
    <row r="3611" spans="1:15" x14ac:dyDescent="0.3">
      <c r="A3611">
        <v>370</v>
      </c>
      <c r="B3611">
        <v>20240312</v>
      </c>
      <c r="C3611">
        <v>3.8</v>
      </c>
      <c r="D3611">
        <v>8.1999999999999993</v>
      </c>
      <c r="E3611">
        <v>540</v>
      </c>
      <c r="F3611">
        <v>4.5</v>
      </c>
      <c r="G3611">
        <v>1013.4</v>
      </c>
      <c r="H3611">
        <v>91</v>
      </c>
      <c r="I3611" s="101" t="s">
        <v>41</v>
      </c>
      <c r="J3611" s="1">
        <f>DATEVALUE(RIGHT(jaar_zip[[#This Row],[YYYYMMDD]],2)&amp;"-"&amp;MID(jaar_zip[[#This Row],[YYYYMMDD]],5,2)&amp;"-"&amp;LEFT(jaar_zip[[#This Row],[YYYYMMDD]],4))</f>
        <v>45363</v>
      </c>
      <c r="K3611" s="101" t="str">
        <f>IF(AND(VALUE(MONTH(jaar_zip[[#This Row],[Datum]]))=1,VALUE(WEEKNUM(jaar_zip[[#This Row],[Datum]],21))&gt;51),RIGHT(YEAR(jaar_zip[[#This Row],[Datum]])-1,2),RIGHT(YEAR(jaar_zip[[#This Row],[Datum]]),2))&amp;"-"&amp; TEXT(WEEKNUM(jaar_zip[[#This Row],[Datum]],21),"00")</f>
        <v>24-11</v>
      </c>
      <c r="L3611" s="101">
        <f>MONTH(jaar_zip[[#This Row],[Datum]])</f>
        <v>3</v>
      </c>
      <c r="M3611" s="101">
        <f>IF(ISNUMBER(jaar_zip[[#This Row],[etmaaltemperatuur]]),IF(jaar_zip[[#This Row],[etmaaltemperatuur]]&lt;stookgrens,stookgrens-jaar_zip[[#This Row],[etmaaltemperatuur]],0),"")</f>
        <v>9.8000000000000007</v>
      </c>
      <c r="N3611" s="101">
        <f>IF(ISNUMBER(jaar_zip[[#This Row],[graaddagen]]),IF(OR(MONTH(jaar_zip[[#This Row],[Datum]])=1,MONTH(jaar_zip[[#This Row],[Datum]])=2,MONTH(jaar_zip[[#This Row],[Datum]])=11,MONTH(jaar_zip[[#This Row],[Datum]])=12),1.1,IF(OR(MONTH(jaar_zip[[#This Row],[Datum]])=3,MONTH(jaar_zip[[#This Row],[Datum]])=10),1,0.8))*jaar_zip[[#This Row],[graaddagen]],"")</f>
        <v>9.8000000000000007</v>
      </c>
      <c r="O3611" s="101">
        <f>IF(ISNUMBER(jaar_zip[[#This Row],[etmaaltemperatuur]]),IF(jaar_zip[[#This Row],[etmaaltemperatuur]]&gt;stookgrens,jaar_zip[[#This Row],[etmaaltemperatuur]]-stookgrens,0),"")</f>
        <v>0</v>
      </c>
    </row>
    <row r="3612" spans="1:15" x14ac:dyDescent="0.3">
      <c r="A3612">
        <v>370</v>
      </c>
      <c r="B3612">
        <v>20240313</v>
      </c>
      <c r="C3612">
        <v>4.2</v>
      </c>
      <c r="D3612">
        <v>11.4</v>
      </c>
      <c r="E3612">
        <v>310</v>
      </c>
      <c r="F3612">
        <v>1.6</v>
      </c>
      <c r="G3612">
        <v>1014.9</v>
      </c>
      <c r="H3612">
        <v>88</v>
      </c>
      <c r="I3612" s="101" t="s">
        <v>41</v>
      </c>
      <c r="J3612" s="1">
        <f>DATEVALUE(RIGHT(jaar_zip[[#This Row],[YYYYMMDD]],2)&amp;"-"&amp;MID(jaar_zip[[#This Row],[YYYYMMDD]],5,2)&amp;"-"&amp;LEFT(jaar_zip[[#This Row],[YYYYMMDD]],4))</f>
        <v>45364</v>
      </c>
      <c r="K3612" s="101" t="str">
        <f>IF(AND(VALUE(MONTH(jaar_zip[[#This Row],[Datum]]))=1,VALUE(WEEKNUM(jaar_zip[[#This Row],[Datum]],21))&gt;51),RIGHT(YEAR(jaar_zip[[#This Row],[Datum]])-1,2),RIGHT(YEAR(jaar_zip[[#This Row],[Datum]]),2))&amp;"-"&amp; TEXT(WEEKNUM(jaar_zip[[#This Row],[Datum]],21),"00")</f>
        <v>24-11</v>
      </c>
      <c r="L3612" s="101">
        <f>MONTH(jaar_zip[[#This Row],[Datum]])</f>
        <v>3</v>
      </c>
      <c r="M3612" s="101">
        <f>IF(ISNUMBER(jaar_zip[[#This Row],[etmaaltemperatuur]]),IF(jaar_zip[[#This Row],[etmaaltemperatuur]]&lt;stookgrens,stookgrens-jaar_zip[[#This Row],[etmaaltemperatuur]],0),"")</f>
        <v>6.6</v>
      </c>
      <c r="N3612" s="101">
        <f>IF(ISNUMBER(jaar_zip[[#This Row],[graaddagen]]),IF(OR(MONTH(jaar_zip[[#This Row],[Datum]])=1,MONTH(jaar_zip[[#This Row],[Datum]])=2,MONTH(jaar_zip[[#This Row],[Datum]])=11,MONTH(jaar_zip[[#This Row],[Datum]])=12),1.1,IF(OR(MONTH(jaar_zip[[#This Row],[Datum]])=3,MONTH(jaar_zip[[#This Row],[Datum]])=10),1,0.8))*jaar_zip[[#This Row],[graaddagen]],"")</f>
        <v>6.6</v>
      </c>
      <c r="O3612" s="101">
        <f>IF(ISNUMBER(jaar_zip[[#This Row],[etmaaltemperatuur]]),IF(jaar_zip[[#This Row],[etmaaltemperatuur]]&gt;stookgrens,jaar_zip[[#This Row],[etmaaltemperatuur]]-stookgrens,0),"")</f>
        <v>0</v>
      </c>
    </row>
    <row r="3613" spans="1:15" x14ac:dyDescent="0.3">
      <c r="A3613">
        <v>370</v>
      </c>
      <c r="B3613">
        <v>20240314</v>
      </c>
      <c r="C3613">
        <v>3.5</v>
      </c>
      <c r="D3613">
        <v>13</v>
      </c>
      <c r="E3613">
        <v>1311</v>
      </c>
      <c r="F3613">
        <v>0</v>
      </c>
      <c r="G3613">
        <v>1011.2</v>
      </c>
      <c r="H3613">
        <v>72</v>
      </c>
      <c r="I3613" s="101" t="s">
        <v>41</v>
      </c>
      <c r="J3613" s="1">
        <f>DATEVALUE(RIGHT(jaar_zip[[#This Row],[YYYYMMDD]],2)&amp;"-"&amp;MID(jaar_zip[[#This Row],[YYYYMMDD]],5,2)&amp;"-"&amp;LEFT(jaar_zip[[#This Row],[YYYYMMDD]],4))</f>
        <v>45365</v>
      </c>
      <c r="K3613" s="101" t="str">
        <f>IF(AND(VALUE(MONTH(jaar_zip[[#This Row],[Datum]]))=1,VALUE(WEEKNUM(jaar_zip[[#This Row],[Datum]],21))&gt;51),RIGHT(YEAR(jaar_zip[[#This Row],[Datum]])-1,2),RIGHT(YEAR(jaar_zip[[#This Row],[Datum]]),2))&amp;"-"&amp; TEXT(WEEKNUM(jaar_zip[[#This Row],[Datum]],21),"00")</f>
        <v>24-11</v>
      </c>
      <c r="L3613" s="101">
        <f>MONTH(jaar_zip[[#This Row],[Datum]])</f>
        <v>3</v>
      </c>
      <c r="M3613" s="101">
        <f>IF(ISNUMBER(jaar_zip[[#This Row],[etmaaltemperatuur]]),IF(jaar_zip[[#This Row],[etmaaltemperatuur]]&lt;stookgrens,stookgrens-jaar_zip[[#This Row],[etmaaltemperatuur]],0),"")</f>
        <v>5</v>
      </c>
      <c r="N3613" s="101">
        <f>IF(ISNUMBER(jaar_zip[[#This Row],[graaddagen]]),IF(OR(MONTH(jaar_zip[[#This Row],[Datum]])=1,MONTH(jaar_zip[[#This Row],[Datum]])=2,MONTH(jaar_zip[[#This Row],[Datum]])=11,MONTH(jaar_zip[[#This Row],[Datum]])=12),1.1,IF(OR(MONTH(jaar_zip[[#This Row],[Datum]])=3,MONTH(jaar_zip[[#This Row],[Datum]])=10),1,0.8))*jaar_zip[[#This Row],[graaddagen]],"")</f>
        <v>5</v>
      </c>
      <c r="O3613" s="101">
        <f>IF(ISNUMBER(jaar_zip[[#This Row],[etmaaltemperatuur]]),IF(jaar_zip[[#This Row],[etmaaltemperatuur]]&gt;stookgrens,jaar_zip[[#This Row],[etmaaltemperatuur]]-stookgrens,0),"")</f>
        <v>0</v>
      </c>
    </row>
    <row r="3614" spans="1:15" x14ac:dyDescent="0.3">
      <c r="A3614">
        <v>370</v>
      </c>
      <c r="B3614">
        <v>20240315</v>
      </c>
      <c r="C3614">
        <v>5.0999999999999996</v>
      </c>
      <c r="D3614">
        <v>12.6</v>
      </c>
      <c r="E3614">
        <v>612</v>
      </c>
      <c r="F3614">
        <v>1.8</v>
      </c>
      <c r="G3614">
        <v>1008.4</v>
      </c>
      <c r="H3614">
        <v>83</v>
      </c>
      <c r="I3614" s="101" t="s">
        <v>41</v>
      </c>
      <c r="J3614" s="1">
        <f>DATEVALUE(RIGHT(jaar_zip[[#This Row],[YYYYMMDD]],2)&amp;"-"&amp;MID(jaar_zip[[#This Row],[YYYYMMDD]],5,2)&amp;"-"&amp;LEFT(jaar_zip[[#This Row],[YYYYMMDD]],4))</f>
        <v>45366</v>
      </c>
      <c r="K3614" s="101" t="str">
        <f>IF(AND(VALUE(MONTH(jaar_zip[[#This Row],[Datum]]))=1,VALUE(WEEKNUM(jaar_zip[[#This Row],[Datum]],21))&gt;51),RIGHT(YEAR(jaar_zip[[#This Row],[Datum]])-1,2),RIGHT(YEAR(jaar_zip[[#This Row],[Datum]]),2))&amp;"-"&amp; TEXT(WEEKNUM(jaar_zip[[#This Row],[Datum]],21),"00")</f>
        <v>24-11</v>
      </c>
      <c r="L3614" s="101">
        <f>MONTH(jaar_zip[[#This Row],[Datum]])</f>
        <v>3</v>
      </c>
      <c r="M3614" s="101">
        <f>IF(ISNUMBER(jaar_zip[[#This Row],[etmaaltemperatuur]]),IF(jaar_zip[[#This Row],[etmaaltemperatuur]]&lt;stookgrens,stookgrens-jaar_zip[[#This Row],[etmaaltemperatuur]],0),"")</f>
        <v>5.4</v>
      </c>
      <c r="N3614" s="101">
        <f>IF(ISNUMBER(jaar_zip[[#This Row],[graaddagen]]),IF(OR(MONTH(jaar_zip[[#This Row],[Datum]])=1,MONTH(jaar_zip[[#This Row],[Datum]])=2,MONTH(jaar_zip[[#This Row],[Datum]])=11,MONTH(jaar_zip[[#This Row],[Datum]])=12),1.1,IF(OR(MONTH(jaar_zip[[#This Row],[Datum]])=3,MONTH(jaar_zip[[#This Row],[Datum]])=10),1,0.8))*jaar_zip[[#This Row],[graaddagen]],"")</f>
        <v>5.4</v>
      </c>
      <c r="O3614" s="101">
        <f>IF(ISNUMBER(jaar_zip[[#This Row],[etmaaltemperatuur]]),IF(jaar_zip[[#This Row],[etmaaltemperatuur]]&gt;stookgrens,jaar_zip[[#This Row],[etmaaltemperatuur]]-stookgrens,0),"")</f>
        <v>0</v>
      </c>
    </row>
    <row r="3615" spans="1:15" x14ac:dyDescent="0.3">
      <c r="A3615">
        <v>370</v>
      </c>
      <c r="B3615">
        <v>20240316</v>
      </c>
      <c r="C3615">
        <v>3.1</v>
      </c>
      <c r="D3615">
        <v>7.9</v>
      </c>
      <c r="E3615">
        <v>665</v>
      </c>
      <c r="F3615">
        <v>1</v>
      </c>
      <c r="G3615">
        <v>1019.8</v>
      </c>
      <c r="H3615">
        <v>80</v>
      </c>
      <c r="I3615" s="101" t="s">
        <v>41</v>
      </c>
      <c r="J3615" s="1">
        <f>DATEVALUE(RIGHT(jaar_zip[[#This Row],[YYYYMMDD]],2)&amp;"-"&amp;MID(jaar_zip[[#This Row],[YYYYMMDD]],5,2)&amp;"-"&amp;LEFT(jaar_zip[[#This Row],[YYYYMMDD]],4))</f>
        <v>45367</v>
      </c>
      <c r="K3615" s="101" t="str">
        <f>IF(AND(VALUE(MONTH(jaar_zip[[#This Row],[Datum]]))=1,VALUE(WEEKNUM(jaar_zip[[#This Row],[Datum]],21))&gt;51),RIGHT(YEAR(jaar_zip[[#This Row],[Datum]])-1,2),RIGHT(YEAR(jaar_zip[[#This Row],[Datum]]),2))&amp;"-"&amp; TEXT(WEEKNUM(jaar_zip[[#This Row],[Datum]],21),"00")</f>
        <v>24-11</v>
      </c>
      <c r="L3615" s="101">
        <f>MONTH(jaar_zip[[#This Row],[Datum]])</f>
        <v>3</v>
      </c>
      <c r="M3615" s="101">
        <f>IF(ISNUMBER(jaar_zip[[#This Row],[etmaaltemperatuur]]),IF(jaar_zip[[#This Row],[etmaaltemperatuur]]&lt;stookgrens,stookgrens-jaar_zip[[#This Row],[etmaaltemperatuur]],0),"")</f>
        <v>10.1</v>
      </c>
      <c r="N3615" s="101">
        <f>IF(ISNUMBER(jaar_zip[[#This Row],[graaddagen]]),IF(OR(MONTH(jaar_zip[[#This Row],[Datum]])=1,MONTH(jaar_zip[[#This Row],[Datum]])=2,MONTH(jaar_zip[[#This Row],[Datum]])=11,MONTH(jaar_zip[[#This Row],[Datum]])=12),1.1,IF(OR(MONTH(jaar_zip[[#This Row],[Datum]])=3,MONTH(jaar_zip[[#This Row],[Datum]])=10),1,0.8))*jaar_zip[[#This Row],[graaddagen]],"")</f>
        <v>10.1</v>
      </c>
      <c r="O3615" s="101">
        <f>IF(ISNUMBER(jaar_zip[[#This Row],[etmaaltemperatuur]]),IF(jaar_zip[[#This Row],[etmaaltemperatuur]]&gt;stookgrens,jaar_zip[[#This Row],[etmaaltemperatuur]]-stookgrens,0),"")</f>
        <v>0</v>
      </c>
    </row>
    <row r="3616" spans="1:15" x14ac:dyDescent="0.3">
      <c r="A3616">
        <v>370</v>
      </c>
      <c r="B3616">
        <v>20240317</v>
      </c>
      <c r="C3616">
        <v>3.1</v>
      </c>
      <c r="D3616">
        <v>10.3</v>
      </c>
      <c r="E3616">
        <v>732</v>
      </c>
      <c r="F3616">
        <v>1</v>
      </c>
      <c r="G3616">
        <v>1019.4</v>
      </c>
      <c r="H3616">
        <v>79</v>
      </c>
      <c r="I3616" s="101" t="s">
        <v>41</v>
      </c>
      <c r="J3616" s="1">
        <f>DATEVALUE(RIGHT(jaar_zip[[#This Row],[YYYYMMDD]],2)&amp;"-"&amp;MID(jaar_zip[[#This Row],[YYYYMMDD]],5,2)&amp;"-"&amp;LEFT(jaar_zip[[#This Row],[YYYYMMDD]],4))</f>
        <v>45368</v>
      </c>
      <c r="K3616" s="101" t="str">
        <f>IF(AND(VALUE(MONTH(jaar_zip[[#This Row],[Datum]]))=1,VALUE(WEEKNUM(jaar_zip[[#This Row],[Datum]],21))&gt;51),RIGHT(YEAR(jaar_zip[[#This Row],[Datum]])-1,2),RIGHT(YEAR(jaar_zip[[#This Row],[Datum]]),2))&amp;"-"&amp; TEXT(WEEKNUM(jaar_zip[[#This Row],[Datum]],21),"00")</f>
        <v>24-11</v>
      </c>
      <c r="L3616" s="101">
        <f>MONTH(jaar_zip[[#This Row],[Datum]])</f>
        <v>3</v>
      </c>
      <c r="M3616" s="101">
        <f>IF(ISNUMBER(jaar_zip[[#This Row],[etmaaltemperatuur]]),IF(jaar_zip[[#This Row],[etmaaltemperatuur]]&lt;stookgrens,stookgrens-jaar_zip[[#This Row],[etmaaltemperatuur]],0),"")</f>
        <v>7.6999999999999993</v>
      </c>
      <c r="N3616" s="101">
        <f>IF(ISNUMBER(jaar_zip[[#This Row],[graaddagen]]),IF(OR(MONTH(jaar_zip[[#This Row],[Datum]])=1,MONTH(jaar_zip[[#This Row],[Datum]])=2,MONTH(jaar_zip[[#This Row],[Datum]])=11,MONTH(jaar_zip[[#This Row],[Datum]])=12),1.1,IF(OR(MONTH(jaar_zip[[#This Row],[Datum]])=3,MONTH(jaar_zip[[#This Row],[Datum]])=10),1,0.8))*jaar_zip[[#This Row],[graaddagen]],"")</f>
        <v>7.6999999999999993</v>
      </c>
      <c r="O3616" s="101">
        <f>IF(ISNUMBER(jaar_zip[[#This Row],[etmaaltemperatuur]]),IF(jaar_zip[[#This Row],[etmaaltemperatuur]]&gt;stookgrens,jaar_zip[[#This Row],[etmaaltemperatuur]]-stookgrens,0),"")</f>
        <v>0</v>
      </c>
    </row>
    <row r="3617" spans="1:15" x14ac:dyDescent="0.3">
      <c r="A3617">
        <v>370</v>
      </c>
      <c r="B3617">
        <v>20240318</v>
      </c>
      <c r="C3617">
        <v>2.2000000000000002</v>
      </c>
      <c r="D3617">
        <v>11.4</v>
      </c>
      <c r="E3617">
        <v>1054</v>
      </c>
      <c r="F3617">
        <v>0</v>
      </c>
      <c r="G3617">
        <v>1016.3</v>
      </c>
      <c r="H3617">
        <v>83</v>
      </c>
      <c r="I3617" s="101" t="s">
        <v>41</v>
      </c>
      <c r="J3617" s="1">
        <f>DATEVALUE(RIGHT(jaar_zip[[#This Row],[YYYYMMDD]],2)&amp;"-"&amp;MID(jaar_zip[[#This Row],[YYYYMMDD]],5,2)&amp;"-"&amp;LEFT(jaar_zip[[#This Row],[YYYYMMDD]],4))</f>
        <v>45369</v>
      </c>
      <c r="K3617" s="101" t="str">
        <f>IF(AND(VALUE(MONTH(jaar_zip[[#This Row],[Datum]]))=1,VALUE(WEEKNUM(jaar_zip[[#This Row],[Datum]],21))&gt;51),RIGHT(YEAR(jaar_zip[[#This Row],[Datum]])-1,2),RIGHT(YEAR(jaar_zip[[#This Row],[Datum]]),2))&amp;"-"&amp; TEXT(WEEKNUM(jaar_zip[[#This Row],[Datum]],21),"00")</f>
        <v>24-12</v>
      </c>
      <c r="L3617" s="101">
        <f>MONTH(jaar_zip[[#This Row],[Datum]])</f>
        <v>3</v>
      </c>
      <c r="M3617" s="101">
        <f>IF(ISNUMBER(jaar_zip[[#This Row],[etmaaltemperatuur]]),IF(jaar_zip[[#This Row],[etmaaltemperatuur]]&lt;stookgrens,stookgrens-jaar_zip[[#This Row],[etmaaltemperatuur]],0),"")</f>
        <v>6.6</v>
      </c>
      <c r="N3617" s="101">
        <f>IF(ISNUMBER(jaar_zip[[#This Row],[graaddagen]]),IF(OR(MONTH(jaar_zip[[#This Row],[Datum]])=1,MONTH(jaar_zip[[#This Row],[Datum]])=2,MONTH(jaar_zip[[#This Row],[Datum]])=11,MONTH(jaar_zip[[#This Row],[Datum]])=12),1.1,IF(OR(MONTH(jaar_zip[[#This Row],[Datum]])=3,MONTH(jaar_zip[[#This Row],[Datum]])=10),1,0.8))*jaar_zip[[#This Row],[graaddagen]],"")</f>
        <v>6.6</v>
      </c>
      <c r="O3617" s="101">
        <f>IF(ISNUMBER(jaar_zip[[#This Row],[etmaaltemperatuur]]),IF(jaar_zip[[#This Row],[etmaaltemperatuur]]&gt;stookgrens,jaar_zip[[#This Row],[etmaaltemperatuur]]-stookgrens,0),"")</f>
        <v>0</v>
      </c>
    </row>
    <row r="3618" spans="1:15" x14ac:dyDescent="0.3">
      <c r="A3618">
        <v>370</v>
      </c>
      <c r="B3618">
        <v>20240319</v>
      </c>
      <c r="C3618">
        <v>2.2000000000000002</v>
      </c>
      <c r="D3618">
        <v>11.8</v>
      </c>
      <c r="E3618">
        <v>1039</v>
      </c>
      <c r="F3618">
        <v>0</v>
      </c>
      <c r="G3618">
        <v>1018.2</v>
      </c>
      <c r="H3618">
        <v>79</v>
      </c>
      <c r="I3618" s="101" t="s">
        <v>41</v>
      </c>
      <c r="J3618" s="1">
        <f>DATEVALUE(RIGHT(jaar_zip[[#This Row],[YYYYMMDD]],2)&amp;"-"&amp;MID(jaar_zip[[#This Row],[YYYYMMDD]],5,2)&amp;"-"&amp;LEFT(jaar_zip[[#This Row],[YYYYMMDD]],4))</f>
        <v>45370</v>
      </c>
      <c r="K3618" s="101" t="str">
        <f>IF(AND(VALUE(MONTH(jaar_zip[[#This Row],[Datum]]))=1,VALUE(WEEKNUM(jaar_zip[[#This Row],[Datum]],21))&gt;51),RIGHT(YEAR(jaar_zip[[#This Row],[Datum]])-1,2),RIGHT(YEAR(jaar_zip[[#This Row],[Datum]]),2))&amp;"-"&amp; TEXT(WEEKNUM(jaar_zip[[#This Row],[Datum]],21),"00")</f>
        <v>24-12</v>
      </c>
      <c r="L3618" s="101">
        <f>MONTH(jaar_zip[[#This Row],[Datum]])</f>
        <v>3</v>
      </c>
      <c r="M3618" s="101">
        <f>IF(ISNUMBER(jaar_zip[[#This Row],[etmaaltemperatuur]]),IF(jaar_zip[[#This Row],[etmaaltemperatuur]]&lt;stookgrens,stookgrens-jaar_zip[[#This Row],[etmaaltemperatuur]],0),"")</f>
        <v>6.1999999999999993</v>
      </c>
      <c r="N3618" s="101">
        <f>IF(ISNUMBER(jaar_zip[[#This Row],[graaddagen]]),IF(OR(MONTH(jaar_zip[[#This Row],[Datum]])=1,MONTH(jaar_zip[[#This Row],[Datum]])=2,MONTH(jaar_zip[[#This Row],[Datum]])=11,MONTH(jaar_zip[[#This Row],[Datum]])=12),1.1,IF(OR(MONTH(jaar_zip[[#This Row],[Datum]])=3,MONTH(jaar_zip[[#This Row],[Datum]])=10),1,0.8))*jaar_zip[[#This Row],[graaddagen]],"")</f>
        <v>6.1999999999999993</v>
      </c>
      <c r="O3618" s="101">
        <f>IF(ISNUMBER(jaar_zip[[#This Row],[etmaaltemperatuur]]),IF(jaar_zip[[#This Row],[etmaaltemperatuur]]&gt;stookgrens,jaar_zip[[#This Row],[etmaaltemperatuur]]-stookgrens,0),"")</f>
        <v>0</v>
      </c>
    </row>
    <row r="3619" spans="1:15" x14ac:dyDescent="0.3">
      <c r="A3619">
        <v>370</v>
      </c>
      <c r="B3619">
        <v>20240320</v>
      </c>
      <c r="C3619">
        <v>1.1000000000000001</v>
      </c>
      <c r="D3619">
        <v>11.8</v>
      </c>
      <c r="E3619">
        <v>1218</v>
      </c>
      <c r="F3619">
        <v>0</v>
      </c>
      <c r="G3619">
        <v>1019</v>
      </c>
      <c r="H3619">
        <v>81</v>
      </c>
      <c r="I3619" s="101" t="s">
        <v>41</v>
      </c>
      <c r="J3619" s="1">
        <f>DATEVALUE(RIGHT(jaar_zip[[#This Row],[YYYYMMDD]],2)&amp;"-"&amp;MID(jaar_zip[[#This Row],[YYYYMMDD]],5,2)&amp;"-"&amp;LEFT(jaar_zip[[#This Row],[YYYYMMDD]],4))</f>
        <v>45371</v>
      </c>
      <c r="K3619" s="101" t="str">
        <f>IF(AND(VALUE(MONTH(jaar_zip[[#This Row],[Datum]]))=1,VALUE(WEEKNUM(jaar_zip[[#This Row],[Datum]],21))&gt;51),RIGHT(YEAR(jaar_zip[[#This Row],[Datum]])-1,2),RIGHT(YEAR(jaar_zip[[#This Row],[Datum]]),2))&amp;"-"&amp; TEXT(WEEKNUM(jaar_zip[[#This Row],[Datum]],21),"00")</f>
        <v>24-12</v>
      </c>
      <c r="L3619" s="101">
        <f>MONTH(jaar_zip[[#This Row],[Datum]])</f>
        <v>3</v>
      </c>
      <c r="M3619" s="101">
        <f>IF(ISNUMBER(jaar_zip[[#This Row],[etmaaltemperatuur]]),IF(jaar_zip[[#This Row],[etmaaltemperatuur]]&lt;stookgrens,stookgrens-jaar_zip[[#This Row],[etmaaltemperatuur]],0),"")</f>
        <v>6.1999999999999993</v>
      </c>
      <c r="N3619" s="101">
        <f>IF(ISNUMBER(jaar_zip[[#This Row],[graaddagen]]),IF(OR(MONTH(jaar_zip[[#This Row],[Datum]])=1,MONTH(jaar_zip[[#This Row],[Datum]])=2,MONTH(jaar_zip[[#This Row],[Datum]])=11,MONTH(jaar_zip[[#This Row],[Datum]])=12),1.1,IF(OR(MONTH(jaar_zip[[#This Row],[Datum]])=3,MONTH(jaar_zip[[#This Row],[Datum]])=10),1,0.8))*jaar_zip[[#This Row],[graaddagen]],"")</f>
        <v>6.1999999999999993</v>
      </c>
      <c r="O3619" s="101">
        <f>IF(ISNUMBER(jaar_zip[[#This Row],[etmaaltemperatuur]]),IF(jaar_zip[[#This Row],[etmaaltemperatuur]]&gt;stookgrens,jaar_zip[[#This Row],[etmaaltemperatuur]]-stookgrens,0),"")</f>
        <v>0</v>
      </c>
    </row>
    <row r="3620" spans="1:15" x14ac:dyDescent="0.3">
      <c r="A3620">
        <v>370</v>
      </c>
      <c r="B3620">
        <v>20240321</v>
      </c>
      <c r="C3620">
        <v>3</v>
      </c>
      <c r="D3620">
        <v>10.199999999999999</v>
      </c>
      <c r="E3620">
        <v>820</v>
      </c>
      <c r="F3620">
        <v>0</v>
      </c>
      <c r="G3620">
        <v>1023.9</v>
      </c>
      <c r="H3620">
        <v>83</v>
      </c>
      <c r="I3620" s="101" t="s">
        <v>41</v>
      </c>
      <c r="J3620" s="1">
        <f>DATEVALUE(RIGHT(jaar_zip[[#This Row],[YYYYMMDD]],2)&amp;"-"&amp;MID(jaar_zip[[#This Row],[YYYYMMDD]],5,2)&amp;"-"&amp;LEFT(jaar_zip[[#This Row],[YYYYMMDD]],4))</f>
        <v>45372</v>
      </c>
      <c r="K3620" s="101" t="str">
        <f>IF(AND(VALUE(MONTH(jaar_zip[[#This Row],[Datum]]))=1,VALUE(WEEKNUM(jaar_zip[[#This Row],[Datum]],21))&gt;51),RIGHT(YEAR(jaar_zip[[#This Row],[Datum]])-1,2),RIGHT(YEAR(jaar_zip[[#This Row],[Datum]]),2))&amp;"-"&amp; TEXT(WEEKNUM(jaar_zip[[#This Row],[Datum]],21),"00")</f>
        <v>24-12</v>
      </c>
      <c r="L3620" s="101">
        <f>MONTH(jaar_zip[[#This Row],[Datum]])</f>
        <v>3</v>
      </c>
      <c r="M3620" s="101">
        <f>IF(ISNUMBER(jaar_zip[[#This Row],[etmaaltemperatuur]]),IF(jaar_zip[[#This Row],[etmaaltemperatuur]]&lt;stookgrens,stookgrens-jaar_zip[[#This Row],[etmaaltemperatuur]],0),"")</f>
        <v>7.8000000000000007</v>
      </c>
      <c r="N3620" s="101">
        <f>IF(ISNUMBER(jaar_zip[[#This Row],[graaddagen]]),IF(OR(MONTH(jaar_zip[[#This Row],[Datum]])=1,MONTH(jaar_zip[[#This Row],[Datum]])=2,MONTH(jaar_zip[[#This Row],[Datum]])=11,MONTH(jaar_zip[[#This Row],[Datum]])=12),1.1,IF(OR(MONTH(jaar_zip[[#This Row],[Datum]])=3,MONTH(jaar_zip[[#This Row],[Datum]])=10),1,0.8))*jaar_zip[[#This Row],[graaddagen]],"")</f>
        <v>7.8000000000000007</v>
      </c>
      <c r="O3620" s="101">
        <f>IF(ISNUMBER(jaar_zip[[#This Row],[etmaaltemperatuur]]),IF(jaar_zip[[#This Row],[etmaaltemperatuur]]&gt;stookgrens,jaar_zip[[#This Row],[etmaaltemperatuur]]-stookgrens,0),"")</f>
        <v>0</v>
      </c>
    </row>
    <row r="3621" spans="1:15" x14ac:dyDescent="0.3">
      <c r="A3621">
        <v>370</v>
      </c>
      <c r="B3621">
        <v>20240322</v>
      </c>
      <c r="C3621">
        <v>4</v>
      </c>
      <c r="D3621">
        <v>9.9</v>
      </c>
      <c r="E3621">
        <v>359</v>
      </c>
      <c r="F3621">
        <v>10.4</v>
      </c>
      <c r="G3621">
        <v>1016.3</v>
      </c>
      <c r="H3621">
        <v>88</v>
      </c>
      <c r="I3621" s="101" t="s">
        <v>41</v>
      </c>
      <c r="J3621" s="1">
        <f>DATEVALUE(RIGHT(jaar_zip[[#This Row],[YYYYMMDD]],2)&amp;"-"&amp;MID(jaar_zip[[#This Row],[YYYYMMDD]],5,2)&amp;"-"&amp;LEFT(jaar_zip[[#This Row],[YYYYMMDD]],4))</f>
        <v>45373</v>
      </c>
      <c r="K3621" s="101" t="str">
        <f>IF(AND(VALUE(MONTH(jaar_zip[[#This Row],[Datum]]))=1,VALUE(WEEKNUM(jaar_zip[[#This Row],[Datum]],21))&gt;51),RIGHT(YEAR(jaar_zip[[#This Row],[Datum]])-1,2),RIGHT(YEAR(jaar_zip[[#This Row],[Datum]]),2))&amp;"-"&amp; TEXT(WEEKNUM(jaar_zip[[#This Row],[Datum]],21),"00")</f>
        <v>24-12</v>
      </c>
      <c r="L3621" s="101">
        <f>MONTH(jaar_zip[[#This Row],[Datum]])</f>
        <v>3</v>
      </c>
      <c r="M3621" s="101">
        <f>IF(ISNUMBER(jaar_zip[[#This Row],[etmaaltemperatuur]]),IF(jaar_zip[[#This Row],[etmaaltemperatuur]]&lt;stookgrens,stookgrens-jaar_zip[[#This Row],[etmaaltemperatuur]],0),"")</f>
        <v>8.1</v>
      </c>
      <c r="N3621" s="101">
        <f>IF(ISNUMBER(jaar_zip[[#This Row],[graaddagen]]),IF(OR(MONTH(jaar_zip[[#This Row],[Datum]])=1,MONTH(jaar_zip[[#This Row],[Datum]])=2,MONTH(jaar_zip[[#This Row],[Datum]])=11,MONTH(jaar_zip[[#This Row],[Datum]])=12),1.1,IF(OR(MONTH(jaar_zip[[#This Row],[Datum]])=3,MONTH(jaar_zip[[#This Row],[Datum]])=10),1,0.8))*jaar_zip[[#This Row],[graaddagen]],"")</f>
        <v>8.1</v>
      </c>
      <c r="O3621" s="101">
        <f>IF(ISNUMBER(jaar_zip[[#This Row],[etmaaltemperatuur]]),IF(jaar_zip[[#This Row],[etmaaltemperatuur]]&gt;stookgrens,jaar_zip[[#This Row],[etmaaltemperatuur]]-stookgrens,0),"")</f>
        <v>0</v>
      </c>
    </row>
    <row r="3622" spans="1:15" x14ac:dyDescent="0.3">
      <c r="A3622">
        <v>370</v>
      </c>
      <c r="B3622">
        <v>20240323</v>
      </c>
      <c r="C3622">
        <v>4.7</v>
      </c>
      <c r="D3622">
        <v>5.6</v>
      </c>
      <c r="E3622">
        <v>1065</v>
      </c>
      <c r="F3622">
        <v>2.4</v>
      </c>
      <c r="G3622">
        <v>1009.3</v>
      </c>
      <c r="H3622">
        <v>83</v>
      </c>
      <c r="I3622" s="101" t="s">
        <v>41</v>
      </c>
      <c r="J3622" s="1">
        <f>DATEVALUE(RIGHT(jaar_zip[[#This Row],[YYYYMMDD]],2)&amp;"-"&amp;MID(jaar_zip[[#This Row],[YYYYMMDD]],5,2)&amp;"-"&amp;LEFT(jaar_zip[[#This Row],[YYYYMMDD]],4))</f>
        <v>45374</v>
      </c>
      <c r="K3622" s="101" t="str">
        <f>IF(AND(VALUE(MONTH(jaar_zip[[#This Row],[Datum]]))=1,VALUE(WEEKNUM(jaar_zip[[#This Row],[Datum]],21))&gt;51),RIGHT(YEAR(jaar_zip[[#This Row],[Datum]])-1,2),RIGHT(YEAR(jaar_zip[[#This Row],[Datum]]),2))&amp;"-"&amp; TEXT(WEEKNUM(jaar_zip[[#This Row],[Datum]],21),"00")</f>
        <v>24-12</v>
      </c>
      <c r="L3622" s="101">
        <f>MONTH(jaar_zip[[#This Row],[Datum]])</f>
        <v>3</v>
      </c>
      <c r="M3622" s="101">
        <f>IF(ISNUMBER(jaar_zip[[#This Row],[etmaaltemperatuur]]),IF(jaar_zip[[#This Row],[etmaaltemperatuur]]&lt;stookgrens,stookgrens-jaar_zip[[#This Row],[etmaaltemperatuur]],0),"")</f>
        <v>12.4</v>
      </c>
      <c r="N3622" s="101">
        <f>IF(ISNUMBER(jaar_zip[[#This Row],[graaddagen]]),IF(OR(MONTH(jaar_zip[[#This Row],[Datum]])=1,MONTH(jaar_zip[[#This Row],[Datum]])=2,MONTH(jaar_zip[[#This Row],[Datum]])=11,MONTH(jaar_zip[[#This Row],[Datum]])=12),1.1,IF(OR(MONTH(jaar_zip[[#This Row],[Datum]])=3,MONTH(jaar_zip[[#This Row],[Datum]])=10),1,0.8))*jaar_zip[[#This Row],[graaddagen]],"")</f>
        <v>12.4</v>
      </c>
      <c r="O3622" s="101">
        <f>IF(ISNUMBER(jaar_zip[[#This Row],[etmaaltemperatuur]]),IF(jaar_zip[[#This Row],[etmaaltemperatuur]]&gt;stookgrens,jaar_zip[[#This Row],[etmaaltemperatuur]]-stookgrens,0),"")</f>
        <v>0</v>
      </c>
    </row>
    <row r="3623" spans="1:15" x14ac:dyDescent="0.3">
      <c r="A3623">
        <v>370</v>
      </c>
      <c r="B3623">
        <v>20240324</v>
      </c>
      <c r="C3623">
        <v>6.4</v>
      </c>
      <c r="D3623">
        <v>6.5</v>
      </c>
      <c r="E3623">
        <v>874</v>
      </c>
      <c r="F3623">
        <v>2.9</v>
      </c>
      <c r="G3623">
        <v>1006</v>
      </c>
      <c r="H3623">
        <v>81</v>
      </c>
      <c r="I3623" s="101" t="s">
        <v>41</v>
      </c>
      <c r="J3623" s="1">
        <f>DATEVALUE(RIGHT(jaar_zip[[#This Row],[YYYYMMDD]],2)&amp;"-"&amp;MID(jaar_zip[[#This Row],[YYYYMMDD]],5,2)&amp;"-"&amp;LEFT(jaar_zip[[#This Row],[YYYYMMDD]],4))</f>
        <v>45375</v>
      </c>
      <c r="K3623" s="101" t="str">
        <f>IF(AND(VALUE(MONTH(jaar_zip[[#This Row],[Datum]]))=1,VALUE(WEEKNUM(jaar_zip[[#This Row],[Datum]],21))&gt;51),RIGHT(YEAR(jaar_zip[[#This Row],[Datum]])-1,2),RIGHT(YEAR(jaar_zip[[#This Row],[Datum]]),2))&amp;"-"&amp; TEXT(WEEKNUM(jaar_zip[[#This Row],[Datum]],21),"00")</f>
        <v>24-12</v>
      </c>
      <c r="L3623" s="101">
        <f>MONTH(jaar_zip[[#This Row],[Datum]])</f>
        <v>3</v>
      </c>
      <c r="M3623" s="101">
        <f>IF(ISNUMBER(jaar_zip[[#This Row],[etmaaltemperatuur]]),IF(jaar_zip[[#This Row],[etmaaltemperatuur]]&lt;stookgrens,stookgrens-jaar_zip[[#This Row],[etmaaltemperatuur]],0),"")</f>
        <v>11.5</v>
      </c>
      <c r="N3623" s="101">
        <f>IF(ISNUMBER(jaar_zip[[#This Row],[graaddagen]]),IF(OR(MONTH(jaar_zip[[#This Row],[Datum]])=1,MONTH(jaar_zip[[#This Row],[Datum]])=2,MONTH(jaar_zip[[#This Row],[Datum]])=11,MONTH(jaar_zip[[#This Row],[Datum]])=12),1.1,IF(OR(MONTH(jaar_zip[[#This Row],[Datum]])=3,MONTH(jaar_zip[[#This Row],[Datum]])=10),1,0.8))*jaar_zip[[#This Row],[graaddagen]],"")</f>
        <v>11.5</v>
      </c>
      <c r="O3623" s="101">
        <f>IF(ISNUMBER(jaar_zip[[#This Row],[etmaaltemperatuur]]),IF(jaar_zip[[#This Row],[etmaaltemperatuur]]&gt;stookgrens,jaar_zip[[#This Row],[etmaaltemperatuur]]-stookgrens,0),"")</f>
        <v>0</v>
      </c>
    </row>
    <row r="3624" spans="1:15" x14ac:dyDescent="0.3">
      <c r="A3624">
        <v>370</v>
      </c>
      <c r="B3624">
        <v>20240325</v>
      </c>
      <c r="C3624">
        <v>2.8</v>
      </c>
      <c r="D3624">
        <v>7.4</v>
      </c>
      <c r="E3624">
        <v>1632</v>
      </c>
      <c r="F3624">
        <v>0</v>
      </c>
      <c r="G3624">
        <v>1004.2</v>
      </c>
      <c r="H3624">
        <v>67</v>
      </c>
      <c r="I3624" s="101" t="s">
        <v>41</v>
      </c>
      <c r="J3624" s="1">
        <f>DATEVALUE(RIGHT(jaar_zip[[#This Row],[YYYYMMDD]],2)&amp;"-"&amp;MID(jaar_zip[[#This Row],[YYYYMMDD]],5,2)&amp;"-"&amp;LEFT(jaar_zip[[#This Row],[YYYYMMDD]],4))</f>
        <v>45376</v>
      </c>
      <c r="K3624" s="101" t="str">
        <f>IF(AND(VALUE(MONTH(jaar_zip[[#This Row],[Datum]]))=1,VALUE(WEEKNUM(jaar_zip[[#This Row],[Datum]],21))&gt;51),RIGHT(YEAR(jaar_zip[[#This Row],[Datum]])-1,2),RIGHT(YEAR(jaar_zip[[#This Row],[Datum]]),2))&amp;"-"&amp; TEXT(WEEKNUM(jaar_zip[[#This Row],[Datum]],21),"00")</f>
        <v>24-13</v>
      </c>
      <c r="L3624" s="101">
        <f>MONTH(jaar_zip[[#This Row],[Datum]])</f>
        <v>3</v>
      </c>
      <c r="M3624" s="101">
        <f>IF(ISNUMBER(jaar_zip[[#This Row],[etmaaltemperatuur]]),IF(jaar_zip[[#This Row],[etmaaltemperatuur]]&lt;stookgrens,stookgrens-jaar_zip[[#This Row],[etmaaltemperatuur]],0),"")</f>
        <v>10.6</v>
      </c>
      <c r="N3624" s="101">
        <f>IF(ISNUMBER(jaar_zip[[#This Row],[graaddagen]]),IF(OR(MONTH(jaar_zip[[#This Row],[Datum]])=1,MONTH(jaar_zip[[#This Row],[Datum]])=2,MONTH(jaar_zip[[#This Row],[Datum]])=11,MONTH(jaar_zip[[#This Row],[Datum]])=12),1.1,IF(OR(MONTH(jaar_zip[[#This Row],[Datum]])=3,MONTH(jaar_zip[[#This Row],[Datum]])=10),1,0.8))*jaar_zip[[#This Row],[graaddagen]],"")</f>
        <v>10.6</v>
      </c>
      <c r="O3624" s="101">
        <f>IF(ISNUMBER(jaar_zip[[#This Row],[etmaaltemperatuur]]),IF(jaar_zip[[#This Row],[etmaaltemperatuur]]&gt;stookgrens,jaar_zip[[#This Row],[etmaaltemperatuur]]-stookgrens,0),"")</f>
        <v>0</v>
      </c>
    </row>
    <row r="3625" spans="1:15" x14ac:dyDescent="0.3">
      <c r="A3625">
        <v>370</v>
      </c>
      <c r="B3625">
        <v>20240326</v>
      </c>
      <c r="C3625">
        <v>3.3</v>
      </c>
      <c r="D3625">
        <v>10.199999999999999</v>
      </c>
      <c r="E3625">
        <v>847</v>
      </c>
      <c r="F3625">
        <v>-0.1</v>
      </c>
      <c r="G3625">
        <v>990.6</v>
      </c>
      <c r="H3625">
        <v>63</v>
      </c>
      <c r="I3625" s="101" t="s">
        <v>41</v>
      </c>
      <c r="J3625" s="1">
        <f>DATEVALUE(RIGHT(jaar_zip[[#This Row],[YYYYMMDD]],2)&amp;"-"&amp;MID(jaar_zip[[#This Row],[YYYYMMDD]],5,2)&amp;"-"&amp;LEFT(jaar_zip[[#This Row],[YYYYMMDD]],4))</f>
        <v>45377</v>
      </c>
      <c r="K3625" s="101" t="str">
        <f>IF(AND(VALUE(MONTH(jaar_zip[[#This Row],[Datum]]))=1,VALUE(WEEKNUM(jaar_zip[[#This Row],[Datum]],21))&gt;51),RIGHT(YEAR(jaar_zip[[#This Row],[Datum]])-1,2),RIGHT(YEAR(jaar_zip[[#This Row],[Datum]]),2))&amp;"-"&amp; TEXT(WEEKNUM(jaar_zip[[#This Row],[Datum]],21),"00")</f>
        <v>24-13</v>
      </c>
      <c r="L3625" s="101">
        <f>MONTH(jaar_zip[[#This Row],[Datum]])</f>
        <v>3</v>
      </c>
      <c r="M3625" s="101">
        <f>IF(ISNUMBER(jaar_zip[[#This Row],[etmaaltemperatuur]]),IF(jaar_zip[[#This Row],[etmaaltemperatuur]]&lt;stookgrens,stookgrens-jaar_zip[[#This Row],[etmaaltemperatuur]],0),"")</f>
        <v>7.8000000000000007</v>
      </c>
      <c r="N3625" s="101">
        <f>IF(ISNUMBER(jaar_zip[[#This Row],[graaddagen]]),IF(OR(MONTH(jaar_zip[[#This Row],[Datum]])=1,MONTH(jaar_zip[[#This Row],[Datum]])=2,MONTH(jaar_zip[[#This Row],[Datum]])=11,MONTH(jaar_zip[[#This Row],[Datum]])=12),1.1,IF(OR(MONTH(jaar_zip[[#This Row],[Datum]])=3,MONTH(jaar_zip[[#This Row],[Datum]])=10),1,0.8))*jaar_zip[[#This Row],[graaddagen]],"")</f>
        <v>7.8000000000000007</v>
      </c>
      <c r="O3625" s="101">
        <f>IF(ISNUMBER(jaar_zip[[#This Row],[etmaaltemperatuur]]),IF(jaar_zip[[#This Row],[etmaaltemperatuur]]&gt;stookgrens,jaar_zip[[#This Row],[etmaaltemperatuur]]-stookgrens,0),"")</f>
        <v>0</v>
      </c>
    </row>
    <row r="3626" spans="1:15" x14ac:dyDescent="0.3">
      <c r="A3626">
        <v>370</v>
      </c>
      <c r="B3626">
        <v>20240327</v>
      </c>
      <c r="C3626">
        <v>3.8</v>
      </c>
      <c r="D3626">
        <v>9.6999999999999993</v>
      </c>
      <c r="E3626">
        <v>811</v>
      </c>
      <c r="F3626">
        <v>0.6</v>
      </c>
      <c r="G3626">
        <v>986.7</v>
      </c>
      <c r="H3626">
        <v>72</v>
      </c>
      <c r="I3626" s="101" t="s">
        <v>41</v>
      </c>
      <c r="J3626" s="1">
        <f>DATEVALUE(RIGHT(jaar_zip[[#This Row],[YYYYMMDD]],2)&amp;"-"&amp;MID(jaar_zip[[#This Row],[YYYYMMDD]],5,2)&amp;"-"&amp;LEFT(jaar_zip[[#This Row],[YYYYMMDD]],4))</f>
        <v>45378</v>
      </c>
      <c r="K3626" s="101" t="str">
        <f>IF(AND(VALUE(MONTH(jaar_zip[[#This Row],[Datum]]))=1,VALUE(WEEKNUM(jaar_zip[[#This Row],[Datum]],21))&gt;51),RIGHT(YEAR(jaar_zip[[#This Row],[Datum]])-1,2),RIGHT(YEAR(jaar_zip[[#This Row],[Datum]]),2))&amp;"-"&amp; TEXT(WEEKNUM(jaar_zip[[#This Row],[Datum]],21),"00")</f>
        <v>24-13</v>
      </c>
      <c r="L3626" s="101">
        <f>MONTH(jaar_zip[[#This Row],[Datum]])</f>
        <v>3</v>
      </c>
      <c r="M3626" s="101">
        <f>IF(ISNUMBER(jaar_zip[[#This Row],[etmaaltemperatuur]]),IF(jaar_zip[[#This Row],[etmaaltemperatuur]]&lt;stookgrens,stookgrens-jaar_zip[[#This Row],[etmaaltemperatuur]],0),"")</f>
        <v>8.3000000000000007</v>
      </c>
      <c r="N3626" s="101">
        <f>IF(ISNUMBER(jaar_zip[[#This Row],[graaddagen]]),IF(OR(MONTH(jaar_zip[[#This Row],[Datum]])=1,MONTH(jaar_zip[[#This Row],[Datum]])=2,MONTH(jaar_zip[[#This Row],[Datum]])=11,MONTH(jaar_zip[[#This Row],[Datum]])=12),1.1,IF(OR(MONTH(jaar_zip[[#This Row],[Datum]])=3,MONTH(jaar_zip[[#This Row],[Datum]])=10),1,0.8))*jaar_zip[[#This Row],[graaddagen]],"")</f>
        <v>8.3000000000000007</v>
      </c>
      <c r="O3626" s="101">
        <f>IF(ISNUMBER(jaar_zip[[#This Row],[etmaaltemperatuur]]),IF(jaar_zip[[#This Row],[etmaaltemperatuur]]&gt;stookgrens,jaar_zip[[#This Row],[etmaaltemperatuur]]-stookgrens,0),"")</f>
        <v>0</v>
      </c>
    </row>
    <row r="3627" spans="1:15" x14ac:dyDescent="0.3">
      <c r="A3627">
        <v>370</v>
      </c>
      <c r="B3627">
        <v>20240328</v>
      </c>
      <c r="C3627">
        <v>5.6</v>
      </c>
      <c r="D3627">
        <v>9.3000000000000007</v>
      </c>
      <c r="E3627">
        <v>1047</v>
      </c>
      <c r="F3627">
        <v>3</v>
      </c>
      <c r="G3627">
        <v>987</v>
      </c>
      <c r="H3627">
        <v>66</v>
      </c>
      <c r="I3627" s="101" t="s">
        <v>41</v>
      </c>
      <c r="J3627" s="1">
        <f>DATEVALUE(RIGHT(jaar_zip[[#This Row],[YYYYMMDD]],2)&amp;"-"&amp;MID(jaar_zip[[#This Row],[YYYYMMDD]],5,2)&amp;"-"&amp;LEFT(jaar_zip[[#This Row],[YYYYMMDD]],4))</f>
        <v>45379</v>
      </c>
      <c r="K3627" s="101" t="str">
        <f>IF(AND(VALUE(MONTH(jaar_zip[[#This Row],[Datum]]))=1,VALUE(WEEKNUM(jaar_zip[[#This Row],[Datum]],21))&gt;51),RIGHT(YEAR(jaar_zip[[#This Row],[Datum]])-1,2),RIGHT(YEAR(jaar_zip[[#This Row],[Datum]]),2))&amp;"-"&amp; TEXT(WEEKNUM(jaar_zip[[#This Row],[Datum]],21),"00")</f>
        <v>24-13</v>
      </c>
      <c r="L3627" s="101">
        <f>MONTH(jaar_zip[[#This Row],[Datum]])</f>
        <v>3</v>
      </c>
      <c r="M3627" s="101">
        <f>IF(ISNUMBER(jaar_zip[[#This Row],[etmaaltemperatuur]]),IF(jaar_zip[[#This Row],[etmaaltemperatuur]]&lt;stookgrens,stookgrens-jaar_zip[[#This Row],[etmaaltemperatuur]],0),"")</f>
        <v>8.6999999999999993</v>
      </c>
      <c r="N3627" s="101">
        <f>IF(ISNUMBER(jaar_zip[[#This Row],[graaddagen]]),IF(OR(MONTH(jaar_zip[[#This Row],[Datum]])=1,MONTH(jaar_zip[[#This Row],[Datum]])=2,MONTH(jaar_zip[[#This Row],[Datum]])=11,MONTH(jaar_zip[[#This Row],[Datum]])=12),1.1,IF(OR(MONTH(jaar_zip[[#This Row],[Datum]])=3,MONTH(jaar_zip[[#This Row],[Datum]])=10),1,0.8))*jaar_zip[[#This Row],[graaddagen]],"")</f>
        <v>8.6999999999999993</v>
      </c>
      <c r="O3627" s="101">
        <f>IF(ISNUMBER(jaar_zip[[#This Row],[etmaaltemperatuur]]),IF(jaar_zip[[#This Row],[etmaaltemperatuur]]&gt;stookgrens,jaar_zip[[#This Row],[etmaaltemperatuur]]-stookgrens,0),"")</f>
        <v>0</v>
      </c>
    </row>
    <row r="3628" spans="1:15" x14ac:dyDescent="0.3">
      <c r="A3628">
        <v>370</v>
      </c>
      <c r="B3628">
        <v>20240329</v>
      </c>
      <c r="C3628">
        <v>4.5</v>
      </c>
      <c r="D3628">
        <v>11.3</v>
      </c>
      <c r="E3628">
        <v>1121</v>
      </c>
      <c r="F3628">
        <v>1.3</v>
      </c>
      <c r="G3628">
        <v>994</v>
      </c>
      <c r="H3628">
        <v>71</v>
      </c>
      <c r="I3628" s="101" t="s">
        <v>41</v>
      </c>
      <c r="J3628" s="1">
        <f>DATEVALUE(RIGHT(jaar_zip[[#This Row],[YYYYMMDD]],2)&amp;"-"&amp;MID(jaar_zip[[#This Row],[YYYYMMDD]],5,2)&amp;"-"&amp;LEFT(jaar_zip[[#This Row],[YYYYMMDD]],4))</f>
        <v>45380</v>
      </c>
      <c r="K3628" s="101" t="str">
        <f>IF(AND(VALUE(MONTH(jaar_zip[[#This Row],[Datum]]))=1,VALUE(WEEKNUM(jaar_zip[[#This Row],[Datum]],21))&gt;51),RIGHT(YEAR(jaar_zip[[#This Row],[Datum]])-1,2),RIGHT(YEAR(jaar_zip[[#This Row],[Datum]]),2))&amp;"-"&amp; TEXT(WEEKNUM(jaar_zip[[#This Row],[Datum]],21),"00")</f>
        <v>24-13</v>
      </c>
      <c r="L3628" s="101">
        <f>MONTH(jaar_zip[[#This Row],[Datum]])</f>
        <v>3</v>
      </c>
      <c r="M3628" s="101">
        <f>IF(ISNUMBER(jaar_zip[[#This Row],[etmaaltemperatuur]]),IF(jaar_zip[[#This Row],[etmaaltemperatuur]]&lt;stookgrens,stookgrens-jaar_zip[[#This Row],[etmaaltemperatuur]],0),"")</f>
        <v>6.6999999999999993</v>
      </c>
      <c r="N3628" s="101">
        <f>IF(ISNUMBER(jaar_zip[[#This Row],[graaddagen]]),IF(OR(MONTH(jaar_zip[[#This Row],[Datum]])=1,MONTH(jaar_zip[[#This Row],[Datum]])=2,MONTH(jaar_zip[[#This Row],[Datum]])=11,MONTH(jaar_zip[[#This Row],[Datum]])=12),1.1,IF(OR(MONTH(jaar_zip[[#This Row],[Datum]])=3,MONTH(jaar_zip[[#This Row],[Datum]])=10),1,0.8))*jaar_zip[[#This Row],[graaddagen]],"")</f>
        <v>6.6999999999999993</v>
      </c>
      <c r="O3628" s="101">
        <f>IF(ISNUMBER(jaar_zip[[#This Row],[etmaaltemperatuur]]),IF(jaar_zip[[#This Row],[etmaaltemperatuur]]&gt;stookgrens,jaar_zip[[#This Row],[etmaaltemperatuur]]-stookgrens,0),"")</f>
        <v>0</v>
      </c>
    </row>
    <row r="3629" spans="1:15" x14ac:dyDescent="0.3">
      <c r="A3629">
        <v>370</v>
      </c>
      <c r="B3629">
        <v>20240330</v>
      </c>
      <c r="C3629">
        <v>2.8</v>
      </c>
      <c r="D3629">
        <v>9.9</v>
      </c>
      <c r="E3629">
        <v>684</v>
      </c>
      <c r="F3629">
        <v>0.4</v>
      </c>
      <c r="G3629">
        <v>997</v>
      </c>
      <c r="H3629">
        <v>88</v>
      </c>
      <c r="I3629" s="101" t="s">
        <v>41</v>
      </c>
      <c r="J3629" s="1">
        <f>DATEVALUE(RIGHT(jaar_zip[[#This Row],[YYYYMMDD]],2)&amp;"-"&amp;MID(jaar_zip[[#This Row],[YYYYMMDD]],5,2)&amp;"-"&amp;LEFT(jaar_zip[[#This Row],[YYYYMMDD]],4))</f>
        <v>45381</v>
      </c>
      <c r="K3629" s="101" t="str">
        <f>IF(AND(VALUE(MONTH(jaar_zip[[#This Row],[Datum]]))=1,VALUE(WEEKNUM(jaar_zip[[#This Row],[Datum]],21))&gt;51),RIGHT(YEAR(jaar_zip[[#This Row],[Datum]])-1,2),RIGHT(YEAR(jaar_zip[[#This Row],[Datum]]),2))&amp;"-"&amp; TEXT(WEEKNUM(jaar_zip[[#This Row],[Datum]],21),"00")</f>
        <v>24-13</v>
      </c>
      <c r="L3629" s="101">
        <f>MONTH(jaar_zip[[#This Row],[Datum]])</f>
        <v>3</v>
      </c>
      <c r="M3629" s="101">
        <f>IF(ISNUMBER(jaar_zip[[#This Row],[etmaaltemperatuur]]),IF(jaar_zip[[#This Row],[etmaaltemperatuur]]&lt;stookgrens,stookgrens-jaar_zip[[#This Row],[etmaaltemperatuur]],0),"")</f>
        <v>8.1</v>
      </c>
      <c r="N3629" s="101">
        <f>IF(ISNUMBER(jaar_zip[[#This Row],[graaddagen]]),IF(OR(MONTH(jaar_zip[[#This Row],[Datum]])=1,MONTH(jaar_zip[[#This Row],[Datum]])=2,MONTH(jaar_zip[[#This Row],[Datum]])=11,MONTH(jaar_zip[[#This Row],[Datum]])=12),1.1,IF(OR(MONTH(jaar_zip[[#This Row],[Datum]])=3,MONTH(jaar_zip[[#This Row],[Datum]])=10),1,0.8))*jaar_zip[[#This Row],[graaddagen]],"")</f>
        <v>8.1</v>
      </c>
      <c r="O3629" s="101">
        <f>IF(ISNUMBER(jaar_zip[[#This Row],[etmaaltemperatuur]]),IF(jaar_zip[[#This Row],[etmaaltemperatuur]]&gt;stookgrens,jaar_zip[[#This Row],[etmaaltemperatuur]]-stookgrens,0),"")</f>
        <v>0</v>
      </c>
    </row>
    <row r="3630" spans="1:15" x14ac:dyDescent="0.3">
      <c r="A3630">
        <v>370</v>
      </c>
      <c r="B3630">
        <v>20240331</v>
      </c>
      <c r="C3630">
        <v>2.6</v>
      </c>
      <c r="D3630">
        <v>11.1</v>
      </c>
      <c r="E3630">
        <v>985</v>
      </c>
      <c r="F3630">
        <v>10.6</v>
      </c>
      <c r="G3630">
        <v>996.1</v>
      </c>
      <c r="H3630">
        <v>87</v>
      </c>
      <c r="I3630" s="101" t="s">
        <v>41</v>
      </c>
      <c r="J3630" s="1">
        <f>DATEVALUE(RIGHT(jaar_zip[[#This Row],[YYYYMMDD]],2)&amp;"-"&amp;MID(jaar_zip[[#This Row],[YYYYMMDD]],5,2)&amp;"-"&amp;LEFT(jaar_zip[[#This Row],[YYYYMMDD]],4))</f>
        <v>45382</v>
      </c>
      <c r="K3630" s="101" t="str">
        <f>IF(AND(VALUE(MONTH(jaar_zip[[#This Row],[Datum]]))=1,VALUE(WEEKNUM(jaar_zip[[#This Row],[Datum]],21))&gt;51),RIGHT(YEAR(jaar_zip[[#This Row],[Datum]])-1,2),RIGHT(YEAR(jaar_zip[[#This Row],[Datum]]),2))&amp;"-"&amp; TEXT(WEEKNUM(jaar_zip[[#This Row],[Datum]],21),"00")</f>
        <v>24-13</v>
      </c>
      <c r="L3630" s="101">
        <f>MONTH(jaar_zip[[#This Row],[Datum]])</f>
        <v>3</v>
      </c>
      <c r="M3630" s="101">
        <f>IF(ISNUMBER(jaar_zip[[#This Row],[etmaaltemperatuur]]),IF(jaar_zip[[#This Row],[etmaaltemperatuur]]&lt;stookgrens,stookgrens-jaar_zip[[#This Row],[etmaaltemperatuur]],0),"")</f>
        <v>6.9</v>
      </c>
      <c r="N3630" s="101">
        <f>IF(ISNUMBER(jaar_zip[[#This Row],[graaddagen]]),IF(OR(MONTH(jaar_zip[[#This Row],[Datum]])=1,MONTH(jaar_zip[[#This Row],[Datum]])=2,MONTH(jaar_zip[[#This Row],[Datum]])=11,MONTH(jaar_zip[[#This Row],[Datum]])=12),1.1,IF(OR(MONTH(jaar_zip[[#This Row],[Datum]])=3,MONTH(jaar_zip[[#This Row],[Datum]])=10),1,0.8))*jaar_zip[[#This Row],[graaddagen]],"")</f>
        <v>6.9</v>
      </c>
      <c r="O3630" s="101">
        <f>IF(ISNUMBER(jaar_zip[[#This Row],[etmaaltemperatuur]]),IF(jaar_zip[[#This Row],[etmaaltemperatuur]]&gt;stookgrens,jaar_zip[[#This Row],[etmaaltemperatuur]]-stookgrens,0),"")</f>
        <v>0</v>
      </c>
    </row>
    <row r="3631" spans="1:15" x14ac:dyDescent="0.3">
      <c r="A3631">
        <v>370</v>
      </c>
      <c r="B3631">
        <v>20240401</v>
      </c>
      <c r="C3631">
        <v>3.8</v>
      </c>
      <c r="D3631">
        <v>10.199999999999999</v>
      </c>
      <c r="E3631">
        <v>797</v>
      </c>
      <c r="F3631">
        <v>0</v>
      </c>
      <c r="G3631">
        <v>997.3</v>
      </c>
      <c r="H3631">
        <v>79</v>
      </c>
      <c r="I3631" s="101" t="s">
        <v>41</v>
      </c>
      <c r="J3631" s="1">
        <f>DATEVALUE(RIGHT(jaar_zip[[#This Row],[YYYYMMDD]],2)&amp;"-"&amp;MID(jaar_zip[[#This Row],[YYYYMMDD]],5,2)&amp;"-"&amp;LEFT(jaar_zip[[#This Row],[YYYYMMDD]],4))</f>
        <v>45383</v>
      </c>
      <c r="K3631" s="101" t="str">
        <f>IF(AND(VALUE(MONTH(jaar_zip[[#This Row],[Datum]]))=1,VALUE(WEEKNUM(jaar_zip[[#This Row],[Datum]],21))&gt;51),RIGHT(YEAR(jaar_zip[[#This Row],[Datum]])-1,2),RIGHT(YEAR(jaar_zip[[#This Row],[Datum]]),2))&amp;"-"&amp; TEXT(WEEKNUM(jaar_zip[[#This Row],[Datum]],21),"00")</f>
        <v>24-14</v>
      </c>
      <c r="L3631" s="101">
        <f>MONTH(jaar_zip[[#This Row],[Datum]])</f>
        <v>4</v>
      </c>
      <c r="M3631" s="101">
        <f>IF(ISNUMBER(jaar_zip[[#This Row],[etmaaltemperatuur]]),IF(jaar_zip[[#This Row],[etmaaltemperatuur]]&lt;stookgrens,stookgrens-jaar_zip[[#This Row],[etmaaltemperatuur]],0),"")</f>
        <v>7.8000000000000007</v>
      </c>
      <c r="N3631" s="101">
        <f>IF(ISNUMBER(jaar_zip[[#This Row],[graaddagen]]),IF(OR(MONTH(jaar_zip[[#This Row],[Datum]])=1,MONTH(jaar_zip[[#This Row],[Datum]])=2,MONTH(jaar_zip[[#This Row],[Datum]])=11,MONTH(jaar_zip[[#This Row],[Datum]])=12),1.1,IF(OR(MONTH(jaar_zip[[#This Row],[Datum]])=3,MONTH(jaar_zip[[#This Row],[Datum]])=10),1,0.8))*jaar_zip[[#This Row],[graaddagen]],"")</f>
        <v>6.2400000000000011</v>
      </c>
      <c r="O3631" s="101">
        <f>IF(ISNUMBER(jaar_zip[[#This Row],[etmaaltemperatuur]]),IF(jaar_zip[[#This Row],[etmaaltemperatuur]]&gt;stookgrens,jaar_zip[[#This Row],[etmaaltemperatuur]]-stookgrens,0),"")</f>
        <v>0</v>
      </c>
    </row>
    <row r="3632" spans="1:15" x14ac:dyDescent="0.3">
      <c r="A3632">
        <v>370</v>
      </c>
      <c r="B3632">
        <v>20240402</v>
      </c>
      <c r="C3632">
        <v>5.0999999999999996</v>
      </c>
      <c r="D3632">
        <v>9.8000000000000007</v>
      </c>
      <c r="E3632">
        <v>616</v>
      </c>
      <c r="F3632">
        <v>3.6</v>
      </c>
      <c r="G3632">
        <v>1006.3</v>
      </c>
      <c r="H3632">
        <v>85</v>
      </c>
      <c r="I3632" s="101" t="s">
        <v>41</v>
      </c>
      <c r="J3632" s="1">
        <f>DATEVALUE(RIGHT(jaar_zip[[#This Row],[YYYYMMDD]],2)&amp;"-"&amp;MID(jaar_zip[[#This Row],[YYYYMMDD]],5,2)&amp;"-"&amp;LEFT(jaar_zip[[#This Row],[YYYYMMDD]],4))</f>
        <v>45384</v>
      </c>
      <c r="K3632" s="101" t="str">
        <f>IF(AND(VALUE(MONTH(jaar_zip[[#This Row],[Datum]]))=1,VALUE(WEEKNUM(jaar_zip[[#This Row],[Datum]],21))&gt;51),RIGHT(YEAR(jaar_zip[[#This Row],[Datum]])-1,2),RIGHT(YEAR(jaar_zip[[#This Row],[Datum]]),2))&amp;"-"&amp; TEXT(WEEKNUM(jaar_zip[[#This Row],[Datum]],21),"00")</f>
        <v>24-14</v>
      </c>
      <c r="L3632" s="101">
        <f>MONTH(jaar_zip[[#This Row],[Datum]])</f>
        <v>4</v>
      </c>
      <c r="M3632" s="101">
        <f>IF(ISNUMBER(jaar_zip[[#This Row],[etmaaltemperatuur]]),IF(jaar_zip[[#This Row],[etmaaltemperatuur]]&lt;stookgrens,stookgrens-jaar_zip[[#This Row],[etmaaltemperatuur]],0),"")</f>
        <v>8.1999999999999993</v>
      </c>
      <c r="N3632" s="101">
        <f>IF(ISNUMBER(jaar_zip[[#This Row],[graaddagen]]),IF(OR(MONTH(jaar_zip[[#This Row],[Datum]])=1,MONTH(jaar_zip[[#This Row],[Datum]])=2,MONTH(jaar_zip[[#This Row],[Datum]])=11,MONTH(jaar_zip[[#This Row],[Datum]])=12),1.1,IF(OR(MONTH(jaar_zip[[#This Row],[Datum]])=3,MONTH(jaar_zip[[#This Row],[Datum]])=10),1,0.8))*jaar_zip[[#This Row],[graaddagen]],"")</f>
        <v>6.56</v>
      </c>
      <c r="O3632" s="101">
        <f>IF(ISNUMBER(jaar_zip[[#This Row],[etmaaltemperatuur]]),IF(jaar_zip[[#This Row],[etmaaltemperatuur]]&gt;stookgrens,jaar_zip[[#This Row],[etmaaltemperatuur]]-stookgrens,0),"")</f>
        <v>0</v>
      </c>
    </row>
    <row r="3633" spans="1:15" x14ac:dyDescent="0.3">
      <c r="A3633">
        <v>370</v>
      </c>
      <c r="B3633">
        <v>20240403</v>
      </c>
      <c r="C3633">
        <v>5.3</v>
      </c>
      <c r="D3633">
        <v>11.3</v>
      </c>
      <c r="E3633">
        <v>760</v>
      </c>
      <c r="F3633">
        <v>3.4</v>
      </c>
      <c r="G3633">
        <v>1005</v>
      </c>
      <c r="H3633">
        <v>83</v>
      </c>
      <c r="I3633" s="101" t="s">
        <v>41</v>
      </c>
      <c r="J3633" s="1">
        <f>DATEVALUE(RIGHT(jaar_zip[[#This Row],[YYYYMMDD]],2)&amp;"-"&amp;MID(jaar_zip[[#This Row],[YYYYMMDD]],5,2)&amp;"-"&amp;LEFT(jaar_zip[[#This Row],[YYYYMMDD]],4))</f>
        <v>45385</v>
      </c>
      <c r="K3633" s="101" t="str">
        <f>IF(AND(VALUE(MONTH(jaar_zip[[#This Row],[Datum]]))=1,VALUE(WEEKNUM(jaar_zip[[#This Row],[Datum]],21))&gt;51),RIGHT(YEAR(jaar_zip[[#This Row],[Datum]])-1,2),RIGHT(YEAR(jaar_zip[[#This Row],[Datum]]),2))&amp;"-"&amp; TEXT(WEEKNUM(jaar_zip[[#This Row],[Datum]],21),"00")</f>
        <v>24-14</v>
      </c>
      <c r="L3633" s="101">
        <f>MONTH(jaar_zip[[#This Row],[Datum]])</f>
        <v>4</v>
      </c>
      <c r="M3633" s="101">
        <f>IF(ISNUMBER(jaar_zip[[#This Row],[etmaaltemperatuur]]),IF(jaar_zip[[#This Row],[etmaaltemperatuur]]&lt;stookgrens,stookgrens-jaar_zip[[#This Row],[etmaaltemperatuur]],0),"")</f>
        <v>6.6999999999999993</v>
      </c>
      <c r="N3633" s="101">
        <f>IF(ISNUMBER(jaar_zip[[#This Row],[graaddagen]]),IF(OR(MONTH(jaar_zip[[#This Row],[Datum]])=1,MONTH(jaar_zip[[#This Row],[Datum]])=2,MONTH(jaar_zip[[#This Row],[Datum]])=11,MONTH(jaar_zip[[#This Row],[Datum]])=12),1.1,IF(OR(MONTH(jaar_zip[[#This Row],[Datum]])=3,MONTH(jaar_zip[[#This Row],[Datum]])=10),1,0.8))*jaar_zip[[#This Row],[graaddagen]],"")</f>
        <v>5.3599999999999994</v>
      </c>
      <c r="O3633" s="101">
        <f>IF(ISNUMBER(jaar_zip[[#This Row],[etmaaltemperatuur]]),IF(jaar_zip[[#This Row],[etmaaltemperatuur]]&gt;stookgrens,jaar_zip[[#This Row],[etmaaltemperatuur]]-stookgrens,0),"")</f>
        <v>0</v>
      </c>
    </row>
    <row r="3634" spans="1:15" x14ac:dyDescent="0.3">
      <c r="A3634">
        <v>370</v>
      </c>
      <c r="B3634">
        <v>20240404</v>
      </c>
      <c r="C3634">
        <v>6</v>
      </c>
      <c r="D3634">
        <v>12.3</v>
      </c>
      <c r="E3634">
        <v>881</v>
      </c>
      <c r="F3634">
        <v>9.9</v>
      </c>
      <c r="G3634">
        <v>1006.5</v>
      </c>
      <c r="H3634">
        <v>80</v>
      </c>
      <c r="I3634" s="101" t="s">
        <v>41</v>
      </c>
      <c r="J3634" s="1">
        <f>DATEVALUE(RIGHT(jaar_zip[[#This Row],[YYYYMMDD]],2)&amp;"-"&amp;MID(jaar_zip[[#This Row],[YYYYMMDD]],5,2)&amp;"-"&amp;LEFT(jaar_zip[[#This Row],[YYYYMMDD]],4))</f>
        <v>45386</v>
      </c>
      <c r="K3634" s="101" t="str">
        <f>IF(AND(VALUE(MONTH(jaar_zip[[#This Row],[Datum]]))=1,VALUE(WEEKNUM(jaar_zip[[#This Row],[Datum]],21))&gt;51),RIGHT(YEAR(jaar_zip[[#This Row],[Datum]])-1,2),RIGHT(YEAR(jaar_zip[[#This Row],[Datum]]),2))&amp;"-"&amp; TEXT(WEEKNUM(jaar_zip[[#This Row],[Datum]],21),"00")</f>
        <v>24-14</v>
      </c>
      <c r="L3634" s="101">
        <f>MONTH(jaar_zip[[#This Row],[Datum]])</f>
        <v>4</v>
      </c>
      <c r="M3634" s="101">
        <f>IF(ISNUMBER(jaar_zip[[#This Row],[etmaaltemperatuur]]),IF(jaar_zip[[#This Row],[etmaaltemperatuur]]&lt;stookgrens,stookgrens-jaar_zip[[#This Row],[etmaaltemperatuur]],0),"")</f>
        <v>5.6999999999999993</v>
      </c>
      <c r="N3634" s="101">
        <f>IF(ISNUMBER(jaar_zip[[#This Row],[graaddagen]]),IF(OR(MONTH(jaar_zip[[#This Row],[Datum]])=1,MONTH(jaar_zip[[#This Row],[Datum]])=2,MONTH(jaar_zip[[#This Row],[Datum]])=11,MONTH(jaar_zip[[#This Row],[Datum]])=12),1.1,IF(OR(MONTH(jaar_zip[[#This Row],[Datum]])=3,MONTH(jaar_zip[[#This Row],[Datum]])=10),1,0.8))*jaar_zip[[#This Row],[graaddagen]],"")</f>
        <v>4.5599999999999996</v>
      </c>
      <c r="O3634" s="101">
        <f>IF(ISNUMBER(jaar_zip[[#This Row],[etmaaltemperatuur]]),IF(jaar_zip[[#This Row],[etmaaltemperatuur]]&gt;stookgrens,jaar_zip[[#This Row],[etmaaltemperatuur]]-stookgrens,0),"")</f>
        <v>0</v>
      </c>
    </row>
    <row r="3635" spans="1:15" x14ac:dyDescent="0.3">
      <c r="A3635">
        <v>370</v>
      </c>
      <c r="B3635">
        <v>20240405</v>
      </c>
      <c r="C3635">
        <v>5.2</v>
      </c>
      <c r="D3635">
        <v>15</v>
      </c>
      <c r="E3635">
        <v>930</v>
      </c>
      <c r="F3635">
        <v>0.9</v>
      </c>
      <c r="G3635">
        <v>1009.2</v>
      </c>
      <c r="H3635">
        <v>78</v>
      </c>
      <c r="I3635" s="101" t="s">
        <v>41</v>
      </c>
      <c r="J3635" s="1">
        <f>DATEVALUE(RIGHT(jaar_zip[[#This Row],[YYYYMMDD]],2)&amp;"-"&amp;MID(jaar_zip[[#This Row],[YYYYMMDD]],5,2)&amp;"-"&amp;LEFT(jaar_zip[[#This Row],[YYYYMMDD]],4))</f>
        <v>45387</v>
      </c>
      <c r="K3635" s="101" t="str">
        <f>IF(AND(VALUE(MONTH(jaar_zip[[#This Row],[Datum]]))=1,VALUE(WEEKNUM(jaar_zip[[#This Row],[Datum]],21))&gt;51),RIGHT(YEAR(jaar_zip[[#This Row],[Datum]])-1,2),RIGHT(YEAR(jaar_zip[[#This Row],[Datum]]),2))&amp;"-"&amp; TEXT(WEEKNUM(jaar_zip[[#This Row],[Datum]],21),"00")</f>
        <v>24-14</v>
      </c>
      <c r="L3635" s="101">
        <f>MONTH(jaar_zip[[#This Row],[Datum]])</f>
        <v>4</v>
      </c>
      <c r="M3635" s="101">
        <f>IF(ISNUMBER(jaar_zip[[#This Row],[etmaaltemperatuur]]),IF(jaar_zip[[#This Row],[etmaaltemperatuur]]&lt;stookgrens,stookgrens-jaar_zip[[#This Row],[etmaaltemperatuur]],0),"")</f>
        <v>3</v>
      </c>
      <c r="N3635" s="101">
        <f>IF(ISNUMBER(jaar_zip[[#This Row],[graaddagen]]),IF(OR(MONTH(jaar_zip[[#This Row],[Datum]])=1,MONTH(jaar_zip[[#This Row],[Datum]])=2,MONTH(jaar_zip[[#This Row],[Datum]])=11,MONTH(jaar_zip[[#This Row],[Datum]])=12),1.1,IF(OR(MONTH(jaar_zip[[#This Row],[Datum]])=3,MONTH(jaar_zip[[#This Row],[Datum]])=10),1,0.8))*jaar_zip[[#This Row],[graaddagen]],"")</f>
        <v>2.4000000000000004</v>
      </c>
      <c r="O3635" s="101">
        <f>IF(ISNUMBER(jaar_zip[[#This Row],[etmaaltemperatuur]]),IF(jaar_zip[[#This Row],[etmaaltemperatuur]]&gt;stookgrens,jaar_zip[[#This Row],[etmaaltemperatuur]]-stookgrens,0),"")</f>
        <v>0</v>
      </c>
    </row>
    <row r="3636" spans="1:15" x14ac:dyDescent="0.3">
      <c r="A3636">
        <v>370</v>
      </c>
      <c r="B3636">
        <v>20240406</v>
      </c>
      <c r="C3636">
        <v>4.4000000000000004</v>
      </c>
      <c r="D3636">
        <v>18.899999999999999</v>
      </c>
      <c r="E3636">
        <v>1568</v>
      </c>
      <c r="F3636">
        <v>0</v>
      </c>
      <c r="G3636">
        <v>1009.3</v>
      </c>
      <c r="H3636">
        <v>59</v>
      </c>
      <c r="I3636" s="101" t="s">
        <v>41</v>
      </c>
      <c r="J3636" s="1">
        <f>DATEVALUE(RIGHT(jaar_zip[[#This Row],[YYYYMMDD]],2)&amp;"-"&amp;MID(jaar_zip[[#This Row],[YYYYMMDD]],5,2)&amp;"-"&amp;LEFT(jaar_zip[[#This Row],[YYYYMMDD]],4))</f>
        <v>45388</v>
      </c>
      <c r="K3636" s="101" t="str">
        <f>IF(AND(VALUE(MONTH(jaar_zip[[#This Row],[Datum]]))=1,VALUE(WEEKNUM(jaar_zip[[#This Row],[Datum]],21))&gt;51),RIGHT(YEAR(jaar_zip[[#This Row],[Datum]])-1,2),RIGHT(YEAR(jaar_zip[[#This Row],[Datum]]),2))&amp;"-"&amp; TEXT(WEEKNUM(jaar_zip[[#This Row],[Datum]],21),"00")</f>
        <v>24-14</v>
      </c>
      <c r="L3636" s="101">
        <f>MONTH(jaar_zip[[#This Row],[Datum]])</f>
        <v>4</v>
      </c>
      <c r="M3636" s="101">
        <f>IF(ISNUMBER(jaar_zip[[#This Row],[etmaaltemperatuur]]),IF(jaar_zip[[#This Row],[etmaaltemperatuur]]&lt;stookgrens,stookgrens-jaar_zip[[#This Row],[etmaaltemperatuur]],0),"")</f>
        <v>0</v>
      </c>
      <c r="N3636" s="101">
        <f>IF(ISNUMBER(jaar_zip[[#This Row],[graaddagen]]),IF(OR(MONTH(jaar_zip[[#This Row],[Datum]])=1,MONTH(jaar_zip[[#This Row],[Datum]])=2,MONTH(jaar_zip[[#This Row],[Datum]])=11,MONTH(jaar_zip[[#This Row],[Datum]])=12),1.1,IF(OR(MONTH(jaar_zip[[#This Row],[Datum]])=3,MONTH(jaar_zip[[#This Row],[Datum]])=10),1,0.8))*jaar_zip[[#This Row],[graaddagen]],"")</f>
        <v>0</v>
      </c>
      <c r="O3636" s="101">
        <f>IF(ISNUMBER(jaar_zip[[#This Row],[etmaaltemperatuur]]),IF(jaar_zip[[#This Row],[etmaaltemperatuur]]&gt;stookgrens,jaar_zip[[#This Row],[etmaaltemperatuur]]-stookgrens,0),"")</f>
        <v>0.89999999999999858</v>
      </c>
    </row>
    <row r="3637" spans="1:15" x14ac:dyDescent="0.3">
      <c r="A3637">
        <v>370</v>
      </c>
      <c r="B3637">
        <v>20240407</v>
      </c>
      <c r="C3637">
        <v>5.6</v>
      </c>
      <c r="D3637">
        <v>17.3</v>
      </c>
      <c r="E3637">
        <v>1488</v>
      </c>
      <c r="F3637">
        <v>2.5</v>
      </c>
      <c r="G3637">
        <v>1012.9</v>
      </c>
      <c r="H3637">
        <v>60</v>
      </c>
      <c r="I3637" s="101" t="s">
        <v>41</v>
      </c>
      <c r="J3637" s="1">
        <f>DATEVALUE(RIGHT(jaar_zip[[#This Row],[YYYYMMDD]],2)&amp;"-"&amp;MID(jaar_zip[[#This Row],[YYYYMMDD]],5,2)&amp;"-"&amp;LEFT(jaar_zip[[#This Row],[YYYYMMDD]],4))</f>
        <v>45389</v>
      </c>
      <c r="K3637" s="101" t="str">
        <f>IF(AND(VALUE(MONTH(jaar_zip[[#This Row],[Datum]]))=1,VALUE(WEEKNUM(jaar_zip[[#This Row],[Datum]],21))&gt;51),RIGHT(YEAR(jaar_zip[[#This Row],[Datum]])-1,2),RIGHT(YEAR(jaar_zip[[#This Row],[Datum]]),2))&amp;"-"&amp; TEXT(WEEKNUM(jaar_zip[[#This Row],[Datum]],21),"00")</f>
        <v>24-14</v>
      </c>
      <c r="L3637" s="101">
        <f>MONTH(jaar_zip[[#This Row],[Datum]])</f>
        <v>4</v>
      </c>
      <c r="M3637" s="101">
        <f>IF(ISNUMBER(jaar_zip[[#This Row],[etmaaltemperatuur]]),IF(jaar_zip[[#This Row],[etmaaltemperatuur]]&lt;stookgrens,stookgrens-jaar_zip[[#This Row],[etmaaltemperatuur]],0),"")</f>
        <v>0.69999999999999929</v>
      </c>
      <c r="N3637" s="101">
        <f>IF(ISNUMBER(jaar_zip[[#This Row],[graaddagen]]),IF(OR(MONTH(jaar_zip[[#This Row],[Datum]])=1,MONTH(jaar_zip[[#This Row],[Datum]])=2,MONTH(jaar_zip[[#This Row],[Datum]])=11,MONTH(jaar_zip[[#This Row],[Datum]])=12),1.1,IF(OR(MONTH(jaar_zip[[#This Row],[Datum]])=3,MONTH(jaar_zip[[#This Row],[Datum]])=10),1,0.8))*jaar_zip[[#This Row],[graaddagen]],"")</f>
        <v>0.5599999999999995</v>
      </c>
      <c r="O3637" s="101">
        <f>IF(ISNUMBER(jaar_zip[[#This Row],[etmaaltemperatuur]]),IF(jaar_zip[[#This Row],[etmaaltemperatuur]]&gt;stookgrens,jaar_zip[[#This Row],[etmaaltemperatuur]]-stookgrens,0),"")</f>
        <v>0</v>
      </c>
    </row>
    <row r="3638" spans="1:15" x14ac:dyDescent="0.3">
      <c r="A3638">
        <v>370</v>
      </c>
      <c r="B3638">
        <v>20240408</v>
      </c>
      <c r="C3638">
        <v>2.5</v>
      </c>
      <c r="D3638">
        <v>16.100000000000001</v>
      </c>
      <c r="E3638">
        <v>1380</v>
      </c>
      <c r="F3638">
        <v>2.7</v>
      </c>
      <c r="G3638">
        <v>1007.4</v>
      </c>
      <c r="H3638">
        <v>78</v>
      </c>
      <c r="I3638" s="101" t="s">
        <v>41</v>
      </c>
      <c r="J3638" s="1">
        <f>DATEVALUE(RIGHT(jaar_zip[[#This Row],[YYYYMMDD]],2)&amp;"-"&amp;MID(jaar_zip[[#This Row],[YYYYMMDD]],5,2)&amp;"-"&amp;LEFT(jaar_zip[[#This Row],[YYYYMMDD]],4))</f>
        <v>45390</v>
      </c>
      <c r="K3638" s="101" t="str">
        <f>IF(AND(VALUE(MONTH(jaar_zip[[#This Row],[Datum]]))=1,VALUE(WEEKNUM(jaar_zip[[#This Row],[Datum]],21))&gt;51),RIGHT(YEAR(jaar_zip[[#This Row],[Datum]])-1,2),RIGHT(YEAR(jaar_zip[[#This Row],[Datum]]),2))&amp;"-"&amp; TEXT(WEEKNUM(jaar_zip[[#This Row],[Datum]],21),"00")</f>
        <v>24-15</v>
      </c>
      <c r="L3638" s="101">
        <f>MONTH(jaar_zip[[#This Row],[Datum]])</f>
        <v>4</v>
      </c>
      <c r="M3638" s="101">
        <f>IF(ISNUMBER(jaar_zip[[#This Row],[etmaaltemperatuur]]),IF(jaar_zip[[#This Row],[etmaaltemperatuur]]&lt;stookgrens,stookgrens-jaar_zip[[#This Row],[etmaaltemperatuur]],0),"")</f>
        <v>1.8999999999999986</v>
      </c>
      <c r="N3638" s="101">
        <f>IF(ISNUMBER(jaar_zip[[#This Row],[graaddagen]]),IF(OR(MONTH(jaar_zip[[#This Row],[Datum]])=1,MONTH(jaar_zip[[#This Row],[Datum]])=2,MONTH(jaar_zip[[#This Row],[Datum]])=11,MONTH(jaar_zip[[#This Row],[Datum]])=12),1.1,IF(OR(MONTH(jaar_zip[[#This Row],[Datum]])=3,MONTH(jaar_zip[[#This Row],[Datum]])=10),1,0.8))*jaar_zip[[#This Row],[graaddagen]],"")</f>
        <v>1.5199999999999989</v>
      </c>
      <c r="O3638" s="101">
        <f>IF(ISNUMBER(jaar_zip[[#This Row],[etmaaltemperatuur]]),IF(jaar_zip[[#This Row],[etmaaltemperatuur]]&gt;stookgrens,jaar_zip[[#This Row],[etmaaltemperatuur]]-stookgrens,0),"")</f>
        <v>0</v>
      </c>
    </row>
    <row r="3639" spans="1:15" x14ac:dyDescent="0.3">
      <c r="A3639">
        <v>370</v>
      </c>
      <c r="B3639">
        <v>20240409</v>
      </c>
      <c r="C3639">
        <v>7.3</v>
      </c>
      <c r="D3639">
        <v>11.6</v>
      </c>
      <c r="E3639">
        <v>1107</v>
      </c>
      <c r="F3639">
        <v>1.8</v>
      </c>
      <c r="G3639">
        <v>1011.5</v>
      </c>
      <c r="H3639">
        <v>72</v>
      </c>
      <c r="I3639" s="101" t="s">
        <v>41</v>
      </c>
      <c r="J3639" s="1">
        <f>DATEVALUE(RIGHT(jaar_zip[[#This Row],[YYYYMMDD]],2)&amp;"-"&amp;MID(jaar_zip[[#This Row],[YYYYMMDD]],5,2)&amp;"-"&amp;LEFT(jaar_zip[[#This Row],[YYYYMMDD]],4))</f>
        <v>45391</v>
      </c>
      <c r="K3639" s="101" t="str">
        <f>IF(AND(VALUE(MONTH(jaar_zip[[#This Row],[Datum]]))=1,VALUE(WEEKNUM(jaar_zip[[#This Row],[Datum]],21))&gt;51),RIGHT(YEAR(jaar_zip[[#This Row],[Datum]])-1,2),RIGHT(YEAR(jaar_zip[[#This Row],[Datum]]),2))&amp;"-"&amp; TEXT(WEEKNUM(jaar_zip[[#This Row],[Datum]],21),"00")</f>
        <v>24-15</v>
      </c>
      <c r="L3639" s="101">
        <f>MONTH(jaar_zip[[#This Row],[Datum]])</f>
        <v>4</v>
      </c>
      <c r="M3639" s="101">
        <f>IF(ISNUMBER(jaar_zip[[#This Row],[etmaaltemperatuur]]),IF(jaar_zip[[#This Row],[etmaaltemperatuur]]&lt;stookgrens,stookgrens-jaar_zip[[#This Row],[etmaaltemperatuur]],0),"")</f>
        <v>6.4</v>
      </c>
      <c r="N3639" s="101">
        <f>IF(ISNUMBER(jaar_zip[[#This Row],[graaddagen]]),IF(OR(MONTH(jaar_zip[[#This Row],[Datum]])=1,MONTH(jaar_zip[[#This Row],[Datum]])=2,MONTH(jaar_zip[[#This Row],[Datum]])=11,MONTH(jaar_zip[[#This Row],[Datum]])=12),1.1,IF(OR(MONTH(jaar_zip[[#This Row],[Datum]])=3,MONTH(jaar_zip[[#This Row],[Datum]])=10),1,0.8))*jaar_zip[[#This Row],[graaddagen]],"")</f>
        <v>5.120000000000001</v>
      </c>
      <c r="O3639" s="101">
        <f>IF(ISNUMBER(jaar_zip[[#This Row],[etmaaltemperatuur]]),IF(jaar_zip[[#This Row],[etmaaltemperatuur]]&gt;stookgrens,jaar_zip[[#This Row],[etmaaltemperatuur]]-stookgrens,0),"")</f>
        <v>0</v>
      </c>
    </row>
    <row r="3640" spans="1:15" x14ac:dyDescent="0.3">
      <c r="A3640">
        <v>370</v>
      </c>
      <c r="B3640">
        <v>20240410</v>
      </c>
      <c r="C3640">
        <v>4.2</v>
      </c>
      <c r="D3640">
        <v>11</v>
      </c>
      <c r="E3640">
        <v>1996</v>
      </c>
      <c r="F3640">
        <v>-0.1</v>
      </c>
      <c r="G3640">
        <v>1027.8</v>
      </c>
      <c r="H3640">
        <v>63</v>
      </c>
      <c r="I3640" s="101" t="s">
        <v>41</v>
      </c>
      <c r="J3640" s="1">
        <f>DATEVALUE(RIGHT(jaar_zip[[#This Row],[YYYYMMDD]],2)&amp;"-"&amp;MID(jaar_zip[[#This Row],[YYYYMMDD]],5,2)&amp;"-"&amp;LEFT(jaar_zip[[#This Row],[YYYYMMDD]],4))</f>
        <v>45392</v>
      </c>
      <c r="K3640" s="101" t="str">
        <f>IF(AND(VALUE(MONTH(jaar_zip[[#This Row],[Datum]]))=1,VALUE(WEEKNUM(jaar_zip[[#This Row],[Datum]],21))&gt;51),RIGHT(YEAR(jaar_zip[[#This Row],[Datum]])-1,2),RIGHT(YEAR(jaar_zip[[#This Row],[Datum]]),2))&amp;"-"&amp; TEXT(WEEKNUM(jaar_zip[[#This Row],[Datum]],21),"00")</f>
        <v>24-15</v>
      </c>
      <c r="L3640" s="101">
        <f>MONTH(jaar_zip[[#This Row],[Datum]])</f>
        <v>4</v>
      </c>
      <c r="M3640" s="101">
        <f>IF(ISNUMBER(jaar_zip[[#This Row],[etmaaltemperatuur]]),IF(jaar_zip[[#This Row],[etmaaltemperatuur]]&lt;stookgrens,stookgrens-jaar_zip[[#This Row],[etmaaltemperatuur]],0),"")</f>
        <v>7</v>
      </c>
      <c r="N3640" s="101">
        <f>IF(ISNUMBER(jaar_zip[[#This Row],[graaddagen]]),IF(OR(MONTH(jaar_zip[[#This Row],[Datum]])=1,MONTH(jaar_zip[[#This Row],[Datum]])=2,MONTH(jaar_zip[[#This Row],[Datum]])=11,MONTH(jaar_zip[[#This Row],[Datum]])=12),1.1,IF(OR(MONTH(jaar_zip[[#This Row],[Datum]])=3,MONTH(jaar_zip[[#This Row],[Datum]])=10),1,0.8))*jaar_zip[[#This Row],[graaddagen]],"")</f>
        <v>5.6000000000000005</v>
      </c>
      <c r="O3640" s="101">
        <f>IF(ISNUMBER(jaar_zip[[#This Row],[etmaaltemperatuur]]),IF(jaar_zip[[#This Row],[etmaaltemperatuur]]&gt;stookgrens,jaar_zip[[#This Row],[etmaaltemperatuur]]-stookgrens,0),"")</f>
        <v>0</v>
      </c>
    </row>
    <row r="3641" spans="1:15" x14ac:dyDescent="0.3">
      <c r="A3641">
        <v>370</v>
      </c>
      <c r="B3641">
        <v>20240411</v>
      </c>
      <c r="C3641">
        <v>4.4000000000000004</v>
      </c>
      <c r="D3641">
        <v>13.1</v>
      </c>
      <c r="E3641">
        <v>423</v>
      </c>
      <c r="F3641">
        <v>0.7</v>
      </c>
      <c r="G3641">
        <v>1031.2</v>
      </c>
      <c r="H3641">
        <v>79</v>
      </c>
      <c r="I3641" s="101" t="s">
        <v>41</v>
      </c>
      <c r="J3641" s="1">
        <f>DATEVALUE(RIGHT(jaar_zip[[#This Row],[YYYYMMDD]],2)&amp;"-"&amp;MID(jaar_zip[[#This Row],[YYYYMMDD]],5,2)&amp;"-"&amp;LEFT(jaar_zip[[#This Row],[YYYYMMDD]],4))</f>
        <v>45393</v>
      </c>
      <c r="K3641" s="101" t="str">
        <f>IF(AND(VALUE(MONTH(jaar_zip[[#This Row],[Datum]]))=1,VALUE(WEEKNUM(jaar_zip[[#This Row],[Datum]],21))&gt;51),RIGHT(YEAR(jaar_zip[[#This Row],[Datum]])-1,2),RIGHT(YEAR(jaar_zip[[#This Row],[Datum]]),2))&amp;"-"&amp; TEXT(WEEKNUM(jaar_zip[[#This Row],[Datum]],21),"00")</f>
        <v>24-15</v>
      </c>
      <c r="L3641" s="101">
        <f>MONTH(jaar_zip[[#This Row],[Datum]])</f>
        <v>4</v>
      </c>
      <c r="M3641" s="101">
        <f>IF(ISNUMBER(jaar_zip[[#This Row],[etmaaltemperatuur]]),IF(jaar_zip[[#This Row],[etmaaltemperatuur]]&lt;stookgrens,stookgrens-jaar_zip[[#This Row],[etmaaltemperatuur]],0),"")</f>
        <v>4.9000000000000004</v>
      </c>
      <c r="N3641" s="101">
        <f>IF(ISNUMBER(jaar_zip[[#This Row],[graaddagen]]),IF(OR(MONTH(jaar_zip[[#This Row],[Datum]])=1,MONTH(jaar_zip[[#This Row],[Datum]])=2,MONTH(jaar_zip[[#This Row],[Datum]])=11,MONTH(jaar_zip[[#This Row],[Datum]])=12),1.1,IF(OR(MONTH(jaar_zip[[#This Row],[Datum]])=3,MONTH(jaar_zip[[#This Row],[Datum]])=10),1,0.8))*jaar_zip[[#This Row],[graaddagen]],"")</f>
        <v>3.9200000000000004</v>
      </c>
      <c r="O3641" s="101">
        <f>IF(ISNUMBER(jaar_zip[[#This Row],[etmaaltemperatuur]]),IF(jaar_zip[[#This Row],[etmaaltemperatuur]]&gt;stookgrens,jaar_zip[[#This Row],[etmaaltemperatuur]]-stookgrens,0),"")</f>
        <v>0</v>
      </c>
    </row>
    <row r="3642" spans="1:15" x14ac:dyDescent="0.3">
      <c r="A3642">
        <v>370</v>
      </c>
      <c r="B3642">
        <v>20240412</v>
      </c>
      <c r="C3642">
        <v>4.3</v>
      </c>
      <c r="D3642">
        <v>16.600000000000001</v>
      </c>
      <c r="E3642">
        <v>1278</v>
      </c>
      <c r="F3642">
        <v>0</v>
      </c>
      <c r="G3642">
        <v>1029.9000000000001</v>
      </c>
      <c r="H3642">
        <v>74</v>
      </c>
      <c r="I3642" s="101" t="s">
        <v>41</v>
      </c>
      <c r="J3642" s="1">
        <f>DATEVALUE(RIGHT(jaar_zip[[#This Row],[YYYYMMDD]],2)&amp;"-"&amp;MID(jaar_zip[[#This Row],[YYYYMMDD]],5,2)&amp;"-"&amp;LEFT(jaar_zip[[#This Row],[YYYYMMDD]],4))</f>
        <v>45394</v>
      </c>
      <c r="K3642" s="101" t="str">
        <f>IF(AND(VALUE(MONTH(jaar_zip[[#This Row],[Datum]]))=1,VALUE(WEEKNUM(jaar_zip[[#This Row],[Datum]],21))&gt;51),RIGHT(YEAR(jaar_zip[[#This Row],[Datum]])-1,2),RIGHT(YEAR(jaar_zip[[#This Row],[Datum]]),2))&amp;"-"&amp; TEXT(WEEKNUM(jaar_zip[[#This Row],[Datum]],21),"00")</f>
        <v>24-15</v>
      </c>
      <c r="L3642" s="101">
        <f>MONTH(jaar_zip[[#This Row],[Datum]])</f>
        <v>4</v>
      </c>
      <c r="M3642" s="101">
        <f>IF(ISNUMBER(jaar_zip[[#This Row],[etmaaltemperatuur]]),IF(jaar_zip[[#This Row],[etmaaltemperatuur]]&lt;stookgrens,stookgrens-jaar_zip[[#This Row],[etmaaltemperatuur]],0),"")</f>
        <v>1.3999999999999986</v>
      </c>
      <c r="N3642" s="101">
        <f>IF(ISNUMBER(jaar_zip[[#This Row],[graaddagen]]),IF(OR(MONTH(jaar_zip[[#This Row],[Datum]])=1,MONTH(jaar_zip[[#This Row],[Datum]])=2,MONTH(jaar_zip[[#This Row],[Datum]])=11,MONTH(jaar_zip[[#This Row],[Datum]])=12),1.1,IF(OR(MONTH(jaar_zip[[#This Row],[Datum]])=3,MONTH(jaar_zip[[#This Row],[Datum]])=10),1,0.8))*jaar_zip[[#This Row],[graaddagen]],"")</f>
        <v>1.119999999999999</v>
      </c>
      <c r="O3642" s="101">
        <f>IF(ISNUMBER(jaar_zip[[#This Row],[etmaaltemperatuur]]),IF(jaar_zip[[#This Row],[etmaaltemperatuur]]&gt;stookgrens,jaar_zip[[#This Row],[etmaaltemperatuur]]-stookgrens,0),"")</f>
        <v>0</v>
      </c>
    </row>
    <row r="3643" spans="1:15" x14ac:dyDescent="0.3">
      <c r="A3643">
        <v>370</v>
      </c>
      <c r="B3643">
        <v>20240413</v>
      </c>
      <c r="C3643">
        <v>5.2</v>
      </c>
      <c r="D3643">
        <v>18.3</v>
      </c>
      <c r="E3643">
        <v>1888</v>
      </c>
      <c r="F3643">
        <v>0</v>
      </c>
      <c r="G3643">
        <v>1023</v>
      </c>
      <c r="H3643">
        <v>66</v>
      </c>
      <c r="I3643" s="101" t="s">
        <v>41</v>
      </c>
      <c r="J3643" s="1">
        <f>DATEVALUE(RIGHT(jaar_zip[[#This Row],[YYYYMMDD]],2)&amp;"-"&amp;MID(jaar_zip[[#This Row],[YYYYMMDD]],5,2)&amp;"-"&amp;LEFT(jaar_zip[[#This Row],[YYYYMMDD]],4))</f>
        <v>45395</v>
      </c>
      <c r="K3643" s="101" t="str">
        <f>IF(AND(VALUE(MONTH(jaar_zip[[#This Row],[Datum]]))=1,VALUE(WEEKNUM(jaar_zip[[#This Row],[Datum]],21))&gt;51),RIGHT(YEAR(jaar_zip[[#This Row],[Datum]])-1,2),RIGHT(YEAR(jaar_zip[[#This Row],[Datum]]),2))&amp;"-"&amp; TEXT(WEEKNUM(jaar_zip[[#This Row],[Datum]],21),"00")</f>
        <v>24-15</v>
      </c>
      <c r="L3643" s="101">
        <f>MONTH(jaar_zip[[#This Row],[Datum]])</f>
        <v>4</v>
      </c>
      <c r="M3643" s="101">
        <f>IF(ISNUMBER(jaar_zip[[#This Row],[etmaaltemperatuur]]),IF(jaar_zip[[#This Row],[etmaaltemperatuur]]&lt;stookgrens,stookgrens-jaar_zip[[#This Row],[etmaaltemperatuur]],0),"")</f>
        <v>0</v>
      </c>
      <c r="N3643" s="101">
        <f>IF(ISNUMBER(jaar_zip[[#This Row],[graaddagen]]),IF(OR(MONTH(jaar_zip[[#This Row],[Datum]])=1,MONTH(jaar_zip[[#This Row],[Datum]])=2,MONTH(jaar_zip[[#This Row],[Datum]])=11,MONTH(jaar_zip[[#This Row],[Datum]])=12),1.1,IF(OR(MONTH(jaar_zip[[#This Row],[Datum]])=3,MONTH(jaar_zip[[#This Row],[Datum]])=10),1,0.8))*jaar_zip[[#This Row],[graaddagen]],"")</f>
        <v>0</v>
      </c>
      <c r="O3643" s="101">
        <f>IF(ISNUMBER(jaar_zip[[#This Row],[etmaaltemperatuur]]),IF(jaar_zip[[#This Row],[etmaaltemperatuur]]&gt;stookgrens,jaar_zip[[#This Row],[etmaaltemperatuur]]-stookgrens,0),"")</f>
        <v>0.30000000000000071</v>
      </c>
    </row>
    <row r="3644" spans="1:15" x14ac:dyDescent="0.3">
      <c r="A3644">
        <v>370</v>
      </c>
      <c r="B3644">
        <v>20240414</v>
      </c>
      <c r="C3644">
        <v>2.7</v>
      </c>
      <c r="D3644">
        <v>12.4</v>
      </c>
      <c r="E3644">
        <v>1816</v>
      </c>
      <c r="F3644">
        <v>0.8</v>
      </c>
      <c r="G3644">
        <v>1021.1</v>
      </c>
      <c r="H3644">
        <v>64</v>
      </c>
      <c r="I3644" s="101" t="s">
        <v>41</v>
      </c>
      <c r="J3644" s="1">
        <f>DATEVALUE(RIGHT(jaar_zip[[#This Row],[YYYYMMDD]],2)&amp;"-"&amp;MID(jaar_zip[[#This Row],[YYYYMMDD]],5,2)&amp;"-"&amp;LEFT(jaar_zip[[#This Row],[YYYYMMDD]],4))</f>
        <v>45396</v>
      </c>
      <c r="K3644" s="101" t="str">
        <f>IF(AND(VALUE(MONTH(jaar_zip[[#This Row],[Datum]]))=1,VALUE(WEEKNUM(jaar_zip[[#This Row],[Datum]],21))&gt;51),RIGHT(YEAR(jaar_zip[[#This Row],[Datum]])-1,2),RIGHT(YEAR(jaar_zip[[#This Row],[Datum]]),2))&amp;"-"&amp; TEXT(WEEKNUM(jaar_zip[[#This Row],[Datum]],21),"00")</f>
        <v>24-15</v>
      </c>
      <c r="L3644" s="101">
        <f>MONTH(jaar_zip[[#This Row],[Datum]])</f>
        <v>4</v>
      </c>
      <c r="M3644" s="101">
        <f>IF(ISNUMBER(jaar_zip[[#This Row],[etmaaltemperatuur]]),IF(jaar_zip[[#This Row],[etmaaltemperatuur]]&lt;stookgrens,stookgrens-jaar_zip[[#This Row],[etmaaltemperatuur]],0),"")</f>
        <v>5.6</v>
      </c>
      <c r="N3644" s="101">
        <f>IF(ISNUMBER(jaar_zip[[#This Row],[graaddagen]]),IF(OR(MONTH(jaar_zip[[#This Row],[Datum]])=1,MONTH(jaar_zip[[#This Row],[Datum]])=2,MONTH(jaar_zip[[#This Row],[Datum]])=11,MONTH(jaar_zip[[#This Row],[Datum]])=12),1.1,IF(OR(MONTH(jaar_zip[[#This Row],[Datum]])=3,MONTH(jaar_zip[[#This Row],[Datum]])=10),1,0.8))*jaar_zip[[#This Row],[graaddagen]],"")</f>
        <v>4.4799999999999995</v>
      </c>
      <c r="O3644" s="101">
        <f>IF(ISNUMBER(jaar_zip[[#This Row],[etmaaltemperatuur]]),IF(jaar_zip[[#This Row],[etmaaltemperatuur]]&gt;stookgrens,jaar_zip[[#This Row],[etmaaltemperatuur]]-stookgrens,0),"")</f>
        <v>0</v>
      </c>
    </row>
    <row r="3645" spans="1:15" x14ac:dyDescent="0.3">
      <c r="A3645">
        <v>370</v>
      </c>
      <c r="B3645">
        <v>20240415</v>
      </c>
      <c r="C3645">
        <v>6</v>
      </c>
      <c r="D3645">
        <v>7.8</v>
      </c>
      <c r="E3645">
        <v>987</v>
      </c>
      <c r="F3645">
        <v>7.4</v>
      </c>
      <c r="G3645">
        <v>1006.8</v>
      </c>
      <c r="H3645">
        <v>78</v>
      </c>
      <c r="I3645" s="101" t="s">
        <v>41</v>
      </c>
      <c r="J3645" s="1">
        <f>DATEVALUE(RIGHT(jaar_zip[[#This Row],[YYYYMMDD]],2)&amp;"-"&amp;MID(jaar_zip[[#This Row],[YYYYMMDD]],5,2)&amp;"-"&amp;LEFT(jaar_zip[[#This Row],[YYYYMMDD]],4))</f>
        <v>45397</v>
      </c>
      <c r="K3645" s="101" t="str">
        <f>IF(AND(VALUE(MONTH(jaar_zip[[#This Row],[Datum]]))=1,VALUE(WEEKNUM(jaar_zip[[#This Row],[Datum]],21))&gt;51),RIGHT(YEAR(jaar_zip[[#This Row],[Datum]])-1,2),RIGHT(YEAR(jaar_zip[[#This Row],[Datum]]),2))&amp;"-"&amp; TEXT(WEEKNUM(jaar_zip[[#This Row],[Datum]],21),"00")</f>
        <v>24-16</v>
      </c>
      <c r="L3645" s="101">
        <f>MONTH(jaar_zip[[#This Row],[Datum]])</f>
        <v>4</v>
      </c>
      <c r="M3645" s="101">
        <f>IF(ISNUMBER(jaar_zip[[#This Row],[etmaaltemperatuur]]),IF(jaar_zip[[#This Row],[etmaaltemperatuur]]&lt;stookgrens,stookgrens-jaar_zip[[#This Row],[etmaaltemperatuur]],0),"")</f>
        <v>10.199999999999999</v>
      </c>
      <c r="N3645" s="101">
        <f>IF(ISNUMBER(jaar_zip[[#This Row],[graaddagen]]),IF(OR(MONTH(jaar_zip[[#This Row],[Datum]])=1,MONTH(jaar_zip[[#This Row],[Datum]])=2,MONTH(jaar_zip[[#This Row],[Datum]])=11,MONTH(jaar_zip[[#This Row],[Datum]])=12),1.1,IF(OR(MONTH(jaar_zip[[#This Row],[Datum]])=3,MONTH(jaar_zip[[#This Row],[Datum]])=10),1,0.8))*jaar_zip[[#This Row],[graaddagen]],"")</f>
        <v>8.16</v>
      </c>
      <c r="O3645" s="101">
        <f>IF(ISNUMBER(jaar_zip[[#This Row],[etmaaltemperatuur]]),IF(jaar_zip[[#This Row],[etmaaltemperatuur]]&gt;stookgrens,jaar_zip[[#This Row],[etmaaltemperatuur]]-stookgrens,0),"")</f>
        <v>0</v>
      </c>
    </row>
    <row r="3646" spans="1:15" x14ac:dyDescent="0.3">
      <c r="A3646">
        <v>370</v>
      </c>
      <c r="B3646">
        <v>20240416</v>
      </c>
      <c r="C3646">
        <v>5.6</v>
      </c>
      <c r="D3646">
        <v>7.2</v>
      </c>
      <c r="E3646">
        <v>956</v>
      </c>
      <c r="F3646">
        <v>11.6</v>
      </c>
      <c r="G3646">
        <v>1005.4</v>
      </c>
      <c r="H3646">
        <v>87</v>
      </c>
      <c r="I3646" s="101" t="s">
        <v>41</v>
      </c>
      <c r="J3646" s="1">
        <f>DATEVALUE(RIGHT(jaar_zip[[#This Row],[YYYYMMDD]],2)&amp;"-"&amp;MID(jaar_zip[[#This Row],[YYYYMMDD]],5,2)&amp;"-"&amp;LEFT(jaar_zip[[#This Row],[YYYYMMDD]],4))</f>
        <v>45398</v>
      </c>
      <c r="K3646" s="101" t="str">
        <f>IF(AND(VALUE(MONTH(jaar_zip[[#This Row],[Datum]]))=1,VALUE(WEEKNUM(jaar_zip[[#This Row],[Datum]],21))&gt;51),RIGHT(YEAR(jaar_zip[[#This Row],[Datum]])-1,2),RIGHT(YEAR(jaar_zip[[#This Row],[Datum]]),2))&amp;"-"&amp; TEXT(WEEKNUM(jaar_zip[[#This Row],[Datum]],21),"00")</f>
        <v>24-16</v>
      </c>
      <c r="L3646" s="101">
        <f>MONTH(jaar_zip[[#This Row],[Datum]])</f>
        <v>4</v>
      </c>
      <c r="M3646" s="101">
        <f>IF(ISNUMBER(jaar_zip[[#This Row],[etmaaltemperatuur]]),IF(jaar_zip[[#This Row],[etmaaltemperatuur]]&lt;stookgrens,stookgrens-jaar_zip[[#This Row],[etmaaltemperatuur]],0),"")</f>
        <v>10.8</v>
      </c>
      <c r="N3646" s="101">
        <f>IF(ISNUMBER(jaar_zip[[#This Row],[graaddagen]]),IF(OR(MONTH(jaar_zip[[#This Row],[Datum]])=1,MONTH(jaar_zip[[#This Row],[Datum]])=2,MONTH(jaar_zip[[#This Row],[Datum]])=11,MONTH(jaar_zip[[#This Row],[Datum]])=12),1.1,IF(OR(MONTH(jaar_zip[[#This Row],[Datum]])=3,MONTH(jaar_zip[[#This Row],[Datum]])=10),1,0.8))*jaar_zip[[#This Row],[graaddagen]],"")</f>
        <v>8.64</v>
      </c>
      <c r="O3646" s="101">
        <f>IF(ISNUMBER(jaar_zip[[#This Row],[etmaaltemperatuur]]),IF(jaar_zip[[#This Row],[etmaaltemperatuur]]&gt;stookgrens,jaar_zip[[#This Row],[etmaaltemperatuur]]-stookgrens,0),"")</f>
        <v>0</v>
      </c>
    </row>
    <row r="3647" spans="1:15" x14ac:dyDescent="0.3">
      <c r="A3647">
        <v>370</v>
      </c>
      <c r="B3647">
        <v>20240417</v>
      </c>
      <c r="C3647">
        <v>2.4</v>
      </c>
      <c r="D3647">
        <v>5.0999999999999996</v>
      </c>
      <c r="E3647">
        <v>1279</v>
      </c>
      <c r="F3647">
        <v>9.5</v>
      </c>
      <c r="G3647">
        <v>1012.6</v>
      </c>
      <c r="H3647">
        <v>87</v>
      </c>
      <c r="I3647" s="101" t="s">
        <v>41</v>
      </c>
      <c r="J3647" s="1">
        <f>DATEVALUE(RIGHT(jaar_zip[[#This Row],[YYYYMMDD]],2)&amp;"-"&amp;MID(jaar_zip[[#This Row],[YYYYMMDD]],5,2)&amp;"-"&amp;LEFT(jaar_zip[[#This Row],[YYYYMMDD]],4))</f>
        <v>45399</v>
      </c>
      <c r="K3647" s="101" t="str">
        <f>IF(AND(VALUE(MONTH(jaar_zip[[#This Row],[Datum]]))=1,VALUE(WEEKNUM(jaar_zip[[#This Row],[Datum]],21))&gt;51),RIGHT(YEAR(jaar_zip[[#This Row],[Datum]])-1,2),RIGHT(YEAR(jaar_zip[[#This Row],[Datum]]),2))&amp;"-"&amp; TEXT(WEEKNUM(jaar_zip[[#This Row],[Datum]],21),"00")</f>
        <v>24-16</v>
      </c>
      <c r="L3647" s="101">
        <f>MONTH(jaar_zip[[#This Row],[Datum]])</f>
        <v>4</v>
      </c>
      <c r="M3647" s="101">
        <f>IF(ISNUMBER(jaar_zip[[#This Row],[etmaaltemperatuur]]),IF(jaar_zip[[#This Row],[etmaaltemperatuur]]&lt;stookgrens,stookgrens-jaar_zip[[#This Row],[etmaaltemperatuur]],0),"")</f>
        <v>12.9</v>
      </c>
      <c r="N3647" s="101">
        <f>IF(ISNUMBER(jaar_zip[[#This Row],[graaddagen]]),IF(OR(MONTH(jaar_zip[[#This Row],[Datum]])=1,MONTH(jaar_zip[[#This Row],[Datum]])=2,MONTH(jaar_zip[[#This Row],[Datum]])=11,MONTH(jaar_zip[[#This Row],[Datum]])=12),1.1,IF(OR(MONTH(jaar_zip[[#This Row],[Datum]])=3,MONTH(jaar_zip[[#This Row],[Datum]])=10),1,0.8))*jaar_zip[[#This Row],[graaddagen]],"")</f>
        <v>10.32</v>
      </c>
      <c r="O3647" s="101">
        <f>IF(ISNUMBER(jaar_zip[[#This Row],[etmaaltemperatuur]]),IF(jaar_zip[[#This Row],[etmaaltemperatuur]]&gt;stookgrens,jaar_zip[[#This Row],[etmaaltemperatuur]]-stookgrens,0),"")</f>
        <v>0</v>
      </c>
    </row>
    <row r="3648" spans="1:15" x14ac:dyDescent="0.3">
      <c r="A3648">
        <v>370</v>
      </c>
      <c r="B3648">
        <v>20240418</v>
      </c>
      <c r="C3648">
        <v>3</v>
      </c>
      <c r="D3648">
        <v>7.6</v>
      </c>
      <c r="E3648">
        <v>1714</v>
      </c>
      <c r="F3648">
        <v>0.1</v>
      </c>
      <c r="G3648">
        <v>1018.9</v>
      </c>
      <c r="H3648">
        <v>74</v>
      </c>
      <c r="I3648" s="101" t="s">
        <v>41</v>
      </c>
      <c r="J3648" s="1">
        <f>DATEVALUE(RIGHT(jaar_zip[[#This Row],[YYYYMMDD]],2)&amp;"-"&amp;MID(jaar_zip[[#This Row],[YYYYMMDD]],5,2)&amp;"-"&amp;LEFT(jaar_zip[[#This Row],[YYYYMMDD]],4))</f>
        <v>45400</v>
      </c>
      <c r="K3648" s="101" t="str">
        <f>IF(AND(VALUE(MONTH(jaar_zip[[#This Row],[Datum]]))=1,VALUE(WEEKNUM(jaar_zip[[#This Row],[Datum]],21))&gt;51),RIGHT(YEAR(jaar_zip[[#This Row],[Datum]])-1,2),RIGHT(YEAR(jaar_zip[[#This Row],[Datum]]),2))&amp;"-"&amp; TEXT(WEEKNUM(jaar_zip[[#This Row],[Datum]],21),"00")</f>
        <v>24-16</v>
      </c>
      <c r="L3648" s="101">
        <f>MONTH(jaar_zip[[#This Row],[Datum]])</f>
        <v>4</v>
      </c>
      <c r="M3648" s="101">
        <f>IF(ISNUMBER(jaar_zip[[#This Row],[etmaaltemperatuur]]),IF(jaar_zip[[#This Row],[etmaaltemperatuur]]&lt;stookgrens,stookgrens-jaar_zip[[#This Row],[etmaaltemperatuur]],0),"")</f>
        <v>10.4</v>
      </c>
      <c r="N3648" s="101">
        <f>IF(ISNUMBER(jaar_zip[[#This Row],[graaddagen]]),IF(OR(MONTH(jaar_zip[[#This Row],[Datum]])=1,MONTH(jaar_zip[[#This Row],[Datum]])=2,MONTH(jaar_zip[[#This Row],[Datum]])=11,MONTH(jaar_zip[[#This Row],[Datum]])=12),1.1,IF(OR(MONTH(jaar_zip[[#This Row],[Datum]])=3,MONTH(jaar_zip[[#This Row],[Datum]])=10),1,0.8))*jaar_zip[[#This Row],[graaddagen]],"")</f>
        <v>8.32</v>
      </c>
      <c r="O3648" s="101">
        <f>IF(ISNUMBER(jaar_zip[[#This Row],[etmaaltemperatuur]]),IF(jaar_zip[[#This Row],[etmaaltemperatuur]]&gt;stookgrens,jaar_zip[[#This Row],[etmaaltemperatuur]]-stookgrens,0),"")</f>
        <v>0</v>
      </c>
    </row>
    <row r="3649" spans="1:15" x14ac:dyDescent="0.3">
      <c r="A3649">
        <v>370</v>
      </c>
      <c r="B3649">
        <v>20240419</v>
      </c>
      <c r="C3649">
        <v>6.7</v>
      </c>
      <c r="D3649">
        <v>8.4</v>
      </c>
      <c r="E3649">
        <v>1232</v>
      </c>
      <c r="F3649">
        <v>6.7</v>
      </c>
      <c r="G3649">
        <v>1011.7</v>
      </c>
      <c r="H3649">
        <v>82</v>
      </c>
      <c r="I3649" s="101" t="s">
        <v>41</v>
      </c>
      <c r="J3649" s="1">
        <f>DATEVALUE(RIGHT(jaar_zip[[#This Row],[YYYYMMDD]],2)&amp;"-"&amp;MID(jaar_zip[[#This Row],[YYYYMMDD]],5,2)&amp;"-"&amp;LEFT(jaar_zip[[#This Row],[YYYYMMDD]],4))</f>
        <v>45401</v>
      </c>
      <c r="K3649" s="101" t="str">
        <f>IF(AND(VALUE(MONTH(jaar_zip[[#This Row],[Datum]]))=1,VALUE(WEEKNUM(jaar_zip[[#This Row],[Datum]],21))&gt;51),RIGHT(YEAR(jaar_zip[[#This Row],[Datum]])-1,2),RIGHT(YEAR(jaar_zip[[#This Row],[Datum]]),2))&amp;"-"&amp; TEXT(WEEKNUM(jaar_zip[[#This Row],[Datum]],21),"00")</f>
        <v>24-16</v>
      </c>
      <c r="L3649" s="101">
        <f>MONTH(jaar_zip[[#This Row],[Datum]])</f>
        <v>4</v>
      </c>
      <c r="M3649" s="101">
        <f>IF(ISNUMBER(jaar_zip[[#This Row],[etmaaltemperatuur]]),IF(jaar_zip[[#This Row],[etmaaltemperatuur]]&lt;stookgrens,stookgrens-jaar_zip[[#This Row],[etmaaltemperatuur]],0),"")</f>
        <v>9.6</v>
      </c>
      <c r="N3649" s="101">
        <f>IF(ISNUMBER(jaar_zip[[#This Row],[graaddagen]]),IF(OR(MONTH(jaar_zip[[#This Row],[Datum]])=1,MONTH(jaar_zip[[#This Row],[Datum]])=2,MONTH(jaar_zip[[#This Row],[Datum]])=11,MONTH(jaar_zip[[#This Row],[Datum]])=12),1.1,IF(OR(MONTH(jaar_zip[[#This Row],[Datum]])=3,MONTH(jaar_zip[[#This Row],[Datum]])=10),1,0.8))*jaar_zip[[#This Row],[graaddagen]],"")</f>
        <v>7.68</v>
      </c>
      <c r="O3649" s="101">
        <f>IF(ISNUMBER(jaar_zip[[#This Row],[etmaaltemperatuur]]),IF(jaar_zip[[#This Row],[etmaaltemperatuur]]&gt;stookgrens,jaar_zip[[#This Row],[etmaaltemperatuur]]-stookgrens,0),"")</f>
        <v>0</v>
      </c>
    </row>
    <row r="3650" spans="1:15" x14ac:dyDescent="0.3">
      <c r="A3650">
        <v>370</v>
      </c>
      <c r="B3650">
        <v>20240420</v>
      </c>
      <c r="C3650">
        <v>4.7</v>
      </c>
      <c r="D3650">
        <v>7.5</v>
      </c>
      <c r="E3650">
        <v>1516</v>
      </c>
      <c r="F3650">
        <v>1</v>
      </c>
      <c r="G3650">
        <v>1021.7</v>
      </c>
      <c r="H3650">
        <v>74</v>
      </c>
      <c r="I3650" s="101" t="s">
        <v>41</v>
      </c>
      <c r="J3650" s="1">
        <f>DATEVALUE(RIGHT(jaar_zip[[#This Row],[YYYYMMDD]],2)&amp;"-"&amp;MID(jaar_zip[[#This Row],[YYYYMMDD]],5,2)&amp;"-"&amp;LEFT(jaar_zip[[#This Row],[YYYYMMDD]],4))</f>
        <v>45402</v>
      </c>
      <c r="K3650" s="101" t="str">
        <f>IF(AND(VALUE(MONTH(jaar_zip[[#This Row],[Datum]]))=1,VALUE(WEEKNUM(jaar_zip[[#This Row],[Datum]],21))&gt;51),RIGHT(YEAR(jaar_zip[[#This Row],[Datum]])-1,2),RIGHT(YEAR(jaar_zip[[#This Row],[Datum]]),2))&amp;"-"&amp; TEXT(WEEKNUM(jaar_zip[[#This Row],[Datum]],21),"00")</f>
        <v>24-16</v>
      </c>
      <c r="L3650" s="101">
        <f>MONTH(jaar_zip[[#This Row],[Datum]])</f>
        <v>4</v>
      </c>
      <c r="M3650" s="101">
        <f>IF(ISNUMBER(jaar_zip[[#This Row],[etmaaltemperatuur]]),IF(jaar_zip[[#This Row],[etmaaltemperatuur]]&lt;stookgrens,stookgrens-jaar_zip[[#This Row],[etmaaltemperatuur]],0),"")</f>
        <v>10.5</v>
      </c>
      <c r="N3650" s="101">
        <f>IF(ISNUMBER(jaar_zip[[#This Row],[graaddagen]]),IF(OR(MONTH(jaar_zip[[#This Row],[Datum]])=1,MONTH(jaar_zip[[#This Row],[Datum]])=2,MONTH(jaar_zip[[#This Row],[Datum]])=11,MONTH(jaar_zip[[#This Row],[Datum]])=12),1.1,IF(OR(MONTH(jaar_zip[[#This Row],[Datum]])=3,MONTH(jaar_zip[[#This Row],[Datum]])=10),1,0.8))*jaar_zip[[#This Row],[graaddagen]],"")</f>
        <v>8.4</v>
      </c>
      <c r="O3650" s="101">
        <f>IF(ISNUMBER(jaar_zip[[#This Row],[etmaaltemperatuur]]),IF(jaar_zip[[#This Row],[etmaaltemperatuur]]&gt;stookgrens,jaar_zip[[#This Row],[etmaaltemperatuur]]-stookgrens,0),"")</f>
        <v>0</v>
      </c>
    </row>
    <row r="3651" spans="1:15" x14ac:dyDescent="0.3">
      <c r="A3651">
        <v>370</v>
      </c>
      <c r="B3651">
        <v>20240421</v>
      </c>
      <c r="C3651">
        <v>4.5</v>
      </c>
      <c r="D3651">
        <v>6.3</v>
      </c>
      <c r="E3651">
        <v>1707</v>
      </c>
      <c r="F3651">
        <v>0.4</v>
      </c>
      <c r="G3651">
        <v>1024.5</v>
      </c>
      <c r="H3651">
        <v>71</v>
      </c>
      <c r="I3651" s="101" t="s">
        <v>41</v>
      </c>
      <c r="J3651" s="1">
        <f>DATEVALUE(RIGHT(jaar_zip[[#This Row],[YYYYMMDD]],2)&amp;"-"&amp;MID(jaar_zip[[#This Row],[YYYYMMDD]],5,2)&amp;"-"&amp;LEFT(jaar_zip[[#This Row],[YYYYMMDD]],4))</f>
        <v>45403</v>
      </c>
      <c r="K3651" s="101" t="str">
        <f>IF(AND(VALUE(MONTH(jaar_zip[[#This Row],[Datum]]))=1,VALUE(WEEKNUM(jaar_zip[[#This Row],[Datum]],21))&gt;51),RIGHT(YEAR(jaar_zip[[#This Row],[Datum]])-1,2),RIGHT(YEAR(jaar_zip[[#This Row],[Datum]]),2))&amp;"-"&amp; TEXT(WEEKNUM(jaar_zip[[#This Row],[Datum]],21),"00")</f>
        <v>24-16</v>
      </c>
      <c r="L3651" s="101">
        <f>MONTH(jaar_zip[[#This Row],[Datum]])</f>
        <v>4</v>
      </c>
      <c r="M3651" s="101">
        <f>IF(ISNUMBER(jaar_zip[[#This Row],[etmaaltemperatuur]]),IF(jaar_zip[[#This Row],[etmaaltemperatuur]]&lt;stookgrens,stookgrens-jaar_zip[[#This Row],[etmaaltemperatuur]],0),"")</f>
        <v>11.7</v>
      </c>
      <c r="N3651" s="101">
        <f>IF(ISNUMBER(jaar_zip[[#This Row],[graaddagen]]),IF(OR(MONTH(jaar_zip[[#This Row],[Datum]])=1,MONTH(jaar_zip[[#This Row],[Datum]])=2,MONTH(jaar_zip[[#This Row],[Datum]])=11,MONTH(jaar_zip[[#This Row],[Datum]])=12),1.1,IF(OR(MONTH(jaar_zip[[#This Row],[Datum]])=3,MONTH(jaar_zip[[#This Row],[Datum]])=10),1,0.8))*jaar_zip[[#This Row],[graaddagen]],"")</f>
        <v>9.36</v>
      </c>
      <c r="O3651" s="101">
        <f>IF(ISNUMBER(jaar_zip[[#This Row],[etmaaltemperatuur]]),IF(jaar_zip[[#This Row],[etmaaltemperatuur]]&gt;stookgrens,jaar_zip[[#This Row],[etmaaltemperatuur]]-stookgrens,0),"")</f>
        <v>0</v>
      </c>
    </row>
    <row r="3652" spans="1:15" x14ac:dyDescent="0.3">
      <c r="A3652">
        <v>370</v>
      </c>
      <c r="B3652">
        <v>20240422</v>
      </c>
      <c r="C3652">
        <v>2.9</v>
      </c>
      <c r="D3652">
        <v>5.5</v>
      </c>
      <c r="E3652">
        <v>1413</v>
      </c>
      <c r="F3652">
        <v>0.1</v>
      </c>
      <c r="G3652">
        <v>1024.5999999999999</v>
      </c>
      <c r="H3652">
        <v>67</v>
      </c>
      <c r="I3652" s="101" t="s">
        <v>41</v>
      </c>
      <c r="J3652" s="1">
        <f>DATEVALUE(RIGHT(jaar_zip[[#This Row],[YYYYMMDD]],2)&amp;"-"&amp;MID(jaar_zip[[#This Row],[YYYYMMDD]],5,2)&amp;"-"&amp;LEFT(jaar_zip[[#This Row],[YYYYMMDD]],4))</f>
        <v>45404</v>
      </c>
      <c r="K3652" s="101" t="str">
        <f>IF(AND(VALUE(MONTH(jaar_zip[[#This Row],[Datum]]))=1,VALUE(WEEKNUM(jaar_zip[[#This Row],[Datum]],21))&gt;51),RIGHT(YEAR(jaar_zip[[#This Row],[Datum]])-1,2),RIGHT(YEAR(jaar_zip[[#This Row],[Datum]]),2))&amp;"-"&amp; TEXT(WEEKNUM(jaar_zip[[#This Row],[Datum]],21),"00")</f>
        <v>24-17</v>
      </c>
      <c r="L3652" s="101">
        <f>MONTH(jaar_zip[[#This Row],[Datum]])</f>
        <v>4</v>
      </c>
      <c r="M3652" s="101">
        <f>IF(ISNUMBER(jaar_zip[[#This Row],[etmaaltemperatuur]]),IF(jaar_zip[[#This Row],[etmaaltemperatuur]]&lt;stookgrens,stookgrens-jaar_zip[[#This Row],[etmaaltemperatuur]],0),"")</f>
        <v>12.5</v>
      </c>
      <c r="N3652" s="101">
        <f>IF(ISNUMBER(jaar_zip[[#This Row],[graaddagen]]),IF(OR(MONTH(jaar_zip[[#This Row],[Datum]])=1,MONTH(jaar_zip[[#This Row],[Datum]])=2,MONTH(jaar_zip[[#This Row],[Datum]])=11,MONTH(jaar_zip[[#This Row],[Datum]])=12),1.1,IF(OR(MONTH(jaar_zip[[#This Row],[Datum]])=3,MONTH(jaar_zip[[#This Row],[Datum]])=10),1,0.8))*jaar_zip[[#This Row],[graaddagen]],"")</f>
        <v>10</v>
      </c>
      <c r="O3652" s="101">
        <f>IF(ISNUMBER(jaar_zip[[#This Row],[etmaaltemperatuur]]),IF(jaar_zip[[#This Row],[etmaaltemperatuur]]&gt;stookgrens,jaar_zip[[#This Row],[etmaaltemperatuur]]-stookgrens,0),"")</f>
        <v>0</v>
      </c>
    </row>
    <row r="3653" spans="1:15" x14ac:dyDescent="0.3">
      <c r="A3653">
        <v>370</v>
      </c>
      <c r="B3653">
        <v>20240423</v>
      </c>
      <c r="C3653">
        <v>2.5</v>
      </c>
      <c r="D3653">
        <v>5.8</v>
      </c>
      <c r="E3653">
        <v>2085</v>
      </c>
      <c r="F3653">
        <v>0.4</v>
      </c>
      <c r="G3653">
        <v>1019.2</v>
      </c>
      <c r="H3653">
        <v>69</v>
      </c>
      <c r="I3653" s="101" t="s">
        <v>41</v>
      </c>
      <c r="J3653" s="1">
        <f>DATEVALUE(RIGHT(jaar_zip[[#This Row],[YYYYMMDD]],2)&amp;"-"&amp;MID(jaar_zip[[#This Row],[YYYYMMDD]],5,2)&amp;"-"&amp;LEFT(jaar_zip[[#This Row],[YYYYMMDD]],4))</f>
        <v>45405</v>
      </c>
      <c r="K3653" s="101" t="str">
        <f>IF(AND(VALUE(MONTH(jaar_zip[[#This Row],[Datum]]))=1,VALUE(WEEKNUM(jaar_zip[[#This Row],[Datum]],21))&gt;51),RIGHT(YEAR(jaar_zip[[#This Row],[Datum]])-1,2),RIGHT(YEAR(jaar_zip[[#This Row],[Datum]]),2))&amp;"-"&amp; TEXT(WEEKNUM(jaar_zip[[#This Row],[Datum]],21),"00")</f>
        <v>24-17</v>
      </c>
      <c r="L3653" s="101">
        <f>MONTH(jaar_zip[[#This Row],[Datum]])</f>
        <v>4</v>
      </c>
      <c r="M3653" s="101">
        <f>IF(ISNUMBER(jaar_zip[[#This Row],[etmaaltemperatuur]]),IF(jaar_zip[[#This Row],[etmaaltemperatuur]]&lt;stookgrens,stookgrens-jaar_zip[[#This Row],[etmaaltemperatuur]],0),"")</f>
        <v>12.2</v>
      </c>
      <c r="N3653" s="101">
        <f>IF(ISNUMBER(jaar_zip[[#This Row],[graaddagen]]),IF(OR(MONTH(jaar_zip[[#This Row],[Datum]])=1,MONTH(jaar_zip[[#This Row],[Datum]])=2,MONTH(jaar_zip[[#This Row],[Datum]])=11,MONTH(jaar_zip[[#This Row],[Datum]])=12),1.1,IF(OR(MONTH(jaar_zip[[#This Row],[Datum]])=3,MONTH(jaar_zip[[#This Row],[Datum]])=10),1,0.8))*jaar_zip[[#This Row],[graaddagen]],"")</f>
        <v>9.76</v>
      </c>
      <c r="O3653" s="101">
        <f>IF(ISNUMBER(jaar_zip[[#This Row],[etmaaltemperatuur]]),IF(jaar_zip[[#This Row],[etmaaltemperatuur]]&gt;stookgrens,jaar_zip[[#This Row],[etmaaltemperatuur]]-stookgrens,0),"")</f>
        <v>0</v>
      </c>
    </row>
    <row r="3654" spans="1:15" x14ac:dyDescent="0.3">
      <c r="A3654">
        <v>370</v>
      </c>
      <c r="B3654">
        <v>20240424</v>
      </c>
      <c r="C3654">
        <v>4.0999999999999996</v>
      </c>
      <c r="D3654">
        <v>6.3</v>
      </c>
      <c r="E3654">
        <v>1753</v>
      </c>
      <c r="F3654">
        <v>2.2000000000000002</v>
      </c>
      <c r="G3654">
        <v>1010.2</v>
      </c>
      <c r="H3654">
        <v>79</v>
      </c>
      <c r="I3654" s="101" t="s">
        <v>41</v>
      </c>
      <c r="J3654" s="1">
        <f>DATEVALUE(RIGHT(jaar_zip[[#This Row],[YYYYMMDD]],2)&amp;"-"&amp;MID(jaar_zip[[#This Row],[YYYYMMDD]],5,2)&amp;"-"&amp;LEFT(jaar_zip[[#This Row],[YYYYMMDD]],4))</f>
        <v>45406</v>
      </c>
      <c r="K3654" s="101" t="str">
        <f>IF(AND(VALUE(MONTH(jaar_zip[[#This Row],[Datum]]))=1,VALUE(WEEKNUM(jaar_zip[[#This Row],[Datum]],21))&gt;51),RIGHT(YEAR(jaar_zip[[#This Row],[Datum]])-1,2),RIGHT(YEAR(jaar_zip[[#This Row],[Datum]]),2))&amp;"-"&amp; TEXT(WEEKNUM(jaar_zip[[#This Row],[Datum]],21),"00")</f>
        <v>24-17</v>
      </c>
      <c r="L3654" s="101">
        <f>MONTH(jaar_zip[[#This Row],[Datum]])</f>
        <v>4</v>
      </c>
      <c r="M3654" s="101">
        <f>IF(ISNUMBER(jaar_zip[[#This Row],[etmaaltemperatuur]]),IF(jaar_zip[[#This Row],[etmaaltemperatuur]]&lt;stookgrens,stookgrens-jaar_zip[[#This Row],[etmaaltemperatuur]],0),"")</f>
        <v>11.7</v>
      </c>
      <c r="N3654" s="101">
        <f>IF(ISNUMBER(jaar_zip[[#This Row],[graaddagen]]),IF(OR(MONTH(jaar_zip[[#This Row],[Datum]])=1,MONTH(jaar_zip[[#This Row],[Datum]])=2,MONTH(jaar_zip[[#This Row],[Datum]])=11,MONTH(jaar_zip[[#This Row],[Datum]])=12),1.1,IF(OR(MONTH(jaar_zip[[#This Row],[Datum]])=3,MONTH(jaar_zip[[#This Row],[Datum]])=10),1,0.8))*jaar_zip[[#This Row],[graaddagen]],"")</f>
        <v>9.36</v>
      </c>
      <c r="O3654" s="101">
        <f>IF(ISNUMBER(jaar_zip[[#This Row],[etmaaltemperatuur]]),IF(jaar_zip[[#This Row],[etmaaltemperatuur]]&gt;stookgrens,jaar_zip[[#This Row],[etmaaltemperatuur]]-stookgrens,0),"")</f>
        <v>0</v>
      </c>
    </row>
    <row r="3655" spans="1:15" x14ac:dyDescent="0.3">
      <c r="A3655">
        <v>370</v>
      </c>
      <c r="B3655">
        <v>20240425</v>
      </c>
      <c r="C3655">
        <v>4.3</v>
      </c>
      <c r="D3655">
        <v>6.9</v>
      </c>
      <c r="E3655">
        <v>965</v>
      </c>
      <c r="F3655">
        <v>1.2</v>
      </c>
      <c r="G3655">
        <v>1005.1</v>
      </c>
      <c r="H3655">
        <v>74</v>
      </c>
      <c r="I3655" s="101" t="s">
        <v>41</v>
      </c>
      <c r="J3655" s="1">
        <f>DATEVALUE(RIGHT(jaar_zip[[#This Row],[YYYYMMDD]],2)&amp;"-"&amp;MID(jaar_zip[[#This Row],[YYYYMMDD]],5,2)&amp;"-"&amp;LEFT(jaar_zip[[#This Row],[YYYYMMDD]],4))</f>
        <v>45407</v>
      </c>
      <c r="K3655" s="101" t="str">
        <f>IF(AND(VALUE(MONTH(jaar_zip[[#This Row],[Datum]]))=1,VALUE(WEEKNUM(jaar_zip[[#This Row],[Datum]],21))&gt;51),RIGHT(YEAR(jaar_zip[[#This Row],[Datum]])-1,2),RIGHT(YEAR(jaar_zip[[#This Row],[Datum]]),2))&amp;"-"&amp; TEXT(WEEKNUM(jaar_zip[[#This Row],[Datum]],21),"00")</f>
        <v>24-17</v>
      </c>
      <c r="L3655" s="101">
        <f>MONTH(jaar_zip[[#This Row],[Datum]])</f>
        <v>4</v>
      </c>
      <c r="M3655" s="101">
        <f>IF(ISNUMBER(jaar_zip[[#This Row],[etmaaltemperatuur]]),IF(jaar_zip[[#This Row],[etmaaltemperatuur]]&lt;stookgrens,stookgrens-jaar_zip[[#This Row],[etmaaltemperatuur]],0),"")</f>
        <v>11.1</v>
      </c>
      <c r="N3655" s="101">
        <f>IF(ISNUMBER(jaar_zip[[#This Row],[graaddagen]]),IF(OR(MONTH(jaar_zip[[#This Row],[Datum]])=1,MONTH(jaar_zip[[#This Row],[Datum]])=2,MONTH(jaar_zip[[#This Row],[Datum]])=11,MONTH(jaar_zip[[#This Row],[Datum]])=12),1.1,IF(OR(MONTH(jaar_zip[[#This Row],[Datum]])=3,MONTH(jaar_zip[[#This Row],[Datum]])=10),1,0.8))*jaar_zip[[#This Row],[graaddagen]],"")</f>
        <v>8.8800000000000008</v>
      </c>
      <c r="O3655" s="101">
        <f>IF(ISNUMBER(jaar_zip[[#This Row],[etmaaltemperatuur]]),IF(jaar_zip[[#This Row],[etmaaltemperatuur]]&gt;stookgrens,jaar_zip[[#This Row],[etmaaltemperatuur]]-stookgrens,0),"")</f>
        <v>0</v>
      </c>
    </row>
    <row r="3656" spans="1:15" x14ac:dyDescent="0.3">
      <c r="A3656">
        <v>370</v>
      </c>
      <c r="B3656">
        <v>20240426</v>
      </c>
      <c r="C3656">
        <v>2</v>
      </c>
      <c r="D3656">
        <v>8.8000000000000007</v>
      </c>
      <c r="E3656">
        <v>1225</v>
      </c>
      <c r="F3656">
        <v>0.6</v>
      </c>
      <c r="G3656">
        <v>1004.1</v>
      </c>
      <c r="H3656">
        <v>78</v>
      </c>
      <c r="I3656" s="101" t="s">
        <v>41</v>
      </c>
      <c r="J3656" s="1">
        <f>DATEVALUE(RIGHT(jaar_zip[[#This Row],[YYYYMMDD]],2)&amp;"-"&amp;MID(jaar_zip[[#This Row],[YYYYMMDD]],5,2)&amp;"-"&amp;LEFT(jaar_zip[[#This Row],[YYYYMMDD]],4))</f>
        <v>45408</v>
      </c>
      <c r="K3656" s="101" t="str">
        <f>IF(AND(VALUE(MONTH(jaar_zip[[#This Row],[Datum]]))=1,VALUE(WEEKNUM(jaar_zip[[#This Row],[Datum]],21))&gt;51),RIGHT(YEAR(jaar_zip[[#This Row],[Datum]])-1,2),RIGHT(YEAR(jaar_zip[[#This Row],[Datum]]),2))&amp;"-"&amp; TEXT(WEEKNUM(jaar_zip[[#This Row],[Datum]],21),"00")</f>
        <v>24-17</v>
      </c>
      <c r="L3656" s="101">
        <f>MONTH(jaar_zip[[#This Row],[Datum]])</f>
        <v>4</v>
      </c>
      <c r="M3656" s="101">
        <f>IF(ISNUMBER(jaar_zip[[#This Row],[etmaaltemperatuur]]),IF(jaar_zip[[#This Row],[etmaaltemperatuur]]&lt;stookgrens,stookgrens-jaar_zip[[#This Row],[etmaaltemperatuur]],0),"")</f>
        <v>9.1999999999999993</v>
      </c>
      <c r="N3656" s="101">
        <f>IF(ISNUMBER(jaar_zip[[#This Row],[graaddagen]]),IF(OR(MONTH(jaar_zip[[#This Row],[Datum]])=1,MONTH(jaar_zip[[#This Row],[Datum]])=2,MONTH(jaar_zip[[#This Row],[Datum]])=11,MONTH(jaar_zip[[#This Row],[Datum]])=12),1.1,IF(OR(MONTH(jaar_zip[[#This Row],[Datum]])=3,MONTH(jaar_zip[[#This Row],[Datum]])=10),1,0.8))*jaar_zip[[#This Row],[graaddagen]],"")</f>
        <v>7.3599999999999994</v>
      </c>
      <c r="O3656" s="101">
        <f>IF(ISNUMBER(jaar_zip[[#This Row],[etmaaltemperatuur]]),IF(jaar_zip[[#This Row],[etmaaltemperatuur]]&gt;stookgrens,jaar_zip[[#This Row],[etmaaltemperatuur]]-stookgrens,0),"")</f>
        <v>0</v>
      </c>
    </row>
    <row r="3657" spans="1:15" x14ac:dyDescent="0.3">
      <c r="A3657">
        <v>370</v>
      </c>
      <c r="B3657">
        <v>20240427</v>
      </c>
      <c r="C3657">
        <v>3.1</v>
      </c>
      <c r="D3657">
        <v>12.7</v>
      </c>
      <c r="E3657">
        <v>1195</v>
      </c>
      <c r="F3657">
        <v>1.7</v>
      </c>
      <c r="G3657">
        <v>1004.8</v>
      </c>
      <c r="H3657">
        <v>74</v>
      </c>
      <c r="I3657" s="101" t="s">
        <v>41</v>
      </c>
      <c r="J3657" s="1">
        <f>DATEVALUE(RIGHT(jaar_zip[[#This Row],[YYYYMMDD]],2)&amp;"-"&amp;MID(jaar_zip[[#This Row],[YYYYMMDD]],5,2)&amp;"-"&amp;LEFT(jaar_zip[[#This Row],[YYYYMMDD]],4))</f>
        <v>45409</v>
      </c>
      <c r="K3657" s="101" t="str">
        <f>IF(AND(VALUE(MONTH(jaar_zip[[#This Row],[Datum]]))=1,VALUE(WEEKNUM(jaar_zip[[#This Row],[Datum]],21))&gt;51),RIGHT(YEAR(jaar_zip[[#This Row],[Datum]])-1,2),RIGHT(YEAR(jaar_zip[[#This Row],[Datum]]),2))&amp;"-"&amp; TEXT(WEEKNUM(jaar_zip[[#This Row],[Datum]],21),"00")</f>
        <v>24-17</v>
      </c>
      <c r="L3657" s="101">
        <f>MONTH(jaar_zip[[#This Row],[Datum]])</f>
        <v>4</v>
      </c>
      <c r="M3657" s="101">
        <f>IF(ISNUMBER(jaar_zip[[#This Row],[etmaaltemperatuur]]),IF(jaar_zip[[#This Row],[etmaaltemperatuur]]&lt;stookgrens,stookgrens-jaar_zip[[#This Row],[etmaaltemperatuur]],0),"")</f>
        <v>5.3000000000000007</v>
      </c>
      <c r="N3657" s="101">
        <f>IF(ISNUMBER(jaar_zip[[#This Row],[graaddagen]]),IF(OR(MONTH(jaar_zip[[#This Row],[Datum]])=1,MONTH(jaar_zip[[#This Row],[Datum]])=2,MONTH(jaar_zip[[#This Row],[Datum]])=11,MONTH(jaar_zip[[#This Row],[Datum]])=12),1.1,IF(OR(MONTH(jaar_zip[[#This Row],[Datum]])=3,MONTH(jaar_zip[[#This Row],[Datum]])=10),1,0.8))*jaar_zip[[#This Row],[graaddagen]],"")</f>
        <v>4.2400000000000011</v>
      </c>
      <c r="O3657" s="101">
        <f>IF(ISNUMBER(jaar_zip[[#This Row],[etmaaltemperatuur]]),IF(jaar_zip[[#This Row],[etmaaltemperatuur]]&gt;stookgrens,jaar_zip[[#This Row],[etmaaltemperatuur]]-stookgrens,0),"")</f>
        <v>0</v>
      </c>
    </row>
    <row r="3658" spans="1:15" x14ac:dyDescent="0.3">
      <c r="A3658">
        <v>370</v>
      </c>
      <c r="B3658">
        <v>20240428</v>
      </c>
      <c r="C3658">
        <v>5.3</v>
      </c>
      <c r="D3658">
        <v>12.8</v>
      </c>
      <c r="E3658">
        <v>1114</v>
      </c>
      <c r="F3658">
        <v>0.6</v>
      </c>
      <c r="G3658">
        <v>1009.2</v>
      </c>
      <c r="H3658">
        <v>69</v>
      </c>
      <c r="I3658" s="101" t="s">
        <v>41</v>
      </c>
      <c r="J3658" s="1">
        <f>DATEVALUE(RIGHT(jaar_zip[[#This Row],[YYYYMMDD]],2)&amp;"-"&amp;MID(jaar_zip[[#This Row],[YYYYMMDD]],5,2)&amp;"-"&amp;LEFT(jaar_zip[[#This Row],[YYYYMMDD]],4))</f>
        <v>45410</v>
      </c>
      <c r="K3658" s="101" t="str">
        <f>IF(AND(VALUE(MONTH(jaar_zip[[#This Row],[Datum]]))=1,VALUE(WEEKNUM(jaar_zip[[#This Row],[Datum]],21))&gt;51),RIGHT(YEAR(jaar_zip[[#This Row],[Datum]])-1,2),RIGHT(YEAR(jaar_zip[[#This Row],[Datum]]),2))&amp;"-"&amp; TEXT(WEEKNUM(jaar_zip[[#This Row],[Datum]],21),"00")</f>
        <v>24-17</v>
      </c>
      <c r="L3658" s="101">
        <f>MONTH(jaar_zip[[#This Row],[Datum]])</f>
        <v>4</v>
      </c>
      <c r="M3658" s="101">
        <f>IF(ISNUMBER(jaar_zip[[#This Row],[etmaaltemperatuur]]),IF(jaar_zip[[#This Row],[etmaaltemperatuur]]&lt;stookgrens,stookgrens-jaar_zip[[#This Row],[etmaaltemperatuur]],0),"")</f>
        <v>5.1999999999999993</v>
      </c>
      <c r="N3658" s="101">
        <f>IF(ISNUMBER(jaar_zip[[#This Row],[graaddagen]]),IF(OR(MONTH(jaar_zip[[#This Row],[Datum]])=1,MONTH(jaar_zip[[#This Row],[Datum]])=2,MONTH(jaar_zip[[#This Row],[Datum]])=11,MONTH(jaar_zip[[#This Row],[Datum]])=12),1.1,IF(OR(MONTH(jaar_zip[[#This Row],[Datum]])=3,MONTH(jaar_zip[[#This Row],[Datum]])=10),1,0.8))*jaar_zip[[#This Row],[graaddagen]],"")</f>
        <v>4.1599999999999993</v>
      </c>
      <c r="O3658" s="101">
        <f>IF(ISNUMBER(jaar_zip[[#This Row],[etmaaltemperatuur]]),IF(jaar_zip[[#This Row],[etmaaltemperatuur]]&gt;stookgrens,jaar_zip[[#This Row],[etmaaltemperatuur]]-stookgrens,0),"")</f>
        <v>0</v>
      </c>
    </row>
    <row r="3659" spans="1:15" x14ac:dyDescent="0.3">
      <c r="A3659">
        <v>370</v>
      </c>
      <c r="B3659">
        <v>20240429</v>
      </c>
      <c r="C3659">
        <v>2.6</v>
      </c>
      <c r="D3659">
        <v>14</v>
      </c>
      <c r="E3659">
        <v>2050</v>
      </c>
      <c r="F3659">
        <v>-0.1</v>
      </c>
      <c r="G3659">
        <v>1018.8</v>
      </c>
      <c r="H3659">
        <v>66</v>
      </c>
      <c r="I3659" s="101" t="s">
        <v>41</v>
      </c>
      <c r="J3659" s="1">
        <f>DATEVALUE(RIGHT(jaar_zip[[#This Row],[YYYYMMDD]],2)&amp;"-"&amp;MID(jaar_zip[[#This Row],[YYYYMMDD]],5,2)&amp;"-"&amp;LEFT(jaar_zip[[#This Row],[YYYYMMDD]],4))</f>
        <v>45411</v>
      </c>
      <c r="K3659" s="101" t="str">
        <f>IF(AND(VALUE(MONTH(jaar_zip[[#This Row],[Datum]]))=1,VALUE(WEEKNUM(jaar_zip[[#This Row],[Datum]],21))&gt;51),RIGHT(YEAR(jaar_zip[[#This Row],[Datum]])-1,2),RIGHT(YEAR(jaar_zip[[#This Row],[Datum]]),2))&amp;"-"&amp; TEXT(WEEKNUM(jaar_zip[[#This Row],[Datum]],21),"00")</f>
        <v>24-18</v>
      </c>
      <c r="L3659" s="101">
        <f>MONTH(jaar_zip[[#This Row],[Datum]])</f>
        <v>4</v>
      </c>
      <c r="M3659" s="101">
        <f>IF(ISNUMBER(jaar_zip[[#This Row],[etmaaltemperatuur]]),IF(jaar_zip[[#This Row],[etmaaltemperatuur]]&lt;stookgrens,stookgrens-jaar_zip[[#This Row],[etmaaltemperatuur]],0),"")</f>
        <v>4</v>
      </c>
      <c r="N3659" s="101">
        <f>IF(ISNUMBER(jaar_zip[[#This Row],[graaddagen]]),IF(OR(MONTH(jaar_zip[[#This Row],[Datum]])=1,MONTH(jaar_zip[[#This Row],[Datum]])=2,MONTH(jaar_zip[[#This Row],[Datum]])=11,MONTH(jaar_zip[[#This Row],[Datum]])=12),1.1,IF(OR(MONTH(jaar_zip[[#This Row],[Datum]])=3,MONTH(jaar_zip[[#This Row],[Datum]])=10),1,0.8))*jaar_zip[[#This Row],[graaddagen]],"")</f>
        <v>3.2</v>
      </c>
      <c r="O3659" s="101">
        <f>IF(ISNUMBER(jaar_zip[[#This Row],[etmaaltemperatuur]]),IF(jaar_zip[[#This Row],[etmaaltemperatuur]]&gt;stookgrens,jaar_zip[[#This Row],[etmaaltemperatuur]]-stookgrens,0),"")</f>
        <v>0</v>
      </c>
    </row>
    <row r="3660" spans="1:15" x14ac:dyDescent="0.3">
      <c r="A3660">
        <v>370</v>
      </c>
      <c r="B3660">
        <v>20240430</v>
      </c>
      <c r="C3660">
        <v>2.2999999999999998</v>
      </c>
      <c r="D3660">
        <v>17</v>
      </c>
      <c r="E3660">
        <v>1830</v>
      </c>
      <c r="F3660">
        <v>2.2999999999999998</v>
      </c>
      <c r="G3660">
        <v>1014.8</v>
      </c>
      <c r="H3660">
        <v>71</v>
      </c>
      <c r="I3660" s="101" t="s">
        <v>41</v>
      </c>
      <c r="J3660" s="1">
        <f>DATEVALUE(RIGHT(jaar_zip[[#This Row],[YYYYMMDD]],2)&amp;"-"&amp;MID(jaar_zip[[#This Row],[YYYYMMDD]],5,2)&amp;"-"&amp;LEFT(jaar_zip[[#This Row],[YYYYMMDD]],4))</f>
        <v>45412</v>
      </c>
      <c r="K3660" s="101" t="str">
        <f>IF(AND(VALUE(MONTH(jaar_zip[[#This Row],[Datum]]))=1,VALUE(WEEKNUM(jaar_zip[[#This Row],[Datum]],21))&gt;51),RIGHT(YEAR(jaar_zip[[#This Row],[Datum]])-1,2),RIGHT(YEAR(jaar_zip[[#This Row],[Datum]]),2))&amp;"-"&amp; TEXT(WEEKNUM(jaar_zip[[#This Row],[Datum]],21),"00")</f>
        <v>24-18</v>
      </c>
      <c r="L3660" s="101">
        <f>MONTH(jaar_zip[[#This Row],[Datum]])</f>
        <v>4</v>
      </c>
      <c r="M3660" s="101">
        <f>IF(ISNUMBER(jaar_zip[[#This Row],[etmaaltemperatuur]]),IF(jaar_zip[[#This Row],[etmaaltemperatuur]]&lt;stookgrens,stookgrens-jaar_zip[[#This Row],[etmaaltemperatuur]],0),"")</f>
        <v>1</v>
      </c>
      <c r="N3660" s="101">
        <f>IF(ISNUMBER(jaar_zip[[#This Row],[graaddagen]]),IF(OR(MONTH(jaar_zip[[#This Row],[Datum]])=1,MONTH(jaar_zip[[#This Row],[Datum]])=2,MONTH(jaar_zip[[#This Row],[Datum]])=11,MONTH(jaar_zip[[#This Row],[Datum]])=12),1.1,IF(OR(MONTH(jaar_zip[[#This Row],[Datum]])=3,MONTH(jaar_zip[[#This Row],[Datum]])=10),1,0.8))*jaar_zip[[#This Row],[graaddagen]],"")</f>
        <v>0.8</v>
      </c>
      <c r="O3660" s="101">
        <f>IF(ISNUMBER(jaar_zip[[#This Row],[etmaaltemperatuur]]),IF(jaar_zip[[#This Row],[etmaaltemperatuur]]&gt;stookgrens,jaar_zip[[#This Row],[etmaaltemperatuur]]-stookgrens,0),"")</f>
        <v>0</v>
      </c>
    </row>
    <row r="3661" spans="1:15" x14ac:dyDescent="0.3">
      <c r="A3661">
        <v>370</v>
      </c>
      <c r="B3661">
        <v>20240501</v>
      </c>
      <c r="C3661">
        <v>3.7</v>
      </c>
      <c r="D3661">
        <v>20.5</v>
      </c>
      <c r="E3661">
        <v>2271</v>
      </c>
      <c r="F3661">
        <v>0.1</v>
      </c>
      <c r="G3661">
        <v>1005.3</v>
      </c>
      <c r="H3661">
        <v>66</v>
      </c>
      <c r="I3661" s="101" t="s">
        <v>41</v>
      </c>
      <c r="J3661" s="1">
        <f>DATEVALUE(RIGHT(jaar_zip[[#This Row],[YYYYMMDD]],2)&amp;"-"&amp;MID(jaar_zip[[#This Row],[YYYYMMDD]],5,2)&amp;"-"&amp;LEFT(jaar_zip[[#This Row],[YYYYMMDD]],4))</f>
        <v>45413</v>
      </c>
      <c r="K3661" s="101" t="str">
        <f>IF(AND(VALUE(MONTH(jaar_zip[[#This Row],[Datum]]))=1,VALUE(WEEKNUM(jaar_zip[[#This Row],[Datum]],21))&gt;51),RIGHT(YEAR(jaar_zip[[#This Row],[Datum]])-1,2),RIGHT(YEAR(jaar_zip[[#This Row],[Datum]]),2))&amp;"-"&amp; TEXT(WEEKNUM(jaar_zip[[#This Row],[Datum]],21),"00")</f>
        <v>24-18</v>
      </c>
      <c r="L3661" s="101">
        <f>MONTH(jaar_zip[[#This Row],[Datum]])</f>
        <v>5</v>
      </c>
      <c r="M3661" s="101">
        <f>IF(ISNUMBER(jaar_zip[[#This Row],[etmaaltemperatuur]]),IF(jaar_zip[[#This Row],[etmaaltemperatuur]]&lt;stookgrens,stookgrens-jaar_zip[[#This Row],[etmaaltemperatuur]],0),"")</f>
        <v>0</v>
      </c>
      <c r="N3661" s="101">
        <f>IF(ISNUMBER(jaar_zip[[#This Row],[graaddagen]]),IF(OR(MONTH(jaar_zip[[#This Row],[Datum]])=1,MONTH(jaar_zip[[#This Row],[Datum]])=2,MONTH(jaar_zip[[#This Row],[Datum]])=11,MONTH(jaar_zip[[#This Row],[Datum]])=12),1.1,IF(OR(MONTH(jaar_zip[[#This Row],[Datum]])=3,MONTH(jaar_zip[[#This Row],[Datum]])=10),1,0.8))*jaar_zip[[#This Row],[graaddagen]],"")</f>
        <v>0</v>
      </c>
      <c r="O3661" s="101">
        <f>IF(ISNUMBER(jaar_zip[[#This Row],[etmaaltemperatuur]]),IF(jaar_zip[[#This Row],[etmaaltemperatuur]]&gt;stookgrens,jaar_zip[[#This Row],[etmaaltemperatuur]]-stookgrens,0),"")</f>
        <v>2.5</v>
      </c>
    </row>
    <row r="3662" spans="1:15" x14ac:dyDescent="0.3">
      <c r="A3662">
        <v>375</v>
      </c>
      <c r="B3662">
        <v>20240101</v>
      </c>
      <c r="C3662">
        <v>7.8</v>
      </c>
      <c r="D3662">
        <v>7.1</v>
      </c>
      <c r="E3662">
        <v>247</v>
      </c>
      <c r="F3662">
        <v>1.8</v>
      </c>
      <c r="G3662">
        <v>1002.9</v>
      </c>
      <c r="H3662">
        <v>84</v>
      </c>
      <c r="I3662" s="101" t="s">
        <v>42</v>
      </c>
      <c r="J3662" s="1">
        <f>DATEVALUE(RIGHT(jaar_zip[[#This Row],[YYYYMMDD]],2)&amp;"-"&amp;MID(jaar_zip[[#This Row],[YYYYMMDD]],5,2)&amp;"-"&amp;LEFT(jaar_zip[[#This Row],[YYYYMMDD]],4))</f>
        <v>45292</v>
      </c>
      <c r="K3662" s="101" t="str">
        <f>IF(AND(VALUE(MONTH(jaar_zip[[#This Row],[Datum]]))=1,VALUE(WEEKNUM(jaar_zip[[#This Row],[Datum]],21))&gt;51),RIGHT(YEAR(jaar_zip[[#This Row],[Datum]])-1,2),RIGHT(YEAR(jaar_zip[[#This Row],[Datum]]),2))&amp;"-"&amp; TEXT(WEEKNUM(jaar_zip[[#This Row],[Datum]],21),"00")</f>
        <v>24-01</v>
      </c>
      <c r="L3662" s="101">
        <f>MONTH(jaar_zip[[#This Row],[Datum]])</f>
        <v>1</v>
      </c>
      <c r="M3662" s="101">
        <f>IF(ISNUMBER(jaar_zip[[#This Row],[etmaaltemperatuur]]),IF(jaar_zip[[#This Row],[etmaaltemperatuur]]&lt;stookgrens,stookgrens-jaar_zip[[#This Row],[etmaaltemperatuur]],0),"")</f>
        <v>10.9</v>
      </c>
      <c r="N3662" s="101">
        <f>IF(ISNUMBER(jaar_zip[[#This Row],[graaddagen]]),IF(OR(MONTH(jaar_zip[[#This Row],[Datum]])=1,MONTH(jaar_zip[[#This Row],[Datum]])=2,MONTH(jaar_zip[[#This Row],[Datum]])=11,MONTH(jaar_zip[[#This Row],[Datum]])=12),1.1,IF(OR(MONTH(jaar_zip[[#This Row],[Datum]])=3,MONTH(jaar_zip[[#This Row],[Datum]])=10),1,0.8))*jaar_zip[[#This Row],[graaddagen]],"")</f>
        <v>11.990000000000002</v>
      </c>
      <c r="O3662" s="101">
        <f>IF(ISNUMBER(jaar_zip[[#This Row],[etmaaltemperatuur]]),IF(jaar_zip[[#This Row],[etmaaltemperatuur]]&gt;stookgrens,jaar_zip[[#This Row],[etmaaltemperatuur]]-stookgrens,0),"")</f>
        <v>0</v>
      </c>
    </row>
    <row r="3663" spans="1:15" x14ac:dyDescent="0.3">
      <c r="A3663">
        <v>375</v>
      </c>
      <c r="B3663">
        <v>20240102</v>
      </c>
      <c r="C3663">
        <v>8.8000000000000007</v>
      </c>
      <c r="D3663">
        <v>10.6</v>
      </c>
      <c r="E3663">
        <v>78</v>
      </c>
      <c r="F3663">
        <v>17.8</v>
      </c>
      <c r="G3663">
        <v>989.5</v>
      </c>
      <c r="H3663">
        <v>89</v>
      </c>
      <c r="I3663" s="101" t="s">
        <v>42</v>
      </c>
      <c r="J3663" s="1">
        <f>DATEVALUE(RIGHT(jaar_zip[[#This Row],[YYYYMMDD]],2)&amp;"-"&amp;MID(jaar_zip[[#This Row],[YYYYMMDD]],5,2)&amp;"-"&amp;LEFT(jaar_zip[[#This Row],[YYYYMMDD]],4))</f>
        <v>45293</v>
      </c>
      <c r="K3663" s="101" t="str">
        <f>IF(AND(VALUE(MONTH(jaar_zip[[#This Row],[Datum]]))=1,VALUE(WEEKNUM(jaar_zip[[#This Row],[Datum]],21))&gt;51),RIGHT(YEAR(jaar_zip[[#This Row],[Datum]])-1,2),RIGHT(YEAR(jaar_zip[[#This Row],[Datum]]),2))&amp;"-"&amp; TEXT(WEEKNUM(jaar_zip[[#This Row],[Datum]],21),"00")</f>
        <v>24-01</v>
      </c>
      <c r="L3663" s="101">
        <f>MONTH(jaar_zip[[#This Row],[Datum]])</f>
        <v>1</v>
      </c>
      <c r="M3663" s="101">
        <f>IF(ISNUMBER(jaar_zip[[#This Row],[etmaaltemperatuur]]),IF(jaar_zip[[#This Row],[etmaaltemperatuur]]&lt;stookgrens,stookgrens-jaar_zip[[#This Row],[etmaaltemperatuur]],0),"")</f>
        <v>7.4</v>
      </c>
      <c r="N3663" s="101">
        <f>IF(ISNUMBER(jaar_zip[[#This Row],[graaddagen]]),IF(OR(MONTH(jaar_zip[[#This Row],[Datum]])=1,MONTH(jaar_zip[[#This Row],[Datum]])=2,MONTH(jaar_zip[[#This Row],[Datum]])=11,MONTH(jaar_zip[[#This Row],[Datum]])=12),1.1,IF(OR(MONTH(jaar_zip[[#This Row],[Datum]])=3,MONTH(jaar_zip[[#This Row],[Datum]])=10),1,0.8))*jaar_zip[[#This Row],[graaddagen]],"")</f>
        <v>8.14</v>
      </c>
      <c r="O3663" s="101">
        <f>IF(ISNUMBER(jaar_zip[[#This Row],[etmaaltemperatuur]]),IF(jaar_zip[[#This Row],[etmaaltemperatuur]]&gt;stookgrens,jaar_zip[[#This Row],[etmaaltemperatuur]]-stookgrens,0),"")</f>
        <v>0</v>
      </c>
    </row>
    <row r="3664" spans="1:15" x14ac:dyDescent="0.3">
      <c r="A3664">
        <v>375</v>
      </c>
      <c r="B3664">
        <v>20240103</v>
      </c>
      <c r="C3664">
        <v>8.3000000000000007</v>
      </c>
      <c r="D3664">
        <v>9.4</v>
      </c>
      <c r="E3664">
        <v>162</v>
      </c>
      <c r="F3664">
        <v>8.3000000000000007</v>
      </c>
      <c r="G3664">
        <v>990.5</v>
      </c>
      <c r="H3664">
        <v>85</v>
      </c>
      <c r="I3664" s="101" t="s">
        <v>42</v>
      </c>
      <c r="J3664" s="1">
        <f>DATEVALUE(RIGHT(jaar_zip[[#This Row],[YYYYMMDD]],2)&amp;"-"&amp;MID(jaar_zip[[#This Row],[YYYYMMDD]],5,2)&amp;"-"&amp;LEFT(jaar_zip[[#This Row],[YYYYMMDD]],4))</f>
        <v>45294</v>
      </c>
      <c r="K3664" s="101" t="str">
        <f>IF(AND(VALUE(MONTH(jaar_zip[[#This Row],[Datum]]))=1,VALUE(WEEKNUM(jaar_zip[[#This Row],[Datum]],21))&gt;51),RIGHT(YEAR(jaar_zip[[#This Row],[Datum]])-1,2),RIGHT(YEAR(jaar_zip[[#This Row],[Datum]]),2))&amp;"-"&amp; TEXT(WEEKNUM(jaar_zip[[#This Row],[Datum]],21),"00")</f>
        <v>24-01</v>
      </c>
      <c r="L3664" s="101">
        <f>MONTH(jaar_zip[[#This Row],[Datum]])</f>
        <v>1</v>
      </c>
      <c r="M3664" s="101">
        <f>IF(ISNUMBER(jaar_zip[[#This Row],[etmaaltemperatuur]]),IF(jaar_zip[[#This Row],[etmaaltemperatuur]]&lt;stookgrens,stookgrens-jaar_zip[[#This Row],[etmaaltemperatuur]],0),"")</f>
        <v>8.6</v>
      </c>
      <c r="N3664" s="101">
        <f>IF(ISNUMBER(jaar_zip[[#This Row],[graaddagen]]),IF(OR(MONTH(jaar_zip[[#This Row],[Datum]])=1,MONTH(jaar_zip[[#This Row],[Datum]])=2,MONTH(jaar_zip[[#This Row],[Datum]])=11,MONTH(jaar_zip[[#This Row],[Datum]])=12),1.1,IF(OR(MONTH(jaar_zip[[#This Row],[Datum]])=3,MONTH(jaar_zip[[#This Row],[Datum]])=10),1,0.8))*jaar_zip[[#This Row],[graaddagen]],"")</f>
        <v>9.4600000000000009</v>
      </c>
      <c r="O3664" s="101">
        <f>IF(ISNUMBER(jaar_zip[[#This Row],[etmaaltemperatuur]]),IF(jaar_zip[[#This Row],[etmaaltemperatuur]]&gt;stookgrens,jaar_zip[[#This Row],[etmaaltemperatuur]]-stookgrens,0),"")</f>
        <v>0</v>
      </c>
    </row>
    <row r="3665" spans="1:15" x14ac:dyDescent="0.3">
      <c r="A3665">
        <v>375</v>
      </c>
      <c r="B3665">
        <v>20240104</v>
      </c>
      <c r="C3665">
        <v>3.7</v>
      </c>
      <c r="D3665">
        <v>7.7</v>
      </c>
      <c r="E3665">
        <v>158</v>
      </c>
      <c r="F3665">
        <v>10.9</v>
      </c>
      <c r="G3665">
        <v>1001.7</v>
      </c>
      <c r="H3665">
        <v>92</v>
      </c>
      <c r="I3665" s="101" t="s">
        <v>42</v>
      </c>
      <c r="J3665" s="1">
        <f>DATEVALUE(RIGHT(jaar_zip[[#This Row],[YYYYMMDD]],2)&amp;"-"&amp;MID(jaar_zip[[#This Row],[YYYYMMDD]],5,2)&amp;"-"&amp;LEFT(jaar_zip[[#This Row],[YYYYMMDD]],4))</f>
        <v>45295</v>
      </c>
      <c r="K3665" s="101" t="str">
        <f>IF(AND(VALUE(MONTH(jaar_zip[[#This Row],[Datum]]))=1,VALUE(WEEKNUM(jaar_zip[[#This Row],[Datum]],21))&gt;51),RIGHT(YEAR(jaar_zip[[#This Row],[Datum]])-1,2),RIGHT(YEAR(jaar_zip[[#This Row],[Datum]]),2))&amp;"-"&amp; TEXT(WEEKNUM(jaar_zip[[#This Row],[Datum]],21),"00")</f>
        <v>24-01</v>
      </c>
      <c r="L3665" s="101">
        <f>MONTH(jaar_zip[[#This Row],[Datum]])</f>
        <v>1</v>
      </c>
      <c r="M3665" s="101">
        <f>IF(ISNUMBER(jaar_zip[[#This Row],[etmaaltemperatuur]]),IF(jaar_zip[[#This Row],[etmaaltemperatuur]]&lt;stookgrens,stookgrens-jaar_zip[[#This Row],[etmaaltemperatuur]],0),"")</f>
        <v>10.3</v>
      </c>
      <c r="N3665" s="101">
        <f>IF(ISNUMBER(jaar_zip[[#This Row],[graaddagen]]),IF(OR(MONTH(jaar_zip[[#This Row],[Datum]])=1,MONTH(jaar_zip[[#This Row],[Datum]])=2,MONTH(jaar_zip[[#This Row],[Datum]])=11,MONTH(jaar_zip[[#This Row],[Datum]])=12),1.1,IF(OR(MONTH(jaar_zip[[#This Row],[Datum]])=3,MONTH(jaar_zip[[#This Row],[Datum]])=10),1,0.8))*jaar_zip[[#This Row],[graaddagen]],"")</f>
        <v>11.330000000000002</v>
      </c>
      <c r="O3665" s="101">
        <f>IF(ISNUMBER(jaar_zip[[#This Row],[etmaaltemperatuur]]),IF(jaar_zip[[#This Row],[etmaaltemperatuur]]&gt;stookgrens,jaar_zip[[#This Row],[etmaaltemperatuur]]-stookgrens,0),"")</f>
        <v>0</v>
      </c>
    </row>
    <row r="3666" spans="1:15" x14ac:dyDescent="0.3">
      <c r="A3666">
        <v>375</v>
      </c>
      <c r="B3666">
        <v>20240105</v>
      </c>
      <c r="C3666">
        <v>5.5</v>
      </c>
      <c r="D3666">
        <v>7.1</v>
      </c>
      <c r="E3666">
        <v>77</v>
      </c>
      <c r="F3666">
        <v>2</v>
      </c>
      <c r="G3666">
        <v>997.9</v>
      </c>
      <c r="H3666">
        <v>90</v>
      </c>
      <c r="I3666" s="101" t="s">
        <v>42</v>
      </c>
      <c r="J3666" s="1">
        <f>DATEVALUE(RIGHT(jaar_zip[[#This Row],[YYYYMMDD]],2)&amp;"-"&amp;MID(jaar_zip[[#This Row],[YYYYMMDD]],5,2)&amp;"-"&amp;LEFT(jaar_zip[[#This Row],[YYYYMMDD]],4))</f>
        <v>45296</v>
      </c>
      <c r="K3666" s="101" t="str">
        <f>IF(AND(VALUE(MONTH(jaar_zip[[#This Row],[Datum]]))=1,VALUE(WEEKNUM(jaar_zip[[#This Row],[Datum]],21))&gt;51),RIGHT(YEAR(jaar_zip[[#This Row],[Datum]])-1,2),RIGHT(YEAR(jaar_zip[[#This Row],[Datum]]),2))&amp;"-"&amp; TEXT(WEEKNUM(jaar_zip[[#This Row],[Datum]],21),"00")</f>
        <v>24-01</v>
      </c>
      <c r="L3666" s="101">
        <f>MONTH(jaar_zip[[#This Row],[Datum]])</f>
        <v>1</v>
      </c>
      <c r="M3666" s="101">
        <f>IF(ISNUMBER(jaar_zip[[#This Row],[etmaaltemperatuur]]),IF(jaar_zip[[#This Row],[etmaaltemperatuur]]&lt;stookgrens,stookgrens-jaar_zip[[#This Row],[etmaaltemperatuur]],0),"")</f>
        <v>10.9</v>
      </c>
      <c r="N3666" s="101">
        <f>IF(ISNUMBER(jaar_zip[[#This Row],[graaddagen]]),IF(OR(MONTH(jaar_zip[[#This Row],[Datum]])=1,MONTH(jaar_zip[[#This Row],[Datum]])=2,MONTH(jaar_zip[[#This Row],[Datum]])=11,MONTH(jaar_zip[[#This Row],[Datum]])=12),1.1,IF(OR(MONTH(jaar_zip[[#This Row],[Datum]])=3,MONTH(jaar_zip[[#This Row],[Datum]])=10),1,0.8))*jaar_zip[[#This Row],[graaddagen]],"")</f>
        <v>11.990000000000002</v>
      </c>
      <c r="O3666" s="101">
        <f>IF(ISNUMBER(jaar_zip[[#This Row],[etmaaltemperatuur]]),IF(jaar_zip[[#This Row],[etmaaltemperatuur]]&gt;stookgrens,jaar_zip[[#This Row],[etmaaltemperatuur]]-stookgrens,0),"")</f>
        <v>0</v>
      </c>
    </row>
    <row r="3667" spans="1:15" x14ac:dyDescent="0.3">
      <c r="A3667">
        <v>375</v>
      </c>
      <c r="B3667">
        <v>20240106</v>
      </c>
      <c r="C3667">
        <v>3</v>
      </c>
      <c r="D3667">
        <v>3.1</v>
      </c>
      <c r="E3667">
        <v>62</v>
      </c>
      <c r="F3667">
        <v>0</v>
      </c>
      <c r="G3667">
        <v>1011.2</v>
      </c>
      <c r="H3667">
        <v>88</v>
      </c>
      <c r="I3667" s="101" t="s">
        <v>42</v>
      </c>
      <c r="J3667" s="1">
        <f>DATEVALUE(RIGHT(jaar_zip[[#This Row],[YYYYMMDD]],2)&amp;"-"&amp;MID(jaar_zip[[#This Row],[YYYYMMDD]],5,2)&amp;"-"&amp;LEFT(jaar_zip[[#This Row],[YYYYMMDD]],4))</f>
        <v>45297</v>
      </c>
      <c r="K3667" s="101" t="str">
        <f>IF(AND(VALUE(MONTH(jaar_zip[[#This Row],[Datum]]))=1,VALUE(WEEKNUM(jaar_zip[[#This Row],[Datum]],21))&gt;51),RIGHT(YEAR(jaar_zip[[#This Row],[Datum]])-1,2),RIGHT(YEAR(jaar_zip[[#This Row],[Datum]]),2))&amp;"-"&amp; TEXT(WEEKNUM(jaar_zip[[#This Row],[Datum]],21),"00")</f>
        <v>24-01</v>
      </c>
      <c r="L3667" s="101">
        <f>MONTH(jaar_zip[[#This Row],[Datum]])</f>
        <v>1</v>
      </c>
      <c r="M3667" s="101">
        <f>IF(ISNUMBER(jaar_zip[[#This Row],[etmaaltemperatuur]]),IF(jaar_zip[[#This Row],[etmaaltemperatuur]]&lt;stookgrens,stookgrens-jaar_zip[[#This Row],[etmaaltemperatuur]],0),"")</f>
        <v>14.9</v>
      </c>
      <c r="N3667" s="101">
        <f>IF(ISNUMBER(jaar_zip[[#This Row],[graaddagen]]),IF(OR(MONTH(jaar_zip[[#This Row],[Datum]])=1,MONTH(jaar_zip[[#This Row],[Datum]])=2,MONTH(jaar_zip[[#This Row],[Datum]])=11,MONTH(jaar_zip[[#This Row],[Datum]])=12),1.1,IF(OR(MONTH(jaar_zip[[#This Row],[Datum]])=3,MONTH(jaar_zip[[#This Row],[Datum]])=10),1,0.8))*jaar_zip[[#This Row],[graaddagen]],"")</f>
        <v>16.39</v>
      </c>
      <c r="O3667" s="101">
        <f>IF(ISNUMBER(jaar_zip[[#This Row],[etmaaltemperatuur]]),IF(jaar_zip[[#This Row],[etmaaltemperatuur]]&gt;stookgrens,jaar_zip[[#This Row],[etmaaltemperatuur]]-stookgrens,0),"")</f>
        <v>0</v>
      </c>
    </row>
    <row r="3668" spans="1:15" x14ac:dyDescent="0.3">
      <c r="A3668">
        <v>375</v>
      </c>
      <c r="B3668">
        <v>20240107</v>
      </c>
      <c r="C3668">
        <v>4.8</v>
      </c>
      <c r="D3668">
        <v>-0.2</v>
      </c>
      <c r="E3668">
        <v>197</v>
      </c>
      <c r="F3668">
        <v>-0.1</v>
      </c>
      <c r="G3668">
        <v>1024.5999999999999</v>
      </c>
      <c r="H3668">
        <v>80</v>
      </c>
      <c r="I3668" s="101" t="s">
        <v>42</v>
      </c>
      <c r="J3668" s="1">
        <f>DATEVALUE(RIGHT(jaar_zip[[#This Row],[YYYYMMDD]],2)&amp;"-"&amp;MID(jaar_zip[[#This Row],[YYYYMMDD]],5,2)&amp;"-"&amp;LEFT(jaar_zip[[#This Row],[YYYYMMDD]],4))</f>
        <v>45298</v>
      </c>
      <c r="K3668" s="101" t="str">
        <f>IF(AND(VALUE(MONTH(jaar_zip[[#This Row],[Datum]]))=1,VALUE(WEEKNUM(jaar_zip[[#This Row],[Datum]],21))&gt;51),RIGHT(YEAR(jaar_zip[[#This Row],[Datum]])-1,2),RIGHT(YEAR(jaar_zip[[#This Row],[Datum]]),2))&amp;"-"&amp; TEXT(WEEKNUM(jaar_zip[[#This Row],[Datum]],21),"00")</f>
        <v>24-01</v>
      </c>
      <c r="L3668" s="101">
        <f>MONTH(jaar_zip[[#This Row],[Datum]])</f>
        <v>1</v>
      </c>
      <c r="M3668" s="101">
        <f>IF(ISNUMBER(jaar_zip[[#This Row],[etmaaltemperatuur]]),IF(jaar_zip[[#This Row],[etmaaltemperatuur]]&lt;stookgrens,stookgrens-jaar_zip[[#This Row],[etmaaltemperatuur]],0),"")</f>
        <v>18.2</v>
      </c>
      <c r="N3668" s="101">
        <f>IF(ISNUMBER(jaar_zip[[#This Row],[graaddagen]]),IF(OR(MONTH(jaar_zip[[#This Row],[Datum]])=1,MONTH(jaar_zip[[#This Row],[Datum]])=2,MONTH(jaar_zip[[#This Row],[Datum]])=11,MONTH(jaar_zip[[#This Row],[Datum]])=12),1.1,IF(OR(MONTH(jaar_zip[[#This Row],[Datum]])=3,MONTH(jaar_zip[[#This Row],[Datum]])=10),1,0.8))*jaar_zip[[#This Row],[graaddagen]],"")</f>
        <v>20.02</v>
      </c>
      <c r="O3668" s="101">
        <f>IF(ISNUMBER(jaar_zip[[#This Row],[etmaaltemperatuur]]),IF(jaar_zip[[#This Row],[etmaaltemperatuur]]&gt;stookgrens,jaar_zip[[#This Row],[etmaaltemperatuur]]-stookgrens,0),"")</f>
        <v>0</v>
      </c>
    </row>
    <row r="3669" spans="1:15" x14ac:dyDescent="0.3">
      <c r="A3669">
        <v>375</v>
      </c>
      <c r="B3669">
        <v>20240108</v>
      </c>
      <c r="C3669">
        <v>6.6</v>
      </c>
      <c r="D3669">
        <v>-2.2999999999999998</v>
      </c>
      <c r="E3669">
        <v>297</v>
      </c>
      <c r="F3669">
        <v>-0.1</v>
      </c>
      <c r="G3669">
        <v>1031.8</v>
      </c>
      <c r="H3669">
        <v>65</v>
      </c>
      <c r="I3669" s="101" t="s">
        <v>42</v>
      </c>
      <c r="J3669" s="1">
        <f>DATEVALUE(RIGHT(jaar_zip[[#This Row],[YYYYMMDD]],2)&amp;"-"&amp;MID(jaar_zip[[#This Row],[YYYYMMDD]],5,2)&amp;"-"&amp;LEFT(jaar_zip[[#This Row],[YYYYMMDD]],4))</f>
        <v>45299</v>
      </c>
      <c r="K3669" s="101" t="str">
        <f>IF(AND(VALUE(MONTH(jaar_zip[[#This Row],[Datum]]))=1,VALUE(WEEKNUM(jaar_zip[[#This Row],[Datum]],21))&gt;51),RIGHT(YEAR(jaar_zip[[#This Row],[Datum]])-1,2),RIGHT(YEAR(jaar_zip[[#This Row],[Datum]]),2))&amp;"-"&amp; TEXT(WEEKNUM(jaar_zip[[#This Row],[Datum]],21),"00")</f>
        <v>24-02</v>
      </c>
      <c r="L3669" s="101">
        <f>MONTH(jaar_zip[[#This Row],[Datum]])</f>
        <v>1</v>
      </c>
      <c r="M3669" s="101">
        <f>IF(ISNUMBER(jaar_zip[[#This Row],[etmaaltemperatuur]]),IF(jaar_zip[[#This Row],[etmaaltemperatuur]]&lt;stookgrens,stookgrens-jaar_zip[[#This Row],[etmaaltemperatuur]],0),"")</f>
        <v>20.3</v>
      </c>
      <c r="N3669" s="101">
        <f>IF(ISNUMBER(jaar_zip[[#This Row],[graaddagen]]),IF(OR(MONTH(jaar_zip[[#This Row],[Datum]])=1,MONTH(jaar_zip[[#This Row],[Datum]])=2,MONTH(jaar_zip[[#This Row],[Datum]])=11,MONTH(jaar_zip[[#This Row],[Datum]])=12),1.1,IF(OR(MONTH(jaar_zip[[#This Row],[Datum]])=3,MONTH(jaar_zip[[#This Row],[Datum]])=10),1,0.8))*jaar_zip[[#This Row],[graaddagen]],"")</f>
        <v>22.330000000000002</v>
      </c>
      <c r="O3669" s="101">
        <f>IF(ISNUMBER(jaar_zip[[#This Row],[etmaaltemperatuur]]),IF(jaar_zip[[#This Row],[etmaaltemperatuur]]&gt;stookgrens,jaar_zip[[#This Row],[etmaaltemperatuur]]-stookgrens,0),"")</f>
        <v>0</v>
      </c>
    </row>
    <row r="3670" spans="1:15" x14ac:dyDescent="0.3">
      <c r="A3670">
        <v>375</v>
      </c>
      <c r="B3670">
        <v>20240109</v>
      </c>
      <c r="C3670">
        <v>6.1</v>
      </c>
      <c r="D3670">
        <v>-3.8</v>
      </c>
      <c r="E3670">
        <v>497</v>
      </c>
      <c r="F3670">
        <v>0</v>
      </c>
      <c r="G3670">
        <v>1032.7</v>
      </c>
      <c r="H3670">
        <v>58</v>
      </c>
      <c r="I3670" s="101" t="s">
        <v>42</v>
      </c>
      <c r="J3670" s="1">
        <f>DATEVALUE(RIGHT(jaar_zip[[#This Row],[YYYYMMDD]],2)&amp;"-"&amp;MID(jaar_zip[[#This Row],[YYYYMMDD]],5,2)&amp;"-"&amp;LEFT(jaar_zip[[#This Row],[YYYYMMDD]],4))</f>
        <v>45300</v>
      </c>
      <c r="K3670" s="101" t="str">
        <f>IF(AND(VALUE(MONTH(jaar_zip[[#This Row],[Datum]]))=1,VALUE(WEEKNUM(jaar_zip[[#This Row],[Datum]],21))&gt;51),RIGHT(YEAR(jaar_zip[[#This Row],[Datum]])-1,2),RIGHT(YEAR(jaar_zip[[#This Row],[Datum]]),2))&amp;"-"&amp; TEXT(WEEKNUM(jaar_zip[[#This Row],[Datum]],21),"00")</f>
        <v>24-02</v>
      </c>
      <c r="L3670" s="101">
        <f>MONTH(jaar_zip[[#This Row],[Datum]])</f>
        <v>1</v>
      </c>
      <c r="M3670" s="101">
        <f>IF(ISNUMBER(jaar_zip[[#This Row],[etmaaltemperatuur]]),IF(jaar_zip[[#This Row],[etmaaltemperatuur]]&lt;stookgrens,stookgrens-jaar_zip[[#This Row],[etmaaltemperatuur]],0),"")</f>
        <v>21.8</v>
      </c>
      <c r="N3670" s="101">
        <f>IF(ISNUMBER(jaar_zip[[#This Row],[graaddagen]]),IF(OR(MONTH(jaar_zip[[#This Row],[Datum]])=1,MONTH(jaar_zip[[#This Row],[Datum]])=2,MONTH(jaar_zip[[#This Row],[Datum]])=11,MONTH(jaar_zip[[#This Row],[Datum]])=12),1.1,IF(OR(MONTH(jaar_zip[[#This Row],[Datum]])=3,MONTH(jaar_zip[[#This Row],[Datum]])=10),1,0.8))*jaar_zip[[#This Row],[graaddagen]],"")</f>
        <v>23.980000000000004</v>
      </c>
      <c r="O3670" s="101">
        <f>IF(ISNUMBER(jaar_zip[[#This Row],[etmaaltemperatuur]]),IF(jaar_zip[[#This Row],[etmaaltemperatuur]]&gt;stookgrens,jaar_zip[[#This Row],[etmaaltemperatuur]]-stookgrens,0),"")</f>
        <v>0</v>
      </c>
    </row>
    <row r="3671" spans="1:15" x14ac:dyDescent="0.3">
      <c r="A3671">
        <v>375</v>
      </c>
      <c r="B3671">
        <v>20240110</v>
      </c>
      <c r="C3671">
        <v>3.7</v>
      </c>
      <c r="D3671">
        <v>-3.8</v>
      </c>
      <c r="E3671">
        <v>455</v>
      </c>
      <c r="F3671">
        <v>0</v>
      </c>
      <c r="G3671">
        <v>1030.4000000000001</v>
      </c>
      <c r="H3671">
        <v>63</v>
      </c>
      <c r="I3671" s="101" t="s">
        <v>42</v>
      </c>
      <c r="J3671" s="1">
        <f>DATEVALUE(RIGHT(jaar_zip[[#This Row],[YYYYMMDD]],2)&amp;"-"&amp;MID(jaar_zip[[#This Row],[YYYYMMDD]],5,2)&amp;"-"&amp;LEFT(jaar_zip[[#This Row],[YYYYMMDD]],4))</f>
        <v>45301</v>
      </c>
      <c r="K3671" s="101" t="str">
        <f>IF(AND(VALUE(MONTH(jaar_zip[[#This Row],[Datum]]))=1,VALUE(WEEKNUM(jaar_zip[[#This Row],[Datum]],21))&gt;51),RIGHT(YEAR(jaar_zip[[#This Row],[Datum]])-1,2),RIGHT(YEAR(jaar_zip[[#This Row],[Datum]]),2))&amp;"-"&amp; TEXT(WEEKNUM(jaar_zip[[#This Row],[Datum]],21),"00")</f>
        <v>24-02</v>
      </c>
      <c r="L3671" s="101">
        <f>MONTH(jaar_zip[[#This Row],[Datum]])</f>
        <v>1</v>
      </c>
      <c r="M3671" s="101">
        <f>IF(ISNUMBER(jaar_zip[[#This Row],[etmaaltemperatuur]]),IF(jaar_zip[[#This Row],[etmaaltemperatuur]]&lt;stookgrens,stookgrens-jaar_zip[[#This Row],[etmaaltemperatuur]],0),"")</f>
        <v>21.8</v>
      </c>
      <c r="N3671" s="101">
        <f>IF(ISNUMBER(jaar_zip[[#This Row],[graaddagen]]),IF(OR(MONTH(jaar_zip[[#This Row],[Datum]])=1,MONTH(jaar_zip[[#This Row],[Datum]])=2,MONTH(jaar_zip[[#This Row],[Datum]])=11,MONTH(jaar_zip[[#This Row],[Datum]])=12),1.1,IF(OR(MONTH(jaar_zip[[#This Row],[Datum]])=3,MONTH(jaar_zip[[#This Row],[Datum]])=10),1,0.8))*jaar_zip[[#This Row],[graaddagen]],"")</f>
        <v>23.980000000000004</v>
      </c>
      <c r="O3671" s="101">
        <f>IF(ISNUMBER(jaar_zip[[#This Row],[etmaaltemperatuur]]),IF(jaar_zip[[#This Row],[etmaaltemperatuur]]&gt;stookgrens,jaar_zip[[#This Row],[etmaaltemperatuur]]-stookgrens,0),"")</f>
        <v>0</v>
      </c>
    </row>
    <row r="3672" spans="1:15" x14ac:dyDescent="0.3">
      <c r="A3672">
        <v>375</v>
      </c>
      <c r="B3672">
        <v>20240111</v>
      </c>
      <c r="C3672">
        <v>1.8</v>
      </c>
      <c r="D3672">
        <v>-2.7</v>
      </c>
      <c r="E3672">
        <v>431</v>
      </c>
      <c r="F3672">
        <v>-0.1</v>
      </c>
      <c r="G3672">
        <v>1034.0999999999999</v>
      </c>
      <c r="H3672">
        <v>85</v>
      </c>
      <c r="I3672" s="101" t="s">
        <v>42</v>
      </c>
      <c r="J3672" s="1">
        <f>DATEVALUE(RIGHT(jaar_zip[[#This Row],[YYYYMMDD]],2)&amp;"-"&amp;MID(jaar_zip[[#This Row],[YYYYMMDD]],5,2)&amp;"-"&amp;LEFT(jaar_zip[[#This Row],[YYYYMMDD]],4))</f>
        <v>45302</v>
      </c>
      <c r="K3672" s="101" t="str">
        <f>IF(AND(VALUE(MONTH(jaar_zip[[#This Row],[Datum]]))=1,VALUE(WEEKNUM(jaar_zip[[#This Row],[Datum]],21))&gt;51),RIGHT(YEAR(jaar_zip[[#This Row],[Datum]])-1,2),RIGHT(YEAR(jaar_zip[[#This Row],[Datum]]),2))&amp;"-"&amp; TEXT(WEEKNUM(jaar_zip[[#This Row],[Datum]],21),"00")</f>
        <v>24-02</v>
      </c>
      <c r="L3672" s="101">
        <f>MONTH(jaar_zip[[#This Row],[Datum]])</f>
        <v>1</v>
      </c>
      <c r="M3672" s="101">
        <f>IF(ISNUMBER(jaar_zip[[#This Row],[etmaaltemperatuur]]),IF(jaar_zip[[#This Row],[etmaaltemperatuur]]&lt;stookgrens,stookgrens-jaar_zip[[#This Row],[etmaaltemperatuur]],0),"")</f>
        <v>20.7</v>
      </c>
      <c r="N3672" s="101">
        <f>IF(ISNUMBER(jaar_zip[[#This Row],[graaddagen]]),IF(OR(MONTH(jaar_zip[[#This Row],[Datum]])=1,MONTH(jaar_zip[[#This Row],[Datum]])=2,MONTH(jaar_zip[[#This Row],[Datum]])=11,MONTH(jaar_zip[[#This Row],[Datum]])=12),1.1,IF(OR(MONTH(jaar_zip[[#This Row],[Datum]])=3,MONTH(jaar_zip[[#This Row],[Datum]])=10),1,0.8))*jaar_zip[[#This Row],[graaddagen]],"")</f>
        <v>22.77</v>
      </c>
      <c r="O3672" s="101">
        <f>IF(ISNUMBER(jaar_zip[[#This Row],[etmaaltemperatuur]]),IF(jaar_zip[[#This Row],[etmaaltemperatuur]]&gt;stookgrens,jaar_zip[[#This Row],[etmaaltemperatuur]]-stookgrens,0),"")</f>
        <v>0</v>
      </c>
    </row>
    <row r="3673" spans="1:15" x14ac:dyDescent="0.3">
      <c r="A3673">
        <v>375</v>
      </c>
      <c r="B3673">
        <v>20240112</v>
      </c>
      <c r="C3673">
        <v>1.5</v>
      </c>
      <c r="D3673">
        <v>1.6</v>
      </c>
      <c r="E3673">
        <v>135</v>
      </c>
      <c r="F3673">
        <v>-0.1</v>
      </c>
      <c r="G3673">
        <v>1032.7</v>
      </c>
      <c r="H3673">
        <v>94</v>
      </c>
      <c r="I3673" s="101" t="s">
        <v>42</v>
      </c>
      <c r="J3673" s="1">
        <f>DATEVALUE(RIGHT(jaar_zip[[#This Row],[YYYYMMDD]],2)&amp;"-"&amp;MID(jaar_zip[[#This Row],[YYYYMMDD]],5,2)&amp;"-"&amp;LEFT(jaar_zip[[#This Row],[YYYYMMDD]],4))</f>
        <v>45303</v>
      </c>
      <c r="K3673" s="101" t="str">
        <f>IF(AND(VALUE(MONTH(jaar_zip[[#This Row],[Datum]]))=1,VALUE(WEEKNUM(jaar_zip[[#This Row],[Datum]],21))&gt;51),RIGHT(YEAR(jaar_zip[[#This Row],[Datum]])-1,2),RIGHT(YEAR(jaar_zip[[#This Row],[Datum]]),2))&amp;"-"&amp; TEXT(WEEKNUM(jaar_zip[[#This Row],[Datum]],21),"00")</f>
        <v>24-02</v>
      </c>
      <c r="L3673" s="101">
        <f>MONTH(jaar_zip[[#This Row],[Datum]])</f>
        <v>1</v>
      </c>
      <c r="M3673" s="101">
        <f>IF(ISNUMBER(jaar_zip[[#This Row],[etmaaltemperatuur]]),IF(jaar_zip[[#This Row],[etmaaltemperatuur]]&lt;stookgrens,stookgrens-jaar_zip[[#This Row],[etmaaltemperatuur]],0),"")</f>
        <v>16.399999999999999</v>
      </c>
      <c r="N3673" s="101">
        <f>IF(ISNUMBER(jaar_zip[[#This Row],[graaddagen]]),IF(OR(MONTH(jaar_zip[[#This Row],[Datum]])=1,MONTH(jaar_zip[[#This Row],[Datum]])=2,MONTH(jaar_zip[[#This Row],[Datum]])=11,MONTH(jaar_zip[[#This Row],[Datum]])=12),1.1,IF(OR(MONTH(jaar_zip[[#This Row],[Datum]])=3,MONTH(jaar_zip[[#This Row],[Datum]])=10),1,0.8))*jaar_zip[[#This Row],[graaddagen]],"")</f>
        <v>18.04</v>
      </c>
      <c r="O3673" s="101">
        <f>IF(ISNUMBER(jaar_zip[[#This Row],[etmaaltemperatuur]]),IF(jaar_zip[[#This Row],[etmaaltemperatuur]]&gt;stookgrens,jaar_zip[[#This Row],[etmaaltemperatuur]]-stookgrens,0),"")</f>
        <v>0</v>
      </c>
    </row>
    <row r="3674" spans="1:15" x14ac:dyDescent="0.3">
      <c r="A3674">
        <v>375</v>
      </c>
      <c r="B3674">
        <v>20240113</v>
      </c>
      <c r="C3674">
        <v>4.4000000000000004</v>
      </c>
      <c r="D3674">
        <v>2.6</v>
      </c>
      <c r="E3674">
        <v>48</v>
      </c>
      <c r="F3674">
        <v>-0.1</v>
      </c>
      <c r="G3674">
        <v>1022.3</v>
      </c>
      <c r="H3674">
        <v>94</v>
      </c>
      <c r="I3674" s="101" t="s">
        <v>42</v>
      </c>
      <c r="J3674" s="1">
        <f>DATEVALUE(RIGHT(jaar_zip[[#This Row],[YYYYMMDD]],2)&amp;"-"&amp;MID(jaar_zip[[#This Row],[YYYYMMDD]],5,2)&amp;"-"&amp;LEFT(jaar_zip[[#This Row],[YYYYMMDD]],4))</f>
        <v>45304</v>
      </c>
      <c r="K3674" s="101" t="str">
        <f>IF(AND(VALUE(MONTH(jaar_zip[[#This Row],[Datum]]))=1,VALUE(WEEKNUM(jaar_zip[[#This Row],[Datum]],21))&gt;51),RIGHT(YEAR(jaar_zip[[#This Row],[Datum]])-1,2),RIGHT(YEAR(jaar_zip[[#This Row],[Datum]]),2))&amp;"-"&amp; TEXT(WEEKNUM(jaar_zip[[#This Row],[Datum]],21),"00")</f>
        <v>24-02</v>
      </c>
      <c r="L3674" s="101">
        <f>MONTH(jaar_zip[[#This Row],[Datum]])</f>
        <v>1</v>
      </c>
      <c r="M3674" s="101">
        <f>IF(ISNUMBER(jaar_zip[[#This Row],[etmaaltemperatuur]]),IF(jaar_zip[[#This Row],[etmaaltemperatuur]]&lt;stookgrens,stookgrens-jaar_zip[[#This Row],[etmaaltemperatuur]],0),"")</f>
        <v>15.4</v>
      </c>
      <c r="N3674" s="101">
        <f>IF(ISNUMBER(jaar_zip[[#This Row],[graaddagen]]),IF(OR(MONTH(jaar_zip[[#This Row],[Datum]])=1,MONTH(jaar_zip[[#This Row],[Datum]])=2,MONTH(jaar_zip[[#This Row],[Datum]])=11,MONTH(jaar_zip[[#This Row],[Datum]])=12),1.1,IF(OR(MONTH(jaar_zip[[#This Row],[Datum]])=3,MONTH(jaar_zip[[#This Row],[Datum]])=10),1,0.8))*jaar_zip[[#This Row],[graaddagen]],"")</f>
        <v>16.940000000000001</v>
      </c>
      <c r="O3674" s="101">
        <f>IF(ISNUMBER(jaar_zip[[#This Row],[etmaaltemperatuur]]),IF(jaar_zip[[#This Row],[etmaaltemperatuur]]&gt;stookgrens,jaar_zip[[#This Row],[etmaaltemperatuur]]-stookgrens,0),"")</f>
        <v>0</v>
      </c>
    </row>
    <row r="3675" spans="1:15" x14ac:dyDescent="0.3">
      <c r="A3675">
        <v>375</v>
      </c>
      <c r="B3675">
        <v>20240114</v>
      </c>
      <c r="C3675">
        <v>5.7</v>
      </c>
      <c r="D3675">
        <v>1.2</v>
      </c>
      <c r="E3675">
        <v>76</v>
      </c>
      <c r="F3675">
        <v>3.6</v>
      </c>
      <c r="G3675">
        <v>1009.4</v>
      </c>
      <c r="H3675">
        <v>96</v>
      </c>
      <c r="I3675" s="101" t="s">
        <v>42</v>
      </c>
      <c r="J3675" s="1">
        <f>DATEVALUE(RIGHT(jaar_zip[[#This Row],[YYYYMMDD]],2)&amp;"-"&amp;MID(jaar_zip[[#This Row],[YYYYMMDD]],5,2)&amp;"-"&amp;LEFT(jaar_zip[[#This Row],[YYYYMMDD]],4))</f>
        <v>45305</v>
      </c>
      <c r="K3675" s="101" t="str">
        <f>IF(AND(VALUE(MONTH(jaar_zip[[#This Row],[Datum]]))=1,VALUE(WEEKNUM(jaar_zip[[#This Row],[Datum]],21))&gt;51),RIGHT(YEAR(jaar_zip[[#This Row],[Datum]])-1,2),RIGHT(YEAR(jaar_zip[[#This Row],[Datum]]),2))&amp;"-"&amp; TEXT(WEEKNUM(jaar_zip[[#This Row],[Datum]],21),"00")</f>
        <v>24-02</v>
      </c>
      <c r="L3675" s="101">
        <f>MONTH(jaar_zip[[#This Row],[Datum]])</f>
        <v>1</v>
      </c>
      <c r="M3675" s="101">
        <f>IF(ISNUMBER(jaar_zip[[#This Row],[etmaaltemperatuur]]),IF(jaar_zip[[#This Row],[etmaaltemperatuur]]&lt;stookgrens,stookgrens-jaar_zip[[#This Row],[etmaaltemperatuur]],0),"")</f>
        <v>16.8</v>
      </c>
      <c r="N3675" s="101">
        <f>IF(ISNUMBER(jaar_zip[[#This Row],[graaddagen]]),IF(OR(MONTH(jaar_zip[[#This Row],[Datum]])=1,MONTH(jaar_zip[[#This Row],[Datum]])=2,MONTH(jaar_zip[[#This Row],[Datum]])=11,MONTH(jaar_zip[[#This Row],[Datum]])=12),1.1,IF(OR(MONTH(jaar_zip[[#This Row],[Datum]])=3,MONTH(jaar_zip[[#This Row],[Datum]])=10),1,0.8))*jaar_zip[[#This Row],[graaddagen]],"")</f>
        <v>18.480000000000004</v>
      </c>
      <c r="O3675" s="101">
        <f>IF(ISNUMBER(jaar_zip[[#This Row],[etmaaltemperatuur]]),IF(jaar_zip[[#This Row],[etmaaltemperatuur]]&gt;stookgrens,jaar_zip[[#This Row],[etmaaltemperatuur]]-stookgrens,0),"")</f>
        <v>0</v>
      </c>
    </row>
    <row r="3676" spans="1:15" x14ac:dyDescent="0.3">
      <c r="A3676">
        <v>375</v>
      </c>
      <c r="B3676">
        <v>20240115</v>
      </c>
      <c r="C3676">
        <v>4.3</v>
      </c>
      <c r="D3676">
        <v>0.5</v>
      </c>
      <c r="E3676">
        <v>254</v>
      </c>
      <c r="F3676">
        <v>4.7</v>
      </c>
      <c r="G3676">
        <v>1004.4</v>
      </c>
      <c r="H3676">
        <v>94</v>
      </c>
      <c r="I3676" s="101" t="s">
        <v>42</v>
      </c>
      <c r="J3676" s="1">
        <f>DATEVALUE(RIGHT(jaar_zip[[#This Row],[YYYYMMDD]],2)&amp;"-"&amp;MID(jaar_zip[[#This Row],[YYYYMMDD]],5,2)&amp;"-"&amp;LEFT(jaar_zip[[#This Row],[YYYYMMDD]],4))</f>
        <v>45306</v>
      </c>
      <c r="K3676" s="101" t="str">
        <f>IF(AND(VALUE(MONTH(jaar_zip[[#This Row],[Datum]]))=1,VALUE(WEEKNUM(jaar_zip[[#This Row],[Datum]],21))&gt;51),RIGHT(YEAR(jaar_zip[[#This Row],[Datum]])-1,2),RIGHT(YEAR(jaar_zip[[#This Row],[Datum]]),2))&amp;"-"&amp; TEXT(WEEKNUM(jaar_zip[[#This Row],[Datum]],21),"00")</f>
        <v>24-03</v>
      </c>
      <c r="L3676" s="101">
        <f>MONTH(jaar_zip[[#This Row],[Datum]])</f>
        <v>1</v>
      </c>
      <c r="M3676" s="101">
        <f>IF(ISNUMBER(jaar_zip[[#This Row],[etmaaltemperatuur]]),IF(jaar_zip[[#This Row],[etmaaltemperatuur]]&lt;stookgrens,stookgrens-jaar_zip[[#This Row],[etmaaltemperatuur]],0),"")</f>
        <v>17.5</v>
      </c>
      <c r="N3676" s="101">
        <f>IF(ISNUMBER(jaar_zip[[#This Row],[graaddagen]]),IF(OR(MONTH(jaar_zip[[#This Row],[Datum]])=1,MONTH(jaar_zip[[#This Row],[Datum]])=2,MONTH(jaar_zip[[#This Row],[Datum]])=11,MONTH(jaar_zip[[#This Row],[Datum]])=12),1.1,IF(OR(MONTH(jaar_zip[[#This Row],[Datum]])=3,MONTH(jaar_zip[[#This Row],[Datum]])=10),1,0.8))*jaar_zip[[#This Row],[graaddagen]],"")</f>
        <v>19.25</v>
      </c>
      <c r="O3676" s="101">
        <f>IF(ISNUMBER(jaar_zip[[#This Row],[etmaaltemperatuur]]),IF(jaar_zip[[#This Row],[etmaaltemperatuur]]&gt;stookgrens,jaar_zip[[#This Row],[etmaaltemperatuur]]-stookgrens,0),"")</f>
        <v>0</v>
      </c>
    </row>
    <row r="3677" spans="1:15" x14ac:dyDescent="0.3">
      <c r="A3677">
        <v>375</v>
      </c>
      <c r="B3677">
        <v>20240116</v>
      </c>
      <c r="C3677">
        <v>4.4000000000000004</v>
      </c>
      <c r="D3677">
        <v>-0.6</v>
      </c>
      <c r="E3677">
        <v>469</v>
      </c>
      <c r="F3677">
        <v>0.1</v>
      </c>
      <c r="G3677">
        <v>1007.6</v>
      </c>
      <c r="H3677">
        <v>84</v>
      </c>
      <c r="I3677" s="101" t="s">
        <v>42</v>
      </c>
      <c r="J3677" s="1">
        <f>DATEVALUE(RIGHT(jaar_zip[[#This Row],[YYYYMMDD]],2)&amp;"-"&amp;MID(jaar_zip[[#This Row],[YYYYMMDD]],5,2)&amp;"-"&amp;LEFT(jaar_zip[[#This Row],[YYYYMMDD]],4))</f>
        <v>45307</v>
      </c>
      <c r="K3677" s="101" t="str">
        <f>IF(AND(VALUE(MONTH(jaar_zip[[#This Row],[Datum]]))=1,VALUE(WEEKNUM(jaar_zip[[#This Row],[Datum]],21))&gt;51),RIGHT(YEAR(jaar_zip[[#This Row],[Datum]])-1,2),RIGHT(YEAR(jaar_zip[[#This Row],[Datum]]),2))&amp;"-"&amp; TEXT(WEEKNUM(jaar_zip[[#This Row],[Datum]],21),"00")</f>
        <v>24-03</v>
      </c>
      <c r="L3677" s="101">
        <f>MONTH(jaar_zip[[#This Row],[Datum]])</f>
        <v>1</v>
      </c>
      <c r="M3677" s="101">
        <f>IF(ISNUMBER(jaar_zip[[#This Row],[etmaaltemperatuur]]),IF(jaar_zip[[#This Row],[etmaaltemperatuur]]&lt;stookgrens,stookgrens-jaar_zip[[#This Row],[etmaaltemperatuur]],0),"")</f>
        <v>18.600000000000001</v>
      </c>
      <c r="N3677" s="101">
        <f>IF(ISNUMBER(jaar_zip[[#This Row],[graaddagen]]),IF(OR(MONTH(jaar_zip[[#This Row],[Datum]])=1,MONTH(jaar_zip[[#This Row],[Datum]])=2,MONTH(jaar_zip[[#This Row],[Datum]])=11,MONTH(jaar_zip[[#This Row],[Datum]])=12),1.1,IF(OR(MONTH(jaar_zip[[#This Row],[Datum]])=3,MONTH(jaar_zip[[#This Row],[Datum]])=10),1,0.8))*jaar_zip[[#This Row],[graaddagen]],"")</f>
        <v>20.460000000000004</v>
      </c>
      <c r="O3677" s="101">
        <f>IF(ISNUMBER(jaar_zip[[#This Row],[etmaaltemperatuur]]),IF(jaar_zip[[#This Row],[etmaaltemperatuur]]&gt;stookgrens,jaar_zip[[#This Row],[etmaaltemperatuur]]-stookgrens,0),"")</f>
        <v>0</v>
      </c>
    </row>
    <row r="3678" spans="1:15" x14ac:dyDescent="0.3">
      <c r="A3678">
        <v>375</v>
      </c>
      <c r="B3678">
        <v>20240117</v>
      </c>
      <c r="C3678">
        <v>1.8</v>
      </c>
      <c r="D3678">
        <v>-2.1</v>
      </c>
      <c r="E3678">
        <v>178</v>
      </c>
      <c r="F3678">
        <v>0</v>
      </c>
      <c r="G3678">
        <v>993.3</v>
      </c>
      <c r="H3678">
        <v>83</v>
      </c>
      <c r="I3678" s="101" t="s">
        <v>42</v>
      </c>
      <c r="J3678" s="1">
        <f>DATEVALUE(RIGHT(jaar_zip[[#This Row],[YYYYMMDD]],2)&amp;"-"&amp;MID(jaar_zip[[#This Row],[YYYYMMDD]],5,2)&amp;"-"&amp;LEFT(jaar_zip[[#This Row],[YYYYMMDD]],4))</f>
        <v>45308</v>
      </c>
      <c r="K3678" s="101" t="str">
        <f>IF(AND(VALUE(MONTH(jaar_zip[[#This Row],[Datum]]))=1,VALUE(WEEKNUM(jaar_zip[[#This Row],[Datum]],21))&gt;51),RIGHT(YEAR(jaar_zip[[#This Row],[Datum]])-1,2),RIGHT(YEAR(jaar_zip[[#This Row],[Datum]]),2))&amp;"-"&amp; TEXT(WEEKNUM(jaar_zip[[#This Row],[Datum]],21),"00")</f>
        <v>24-03</v>
      </c>
      <c r="L3678" s="101">
        <f>MONTH(jaar_zip[[#This Row],[Datum]])</f>
        <v>1</v>
      </c>
      <c r="M3678" s="101">
        <f>IF(ISNUMBER(jaar_zip[[#This Row],[etmaaltemperatuur]]),IF(jaar_zip[[#This Row],[etmaaltemperatuur]]&lt;stookgrens,stookgrens-jaar_zip[[#This Row],[etmaaltemperatuur]],0),"")</f>
        <v>20.100000000000001</v>
      </c>
      <c r="N3678" s="101">
        <f>IF(ISNUMBER(jaar_zip[[#This Row],[graaddagen]]),IF(OR(MONTH(jaar_zip[[#This Row],[Datum]])=1,MONTH(jaar_zip[[#This Row],[Datum]])=2,MONTH(jaar_zip[[#This Row],[Datum]])=11,MONTH(jaar_zip[[#This Row],[Datum]])=12),1.1,IF(OR(MONTH(jaar_zip[[#This Row],[Datum]])=3,MONTH(jaar_zip[[#This Row],[Datum]])=10),1,0.8))*jaar_zip[[#This Row],[graaddagen]],"")</f>
        <v>22.110000000000003</v>
      </c>
      <c r="O3678" s="101">
        <f>IF(ISNUMBER(jaar_zip[[#This Row],[etmaaltemperatuur]]),IF(jaar_zip[[#This Row],[etmaaltemperatuur]]&gt;stookgrens,jaar_zip[[#This Row],[etmaaltemperatuur]]-stookgrens,0),"")</f>
        <v>0</v>
      </c>
    </row>
    <row r="3679" spans="1:15" x14ac:dyDescent="0.3">
      <c r="A3679">
        <v>375</v>
      </c>
      <c r="B3679">
        <v>20240118</v>
      </c>
      <c r="C3679">
        <v>1.9</v>
      </c>
      <c r="D3679">
        <v>-1.1000000000000001</v>
      </c>
      <c r="E3679">
        <v>622</v>
      </c>
      <c r="F3679">
        <v>0</v>
      </c>
      <c r="G3679">
        <v>1003</v>
      </c>
      <c r="H3679">
        <v>88</v>
      </c>
      <c r="I3679" s="101" t="s">
        <v>42</v>
      </c>
      <c r="J3679" s="1">
        <f>DATEVALUE(RIGHT(jaar_zip[[#This Row],[YYYYMMDD]],2)&amp;"-"&amp;MID(jaar_zip[[#This Row],[YYYYMMDD]],5,2)&amp;"-"&amp;LEFT(jaar_zip[[#This Row],[YYYYMMDD]],4))</f>
        <v>45309</v>
      </c>
      <c r="K3679" s="101" t="str">
        <f>IF(AND(VALUE(MONTH(jaar_zip[[#This Row],[Datum]]))=1,VALUE(WEEKNUM(jaar_zip[[#This Row],[Datum]],21))&gt;51),RIGHT(YEAR(jaar_zip[[#This Row],[Datum]])-1,2),RIGHT(YEAR(jaar_zip[[#This Row],[Datum]]),2))&amp;"-"&amp; TEXT(WEEKNUM(jaar_zip[[#This Row],[Datum]],21),"00")</f>
        <v>24-03</v>
      </c>
      <c r="L3679" s="101">
        <f>MONTH(jaar_zip[[#This Row],[Datum]])</f>
        <v>1</v>
      </c>
      <c r="M3679" s="101">
        <f>IF(ISNUMBER(jaar_zip[[#This Row],[etmaaltemperatuur]]),IF(jaar_zip[[#This Row],[etmaaltemperatuur]]&lt;stookgrens,stookgrens-jaar_zip[[#This Row],[etmaaltemperatuur]],0),"")</f>
        <v>19.100000000000001</v>
      </c>
      <c r="N3679" s="101">
        <f>IF(ISNUMBER(jaar_zip[[#This Row],[graaddagen]]),IF(OR(MONTH(jaar_zip[[#This Row],[Datum]])=1,MONTH(jaar_zip[[#This Row],[Datum]])=2,MONTH(jaar_zip[[#This Row],[Datum]])=11,MONTH(jaar_zip[[#This Row],[Datum]])=12),1.1,IF(OR(MONTH(jaar_zip[[#This Row],[Datum]])=3,MONTH(jaar_zip[[#This Row],[Datum]])=10),1,0.8))*jaar_zip[[#This Row],[graaddagen]],"")</f>
        <v>21.01</v>
      </c>
      <c r="O3679" s="101">
        <f>IF(ISNUMBER(jaar_zip[[#This Row],[etmaaltemperatuur]]),IF(jaar_zip[[#This Row],[etmaaltemperatuur]]&gt;stookgrens,jaar_zip[[#This Row],[etmaaltemperatuur]]-stookgrens,0),"")</f>
        <v>0</v>
      </c>
    </row>
    <row r="3680" spans="1:15" x14ac:dyDescent="0.3">
      <c r="A3680">
        <v>375</v>
      </c>
      <c r="B3680">
        <v>20240119</v>
      </c>
      <c r="C3680">
        <v>4.3</v>
      </c>
      <c r="D3680">
        <v>-1.4</v>
      </c>
      <c r="E3680">
        <v>538</v>
      </c>
      <c r="F3680">
        <v>0.6</v>
      </c>
      <c r="G3680">
        <v>1020.8</v>
      </c>
      <c r="H3680">
        <v>91</v>
      </c>
      <c r="I3680" s="101" t="s">
        <v>42</v>
      </c>
      <c r="J3680" s="1">
        <f>DATEVALUE(RIGHT(jaar_zip[[#This Row],[YYYYMMDD]],2)&amp;"-"&amp;MID(jaar_zip[[#This Row],[YYYYMMDD]],5,2)&amp;"-"&amp;LEFT(jaar_zip[[#This Row],[YYYYMMDD]],4))</f>
        <v>45310</v>
      </c>
      <c r="K3680" s="101" t="str">
        <f>IF(AND(VALUE(MONTH(jaar_zip[[#This Row],[Datum]]))=1,VALUE(WEEKNUM(jaar_zip[[#This Row],[Datum]],21))&gt;51),RIGHT(YEAR(jaar_zip[[#This Row],[Datum]])-1,2),RIGHT(YEAR(jaar_zip[[#This Row],[Datum]]),2))&amp;"-"&amp; TEXT(WEEKNUM(jaar_zip[[#This Row],[Datum]],21),"00")</f>
        <v>24-03</v>
      </c>
      <c r="L3680" s="101">
        <f>MONTH(jaar_zip[[#This Row],[Datum]])</f>
        <v>1</v>
      </c>
      <c r="M3680" s="101">
        <f>IF(ISNUMBER(jaar_zip[[#This Row],[etmaaltemperatuur]]),IF(jaar_zip[[#This Row],[etmaaltemperatuur]]&lt;stookgrens,stookgrens-jaar_zip[[#This Row],[etmaaltemperatuur]],0),"")</f>
        <v>19.399999999999999</v>
      </c>
      <c r="N3680" s="101">
        <f>IF(ISNUMBER(jaar_zip[[#This Row],[graaddagen]]),IF(OR(MONTH(jaar_zip[[#This Row],[Datum]])=1,MONTH(jaar_zip[[#This Row],[Datum]])=2,MONTH(jaar_zip[[#This Row],[Datum]])=11,MONTH(jaar_zip[[#This Row],[Datum]])=12),1.1,IF(OR(MONTH(jaar_zip[[#This Row],[Datum]])=3,MONTH(jaar_zip[[#This Row],[Datum]])=10),1,0.8))*jaar_zip[[#This Row],[graaddagen]],"")</f>
        <v>21.34</v>
      </c>
      <c r="O3680" s="101">
        <f>IF(ISNUMBER(jaar_zip[[#This Row],[etmaaltemperatuur]]),IF(jaar_zip[[#This Row],[etmaaltemperatuur]]&gt;stookgrens,jaar_zip[[#This Row],[etmaaltemperatuur]]-stookgrens,0),"")</f>
        <v>0</v>
      </c>
    </row>
    <row r="3681" spans="1:15" x14ac:dyDescent="0.3">
      <c r="A3681">
        <v>375</v>
      </c>
      <c r="B3681">
        <v>20240120</v>
      </c>
      <c r="C3681">
        <v>4.5999999999999996</v>
      </c>
      <c r="D3681">
        <v>-0.9</v>
      </c>
      <c r="E3681">
        <v>401</v>
      </c>
      <c r="F3681">
        <v>0</v>
      </c>
      <c r="G3681">
        <v>1027.7</v>
      </c>
      <c r="H3681">
        <v>82</v>
      </c>
      <c r="I3681" s="101" t="s">
        <v>42</v>
      </c>
      <c r="J3681" s="1">
        <f>DATEVALUE(RIGHT(jaar_zip[[#This Row],[YYYYMMDD]],2)&amp;"-"&amp;MID(jaar_zip[[#This Row],[YYYYMMDD]],5,2)&amp;"-"&amp;LEFT(jaar_zip[[#This Row],[YYYYMMDD]],4))</f>
        <v>45311</v>
      </c>
      <c r="K3681" s="101" t="str">
        <f>IF(AND(VALUE(MONTH(jaar_zip[[#This Row],[Datum]]))=1,VALUE(WEEKNUM(jaar_zip[[#This Row],[Datum]],21))&gt;51),RIGHT(YEAR(jaar_zip[[#This Row],[Datum]])-1,2),RIGHT(YEAR(jaar_zip[[#This Row],[Datum]]),2))&amp;"-"&amp; TEXT(WEEKNUM(jaar_zip[[#This Row],[Datum]],21),"00")</f>
        <v>24-03</v>
      </c>
      <c r="L3681" s="101">
        <f>MONTH(jaar_zip[[#This Row],[Datum]])</f>
        <v>1</v>
      </c>
      <c r="M3681" s="101">
        <f>IF(ISNUMBER(jaar_zip[[#This Row],[etmaaltemperatuur]]),IF(jaar_zip[[#This Row],[etmaaltemperatuur]]&lt;stookgrens,stookgrens-jaar_zip[[#This Row],[etmaaltemperatuur]],0),"")</f>
        <v>18.899999999999999</v>
      </c>
      <c r="N3681" s="101">
        <f>IF(ISNUMBER(jaar_zip[[#This Row],[graaddagen]]),IF(OR(MONTH(jaar_zip[[#This Row],[Datum]])=1,MONTH(jaar_zip[[#This Row],[Datum]])=2,MONTH(jaar_zip[[#This Row],[Datum]])=11,MONTH(jaar_zip[[#This Row],[Datum]])=12),1.1,IF(OR(MONTH(jaar_zip[[#This Row],[Datum]])=3,MONTH(jaar_zip[[#This Row],[Datum]])=10),1,0.8))*jaar_zip[[#This Row],[graaddagen]],"")</f>
        <v>20.79</v>
      </c>
      <c r="O3681" s="101">
        <f>IF(ISNUMBER(jaar_zip[[#This Row],[etmaaltemperatuur]]),IF(jaar_zip[[#This Row],[etmaaltemperatuur]]&gt;stookgrens,jaar_zip[[#This Row],[etmaaltemperatuur]]-stookgrens,0),"")</f>
        <v>0</v>
      </c>
    </row>
    <row r="3682" spans="1:15" x14ac:dyDescent="0.3">
      <c r="A3682">
        <v>375</v>
      </c>
      <c r="B3682">
        <v>20240121</v>
      </c>
      <c r="C3682">
        <v>7.3</v>
      </c>
      <c r="D3682">
        <v>3.5</v>
      </c>
      <c r="E3682">
        <v>199</v>
      </c>
      <c r="F3682">
        <v>-0.1</v>
      </c>
      <c r="G3682">
        <v>1018.3</v>
      </c>
      <c r="H3682">
        <v>72</v>
      </c>
      <c r="I3682" s="101" t="s">
        <v>42</v>
      </c>
      <c r="J3682" s="1">
        <f>DATEVALUE(RIGHT(jaar_zip[[#This Row],[YYYYMMDD]],2)&amp;"-"&amp;MID(jaar_zip[[#This Row],[YYYYMMDD]],5,2)&amp;"-"&amp;LEFT(jaar_zip[[#This Row],[YYYYMMDD]],4))</f>
        <v>45312</v>
      </c>
      <c r="K3682" s="101" t="str">
        <f>IF(AND(VALUE(MONTH(jaar_zip[[#This Row],[Datum]]))=1,VALUE(WEEKNUM(jaar_zip[[#This Row],[Datum]],21))&gt;51),RIGHT(YEAR(jaar_zip[[#This Row],[Datum]])-1,2),RIGHT(YEAR(jaar_zip[[#This Row],[Datum]]),2))&amp;"-"&amp; TEXT(WEEKNUM(jaar_zip[[#This Row],[Datum]],21),"00")</f>
        <v>24-03</v>
      </c>
      <c r="L3682" s="101">
        <f>MONTH(jaar_zip[[#This Row],[Datum]])</f>
        <v>1</v>
      </c>
      <c r="M3682" s="101">
        <f>IF(ISNUMBER(jaar_zip[[#This Row],[etmaaltemperatuur]]),IF(jaar_zip[[#This Row],[etmaaltemperatuur]]&lt;stookgrens,stookgrens-jaar_zip[[#This Row],[etmaaltemperatuur]],0),"")</f>
        <v>14.5</v>
      </c>
      <c r="N3682" s="101">
        <f>IF(ISNUMBER(jaar_zip[[#This Row],[graaddagen]]),IF(OR(MONTH(jaar_zip[[#This Row],[Datum]])=1,MONTH(jaar_zip[[#This Row],[Datum]])=2,MONTH(jaar_zip[[#This Row],[Datum]])=11,MONTH(jaar_zip[[#This Row],[Datum]])=12),1.1,IF(OR(MONTH(jaar_zip[[#This Row],[Datum]])=3,MONTH(jaar_zip[[#This Row],[Datum]])=10),1,0.8))*jaar_zip[[#This Row],[graaddagen]],"")</f>
        <v>15.950000000000001</v>
      </c>
      <c r="O3682" s="101">
        <f>IF(ISNUMBER(jaar_zip[[#This Row],[etmaaltemperatuur]]),IF(jaar_zip[[#This Row],[etmaaltemperatuur]]&gt;stookgrens,jaar_zip[[#This Row],[etmaaltemperatuur]]-stookgrens,0),"")</f>
        <v>0</v>
      </c>
    </row>
    <row r="3683" spans="1:15" x14ac:dyDescent="0.3">
      <c r="A3683">
        <v>375</v>
      </c>
      <c r="B3683">
        <v>20240122</v>
      </c>
      <c r="C3683">
        <v>9.3000000000000007</v>
      </c>
      <c r="D3683">
        <v>9.6999999999999993</v>
      </c>
      <c r="E3683">
        <v>246</v>
      </c>
      <c r="F3683">
        <v>7.9</v>
      </c>
      <c r="G3683">
        <v>1009.1</v>
      </c>
      <c r="H3683">
        <v>80</v>
      </c>
      <c r="I3683" s="101" t="s">
        <v>42</v>
      </c>
      <c r="J3683" s="1">
        <f>DATEVALUE(RIGHT(jaar_zip[[#This Row],[YYYYMMDD]],2)&amp;"-"&amp;MID(jaar_zip[[#This Row],[YYYYMMDD]],5,2)&amp;"-"&amp;LEFT(jaar_zip[[#This Row],[YYYYMMDD]],4))</f>
        <v>45313</v>
      </c>
      <c r="K3683" s="101" t="str">
        <f>IF(AND(VALUE(MONTH(jaar_zip[[#This Row],[Datum]]))=1,VALUE(WEEKNUM(jaar_zip[[#This Row],[Datum]],21))&gt;51),RIGHT(YEAR(jaar_zip[[#This Row],[Datum]])-1,2),RIGHT(YEAR(jaar_zip[[#This Row],[Datum]]),2))&amp;"-"&amp; TEXT(WEEKNUM(jaar_zip[[#This Row],[Datum]],21),"00")</f>
        <v>24-04</v>
      </c>
      <c r="L3683" s="101">
        <f>MONTH(jaar_zip[[#This Row],[Datum]])</f>
        <v>1</v>
      </c>
      <c r="M3683" s="101">
        <f>IF(ISNUMBER(jaar_zip[[#This Row],[etmaaltemperatuur]]),IF(jaar_zip[[#This Row],[etmaaltemperatuur]]&lt;stookgrens,stookgrens-jaar_zip[[#This Row],[etmaaltemperatuur]],0),"")</f>
        <v>8.3000000000000007</v>
      </c>
      <c r="N3683" s="101">
        <f>IF(ISNUMBER(jaar_zip[[#This Row],[graaddagen]]),IF(OR(MONTH(jaar_zip[[#This Row],[Datum]])=1,MONTH(jaar_zip[[#This Row],[Datum]])=2,MONTH(jaar_zip[[#This Row],[Datum]])=11,MONTH(jaar_zip[[#This Row],[Datum]])=12),1.1,IF(OR(MONTH(jaar_zip[[#This Row],[Datum]])=3,MONTH(jaar_zip[[#This Row],[Datum]])=10),1,0.8))*jaar_zip[[#This Row],[graaddagen]],"")</f>
        <v>9.1300000000000008</v>
      </c>
      <c r="O3683" s="101">
        <f>IF(ISNUMBER(jaar_zip[[#This Row],[etmaaltemperatuur]]),IF(jaar_zip[[#This Row],[etmaaltemperatuur]]&gt;stookgrens,jaar_zip[[#This Row],[etmaaltemperatuur]]-stookgrens,0),"")</f>
        <v>0</v>
      </c>
    </row>
    <row r="3684" spans="1:15" x14ac:dyDescent="0.3">
      <c r="A3684">
        <v>375</v>
      </c>
      <c r="B3684">
        <v>20240123</v>
      </c>
      <c r="C3684">
        <v>7.8</v>
      </c>
      <c r="D3684">
        <v>8.1</v>
      </c>
      <c r="E3684">
        <v>367</v>
      </c>
      <c r="F3684">
        <v>1.9</v>
      </c>
      <c r="G3684">
        <v>1020.7</v>
      </c>
      <c r="H3684">
        <v>83</v>
      </c>
      <c r="I3684" s="101" t="s">
        <v>42</v>
      </c>
      <c r="J3684" s="1">
        <f>DATEVALUE(RIGHT(jaar_zip[[#This Row],[YYYYMMDD]],2)&amp;"-"&amp;MID(jaar_zip[[#This Row],[YYYYMMDD]],5,2)&amp;"-"&amp;LEFT(jaar_zip[[#This Row],[YYYYMMDD]],4))</f>
        <v>45314</v>
      </c>
      <c r="K3684" s="101" t="str">
        <f>IF(AND(VALUE(MONTH(jaar_zip[[#This Row],[Datum]]))=1,VALUE(WEEKNUM(jaar_zip[[#This Row],[Datum]],21))&gt;51),RIGHT(YEAR(jaar_zip[[#This Row],[Datum]])-1,2),RIGHT(YEAR(jaar_zip[[#This Row],[Datum]]),2))&amp;"-"&amp; TEXT(WEEKNUM(jaar_zip[[#This Row],[Datum]],21),"00")</f>
        <v>24-04</v>
      </c>
      <c r="L3684" s="101">
        <f>MONTH(jaar_zip[[#This Row],[Datum]])</f>
        <v>1</v>
      </c>
      <c r="M3684" s="101">
        <f>IF(ISNUMBER(jaar_zip[[#This Row],[etmaaltemperatuur]]),IF(jaar_zip[[#This Row],[etmaaltemperatuur]]&lt;stookgrens,stookgrens-jaar_zip[[#This Row],[etmaaltemperatuur]],0),"")</f>
        <v>9.9</v>
      </c>
      <c r="N3684" s="101">
        <f>IF(ISNUMBER(jaar_zip[[#This Row],[graaddagen]]),IF(OR(MONTH(jaar_zip[[#This Row],[Datum]])=1,MONTH(jaar_zip[[#This Row],[Datum]])=2,MONTH(jaar_zip[[#This Row],[Datum]])=11,MONTH(jaar_zip[[#This Row],[Datum]])=12),1.1,IF(OR(MONTH(jaar_zip[[#This Row],[Datum]])=3,MONTH(jaar_zip[[#This Row],[Datum]])=10),1,0.8))*jaar_zip[[#This Row],[graaddagen]],"")</f>
        <v>10.89</v>
      </c>
      <c r="O3684" s="101">
        <f>IF(ISNUMBER(jaar_zip[[#This Row],[etmaaltemperatuur]]),IF(jaar_zip[[#This Row],[etmaaltemperatuur]]&gt;stookgrens,jaar_zip[[#This Row],[etmaaltemperatuur]]-stookgrens,0),"")</f>
        <v>0</v>
      </c>
    </row>
    <row r="3685" spans="1:15" x14ac:dyDescent="0.3">
      <c r="A3685">
        <v>375</v>
      </c>
      <c r="B3685">
        <v>20240124</v>
      </c>
      <c r="C3685">
        <v>8.3000000000000007</v>
      </c>
      <c r="D3685">
        <v>10.7</v>
      </c>
      <c r="E3685">
        <v>304</v>
      </c>
      <c r="F3685">
        <v>1.6</v>
      </c>
      <c r="G3685">
        <v>1021.3</v>
      </c>
      <c r="H3685">
        <v>74</v>
      </c>
      <c r="I3685" s="101" t="s">
        <v>42</v>
      </c>
      <c r="J3685" s="1">
        <f>DATEVALUE(RIGHT(jaar_zip[[#This Row],[YYYYMMDD]],2)&amp;"-"&amp;MID(jaar_zip[[#This Row],[YYYYMMDD]],5,2)&amp;"-"&amp;LEFT(jaar_zip[[#This Row],[YYYYMMDD]],4))</f>
        <v>45315</v>
      </c>
      <c r="K3685" s="101" t="str">
        <f>IF(AND(VALUE(MONTH(jaar_zip[[#This Row],[Datum]]))=1,VALUE(WEEKNUM(jaar_zip[[#This Row],[Datum]],21))&gt;51),RIGHT(YEAR(jaar_zip[[#This Row],[Datum]])-1,2),RIGHT(YEAR(jaar_zip[[#This Row],[Datum]]),2))&amp;"-"&amp; TEXT(WEEKNUM(jaar_zip[[#This Row],[Datum]],21),"00")</f>
        <v>24-04</v>
      </c>
      <c r="L3685" s="101">
        <f>MONTH(jaar_zip[[#This Row],[Datum]])</f>
        <v>1</v>
      </c>
      <c r="M3685" s="101">
        <f>IF(ISNUMBER(jaar_zip[[#This Row],[etmaaltemperatuur]]),IF(jaar_zip[[#This Row],[etmaaltemperatuur]]&lt;stookgrens,stookgrens-jaar_zip[[#This Row],[etmaaltemperatuur]],0),"")</f>
        <v>7.3000000000000007</v>
      </c>
      <c r="N3685" s="101">
        <f>IF(ISNUMBER(jaar_zip[[#This Row],[graaddagen]]),IF(OR(MONTH(jaar_zip[[#This Row],[Datum]])=1,MONTH(jaar_zip[[#This Row],[Datum]])=2,MONTH(jaar_zip[[#This Row],[Datum]])=11,MONTH(jaar_zip[[#This Row],[Datum]])=12),1.1,IF(OR(MONTH(jaar_zip[[#This Row],[Datum]])=3,MONTH(jaar_zip[[#This Row],[Datum]])=10),1,0.8))*jaar_zip[[#This Row],[graaddagen]],"")</f>
        <v>8.0300000000000011</v>
      </c>
      <c r="O3685" s="101">
        <f>IF(ISNUMBER(jaar_zip[[#This Row],[etmaaltemperatuur]]),IF(jaar_zip[[#This Row],[etmaaltemperatuur]]&gt;stookgrens,jaar_zip[[#This Row],[etmaaltemperatuur]]-stookgrens,0),"")</f>
        <v>0</v>
      </c>
    </row>
    <row r="3686" spans="1:15" x14ac:dyDescent="0.3">
      <c r="A3686">
        <v>375</v>
      </c>
      <c r="B3686">
        <v>20240125</v>
      </c>
      <c r="C3686">
        <v>3.2</v>
      </c>
      <c r="D3686">
        <v>6.5</v>
      </c>
      <c r="E3686">
        <v>272</v>
      </c>
      <c r="F3686">
        <v>2.7</v>
      </c>
      <c r="G3686">
        <v>1027.4000000000001</v>
      </c>
      <c r="H3686">
        <v>95</v>
      </c>
      <c r="I3686" s="101" t="s">
        <v>42</v>
      </c>
      <c r="J3686" s="1">
        <f>DATEVALUE(RIGHT(jaar_zip[[#This Row],[YYYYMMDD]],2)&amp;"-"&amp;MID(jaar_zip[[#This Row],[YYYYMMDD]],5,2)&amp;"-"&amp;LEFT(jaar_zip[[#This Row],[YYYYMMDD]],4))</f>
        <v>45316</v>
      </c>
      <c r="K3686" s="101" t="str">
        <f>IF(AND(VALUE(MONTH(jaar_zip[[#This Row],[Datum]]))=1,VALUE(WEEKNUM(jaar_zip[[#This Row],[Datum]],21))&gt;51),RIGHT(YEAR(jaar_zip[[#This Row],[Datum]])-1,2),RIGHT(YEAR(jaar_zip[[#This Row],[Datum]]),2))&amp;"-"&amp; TEXT(WEEKNUM(jaar_zip[[#This Row],[Datum]],21),"00")</f>
        <v>24-04</v>
      </c>
      <c r="L3686" s="101">
        <f>MONTH(jaar_zip[[#This Row],[Datum]])</f>
        <v>1</v>
      </c>
      <c r="M3686" s="101">
        <f>IF(ISNUMBER(jaar_zip[[#This Row],[etmaaltemperatuur]]),IF(jaar_zip[[#This Row],[etmaaltemperatuur]]&lt;stookgrens,stookgrens-jaar_zip[[#This Row],[etmaaltemperatuur]],0),"")</f>
        <v>11.5</v>
      </c>
      <c r="N3686" s="101">
        <f>IF(ISNUMBER(jaar_zip[[#This Row],[graaddagen]]),IF(OR(MONTH(jaar_zip[[#This Row],[Datum]])=1,MONTH(jaar_zip[[#This Row],[Datum]])=2,MONTH(jaar_zip[[#This Row],[Datum]])=11,MONTH(jaar_zip[[#This Row],[Datum]])=12),1.1,IF(OR(MONTH(jaar_zip[[#This Row],[Datum]])=3,MONTH(jaar_zip[[#This Row],[Datum]])=10),1,0.8))*jaar_zip[[#This Row],[graaddagen]],"")</f>
        <v>12.65</v>
      </c>
      <c r="O3686" s="101">
        <f>IF(ISNUMBER(jaar_zip[[#This Row],[etmaaltemperatuur]]),IF(jaar_zip[[#This Row],[etmaaltemperatuur]]&gt;stookgrens,jaar_zip[[#This Row],[etmaaltemperatuur]]-stookgrens,0),"")</f>
        <v>0</v>
      </c>
    </row>
    <row r="3687" spans="1:15" x14ac:dyDescent="0.3">
      <c r="A3687">
        <v>375</v>
      </c>
      <c r="B3687">
        <v>20240126</v>
      </c>
      <c r="C3687">
        <v>5.3</v>
      </c>
      <c r="D3687">
        <v>7.2</v>
      </c>
      <c r="E3687">
        <v>347</v>
      </c>
      <c r="F3687">
        <v>3.6</v>
      </c>
      <c r="G3687">
        <v>1026.3</v>
      </c>
      <c r="H3687">
        <v>83</v>
      </c>
      <c r="I3687" s="101" t="s">
        <v>42</v>
      </c>
      <c r="J3687" s="1">
        <f>DATEVALUE(RIGHT(jaar_zip[[#This Row],[YYYYMMDD]],2)&amp;"-"&amp;MID(jaar_zip[[#This Row],[YYYYMMDD]],5,2)&amp;"-"&amp;LEFT(jaar_zip[[#This Row],[YYYYMMDD]],4))</f>
        <v>45317</v>
      </c>
      <c r="K3687" s="101" t="str">
        <f>IF(AND(VALUE(MONTH(jaar_zip[[#This Row],[Datum]]))=1,VALUE(WEEKNUM(jaar_zip[[#This Row],[Datum]],21))&gt;51),RIGHT(YEAR(jaar_zip[[#This Row],[Datum]])-1,2),RIGHT(YEAR(jaar_zip[[#This Row],[Datum]]),2))&amp;"-"&amp; TEXT(WEEKNUM(jaar_zip[[#This Row],[Datum]],21),"00")</f>
        <v>24-04</v>
      </c>
      <c r="L3687" s="101">
        <f>MONTH(jaar_zip[[#This Row],[Datum]])</f>
        <v>1</v>
      </c>
      <c r="M3687" s="101">
        <f>IF(ISNUMBER(jaar_zip[[#This Row],[etmaaltemperatuur]]),IF(jaar_zip[[#This Row],[etmaaltemperatuur]]&lt;stookgrens,stookgrens-jaar_zip[[#This Row],[etmaaltemperatuur]],0),"")</f>
        <v>10.8</v>
      </c>
      <c r="N3687" s="101">
        <f>IF(ISNUMBER(jaar_zip[[#This Row],[graaddagen]]),IF(OR(MONTH(jaar_zip[[#This Row],[Datum]])=1,MONTH(jaar_zip[[#This Row],[Datum]])=2,MONTH(jaar_zip[[#This Row],[Datum]])=11,MONTH(jaar_zip[[#This Row],[Datum]])=12),1.1,IF(OR(MONTH(jaar_zip[[#This Row],[Datum]])=3,MONTH(jaar_zip[[#This Row],[Datum]])=10),1,0.8))*jaar_zip[[#This Row],[graaddagen]],"")</f>
        <v>11.880000000000003</v>
      </c>
      <c r="O3687" s="101">
        <f>IF(ISNUMBER(jaar_zip[[#This Row],[etmaaltemperatuur]]),IF(jaar_zip[[#This Row],[etmaaltemperatuur]]&gt;stookgrens,jaar_zip[[#This Row],[etmaaltemperatuur]]-stookgrens,0),"")</f>
        <v>0</v>
      </c>
    </row>
    <row r="3688" spans="1:15" x14ac:dyDescent="0.3">
      <c r="A3688">
        <v>375</v>
      </c>
      <c r="B3688">
        <v>20240127</v>
      </c>
      <c r="C3688">
        <v>2.8</v>
      </c>
      <c r="D3688">
        <v>1.8</v>
      </c>
      <c r="E3688">
        <v>581</v>
      </c>
      <c r="F3688">
        <v>0</v>
      </c>
      <c r="G3688">
        <v>1035.3</v>
      </c>
      <c r="H3688">
        <v>85</v>
      </c>
      <c r="I3688" s="101" t="s">
        <v>42</v>
      </c>
      <c r="J3688" s="1">
        <f>DATEVALUE(RIGHT(jaar_zip[[#This Row],[YYYYMMDD]],2)&amp;"-"&amp;MID(jaar_zip[[#This Row],[YYYYMMDD]],5,2)&amp;"-"&amp;LEFT(jaar_zip[[#This Row],[YYYYMMDD]],4))</f>
        <v>45318</v>
      </c>
      <c r="K3688" s="101" t="str">
        <f>IF(AND(VALUE(MONTH(jaar_zip[[#This Row],[Datum]]))=1,VALUE(WEEKNUM(jaar_zip[[#This Row],[Datum]],21))&gt;51),RIGHT(YEAR(jaar_zip[[#This Row],[Datum]])-1,2),RIGHT(YEAR(jaar_zip[[#This Row],[Datum]]),2))&amp;"-"&amp; TEXT(WEEKNUM(jaar_zip[[#This Row],[Datum]],21),"00")</f>
        <v>24-04</v>
      </c>
      <c r="L3688" s="101">
        <f>MONTH(jaar_zip[[#This Row],[Datum]])</f>
        <v>1</v>
      </c>
      <c r="M3688" s="101">
        <f>IF(ISNUMBER(jaar_zip[[#This Row],[etmaaltemperatuur]]),IF(jaar_zip[[#This Row],[etmaaltemperatuur]]&lt;stookgrens,stookgrens-jaar_zip[[#This Row],[etmaaltemperatuur]],0),"")</f>
        <v>16.2</v>
      </c>
      <c r="N3688" s="101">
        <f>IF(ISNUMBER(jaar_zip[[#This Row],[graaddagen]]),IF(OR(MONTH(jaar_zip[[#This Row],[Datum]])=1,MONTH(jaar_zip[[#This Row],[Datum]])=2,MONTH(jaar_zip[[#This Row],[Datum]])=11,MONTH(jaar_zip[[#This Row],[Datum]])=12),1.1,IF(OR(MONTH(jaar_zip[[#This Row],[Datum]])=3,MONTH(jaar_zip[[#This Row],[Datum]])=10),1,0.8))*jaar_zip[[#This Row],[graaddagen]],"")</f>
        <v>17.82</v>
      </c>
      <c r="O3688" s="101">
        <f>IF(ISNUMBER(jaar_zip[[#This Row],[etmaaltemperatuur]]),IF(jaar_zip[[#This Row],[etmaaltemperatuur]]&gt;stookgrens,jaar_zip[[#This Row],[etmaaltemperatuur]]-stookgrens,0),"")</f>
        <v>0</v>
      </c>
    </row>
    <row r="3689" spans="1:15" x14ac:dyDescent="0.3">
      <c r="A3689">
        <v>375</v>
      </c>
      <c r="B3689">
        <v>20240128</v>
      </c>
      <c r="C3689">
        <v>2.4</v>
      </c>
      <c r="D3689">
        <v>3.5</v>
      </c>
      <c r="E3689">
        <v>629</v>
      </c>
      <c r="F3689">
        <v>0</v>
      </c>
      <c r="G3689">
        <v>1028.0999999999999</v>
      </c>
      <c r="H3689">
        <v>75</v>
      </c>
      <c r="I3689" s="101" t="s">
        <v>42</v>
      </c>
      <c r="J3689" s="1">
        <f>DATEVALUE(RIGHT(jaar_zip[[#This Row],[YYYYMMDD]],2)&amp;"-"&amp;MID(jaar_zip[[#This Row],[YYYYMMDD]],5,2)&amp;"-"&amp;LEFT(jaar_zip[[#This Row],[YYYYMMDD]],4))</f>
        <v>45319</v>
      </c>
      <c r="K3689" s="101" t="str">
        <f>IF(AND(VALUE(MONTH(jaar_zip[[#This Row],[Datum]]))=1,VALUE(WEEKNUM(jaar_zip[[#This Row],[Datum]],21))&gt;51),RIGHT(YEAR(jaar_zip[[#This Row],[Datum]])-1,2),RIGHT(YEAR(jaar_zip[[#This Row],[Datum]]),2))&amp;"-"&amp; TEXT(WEEKNUM(jaar_zip[[#This Row],[Datum]],21),"00")</f>
        <v>24-04</v>
      </c>
      <c r="L3689" s="101">
        <f>MONTH(jaar_zip[[#This Row],[Datum]])</f>
        <v>1</v>
      </c>
      <c r="M3689" s="101">
        <f>IF(ISNUMBER(jaar_zip[[#This Row],[etmaaltemperatuur]]),IF(jaar_zip[[#This Row],[etmaaltemperatuur]]&lt;stookgrens,stookgrens-jaar_zip[[#This Row],[etmaaltemperatuur]],0),"")</f>
        <v>14.5</v>
      </c>
      <c r="N3689" s="101">
        <f>IF(ISNUMBER(jaar_zip[[#This Row],[graaddagen]]),IF(OR(MONTH(jaar_zip[[#This Row],[Datum]])=1,MONTH(jaar_zip[[#This Row],[Datum]])=2,MONTH(jaar_zip[[#This Row],[Datum]])=11,MONTH(jaar_zip[[#This Row],[Datum]])=12),1.1,IF(OR(MONTH(jaar_zip[[#This Row],[Datum]])=3,MONTH(jaar_zip[[#This Row],[Datum]])=10),1,0.8))*jaar_zip[[#This Row],[graaddagen]],"")</f>
        <v>15.950000000000001</v>
      </c>
      <c r="O3689" s="101">
        <f>IF(ISNUMBER(jaar_zip[[#This Row],[etmaaltemperatuur]]),IF(jaar_zip[[#This Row],[etmaaltemperatuur]]&gt;stookgrens,jaar_zip[[#This Row],[etmaaltemperatuur]]-stookgrens,0),"")</f>
        <v>0</v>
      </c>
    </row>
    <row r="3690" spans="1:15" x14ac:dyDescent="0.3">
      <c r="A3690">
        <v>375</v>
      </c>
      <c r="B3690">
        <v>20240129</v>
      </c>
      <c r="C3690">
        <v>2.6</v>
      </c>
      <c r="D3690">
        <v>7.2</v>
      </c>
      <c r="E3690">
        <v>531</v>
      </c>
      <c r="F3690">
        <v>0</v>
      </c>
      <c r="G3690">
        <v>1026.4000000000001</v>
      </c>
      <c r="H3690">
        <v>79</v>
      </c>
      <c r="I3690" s="101" t="s">
        <v>42</v>
      </c>
      <c r="J3690" s="1">
        <f>DATEVALUE(RIGHT(jaar_zip[[#This Row],[YYYYMMDD]],2)&amp;"-"&amp;MID(jaar_zip[[#This Row],[YYYYMMDD]],5,2)&amp;"-"&amp;LEFT(jaar_zip[[#This Row],[YYYYMMDD]],4))</f>
        <v>45320</v>
      </c>
      <c r="K3690" s="101" t="str">
        <f>IF(AND(VALUE(MONTH(jaar_zip[[#This Row],[Datum]]))=1,VALUE(WEEKNUM(jaar_zip[[#This Row],[Datum]],21))&gt;51),RIGHT(YEAR(jaar_zip[[#This Row],[Datum]])-1,2),RIGHT(YEAR(jaar_zip[[#This Row],[Datum]]),2))&amp;"-"&amp; TEXT(WEEKNUM(jaar_zip[[#This Row],[Datum]],21),"00")</f>
        <v>24-05</v>
      </c>
      <c r="L3690" s="101">
        <f>MONTH(jaar_zip[[#This Row],[Datum]])</f>
        <v>1</v>
      </c>
      <c r="M3690" s="101">
        <f>IF(ISNUMBER(jaar_zip[[#This Row],[etmaaltemperatuur]]),IF(jaar_zip[[#This Row],[etmaaltemperatuur]]&lt;stookgrens,stookgrens-jaar_zip[[#This Row],[etmaaltemperatuur]],0),"")</f>
        <v>10.8</v>
      </c>
      <c r="N3690" s="101">
        <f>IF(ISNUMBER(jaar_zip[[#This Row],[graaddagen]]),IF(OR(MONTH(jaar_zip[[#This Row],[Datum]])=1,MONTH(jaar_zip[[#This Row],[Datum]])=2,MONTH(jaar_zip[[#This Row],[Datum]])=11,MONTH(jaar_zip[[#This Row],[Datum]])=12),1.1,IF(OR(MONTH(jaar_zip[[#This Row],[Datum]])=3,MONTH(jaar_zip[[#This Row],[Datum]])=10),1,0.8))*jaar_zip[[#This Row],[graaddagen]],"")</f>
        <v>11.880000000000003</v>
      </c>
      <c r="O3690" s="101">
        <f>IF(ISNUMBER(jaar_zip[[#This Row],[etmaaltemperatuur]]),IF(jaar_zip[[#This Row],[etmaaltemperatuur]]&gt;stookgrens,jaar_zip[[#This Row],[etmaaltemperatuur]]-stookgrens,0),"")</f>
        <v>0</v>
      </c>
    </row>
    <row r="3691" spans="1:15" x14ac:dyDescent="0.3">
      <c r="A3691">
        <v>375</v>
      </c>
      <c r="B3691">
        <v>20240130</v>
      </c>
      <c r="C3691">
        <v>4</v>
      </c>
      <c r="D3691">
        <v>8.6</v>
      </c>
      <c r="E3691">
        <v>254</v>
      </c>
      <c r="F3691">
        <v>0.7</v>
      </c>
      <c r="G3691">
        <v>1028.5</v>
      </c>
      <c r="H3691">
        <v>85</v>
      </c>
      <c r="I3691" s="101" t="s">
        <v>42</v>
      </c>
      <c r="J3691" s="1">
        <f>DATEVALUE(RIGHT(jaar_zip[[#This Row],[YYYYMMDD]],2)&amp;"-"&amp;MID(jaar_zip[[#This Row],[YYYYMMDD]],5,2)&amp;"-"&amp;LEFT(jaar_zip[[#This Row],[YYYYMMDD]],4))</f>
        <v>45321</v>
      </c>
      <c r="K3691" s="101" t="str">
        <f>IF(AND(VALUE(MONTH(jaar_zip[[#This Row],[Datum]]))=1,VALUE(WEEKNUM(jaar_zip[[#This Row],[Datum]],21))&gt;51),RIGHT(YEAR(jaar_zip[[#This Row],[Datum]])-1,2),RIGHT(YEAR(jaar_zip[[#This Row],[Datum]]),2))&amp;"-"&amp; TEXT(WEEKNUM(jaar_zip[[#This Row],[Datum]],21),"00")</f>
        <v>24-05</v>
      </c>
      <c r="L3691" s="101">
        <f>MONTH(jaar_zip[[#This Row],[Datum]])</f>
        <v>1</v>
      </c>
      <c r="M3691" s="101">
        <f>IF(ISNUMBER(jaar_zip[[#This Row],[etmaaltemperatuur]]),IF(jaar_zip[[#This Row],[etmaaltemperatuur]]&lt;stookgrens,stookgrens-jaar_zip[[#This Row],[etmaaltemperatuur]],0),"")</f>
        <v>9.4</v>
      </c>
      <c r="N3691" s="101">
        <f>IF(ISNUMBER(jaar_zip[[#This Row],[graaddagen]]),IF(OR(MONTH(jaar_zip[[#This Row],[Datum]])=1,MONTH(jaar_zip[[#This Row],[Datum]])=2,MONTH(jaar_zip[[#This Row],[Datum]])=11,MONTH(jaar_zip[[#This Row],[Datum]])=12),1.1,IF(OR(MONTH(jaar_zip[[#This Row],[Datum]])=3,MONTH(jaar_zip[[#This Row],[Datum]])=10),1,0.8))*jaar_zip[[#This Row],[graaddagen]],"")</f>
        <v>10.340000000000002</v>
      </c>
      <c r="O3691" s="101">
        <f>IF(ISNUMBER(jaar_zip[[#This Row],[etmaaltemperatuur]]),IF(jaar_zip[[#This Row],[etmaaltemperatuur]]&gt;stookgrens,jaar_zip[[#This Row],[etmaaltemperatuur]]-stookgrens,0),"")</f>
        <v>0</v>
      </c>
    </row>
    <row r="3692" spans="1:15" x14ac:dyDescent="0.3">
      <c r="A3692">
        <v>375</v>
      </c>
      <c r="B3692">
        <v>20240131</v>
      </c>
      <c r="C3692">
        <v>4.2</v>
      </c>
      <c r="D3692">
        <v>6.5</v>
      </c>
      <c r="E3692">
        <v>159</v>
      </c>
      <c r="F3692">
        <v>0.2</v>
      </c>
      <c r="G3692">
        <v>1030.9000000000001</v>
      </c>
      <c r="H3692">
        <v>84</v>
      </c>
      <c r="I3692" s="101" t="s">
        <v>42</v>
      </c>
      <c r="J3692" s="1">
        <f>DATEVALUE(RIGHT(jaar_zip[[#This Row],[YYYYMMDD]],2)&amp;"-"&amp;MID(jaar_zip[[#This Row],[YYYYMMDD]],5,2)&amp;"-"&amp;LEFT(jaar_zip[[#This Row],[YYYYMMDD]],4))</f>
        <v>45322</v>
      </c>
      <c r="K3692" s="101" t="str">
        <f>IF(AND(VALUE(MONTH(jaar_zip[[#This Row],[Datum]]))=1,VALUE(WEEKNUM(jaar_zip[[#This Row],[Datum]],21))&gt;51),RIGHT(YEAR(jaar_zip[[#This Row],[Datum]])-1,2),RIGHT(YEAR(jaar_zip[[#This Row],[Datum]]),2))&amp;"-"&amp; TEXT(WEEKNUM(jaar_zip[[#This Row],[Datum]],21),"00")</f>
        <v>24-05</v>
      </c>
      <c r="L3692" s="101">
        <f>MONTH(jaar_zip[[#This Row],[Datum]])</f>
        <v>1</v>
      </c>
      <c r="M3692" s="101">
        <f>IF(ISNUMBER(jaar_zip[[#This Row],[etmaaltemperatuur]]),IF(jaar_zip[[#This Row],[etmaaltemperatuur]]&lt;stookgrens,stookgrens-jaar_zip[[#This Row],[etmaaltemperatuur]],0),"")</f>
        <v>11.5</v>
      </c>
      <c r="N3692" s="101">
        <f>IF(ISNUMBER(jaar_zip[[#This Row],[graaddagen]]),IF(OR(MONTH(jaar_zip[[#This Row],[Datum]])=1,MONTH(jaar_zip[[#This Row],[Datum]])=2,MONTH(jaar_zip[[#This Row],[Datum]])=11,MONTH(jaar_zip[[#This Row],[Datum]])=12),1.1,IF(OR(MONTH(jaar_zip[[#This Row],[Datum]])=3,MONTH(jaar_zip[[#This Row],[Datum]])=10),1,0.8))*jaar_zip[[#This Row],[graaddagen]],"")</f>
        <v>12.65</v>
      </c>
      <c r="O3692" s="101">
        <f>IF(ISNUMBER(jaar_zip[[#This Row],[etmaaltemperatuur]]),IF(jaar_zip[[#This Row],[etmaaltemperatuur]]&gt;stookgrens,jaar_zip[[#This Row],[etmaaltemperatuur]]-stookgrens,0),"")</f>
        <v>0</v>
      </c>
    </row>
    <row r="3693" spans="1:15" x14ac:dyDescent="0.3">
      <c r="A3693">
        <v>375</v>
      </c>
      <c r="B3693">
        <v>20240201</v>
      </c>
      <c r="C3693">
        <v>3.2</v>
      </c>
      <c r="D3693">
        <v>6.4</v>
      </c>
      <c r="E3693">
        <v>606</v>
      </c>
      <c r="F3693">
        <v>3.5</v>
      </c>
      <c r="G3693">
        <v>1030.3</v>
      </c>
      <c r="H3693">
        <v>85</v>
      </c>
      <c r="I3693" s="101" t="s">
        <v>42</v>
      </c>
      <c r="J3693" s="1">
        <f>DATEVALUE(RIGHT(jaar_zip[[#This Row],[YYYYMMDD]],2)&amp;"-"&amp;MID(jaar_zip[[#This Row],[YYYYMMDD]],5,2)&amp;"-"&amp;LEFT(jaar_zip[[#This Row],[YYYYMMDD]],4))</f>
        <v>45323</v>
      </c>
      <c r="K3693" s="101" t="str">
        <f>IF(AND(VALUE(MONTH(jaar_zip[[#This Row],[Datum]]))=1,VALUE(WEEKNUM(jaar_zip[[#This Row],[Datum]],21))&gt;51),RIGHT(YEAR(jaar_zip[[#This Row],[Datum]])-1,2),RIGHT(YEAR(jaar_zip[[#This Row],[Datum]]),2))&amp;"-"&amp; TEXT(WEEKNUM(jaar_zip[[#This Row],[Datum]],21),"00")</f>
        <v>24-05</v>
      </c>
      <c r="L3693" s="101">
        <f>MONTH(jaar_zip[[#This Row],[Datum]])</f>
        <v>2</v>
      </c>
      <c r="M3693" s="101">
        <f>IF(ISNUMBER(jaar_zip[[#This Row],[etmaaltemperatuur]]),IF(jaar_zip[[#This Row],[etmaaltemperatuur]]&lt;stookgrens,stookgrens-jaar_zip[[#This Row],[etmaaltemperatuur]],0),"")</f>
        <v>11.6</v>
      </c>
      <c r="N3693" s="101">
        <f>IF(ISNUMBER(jaar_zip[[#This Row],[graaddagen]]),IF(OR(MONTH(jaar_zip[[#This Row],[Datum]])=1,MONTH(jaar_zip[[#This Row],[Datum]])=2,MONTH(jaar_zip[[#This Row],[Datum]])=11,MONTH(jaar_zip[[#This Row],[Datum]])=12),1.1,IF(OR(MONTH(jaar_zip[[#This Row],[Datum]])=3,MONTH(jaar_zip[[#This Row],[Datum]])=10),1,0.8))*jaar_zip[[#This Row],[graaddagen]],"")</f>
        <v>12.76</v>
      </c>
      <c r="O3693" s="101">
        <f>IF(ISNUMBER(jaar_zip[[#This Row],[etmaaltemperatuur]]),IF(jaar_zip[[#This Row],[etmaaltemperatuur]]&gt;stookgrens,jaar_zip[[#This Row],[etmaaltemperatuur]]-stookgrens,0),"")</f>
        <v>0</v>
      </c>
    </row>
    <row r="3694" spans="1:15" x14ac:dyDescent="0.3">
      <c r="A3694">
        <v>375</v>
      </c>
      <c r="B3694">
        <v>20240202</v>
      </c>
      <c r="C3694">
        <v>6.4</v>
      </c>
      <c r="D3694">
        <v>7.3</v>
      </c>
      <c r="E3694">
        <v>190</v>
      </c>
      <c r="F3694">
        <v>-0.1</v>
      </c>
      <c r="G3694">
        <v>1028</v>
      </c>
      <c r="H3694">
        <v>89</v>
      </c>
      <c r="I3694" s="101" t="s">
        <v>42</v>
      </c>
      <c r="J3694" s="1">
        <f>DATEVALUE(RIGHT(jaar_zip[[#This Row],[YYYYMMDD]],2)&amp;"-"&amp;MID(jaar_zip[[#This Row],[YYYYMMDD]],5,2)&amp;"-"&amp;LEFT(jaar_zip[[#This Row],[YYYYMMDD]],4))</f>
        <v>45324</v>
      </c>
      <c r="K3694" s="101" t="str">
        <f>IF(AND(VALUE(MONTH(jaar_zip[[#This Row],[Datum]]))=1,VALUE(WEEKNUM(jaar_zip[[#This Row],[Datum]],21))&gt;51),RIGHT(YEAR(jaar_zip[[#This Row],[Datum]])-1,2),RIGHT(YEAR(jaar_zip[[#This Row],[Datum]]),2))&amp;"-"&amp; TEXT(WEEKNUM(jaar_zip[[#This Row],[Datum]],21),"00")</f>
        <v>24-05</v>
      </c>
      <c r="L3694" s="101">
        <f>MONTH(jaar_zip[[#This Row],[Datum]])</f>
        <v>2</v>
      </c>
      <c r="M3694" s="101">
        <f>IF(ISNUMBER(jaar_zip[[#This Row],[etmaaltemperatuur]]),IF(jaar_zip[[#This Row],[etmaaltemperatuur]]&lt;stookgrens,stookgrens-jaar_zip[[#This Row],[etmaaltemperatuur]],0),"")</f>
        <v>10.7</v>
      </c>
      <c r="N3694" s="101">
        <f>IF(ISNUMBER(jaar_zip[[#This Row],[graaddagen]]),IF(OR(MONTH(jaar_zip[[#This Row],[Datum]])=1,MONTH(jaar_zip[[#This Row],[Datum]])=2,MONTH(jaar_zip[[#This Row],[Datum]])=11,MONTH(jaar_zip[[#This Row],[Datum]])=12),1.1,IF(OR(MONTH(jaar_zip[[#This Row],[Datum]])=3,MONTH(jaar_zip[[#This Row],[Datum]])=10),1,0.8))*jaar_zip[[#This Row],[graaddagen]],"")</f>
        <v>11.77</v>
      </c>
      <c r="O3694" s="101">
        <f>IF(ISNUMBER(jaar_zip[[#This Row],[etmaaltemperatuur]]),IF(jaar_zip[[#This Row],[etmaaltemperatuur]]&gt;stookgrens,jaar_zip[[#This Row],[etmaaltemperatuur]]-stookgrens,0),"")</f>
        <v>0</v>
      </c>
    </row>
    <row r="3695" spans="1:15" x14ac:dyDescent="0.3">
      <c r="A3695">
        <v>375</v>
      </c>
      <c r="B3695">
        <v>20240203</v>
      </c>
      <c r="C3695">
        <v>5.2</v>
      </c>
      <c r="D3695">
        <v>10</v>
      </c>
      <c r="E3695">
        <v>131</v>
      </c>
      <c r="F3695">
        <v>4.2</v>
      </c>
      <c r="G3695">
        <v>1025.4000000000001</v>
      </c>
      <c r="H3695">
        <v>95</v>
      </c>
      <c r="I3695" s="101" t="s">
        <v>42</v>
      </c>
      <c r="J3695" s="1">
        <f>DATEVALUE(RIGHT(jaar_zip[[#This Row],[YYYYMMDD]],2)&amp;"-"&amp;MID(jaar_zip[[#This Row],[YYYYMMDD]],5,2)&amp;"-"&amp;LEFT(jaar_zip[[#This Row],[YYYYMMDD]],4))</f>
        <v>45325</v>
      </c>
      <c r="K3695" s="101" t="str">
        <f>IF(AND(VALUE(MONTH(jaar_zip[[#This Row],[Datum]]))=1,VALUE(WEEKNUM(jaar_zip[[#This Row],[Datum]],21))&gt;51),RIGHT(YEAR(jaar_zip[[#This Row],[Datum]])-1,2),RIGHT(YEAR(jaar_zip[[#This Row],[Datum]]),2))&amp;"-"&amp; TEXT(WEEKNUM(jaar_zip[[#This Row],[Datum]],21),"00")</f>
        <v>24-05</v>
      </c>
      <c r="L3695" s="101">
        <f>MONTH(jaar_zip[[#This Row],[Datum]])</f>
        <v>2</v>
      </c>
      <c r="M3695" s="101">
        <f>IF(ISNUMBER(jaar_zip[[#This Row],[etmaaltemperatuur]]),IF(jaar_zip[[#This Row],[etmaaltemperatuur]]&lt;stookgrens,stookgrens-jaar_zip[[#This Row],[etmaaltemperatuur]],0),"")</f>
        <v>8</v>
      </c>
      <c r="N3695" s="101">
        <f>IF(ISNUMBER(jaar_zip[[#This Row],[graaddagen]]),IF(OR(MONTH(jaar_zip[[#This Row],[Datum]])=1,MONTH(jaar_zip[[#This Row],[Datum]])=2,MONTH(jaar_zip[[#This Row],[Datum]])=11,MONTH(jaar_zip[[#This Row],[Datum]])=12),1.1,IF(OR(MONTH(jaar_zip[[#This Row],[Datum]])=3,MONTH(jaar_zip[[#This Row],[Datum]])=10),1,0.8))*jaar_zip[[#This Row],[graaddagen]],"")</f>
        <v>8.8000000000000007</v>
      </c>
      <c r="O3695" s="101">
        <f>IF(ISNUMBER(jaar_zip[[#This Row],[etmaaltemperatuur]]),IF(jaar_zip[[#This Row],[etmaaltemperatuur]]&gt;stookgrens,jaar_zip[[#This Row],[etmaaltemperatuur]]-stookgrens,0),"")</f>
        <v>0</v>
      </c>
    </row>
    <row r="3696" spans="1:15" x14ac:dyDescent="0.3">
      <c r="A3696">
        <v>375</v>
      </c>
      <c r="B3696">
        <v>20240204</v>
      </c>
      <c r="C3696">
        <v>6.3</v>
      </c>
      <c r="D3696">
        <v>10.9</v>
      </c>
      <c r="E3696">
        <v>129</v>
      </c>
      <c r="F3696">
        <v>5.0999999999999996</v>
      </c>
      <c r="G3696">
        <v>1021.5</v>
      </c>
      <c r="H3696">
        <v>90</v>
      </c>
      <c r="I3696" s="101" t="s">
        <v>42</v>
      </c>
      <c r="J3696" s="1">
        <f>DATEVALUE(RIGHT(jaar_zip[[#This Row],[YYYYMMDD]],2)&amp;"-"&amp;MID(jaar_zip[[#This Row],[YYYYMMDD]],5,2)&amp;"-"&amp;LEFT(jaar_zip[[#This Row],[YYYYMMDD]],4))</f>
        <v>45326</v>
      </c>
      <c r="K3696" s="101" t="str">
        <f>IF(AND(VALUE(MONTH(jaar_zip[[#This Row],[Datum]]))=1,VALUE(WEEKNUM(jaar_zip[[#This Row],[Datum]],21))&gt;51),RIGHT(YEAR(jaar_zip[[#This Row],[Datum]])-1,2),RIGHT(YEAR(jaar_zip[[#This Row],[Datum]]),2))&amp;"-"&amp; TEXT(WEEKNUM(jaar_zip[[#This Row],[Datum]],21),"00")</f>
        <v>24-05</v>
      </c>
      <c r="L3696" s="101">
        <f>MONTH(jaar_zip[[#This Row],[Datum]])</f>
        <v>2</v>
      </c>
      <c r="M3696" s="101">
        <f>IF(ISNUMBER(jaar_zip[[#This Row],[etmaaltemperatuur]]),IF(jaar_zip[[#This Row],[etmaaltemperatuur]]&lt;stookgrens,stookgrens-jaar_zip[[#This Row],[etmaaltemperatuur]],0),"")</f>
        <v>7.1</v>
      </c>
      <c r="N3696" s="101">
        <f>IF(ISNUMBER(jaar_zip[[#This Row],[graaddagen]]),IF(OR(MONTH(jaar_zip[[#This Row],[Datum]])=1,MONTH(jaar_zip[[#This Row],[Datum]])=2,MONTH(jaar_zip[[#This Row],[Datum]])=11,MONTH(jaar_zip[[#This Row],[Datum]])=12),1.1,IF(OR(MONTH(jaar_zip[[#This Row],[Datum]])=3,MONTH(jaar_zip[[#This Row],[Datum]])=10),1,0.8))*jaar_zip[[#This Row],[graaddagen]],"")</f>
        <v>7.8100000000000005</v>
      </c>
      <c r="O3696" s="101">
        <f>IF(ISNUMBER(jaar_zip[[#This Row],[etmaaltemperatuur]]),IF(jaar_zip[[#This Row],[etmaaltemperatuur]]&gt;stookgrens,jaar_zip[[#This Row],[etmaaltemperatuur]]-stookgrens,0),"")</f>
        <v>0</v>
      </c>
    </row>
    <row r="3697" spans="1:15" x14ac:dyDescent="0.3">
      <c r="A3697">
        <v>375</v>
      </c>
      <c r="B3697">
        <v>20240205</v>
      </c>
      <c r="C3697">
        <v>8.6</v>
      </c>
      <c r="D3697">
        <v>9.8000000000000007</v>
      </c>
      <c r="E3697">
        <v>451</v>
      </c>
      <c r="F3697">
        <v>0.3</v>
      </c>
      <c r="G3697">
        <v>1018.6</v>
      </c>
      <c r="H3697">
        <v>81</v>
      </c>
      <c r="I3697" s="101" t="s">
        <v>42</v>
      </c>
      <c r="J3697" s="1">
        <f>DATEVALUE(RIGHT(jaar_zip[[#This Row],[YYYYMMDD]],2)&amp;"-"&amp;MID(jaar_zip[[#This Row],[YYYYMMDD]],5,2)&amp;"-"&amp;LEFT(jaar_zip[[#This Row],[YYYYMMDD]],4))</f>
        <v>45327</v>
      </c>
      <c r="K3697" s="101" t="str">
        <f>IF(AND(VALUE(MONTH(jaar_zip[[#This Row],[Datum]]))=1,VALUE(WEEKNUM(jaar_zip[[#This Row],[Datum]],21))&gt;51),RIGHT(YEAR(jaar_zip[[#This Row],[Datum]])-1,2),RIGHT(YEAR(jaar_zip[[#This Row],[Datum]]),2))&amp;"-"&amp; TEXT(WEEKNUM(jaar_zip[[#This Row],[Datum]],21),"00")</f>
        <v>24-06</v>
      </c>
      <c r="L3697" s="101">
        <f>MONTH(jaar_zip[[#This Row],[Datum]])</f>
        <v>2</v>
      </c>
      <c r="M3697" s="101">
        <f>IF(ISNUMBER(jaar_zip[[#This Row],[etmaaltemperatuur]]),IF(jaar_zip[[#This Row],[etmaaltemperatuur]]&lt;stookgrens,stookgrens-jaar_zip[[#This Row],[etmaaltemperatuur]],0),"")</f>
        <v>8.1999999999999993</v>
      </c>
      <c r="N3697" s="101">
        <f>IF(ISNUMBER(jaar_zip[[#This Row],[graaddagen]]),IF(OR(MONTH(jaar_zip[[#This Row],[Datum]])=1,MONTH(jaar_zip[[#This Row],[Datum]])=2,MONTH(jaar_zip[[#This Row],[Datum]])=11,MONTH(jaar_zip[[#This Row],[Datum]])=12),1.1,IF(OR(MONTH(jaar_zip[[#This Row],[Datum]])=3,MONTH(jaar_zip[[#This Row],[Datum]])=10),1,0.8))*jaar_zip[[#This Row],[graaddagen]],"")</f>
        <v>9.02</v>
      </c>
      <c r="O3697" s="101">
        <f>IF(ISNUMBER(jaar_zip[[#This Row],[etmaaltemperatuur]]),IF(jaar_zip[[#This Row],[etmaaltemperatuur]]&gt;stookgrens,jaar_zip[[#This Row],[etmaaltemperatuur]]-stookgrens,0),"")</f>
        <v>0</v>
      </c>
    </row>
    <row r="3698" spans="1:15" x14ac:dyDescent="0.3">
      <c r="A3698">
        <v>375</v>
      </c>
      <c r="B3698">
        <v>20240206</v>
      </c>
      <c r="C3698">
        <v>9.9</v>
      </c>
      <c r="D3698">
        <v>10.4</v>
      </c>
      <c r="E3698">
        <v>151</v>
      </c>
      <c r="F3698">
        <v>6.1</v>
      </c>
      <c r="G3698">
        <v>1009</v>
      </c>
      <c r="H3698">
        <v>84</v>
      </c>
      <c r="I3698" s="101" t="s">
        <v>42</v>
      </c>
      <c r="J3698" s="1">
        <f>DATEVALUE(RIGHT(jaar_zip[[#This Row],[YYYYMMDD]],2)&amp;"-"&amp;MID(jaar_zip[[#This Row],[YYYYMMDD]],5,2)&amp;"-"&amp;LEFT(jaar_zip[[#This Row],[YYYYMMDD]],4))</f>
        <v>45328</v>
      </c>
      <c r="K3698" s="101" t="str">
        <f>IF(AND(VALUE(MONTH(jaar_zip[[#This Row],[Datum]]))=1,VALUE(WEEKNUM(jaar_zip[[#This Row],[Datum]],21))&gt;51),RIGHT(YEAR(jaar_zip[[#This Row],[Datum]])-1,2),RIGHT(YEAR(jaar_zip[[#This Row],[Datum]]),2))&amp;"-"&amp; TEXT(WEEKNUM(jaar_zip[[#This Row],[Datum]],21),"00")</f>
        <v>24-06</v>
      </c>
      <c r="L3698" s="101">
        <f>MONTH(jaar_zip[[#This Row],[Datum]])</f>
        <v>2</v>
      </c>
      <c r="M3698" s="101">
        <f>IF(ISNUMBER(jaar_zip[[#This Row],[etmaaltemperatuur]]),IF(jaar_zip[[#This Row],[etmaaltemperatuur]]&lt;stookgrens,stookgrens-jaar_zip[[#This Row],[etmaaltemperatuur]],0),"")</f>
        <v>7.6</v>
      </c>
      <c r="N3698" s="101">
        <f>IF(ISNUMBER(jaar_zip[[#This Row],[graaddagen]]),IF(OR(MONTH(jaar_zip[[#This Row],[Datum]])=1,MONTH(jaar_zip[[#This Row],[Datum]])=2,MONTH(jaar_zip[[#This Row],[Datum]])=11,MONTH(jaar_zip[[#This Row],[Datum]])=12),1.1,IF(OR(MONTH(jaar_zip[[#This Row],[Datum]])=3,MONTH(jaar_zip[[#This Row],[Datum]])=10),1,0.8))*jaar_zip[[#This Row],[graaddagen]],"")</f>
        <v>8.36</v>
      </c>
      <c r="O3698" s="101">
        <f>IF(ISNUMBER(jaar_zip[[#This Row],[etmaaltemperatuur]]),IF(jaar_zip[[#This Row],[etmaaltemperatuur]]&gt;stookgrens,jaar_zip[[#This Row],[etmaaltemperatuur]]-stookgrens,0),"")</f>
        <v>0</v>
      </c>
    </row>
    <row r="3699" spans="1:15" x14ac:dyDescent="0.3">
      <c r="A3699">
        <v>375</v>
      </c>
      <c r="B3699">
        <v>20240207</v>
      </c>
      <c r="C3699">
        <v>1.9</v>
      </c>
      <c r="D3699">
        <v>3.9</v>
      </c>
      <c r="E3699">
        <v>349</v>
      </c>
      <c r="F3699">
        <v>17.7</v>
      </c>
      <c r="G3699">
        <v>1005.2</v>
      </c>
      <c r="H3699">
        <v>90</v>
      </c>
      <c r="I3699" s="101" t="s">
        <v>42</v>
      </c>
      <c r="J3699" s="1">
        <f>DATEVALUE(RIGHT(jaar_zip[[#This Row],[YYYYMMDD]],2)&amp;"-"&amp;MID(jaar_zip[[#This Row],[YYYYMMDD]],5,2)&amp;"-"&amp;LEFT(jaar_zip[[#This Row],[YYYYMMDD]],4))</f>
        <v>45329</v>
      </c>
      <c r="K3699" s="101" t="str">
        <f>IF(AND(VALUE(MONTH(jaar_zip[[#This Row],[Datum]]))=1,VALUE(WEEKNUM(jaar_zip[[#This Row],[Datum]],21))&gt;51),RIGHT(YEAR(jaar_zip[[#This Row],[Datum]])-1,2),RIGHT(YEAR(jaar_zip[[#This Row],[Datum]]),2))&amp;"-"&amp; TEXT(WEEKNUM(jaar_zip[[#This Row],[Datum]],21),"00")</f>
        <v>24-06</v>
      </c>
      <c r="L3699" s="101">
        <f>MONTH(jaar_zip[[#This Row],[Datum]])</f>
        <v>2</v>
      </c>
      <c r="M3699" s="101">
        <f>IF(ISNUMBER(jaar_zip[[#This Row],[etmaaltemperatuur]]),IF(jaar_zip[[#This Row],[etmaaltemperatuur]]&lt;stookgrens,stookgrens-jaar_zip[[#This Row],[etmaaltemperatuur]],0),"")</f>
        <v>14.1</v>
      </c>
      <c r="N3699" s="101">
        <f>IF(ISNUMBER(jaar_zip[[#This Row],[graaddagen]]),IF(OR(MONTH(jaar_zip[[#This Row],[Datum]])=1,MONTH(jaar_zip[[#This Row],[Datum]])=2,MONTH(jaar_zip[[#This Row],[Datum]])=11,MONTH(jaar_zip[[#This Row],[Datum]])=12),1.1,IF(OR(MONTH(jaar_zip[[#This Row],[Datum]])=3,MONTH(jaar_zip[[#This Row],[Datum]])=10),1,0.8))*jaar_zip[[#This Row],[graaddagen]],"")</f>
        <v>15.510000000000002</v>
      </c>
      <c r="O3699" s="101">
        <f>IF(ISNUMBER(jaar_zip[[#This Row],[etmaaltemperatuur]]),IF(jaar_zip[[#This Row],[etmaaltemperatuur]]&gt;stookgrens,jaar_zip[[#This Row],[etmaaltemperatuur]]-stookgrens,0),"")</f>
        <v>0</v>
      </c>
    </row>
    <row r="3700" spans="1:15" x14ac:dyDescent="0.3">
      <c r="A3700">
        <v>375</v>
      </c>
      <c r="B3700">
        <v>20240208</v>
      </c>
      <c r="C3700">
        <v>3.1</v>
      </c>
      <c r="D3700">
        <v>4</v>
      </c>
      <c r="E3700">
        <v>131</v>
      </c>
      <c r="F3700">
        <v>15.8</v>
      </c>
      <c r="G3700">
        <v>996.6</v>
      </c>
      <c r="H3700">
        <v>96</v>
      </c>
      <c r="I3700" s="101" t="s">
        <v>42</v>
      </c>
      <c r="J3700" s="1">
        <f>DATEVALUE(RIGHT(jaar_zip[[#This Row],[YYYYMMDD]],2)&amp;"-"&amp;MID(jaar_zip[[#This Row],[YYYYMMDD]],5,2)&amp;"-"&amp;LEFT(jaar_zip[[#This Row],[YYYYMMDD]],4))</f>
        <v>45330</v>
      </c>
      <c r="K3700" s="101" t="str">
        <f>IF(AND(VALUE(MONTH(jaar_zip[[#This Row],[Datum]]))=1,VALUE(WEEKNUM(jaar_zip[[#This Row],[Datum]],21))&gt;51),RIGHT(YEAR(jaar_zip[[#This Row],[Datum]])-1,2),RIGHT(YEAR(jaar_zip[[#This Row],[Datum]]),2))&amp;"-"&amp; TEXT(WEEKNUM(jaar_zip[[#This Row],[Datum]],21),"00")</f>
        <v>24-06</v>
      </c>
      <c r="L3700" s="101">
        <f>MONTH(jaar_zip[[#This Row],[Datum]])</f>
        <v>2</v>
      </c>
      <c r="M3700" s="101">
        <f>IF(ISNUMBER(jaar_zip[[#This Row],[etmaaltemperatuur]]),IF(jaar_zip[[#This Row],[etmaaltemperatuur]]&lt;stookgrens,stookgrens-jaar_zip[[#This Row],[etmaaltemperatuur]],0),"")</f>
        <v>14</v>
      </c>
      <c r="N3700" s="101">
        <f>IF(ISNUMBER(jaar_zip[[#This Row],[graaddagen]]),IF(OR(MONTH(jaar_zip[[#This Row],[Datum]])=1,MONTH(jaar_zip[[#This Row],[Datum]])=2,MONTH(jaar_zip[[#This Row],[Datum]])=11,MONTH(jaar_zip[[#This Row],[Datum]])=12),1.1,IF(OR(MONTH(jaar_zip[[#This Row],[Datum]])=3,MONTH(jaar_zip[[#This Row],[Datum]])=10),1,0.8))*jaar_zip[[#This Row],[graaddagen]],"")</f>
        <v>15.400000000000002</v>
      </c>
      <c r="O3700" s="101">
        <f>IF(ISNUMBER(jaar_zip[[#This Row],[etmaaltemperatuur]]),IF(jaar_zip[[#This Row],[etmaaltemperatuur]]&gt;stookgrens,jaar_zip[[#This Row],[etmaaltemperatuur]]-stookgrens,0),"")</f>
        <v>0</v>
      </c>
    </row>
    <row r="3701" spans="1:15" x14ac:dyDescent="0.3">
      <c r="A3701">
        <v>375</v>
      </c>
      <c r="B3701">
        <v>20240209</v>
      </c>
      <c r="C3701">
        <v>4.5</v>
      </c>
      <c r="D3701">
        <v>11.1</v>
      </c>
      <c r="E3701">
        <v>264</v>
      </c>
      <c r="F3701">
        <v>4.7</v>
      </c>
      <c r="G3701">
        <v>984.8</v>
      </c>
      <c r="H3701">
        <v>86</v>
      </c>
      <c r="I3701" s="101" t="s">
        <v>42</v>
      </c>
      <c r="J3701" s="1">
        <f>DATEVALUE(RIGHT(jaar_zip[[#This Row],[YYYYMMDD]],2)&amp;"-"&amp;MID(jaar_zip[[#This Row],[YYYYMMDD]],5,2)&amp;"-"&amp;LEFT(jaar_zip[[#This Row],[YYYYMMDD]],4))</f>
        <v>45331</v>
      </c>
      <c r="K3701" s="101" t="str">
        <f>IF(AND(VALUE(MONTH(jaar_zip[[#This Row],[Datum]]))=1,VALUE(WEEKNUM(jaar_zip[[#This Row],[Datum]],21))&gt;51),RIGHT(YEAR(jaar_zip[[#This Row],[Datum]])-1,2),RIGHT(YEAR(jaar_zip[[#This Row],[Datum]]),2))&amp;"-"&amp; TEXT(WEEKNUM(jaar_zip[[#This Row],[Datum]],21),"00")</f>
        <v>24-06</v>
      </c>
      <c r="L3701" s="101">
        <f>MONTH(jaar_zip[[#This Row],[Datum]])</f>
        <v>2</v>
      </c>
      <c r="M3701" s="101">
        <f>IF(ISNUMBER(jaar_zip[[#This Row],[etmaaltemperatuur]]),IF(jaar_zip[[#This Row],[etmaaltemperatuur]]&lt;stookgrens,stookgrens-jaar_zip[[#This Row],[etmaaltemperatuur]],0),"")</f>
        <v>6.9</v>
      </c>
      <c r="N3701" s="101">
        <f>IF(ISNUMBER(jaar_zip[[#This Row],[graaddagen]]),IF(OR(MONTH(jaar_zip[[#This Row],[Datum]])=1,MONTH(jaar_zip[[#This Row],[Datum]])=2,MONTH(jaar_zip[[#This Row],[Datum]])=11,MONTH(jaar_zip[[#This Row],[Datum]])=12),1.1,IF(OR(MONTH(jaar_zip[[#This Row],[Datum]])=3,MONTH(jaar_zip[[#This Row],[Datum]])=10),1,0.8))*jaar_zip[[#This Row],[graaddagen]],"")</f>
        <v>7.5900000000000007</v>
      </c>
      <c r="O3701" s="101">
        <f>IF(ISNUMBER(jaar_zip[[#This Row],[etmaaltemperatuur]]),IF(jaar_zip[[#This Row],[etmaaltemperatuur]]&gt;stookgrens,jaar_zip[[#This Row],[etmaaltemperatuur]]-stookgrens,0),"")</f>
        <v>0</v>
      </c>
    </row>
    <row r="3702" spans="1:15" x14ac:dyDescent="0.3">
      <c r="A3702">
        <v>375</v>
      </c>
      <c r="B3702">
        <v>20240210</v>
      </c>
      <c r="C3702">
        <v>2.7</v>
      </c>
      <c r="D3702">
        <v>10.4</v>
      </c>
      <c r="E3702">
        <v>369</v>
      </c>
      <c r="F3702">
        <v>0.8</v>
      </c>
      <c r="G3702">
        <v>986.5</v>
      </c>
      <c r="H3702">
        <v>90</v>
      </c>
      <c r="I3702" s="101" t="s">
        <v>42</v>
      </c>
      <c r="J3702" s="1">
        <f>DATEVALUE(RIGHT(jaar_zip[[#This Row],[YYYYMMDD]],2)&amp;"-"&amp;MID(jaar_zip[[#This Row],[YYYYMMDD]],5,2)&amp;"-"&amp;LEFT(jaar_zip[[#This Row],[YYYYMMDD]],4))</f>
        <v>45332</v>
      </c>
      <c r="K3702" s="101" t="str">
        <f>IF(AND(VALUE(MONTH(jaar_zip[[#This Row],[Datum]]))=1,VALUE(WEEKNUM(jaar_zip[[#This Row],[Datum]],21))&gt;51),RIGHT(YEAR(jaar_zip[[#This Row],[Datum]])-1,2),RIGHT(YEAR(jaar_zip[[#This Row],[Datum]]),2))&amp;"-"&amp; TEXT(WEEKNUM(jaar_zip[[#This Row],[Datum]],21),"00")</f>
        <v>24-06</v>
      </c>
      <c r="L3702" s="101">
        <f>MONTH(jaar_zip[[#This Row],[Datum]])</f>
        <v>2</v>
      </c>
      <c r="M3702" s="101">
        <f>IF(ISNUMBER(jaar_zip[[#This Row],[etmaaltemperatuur]]),IF(jaar_zip[[#This Row],[etmaaltemperatuur]]&lt;stookgrens,stookgrens-jaar_zip[[#This Row],[etmaaltemperatuur]],0),"")</f>
        <v>7.6</v>
      </c>
      <c r="N3702" s="101">
        <f>IF(ISNUMBER(jaar_zip[[#This Row],[graaddagen]]),IF(OR(MONTH(jaar_zip[[#This Row],[Datum]])=1,MONTH(jaar_zip[[#This Row],[Datum]])=2,MONTH(jaar_zip[[#This Row],[Datum]])=11,MONTH(jaar_zip[[#This Row],[Datum]])=12),1.1,IF(OR(MONTH(jaar_zip[[#This Row],[Datum]])=3,MONTH(jaar_zip[[#This Row],[Datum]])=10),1,0.8))*jaar_zip[[#This Row],[graaddagen]],"")</f>
        <v>8.36</v>
      </c>
      <c r="O3702" s="101">
        <f>IF(ISNUMBER(jaar_zip[[#This Row],[etmaaltemperatuur]]),IF(jaar_zip[[#This Row],[etmaaltemperatuur]]&gt;stookgrens,jaar_zip[[#This Row],[etmaaltemperatuur]]-stookgrens,0),"")</f>
        <v>0</v>
      </c>
    </row>
    <row r="3703" spans="1:15" x14ac:dyDescent="0.3">
      <c r="A3703">
        <v>375</v>
      </c>
      <c r="B3703">
        <v>20240211</v>
      </c>
      <c r="C3703">
        <v>3</v>
      </c>
      <c r="D3703">
        <v>8.5</v>
      </c>
      <c r="E3703">
        <v>215</v>
      </c>
      <c r="F3703">
        <v>2.2999999999999998</v>
      </c>
      <c r="G3703">
        <v>991.1</v>
      </c>
      <c r="H3703">
        <v>92</v>
      </c>
      <c r="I3703" s="101" t="s">
        <v>42</v>
      </c>
      <c r="J3703" s="1">
        <f>DATEVALUE(RIGHT(jaar_zip[[#This Row],[YYYYMMDD]],2)&amp;"-"&amp;MID(jaar_zip[[#This Row],[YYYYMMDD]],5,2)&amp;"-"&amp;LEFT(jaar_zip[[#This Row],[YYYYMMDD]],4))</f>
        <v>45333</v>
      </c>
      <c r="K3703" s="101" t="str">
        <f>IF(AND(VALUE(MONTH(jaar_zip[[#This Row],[Datum]]))=1,VALUE(WEEKNUM(jaar_zip[[#This Row],[Datum]],21))&gt;51),RIGHT(YEAR(jaar_zip[[#This Row],[Datum]])-1,2),RIGHT(YEAR(jaar_zip[[#This Row],[Datum]]),2))&amp;"-"&amp; TEXT(WEEKNUM(jaar_zip[[#This Row],[Datum]],21),"00")</f>
        <v>24-06</v>
      </c>
      <c r="L3703" s="101">
        <f>MONTH(jaar_zip[[#This Row],[Datum]])</f>
        <v>2</v>
      </c>
      <c r="M3703" s="101">
        <f>IF(ISNUMBER(jaar_zip[[#This Row],[etmaaltemperatuur]]),IF(jaar_zip[[#This Row],[etmaaltemperatuur]]&lt;stookgrens,stookgrens-jaar_zip[[#This Row],[etmaaltemperatuur]],0),"")</f>
        <v>9.5</v>
      </c>
      <c r="N3703" s="101">
        <f>IF(ISNUMBER(jaar_zip[[#This Row],[graaddagen]]),IF(OR(MONTH(jaar_zip[[#This Row],[Datum]])=1,MONTH(jaar_zip[[#This Row],[Datum]])=2,MONTH(jaar_zip[[#This Row],[Datum]])=11,MONTH(jaar_zip[[#This Row],[Datum]])=12),1.1,IF(OR(MONTH(jaar_zip[[#This Row],[Datum]])=3,MONTH(jaar_zip[[#This Row],[Datum]])=10),1,0.8))*jaar_zip[[#This Row],[graaddagen]],"")</f>
        <v>10.450000000000001</v>
      </c>
      <c r="O3703" s="101">
        <f>IF(ISNUMBER(jaar_zip[[#This Row],[etmaaltemperatuur]]),IF(jaar_zip[[#This Row],[etmaaltemperatuur]]&gt;stookgrens,jaar_zip[[#This Row],[etmaaltemperatuur]]-stookgrens,0),"")</f>
        <v>0</v>
      </c>
    </row>
    <row r="3704" spans="1:15" x14ac:dyDescent="0.3">
      <c r="A3704">
        <v>375</v>
      </c>
      <c r="B3704">
        <v>20240212</v>
      </c>
      <c r="C3704">
        <v>3.3</v>
      </c>
      <c r="D3704">
        <v>6.1</v>
      </c>
      <c r="E3704">
        <v>442</v>
      </c>
      <c r="F3704">
        <v>0.8</v>
      </c>
      <c r="G3704">
        <v>1005.4</v>
      </c>
      <c r="H3704">
        <v>89</v>
      </c>
      <c r="I3704" s="101" t="s">
        <v>42</v>
      </c>
      <c r="J3704" s="1">
        <f>DATEVALUE(RIGHT(jaar_zip[[#This Row],[YYYYMMDD]],2)&amp;"-"&amp;MID(jaar_zip[[#This Row],[YYYYMMDD]],5,2)&amp;"-"&amp;LEFT(jaar_zip[[#This Row],[YYYYMMDD]],4))</f>
        <v>45334</v>
      </c>
      <c r="K3704" s="101" t="str">
        <f>IF(AND(VALUE(MONTH(jaar_zip[[#This Row],[Datum]]))=1,VALUE(WEEKNUM(jaar_zip[[#This Row],[Datum]],21))&gt;51),RIGHT(YEAR(jaar_zip[[#This Row],[Datum]])-1,2),RIGHT(YEAR(jaar_zip[[#This Row],[Datum]]),2))&amp;"-"&amp; TEXT(WEEKNUM(jaar_zip[[#This Row],[Datum]],21),"00")</f>
        <v>24-07</v>
      </c>
      <c r="L3704" s="101">
        <f>MONTH(jaar_zip[[#This Row],[Datum]])</f>
        <v>2</v>
      </c>
      <c r="M3704" s="101">
        <f>IF(ISNUMBER(jaar_zip[[#This Row],[etmaaltemperatuur]]),IF(jaar_zip[[#This Row],[etmaaltemperatuur]]&lt;stookgrens,stookgrens-jaar_zip[[#This Row],[etmaaltemperatuur]],0),"")</f>
        <v>11.9</v>
      </c>
      <c r="N3704" s="101">
        <f>IF(ISNUMBER(jaar_zip[[#This Row],[graaddagen]]),IF(OR(MONTH(jaar_zip[[#This Row],[Datum]])=1,MONTH(jaar_zip[[#This Row],[Datum]])=2,MONTH(jaar_zip[[#This Row],[Datum]])=11,MONTH(jaar_zip[[#This Row],[Datum]])=12),1.1,IF(OR(MONTH(jaar_zip[[#This Row],[Datum]])=3,MONTH(jaar_zip[[#This Row],[Datum]])=10),1,0.8))*jaar_zip[[#This Row],[graaddagen]],"")</f>
        <v>13.090000000000002</v>
      </c>
      <c r="O3704" s="101">
        <f>IF(ISNUMBER(jaar_zip[[#This Row],[etmaaltemperatuur]]),IF(jaar_zip[[#This Row],[etmaaltemperatuur]]&gt;stookgrens,jaar_zip[[#This Row],[etmaaltemperatuur]]-stookgrens,0),"")</f>
        <v>0</v>
      </c>
    </row>
    <row r="3705" spans="1:15" x14ac:dyDescent="0.3">
      <c r="A3705">
        <v>375</v>
      </c>
      <c r="B3705">
        <v>20240213</v>
      </c>
      <c r="C3705">
        <v>4.7</v>
      </c>
      <c r="D3705">
        <v>6.3</v>
      </c>
      <c r="E3705">
        <v>639</v>
      </c>
      <c r="F3705">
        <v>0.5</v>
      </c>
      <c r="G3705">
        <v>1016</v>
      </c>
      <c r="H3705">
        <v>83</v>
      </c>
      <c r="I3705" s="101" t="s">
        <v>42</v>
      </c>
      <c r="J3705" s="1">
        <f>DATEVALUE(RIGHT(jaar_zip[[#This Row],[YYYYMMDD]],2)&amp;"-"&amp;MID(jaar_zip[[#This Row],[YYYYMMDD]],5,2)&amp;"-"&amp;LEFT(jaar_zip[[#This Row],[YYYYMMDD]],4))</f>
        <v>45335</v>
      </c>
      <c r="K3705" s="101" t="str">
        <f>IF(AND(VALUE(MONTH(jaar_zip[[#This Row],[Datum]]))=1,VALUE(WEEKNUM(jaar_zip[[#This Row],[Datum]],21))&gt;51),RIGHT(YEAR(jaar_zip[[#This Row],[Datum]])-1,2),RIGHT(YEAR(jaar_zip[[#This Row],[Datum]]),2))&amp;"-"&amp; TEXT(WEEKNUM(jaar_zip[[#This Row],[Datum]],21),"00")</f>
        <v>24-07</v>
      </c>
      <c r="L3705" s="101">
        <f>MONTH(jaar_zip[[#This Row],[Datum]])</f>
        <v>2</v>
      </c>
      <c r="M3705" s="101">
        <f>IF(ISNUMBER(jaar_zip[[#This Row],[etmaaltemperatuur]]),IF(jaar_zip[[#This Row],[etmaaltemperatuur]]&lt;stookgrens,stookgrens-jaar_zip[[#This Row],[etmaaltemperatuur]],0),"")</f>
        <v>11.7</v>
      </c>
      <c r="N3705" s="101">
        <f>IF(ISNUMBER(jaar_zip[[#This Row],[graaddagen]]),IF(OR(MONTH(jaar_zip[[#This Row],[Datum]])=1,MONTH(jaar_zip[[#This Row],[Datum]])=2,MONTH(jaar_zip[[#This Row],[Datum]])=11,MONTH(jaar_zip[[#This Row],[Datum]])=12),1.1,IF(OR(MONTH(jaar_zip[[#This Row],[Datum]])=3,MONTH(jaar_zip[[#This Row],[Datum]])=10),1,0.8))*jaar_zip[[#This Row],[graaddagen]],"")</f>
        <v>12.870000000000001</v>
      </c>
      <c r="O3705" s="101">
        <f>IF(ISNUMBER(jaar_zip[[#This Row],[etmaaltemperatuur]]),IF(jaar_zip[[#This Row],[etmaaltemperatuur]]&gt;stookgrens,jaar_zip[[#This Row],[etmaaltemperatuur]]-stookgrens,0),"")</f>
        <v>0</v>
      </c>
    </row>
    <row r="3706" spans="1:15" x14ac:dyDescent="0.3">
      <c r="A3706">
        <v>375</v>
      </c>
      <c r="B3706">
        <v>20240214</v>
      </c>
      <c r="C3706">
        <v>6.5</v>
      </c>
      <c r="D3706">
        <v>10.9</v>
      </c>
      <c r="E3706">
        <v>149</v>
      </c>
      <c r="F3706">
        <v>4.0999999999999996</v>
      </c>
      <c r="G3706">
        <v>1015.5</v>
      </c>
      <c r="H3706">
        <v>95</v>
      </c>
      <c r="I3706" s="101" t="s">
        <v>42</v>
      </c>
      <c r="J3706" s="1">
        <f>DATEVALUE(RIGHT(jaar_zip[[#This Row],[YYYYMMDD]],2)&amp;"-"&amp;MID(jaar_zip[[#This Row],[YYYYMMDD]],5,2)&amp;"-"&amp;LEFT(jaar_zip[[#This Row],[YYYYMMDD]],4))</f>
        <v>45336</v>
      </c>
      <c r="K3706" s="101" t="str">
        <f>IF(AND(VALUE(MONTH(jaar_zip[[#This Row],[Datum]]))=1,VALUE(WEEKNUM(jaar_zip[[#This Row],[Datum]],21))&gt;51),RIGHT(YEAR(jaar_zip[[#This Row],[Datum]])-1,2),RIGHT(YEAR(jaar_zip[[#This Row],[Datum]]),2))&amp;"-"&amp; TEXT(WEEKNUM(jaar_zip[[#This Row],[Datum]],21),"00")</f>
        <v>24-07</v>
      </c>
      <c r="L3706" s="101">
        <f>MONTH(jaar_zip[[#This Row],[Datum]])</f>
        <v>2</v>
      </c>
      <c r="M3706" s="101">
        <f>IF(ISNUMBER(jaar_zip[[#This Row],[etmaaltemperatuur]]),IF(jaar_zip[[#This Row],[etmaaltemperatuur]]&lt;stookgrens,stookgrens-jaar_zip[[#This Row],[etmaaltemperatuur]],0),"")</f>
        <v>7.1</v>
      </c>
      <c r="N3706" s="101">
        <f>IF(ISNUMBER(jaar_zip[[#This Row],[graaddagen]]),IF(OR(MONTH(jaar_zip[[#This Row],[Datum]])=1,MONTH(jaar_zip[[#This Row],[Datum]])=2,MONTH(jaar_zip[[#This Row],[Datum]])=11,MONTH(jaar_zip[[#This Row],[Datum]])=12),1.1,IF(OR(MONTH(jaar_zip[[#This Row],[Datum]])=3,MONTH(jaar_zip[[#This Row],[Datum]])=10),1,0.8))*jaar_zip[[#This Row],[graaddagen]],"")</f>
        <v>7.8100000000000005</v>
      </c>
      <c r="O3706" s="101">
        <f>IF(ISNUMBER(jaar_zip[[#This Row],[etmaaltemperatuur]]),IF(jaar_zip[[#This Row],[etmaaltemperatuur]]&gt;stookgrens,jaar_zip[[#This Row],[etmaaltemperatuur]]-stookgrens,0),"")</f>
        <v>0</v>
      </c>
    </row>
    <row r="3707" spans="1:15" x14ac:dyDescent="0.3">
      <c r="A3707">
        <v>375</v>
      </c>
      <c r="B3707">
        <v>20240215</v>
      </c>
      <c r="C3707">
        <v>3.5</v>
      </c>
      <c r="D3707">
        <v>12.8</v>
      </c>
      <c r="E3707">
        <v>320</v>
      </c>
      <c r="F3707">
        <v>3.2</v>
      </c>
      <c r="G3707">
        <v>1013.4</v>
      </c>
      <c r="H3707">
        <v>85</v>
      </c>
      <c r="I3707" s="101" t="s">
        <v>42</v>
      </c>
      <c r="J3707" s="1">
        <f>DATEVALUE(RIGHT(jaar_zip[[#This Row],[YYYYMMDD]],2)&amp;"-"&amp;MID(jaar_zip[[#This Row],[YYYYMMDD]],5,2)&amp;"-"&amp;LEFT(jaar_zip[[#This Row],[YYYYMMDD]],4))</f>
        <v>45337</v>
      </c>
      <c r="K3707" s="101" t="str">
        <f>IF(AND(VALUE(MONTH(jaar_zip[[#This Row],[Datum]]))=1,VALUE(WEEKNUM(jaar_zip[[#This Row],[Datum]],21))&gt;51),RIGHT(YEAR(jaar_zip[[#This Row],[Datum]])-1,2),RIGHT(YEAR(jaar_zip[[#This Row],[Datum]]),2))&amp;"-"&amp; TEXT(WEEKNUM(jaar_zip[[#This Row],[Datum]],21),"00")</f>
        <v>24-07</v>
      </c>
      <c r="L3707" s="101">
        <f>MONTH(jaar_zip[[#This Row],[Datum]])</f>
        <v>2</v>
      </c>
      <c r="M3707" s="101">
        <f>IF(ISNUMBER(jaar_zip[[#This Row],[etmaaltemperatuur]]),IF(jaar_zip[[#This Row],[etmaaltemperatuur]]&lt;stookgrens,stookgrens-jaar_zip[[#This Row],[etmaaltemperatuur]],0),"")</f>
        <v>5.1999999999999993</v>
      </c>
      <c r="N3707" s="101">
        <f>IF(ISNUMBER(jaar_zip[[#This Row],[graaddagen]]),IF(OR(MONTH(jaar_zip[[#This Row],[Datum]])=1,MONTH(jaar_zip[[#This Row],[Datum]])=2,MONTH(jaar_zip[[#This Row],[Datum]])=11,MONTH(jaar_zip[[#This Row],[Datum]])=12),1.1,IF(OR(MONTH(jaar_zip[[#This Row],[Datum]])=3,MONTH(jaar_zip[[#This Row],[Datum]])=10),1,0.8))*jaar_zip[[#This Row],[graaddagen]],"")</f>
        <v>5.72</v>
      </c>
      <c r="O3707" s="101">
        <f>IF(ISNUMBER(jaar_zip[[#This Row],[etmaaltemperatuur]]),IF(jaar_zip[[#This Row],[etmaaltemperatuur]]&gt;stookgrens,jaar_zip[[#This Row],[etmaaltemperatuur]]-stookgrens,0),"")</f>
        <v>0</v>
      </c>
    </row>
    <row r="3708" spans="1:15" x14ac:dyDescent="0.3">
      <c r="A3708">
        <v>375</v>
      </c>
      <c r="B3708">
        <v>20240216</v>
      </c>
      <c r="C3708">
        <v>3.6</v>
      </c>
      <c r="D3708">
        <v>11.4</v>
      </c>
      <c r="E3708">
        <v>182</v>
      </c>
      <c r="F3708">
        <v>0.8</v>
      </c>
      <c r="G3708">
        <v>1014.9</v>
      </c>
      <c r="H3708">
        <v>87</v>
      </c>
      <c r="I3708" s="101" t="s">
        <v>42</v>
      </c>
      <c r="J3708" s="1">
        <f>DATEVALUE(RIGHT(jaar_zip[[#This Row],[YYYYMMDD]],2)&amp;"-"&amp;MID(jaar_zip[[#This Row],[YYYYMMDD]],5,2)&amp;"-"&amp;LEFT(jaar_zip[[#This Row],[YYYYMMDD]],4))</f>
        <v>45338</v>
      </c>
      <c r="K3708" s="101" t="str">
        <f>IF(AND(VALUE(MONTH(jaar_zip[[#This Row],[Datum]]))=1,VALUE(WEEKNUM(jaar_zip[[#This Row],[Datum]],21))&gt;51),RIGHT(YEAR(jaar_zip[[#This Row],[Datum]])-1,2),RIGHT(YEAR(jaar_zip[[#This Row],[Datum]]),2))&amp;"-"&amp; TEXT(WEEKNUM(jaar_zip[[#This Row],[Datum]],21),"00")</f>
        <v>24-07</v>
      </c>
      <c r="L3708" s="101">
        <f>MONTH(jaar_zip[[#This Row],[Datum]])</f>
        <v>2</v>
      </c>
      <c r="M3708" s="101">
        <f>IF(ISNUMBER(jaar_zip[[#This Row],[etmaaltemperatuur]]),IF(jaar_zip[[#This Row],[etmaaltemperatuur]]&lt;stookgrens,stookgrens-jaar_zip[[#This Row],[etmaaltemperatuur]],0),"")</f>
        <v>6.6</v>
      </c>
      <c r="N3708" s="101">
        <f>IF(ISNUMBER(jaar_zip[[#This Row],[graaddagen]]),IF(OR(MONTH(jaar_zip[[#This Row],[Datum]])=1,MONTH(jaar_zip[[#This Row],[Datum]])=2,MONTH(jaar_zip[[#This Row],[Datum]])=11,MONTH(jaar_zip[[#This Row],[Datum]])=12),1.1,IF(OR(MONTH(jaar_zip[[#This Row],[Datum]])=3,MONTH(jaar_zip[[#This Row],[Datum]])=10),1,0.8))*jaar_zip[[#This Row],[graaddagen]],"")</f>
        <v>7.26</v>
      </c>
      <c r="O3708" s="101">
        <f>IF(ISNUMBER(jaar_zip[[#This Row],[etmaaltemperatuur]]),IF(jaar_zip[[#This Row],[etmaaltemperatuur]]&gt;stookgrens,jaar_zip[[#This Row],[etmaaltemperatuur]]-stookgrens,0),"")</f>
        <v>0</v>
      </c>
    </row>
    <row r="3709" spans="1:15" x14ac:dyDescent="0.3">
      <c r="A3709">
        <v>375</v>
      </c>
      <c r="B3709">
        <v>20240217</v>
      </c>
      <c r="C3709">
        <v>2.9</v>
      </c>
      <c r="D3709">
        <v>10.199999999999999</v>
      </c>
      <c r="E3709">
        <v>389</v>
      </c>
      <c r="F3709">
        <v>-0.1</v>
      </c>
      <c r="G3709">
        <v>1030.5999999999999</v>
      </c>
      <c r="H3709">
        <v>88</v>
      </c>
      <c r="I3709" s="101" t="s">
        <v>42</v>
      </c>
      <c r="J3709" s="1">
        <f>DATEVALUE(RIGHT(jaar_zip[[#This Row],[YYYYMMDD]],2)&amp;"-"&amp;MID(jaar_zip[[#This Row],[YYYYMMDD]],5,2)&amp;"-"&amp;LEFT(jaar_zip[[#This Row],[YYYYMMDD]],4))</f>
        <v>45339</v>
      </c>
      <c r="K3709" s="101" t="str">
        <f>IF(AND(VALUE(MONTH(jaar_zip[[#This Row],[Datum]]))=1,VALUE(WEEKNUM(jaar_zip[[#This Row],[Datum]],21))&gt;51),RIGHT(YEAR(jaar_zip[[#This Row],[Datum]])-1,2),RIGHT(YEAR(jaar_zip[[#This Row],[Datum]]),2))&amp;"-"&amp; TEXT(WEEKNUM(jaar_zip[[#This Row],[Datum]],21),"00")</f>
        <v>24-07</v>
      </c>
      <c r="L3709" s="101">
        <f>MONTH(jaar_zip[[#This Row],[Datum]])</f>
        <v>2</v>
      </c>
      <c r="M3709" s="101">
        <f>IF(ISNUMBER(jaar_zip[[#This Row],[etmaaltemperatuur]]),IF(jaar_zip[[#This Row],[etmaaltemperatuur]]&lt;stookgrens,stookgrens-jaar_zip[[#This Row],[etmaaltemperatuur]],0),"")</f>
        <v>7.8000000000000007</v>
      </c>
      <c r="N3709" s="101">
        <f>IF(ISNUMBER(jaar_zip[[#This Row],[graaddagen]]),IF(OR(MONTH(jaar_zip[[#This Row],[Datum]])=1,MONTH(jaar_zip[[#This Row],[Datum]])=2,MONTH(jaar_zip[[#This Row],[Datum]])=11,MONTH(jaar_zip[[#This Row],[Datum]])=12),1.1,IF(OR(MONTH(jaar_zip[[#This Row],[Datum]])=3,MONTH(jaar_zip[[#This Row],[Datum]])=10),1,0.8))*jaar_zip[[#This Row],[graaddagen]],"")</f>
        <v>8.5800000000000018</v>
      </c>
      <c r="O3709" s="101">
        <f>IF(ISNUMBER(jaar_zip[[#This Row],[etmaaltemperatuur]]),IF(jaar_zip[[#This Row],[etmaaltemperatuur]]&gt;stookgrens,jaar_zip[[#This Row],[etmaaltemperatuur]]-stookgrens,0),"")</f>
        <v>0</v>
      </c>
    </row>
    <row r="3710" spans="1:15" x14ac:dyDescent="0.3">
      <c r="A3710">
        <v>375</v>
      </c>
      <c r="B3710">
        <v>20240218</v>
      </c>
      <c r="C3710">
        <v>5.9</v>
      </c>
      <c r="D3710">
        <v>9.3000000000000007</v>
      </c>
      <c r="E3710">
        <v>140</v>
      </c>
      <c r="F3710">
        <v>9.3000000000000007</v>
      </c>
      <c r="G3710">
        <v>1025</v>
      </c>
      <c r="H3710">
        <v>89</v>
      </c>
      <c r="I3710" s="101" t="s">
        <v>42</v>
      </c>
      <c r="J3710" s="1">
        <f>DATEVALUE(RIGHT(jaar_zip[[#This Row],[YYYYMMDD]],2)&amp;"-"&amp;MID(jaar_zip[[#This Row],[YYYYMMDD]],5,2)&amp;"-"&amp;LEFT(jaar_zip[[#This Row],[YYYYMMDD]],4))</f>
        <v>45340</v>
      </c>
      <c r="K3710" s="101" t="str">
        <f>IF(AND(VALUE(MONTH(jaar_zip[[#This Row],[Datum]]))=1,VALUE(WEEKNUM(jaar_zip[[#This Row],[Datum]],21))&gt;51),RIGHT(YEAR(jaar_zip[[#This Row],[Datum]])-1,2),RIGHT(YEAR(jaar_zip[[#This Row],[Datum]]),2))&amp;"-"&amp; TEXT(WEEKNUM(jaar_zip[[#This Row],[Datum]],21),"00")</f>
        <v>24-07</v>
      </c>
      <c r="L3710" s="101">
        <f>MONTH(jaar_zip[[#This Row],[Datum]])</f>
        <v>2</v>
      </c>
      <c r="M3710" s="101">
        <f>IF(ISNUMBER(jaar_zip[[#This Row],[etmaaltemperatuur]]),IF(jaar_zip[[#This Row],[etmaaltemperatuur]]&lt;stookgrens,stookgrens-jaar_zip[[#This Row],[etmaaltemperatuur]],0),"")</f>
        <v>8.6999999999999993</v>
      </c>
      <c r="N3710" s="101">
        <f>IF(ISNUMBER(jaar_zip[[#This Row],[graaddagen]]),IF(OR(MONTH(jaar_zip[[#This Row],[Datum]])=1,MONTH(jaar_zip[[#This Row],[Datum]])=2,MONTH(jaar_zip[[#This Row],[Datum]])=11,MONTH(jaar_zip[[#This Row],[Datum]])=12),1.1,IF(OR(MONTH(jaar_zip[[#This Row],[Datum]])=3,MONTH(jaar_zip[[#This Row],[Datum]])=10),1,0.8))*jaar_zip[[#This Row],[graaddagen]],"")</f>
        <v>9.57</v>
      </c>
      <c r="O3710" s="101">
        <f>IF(ISNUMBER(jaar_zip[[#This Row],[etmaaltemperatuur]]),IF(jaar_zip[[#This Row],[etmaaltemperatuur]]&gt;stookgrens,jaar_zip[[#This Row],[etmaaltemperatuur]]-stookgrens,0),"")</f>
        <v>0</v>
      </c>
    </row>
    <row r="3711" spans="1:15" x14ac:dyDescent="0.3">
      <c r="A3711">
        <v>375</v>
      </c>
      <c r="B3711">
        <v>20240219</v>
      </c>
      <c r="C3711">
        <v>3.8</v>
      </c>
      <c r="D3711">
        <v>8.6999999999999993</v>
      </c>
      <c r="E3711">
        <v>272</v>
      </c>
      <c r="F3711">
        <v>1.2</v>
      </c>
      <c r="G3711">
        <v>1026.7</v>
      </c>
      <c r="H3711">
        <v>89</v>
      </c>
      <c r="I3711" s="101" t="s">
        <v>42</v>
      </c>
      <c r="J3711" s="1">
        <f>DATEVALUE(RIGHT(jaar_zip[[#This Row],[YYYYMMDD]],2)&amp;"-"&amp;MID(jaar_zip[[#This Row],[YYYYMMDD]],5,2)&amp;"-"&amp;LEFT(jaar_zip[[#This Row],[YYYYMMDD]],4))</f>
        <v>45341</v>
      </c>
      <c r="K3711" s="101" t="str">
        <f>IF(AND(VALUE(MONTH(jaar_zip[[#This Row],[Datum]]))=1,VALUE(WEEKNUM(jaar_zip[[#This Row],[Datum]],21))&gt;51),RIGHT(YEAR(jaar_zip[[#This Row],[Datum]])-1,2),RIGHT(YEAR(jaar_zip[[#This Row],[Datum]]),2))&amp;"-"&amp; TEXT(WEEKNUM(jaar_zip[[#This Row],[Datum]],21),"00")</f>
        <v>24-08</v>
      </c>
      <c r="L3711" s="101">
        <f>MONTH(jaar_zip[[#This Row],[Datum]])</f>
        <v>2</v>
      </c>
      <c r="M3711" s="101">
        <f>IF(ISNUMBER(jaar_zip[[#This Row],[etmaaltemperatuur]]),IF(jaar_zip[[#This Row],[etmaaltemperatuur]]&lt;stookgrens,stookgrens-jaar_zip[[#This Row],[etmaaltemperatuur]],0),"")</f>
        <v>9.3000000000000007</v>
      </c>
      <c r="N3711" s="101">
        <f>IF(ISNUMBER(jaar_zip[[#This Row],[graaddagen]]),IF(OR(MONTH(jaar_zip[[#This Row],[Datum]])=1,MONTH(jaar_zip[[#This Row],[Datum]])=2,MONTH(jaar_zip[[#This Row],[Datum]])=11,MONTH(jaar_zip[[#This Row],[Datum]])=12),1.1,IF(OR(MONTH(jaar_zip[[#This Row],[Datum]])=3,MONTH(jaar_zip[[#This Row],[Datum]])=10),1,0.8))*jaar_zip[[#This Row],[graaddagen]],"")</f>
        <v>10.230000000000002</v>
      </c>
      <c r="O3711" s="101">
        <f>IF(ISNUMBER(jaar_zip[[#This Row],[etmaaltemperatuur]]),IF(jaar_zip[[#This Row],[etmaaltemperatuur]]&gt;stookgrens,jaar_zip[[#This Row],[etmaaltemperatuur]]-stookgrens,0),"")</f>
        <v>0</v>
      </c>
    </row>
    <row r="3712" spans="1:15" x14ac:dyDescent="0.3">
      <c r="A3712">
        <v>375</v>
      </c>
      <c r="B3712">
        <v>20240220</v>
      </c>
      <c r="C3712">
        <v>5</v>
      </c>
      <c r="D3712">
        <v>7.8</v>
      </c>
      <c r="E3712">
        <v>583</v>
      </c>
      <c r="F3712">
        <v>-0.1</v>
      </c>
      <c r="G3712">
        <v>1026.4000000000001</v>
      </c>
      <c r="H3712">
        <v>87</v>
      </c>
      <c r="I3712" s="101" t="s">
        <v>42</v>
      </c>
      <c r="J3712" s="1">
        <f>DATEVALUE(RIGHT(jaar_zip[[#This Row],[YYYYMMDD]],2)&amp;"-"&amp;MID(jaar_zip[[#This Row],[YYYYMMDD]],5,2)&amp;"-"&amp;LEFT(jaar_zip[[#This Row],[YYYYMMDD]],4))</f>
        <v>45342</v>
      </c>
      <c r="K3712" s="101" t="str">
        <f>IF(AND(VALUE(MONTH(jaar_zip[[#This Row],[Datum]]))=1,VALUE(WEEKNUM(jaar_zip[[#This Row],[Datum]],21))&gt;51),RIGHT(YEAR(jaar_zip[[#This Row],[Datum]])-1,2),RIGHT(YEAR(jaar_zip[[#This Row],[Datum]]),2))&amp;"-"&amp; TEXT(WEEKNUM(jaar_zip[[#This Row],[Datum]],21),"00")</f>
        <v>24-08</v>
      </c>
      <c r="L3712" s="101">
        <f>MONTH(jaar_zip[[#This Row],[Datum]])</f>
        <v>2</v>
      </c>
      <c r="M3712" s="101">
        <f>IF(ISNUMBER(jaar_zip[[#This Row],[etmaaltemperatuur]]),IF(jaar_zip[[#This Row],[etmaaltemperatuur]]&lt;stookgrens,stookgrens-jaar_zip[[#This Row],[etmaaltemperatuur]],0),"")</f>
        <v>10.199999999999999</v>
      </c>
      <c r="N3712" s="101">
        <f>IF(ISNUMBER(jaar_zip[[#This Row],[graaddagen]]),IF(OR(MONTH(jaar_zip[[#This Row],[Datum]])=1,MONTH(jaar_zip[[#This Row],[Datum]])=2,MONTH(jaar_zip[[#This Row],[Datum]])=11,MONTH(jaar_zip[[#This Row],[Datum]])=12),1.1,IF(OR(MONTH(jaar_zip[[#This Row],[Datum]])=3,MONTH(jaar_zip[[#This Row],[Datum]])=10),1,0.8))*jaar_zip[[#This Row],[graaddagen]],"")</f>
        <v>11.22</v>
      </c>
      <c r="O3712" s="101">
        <f>IF(ISNUMBER(jaar_zip[[#This Row],[etmaaltemperatuur]]),IF(jaar_zip[[#This Row],[etmaaltemperatuur]]&gt;stookgrens,jaar_zip[[#This Row],[etmaaltemperatuur]]-stookgrens,0),"")</f>
        <v>0</v>
      </c>
    </row>
    <row r="3713" spans="1:15" x14ac:dyDescent="0.3">
      <c r="A3713">
        <v>375</v>
      </c>
      <c r="B3713">
        <v>20240221</v>
      </c>
      <c r="C3713">
        <v>6.3</v>
      </c>
      <c r="D3713">
        <v>9</v>
      </c>
      <c r="E3713">
        <v>319</v>
      </c>
      <c r="F3713">
        <v>4.5999999999999996</v>
      </c>
      <c r="G3713">
        <v>1011.4</v>
      </c>
      <c r="H3713">
        <v>86</v>
      </c>
      <c r="I3713" s="101" t="s">
        <v>42</v>
      </c>
      <c r="J3713" s="1">
        <f>DATEVALUE(RIGHT(jaar_zip[[#This Row],[YYYYMMDD]],2)&amp;"-"&amp;MID(jaar_zip[[#This Row],[YYYYMMDD]],5,2)&amp;"-"&amp;LEFT(jaar_zip[[#This Row],[YYYYMMDD]],4))</f>
        <v>45343</v>
      </c>
      <c r="K3713" s="101" t="str">
        <f>IF(AND(VALUE(MONTH(jaar_zip[[#This Row],[Datum]]))=1,VALUE(WEEKNUM(jaar_zip[[#This Row],[Datum]],21))&gt;51),RIGHT(YEAR(jaar_zip[[#This Row],[Datum]])-1,2),RIGHT(YEAR(jaar_zip[[#This Row],[Datum]]),2))&amp;"-"&amp; TEXT(WEEKNUM(jaar_zip[[#This Row],[Datum]],21),"00")</f>
        <v>24-08</v>
      </c>
      <c r="L3713" s="101">
        <f>MONTH(jaar_zip[[#This Row],[Datum]])</f>
        <v>2</v>
      </c>
      <c r="M3713" s="101">
        <f>IF(ISNUMBER(jaar_zip[[#This Row],[etmaaltemperatuur]]),IF(jaar_zip[[#This Row],[etmaaltemperatuur]]&lt;stookgrens,stookgrens-jaar_zip[[#This Row],[etmaaltemperatuur]],0),"")</f>
        <v>9</v>
      </c>
      <c r="N3713" s="101">
        <f>IF(ISNUMBER(jaar_zip[[#This Row],[graaddagen]]),IF(OR(MONTH(jaar_zip[[#This Row],[Datum]])=1,MONTH(jaar_zip[[#This Row],[Datum]])=2,MONTH(jaar_zip[[#This Row],[Datum]])=11,MONTH(jaar_zip[[#This Row],[Datum]])=12),1.1,IF(OR(MONTH(jaar_zip[[#This Row],[Datum]])=3,MONTH(jaar_zip[[#This Row],[Datum]])=10),1,0.8))*jaar_zip[[#This Row],[graaddagen]],"")</f>
        <v>9.9</v>
      </c>
      <c r="O3713" s="101">
        <f>IF(ISNUMBER(jaar_zip[[#This Row],[etmaaltemperatuur]]),IF(jaar_zip[[#This Row],[etmaaltemperatuur]]&gt;stookgrens,jaar_zip[[#This Row],[etmaaltemperatuur]]-stookgrens,0),"")</f>
        <v>0</v>
      </c>
    </row>
    <row r="3714" spans="1:15" x14ac:dyDescent="0.3">
      <c r="A3714">
        <v>375</v>
      </c>
      <c r="B3714">
        <v>20240222</v>
      </c>
      <c r="C3714">
        <v>7.2</v>
      </c>
      <c r="D3714">
        <v>9.8000000000000007</v>
      </c>
      <c r="E3714">
        <v>278</v>
      </c>
      <c r="F3714">
        <v>4.9000000000000004</v>
      </c>
      <c r="G3714">
        <v>987.6</v>
      </c>
      <c r="H3714">
        <v>90</v>
      </c>
      <c r="I3714" s="101" t="s">
        <v>42</v>
      </c>
      <c r="J3714" s="1">
        <f>DATEVALUE(RIGHT(jaar_zip[[#This Row],[YYYYMMDD]],2)&amp;"-"&amp;MID(jaar_zip[[#This Row],[YYYYMMDD]],5,2)&amp;"-"&amp;LEFT(jaar_zip[[#This Row],[YYYYMMDD]],4))</f>
        <v>45344</v>
      </c>
      <c r="K3714" s="101" t="str">
        <f>IF(AND(VALUE(MONTH(jaar_zip[[#This Row],[Datum]]))=1,VALUE(WEEKNUM(jaar_zip[[#This Row],[Datum]],21))&gt;51),RIGHT(YEAR(jaar_zip[[#This Row],[Datum]])-1,2),RIGHT(YEAR(jaar_zip[[#This Row],[Datum]]),2))&amp;"-"&amp; TEXT(WEEKNUM(jaar_zip[[#This Row],[Datum]],21),"00")</f>
        <v>24-08</v>
      </c>
      <c r="L3714" s="101">
        <f>MONTH(jaar_zip[[#This Row],[Datum]])</f>
        <v>2</v>
      </c>
      <c r="M3714" s="101">
        <f>IF(ISNUMBER(jaar_zip[[#This Row],[etmaaltemperatuur]]),IF(jaar_zip[[#This Row],[etmaaltemperatuur]]&lt;stookgrens,stookgrens-jaar_zip[[#This Row],[etmaaltemperatuur]],0),"")</f>
        <v>8.1999999999999993</v>
      </c>
      <c r="N3714" s="101">
        <f>IF(ISNUMBER(jaar_zip[[#This Row],[graaddagen]]),IF(OR(MONTH(jaar_zip[[#This Row],[Datum]])=1,MONTH(jaar_zip[[#This Row],[Datum]])=2,MONTH(jaar_zip[[#This Row],[Datum]])=11,MONTH(jaar_zip[[#This Row],[Datum]])=12),1.1,IF(OR(MONTH(jaar_zip[[#This Row],[Datum]])=3,MONTH(jaar_zip[[#This Row],[Datum]])=10),1,0.8))*jaar_zip[[#This Row],[graaddagen]],"")</f>
        <v>9.02</v>
      </c>
      <c r="O3714" s="101">
        <f>IF(ISNUMBER(jaar_zip[[#This Row],[etmaaltemperatuur]]),IF(jaar_zip[[#This Row],[etmaaltemperatuur]]&gt;stookgrens,jaar_zip[[#This Row],[etmaaltemperatuur]]-stookgrens,0),"")</f>
        <v>0</v>
      </c>
    </row>
    <row r="3715" spans="1:15" x14ac:dyDescent="0.3">
      <c r="A3715">
        <v>375</v>
      </c>
      <c r="B3715">
        <v>20240223</v>
      </c>
      <c r="C3715">
        <v>6.9</v>
      </c>
      <c r="D3715">
        <v>6.1</v>
      </c>
      <c r="E3715">
        <v>303</v>
      </c>
      <c r="F3715">
        <v>0.2</v>
      </c>
      <c r="G3715">
        <v>991.5</v>
      </c>
      <c r="H3715">
        <v>78</v>
      </c>
      <c r="I3715" s="101" t="s">
        <v>42</v>
      </c>
      <c r="J3715" s="1">
        <f>DATEVALUE(RIGHT(jaar_zip[[#This Row],[YYYYMMDD]],2)&amp;"-"&amp;MID(jaar_zip[[#This Row],[YYYYMMDD]],5,2)&amp;"-"&amp;LEFT(jaar_zip[[#This Row],[YYYYMMDD]],4))</f>
        <v>45345</v>
      </c>
      <c r="K3715" s="101" t="str">
        <f>IF(AND(VALUE(MONTH(jaar_zip[[#This Row],[Datum]]))=1,VALUE(WEEKNUM(jaar_zip[[#This Row],[Datum]],21))&gt;51),RIGHT(YEAR(jaar_zip[[#This Row],[Datum]])-1,2),RIGHT(YEAR(jaar_zip[[#This Row],[Datum]]),2))&amp;"-"&amp; TEXT(WEEKNUM(jaar_zip[[#This Row],[Datum]],21),"00")</f>
        <v>24-08</v>
      </c>
      <c r="L3715" s="101">
        <f>MONTH(jaar_zip[[#This Row],[Datum]])</f>
        <v>2</v>
      </c>
      <c r="M3715" s="101">
        <f>IF(ISNUMBER(jaar_zip[[#This Row],[etmaaltemperatuur]]),IF(jaar_zip[[#This Row],[etmaaltemperatuur]]&lt;stookgrens,stookgrens-jaar_zip[[#This Row],[etmaaltemperatuur]],0),"")</f>
        <v>11.9</v>
      </c>
      <c r="N3715" s="101">
        <f>IF(ISNUMBER(jaar_zip[[#This Row],[graaddagen]]),IF(OR(MONTH(jaar_zip[[#This Row],[Datum]])=1,MONTH(jaar_zip[[#This Row],[Datum]])=2,MONTH(jaar_zip[[#This Row],[Datum]])=11,MONTH(jaar_zip[[#This Row],[Datum]])=12),1.1,IF(OR(MONTH(jaar_zip[[#This Row],[Datum]])=3,MONTH(jaar_zip[[#This Row],[Datum]])=10),1,0.8))*jaar_zip[[#This Row],[graaddagen]],"")</f>
        <v>13.090000000000002</v>
      </c>
      <c r="O3715" s="101">
        <f>IF(ISNUMBER(jaar_zip[[#This Row],[etmaaltemperatuur]]),IF(jaar_zip[[#This Row],[etmaaltemperatuur]]&gt;stookgrens,jaar_zip[[#This Row],[etmaaltemperatuur]]-stookgrens,0),"")</f>
        <v>0</v>
      </c>
    </row>
    <row r="3716" spans="1:15" x14ac:dyDescent="0.3">
      <c r="A3716">
        <v>375</v>
      </c>
      <c r="B3716">
        <v>20240224</v>
      </c>
      <c r="C3716">
        <v>4.5999999999999996</v>
      </c>
      <c r="D3716">
        <v>5.3</v>
      </c>
      <c r="E3716">
        <v>468</v>
      </c>
      <c r="F3716">
        <v>0.7</v>
      </c>
      <c r="G3716">
        <v>998.6</v>
      </c>
      <c r="H3716">
        <v>81</v>
      </c>
      <c r="I3716" s="101" t="s">
        <v>42</v>
      </c>
      <c r="J3716" s="1">
        <f>DATEVALUE(RIGHT(jaar_zip[[#This Row],[YYYYMMDD]],2)&amp;"-"&amp;MID(jaar_zip[[#This Row],[YYYYMMDD]],5,2)&amp;"-"&amp;LEFT(jaar_zip[[#This Row],[YYYYMMDD]],4))</f>
        <v>45346</v>
      </c>
      <c r="K3716" s="101" t="str">
        <f>IF(AND(VALUE(MONTH(jaar_zip[[#This Row],[Datum]]))=1,VALUE(WEEKNUM(jaar_zip[[#This Row],[Datum]],21))&gt;51),RIGHT(YEAR(jaar_zip[[#This Row],[Datum]])-1,2),RIGHT(YEAR(jaar_zip[[#This Row],[Datum]]),2))&amp;"-"&amp; TEXT(WEEKNUM(jaar_zip[[#This Row],[Datum]],21),"00")</f>
        <v>24-08</v>
      </c>
      <c r="L3716" s="101">
        <f>MONTH(jaar_zip[[#This Row],[Datum]])</f>
        <v>2</v>
      </c>
      <c r="M3716" s="101">
        <f>IF(ISNUMBER(jaar_zip[[#This Row],[etmaaltemperatuur]]),IF(jaar_zip[[#This Row],[etmaaltemperatuur]]&lt;stookgrens,stookgrens-jaar_zip[[#This Row],[etmaaltemperatuur]],0),"")</f>
        <v>12.7</v>
      </c>
      <c r="N3716" s="101">
        <f>IF(ISNUMBER(jaar_zip[[#This Row],[graaddagen]]),IF(OR(MONTH(jaar_zip[[#This Row],[Datum]])=1,MONTH(jaar_zip[[#This Row],[Datum]])=2,MONTH(jaar_zip[[#This Row],[Datum]])=11,MONTH(jaar_zip[[#This Row],[Datum]])=12),1.1,IF(OR(MONTH(jaar_zip[[#This Row],[Datum]])=3,MONTH(jaar_zip[[#This Row],[Datum]])=10),1,0.8))*jaar_zip[[#This Row],[graaddagen]],"")</f>
        <v>13.97</v>
      </c>
      <c r="O3716" s="101">
        <f>IF(ISNUMBER(jaar_zip[[#This Row],[etmaaltemperatuur]]),IF(jaar_zip[[#This Row],[etmaaltemperatuur]]&gt;stookgrens,jaar_zip[[#This Row],[etmaaltemperatuur]]-stookgrens,0),"")</f>
        <v>0</v>
      </c>
    </row>
    <row r="3717" spans="1:15" x14ac:dyDescent="0.3">
      <c r="A3717">
        <v>375</v>
      </c>
      <c r="B3717">
        <v>20240225</v>
      </c>
      <c r="C3717">
        <v>4</v>
      </c>
      <c r="D3717">
        <v>6.2</v>
      </c>
      <c r="E3717">
        <v>617</v>
      </c>
      <c r="F3717">
        <v>1.1000000000000001</v>
      </c>
      <c r="G3717">
        <v>1000.1</v>
      </c>
      <c r="H3717">
        <v>83</v>
      </c>
      <c r="I3717" s="101" t="s">
        <v>42</v>
      </c>
      <c r="J3717" s="1">
        <f>DATEVALUE(RIGHT(jaar_zip[[#This Row],[YYYYMMDD]],2)&amp;"-"&amp;MID(jaar_zip[[#This Row],[YYYYMMDD]],5,2)&amp;"-"&amp;LEFT(jaar_zip[[#This Row],[YYYYMMDD]],4))</f>
        <v>45347</v>
      </c>
      <c r="K3717" s="101" t="str">
        <f>IF(AND(VALUE(MONTH(jaar_zip[[#This Row],[Datum]]))=1,VALUE(WEEKNUM(jaar_zip[[#This Row],[Datum]],21))&gt;51),RIGHT(YEAR(jaar_zip[[#This Row],[Datum]])-1,2),RIGHT(YEAR(jaar_zip[[#This Row],[Datum]]),2))&amp;"-"&amp; TEXT(WEEKNUM(jaar_zip[[#This Row],[Datum]],21),"00")</f>
        <v>24-08</v>
      </c>
      <c r="L3717" s="101">
        <f>MONTH(jaar_zip[[#This Row],[Datum]])</f>
        <v>2</v>
      </c>
      <c r="M3717" s="101">
        <f>IF(ISNUMBER(jaar_zip[[#This Row],[etmaaltemperatuur]]),IF(jaar_zip[[#This Row],[etmaaltemperatuur]]&lt;stookgrens,stookgrens-jaar_zip[[#This Row],[etmaaltemperatuur]],0),"")</f>
        <v>11.8</v>
      </c>
      <c r="N3717" s="101">
        <f>IF(ISNUMBER(jaar_zip[[#This Row],[graaddagen]]),IF(OR(MONTH(jaar_zip[[#This Row],[Datum]])=1,MONTH(jaar_zip[[#This Row],[Datum]])=2,MONTH(jaar_zip[[#This Row],[Datum]])=11,MONTH(jaar_zip[[#This Row],[Datum]])=12),1.1,IF(OR(MONTH(jaar_zip[[#This Row],[Datum]])=3,MONTH(jaar_zip[[#This Row],[Datum]])=10),1,0.8))*jaar_zip[[#This Row],[graaddagen]],"")</f>
        <v>12.980000000000002</v>
      </c>
      <c r="O3717" s="101">
        <f>IF(ISNUMBER(jaar_zip[[#This Row],[etmaaltemperatuur]]),IF(jaar_zip[[#This Row],[etmaaltemperatuur]]&gt;stookgrens,jaar_zip[[#This Row],[etmaaltemperatuur]]-stookgrens,0),"")</f>
        <v>0</v>
      </c>
    </row>
    <row r="3718" spans="1:15" x14ac:dyDescent="0.3">
      <c r="A3718">
        <v>375</v>
      </c>
      <c r="B3718">
        <v>20240226</v>
      </c>
      <c r="C3718">
        <v>5.3</v>
      </c>
      <c r="D3718">
        <v>5.0999999999999996</v>
      </c>
      <c r="E3718">
        <v>156</v>
      </c>
      <c r="F3718">
        <v>11.8</v>
      </c>
      <c r="G3718">
        <v>1005.7</v>
      </c>
      <c r="H3718">
        <v>88</v>
      </c>
      <c r="I3718" s="101" t="s">
        <v>42</v>
      </c>
      <c r="J3718" s="1">
        <f>DATEVALUE(RIGHT(jaar_zip[[#This Row],[YYYYMMDD]],2)&amp;"-"&amp;MID(jaar_zip[[#This Row],[YYYYMMDD]],5,2)&amp;"-"&amp;LEFT(jaar_zip[[#This Row],[YYYYMMDD]],4))</f>
        <v>45348</v>
      </c>
      <c r="K3718" s="101" t="str">
        <f>IF(AND(VALUE(MONTH(jaar_zip[[#This Row],[Datum]]))=1,VALUE(WEEKNUM(jaar_zip[[#This Row],[Datum]],21))&gt;51),RIGHT(YEAR(jaar_zip[[#This Row],[Datum]])-1,2),RIGHT(YEAR(jaar_zip[[#This Row],[Datum]]),2))&amp;"-"&amp; TEXT(WEEKNUM(jaar_zip[[#This Row],[Datum]],21),"00")</f>
        <v>24-09</v>
      </c>
      <c r="L3718" s="101">
        <f>MONTH(jaar_zip[[#This Row],[Datum]])</f>
        <v>2</v>
      </c>
      <c r="M3718" s="101">
        <f>IF(ISNUMBER(jaar_zip[[#This Row],[etmaaltemperatuur]]),IF(jaar_zip[[#This Row],[etmaaltemperatuur]]&lt;stookgrens,stookgrens-jaar_zip[[#This Row],[etmaaltemperatuur]],0),"")</f>
        <v>12.9</v>
      </c>
      <c r="N3718" s="101">
        <f>IF(ISNUMBER(jaar_zip[[#This Row],[graaddagen]]),IF(OR(MONTH(jaar_zip[[#This Row],[Datum]])=1,MONTH(jaar_zip[[#This Row],[Datum]])=2,MONTH(jaar_zip[[#This Row],[Datum]])=11,MONTH(jaar_zip[[#This Row],[Datum]])=12),1.1,IF(OR(MONTH(jaar_zip[[#This Row],[Datum]])=3,MONTH(jaar_zip[[#This Row],[Datum]])=10),1,0.8))*jaar_zip[[#This Row],[graaddagen]],"")</f>
        <v>14.190000000000001</v>
      </c>
      <c r="O3718" s="101">
        <f>IF(ISNUMBER(jaar_zip[[#This Row],[etmaaltemperatuur]]),IF(jaar_zip[[#This Row],[etmaaltemperatuur]]&gt;stookgrens,jaar_zip[[#This Row],[etmaaltemperatuur]]-stookgrens,0),"")</f>
        <v>0</v>
      </c>
    </row>
    <row r="3719" spans="1:15" x14ac:dyDescent="0.3">
      <c r="A3719">
        <v>375</v>
      </c>
      <c r="B3719">
        <v>20240227</v>
      </c>
      <c r="C3719">
        <v>2.4</v>
      </c>
      <c r="D3719">
        <v>3</v>
      </c>
      <c r="E3719">
        <v>914</v>
      </c>
      <c r="F3719">
        <v>0</v>
      </c>
      <c r="G3719">
        <v>1018.4</v>
      </c>
      <c r="H3719">
        <v>90</v>
      </c>
      <c r="I3719" s="101" t="s">
        <v>42</v>
      </c>
      <c r="J3719" s="1">
        <f>DATEVALUE(RIGHT(jaar_zip[[#This Row],[YYYYMMDD]],2)&amp;"-"&amp;MID(jaar_zip[[#This Row],[YYYYMMDD]],5,2)&amp;"-"&amp;LEFT(jaar_zip[[#This Row],[YYYYMMDD]],4))</f>
        <v>45349</v>
      </c>
      <c r="K3719" s="101" t="str">
        <f>IF(AND(VALUE(MONTH(jaar_zip[[#This Row],[Datum]]))=1,VALUE(WEEKNUM(jaar_zip[[#This Row],[Datum]],21))&gt;51),RIGHT(YEAR(jaar_zip[[#This Row],[Datum]])-1,2),RIGHT(YEAR(jaar_zip[[#This Row],[Datum]]),2))&amp;"-"&amp; TEXT(WEEKNUM(jaar_zip[[#This Row],[Datum]],21),"00")</f>
        <v>24-09</v>
      </c>
      <c r="L3719" s="101">
        <f>MONTH(jaar_zip[[#This Row],[Datum]])</f>
        <v>2</v>
      </c>
      <c r="M3719" s="101">
        <f>IF(ISNUMBER(jaar_zip[[#This Row],[etmaaltemperatuur]]),IF(jaar_zip[[#This Row],[etmaaltemperatuur]]&lt;stookgrens,stookgrens-jaar_zip[[#This Row],[etmaaltemperatuur]],0),"")</f>
        <v>15</v>
      </c>
      <c r="N3719" s="101">
        <f>IF(ISNUMBER(jaar_zip[[#This Row],[graaddagen]]),IF(OR(MONTH(jaar_zip[[#This Row],[Datum]])=1,MONTH(jaar_zip[[#This Row],[Datum]])=2,MONTH(jaar_zip[[#This Row],[Datum]])=11,MONTH(jaar_zip[[#This Row],[Datum]])=12),1.1,IF(OR(MONTH(jaar_zip[[#This Row],[Datum]])=3,MONTH(jaar_zip[[#This Row],[Datum]])=10),1,0.8))*jaar_zip[[#This Row],[graaddagen]],"")</f>
        <v>16.5</v>
      </c>
      <c r="O3719" s="101">
        <f>IF(ISNUMBER(jaar_zip[[#This Row],[etmaaltemperatuur]]),IF(jaar_zip[[#This Row],[etmaaltemperatuur]]&gt;stookgrens,jaar_zip[[#This Row],[etmaaltemperatuur]]-stookgrens,0),"")</f>
        <v>0</v>
      </c>
    </row>
    <row r="3720" spans="1:15" x14ac:dyDescent="0.3">
      <c r="A3720">
        <v>375</v>
      </c>
      <c r="B3720">
        <v>20240228</v>
      </c>
      <c r="C3720">
        <v>3</v>
      </c>
      <c r="D3720">
        <v>4.3</v>
      </c>
      <c r="E3720">
        <v>599</v>
      </c>
      <c r="F3720">
        <v>-0.1</v>
      </c>
      <c r="G3720">
        <v>1020.3</v>
      </c>
      <c r="H3720">
        <v>90</v>
      </c>
      <c r="I3720" s="101" t="s">
        <v>42</v>
      </c>
      <c r="J3720" s="1">
        <f>DATEVALUE(RIGHT(jaar_zip[[#This Row],[YYYYMMDD]],2)&amp;"-"&amp;MID(jaar_zip[[#This Row],[YYYYMMDD]],5,2)&amp;"-"&amp;LEFT(jaar_zip[[#This Row],[YYYYMMDD]],4))</f>
        <v>45350</v>
      </c>
      <c r="K3720" s="101" t="str">
        <f>IF(AND(VALUE(MONTH(jaar_zip[[#This Row],[Datum]]))=1,VALUE(WEEKNUM(jaar_zip[[#This Row],[Datum]],21))&gt;51),RIGHT(YEAR(jaar_zip[[#This Row],[Datum]])-1,2),RIGHT(YEAR(jaar_zip[[#This Row],[Datum]]),2))&amp;"-"&amp; TEXT(WEEKNUM(jaar_zip[[#This Row],[Datum]],21),"00")</f>
        <v>24-09</v>
      </c>
      <c r="L3720" s="101">
        <f>MONTH(jaar_zip[[#This Row],[Datum]])</f>
        <v>2</v>
      </c>
      <c r="M3720" s="101">
        <f>IF(ISNUMBER(jaar_zip[[#This Row],[etmaaltemperatuur]]),IF(jaar_zip[[#This Row],[etmaaltemperatuur]]&lt;stookgrens,stookgrens-jaar_zip[[#This Row],[etmaaltemperatuur]],0),"")</f>
        <v>13.7</v>
      </c>
      <c r="N3720" s="101">
        <f>IF(ISNUMBER(jaar_zip[[#This Row],[graaddagen]]),IF(OR(MONTH(jaar_zip[[#This Row],[Datum]])=1,MONTH(jaar_zip[[#This Row],[Datum]])=2,MONTH(jaar_zip[[#This Row],[Datum]])=11,MONTH(jaar_zip[[#This Row],[Datum]])=12),1.1,IF(OR(MONTH(jaar_zip[[#This Row],[Datum]])=3,MONTH(jaar_zip[[#This Row],[Datum]])=10),1,0.8))*jaar_zip[[#This Row],[graaddagen]],"")</f>
        <v>15.07</v>
      </c>
      <c r="O3720" s="101">
        <f>IF(ISNUMBER(jaar_zip[[#This Row],[etmaaltemperatuur]]),IF(jaar_zip[[#This Row],[etmaaltemperatuur]]&gt;stookgrens,jaar_zip[[#This Row],[etmaaltemperatuur]]-stookgrens,0),"")</f>
        <v>0</v>
      </c>
    </row>
    <row r="3721" spans="1:15" x14ac:dyDescent="0.3">
      <c r="A3721">
        <v>375</v>
      </c>
      <c r="B3721">
        <v>20240229</v>
      </c>
      <c r="C3721">
        <v>4.3</v>
      </c>
      <c r="D3721">
        <v>8</v>
      </c>
      <c r="E3721">
        <v>298</v>
      </c>
      <c r="F3721">
        <v>2.7</v>
      </c>
      <c r="G3721">
        <v>1008.8</v>
      </c>
      <c r="H3721">
        <v>85</v>
      </c>
      <c r="I3721" s="101" t="s">
        <v>42</v>
      </c>
      <c r="J3721" s="1">
        <f>DATEVALUE(RIGHT(jaar_zip[[#This Row],[YYYYMMDD]],2)&amp;"-"&amp;MID(jaar_zip[[#This Row],[YYYYMMDD]],5,2)&amp;"-"&amp;LEFT(jaar_zip[[#This Row],[YYYYMMDD]],4))</f>
        <v>45351</v>
      </c>
      <c r="K3721" s="101" t="str">
        <f>IF(AND(VALUE(MONTH(jaar_zip[[#This Row],[Datum]]))=1,VALUE(WEEKNUM(jaar_zip[[#This Row],[Datum]],21))&gt;51),RIGHT(YEAR(jaar_zip[[#This Row],[Datum]])-1,2),RIGHT(YEAR(jaar_zip[[#This Row],[Datum]]),2))&amp;"-"&amp; TEXT(WEEKNUM(jaar_zip[[#This Row],[Datum]],21),"00")</f>
        <v>24-09</v>
      </c>
      <c r="L3721" s="101">
        <f>MONTH(jaar_zip[[#This Row],[Datum]])</f>
        <v>2</v>
      </c>
      <c r="M3721" s="101">
        <f>IF(ISNUMBER(jaar_zip[[#This Row],[etmaaltemperatuur]]),IF(jaar_zip[[#This Row],[etmaaltemperatuur]]&lt;stookgrens,stookgrens-jaar_zip[[#This Row],[etmaaltemperatuur]],0),"")</f>
        <v>10</v>
      </c>
      <c r="N3721" s="101">
        <f>IF(ISNUMBER(jaar_zip[[#This Row],[graaddagen]]),IF(OR(MONTH(jaar_zip[[#This Row],[Datum]])=1,MONTH(jaar_zip[[#This Row],[Datum]])=2,MONTH(jaar_zip[[#This Row],[Datum]])=11,MONTH(jaar_zip[[#This Row],[Datum]])=12),1.1,IF(OR(MONTH(jaar_zip[[#This Row],[Datum]])=3,MONTH(jaar_zip[[#This Row],[Datum]])=10),1,0.8))*jaar_zip[[#This Row],[graaddagen]],"")</f>
        <v>11</v>
      </c>
      <c r="O3721" s="101">
        <f>IF(ISNUMBER(jaar_zip[[#This Row],[etmaaltemperatuur]]),IF(jaar_zip[[#This Row],[etmaaltemperatuur]]&gt;stookgrens,jaar_zip[[#This Row],[etmaaltemperatuur]]-stookgrens,0),"")</f>
        <v>0</v>
      </c>
    </row>
    <row r="3722" spans="1:15" x14ac:dyDescent="0.3">
      <c r="A3722">
        <v>375</v>
      </c>
      <c r="B3722">
        <v>20240301</v>
      </c>
      <c r="C3722">
        <v>5.4</v>
      </c>
      <c r="D3722">
        <v>8.4</v>
      </c>
      <c r="E3722">
        <v>735</v>
      </c>
      <c r="F3722">
        <v>-0.1</v>
      </c>
      <c r="G3722">
        <v>1001.3</v>
      </c>
      <c r="H3722">
        <v>74</v>
      </c>
      <c r="I3722" s="101" t="s">
        <v>42</v>
      </c>
      <c r="J3722" s="1">
        <f>DATEVALUE(RIGHT(jaar_zip[[#This Row],[YYYYMMDD]],2)&amp;"-"&amp;MID(jaar_zip[[#This Row],[YYYYMMDD]],5,2)&amp;"-"&amp;LEFT(jaar_zip[[#This Row],[YYYYMMDD]],4))</f>
        <v>45352</v>
      </c>
      <c r="K3722" s="101" t="str">
        <f>IF(AND(VALUE(MONTH(jaar_zip[[#This Row],[Datum]]))=1,VALUE(WEEKNUM(jaar_zip[[#This Row],[Datum]],21))&gt;51),RIGHT(YEAR(jaar_zip[[#This Row],[Datum]])-1,2),RIGHT(YEAR(jaar_zip[[#This Row],[Datum]]),2))&amp;"-"&amp; TEXT(WEEKNUM(jaar_zip[[#This Row],[Datum]],21),"00")</f>
        <v>24-09</v>
      </c>
      <c r="L3722" s="101">
        <f>MONTH(jaar_zip[[#This Row],[Datum]])</f>
        <v>3</v>
      </c>
      <c r="M3722" s="101">
        <f>IF(ISNUMBER(jaar_zip[[#This Row],[etmaaltemperatuur]]),IF(jaar_zip[[#This Row],[etmaaltemperatuur]]&lt;stookgrens,stookgrens-jaar_zip[[#This Row],[etmaaltemperatuur]],0),"")</f>
        <v>9.6</v>
      </c>
      <c r="N3722" s="101">
        <f>IF(ISNUMBER(jaar_zip[[#This Row],[graaddagen]]),IF(OR(MONTH(jaar_zip[[#This Row],[Datum]])=1,MONTH(jaar_zip[[#This Row],[Datum]])=2,MONTH(jaar_zip[[#This Row],[Datum]])=11,MONTH(jaar_zip[[#This Row],[Datum]])=12),1.1,IF(OR(MONTH(jaar_zip[[#This Row],[Datum]])=3,MONTH(jaar_zip[[#This Row],[Datum]])=10),1,0.8))*jaar_zip[[#This Row],[graaddagen]],"")</f>
        <v>9.6</v>
      </c>
      <c r="O3722" s="101">
        <f>IF(ISNUMBER(jaar_zip[[#This Row],[etmaaltemperatuur]]),IF(jaar_zip[[#This Row],[etmaaltemperatuur]]&gt;stookgrens,jaar_zip[[#This Row],[etmaaltemperatuur]]-stookgrens,0),"")</f>
        <v>0</v>
      </c>
    </row>
    <row r="3723" spans="1:15" x14ac:dyDescent="0.3">
      <c r="A3723">
        <v>375</v>
      </c>
      <c r="B3723">
        <v>20240302</v>
      </c>
      <c r="C3723">
        <v>4.8</v>
      </c>
      <c r="D3723">
        <v>10.199999999999999</v>
      </c>
      <c r="E3723">
        <v>1169</v>
      </c>
      <c r="F3723">
        <v>-0.1</v>
      </c>
      <c r="G3723">
        <v>999.9</v>
      </c>
      <c r="H3723">
        <v>67</v>
      </c>
      <c r="I3723" s="101" t="s">
        <v>42</v>
      </c>
      <c r="J3723" s="1">
        <f>DATEVALUE(RIGHT(jaar_zip[[#This Row],[YYYYMMDD]],2)&amp;"-"&amp;MID(jaar_zip[[#This Row],[YYYYMMDD]],5,2)&amp;"-"&amp;LEFT(jaar_zip[[#This Row],[YYYYMMDD]],4))</f>
        <v>45353</v>
      </c>
      <c r="K3723" s="101" t="str">
        <f>IF(AND(VALUE(MONTH(jaar_zip[[#This Row],[Datum]]))=1,VALUE(WEEKNUM(jaar_zip[[#This Row],[Datum]],21))&gt;51),RIGHT(YEAR(jaar_zip[[#This Row],[Datum]])-1,2),RIGHT(YEAR(jaar_zip[[#This Row],[Datum]]),2))&amp;"-"&amp; TEXT(WEEKNUM(jaar_zip[[#This Row],[Datum]],21),"00")</f>
        <v>24-09</v>
      </c>
      <c r="L3723" s="101">
        <f>MONTH(jaar_zip[[#This Row],[Datum]])</f>
        <v>3</v>
      </c>
      <c r="M3723" s="101">
        <f>IF(ISNUMBER(jaar_zip[[#This Row],[etmaaltemperatuur]]),IF(jaar_zip[[#This Row],[etmaaltemperatuur]]&lt;stookgrens,stookgrens-jaar_zip[[#This Row],[etmaaltemperatuur]],0),"")</f>
        <v>7.8000000000000007</v>
      </c>
      <c r="N3723" s="101">
        <f>IF(ISNUMBER(jaar_zip[[#This Row],[graaddagen]]),IF(OR(MONTH(jaar_zip[[#This Row],[Datum]])=1,MONTH(jaar_zip[[#This Row],[Datum]])=2,MONTH(jaar_zip[[#This Row],[Datum]])=11,MONTH(jaar_zip[[#This Row],[Datum]])=12),1.1,IF(OR(MONTH(jaar_zip[[#This Row],[Datum]])=3,MONTH(jaar_zip[[#This Row],[Datum]])=10),1,0.8))*jaar_zip[[#This Row],[graaddagen]],"")</f>
        <v>7.8000000000000007</v>
      </c>
      <c r="O3723" s="101">
        <f>IF(ISNUMBER(jaar_zip[[#This Row],[etmaaltemperatuur]]),IF(jaar_zip[[#This Row],[etmaaltemperatuur]]&gt;stookgrens,jaar_zip[[#This Row],[etmaaltemperatuur]]-stookgrens,0),"")</f>
        <v>0</v>
      </c>
    </row>
    <row r="3724" spans="1:15" x14ac:dyDescent="0.3">
      <c r="A3724">
        <v>375</v>
      </c>
      <c r="B3724">
        <v>20240303</v>
      </c>
      <c r="C3724">
        <v>2.8</v>
      </c>
      <c r="D3724">
        <v>11</v>
      </c>
      <c r="E3724">
        <v>927</v>
      </c>
      <c r="F3724">
        <v>-0.1</v>
      </c>
      <c r="G3724">
        <v>1001.7</v>
      </c>
      <c r="H3724">
        <v>74</v>
      </c>
      <c r="I3724" s="101" t="s">
        <v>42</v>
      </c>
      <c r="J3724" s="1">
        <f>DATEVALUE(RIGHT(jaar_zip[[#This Row],[YYYYMMDD]],2)&amp;"-"&amp;MID(jaar_zip[[#This Row],[YYYYMMDD]],5,2)&amp;"-"&amp;LEFT(jaar_zip[[#This Row],[YYYYMMDD]],4))</f>
        <v>45354</v>
      </c>
      <c r="K3724" s="101" t="str">
        <f>IF(AND(VALUE(MONTH(jaar_zip[[#This Row],[Datum]]))=1,VALUE(WEEKNUM(jaar_zip[[#This Row],[Datum]],21))&gt;51),RIGHT(YEAR(jaar_zip[[#This Row],[Datum]])-1,2),RIGHT(YEAR(jaar_zip[[#This Row],[Datum]]),2))&amp;"-"&amp; TEXT(WEEKNUM(jaar_zip[[#This Row],[Datum]],21),"00")</f>
        <v>24-09</v>
      </c>
      <c r="L3724" s="101">
        <f>MONTH(jaar_zip[[#This Row],[Datum]])</f>
        <v>3</v>
      </c>
      <c r="M3724" s="101">
        <f>IF(ISNUMBER(jaar_zip[[#This Row],[etmaaltemperatuur]]),IF(jaar_zip[[#This Row],[etmaaltemperatuur]]&lt;stookgrens,stookgrens-jaar_zip[[#This Row],[etmaaltemperatuur]],0),"")</f>
        <v>7</v>
      </c>
      <c r="N3724" s="101">
        <f>IF(ISNUMBER(jaar_zip[[#This Row],[graaddagen]]),IF(OR(MONTH(jaar_zip[[#This Row],[Datum]])=1,MONTH(jaar_zip[[#This Row],[Datum]])=2,MONTH(jaar_zip[[#This Row],[Datum]])=11,MONTH(jaar_zip[[#This Row],[Datum]])=12),1.1,IF(OR(MONTH(jaar_zip[[#This Row],[Datum]])=3,MONTH(jaar_zip[[#This Row],[Datum]])=10),1,0.8))*jaar_zip[[#This Row],[graaddagen]],"")</f>
        <v>7</v>
      </c>
      <c r="O3724" s="101">
        <f>IF(ISNUMBER(jaar_zip[[#This Row],[etmaaltemperatuur]]),IF(jaar_zip[[#This Row],[etmaaltemperatuur]]&gt;stookgrens,jaar_zip[[#This Row],[etmaaltemperatuur]]-stookgrens,0),"")</f>
        <v>0</v>
      </c>
    </row>
    <row r="3725" spans="1:15" x14ac:dyDescent="0.3">
      <c r="A3725">
        <v>375</v>
      </c>
      <c r="B3725">
        <v>20240304</v>
      </c>
      <c r="C3725">
        <v>2.4</v>
      </c>
      <c r="D3725">
        <v>7.9</v>
      </c>
      <c r="E3725">
        <v>1221</v>
      </c>
      <c r="F3725">
        <v>0</v>
      </c>
      <c r="G3725">
        <v>1011.4</v>
      </c>
      <c r="H3725">
        <v>79</v>
      </c>
      <c r="I3725" s="101" t="s">
        <v>42</v>
      </c>
      <c r="J3725" s="1">
        <f>DATEVALUE(RIGHT(jaar_zip[[#This Row],[YYYYMMDD]],2)&amp;"-"&amp;MID(jaar_zip[[#This Row],[YYYYMMDD]],5,2)&amp;"-"&amp;LEFT(jaar_zip[[#This Row],[YYYYMMDD]],4))</f>
        <v>45355</v>
      </c>
      <c r="K3725" s="101" t="str">
        <f>IF(AND(VALUE(MONTH(jaar_zip[[#This Row],[Datum]]))=1,VALUE(WEEKNUM(jaar_zip[[#This Row],[Datum]],21))&gt;51),RIGHT(YEAR(jaar_zip[[#This Row],[Datum]])-1,2),RIGHT(YEAR(jaar_zip[[#This Row],[Datum]]),2))&amp;"-"&amp; TEXT(WEEKNUM(jaar_zip[[#This Row],[Datum]],21),"00")</f>
        <v>24-10</v>
      </c>
      <c r="L3725" s="101">
        <f>MONTH(jaar_zip[[#This Row],[Datum]])</f>
        <v>3</v>
      </c>
      <c r="M3725" s="101">
        <f>IF(ISNUMBER(jaar_zip[[#This Row],[etmaaltemperatuur]]),IF(jaar_zip[[#This Row],[etmaaltemperatuur]]&lt;stookgrens,stookgrens-jaar_zip[[#This Row],[etmaaltemperatuur]],0),"")</f>
        <v>10.1</v>
      </c>
      <c r="N3725" s="101">
        <f>IF(ISNUMBER(jaar_zip[[#This Row],[graaddagen]]),IF(OR(MONTH(jaar_zip[[#This Row],[Datum]])=1,MONTH(jaar_zip[[#This Row],[Datum]])=2,MONTH(jaar_zip[[#This Row],[Datum]])=11,MONTH(jaar_zip[[#This Row],[Datum]])=12),1.1,IF(OR(MONTH(jaar_zip[[#This Row],[Datum]])=3,MONTH(jaar_zip[[#This Row],[Datum]])=10),1,0.8))*jaar_zip[[#This Row],[graaddagen]],"")</f>
        <v>10.1</v>
      </c>
      <c r="O3725" s="101">
        <f>IF(ISNUMBER(jaar_zip[[#This Row],[etmaaltemperatuur]]),IF(jaar_zip[[#This Row],[etmaaltemperatuur]]&gt;stookgrens,jaar_zip[[#This Row],[etmaaltemperatuur]]-stookgrens,0),"")</f>
        <v>0</v>
      </c>
    </row>
    <row r="3726" spans="1:15" x14ac:dyDescent="0.3">
      <c r="A3726">
        <v>375</v>
      </c>
      <c r="B3726">
        <v>20240305</v>
      </c>
      <c r="C3726">
        <v>1.5</v>
      </c>
      <c r="D3726">
        <v>6.4</v>
      </c>
      <c r="E3726">
        <v>287</v>
      </c>
      <c r="F3726">
        <v>0.3</v>
      </c>
      <c r="G3726">
        <v>1014.7</v>
      </c>
      <c r="H3726">
        <v>90</v>
      </c>
      <c r="I3726" s="101" t="s">
        <v>42</v>
      </c>
      <c r="J3726" s="1">
        <f>DATEVALUE(RIGHT(jaar_zip[[#This Row],[YYYYMMDD]],2)&amp;"-"&amp;MID(jaar_zip[[#This Row],[YYYYMMDD]],5,2)&amp;"-"&amp;LEFT(jaar_zip[[#This Row],[YYYYMMDD]],4))</f>
        <v>45356</v>
      </c>
      <c r="K3726" s="101" t="str">
        <f>IF(AND(VALUE(MONTH(jaar_zip[[#This Row],[Datum]]))=1,VALUE(WEEKNUM(jaar_zip[[#This Row],[Datum]],21))&gt;51),RIGHT(YEAR(jaar_zip[[#This Row],[Datum]])-1,2),RIGHT(YEAR(jaar_zip[[#This Row],[Datum]]),2))&amp;"-"&amp; TEXT(WEEKNUM(jaar_zip[[#This Row],[Datum]],21),"00")</f>
        <v>24-10</v>
      </c>
      <c r="L3726" s="101">
        <f>MONTH(jaar_zip[[#This Row],[Datum]])</f>
        <v>3</v>
      </c>
      <c r="M3726" s="101">
        <f>IF(ISNUMBER(jaar_zip[[#This Row],[etmaaltemperatuur]]),IF(jaar_zip[[#This Row],[etmaaltemperatuur]]&lt;stookgrens,stookgrens-jaar_zip[[#This Row],[etmaaltemperatuur]],0),"")</f>
        <v>11.6</v>
      </c>
      <c r="N3726" s="101">
        <f>IF(ISNUMBER(jaar_zip[[#This Row],[graaddagen]]),IF(OR(MONTH(jaar_zip[[#This Row],[Datum]])=1,MONTH(jaar_zip[[#This Row],[Datum]])=2,MONTH(jaar_zip[[#This Row],[Datum]])=11,MONTH(jaar_zip[[#This Row],[Datum]])=12),1.1,IF(OR(MONTH(jaar_zip[[#This Row],[Datum]])=3,MONTH(jaar_zip[[#This Row],[Datum]])=10),1,0.8))*jaar_zip[[#This Row],[graaddagen]],"")</f>
        <v>11.6</v>
      </c>
      <c r="O3726" s="101">
        <f>IF(ISNUMBER(jaar_zip[[#This Row],[etmaaltemperatuur]]),IF(jaar_zip[[#This Row],[etmaaltemperatuur]]&gt;stookgrens,jaar_zip[[#This Row],[etmaaltemperatuur]]-stookgrens,0),"")</f>
        <v>0</v>
      </c>
    </row>
    <row r="3727" spans="1:15" x14ac:dyDescent="0.3">
      <c r="A3727">
        <v>375</v>
      </c>
      <c r="B3727">
        <v>20240306</v>
      </c>
      <c r="C3727">
        <v>1.7</v>
      </c>
      <c r="D3727">
        <v>5.5</v>
      </c>
      <c r="E3727">
        <v>954</v>
      </c>
      <c r="F3727">
        <v>0</v>
      </c>
      <c r="G3727">
        <v>1022.8</v>
      </c>
      <c r="H3727">
        <v>89</v>
      </c>
      <c r="I3727" s="101" t="s">
        <v>42</v>
      </c>
      <c r="J3727" s="1">
        <f>DATEVALUE(RIGHT(jaar_zip[[#This Row],[YYYYMMDD]],2)&amp;"-"&amp;MID(jaar_zip[[#This Row],[YYYYMMDD]],5,2)&amp;"-"&amp;LEFT(jaar_zip[[#This Row],[YYYYMMDD]],4))</f>
        <v>45357</v>
      </c>
      <c r="K3727" s="101" t="str">
        <f>IF(AND(VALUE(MONTH(jaar_zip[[#This Row],[Datum]]))=1,VALUE(WEEKNUM(jaar_zip[[#This Row],[Datum]],21))&gt;51),RIGHT(YEAR(jaar_zip[[#This Row],[Datum]])-1,2),RIGHT(YEAR(jaar_zip[[#This Row],[Datum]]),2))&amp;"-"&amp; TEXT(WEEKNUM(jaar_zip[[#This Row],[Datum]],21),"00")</f>
        <v>24-10</v>
      </c>
      <c r="L3727" s="101">
        <f>MONTH(jaar_zip[[#This Row],[Datum]])</f>
        <v>3</v>
      </c>
      <c r="M3727" s="101">
        <f>IF(ISNUMBER(jaar_zip[[#This Row],[etmaaltemperatuur]]),IF(jaar_zip[[#This Row],[etmaaltemperatuur]]&lt;stookgrens,stookgrens-jaar_zip[[#This Row],[etmaaltemperatuur]],0),"")</f>
        <v>12.5</v>
      </c>
      <c r="N3727" s="101">
        <f>IF(ISNUMBER(jaar_zip[[#This Row],[graaddagen]]),IF(OR(MONTH(jaar_zip[[#This Row],[Datum]])=1,MONTH(jaar_zip[[#This Row],[Datum]])=2,MONTH(jaar_zip[[#This Row],[Datum]])=11,MONTH(jaar_zip[[#This Row],[Datum]])=12),1.1,IF(OR(MONTH(jaar_zip[[#This Row],[Datum]])=3,MONTH(jaar_zip[[#This Row],[Datum]])=10),1,0.8))*jaar_zip[[#This Row],[graaddagen]],"")</f>
        <v>12.5</v>
      </c>
      <c r="O3727" s="101">
        <f>IF(ISNUMBER(jaar_zip[[#This Row],[etmaaltemperatuur]]),IF(jaar_zip[[#This Row],[etmaaltemperatuur]]&gt;stookgrens,jaar_zip[[#This Row],[etmaaltemperatuur]]-stookgrens,0),"")</f>
        <v>0</v>
      </c>
    </row>
    <row r="3728" spans="1:15" x14ac:dyDescent="0.3">
      <c r="A3728">
        <v>375</v>
      </c>
      <c r="B3728">
        <v>20240307</v>
      </c>
      <c r="C3728">
        <v>4.8</v>
      </c>
      <c r="D3728">
        <v>5</v>
      </c>
      <c r="E3728">
        <v>1066</v>
      </c>
      <c r="F3728">
        <v>0</v>
      </c>
      <c r="G3728">
        <v>1022.5</v>
      </c>
      <c r="H3728">
        <v>82</v>
      </c>
      <c r="I3728" s="101" t="s">
        <v>42</v>
      </c>
      <c r="J3728" s="1">
        <f>DATEVALUE(RIGHT(jaar_zip[[#This Row],[YYYYMMDD]],2)&amp;"-"&amp;MID(jaar_zip[[#This Row],[YYYYMMDD]],5,2)&amp;"-"&amp;LEFT(jaar_zip[[#This Row],[YYYYMMDD]],4))</f>
        <v>45358</v>
      </c>
      <c r="K3728" s="101" t="str">
        <f>IF(AND(VALUE(MONTH(jaar_zip[[#This Row],[Datum]]))=1,VALUE(WEEKNUM(jaar_zip[[#This Row],[Datum]],21))&gt;51),RIGHT(YEAR(jaar_zip[[#This Row],[Datum]])-1,2),RIGHT(YEAR(jaar_zip[[#This Row],[Datum]]),2))&amp;"-"&amp; TEXT(WEEKNUM(jaar_zip[[#This Row],[Datum]],21),"00")</f>
        <v>24-10</v>
      </c>
      <c r="L3728" s="101">
        <f>MONTH(jaar_zip[[#This Row],[Datum]])</f>
        <v>3</v>
      </c>
      <c r="M3728" s="101">
        <f>IF(ISNUMBER(jaar_zip[[#This Row],[etmaaltemperatuur]]),IF(jaar_zip[[#This Row],[etmaaltemperatuur]]&lt;stookgrens,stookgrens-jaar_zip[[#This Row],[etmaaltemperatuur]],0),"")</f>
        <v>13</v>
      </c>
      <c r="N3728" s="101">
        <f>IF(ISNUMBER(jaar_zip[[#This Row],[graaddagen]]),IF(OR(MONTH(jaar_zip[[#This Row],[Datum]])=1,MONTH(jaar_zip[[#This Row],[Datum]])=2,MONTH(jaar_zip[[#This Row],[Datum]])=11,MONTH(jaar_zip[[#This Row],[Datum]])=12),1.1,IF(OR(MONTH(jaar_zip[[#This Row],[Datum]])=3,MONTH(jaar_zip[[#This Row],[Datum]])=10),1,0.8))*jaar_zip[[#This Row],[graaddagen]],"")</f>
        <v>13</v>
      </c>
      <c r="O3728" s="101">
        <f>IF(ISNUMBER(jaar_zip[[#This Row],[etmaaltemperatuur]]),IF(jaar_zip[[#This Row],[etmaaltemperatuur]]&gt;stookgrens,jaar_zip[[#This Row],[etmaaltemperatuur]]-stookgrens,0),"")</f>
        <v>0</v>
      </c>
    </row>
    <row r="3729" spans="1:15" x14ac:dyDescent="0.3">
      <c r="A3729">
        <v>375</v>
      </c>
      <c r="B3729">
        <v>20240308</v>
      </c>
      <c r="C3729">
        <v>5.3</v>
      </c>
      <c r="D3729">
        <v>5</v>
      </c>
      <c r="E3729">
        <v>1366</v>
      </c>
      <c r="F3729">
        <v>0</v>
      </c>
      <c r="G3729">
        <v>1011.3</v>
      </c>
      <c r="H3729">
        <v>71</v>
      </c>
      <c r="I3729" s="101" t="s">
        <v>42</v>
      </c>
      <c r="J3729" s="1">
        <f>DATEVALUE(RIGHT(jaar_zip[[#This Row],[YYYYMMDD]],2)&amp;"-"&amp;MID(jaar_zip[[#This Row],[YYYYMMDD]],5,2)&amp;"-"&amp;LEFT(jaar_zip[[#This Row],[YYYYMMDD]],4))</f>
        <v>45359</v>
      </c>
      <c r="K3729" s="101" t="str">
        <f>IF(AND(VALUE(MONTH(jaar_zip[[#This Row],[Datum]]))=1,VALUE(WEEKNUM(jaar_zip[[#This Row],[Datum]],21))&gt;51),RIGHT(YEAR(jaar_zip[[#This Row],[Datum]])-1,2),RIGHT(YEAR(jaar_zip[[#This Row],[Datum]]),2))&amp;"-"&amp; TEXT(WEEKNUM(jaar_zip[[#This Row],[Datum]],21),"00")</f>
        <v>24-10</v>
      </c>
      <c r="L3729" s="101">
        <f>MONTH(jaar_zip[[#This Row],[Datum]])</f>
        <v>3</v>
      </c>
      <c r="M3729" s="101">
        <f>IF(ISNUMBER(jaar_zip[[#This Row],[etmaaltemperatuur]]),IF(jaar_zip[[#This Row],[etmaaltemperatuur]]&lt;stookgrens,stookgrens-jaar_zip[[#This Row],[etmaaltemperatuur]],0),"")</f>
        <v>13</v>
      </c>
      <c r="N3729" s="101">
        <f>IF(ISNUMBER(jaar_zip[[#This Row],[graaddagen]]),IF(OR(MONTH(jaar_zip[[#This Row],[Datum]])=1,MONTH(jaar_zip[[#This Row],[Datum]])=2,MONTH(jaar_zip[[#This Row],[Datum]])=11,MONTH(jaar_zip[[#This Row],[Datum]])=12),1.1,IF(OR(MONTH(jaar_zip[[#This Row],[Datum]])=3,MONTH(jaar_zip[[#This Row],[Datum]])=10),1,0.8))*jaar_zip[[#This Row],[graaddagen]],"")</f>
        <v>13</v>
      </c>
      <c r="O3729" s="101">
        <f>IF(ISNUMBER(jaar_zip[[#This Row],[etmaaltemperatuur]]),IF(jaar_zip[[#This Row],[etmaaltemperatuur]]&gt;stookgrens,jaar_zip[[#This Row],[etmaaltemperatuur]]-stookgrens,0),"")</f>
        <v>0</v>
      </c>
    </row>
    <row r="3730" spans="1:15" x14ac:dyDescent="0.3">
      <c r="A3730">
        <v>375</v>
      </c>
      <c r="B3730">
        <v>20240309</v>
      </c>
      <c r="C3730">
        <v>4.5999999999999996</v>
      </c>
      <c r="D3730">
        <v>8.1999999999999993</v>
      </c>
      <c r="E3730">
        <v>991</v>
      </c>
      <c r="F3730">
        <v>0</v>
      </c>
      <c r="G3730">
        <v>1001</v>
      </c>
      <c r="H3730">
        <v>70</v>
      </c>
      <c r="I3730" s="101" t="s">
        <v>42</v>
      </c>
      <c r="J3730" s="1">
        <f>DATEVALUE(RIGHT(jaar_zip[[#This Row],[YYYYMMDD]],2)&amp;"-"&amp;MID(jaar_zip[[#This Row],[YYYYMMDD]],5,2)&amp;"-"&amp;LEFT(jaar_zip[[#This Row],[YYYYMMDD]],4))</f>
        <v>45360</v>
      </c>
      <c r="K3730" s="101" t="str">
        <f>IF(AND(VALUE(MONTH(jaar_zip[[#This Row],[Datum]]))=1,VALUE(WEEKNUM(jaar_zip[[#This Row],[Datum]],21))&gt;51),RIGHT(YEAR(jaar_zip[[#This Row],[Datum]])-1,2),RIGHT(YEAR(jaar_zip[[#This Row],[Datum]]),2))&amp;"-"&amp; TEXT(WEEKNUM(jaar_zip[[#This Row],[Datum]],21),"00")</f>
        <v>24-10</v>
      </c>
      <c r="L3730" s="101">
        <f>MONTH(jaar_zip[[#This Row],[Datum]])</f>
        <v>3</v>
      </c>
      <c r="M3730" s="101">
        <f>IF(ISNUMBER(jaar_zip[[#This Row],[etmaaltemperatuur]]),IF(jaar_zip[[#This Row],[etmaaltemperatuur]]&lt;stookgrens,stookgrens-jaar_zip[[#This Row],[etmaaltemperatuur]],0),"")</f>
        <v>9.8000000000000007</v>
      </c>
      <c r="N3730" s="101">
        <f>IF(ISNUMBER(jaar_zip[[#This Row],[graaddagen]]),IF(OR(MONTH(jaar_zip[[#This Row],[Datum]])=1,MONTH(jaar_zip[[#This Row],[Datum]])=2,MONTH(jaar_zip[[#This Row],[Datum]])=11,MONTH(jaar_zip[[#This Row],[Datum]])=12),1.1,IF(OR(MONTH(jaar_zip[[#This Row],[Datum]])=3,MONTH(jaar_zip[[#This Row],[Datum]])=10),1,0.8))*jaar_zip[[#This Row],[graaddagen]],"")</f>
        <v>9.8000000000000007</v>
      </c>
      <c r="O3730" s="101">
        <f>IF(ISNUMBER(jaar_zip[[#This Row],[etmaaltemperatuur]]),IF(jaar_zip[[#This Row],[etmaaltemperatuur]]&gt;stookgrens,jaar_zip[[#This Row],[etmaaltemperatuur]]-stookgrens,0),"")</f>
        <v>0</v>
      </c>
    </row>
    <row r="3731" spans="1:15" x14ac:dyDescent="0.3">
      <c r="A3731">
        <v>375</v>
      </c>
      <c r="B3731">
        <v>20240310</v>
      </c>
      <c r="C3731">
        <v>4.4000000000000004</v>
      </c>
      <c r="D3731">
        <v>9.4</v>
      </c>
      <c r="E3731">
        <v>944</v>
      </c>
      <c r="F3731">
        <v>0</v>
      </c>
      <c r="G3731">
        <v>996.5</v>
      </c>
      <c r="H3731">
        <v>71</v>
      </c>
      <c r="I3731" s="101" t="s">
        <v>42</v>
      </c>
      <c r="J3731" s="1">
        <f>DATEVALUE(RIGHT(jaar_zip[[#This Row],[YYYYMMDD]],2)&amp;"-"&amp;MID(jaar_zip[[#This Row],[YYYYMMDD]],5,2)&amp;"-"&amp;LEFT(jaar_zip[[#This Row],[YYYYMMDD]],4))</f>
        <v>45361</v>
      </c>
      <c r="K3731" s="101" t="str">
        <f>IF(AND(VALUE(MONTH(jaar_zip[[#This Row],[Datum]]))=1,VALUE(WEEKNUM(jaar_zip[[#This Row],[Datum]],21))&gt;51),RIGHT(YEAR(jaar_zip[[#This Row],[Datum]])-1,2),RIGHT(YEAR(jaar_zip[[#This Row],[Datum]]),2))&amp;"-"&amp; TEXT(WEEKNUM(jaar_zip[[#This Row],[Datum]],21),"00")</f>
        <v>24-10</v>
      </c>
      <c r="L3731" s="101">
        <f>MONTH(jaar_zip[[#This Row],[Datum]])</f>
        <v>3</v>
      </c>
      <c r="M3731" s="101">
        <f>IF(ISNUMBER(jaar_zip[[#This Row],[etmaaltemperatuur]]),IF(jaar_zip[[#This Row],[etmaaltemperatuur]]&lt;stookgrens,stookgrens-jaar_zip[[#This Row],[etmaaltemperatuur]],0),"")</f>
        <v>8.6</v>
      </c>
      <c r="N3731" s="101">
        <f>IF(ISNUMBER(jaar_zip[[#This Row],[graaddagen]]),IF(OR(MONTH(jaar_zip[[#This Row],[Datum]])=1,MONTH(jaar_zip[[#This Row],[Datum]])=2,MONTH(jaar_zip[[#This Row],[Datum]])=11,MONTH(jaar_zip[[#This Row],[Datum]])=12),1.1,IF(OR(MONTH(jaar_zip[[#This Row],[Datum]])=3,MONTH(jaar_zip[[#This Row],[Datum]])=10),1,0.8))*jaar_zip[[#This Row],[graaddagen]],"")</f>
        <v>8.6</v>
      </c>
      <c r="O3731" s="101">
        <f>IF(ISNUMBER(jaar_zip[[#This Row],[etmaaltemperatuur]]),IF(jaar_zip[[#This Row],[etmaaltemperatuur]]&gt;stookgrens,jaar_zip[[#This Row],[etmaaltemperatuur]]-stookgrens,0),"")</f>
        <v>0</v>
      </c>
    </row>
    <row r="3732" spans="1:15" x14ac:dyDescent="0.3">
      <c r="A3732">
        <v>375</v>
      </c>
      <c r="B3732">
        <v>20240311</v>
      </c>
      <c r="C3732">
        <v>1.3</v>
      </c>
      <c r="D3732">
        <v>7.1</v>
      </c>
      <c r="E3732">
        <v>131</v>
      </c>
      <c r="F3732">
        <v>18.2</v>
      </c>
      <c r="G3732">
        <v>1002.6</v>
      </c>
      <c r="H3732">
        <v>96</v>
      </c>
      <c r="I3732" s="101" t="s">
        <v>42</v>
      </c>
      <c r="J3732" s="1">
        <f>DATEVALUE(RIGHT(jaar_zip[[#This Row],[YYYYMMDD]],2)&amp;"-"&amp;MID(jaar_zip[[#This Row],[YYYYMMDD]],5,2)&amp;"-"&amp;LEFT(jaar_zip[[#This Row],[YYYYMMDD]],4))</f>
        <v>45362</v>
      </c>
      <c r="K3732" s="101" t="str">
        <f>IF(AND(VALUE(MONTH(jaar_zip[[#This Row],[Datum]]))=1,VALUE(WEEKNUM(jaar_zip[[#This Row],[Datum]],21))&gt;51),RIGHT(YEAR(jaar_zip[[#This Row],[Datum]])-1,2),RIGHT(YEAR(jaar_zip[[#This Row],[Datum]]),2))&amp;"-"&amp; TEXT(WEEKNUM(jaar_zip[[#This Row],[Datum]],21),"00")</f>
        <v>24-11</v>
      </c>
      <c r="L3732" s="101">
        <f>MONTH(jaar_zip[[#This Row],[Datum]])</f>
        <v>3</v>
      </c>
      <c r="M3732" s="101">
        <f>IF(ISNUMBER(jaar_zip[[#This Row],[etmaaltemperatuur]]),IF(jaar_zip[[#This Row],[etmaaltemperatuur]]&lt;stookgrens,stookgrens-jaar_zip[[#This Row],[etmaaltemperatuur]],0),"")</f>
        <v>10.9</v>
      </c>
      <c r="N3732" s="101">
        <f>IF(ISNUMBER(jaar_zip[[#This Row],[graaddagen]]),IF(OR(MONTH(jaar_zip[[#This Row],[Datum]])=1,MONTH(jaar_zip[[#This Row],[Datum]])=2,MONTH(jaar_zip[[#This Row],[Datum]])=11,MONTH(jaar_zip[[#This Row],[Datum]])=12),1.1,IF(OR(MONTH(jaar_zip[[#This Row],[Datum]])=3,MONTH(jaar_zip[[#This Row],[Datum]])=10),1,0.8))*jaar_zip[[#This Row],[graaddagen]],"")</f>
        <v>10.9</v>
      </c>
      <c r="O3732" s="101">
        <f>IF(ISNUMBER(jaar_zip[[#This Row],[etmaaltemperatuur]]),IF(jaar_zip[[#This Row],[etmaaltemperatuur]]&gt;stookgrens,jaar_zip[[#This Row],[etmaaltemperatuur]]-stookgrens,0),"")</f>
        <v>0</v>
      </c>
    </row>
    <row r="3733" spans="1:15" x14ac:dyDescent="0.3">
      <c r="A3733">
        <v>375</v>
      </c>
      <c r="B3733">
        <v>20240312</v>
      </c>
      <c r="C3733">
        <v>4.0999999999999996</v>
      </c>
      <c r="D3733">
        <v>8.1</v>
      </c>
      <c r="E3733">
        <v>620</v>
      </c>
      <c r="F3733">
        <v>4.2</v>
      </c>
      <c r="G3733">
        <v>1013.2</v>
      </c>
      <c r="H3733">
        <v>91</v>
      </c>
      <c r="I3733" s="101" t="s">
        <v>42</v>
      </c>
      <c r="J3733" s="1">
        <f>DATEVALUE(RIGHT(jaar_zip[[#This Row],[YYYYMMDD]],2)&amp;"-"&amp;MID(jaar_zip[[#This Row],[YYYYMMDD]],5,2)&amp;"-"&amp;LEFT(jaar_zip[[#This Row],[YYYYMMDD]],4))</f>
        <v>45363</v>
      </c>
      <c r="K3733" s="101" t="str">
        <f>IF(AND(VALUE(MONTH(jaar_zip[[#This Row],[Datum]]))=1,VALUE(WEEKNUM(jaar_zip[[#This Row],[Datum]],21))&gt;51),RIGHT(YEAR(jaar_zip[[#This Row],[Datum]])-1,2),RIGHT(YEAR(jaar_zip[[#This Row],[Datum]]),2))&amp;"-"&amp; TEXT(WEEKNUM(jaar_zip[[#This Row],[Datum]],21),"00")</f>
        <v>24-11</v>
      </c>
      <c r="L3733" s="101">
        <f>MONTH(jaar_zip[[#This Row],[Datum]])</f>
        <v>3</v>
      </c>
      <c r="M3733" s="101">
        <f>IF(ISNUMBER(jaar_zip[[#This Row],[etmaaltemperatuur]]),IF(jaar_zip[[#This Row],[etmaaltemperatuur]]&lt;stookgrens,stookgrens-jaar_zip[[#This Row],[etmaaltemperatuur]],0),"")</f>
        <v>9.9</v>
      </c>
      <c r="N3733" s="101">
        <f>IF(ISNUMBER(jaar_zip[[#This Row],[graaddagen]]),IF(OR(MONTH(jaar_zip[[#This Row],[Datum]])=1,MONTH(jaar_zip[[#This Row],[Datum]])=2,MONTH(jaar_zip[[#This Row],[Datum]])=11,MONTH(jaar_zip[[#This Row],[Datum]])=12),1.1,IF(OR(MONTH(jaar_zip[[#This Row],[Datum]])=3,MONTH(jaar_zip[[#This Row],[Datum]])=10),1,0.8))*jaar_zip[[#This Row],[graaddagen]],"")</f>
        <v>9.9</v>
      </c>
      <c r="O3733" s="101">
        <f>IF(ISNUMBER(jaar_zip[[#This Row],[etmaaltemperatuur]]),IF(jaar_zip[[#This Row],[etmaaltemperatuur]]&gt;stookgrens,jaar_zip[[#This Row],[etmaaltemperatuur]]-stookgrens,0),"")</f>
        <v>0</v>
      </c>
    </row>
    <row r="3734" spans="1:15" x14ac:dyDescent="0.3">
      <c r="A3734">
        <v>375</v>
      </c>
      <c r="B3734">
        <v>20240313</v>
      </c>
      <c r="C3734">
        <v>4</v>
      </c>
      <c r="D3734">
        <v>10.9</v>
      </c>
      <c r="E3734">
        <v>294</v>
      </c>
      <c r="F3734">
        <v>3.3</v>
      </c>
      <c r="G3734">
        <v>1014.6</v>
      </c>
      <c r="H3734">
        <v>90</v>
      </c>
      <c r="I3734" s="101" t="s">
        <v>42</v>
      </c>
      <c r="J3734" s="1">
        <f>DATEVALUE(RIGHT(jaar_zip[[#This Row],[YYYYMMDD]],2)&amp;"-"&amp;MID(jaar_zip[[#This Row],[YYYYMMDD]],5,2)&amp;"-"&amp;LEFT(jaar_zip[[#This Row],[YYYYMMDD]],4))</f>
        <v>45364</v>
      </c>
      <c r="K3734" s="101" t="str">
        <f>IF(AND(VALUE(MONTH(jaar_zip[[#This Row],[Datum]]))=1,VALUE(WEEKNUM(jaar_zip[[#This Row],[Datum]],21))&gt;51),RIGHT(YEAR(jaar_zip[[#This Row],[Datum]])-1,2),RIGHT(YEAR(jaar_zip[[#This Row],[Datum]]),2))&amp;"-"&amp; TEXT(WEEKNUM(jaar_zip[[#This Row],[Datum]],21),"00")</f>
        <v>24-11</v>
      </c>
      <c r="L3734" s="101">
        <f>MONTH(jaar_zip[[#This Row],[Datum]])</f>
        <v>3</v>
      </c>
      <c r="M3734" s="101">
        <f>IF(ISNUMBER(jaar_zip[[#This Row],[etmaaltemperatuur]]),IF(jaar_zip[[#This Row],[etmaaltemperatuur]]&lt;stookgrens,stookgrens-jaar_zip[[#This Row],[etmaaltemperatuur]],0),"")</f>
        <v>7.1</v>
      </c>
      <c r="N3734" s="101">
        <f>IF(ISNUMBER(jaar_zip[[#This Row],[graaddagen]]),IF(OR(MONTH(jaar_zip[[#This Row],[Datum]])=1,MONTH(jaar_zip[[#This Row],[Datum]])=2,MONTH(jaar_zip[[#This Row],[Datum]])=11,MONTH(jaar_zip[[#This Row],[Datum]])=12),1.1,IF(OR(MONTH(jaar_zip[[#This Row],[Datum]])=3,MONTH(jaar_zip[[#This Row],[Datum]])=10),1,0.8))*jaar_zip[[#This Row],[graaddagen]],"")</f>
        <v>7.1</v>
      </c>
      <c r="O3734" s="101">
        <f>IF(ISNUMBER(jaar_zip[[#This Row],[etmaaltemperatuur]]),IF(jaar_zip[[#This Row],[etmaaltemperatuur]]&gt;stookgrens,jaar_zip[[#This Row],[etmaaltemperatuur]]-stookgrens,0),"")</f>
        <v>0</v>
      </c>
    </row>
    <row r="3735" spans="1:15" x14ac:dyDescent="0.3">
      <c r="A3735">
        <v>375</v>
      </c>
      <c r="B3735">
        <v>20240314</v>
      </c>
      <c r="C3735">
        <v>3.7</v>
      </c>
      <c r="D3735">
        <v>12.6</v>
      </c>
      <c r="E3735">
        <v>1368</v>
      </c>
      <c r="F3735">
        <v>0</v>
      </c>
      <c r="G3735">
        <v>1011.1</v>
      </c>
      <c r="H3735">
        <v>76</v>
      </c>
      <c r="I3735" s="101" t="s">
        <v>42</v>
      </c>
      <c r="J3735" s="1">
        <f>DATEVALUE(RIGHT(jaar_zip[[#This Row],[YYYYMMDD]],2)&amp;"-"&amp;MID(jaar_zip[[#This Row],[YYYYMMDD]],5,2)&amp;"-"&amp;LEFT(jaar_zip[[#This Row],[YYYYMMDD]],4))</f>
        <v>45365</v>
      </c>
      <c r="K3735" s="101" t="str">
        <f>IF(AND(VALUE(MONTH(jaar_zip[[#This Row],[Datum]]))=1,VALUE(WEEKNUM(jaar_zip[[#This Row],[Datum]],21))&gt;51),RIGHT(YEAR(jaar_zip[[#This Row],[Datum]])-1,2),RIGHT(YEAR(jaar_zip[[#This Row],[Datum]]),2))&amp;"-"&amp; TEXT(WEEKNUM(jaar_zip[[#This Row],[Datum]],21),"00")</f>
        <v>24-11</v>
      </c>
      <c r="L3735" s="101">
        <f>MONTH(jaar_zip[[#This Row],[Datum]])</f>
        <v>3</v>
      </c>
      <c r="M3735" s="101">
        <f>IF(ISNUMBER(jaar_zip[[#This Row],[etmaaltemperatuur]]),IF(jaar_zip[[#This Row],[etmaaltemperatuur]]&lt;stookgrens,stookgrens-jaar_zip[[#This Row],[etmaaltemperatuur]],0),"")</f>
        <v>5.4</v>
      </c>
      <c r="N3735" s="101">
        <f>IF(ISNUMBER(jaar_zip[[#This Row],[graaddagen]]),IF(OR(MONTH(jaar_zip[[#This Row],[Datum]])=1,MONTH(jaar_zip[[#This Row],[Datum]])=2,MONTH(jaar_zip[[#This Row],[Datum]])=11,MONTH(jaar_zip[[#This Row],[Datum]])=12),1.1,IF(OR(MONTH(jaar_zip[[#This Row],[Datum]])=3,MONTH(jaar_zip[[#This Row],[Datum]])=10),1,0.8))*jaar_zip[[#This Row],[graaddagen]],"")</f>
        <v>5.4</v>
      </c>
      <c r="O3735" s="101">
        <f>IF(ISNUMBER(jaar_zip[[#This Row],[etmaaltemperatuur]]),IF(jaar_zip[[#This Row],[etmaaltemperatuur]]&gt;stookgrens,jaar_zip[[#This Row],[etmaaltemperatuur]]-stookgrens,0),"")</f>
        <v>0</v>
      </c>
    </row>
    <row r="3736" spans="1:15" x14ac:dyDescent="0.3">
      <c r="A3736">
        <v>375</v>
      </c>
      <c r="B3736">
        <v>20240315</v>
      </c>
      <c r="C3736">
        <v>5.3</v>
      </c>
      <c r="D3736">
        <v>12.4</v>
      </c>
      <c r="E3736">
        <v>603</v>
      </c>
      <c r="F3736">
        <v>0.7</v>
      </c>
      <c r="G3736">
        <v>1008.1</v>
      </c>
      <c r="H3736">
        <v>85</v>
      </c>
      <c r="I3736" s="101" t="s">
        <v>42</v>
      </c>
      <c r="J3736" s="1">
        <f>DATEVALUE(RIGHT(jaar_zip[[#This Row],[YYYYMMDD]],2)&amp;"-"&amp;MID(jaar_zip[[#This Row],[YYYYMMDD]],5,2)&amp;"-"&amp;LEFT(jaar_zip[[#This Row],[YYYYMMDD]],4))</f>
        <v>45366</v>
      </c>
      <c r="K3736" s="101" t="str">
        <f>IF(AND(VALUE(MONTH(jaar_zip[[#This Row],[Datum]]))=1,VALUE(WEEKNUM(jaar_zip[[#This Row],[Datum]],21))&gt;51),RIGHT(YEAR(jaar_zip[[#This Row],[Datum]])-1,2),RIGHT(YEAR(jaar_zip[[#This Row],[Datum]]),2))&amp;"-"&amp; TEXT(WEEKNUM(jaar_zip[[#This Row],[Datum]],21),"00")</f>
        <v>24-11</v>
      </c>
      <c r="L3736" s="101">
        <f>MONTH(jaar_zip[[#This Row],[Datum]])</f>
        <v>3</v>
      </c>
      <c r="M3736" s="101">
        <f>IF(ISNUMBER(jaar_zip[[#This Row],[etmaaltemperatuur]]),IF(jaar_zip[[#This Row],[etmaaltemperatuur]]&lt;stookgrens,stookgrens-jaar_zip[[#This Row],[etmaaltemperatuur]],0),"")</f>
        <v>5.6</v>
      </c>
      <c r="N3736" s="101">
        <f>IF(ISNUMBER(jaar_zip[[#This Row],[graaddagen]]),IF(OR(MONTH(jaar_zip[[#This Row],[Datum]])=1,MONTH(jaar_zip[[#This Row],[Datum]])=2,MONTH(jaar_zip[[#This Row],[Datum]])=11,MONTH(jaar_zip[[#This Row],[Datum]])=12),1.1,IF(OR(MONTH(jaar_zip[[#This Row],[Datum]])=3,MONTH(jaar_zip[[#This Row],[Datum]])=10),1,0.8))*jaar_zip[[#This Row],[graaddagen]],"")</f>
        <v>5.6</v>
      </c>
      <c r="O3736" s="101">
        <f>IF(ISNUMBER(jaar_zip[[#This Row],[etmaaltemperatuur]]),IF(jaar_zip[[#This Row],[etmaaltemperatuur]]&gt;stookgrens,jaar_zip[[#This Row],[etmaaltemperatuur]]-stookgrens,0),"")</f>
        <v>0</v>
      </c>
    </row>
    <row r="3737" spans="1:15" x14ac:dyDescent="0.3">
      <c r="A3737">
        <v>375</v>
      </c>
      <c r="B3737">
        <v>20240316</v>
      </c>
      <c r="C3737">
        <v>2.8</v>
      </c>
      <c r="D3737">
        <v>8</v>
      </c>
      <c r="E3737">
        <v>743</v>
      </c>
      <c r="F3737">
        <v>1.9</v>
      </c>
      <c r="G3737">
        <v>1019.5</v>
      </c>
      <c r="H3737">
        <v>80</v>
      </c>
      <c r="I3737" s="101" t="s">
        <v>42</v>
      </c>
      <c r="J3737" s="1">
        <f>DATEVALUE(RIGHT(jaar_zip[[#This Row],[YYYYMMDD]],2)&amp;"-"&amp;MID(jaar_zip[[#This Row],[YYYYMMDD]],5,2)&amp;"-"&amp;LEFT(jaar_zip[[#This Row],[YYYYMMDD]],4))</f>
        <v>45367</v>
      </c>
      <c r="K3737" s="101" t="str">
        <f>IF(AND(VALUE(MONTH(jaar_zip[[#This Row],[Datum]]))=1,VALUE(WEEKNUM(jaar_zip[[#This Row],[Datum]],21))&gt;51),RIGHT(YEAR(jaar_zip[[#This Row],[Datum]])-1,2),RIGHT(YEAR(jaar_zip[[#This Row],[Datum]]),2))&amp;"-"&amp; TEXT(WEEKNUM(jaar_zip[[#This Row],[Datum]],21),"00")</f>
        <v>24-11</v>
      </c>
      <c r="L3737" s="101">
        <f>MONTH(jaar_zip[[#This Row],[Datum]])</f>
        <v>3</v>
      </c>
      <c r="M3737" s="101">
        <f>IF(ISNUMBER(jaar_zip[[#This Row],[etmaaltemperatuur]]),IF(jaar_zip[[#This Row],[etmaaltemperatuur]]&lt;stookgrens,stookgrens-jaar_zip[[#This Row],[etmaaltemperatuur]],0),"")</f>
        <v>10</v>
      </c>
      <c r="N3737" s="101">
        <f>IF(ISNUMBER(jaar_zip[[#This Row],[graaddagen]]),IF(OR(MONTH(jaar_zip[[#This Row],[Datum]])=1,MONTH(jaar_zip[[#This Row],[Datum]])=2,MONTH(jaar_zip[[#This Row],[Datum]])=11,MONTH(jaar_zip[[#This Row],[Datum]])=12),1.1,IF(OR(MONTH(jaar_zip[[#This Row],[Datum]])=3,MONTH(jaar_zip[[#This Row],[Datum]])=10),1,0.8))*jaar_zip[[#This Row],[graaddagen]],"")</f>
        <v>10</v>
      </c>
      <c r="O3737" s="101">
        <f>IF(ISNUMBER(jaar_zip[[#This Row],[etmaaltemperatuur]]),IF(jaar_zip[[#This Row],[etmaaltemperatuur]]&gt;stookgrens,jaar_zip[[#This Row],[etmaaltemperatuur]]-stookgrens,0),"")</f>
        <v>0</v>
      </c>
    </row>
    <row r="3738" spans="1:15" x14ac:dyDescent="0.3">
      <c r="A3738">
        <v>375</v>
      </c>
      <c r="B3738">
        <v>20240317</v>
      </c>
      <c r="C3738">
        <v>2.8</v>
      </c>
      <c r="D3738">
        <v>9.4</v>
      </c>
      <c r="E3738">
        <v>808</v>
      </c>
      <c r="F3738">
        <v>1.5</v>
      </c>
      <c r="G3738">
        <v>1019.7</v>
      </c>
      <c r="H3738">
        <v>82</v>
      </c>
      <c r="I3738" s="101" t="s">
        <v>42</v>
      </c>
      <c r="J3738" s="1">
        <f>DATEVALUE(RIGHT(jaar_zip[[#This Row],[YYYYMMDD]],2)&amp;"-"&amp;MID(jaar_zip[[#This Row],[YYYYMMDD]],5,2)&amp;"-"&amp;LEFT(jaar_zip[[#This Row],[YYYYMMDD]],4))</f>
        <v>45368</v>
      </c>
      <c r="K3738" s="101" t="str">
        <f>IF(AND(VALUE(MONTH(jaar_zip[[#This Row],[Datum]]))=1,VALUE(WEEKNUM(jaar_zip[[#This Row],[Datum]],21))&gt;51),RIGHT(YEAR(jaar_zip[[#This Row],[Datum]])-1,2),RIGHT(YEAR(jaar_zip[[#This Row],[Datum]]),2))&amp;"-"&amp; TEXT(WEEKNUM(jaar_zip[[#This Row],[Datum]],21),"00")</f>
        <v>24-11</v>
      </c>
      <c r="L3738" s="101">
        <f>MONTH(jaar_zip[[#This Row],[Datum]])</f>
        <v>3</v>
      </c>
      <c r="M3738" s="101">
        <f>IF(ISNUMBER(jaar_zip[[#This Row],[etmaaltemperatuur]]),IF(jaar_zip[[#This Row],[etmaaltemperatuur]]&lt;stookgrens,stookgrens-jaar_zip[[#This Row],[etmaaltemperatuur]],0),"")</f>
        <v>8.6</v>
      </c>
      <c r="N3738" s="101">
        <f>IF(ISNUMBER(jaar_zip[[#This Row],[graaddagen]]),IF(OR(MONTH(jaar_zip[[#This Row],[Datum]])=1,MONTH(jaar_zip[[#This Row],[Datum]])=2,MONTH(jaar_zip[[#This Row],[Datum]])=11,MONTH(jaar_zip[[#This Row],[Datum]])=12),1.1,IF(OR(MONTH(jaar_zip[[#This Row],[Datum]])=3,MONTH(jaar_zip[[#This Row],[Datum]])=10),1,0.8))*jaar_zip[[#This Row],[graaddagen]],"")</f>
        <v>8.6</v>
      </c>
      <c r="O3738" s="101">
        <f>IF(ISNUMBER(jaar_zip[[#This Row],[etmaaltemperatuur]]),IF(jaar_zip[[#This Row],[etmaaltemperatuur]]&gt;stookgrens,jaar_zip[[#This Row],[etmaaltemperatuur]]-stookgrens,0),"")</f>
        <v>0</v>
      </c>
    </row>
    <row r="3739" spans="1:15" x14ac:dyDescent="0.3">
      <c r="A3739">
        <v>375</v>
      </c>
      <c r="B3739">
        <v>20240318</v>
      </c>
      <c r="C3739">
        <v>2</v>
      </c>
      <c r="D3739">
        <v>11.2</v>
      </c>
      <c r="E3739">
        <v>712</v>
      </c>
      <c r="F3739">
        <v>-0.1</v>
      </c>
      <c r="G3739">
        <v>1016.2</v>
      </c>
      <c r="H3739">
        <v>84</v>
      </c>
      <c r="I3739" s="101" t="s">
        <v>42</v>
      </c>
      <c r="J3739" s="1">
        <f>DATEVALUE(RIGHT(jaar_zip[[#This Row],[YYYYMMDD]],2)&amp;"-"&amp;MID(jaar_zip[[#This Row],[YYYYMMDD]],5,2)&amp;"-"&amp;LEFT(jaar_zip[[#This Row],[YYYYMMDD]],4))</f>
        <v>45369</v>
      </c>
      <c r="K3739" s="101" t="str">
        <f>IF(AND(VALUE(MONTH(jaar_zip[[#This Row],[Datum]]))=1,VALUE(WEEKNUM(jaar_zip[[#This Row],[Datum]],21))&gt;51),RIGHT(YEAR(jaar_zip[[#This Row],[Datum]])-1,2),RIGHT(YEAR(jaar_zip[[#This Row],[Datum]]),2))&amp;"-"&amp; TEXT(WEEKNUM(jaar_zip[[#This Row],[Datum]],21),"00")</f>
        <v>24-12</v>
      </c>
      <c r="L3739" s="101">
        <f>MONTH(jaar_zip[[#This Row],[Datum]])</f>
        <v>3</v>
      </c>
      <c r="M3739" s="101">
        <f>IF(ISNUMBER(jaar_zip[[#This Row],[etmaaltemperatuur]]),IF(jaar_zip[[#This Row],[etmaaltemperatuur]]&lt;stookgrens,stookgrens-jaar_zip[[#This Row],[etmaaltemperatuur]],0),"")</f>
        <v>6.8000000000000007</v>
      </c>
      <c r="N3739" s="101">
        <f>IF(ISNUMBER(jaar_zip[[#This Row],[graaddagen]]),IF(OR(MONTH(jaar_zip[[#This Row],[Datum]])=1,MONTH(jaar_zip[[#This Row],[Datum]])=2,MONTH(jaar_zip[[#This Row],[Datum]])=11,MONTH(jaar_zip[[#This Row],[Datum]])=12),1.1,IF(OR(MONTH(jaar_zip[[#This Row],[Datum]])=3,MONTH(jaar_zip[[#This Row],[Datum]])=10),1,0.8))*jaar_zip[[#This Row],[graaddagen]],"")</f>
        <v>6.8000000000000007</v>
      </c>
      <c r="O3739" s="101">
        <f>IF(ISNUMBER(jaar_zip[[#This Row],[etmaaltemperatuur]]),IF(jaar_zip[[#This Row],[etmaaltemperatuur]]&gt;stookgrens,jaar_zip[[#This Row],[etmaaltemperatuur]]-stookgrens,0),"")</f>
        <v>0</v>
      </c>
    </row>
    <row r="3740" spans="1:15" x14ac:dyDescent="0.3">
      <c r="A3740">
        <v>375</v>
      </c>
      <c r="B3740">
        <v>20240319</v>
      </c>
      <c r="C3740">
        <v>2.1</v>
      </c>
      <c r="D3740">
        <v>11.6</v>
      </c>
      <c r="E3740">
        <v>956</v>
      </c>
      <c r="F3740">
        <v>0</v>
      </c>
      <c r="G3740">
        <v>1018.2</v>
      </c>
      <c r="H3740">
        <v>81</v>
      </c>
      <c r="I3740" s="101" t="s">
        <v>42</v>
      </c>
      <c r="J3740" s="1">
        <f>DATEVALUE(RIGHT(jaar_zip[[#This Row],[YYYYMMDD]],2)&amp;"-"&amp;MID(jaar_zip[[#This Row],[YYYYMMDD]],5,2)&amp;"-"&amp;LEFT(jaar_zip[[#This Row],[YYYYMMDD]],4))</f>
        <v>45370</v>
      </c>
      <c r="K3740" s="101" t="str">
        <f>IF(AND(VALUE(MONTH(jaar_zip[[#This Row],[Datum]]))=1,VALUE(WEEKNUM(jaar_zip[[#This Row],[Datum]],21))&gt;51),RIGHT(YEAR(jaar_zip[[#This Row],[Datum]])-1,2),RIGHT(YEAR(jaar_zip[[#This Row],[Datum]]),2))&amp;"-"&amp; TEXT(WEEKNUM(jaar_zip[[#This Row],[Datum]],21),"00")</f>
        <v>24-12</v>
      </c>
      <c r="L3740" s="101">
        <f>MONTH(jaar_zip[[#This Row],[Datum]])</f>
        <v>3</v>
      </c>
      <c r="M3740" s="101">
        <f>IF(ISNUMBER(jaar_zip[[#This Row],[etmaaltemperatuur]]),IF(jaar_zip[[#This Row],[etmaaltemperatuur]]&lt;stookgrens,stookgrens-jaar_zip[[#This Row],[etmaaltemperatuur]],0),"")</f>
        <v>6.4</v>
      </c>
      <c r="N3740" s="101">
        <f>IF(ISNUMBER(jaar_zip[[#This Row],[graaddagen]]),IF(OR(MONTH(jaar_zip[[#This Row],[Datum]])=1,MONTH(jaar_zip[[#This Row],[Datum]])=2,MONTH(jaar_zip[[#This Row],[Datum]])=11,MONTH(jaar_zip[[#This Row],[Datum]])=12),1.1,IF(OR(MONTH(jaar_zip[[#This Row],[Datum]])=3,MONTH(jaar_zip[[#This Row],[Datum]])=10),1,0.8))*jaar_zip[[#This Row],[graaddagen]],"")</f>
        <v>6.4</v>
      </c>
      <c r="O3740" s="101">
        <f>IF(ISNUMBER(jaar_zip[[#This Row],[etmaaltemperatuur]]),IF(jaar_zip[[#This Row],[etmaaltemperatuur]]&gt;stookgrens,jaar_zip[[#This Row],[etmaaltemperatuur]]-stookgrens,0),"")</f>
        <v>0</v>
      </c>
    </row>
    <row r="3741" spans="1:15" x14ac:dyDescent="0.3">
      <c r="A3741">
        <v>375</v>
      </c>
      <c r="B3741">
        <v>20240320</v>
      </c>
      <c r="C3741">
        <v>1</v>
      </c>
      <c r="D3741">
        <v>11.6</v>
      </c>
      <c r="E3741">
        <v>1246</v>
      </c>
      <c r="F3741">
        <v>0</v>
      </c>
      <c r="G3741">
        <v>1019</v>
      </c>
      <c r="H3741">
        <v>84</v>
      </c>
      <c r="I3741" s="101" t="s">
        <v>42</v>
      </c>
      <c r="J3741" s="1">
        <f>DATEVALUE(RIGHT(jaar_zip[[#This Row],[YYYYMMDD]],2)&amp;"-"&amp;MID(jaar_zip[[#This Row],[YYYYMMDD]],5,2)&amp;"-"&amp;LEFT(jaar_zip[[#This Row],[YYYYMMDD]],4))</f>
        <v>45371</v>
      </c>
      <c r="K3741" s="101" t="str">
        <f>IF(AND(VALUE(MONTH(jaar_zip[[#This Row],[Datum]]))=1,VALUE(WEEKNUM(jaar_zip[[#This Row],[Datum]],21))&gt;51),RIGHT(YEAR(jaar_zip[[#This Row],[Datum]])-1,2),RIGHT(YEAR(jaar_zip[[#This Row],[Datum]]),2))&amp;"-"&amp; TEXT(WEEKNUM(jaar_zip[[#This Row],[Datum]],21),"00")</f>
        <v>24-12</v>
      </c>
      <c r="L3741" s="101">
        <f>MONTH(jaar_zip[[#This Row],[Datum]])</f>
        <v>3</v>
      </c>
      <c r="M3741" s="101">
        <f>IF(ISNUMBER(jaar_zip[[#This Row],[etmaaltemperatuur]]),IF(jaar_zip[[#This Row],[etmaaltemperatuur]]&lt;stookgrens,stookgrens-jaar_zip[[#This Row],[etmaaltemperatuur]],0),"")</f>
        <v>6.4</v>
      </c>
      <c r="N3741" s="101">
        <f>IF(ISNUMBER(jaar_zip[[#This Row],[graaddagen]]),IF(OR(MONTH(jaar_zip[[#This Row],[Datum]])=1,MONTH(jaar_zip[[#This Row],[Datum]])=2,MONTH(jaar_zip[[#This Row],[Datum]])=11,MONTH(jaar_zip[[#This Row],[Datum]])=12),1.1,IF(OR(MONTH(jaar_zip[[#This Row],[Datum]])=3,MONTH(jaar_zip[[#This Row],[Datum]])=10),1,0.8))*jaar_zip[[#This Row],[graaddagen]],"")</f>
        <v>6.4</v>
      </c>
      <c r="O3741" s="101">
        <f>IF(ISNUMBER(jaar_zip[[#This Row],[etmaaltemperatuur]]),IF(jaar_zip[[#This Row],[etmaaltemperatuur]]&gt;stookgrens,jaar_zip[[#This Row],[etmaaltemperatuur]]-stookgrens,0),"")</f>
        <v>0</v>
      </c>
    </row>
    <row r="3742" spans="1:15" x14ac:dyDescent="0.3">
      <c r="A3742">
        <v>375</v>
      </c>
      <c r="B3742">
        <v>20240321</v>
      </c>
      <c r="C3742">
        <v>3</v>
      </c>
      <c r="D3742">
        <v>9.9</v>
      </c>
      <c r="E3742">
        <v>879</v>
      </c>
      <c r="F3742">
        <v>0</v>
      </c>
      <c r="G3742">
        <v>1023.6</v>
      </c>
      <c r="H3742">
        <v>84</v>
      </c>
      <c r="I3742" s="101" t="s">
        <v>42</v>
      </c>
      <c r="J3742" s="1">
        <f>DATEVALUE(RIGHT(jaar_zip[[#This Row],[YYYYMMDD]],2)&amp;"-"&amp;MID(jaar_zip[[#This Row],[YYYYMMDD]],5,2)&amp;"-"&amp;LEFT(jaar_zip[[#This Row],[YYYYMMDD]],4))</f>
        <v>45372</v>
      </c>
      <c r="K3742" s="101" t="str">
        <f>IF(AND(VALUE(MONTH(jaar_zip[[#This Row],[Datum]]))=1,VALUE(WEEKNUM(jaar_zip[[#This Row],[Datum]],21))&gt;51),RIGHT(YEAR(jaar_zip[[#This Row],[Datum]])-1,2),RIGHT(YEAR(jaar_zip[[#This Row],[Datum]]),2))&amp;"-"&amp; TEXT(WEEKNUM(jaar_zip[[#This Row],[Datum]],21),"00")</f>
        <v>24-12</v>
      </c>
      <c r="L3742" s="101">
        <f>MONTH(jaar_zip[[#This Row],[Datum]])</f>
        <v>3</v>
      </c>
      <c r="M3742" s="101">
        <f>IF(ISNUMBER(jaar_zip[[#This Row],[etmaaltemperatuur]]),IF(jaar_zip[[#This Row],[etmaaltemperatuur]]&lt;stookgrens,stookgrens-jaar_zip[[#This Row],[etmaaltemperatuur]],0),"")</f>
        <v>8.1</v>
      </c>
      <c r="N3742" s="101">
        <f>IF(ISNUMBER(jaar_zip[[#This Row],[graaddagen]]),IF(OR(MONTH(jaar_zip[[#This Row],[Datum]])=1,MONTH(jaar_zip[[#This Row],[Datum]])=2,MONTH(jaar_zip[[#This Row],[Datum]])=11,MONTH(jaar_zip[[#This Row],[Datum]])=12),1.1,IF(OR(MONTH(jaar_zip[[#This Row],[Datum]])=3,MONTH(jaar_zip[[#This Row],[Datum]])=10),1,0.8))*jaar_zip[[#This Row],[graaddagen]],"")</f>
        <v>8.1</v>
      </c>
      <c r="O3742" s="101">
        <f>IF(ISNUMBER(jaar_zip[[#This Row],[etmaaltemperatuur]]),IF(jaar_zip[[#This Row],[etmaaltemperatuur]]&gt;stookgrens,jaar_zip[[#This Row],[etmaaltemperatuur]]-stookgrens,0),"")</f>
        <v>0</v>
      </c>
    </row>
    <row r="3743" spans="1:15" x14ac:dyDescent="0.3">
      <c r="A3743">
        <v>375</v>
      </c>
      <c r="B3743">
        <v>20240322</v>
      </c>
      <c r="C3743">
        <v>3.6</v>
      </c>
      <c r="D3743">
        <v>9.6</v>
      </c>
      <c r="E3743">
        <v>326</v>
      </c>
      <c r="F3743">
        <v>6.6</v>
      </c>
      <c r="G3743">
        <v>1016</v>
      </c>
      <c r="H3743">
        <v>91</v>
      </c>
      <c r="I3743" s="101" t="s">
        <v>42</v>
      </c>
      <c r="J3743" s="1">
        <f>DATEVALUE(RIGHT(jaar_zip[[#This Row],[YYYYMMDD]],2)&amp;"-"&amp;MID(jaar_zip[[#This Row],[YYYYMMDD]],5,2)&amp;"-"&amp;LEFT(jaar_zip[[#This Row],[YYYYMMDD]],4))</f>
        <v>45373</v>
      </c>
      <c r="K3743" s="101" t="str">
        <f>IF(AND(VALUE(MONTH(jaar_zip[[#This Row],[Datum]]))=1,VALUE(WEEKNUM(jaar_zip[[#This Row],[Datum]],21))&gt;51),RIGHT(YEAR(jaar_zip[[#This Row],[Datum]])-1,2),RIGHT(YEAR(jaar_zip[[#This Row],[Datum]]),2))&amp;"-"&amp; TEXT(WEEKNUM(jaar_zip[[#This Row],[Datum]],21),"00")</f>
        <v>24-12</v>
      </c>
      <c r="L3743" s="101">
        <f>MONTH(jaar_zip[[#This Row],[Datum]])</f>
        <v>3</v>
      </c>
      <c r="M3743" s="101">
        <f>IF(ISNUMBER(jaar_zip[[#This Row],[etmaaltemperatuur]]),IF(jaar_zip[[#This Row],[etmaaltemperatuur]]&lt;stookgrens,stookgrens-jaar_zip[[#This Row],[etmaaltemperatuur]],0),"")</f>
        <v>8.4</v>
      </c>
      <c r="N3743" s="101">
        <f>IF(ISNUMBER(jaar_zip[[#This Row],[graaddagen]]),IF(OR(MONTH(jaar_zip[[#This Row],[Datum]])=1,MONTH(jaar_zip[[#This Row],[Datum]])=2,MONTH(jaar_zip[[#This Row],[Datum]])=11,MONTH(jaar_zip[[#This Row],[Datum]])=12),1.1,IF(OR(MONTH(jaar_zip[[#This Row],[Datum]])=3,MONTH(jaar_zip[[#This Row],[Datum]])=10),1,0.8))*jaar_zip[[#This Row],[graaddagen]],"")</f>
        <v>8.4</v>
      </c>
      <c r="O3743" s="101">
        <f>IF(ISNUMBER(jaar_zip[[#This Row],[etmaaltemperatuur]]),IF(jaar_zip[[#This Row],[etmaaltemperatuur]]&gt;stookgrens,jaar_zip[[#This Row],[etmaaltemperatuur]]-stookgrens,0),"")</f>
        <v>0</v>
      </c>
    </row>
    <row r="3744" spans="1:15" x14ac:dyDescent="0.3">
      <c r="A3744">
        <v>375</v>
      </c>
      <c r="B3744">
        <v>20240323</v>
      </c>
      <c r="C3744">
        <v>5.0999999999999996</v>
      </c>
      <c r="D3744">
        <v>5.6</v>
      </c>
      <c r="E3744">
        <v>1068</v>
      </c>
      <c r="F3744">
        <v>1.5</v>
      </c>
      <c r="G3744">
        <v>1008.7</v>
      </c>
      <c r="H3744">
        <v>84</v>
      </c>
      <c r="I3744" s="101" t="s">
        <v>42</v>
      </c>
      <c r="J3744" s="1">
        <f>DATEVALUE(RIGHT(jaar_zip[[#This Row],[YYYYMMDD]],2)&amp;"-"&amp;MID(jaar_zip[[#This Row],[YYYYMMDD]],5,2)&amp;"-"&amp;LEFT(jaar_zip[[#This Row],[YYYYMMDD]],4))</f>
        <v>45374</v>
      </c>
      <c r="K3744" s="101" t="str">
        <f>IF(AND(VALUE(MONTH(jaar_zip[[#This Row],[Datum]]))=1,VALUE(WEEKNUM(jaar_zip[[#This Row],[Datum]],21))&gt;51),RIGHT(YEAR(jaar_zip[[#This Row],[Datum]])-1,2),RIGHT(YEAR(jaar_zip[[#This Row],[Datum]]),2))&amp;"-"&amp; TEXT(WEEKNUM(jaar_zip[[#This Row],[Datum]],21),"00")</f>
        <v>24-12</v>
      </c>
      <c r="L3744" s="101">
        <f>MONTH(jaar_zip[[#This Row],[Datum]])</f>
        <v>3</v>
      </c>
      <c r="M3744" s="101">
        <f>IF(ISNUMBER(jaar_zip[[#This Row],[etmaaltemperatuur]]),IF(jaar_zip[[#This Row],[etmaaltemperatuur]]&lt;stookgrens,stookgrens-jaar_zip[[#This Row],[etmaaltemperatuur]],0),"")</f>
        <v>12.4</v>
      </c>
      <c r="N3744" s="101">
        <f>IF(ISNUMBER(jaar_zip[[#This Row],[graaddagen]]),IF(OR(MONTH(jaar_zip[[#This Row],[Datum]])=1,MONTH(jaar_zip[[#This Row],[Datum]])=2,MONTH(jaar_zip[[#This Row],[Datum]])=11,MONTH(jaar_zip[[#This Row],[Datum]])=12),1.1,IF(OR(MONTH(jaar_zip[[#This Row],[Datum]])=3,MONTH(jaar_zip[[#This Row],[Datum]])=10),1,0.8))*jaar_zip[[#This Row],[graaddagen]],"")</f>
        <v>12.4</v>
      </c>
      <c r="O3744" s="101">
        <f>IF(ISNUMBER(jaar_zip[[#This Row],[etmaaltemperatuur]]),IF(jaar_zip[[#This Row],[etmaaltemperatuur]]&gt;stookgrens,jaar_zip[[#This Row],[etmaaltemperatuur]]-stookgrens,0),"")</f>
        <v>0</v>
      </c>
    </row>
    <row r="3745" spans="1:15" x14ac:dyDescent="0.3">
      <c r="A3745">
        <v>375</v>
      </c>
      <c r="B3745">
        <v>20240324</v>
      </c>
      <c r="C3745">
        <v>6</v>
      </c>
      <c r="D3745">
        <v>6.3</v>
      </c>
      <c r="E3745">
        <v>939</v>
      </c>
      <c r="F3745">
        <v>6.7</v>
      </c>
      <c r="G3745">
        <v>1005.1</v>
      </c>
      <c r="H3745">
        <v>84</v>
      </c>
      <c r="I3745" s="101" t="s">
        <v>42</v>
      </c>
      <c r="J3745" s="1">
        <f>DATEVALUE(RIGHT(jaar_zip[[#This Row],[YYYYMMDD]],2)&amp;"-"&amp;MID(jaar_zip[[#This Row],[YYYYMMDD]],5,2)&amp;"-"&amp;LEFT(jaar_zip[[#This Row],[YYYYMMDD]],4))</f>
        <v>45375</v>
      </c>
      <c r="K3745" s="101" t="str">
        <f>IF(AND(VALUE(MONTH(jaar_zip[[#This Row],[Datum]]))=1,VALUE(WEEKNUM(jaar_zip[[#This Row],[Datum]],21))&gt;51),RIGHT(YEAR(jaar_zip[[#This Row],[Datum]])-1,2),RIGHT(YEAR(jaar_zip[[#This Row],[Datum]]),2))&amp;"-"&amp; TEXT(WEEKNUM(jaar_zip[[#This Row],[Datum]],21),"00")</f>
        <v>24-12</v>
      </c>
      <c r="L3745" s="101">
        <f>MONTH(jaar_zip[[#This Row],[Datum]])</f>
        <v>3</v>
      </c>
      <c r="M3745" s="101">
        <f>IF(ISNUMBER(jaar_zip[[#This Row],[etmaaltemperatuur]]),IF(jaar_zip[[#This Row],[etmaaltemperatuur]]&lt;stookgrens,stookgrens-jaar_zip[[#This Row],[etmaaltemperatuur]],0),"")</f>
        <v>11.7</v>
      </c>
      <c r="N3745" s="101">
        <f>IF(ISNUMBER(jaar_zip[[#This Row],[graaddagen]]),IF(OR(MONTH(jaar_zip[[#This Row],[Datum]])=1,MONTH(jaar_zip[[#This Row],[Datum]])=2,MONTH(jaar_zip[[#This Row],[Datum]])=11,MONTH(jaar_zip[[#This Row],[Datum]])=12),1.1,IF(OR(MONTH(jaar_zip[[#This Row],[Datum]])=3,MONTH(jaar_zip[[#This Row],[Datum]])=10),1,0.8))*jaar_zip[[#This Row],[graaddagen]],"")</f>
        <v>11.7</v>
      </c>
      <c r="O3745" s="101">
        <f>IF(ISNUMBER(jaar_zip[[#This Row],[etmaaltemperatuur]]),IF(jaar_zip[[#This Row],[etmaaltemperatuur]]&gt;stookgrens,jaar_zip[[#This Row],[etmaaltemperatuur]]-stookgrens,0),"")</f>
        <v>0</v>
      </c>
    </row>
    <row r="3746" spans="1:15" x14ac:dyDescent="0.3">
      <c r="A3746">
        <v>375</v>
      </c>
      <c r="B3746">
        <v>20240325</v>
      </c>
      <c r="C3746">
        <v>2.8</v>
      </c>
      <c r="D3746">
        <v>6.1</v>
      </c>
      <c r="E3746">
        <v>1679</v>
      </c>
      <c r="F3746">
        <v>0</v>
      </c>
      <c r="G3746">
        <v>1004.4</v>
      </c>
      <c r="H3746">
        <v>75</v>
      </c>
      <c r="I3746" s="101" t="s">
        <v>42</v>
      </c>
      <c r="J3746" s="1">
        <f>DATEVALUE(RIGHT(jaar_zip[[#This Row],[YYYYMMDD]],2)&amp;"-"&amp;MID(jaar_zip[[#This Row],[YYYYMMDD]],5,2)&amp;"-"&amp;LEFT(jaar_zip[[#This Row],[YYYYMMDD]],4))</f>
        <v>45376</v>
      </c>
      <c r="K3746" s="101" t="str">
        <f>IF(AND(VALUE(MONTH(jaar_zip[[#This Row],[Datum]]))=1,VALUE(WEEKNUM(jaar_zip[[#This Row],[Datum]],21))&gt;51),RIGHT(YEAR(jaar_zip[[#This Row],[Datum]])-1,2),RIGHT(YEAR(jaar_zip[[#This Row],[Datum]]),2))&amp;"-"&amp; TEXT(WEEKNUM(jaar_zip[[#This Row],[Datum]],21),"00")</f>
        <v>24-13</v>
      </c>
      <c r="L3746" s="101">
        <f>MONTH(jaar_zip[[#This Row],[Datum]])</f>
        <v>3</v>
      </c>
      <c r="M3746" s="101">
        <f>IF(ISNUMBER(jaar_zip[[#This Row],[etmaaltemperatuur]]),IF(jaar_zip[[#This Row],[etmaaltemperatuur]]&lt;stookgrens,stookgrens-jaar_zip[[#This Row],[etmaaltemperatuur]],0),"")</f>
        <v>11.9</v>
      </c>
      <c r="N3746" s="101">
        <f>IF(ISNUMBER(jaar_zip[[#This Row],[graaddagen]]),IF(OR(MONTH(jaar_zip[[#This Row],[Datum]])=1,MONTH(jaar_zip[[#This Row],[Datum]])=2,MONTH(jaar_zip[[#This Row],[Datum]])=11,MONTH(jaar_zip[[#This Row],[Datum]])=12),1.1,IF(OR(MONTH(jaar_zip[[#This Row],[Datum]])=3,MONTH(jaar_zip[[#This Row],[Datum]])=10),1,0.8))*jaar_zip[[#This Row],[graaddagen]],"")</f>
        <v>11.9</v>
      </c>
      <c r="O3746" s="101">
        <f>IF(ISNUMBER(jaar_zip[[#This Row],[etmaaltemperatuur]]),IF(jaar_zip[[#This Row],[etmaaltemperatuur]]&gt;stookgrens,jaar_zip[[#This Row],[etmaaltemperatuur]]-stookgrens,0),"")</f>
        <v>0</v>
      </c>
    </row>
    <row r="3747" spans="1:15" x14ac:dyDescent="0.3">
      <c r="A3747">
        <v>375</v>
      </c>
      <c r="B3747">
        <v>20240326</v>
      </c>
      <c r="C3747">
        <v>3.5</v>
      </c>
      <c r="D3747">
        <v>8.8000000000000007</v>
      </c>
      <c r="E3747">
        <v>815</v>
      </c>
      <c r="F3747">
        <v>-0.1</v>
      </c>
      <c r="G3747">
        <v>991.1</v>
      </c>
      <c r="H3747">
        <v>71</v>
      </c>
      <c r="I3747" s="101" t="s">
        <v>42</v>
      </c>
      <c r="J3747" s="1">
        <f>DATEVALUE(RIGHT(jaar_zip[[#This Row],[YYYYMMDD]],2)&amp;"-"&amp;MID(jaar_zip[[#This Row],[YYYYMMDD]],5,2)&amp;"-"&amp;LEFT(jaar_zip[[#This Row],[YYYYMMDD]],4))</f>
        <v>45377</v>
      </c>
      <c r="K3747" s="101" t="str">
        <f>IF(AND(VALUE(MONTH(jaar_zip[[#This Row],[Datum]]))=1,VALUE(WEEKNUM(jaar_zip[[#This Row],[Datum]],21))&gt;51),RIGHT(YEAR(jaar_zip[[#This Row],[Datum]])-1,2),RIGHT(YEAR(jaar_zip[[#This Row],[Datum]]),2))&amp;"-"&amp; TEXT(WEEKNUM(jaar_zip[[#This Row],[Datum]],21),"00")</f>
        <v>24-13</v>
      </c>
      <c r="L3747" s="101">
        <f>MONTH(jaar_zip[[#This Row],[Datum]])</f>
        <v>3</v>
      </c>
      <c r="M3747" s="101">
        <f>IF(ISNUMBER(jaar_zip[[#This Row],[etmaaltemperatuur]]),IF(jaar_zip[[#This Row],[etmaaltemperatuur]]&lt;stookgrens,stookgrens-jaar_zip[[#This Row],[etmaaltemperatuur]],0),"")</f>
        <v>9.1999999999999993</v>
      </c>
      <c r="N3747" s="101">
        <f>IF(ISNUMBER(jaar_zip[[#This Row],[graaddagen]]),IF(OR(MONTH(jaar_zip[[#This Row],[Datum]])=1,MONTH(jaar_zip[[#This Row],[Datum]])=2,MONTH(jaar_zip[[#This Row],[Datum]])=11,MONTH(jaar_zip[[#This Row],[Datum]])=12),1.1,IF(OR(MONTH(jaar_zip[[#This Row],[Datum]])=3,MONTH(jaar_zip[[#This Row],[Datum]])=10),1,0.8))*jaar_zip[[#This Row],[graaddagen]],"")</f>
        <v>9.1999999999999993</v>
      </c>
      <c r="O3747" s="101">
        <f>IF(ISNUMBER(jaar_zip[[#This Row],[etmaaltemperatuur]]),IF(jaar_zip[[#This Row],[etmaaltemperatuur]]&gt;stookgrens,jaar_zip[[#This Row],[etmaaltemperatuur]]-stookgrens,0),"")</f>
        <v>0</v>
      </c>
    </row>
    <row r="3748" spans="1:15" x14ac:dyDescent="0.3">
      <c r="A3748">
        <v>375</v>
      </c>
      <c r="B3748">
        <v>20240327</v>
      </c>
      <c r="C3748">
        <v>3.7</v>
      </c>
      <c r="D3748">
        <v>8.8000000000000007</v>
      </c>
      <c r="E3748">
        <v>514</v>
      </c>
      <c r="F3748">
        <v>1.4</v>
      </c>
      <c r="G3748">
        <v>986.8</v>
      </c>
      <c r="H3748">
        <v>81</v>
      </c>
      <c r="I3748" s="101" t="s">
        <v>42</v>
      </c>
      <c r="J3748" s="1">
        <f>DATEVALUE(RIGHT(jaar_zip[[#This Row],[YYYYMMDD]],2)&amp;"-"&amp;MID(jaar_zip[[#This Row],[YYYYMMDD]],5,2)&amp;"-"&amp;LEFT(jaar_zip[[#This Row],[YYYYMMDD]],4))</f>
        <v>45378</v>
      </c>
      <c r="K3748" s="101" t="str">
        <f>IF(AND(VALUE(MONTH(jaar_zip[[#This Row],[Datum]]))=1,VALUE(WEEKNUM(jaar_zip[[#This Row],[Datum]],21))&gt;51),RIGHT(YEAR(jaar_zip[[#This Row],[Datum]])-1,2),RIGHT(YEAR(jaar_zip[[#This Row],[Datum]]),2))&amp;"-"&amp; TEXT(WEEKNUM(jaar_zip[[#This Row],[Datum]],21),"00")</f>
        <v>24-13</v>
      </c>
      <c r="L3748" s="101">
        <f>MONTH(jaar_zip[[#This Row],[Datum]])</f>
        <v>3</v>
      </c>
      <c r="M3748" s="101">
        <f>IF(ISNUMBER(jaar_zip[[#This Row],[etmaaltemperatuur]]),IF(jaar_zip[[#This Row],[etmaaltemperatuur]]&lt;stookgrens,stookgrens-jaar_zip[[#This Row],[etmaaltemperatuur]],0),"")</f>
        <v>9.1999999999999993</v>
      </c>
      <c r="N3748" s="101">
        <f>IF(ISNUMBER(jaar_zip[[#This Row],[graaddagen]]),IF(OR(MONTH(jaar_zip[[#This Row],[Datum]])=1,MONTH(jaar_zip[[#This Row],[Datum]])=2,MONTH(jaar_zip[[#This Row],[Datum]])=11,MONTH(jaar_zip[[#This Row],[Datum]])=12),1.1,IF(OR(MONTH(jaar_zip[[#This Row],[Datum]])=3,MONTH(jaar_zip[[#This Row],[Datum]])=10),1,0.8))*jaar_zip[[#This Row],[graaddagen]],"")</f>
        <v>9.1999999999999993</v>
      </c>
      <c r="O3748" s="101">
        <f>IF(ISNUMBER(jaar_zip[[#This Row],[etmaaltemperatuur]]),IF(jaar_zip[[#This Row],[etmaaltemperatuur]]&gt;stookgrens,jaar_zip[[#This Row],[etmaaltemperatuur]]-stookgrens,0),"")</f>
        <v>0</v>
      </c>
    </row>
    <row r="3749" spans="1:15" x14ac:dyDescent="0.3">
      <c r="A3749">
        <v>375</v>
      </c>
      <c r="B3749">
        <v>20240328</v>
      </c>
      <c r="C3749">
        <v>5.7</v>
      </c>
      <c r="D3749">
        <v>8.8000000000000007</v>
      </c>
      <c r="E3749">
        <v>840</v>
      </c>
      <c r="F3749">
        <v>3.8</v>
      </c>
      <c r="G3749">
        <v>987.1</v>
      </c>
      <c r="H3749">
        <v>71</v>
      </c>
      <c r="I3749" s="101" t="s">
        <v>42</v>
      </c>
      <c r="J3749" s="1">
        <f>DATEVALUE(RIGHT(jaar_zip[[#This Row],[YYYYMMDD]],2)&amp;"-"&amp;MID(jaar_zip[[#This Row],[YYYYMMDD]],5,2)&amp;"-"&amp;LEFT(jaar_zip[[#This Row],[YYYYMMDD]],4))</f>
        <v>45379</v>
      </c>
      <c r="K3749" s="101" t="str">
        <f>IF(AND(VALUE(MONTH(jaar_zip[[#This Row],[Datum]]))=1,VALUE(WEEKNUM(jaar_zip[[#This Row],[Datum]],21))&gt;51),RIGHT(YEAR(jaar_zip[[#This Row],[Datum]])-1,2),RIGHT(YEAR(jaar_zip[[#This Row],[Datum]]),2))&amp;"-"&amp; TEXT(WEEKNUM(jaar_zip[[#This Row],[Datum]],21),"00")</f>
        <v>24-13</v>
      </c>
      <c r="L3749" s="101">
        <f>MONTH(jaar_zip[[#This Row],[Datum]])</f>
        <v>3</v>
      </c>
      <c r="M3749" s="101">
        <f>IF(ISNUMBER(jaar_zip[[#This Row],[etmaaltemperatuur]]),IF(jaar_zip[[#This Row],[etmaaltemperatuur]]&lt;stookgrens,stookgrens-jaar_zip[[#This Row],[etmaaltemperatuur]],0),"")</f>
        <v>9.1999999999999993</v>
      </c>
      <c r="N3749" s="101">
        <f>IF(ISNUMBER(jaar_zip[[#This Row],[graaddagen]]),IF(OR(MONTH(jaar_zip[[#This Row],[Datum]])=1,MONTH(jaar_zip[[#This Row],[Datum]])=2,MONTH(jaar_zip[[#This Row],[Datum]])=11,MONTH(jaar_zip[[#This Row],[Datum]])=12),1.1,IF(OR(MONTH(jaar_zip[[#This Row],[Datum]])=3,MONTH(jaar_zip[[#This Row],[Datum]])=10),1,0.8))*jaar_zip[[#This Row],[graaddagen]],"")</f>
        <v>9.1999999999999993</v>
      </c>
      <c r="O3749" s="101">
        <f>IF(ISNUMBER(jaar_zip[[#This Row],[etmaaltemperatuur]]),IF(jaar_zip[[#This Row],[etmaaltemperatuur]]&gt;stookgrens,jaar_zip[[#This Row],[etmaaltemperatuur]]-stookgrens,0),"")</f>
        <v>0</v>
      </c>
    </row>
    <row r="3750" spans="1:15" x14ac:dyDescent="0.3">
      <c r="A3750">
        <v>375</v>
      </c>
      <c r="B3750">
        <v>20240329</v>
      </c>
      <c r="C3750">
        <v>4.2</v>
      </c>
      <c r="D3750">
        <v>10.9</v>
      </c>
      <c r="E3750">
        <v>1143</v>
      </c>
      <c r="F3750">
        <v>1.8</v>
      </c>
      <c r="G3750">
        <v>994.1</v>
      </c>
      <c r="H3750">
        <v>75</v>
      </c>
      <c r="I3750" s="101" t="s">
        <v>42</v>
      </c>
      <c r="J3750" s="1">
        <f>DATEVALUE(RIGHT(jaar_zip[[#This Row],[YYYYMMDD]],2)&amp;"-"&amp;MID(jaar_zip[[#This Row],[YYYYMMDD]],5,2)&amp;"-"&amp;LEFT(jaar_zip[[#This Row],[YYYYMMDD]],4))</f>
        <v>45380</v>
      </c>
      <c r="K3750" s="101" t="str">
        <f>IF(AND(VALUE(MONTH(jaar_zip[[#This Row],[Datum]]))=1,VALUE(WEEKNUM(jaar_zip[[#This Row],[Datum]],21))&gt;51),RIGHT(YEAR(jaar_zip[[#This Row],[Datum]])-1,2),RIGHT(YEAR(jaar_zip[[#This Row],[Datum]]),2))&amp;"-"&amp; TEXT(WEEKNUM(jaar_zip[[#This Row],[Datum]],21),"00")</f>
        <v>24-13</v>
      </c>
      <c r="L3750" s="101">
        <f>MONTH(jaar_zip[[#This Row],[Datum]])</f>
        <v>3</v>
      </c>
      <c r="M3750" s="101">
        <f>IF(ISNUMBER(jaar_zip[[#This Row],[etmaaltemperatuur]]),IF(jaar_zip[[#This Row],[etmaaltemperatuur]]&lt;stookgrens,stookgrens-jaar_zip[[#This Row],[etmaaltemperatuur]],0),"")</f>
        <v>7.1</v>
      </c>
      <c r="N3750" s="101">
        <f>IF(ISNUMBER(jaar_zip[[#This Row],[graaddagen]]),IF(OR(MONTH(jaar_zip[[#This Row],[Datum]])=1,MONTH(jaar_zip[[#This Row],[Datum]])=2,MONTH(jaar_zip[[#This Row],[Datum]])=11,MONTH(jaar_zip[[#This Row],[Datum]])=12),1.1,IF(OR(MONTH(jaar_zip[[#This Row],[Datum]])=3,MONTH(jaar_zip[[#This Row],[Datum]])=10),1,0.8))*jaar_zip[[#This Row],[graaddagen]],"")</f>
        <v>7.1</v>
      </c>
      <c r="O3750" s="101">
        <f>IF(ISNUMBER(jaar_zip[[#This Row],[etmaaltemperatuur]]),IF(jaar_zip[[#This Row],[etmaaltemperatuur]]&gt;stookgrens,jaar_zip[[#This Row],[etmaaltemperatuur]]-stookgrens,0),"")</f>
        <v>0</v>
      </c>
    </row>
    <row r="3751" spans="1:15" x14ac:dyDescent="0.3">
      <c r="A3751">
        <v>375</v>
      </c>
      <c r="B3751">
        <v>20240330</v>
      </c>
      <c r="C3751">
        <v>2.9</v>
      </c>
      <c r="D3751">
        <v>9.9</v>
      </c>
      <c r="E3751">
        <v>692</v>
      </c>
      <c r="F3751">
        <v>0.6</v>
      </c>
      <c r="G3751">
        <v>997</v>
      </c>
      <c r="H3751">
        <v>89</v>
      </c>
      <c r="I3751" s="101" t="s">
        <v>42</v>
      </c>
      <c r="J3751" s="1">
        <f>DATEVALUE(RIGHT(jaar_zip[[#This Row],[YYYYMMDD]],2)&amp;"-"&amp;MID(jaar_zip[[#This Row],[YYYYMMDD]],5,2)&amp;"-"&amp;LEFT(jaar_zip[[#This Row],[YYYYMMDD]],4))</f>
        <v>45381</v>
      </c>
      <c r="K3751" s="101" t="str">
        <f>IF(AND(VALUE(MONTH(jaar_zip[[#This Row],[Datum]]))=1,VALUE(WEEKNUM(jaar_zip[[#This Row],[Datum]],21))&gt;51),RIGHT(YEAR(jaar_zip[[#This Row],[Datum]])-1,2),RIGHT(YEAR(jaar_zip[[#This Row],[Datum]]),2))&amp;"-"&amp; TEXT(WEEKNUM(jaar_zip[[#This Row],[Datum]],21),"00")</f>
        <v>24-13</v>
      </c>
      <c r="L3751" s="101">
        <f>MONTH(jaar_zip[[#This Row],[Datum]])</f>
        <v>3</v>
      </c>
      <c r="M3751" s="101">
        <f>IF(ISNUMBER(jaar_zip[[#This Row],[etmaaltemperatuur]]),IF(jaar_zip[[#This Row],[etmaaltemperatuur]]&lt;stookgrens,stookgrens-jaar_zip[[#This Row],[etmaaltemperatuur]],0),"")</f>
        <v>8.1</v>
      </c>
      <c r="N3751" s="101">
        <f>IF(ISNUMBER(jaar_zip[[#This Row],[graaddagen]]),IF(OR(MONTH(jaar_zip[[#This Row],[Datum]])=1,MONTH(jaar_zip[[#This Row],[Datum]])=2,MONTH(jaar_zip[[#This Row],[Datum]])=11,MONTH(jaar_zip[[#This Row],[Datum]])=12),1.1,IF(OR(MONTH(jaar_zip[[#This Row],[Datum]])=3,MONTH(jaar_zip[[#This Row],[Datum]])=10),1,0.8))*jaar_zip[[#This Row],[graaddagen]],"")</f>
        <v>8.1</v>
      </c>
      <c r="O3751" s="101">
        <f>IF(ISNUMBER(jaar_zip[[#This Row],[etmaaltemperatuur]]),IF(jaar_zip[[#This Row],[etmaaltemperatuur]]&gt;stookgrens,jaar_zip[[#This Row],[etmaaltemperatuur]]-stookgrens,0),"")</f>
        <v>0</v>
      </c>
    </row>
    <row r="3752" spans="1:15" x14ac:dyDescent="0.3">
      <c r="A3752">
        <v>375</v>
      </c>
      <c r="B3752">
        <v>20240331</v>
      </c>
      <c r="C3752">
        <v>3.1</v>
      </c>
      <c r="D3752">
        <v>11.4</v>
      </c>
      <c r="E3752">
        <v>1014</v>
      </c>
      <c r="F3752">
        <v>3.6</v>
      </c>
      <c r="G3752">
        <v>996.3</v>
      </c>
      <c r="H3752">
        <v>87</v>
      </c>
      <c r="I3752" s="101" t="s">
        <v>42</v>
      </c>
      <c r="J3752" s="1">
        <f>DATEVALUE(RIGHT(jaar_zip[[#This Row],[YYYYMMDD]],2)&amp;"-"&amp;MID(jaar_zip[[#This Row],[YYYYMMDD]],5,2)&amp;"-"&amp;LEFT(jaar_zip[[#This Row],[YYYYMMDD]],4))</f>
        <v>45382</v>
      </c>
      <c r="K3752" s="101" t="str">
        <f>IF(AND(VALUE(MONTH(jaar_zip[[#This Row],[Datum]]))=1,VALUE(WEEKNUM(jaar_zip[[#This Row],[Datum]],21))&gt;51),RIGHT(YEAR(jaar_zip[[#This Row],[Datum]])-1,2),RIGHT(YEAR(jaar_zip[[#This Row],[Datum]]),2))&amp;"-"&amp; TEXT(WEEKNUM(jaar_zip[[#This Row],[Datum]],21),"00")</f>
        <v>24-13</v>
      </c>
      <c r="L3752" s="101">
        <f>MONTH(jaar_zip[[#This Row],[Datum]])</f>
        <v>3</v>
      </c>
      <c r="M3752" s="101">
        <f>IF(ISNUMBER(jaar_zip[[#This Row],[etmaaltemperatuur]]),IF(jaar_zip[[#This Row],[etmaaltemperatuur]]&lt;stookgrens,stookgrens-jaar_zip[[#This Row],[etmaaltemperatuur]],0),"")</f>
        <v>6.6</v>
      </c>
      <c r="N3752" s="101">
        <f>IF(ISNUMBER(jaar_zip[[#This Row],[graaddagen]]),IF(OR(MONTH(jaar_zip[[#This Row],[Datum]])=1,MONTH(jaar_zip[[#This Row],[Datum]])=2,MONTH(jaar_zip[[#This Row],[Datum]])=11,MONTH(jaar_zip[[#This Row],[Datum]])=12),1.1,IF(OR(MONTH(jaar_zip[[#This Row],[Datum]])=3,MONTH(jaar_zip[[#This Row],[Datum]])=10),1,0.8))*jaar_zip[[#This Row],[graaddagen]],"")</f>
        <v>6.6</v>
      </c>
      <c r="O3752" s="101">
        <f>IF(ISNUMBER(jaar_zip[[#This Row],[etmaaltemperatuur]]),IF(jaar_zip[[#This Row],[etmaaltemperatuur]]&gt;stookgrens,jaar_zip[[#This Row],[etmaaltemperatuur]]-stookgrens,0),"")</f>
        <v>0</v>
      </c>
    </row>
    <row r="3753" spans="1:15" x14ac:dyDescent="0.3">
      <c r="A3753">
        <v>375</v>
      </c>
      <c r="B3753">
        <v>20240401</v>
      </c>
      <c r="C3753">
        <v>3.3</v>
      </c>
      <c r="D3753">
        <v>9.6999999999999993</v>
      </c>
      <c r="E3753">
        <v>751</v>
      </c>
      <c r="F3753">
        <v>0.3</v>
      </c>
      <c r="G3753">
        <v>997.1</v>
      </c>
      <c r="H3753">
        <v>82</v>
      </c>
      <c r="I3753" s="101" t="s">
        <v>42</v>
      </c>
      <c r="J3753" s="1">
        <f>DATEVALUE(RIGHT(jaar_zip[[#This Row],[YYYYMMDD]],2)&amp;"-"&amp;MID(jaar_zip[[#This Row],[YYYYMMDD]],5,2)&amp;"-"&amp;LEFT(jaar_zip[[#This Row],[YYYYMMDD]],4))</f>
        <v>45383</v>
      </c>
      <c r="K3753" s="101" t="str">
        <f>IF(AND(VALUE(MONTH(jaar_zip[[#This Row],[Datum]]))=1,VALUE(WEEKNUM(jaar_zip[[#This Row],[Datum]],21))&gt;51),RIGHT(YEAR(jaar_zip[[#This Row],[Datum]])-1,2),RIGHT(YEAR(jaar_zip[[#This Row],[Datum]]),2))&amp;"-"&amp; TEXT(WEEKNUM(jaar_zip[[#This Row],[Datum]],21),"00")</f>
        <v>24-14</v>
      </c>
      <c r="L3753" s="101">
        <f>MONTH(jaar_zip[[#This Row],[Datum]])</f>
        <v>4</v>
      </c>
      <c r="M3753" s="101">
        <f>IF(ISNUMBER(jaar_zip[[#This Row],[etmaaltemperatuur]]),IF(jaar_zip[[#This Row],[etmaaltemperatuur]]&lt;stookgrens,stookgrens-jaar_zip[[#This Row],[etmaaltemperatuur]],0),"")</f>
        <v>8.3000000000000007</v>
      </c>
      <c r="N3753" s="101">
        <f>IF(ISNUMBER(jaar_zip[[#This Row],[graaddagen]]),IF(OR(MONTH(jaar_zip[[#This Row],[Datum]])=1,MONTH(jaar_zip[[#This Row],[Datum]])=2,MONTH(jaar_zip[[#This Row],[Datum]])=11,MONTH(jaar_zip[[#This Row],[Datum]])=12),1.1,IF(OR(MONTH(jaar_zip[[#This Row],[Datum]])=3,MONTH(jaar_zip[[#This Row],[Datum]])=10),1,0.8))*jaar_zip[[#This Row],[graaddagen]],"")</f>
        <v>6.6400000000000006</v>
      </c>
      <c r="O3753" s="101">
        <f>IF(ISNUMBER(jaar_zip[[#This Row],[etmaaltemperatuur]]),IF(jaar_zip[[#This Row],[etmaaltemperatuur]]&gt;stookgrens,jaar_zip[[#This Row],[etmaaltemperatuur]]-stookgrens,0),"")</f>
        <v>0</v>
      </c>
    </row>
    <row r="3754" spans="1:15" x14ac:dyDescent="0.3">
      <c r="A3754">
        <v>375</v>
      </c>
      <c r="B3754">
        <v>20240402</v>
      </c>
      <c r="C3754">
        <v>5.0999999999999996</v>
      </c>
      <c r="D3754">
        <v>9.4</v>
      </c>
      <c r="E3754">
        <v>687</v>
      </c>
      <c r="F3754">
        <v>3.4</v>
      </c>
      <c r="G3754">
        <v>1006</v>
      </c>
      <c r="H3754">
        <v>87</v>
      </c>
      <c r="I3754" s="101" t="s">
        <v>42</v>
      </c>
      <c r="J3754" s="1">
        <f>DATEVALUE(RIGHT(jaar_zip[[#This Row],[YYYYMMDD]],2)&amp;"-"&amp;MID(jaar_zip[[#This Row],[YYYYMMDD]],5,2)&amp;"-"&amp;LEFT(jaar_zip[[#This Row],[YYYYMMDD]],4))</f>
        <v>45384</v>
      </c>
      <c r="K3754" s="101" t="str">
        <f>IF(AND(VALUE(MONTH(jaar_zip[[#This Row],[Datum]]))=1,VALUE(WEEKNUM(jaar_zip[[#This Row],[Datum]],21))&gt;51),RIGHT(YEAR(jaar_zip[[#This Row],[Datum]])-1,2),RIGHT(YEAR(jaar_zip[[#This Row],[Datum]]),2))&amp;"-"&amp; TEXT(WEEKNUM(jaar_zip[[#This Row],[Datum]],21),"00")</f>
        <v>24-14</v>
      </c>
      <c r="L3754" s="101">
        <f>MONTH(jaar_zip[[#This Row],[Datum]])</f>
        <v>4</v>
      </c>
      <c r="M3754" s="101">
        <f>IF(ISNUMBER(jaar_zip[[#This Row],[etmaaltemperatuur]]),IF(jaar_zip[[#This Row],[etmaaltemperatuur]]&lt;stookgrens,stookgrens-jaar_zip[[#This Row],[etmaaltemperatuur]],0),"")</f>
        <v>8.6</v>
      </c>
      <c r="N3754" s="101">
        <f>IF(ISNUMBER(jaar_zip[[#This Row],[graaddagen]]),IF(OR(MONTH(jaar_zip[[#This Row],[Datum]])=1,MONTH(jaar_zip[[#This Row],[Datum]])=2,MONTH(jaar_zip[[#This Row],[Datum]])=11,MONTH(jaar_zip[[#This Row],[Datum]])=12),1.1,IF(OR(MONTH(jaar_zip[[#This Row],[Datum]])=3,MONTH(jaar_zip[[#This Row],[Datum]])=10),1,0.8))*jaar_zip[[#This Row],[graaddagen]],"")</f>
        <v>6.88</v>
      </c>
      <c r="O3754" s="101">
        <f>IF(ISNUMBER(jaar_zip[[#This Row],[etmaaltemperatuur]]),IF(jaar_zip[[#This Row],[etmaaltemperatuur]]&gt;stookgrens,jaar_zip[[#This Row],[etmaaltemperatuur]]-stookgrens,0),"")</f>
        <v>0</v>
      </c>
    </row>
    <row r="3755" spans="1:15" x14ac:dyDescent="0.3">
      <c r="A3755">
        <v>375</v>
      </c>
      <c r="B3755">
        <v>20240403</v>
      </c>
      <c r="C3755">
        <v>5.3</v>
      </c>
      <c r="D3755">
        <v>11.2</v>
      </c>
      <c r="E3755">
        <v>643</v>
      </c>
      <c r="F3755">
        <v>4.5999999999999996</v>
      </c>
      <c r="G3755">
        <v>1004.8</v>
      </c>
      <c r="H3755">
        <v>85</v>
      </c>
      <c r="I3755" s="101" t="s">
        <v>42</v>
      </c>
      <c r="J3755" s="1">
        <f>DATEVALUE(RIGHT(jaar_zip[[#This Row],[YYYYMMDD]],2)&amp;"-"&amp;MID(jaar_zip[[#This Row],[YYYYMMDD]],5,2)&amp;"-"&amp;LEFT(jaar_zip[[#This Row],[YYYYMMDD]],4))</f>
        <v>45385</v>
      </c>
      <c r="K3755" s="101" t="str">
        <f>IF(AND(VALUE(MONTH(jaar_zip[[#This Row],[Datum]]))=1,VALUE(WEEKNUM(jaar_zip[[#This Row],[Datum]],21))&gt;51),RIGHT(YEAR(jaar_zip[[#This Row],[Datum]])-1,2),RIGHT(YEAR(jaar_zip[[#This Row],[Datum]]),2))&amp;"-"&amp; TEXT(WEEKNUM(jaar_zip[[#This Row],[Datum]],21),"00")</f>
        <v>24-14</v>
      </c>
      <c r="L3755" s="101">
        <f>MONTH(jaar_zip[[#This Row],[Datum]])</f>
        <v>4</v>
      </c>
      <c r="M3755" s="101">
        <f>IF(ISNUMBER(jaar_zip[[#This Row],[etmaaltemperatuur]]),IF(jaar_zip[[#This Row],[etmaaltemperatuur]]&lt;stookgrens,stookgrens-jaar_zip[[#This Row],[etmaaltemperatuur]],0),"")</f>
        <v>6.8000000000000007</v>
      </c>
      <c r="N3755" s="101">
        <f>IF(ISNUMBER(jaar_zip[[#This Row],[graaddagen]]),IF(OR(MONTH(jaar_zip[[#This Row],[Datum]])=1,MONTH(jaar_zip[[#This Row],[Datum]])=2,MONTH(jaar_zip[[#This Row],[Datum]])=11,MONTH(jaar_zip[[#This Row],[Datum]])=12),1.1,IF(OR(MONTH(jaar_zip[[#This Row],[Datum]])=3,MONTH(jaar_zip[[#This Row],[Datum]])=10),1,0.8))*jaar_zip[[#This Row],[graaddagen]],"")</f>
        <v>5.4400000000000013</v>
      </c>
      <c r="O3755" s="101">
        <f>IF(ISNUMBER(jaar_zip[[#This Row],[etmaaltemperatuur]]),IF(jaar_zip[[#This Row],[etmaaltemperatuur]]&gt;stookgrens,jaar_zip[[#This Row],[etmaaltemperatuur]]-stookgrens,0),"")</f>
        <v>0</v>
      </c>
    </row>
    <row r="3756" spans="1:15" x14ac:dyDescent="0.3">
      <c r="A3756">
        <v>375</v>
      </c>
      <c r="B3756">
        <v>20240404</v>
      </c>
      <c r="C3756">
        <v>6</v>
      </c>
      <c r="D3756">
        <v>12</v>
      </c>
      <c r="E3756">
        <v>862</v>
      </c>
      <c r="F3756">
        <v>5.5</v>
      </c>
      <c r="G3756">
        <v>1006.2</v>
      </c>
      <c r="H3756">
        <v>82</v>
      </c>
      <c r="I3756" s="101" t="s">
        <v>42</v>
      </c>
      <c r="J3756" s="1">
        <f>DATEVALUE(RIGHT(jaar_zip[[#This Row],[YYYYMMDD]],2)&amp;"-"&amp;MID(jaar_zip[[#This Row],[YYYYMMDD]],5,2)&amp;"-"&amp;LEFT(jaar_zip[[#This Row],[YYYYMMDD]],4))</f>
        <v>45386</v>
      </c>
      <c r="K3756" s="101" t="str">
        <f>IF(AND(VALUE(MONTH(jaar_zip[[#This Row],[Datum]]))=1,VALUE(WEEKNUM(jaar_zip[[#This Row],[Datum]],21))&gt;51),RIGHT(YEAR(jaar_zip[[#This Row],[Datum]])-1,2),RIGHT(YEAR(jaar_zip[[#This Row],[Datum]]),2))&amp;"-"&amp; TEXT(WEEKNUM(jaar_zip[[#This Row],[Datum]],21),"00")</f>
        <v>24-14</v>
      </c>
      <c r="L3756" s="101">
        <f>MONTH(jaar_zip[[#This Row],[Datum]])</f>
        <v>4</v>
      </c>
      <c r="M3756" s="101">
        <f>IF(ISNUMBER(jaar_zip[[#This Row],[etmaaltemperatuur]]),IF(jaar_zip[[#This Row],[etmaaltemperatuur]]&lt;stookgrens,stookgrens-jaar_zip[[#This Row],[etmaaltemperatuur]],0),"")</f>
        <v>6</v>
      </c>
      <c r="N3756" s="101">
        <f>IF(ISNUMBER(jaar_zip[[#This Row],[graaddagen]]),IF(OR(MONTH(jaar_zip[[#This Row],[Datum]])=1,MONTH(jaar_zip[[#This Row],[Datum]])=2,MONTH(jaar_zip[[#This Row],[Datum]])=11,MONTH(jaar_zip[[#This Row],[Datum]])=12),1.1,IF(OR(MONTH(jaar_zip[[#This Row],[Datum]])=3,MONTH(jaar_zip[[#This Row],[Datum]])=10),1,0.8))*jaar_zip[[#This Row],[graaddagen]],"")</f>
        <v>4.8000000000000007</v>
      </c>
      <c r="O3756" s="101">
        <f>IF(ISNUMBER(jaar_zip[[#This Row],[etmaaltemperatuur]]),IF(jaar_zip[[#This Row],[etmaaltemperatuur]]&gt;stookgrens,jaar_zip[[#This Row],[etmaaltemperatuur]]-stookgrens,0),"")</f>
        <v>0</v>
      </c>
    </row>
    <row r="3757" spans="1:15" x14ac:dyDescent="0.3">
      <c r="A3757">
        <v>375</v>
      </c>
      <c r="B3757">
        <v>20240405</v>
      </c>
      <c r="C3757">
        <v>5.2</v>
      </c>
      <c r="D3757">
        <v>14.4</v>
      </c>
      <c r="E3757">
        <v>824</v>
      </c>
      <c r="F3757">
        <v>1</v>
      </c>
      <c r="G3757">
        <v>1009.1</v>
      </c>
      <c r="H3757">
        <v>80</v>
      </c>
      <c r="I3757" s="101" t="s">
        <v>42</v>
      </c>
      <c r="J3757" s="1">
        <f>DATEVALUE(RIGHT(jaar_zip[[#This Row],[YYYYMMDD]],2)&amp;"-"&amp;MID(jaar_zip[[#This Row],[YYYYMMDD]],5,2)&amp;"-"&amp;LEFT(jaar_zip[[#This Row],[YYYYMMDD]],4))</f>
        <v>45387</v>
      </c>
      <c r="K3757" s="101" t="str">
        <f>IF(AND(VALUE(MONTH(jaar_zip[[#This Row],[Datum]]))=1,VALUE(WEEKNUM(jaar_zip[[#This Row],[Datum]],21))&gt;51),RIGHT(YEAR(jaar_zip[[#This Row],[Datum]])-1,2),RIGHT(YEAR(jaar_zip[[#This Row],[Datum]]),2))&amp;"-"&amp; TEXT(WEEKNUM(jaar_zip[[#This Row],[Datum]],21),"00")</f>
        <v>24-14</v>
      </c>
      <c r="L3757" s="101">
        <f>MONTH(jaar_zip[[#This Row],[Datum]])</f>
        <v>4</v>
      </c>
      <c r="M3757" s="101">
        <f>IF(ISNUMBER(jaar_zip[[#This Row],[etmaaltemperatuur]]),IF(jaar_zip[[#This Row],[etmaaltemperatuur]]&lt;stookgrens,stookgrens-jaar_zip[[#This Row],[etmaaltemperatuur]],0),"")</f>
        <v>3.5999999999999996</v>
      </c>
      <c r="N3757" s="101">
        <f>IF(ISNUMBER(jaar_zip[[#This Row],[graaddagen]]),IF(OR(MONTH(jaar_zip[[#This Row],[Datum]])=1,MONTH(jaar_zip[[#This Row],[Datum]])=2,MONTH(jaar_zip[[#This Row],[Datum]])=11,MONTH(jaar_zip[[#This Row],[Datum]])=12),1.1,IF(OR(MONTH(jaar_zip[[#This Row],[Datum]])=3,MONTH(jaar_zip[[#This Row],[Datum]])=10),1,0.8))*jaar_zip[[#This Row],[graaddagen]],"")</f>
        <v>2.88</v>
      </c>
      <c r="O3757" s="101">
        <f>IF(ISNUMBER(jaar_zip[[#This Row],[etmaaltemperatuur]]),IF(jaar_zip[[#This Row],[etmaaltemperatuur]]&gt;stookgrens,jaar_zip[[#This Row],[etmaaltemperatuur]]-stookgrens,0),"")</f>
        <v>0</v>
      </c>
    </row>
    <row r="3758" spans="1:15" x14ac:dyDescent="0.3">
      <c r="A3758">
        <v>375</v>
      </c>
      <c r="B3758">
        <v>20240406</v>
      </c>
      <c r="C3758">
        <v>4.3</v>
      </c>
      <c r="D3758">
        <v>18.600000000000001</v>
      </c>
      <c r="E3758">
        <v>1608</v>
      </c>
      <c r="F3758">
        <v>0</v>
      </c>
      <c r="G3758">
        <v>1009.5</v>
      </c>
      <c r="H3758">
        <v>62</v>
      </c>
      <c r="I3758" s="101" t="s">
        <v>42</v>
      </c>
      <c r="J3758" s="1">
        <f>DATEVALUE(RIGHT(jaar_zip[[#This Row],[YYYYMMDD]],2)&amp;"-"&amp;MID(jaar_zip[[#This Row],[YYYYMMDD]],5,2)&amp;"-"&amp;LEFT(jaar_zip[[#This Row],[YYYYMMDD]],4))</f>
        <v>45388</v>
      </c>
      <c r="K3758" s="101" t="str">
        <f>IF(AND(VALUE(MONTH(jaar_zip[[#This Row],[Datum]]))=1,VALUE(WEEKNUM(jaar_zip[[#This Row],[Datum]],21))&gt;51),RIGHT(YEAR(jaar_zip[[#This Row],[Datum]])-1,2),RIGHT(YEAR(jaar_zip[[#This Row],[Datum]]),2))&amp;"-"&amp; TEXT(WEEKNUM(jaar_zip[[#This Row],[Datum]],21),"00")</f>
        <v>24-14</v>
      </c>
      <c r="L3758" s="101">
        <f>MONTH(jaar_zip[[#This Row],[Datum]])</f>
        <v>4</v>
      </c>
      <c r="M3758" s="101">
        <f>IF(ISNUMBER(jaar_zip[[#This Row],[etmaaltemperatuur]]),IF(jaar_zip[[#This Row],[etmaaltemperatuur]]&lt;stookgrens,stookgrens-jaar_zip[[#This Row],[etmaaltemperatuur]],0),"")</f>
        <v>0</v>
      </c>
      <c r="N3758" s="101">
        <f>IF(ISNUMBER(jaar_zip[[#This Row],[graaddagen]]),IF(OR(MONTH(jaar_zip[[#This Row],[Datum]])=1,MONTH(jaar_zip[[#This Row],[Datum]])=2,MONTH(jaar_zip[[#This Row],[Datum]])=11,MONTH(jaar_zip[[#This Row],[Datum]])=12),1.1,IF(OR(MONTH(jaar_zip[[#This Row],[Datum]])=3,MONTH(jaar_zip[[#This Row],[Datum]])=10),1,0.8))*jaar_zip[[#This Row],[graaddagen]],"")</f>
        <v>0</v>
      </c>
      <c r="O3758" s="101">
        <f>IF(ISNUMBER(jaar_zip[[#This Row],[etmaaltemperatuur]]),IF(jaar_zip[[#This Row],[etmaaltemperatuur]]&gt;stookgrens,jaar_zip[[#This Row],[etmaaltemperatuur]]-stookgrens,0),"")</f>
        <v>0.60000000000000142</v>
      </c>
    </row>
    <row r="3759" spans="1:15" x14ac:dyDescent="0.3">
      <c r="A3759">
        <v>375</v>
      </c>
      <c r="B3759">
        <v>20240407</v>
      </c>
      <c r="C3759">
        <v>5.4</v>
      </c>
      <c r="D3759">
        <v>17.100000000000001</v>
      </c>
      <c r="E3759">
        <v>1564</v>
      </c>
      <c r="F3759">
        <v>2.1</v>
      </c>
      <c r="G3759">
        <v>1012.8</v>
      </c>
      <c r="H3759">
        <v>64</v>
      </c>
      <c r="I3759" s="101" t="s">
        <v>42</v>
      </c>
      <c r="J3759" s="1">
        <f>DATEVALUE(RIGHT(jaar_zip[[#This Row],[YYYYMMDD]],2)&amp;"-"&amp;MID(jaar_zip[[#This Row],[YYYYMMDD]],5,2)&amp;"-"&amp;LEFT(jaar_zip[[#This Row],[YYYYMMDD]],4))</f>
        <v>45389</v>
      </c>
      <c r="K3759" s="101" t="str">
        <f>IF(AND(VALUE(MONTH(jaar_zip[[#This Row],[Datum]]))=1,VALUE(WEEKNUM(jaar_zip[[#This Row],[Datum]],21))&gt;51),RIGHT(YEAR(jaar_zip[[#This Row],[Datum]])-1,2),RIGHT(YEAR(jaar_zip[[#This Row],[Datum]]),2))&amp;"-"&amp; TEXT(WEEKNUM(jaar_zip[[#This Row],[Datum]],21),"00")</f>
        <v>24-14</v>
      </c>
      <c r="L3759" s="101">
        <f>MONTH(jaar_zip[[#This Row],[Datum]])</f>
        <v>4</v>
      </c>
      <c r="M3759" s="101">
        <f>IF(ISNUMBER(jaar_zip[[#This Row],[etmaaltemperatuur]]),IF(jaar_zip[[#This Row],[etmaaltemperatuur]]&lt;stookgrens,stookgrens-jaar_zip[[#This Row],[etmaaltemperatuur]],0),"")</f>
        <v>0.89999999999999858</v>
      </c>
      <c r="N3759" s="101">
        <f>IF(ISNUMBER(jaar_zip[[#This Row],[graaddagen]]),IF(OR(MONTH(jaar_zip[[#This Row],[Datum]])=1,MONTH(jaar_zip[[#This Row],[Datum]])=2,MONTH(jaar_zip[[#This Row],[Datum]])=11,MONTH(jaar_zip[[#This Row],[Datum]])=12),1.1,IF(OR(MONTH(jaar_zip[[#This Row],[Datum]])=3,MONTH(jaar_zip[[#This Row],[Datum]])=10),1,0.8))*jaar_zip[[#This Row],[graaddagen]],"")</f>
        <v>0.71999999999999886</v>
      </c>
      <c r="O3759" s="101">
        <f>IF(ISNUMBER(jaar_zip[[#This Row],[etmaaltemperatuur]]),IF(jaar_zip[[#This Row],[etmaaltemperatuur]]&gt;stookgrens,jaar_zip[[#This Row],[etmaaltemperatuur]]-stookgrens,0),"")</f>
        <v>0</v>
      </c>
    </row>
    <row r="3760" spans="1:15" x14ac:dyDescent="0.3">
      <c r="A3760">
        <v>375</v>
      </c>
      <c r="B3760">
        <v>20240408</v>
      </c>
      <c r="C3760">
        <v>2.6</v>
      </c>
      <c r="D3760">
        <v>15.5</v>
      </c>
      <c r="E3760">
        <v>1350</v>
      </c>
      <c r="F3760">
        <v>4</v>
      </c>
      <c r="G3760">
        <v>1007.6</v>
      </c>
      <c r="H3760">
        <v>84</v>
      </c>
      <c r="I3760" s="101" t="s">
        <v>42</v>
      </c>
      <c r="J3760" s="1">
        <f>DATEVALUE(RIGHT(jaar_zip[[#This Row],[YYYYMMDD]],2)&amp;"-"&amp;MID(jaar_zip[[#This Row],[YYYYMMDD]],5,2)&amp;"-"&amp;LEFT(jaar_zip[[#This Row],[YYYYMMDD]],4))</f>
        <v>45390</v>
      </c>
      <c r="K3760" s="101" t="str">
        <f>IF(AND(VALUE(MONTH(jaar_zip[[#This Row],[Datum]]))=1,VALUE(WEEKNUM(jaar_zip[[#This Row],[Datum]],21))&gt;51),RIGHT(YEAR(jaar_zip[[#This Row],[Datum]])-1,2),RIGHT(YEAR(jaar_zip[[#This Row],[Datum]]),2))&amp;"-"&amp; TEXT(WEEKNUM(jaar_zip[[#This Row],[Datum]],21),"00")</f>
        <v>24-15</v>
      </c>
      <c r="L3760" s="101">
        <f>MONTH(jaar_zip[[#This Row],[Datum]])</f>
        <v>4</v>
      </c>
      <c r="M3760" s="101">
        <f>IF(ISNUMBER(jaar_zip[[#This Row],[etmaaltemperatuur]]),IF(jaar_zip[[#This Row],[etmaaltemperatuur]]&lt;stookgrens,stookgrens-jaar_zip[[#This Row],[etmaaltemperatuur]],0),"")</f>
        <v>2.5</v>
      </c>
      <c r="N3760" s="101">
        <f>IF(ISNUMBER(jaar_zip[[#This Row],[graaddagen]]),IF(OR(MONTH(jaar_zip[[#This Row],[Datum]])=1,MONTH(jaar_zip[[#This Row],[Datum]])=2,MONTH(jaar_zip[[#This Row],[Datum]])=11,MONTH(jaar_zip[[#This Row],[Datum]])=12),1.1,IF(OR(MONTH(jaar_zip[[#This Row],[Datum]])=3,MONTH(jaar_zip[[#This Row],[Datum]])=10),1,0.8))*jaar_zip[[#This Row],[graaddagen]],"")</f>
        <v>2</v>
      </c>
      <c r="O3760" s="101">
        <f>IF(ISNUMBER(jaar_zip[[#This Row],[etmaaltemperatuur]]),IF(jaar_zip[[#This Row],[etmaaltemperatuur]]&gt;stookgrens,jaar_zip[[#This Row],[etmaaltemperatuur]]-stookgrens,0),"")</f>
        <v>0</v>
      </c>
    </row>
    <row r="3761" spans="1:15" x14ac:dyDescent="0.3">
      <c r="A3761">
        <v>375</v>
      </c>
      <c r="B3761">
        <v>20240409</v>
      </c>
      <c r="C3761">
        <v>7.4</v>
      </c>
      <c r="D3761">
        <v>11.5</v>
      </c>
      <c r="E3761">
        <v>1094</v>
      </c>
      <c r="F3761">
        <v>1.8</v>
      </c>
      <c r="G3761">
        <v>1011.1</v>
      </c>
      <c r="H3761">
        <v>76</v>
      </c>
      <c r="I3761" s="101" t="s">
        <v>42</v>
      </c>
      <c r="J3761" s="1">
        <f>DATEVALUE(RIGHT(jaar_zip[[#This Row],[YYYYMMDD]],2)&amp;"-"&amp;MID(jaar_zip[[#This Row],[YYYYMMDD]],5,2)&amp;"-"&amp;LEFT(jaar_zip[[#This Row],[YYYYMMDD]],4))</f>
        <v>45391</v>
      </c>
      <c r="K3761" s="101" t="str">
        <f>IF(AND(VALUE(MONTH(jaar_zip[[#This Row],[Datum]]))=1,VALUE(WEEKNUM(jaar_zip[[#This Row],[Datum]],21))&gt;51),RIGHT(YEAR(jaar_zip[[#This Row],[Datum]])-1,2),RIGHT(YEAR(jaar_zip[[#This Row],[Datum]]),2))&amp;"-"&amp; TEXT(WEEKNUM(jaar_zip[[#This Row],[Datum]],21),"00")</f>
        <v>24-15</v>
      </c>
      <c r="L3761" s="101">
        <f>MONTH(jaar_zip[[#This Row],[Datum]])</f>
        <v>4</v>
      </c>
      <c r="M3761" s="101">
        <f>IF(ISNUMBER(jaar_zip[[#This Row],[etmaaltemperatuur]]),IF(jaar_zip[[#This Row],[etmaaltemperatuur]]&lt;stookgrens,stookgrens-jaar_zip[[#This Row],[etmaaltemperatuur]],0),"")</f>
        <v>6.5</v>
      </c>
      <c r="N3761" s="101">
        <f>IF(ISNUMBER(jaar_zip[[#This Row],[graaddagen]]),IF(OR(MONTH(jaar_zip[[#This Row],[Datum]])=1,MONTH(jaar_zip[[#This Row],[Datum]])=2,MONTH(jaar_zip[[#This Row],[Datum]])=11,MONTH(jaar_zip[[#This Row],[Datum]])=12),1.1,IF(OR(MONTH(jaar_zip[[#This Row],[Datum]])=3,MONTH(jaar_zip[[#This Row],[Datum]])=10),1,0.8))*jaar_zip[[#This Row],[graaddagen]],"")</f>
        <v>5.2</v>
      </c>
      <c r="O3761" s="101">
        <f>IF(ISNUMBER(jaar_zip[[#This Row],[etmaaltemperatuur]]),IF(jaar_zip[[#This Row],[etmaaltemperatuur]]&gt;stookgrens,jaar_zip[[#This Row],[etmaaltemperatuur]]-stookgrens,0),"")</f>
        <v>0</v>
      </c>
    </row>
    <row r="3762" spans="1:15" x14ac:dyDescent="0.3">
      <c r="A3762">
        <v>375</v>
      </c>
      <c r="B3762">
        <v>20240410</v>
      </c>
      <c r="C3762">
        <v>4.3</v>
      </c>
      <c r="D3762">
        <v>10.9</v>
      </c>
      <c r="E3762">
        <v>2013</v>
      </c>
      <c r="F3762">
        <v>-0.1</v>
      </c>
      <c r="G3762">
        <v>1027.5</v>
      </c>
      <c r="H3762">
        <v>65</v>
      </c>
      <c r="I3762" s="101" t="s">
        <v>42</v>
      </c>
      <c r="J3762" s="1">
        <f>DATEVALUE(RIGHT(jaar_zip[[#This Row],[YYYYMMDD]],2)&amp;"-"&amp;MID(jaar_zip[[#This Row],[YYYYMMDD]],5,2)&amp;"-"&amp;LEFT(jaar_zip[[#This Row],[YYYYMMDD]],4))</f>
        <v>45392</v>
      </c>
      <c r="K3762" s="101" t="str">
        <f>IF(AND(VALUE(MONTH(jaar_zip[[#This Row],[Datum]]))=1,VALUE(WEEKNUM(jaar_zip[[#This Row],[Datum]],21))&gt;51),RIGHT(YEAR(jaar_zip[[#This Row],[Datum]])-1,2),RIGHT(YEAR(jaar_zip[[#This Row],[Datum]]),2))&amp;"-"&amp; TEXT(WEEKNUM(jaar_zip[[#This Row],[Datum]],21),"00")</f>
        <v>24-15</v>
      </c>
      <c r="L3762" s="101">
        <f>MONTH(jaar_zip[[#This Row],[Datum]])</f>
        <v>4</v>
      </c>
      <c r="M3762" s="101">
        <f>IF(ISNUMBER(jaar_zip[[#This Row],[etmaaltemperatuur]]),IF(jaar_zip[[#This Row],[etmaaltemperatuur]]&lt;stookgrens,stookgrens-jaar_zip[[#This Row],[etmaaltemperatuur]],0),"")</f>
        <v>7.1</v>
      </c>
      <c r="N3762" s="101">
        <f>IF(ISNUMBER(jaar_zip[[#This Row],[graaddagen]]),IF(OR(MONTH(jaar_zip[[#This Row],[Datum]])=1,MONTH(jaar_zip[[#This Row],[Datum]])=2,MONTH(jaar_zip[[#This Row],[Datum]])=11,MONTH(jaar_zip[[#This Row],[Datum]])=12),1.1,IF(OR(MONTH(jaar_zip[[#This Row],[Datum]])=3,MONTH(jaar_zip[[#This Row],[Datum]])=10),1,0.8))*jaar_zip[[#This Row],[graaddagen]],"")</f>
        <v>5.68</v>
      </c>
      <c r="O3762" s="101">
        <f>IF(ISNUMBER(jaar_zip[[#This Row],[etmaaltemperatuur]]),IF(jaar_zip[[#This Row],[etmaaltemperatuur]]&gt;stookgrens,jaar_zip[[#This Row],[etmaaltemperatuur]]-stookgrens,0),"")</f>
        <v>0</v>
      </c>
    </row>
    <row r="3763" spans="1:15" x14ac:dyDescent="0.3">
      <c r="A3763">
        <v>375</v>
      </c>
      <c r="B3763">
        <v>20240411</v>
      </c>
      <c r="C3763">
        <v>4.3</v>
      </c>
      <c r="D3763">
        <v>12.8</v>
      </c>
      <c r="E3763">
        <v>480</v>
      </c>
      <c r="F3763">
        <v>0.7</v>
      </c>
      <c r="G3763">
        <v>1031</v>
      </c>
      <c r="H3763">
        <v>83</v>
      </c>
      <c r="I3763" s="101" t="s">
        <v>42</v>
      </c>
      <c r="J3763" s="1">
        <f>DATEVALUE(RIGHT(jaar_zip[[#This Row],[YYYYMMDD]],2)&amp;"-"&amp;MID(jaar_zip[[#This Row],[YYYYMMDD]],5,2)&amp;"-"&amp;LEFT(jaar_zip[[#This Row],[YYYYMMDD]],4))</f>
        <v>45393</v>
      </c>
      <c r="K3763" s="101" t="str">
        <f>IF(AND(VALUE(MONTH(jaar_zip[[#This Row],[Datum]]))=1,VALUE(WEEKNUM(jaar_zip[[#This Row],[Datum]],21))&gt;51),RIGHT(YEAR(jaar_zip[[#This Row],[Datum]])-1,2),RIGHT(YEAR(jaar_zip[[#This Row],[Datum]]),2))&amp;"-"&amp; TEXT(WEEKNUM(jaar_zip[[#This Row],[Datum]],21),"00")</f>
        <v>24-15</v>
      </c>
      <c r="L3763" s="101">
        <f>MONTH(jaar_zip[[#This Row],[Datum]])</f>
        <v>4</v>
      </c>
      <c r="M3763" s="101">
        <f>IF(ISNUMBER(jaar_zip[[#This Row],[etmaaltemperatuur]]),IF(jaar_zip[[#This Row],[etmaaltemperatuur]]&lt;stookgrens,stookgrens-jaar_zip[[#This Row],[etmaaltemperatuur]],0),"")</f>
        <v>5.1999999999999993</v>
      </c>
      <c r="N3763" s="101">
        <f>IF(ISNUMBER(jaar_zip[[#This Row],[graaddagen]]),IF(OR(MONTH(jaar_zip[[#This Row],[Datum]])=1,MONTH(jaar_zip[[#This Row],[Datum]])=2,MONTH(jaar_zip[[#This Row],[Datum]])=11,MONTH(jaar_zip[[#This Row],[Datum]])=12),1.1,IF(OR(MONTH(jaar_zip[[#This Row],[Datum]])=3,MONTH(jaar_zip[[#This Row],[Datum]])=10),1,0.8))*jaar_zip[[#This Row],[graaddagen]],"")</f>
        <v>4.1599999999999993</v>
      </c>
      <c r="O3763" s="101">
        <f>IF(ISNUMBER(jaar_zip[[#This Row],[etmaaltemperatuur]]),IF(jaar_zip[[#This Row],[etmaaltemperatuur]]&gt;stookgrens,jaar_zip[[#This Row],[etmaaltemperatuur]]-stookgrens,0),"")</f>
        <v>0</v>
      </c>
    </row>
    <row r="3764" spans="1:15" x14ac:dyDescent="0.3">
      <c r="A3764">
        <v>375</v>
      </c>
      <c r="B3764">
        <v>20240412</v>
      </c>
      <c r="C3764">
        <v>4.7</v>
      </c>
      <c r="D3764">
        <v>16.2</v>
      </c>
      <c r="E3764">
        <v>1216</v>
      </c>
      <c r="F3764">
        <v>0</v>
      </c>
      <c r="G3764">
        <v>1029.5999999999999</v>
      </c>
      <c r="H3764">
        <v>78</v>
      </c>
      <c r="I3764" s="101" t="s">
        <v>42</v>
      </c>
      <c r="J3764" s="1">
        <f>DATEVALUE(RIGHT(jaar_zip[[#This Row],[YYYYMMDD]],2)&amp;"-"&amp;MID(jaar_zip[[#This Row],[YYYYMMDD]],5,2)&amp;"-"&amp;LEFT(jaar_zip[[#This Row],[YYYYMMDD]],4))</f>
        <v>45394</v>
      </c>
      <c r="K3764" s="101" t="str">
        <f>IF(AND(VALUE(MONTH(jaar_zip[[#This Row],[Datum]]))=1,VALUE(WEEKNUM(jaar_zip[[#This Row],[Datum]],21))&gt;51),RIGHT(YEAR(jaar_zip[[#This Row],[Datum]])-1,2),RIGHT(YEAR(jaar_zip[[#This Row],[Datum]]),2))&amp;"-"&amp; TEXT(WEEKNUM(jaar_zip[[#This Row],[Datum]],21),"00")</f>
        <v>24-15</v>
      </c>
      <c r="L3764" s="101">
        <f>MONTH(jaar_zip[[#This Row],[Datum]])</f>
        <v>4</v>
      </c>
      <c r="M3764" s="101">
        <f>IF(ISNUMBER(jaar_zip[[#This Row],[etmaaltemperatuur]]),IF(jaar_zip[[#This Row],[etmaaltemperatuur]]&lt;stookgrens,stookgrens-jaar_zip[[#This Row],[etmaaltemperatuur]],0),"")</f>
        <v>1.8000000000000007</v>
      </c>
      <c r="N3764" s="101">
        <f>IF(ISNUMBER(jaar_zip[[#This Row],[graaddagen]]),IF(OR(MONTH(jaar_zip[[#This Row],[Datum]])=1,MONTH(jaar_zip[[#This Row],[Datum]])=2,MONTH(jaar_zip[[#This Row],[Datum]])=11,MONTH(jaar_zip[[#This Row],[Datum]])=12),1.1,IF(OR(MONTH(jaar_zip[[#This Row],[Datum]])=3,MONTH(jaar_zip[[#This Row],[Datum]])=10),1,0.8))*jaar_zip[[#This Row],[graaddagen]],"")</f>
        <v>1.4400000000000006</v>
      </c>
      <c r="O3764" s="101">
        <f>IF(ISNUMBER(jaar_zip[[#This Row],[etmaaltemperatuur]]),IF(jaar_zip[[#This Row],[etmaaltemperatuur]]&gt;stookgrens,jaar_zip[[#This Row],[etmaaltemperatuur]]-stookgrens,0),"")</f>
        <v>0</v>
      </c>
    </row>
    <row r="3765" spans="1:15" x14ac:dyDescent="0.3">
      <c r="A3765">
        <v>375</v>
      </c>
      <c r="B3765">
        <v>20240413</v>
      </c>
      <c r="C3765">
        <v>4.7</v>
      </c>
      <c r="D3765">
        <v>17.600000000000001</v>
      </c>
      <c r="E3765">
        <v>1860</v>
      </c>
      <c r="F3765">
        <v>0</v>
      </c>
      <c r="G3765">
        <v>1022.7</v>
      </c>
      <c r="H3765">
        <v>71</v>
      </c>
      <c r="I3765" s="101" t="s">
        <v>42</v>
      </c>
      <c r="J3765" s="1">
        <f>DATEVALUE(RIGHT(jaar_zip[[#This Row],[YYYYMMDD]],2)&amp;"-"&amp;MID(jaar_zip[[#This Row],[YYYYMMDD]],5,2)&amp;"-"&amp;LEFT(jaar_zip[[#This Row],[YYYYMMDD]],4))</f>
        <v>45395</v>
      </c>
      <c r="K3765" s="101" t="str">
        <f>IF(AND(VALUE(MONTH(jaar_zip[[#This Row],[Datum]]))=1,VALUE(WEEKNUM(jaar_zip[[#This Row],[Datum]],21))&gt;51),RIGHT(YEAR(jaar_zip[[#This Row],[Datum]])-1,2),RIGHT(YEAR(jaar_zip[[#This Row],[Datum]]),2))&amp;"-"&amp; TEXT(WEEKNUM(jaar_zip[[#This Row],[Datum]],21),"00")</f>
        <v>24-15</v>
      </c>
      <c r="L3765" s="101">
        <f>MONTH(jaar_zip[[#This Row],[Datum]])</f>
        <v>4</v>
      </c>
      <c r="M3765" s="101">
        <f>IF(ISNUMBER(jaar_zip[[#This Row],[etmaaltemperatuur]]),IF(jaar_zip[[#This Row],[etmaaltemperatuur]]&lt;stookgrens,stookgrens-jaar_zip[[#This Row],[etmaaltemperatuur]],0),"")</f>
        <v>0.39999999999999858</v>
      </c>
      <c r="N3765" s="101">
        <f>IF(ISNUMBER(jaar_zip[[#This Row],[graaddagen]]),IF(OR(MONTH(jaar_zip[[#This Row],[Datum]])=1,MONTH(jaar_zip[[#This Row],[Datum]])=2,MONTH(jaar_zip[[#This Row],[Datum]])=11,MONTH(jaar_zip[[#This Row],[Datum]])=12),1.1,IF(OR(MONTH(jaar_zip[[#This Row],[Datum]])=3,MONTH(jaar_zip[[#This Row],[Datum]])=10),1,0.8))*jaar_zip[[#This Row],[graaddagen]],"")</f>
        <v>0.3199999999999989</v>
      </c>
      <c r="O3765" s="101">
        <f>IF(ISNUMBER(jaar_zip[[#This Row],[etmaaltemperatuur]]),IF(jaar_zip[[#This Row],[etmaaltemperatuur]]&gt;stookgrens,jaar_zip[[#This Row],[etmaaltemperatuur]]-stookgrens,0),"")</f>
        <v>0</v>
      </c>
    </row>
    <row r="3766" spans="1:15" x14ac:dyDescent="0.3">
      <c r="A3766">
        <v>375</v>
      </c>
      <c r="B3766">
        <v>20240414</v>
      </c>
      <c r="C3766">
        <v>2.8</v>
      </c>
      <c r="D3766">
        <v>12.3</v>
      </c>
      <c r="E3766">
        <v>1687</v>
      </c>
      <c r="F3766">
        <v>-0.1</v>
      </c>
      <c r="G3766">
        <v>1020.8</v>
      </c>
      <c r="H3766">
        <v>64</v>
      </c>
      <c r="I3766" s="101" t="s">
        <v>42</v>
      </c>
      <c r="J3766" s="1">
        <f>DATEVALUE(RIGHT(jaar_zip[[#This Row],[YYYYMMDD]],2)&amp;"-"&amp;MID(jaar_zip[[#This Row],[YYYYMMDD]],5,2)&amp;"-"&amp;LEFT(jaar_zip[[#This Row],[YYYYMMDD]],4))</f>
        <v>45396</v>
      </c>
      <c r="K3766" s="101" t="str">
        <f>IF(AND(VALUE(MONTH(jaar_zip[[#This Row],[Datum]]))=1,VALUE(WEEKNUM(jaar_zip[[#This Row],[Datum]],21))&gt;51),RIGHT(YEAR(jaar_zip[[#This Row],[Datum]])-1,2),RIGHT(YEAR(jaar_zip[[#This Row],[Datum]]),2))&amp;"-"&amp; TEXT(WEEKNUM(jaar_zip[[#This Row],[Datum]],21),"00")</f>
        <v>24-15</v>
      </c>
      <c r="L3766" s="101">
        <f>MONTH(jaar_zip[[#This Row],[Datum]])</f>
        <v>4</v>
      </c>
      <c r="M3766" s="101">
        <f>IF(ISNUMBER(jaar_zip[[#This Row],[etmaaltemperatuur]]),IF(jaar_zip[[#This Row],[etmaaltemperatuur]]&lt;stookgrens,stookgrens-jaar_zip[[#This Row],[etmaaltemperatuur]],0),"")</f>
        <v>5.6999999999999993</v>
      </c>
      <c r="N3766" s="101">
        <f>IF(ISNUMBER(jaar_zip[[#This Row],[graaddagen]]),IF(OR(MONTH(jaar_zip[[#This Row],[Datum]])=1,MONTH(jaar_zip[[#This Row],[Datum]])=2,MONTH(jaar_zip[[#This Row],[Datum]])=11,MONTH(jaar_zip[[#This Row],[Datum]])=12),1.1,IF(OR(MONTH(jaar_zip[[#This Row],[Datum]])=3,MONTH(jaar_zip[[#This Row],[Datum]])=10),1,0.8))*jaar_zip[[#This Row],[graaddagen]],"")</f>
        <v>4.5599999999999996</v>
      </c>
      <c r="O3766" s="101">
        <f>IF(ISNUMBER(jaar_zip[[#This Row],[etmaaltemperatuur]]),IF(jaar_zip[[#This Row],[etmaaltemperatuur]]&gt;stookgrens,jaar_zip[[#This Row],[etmaaltemperatuur]]-stookgrens,0),"")</f>
        <v>0</v>
      </c>
    </row>
    <row r="3767" spans="1:15" x14ac:dyDescent="0.3">
      <c r="A3767">
        <v>375</v>
      </c>
      <c r="B3767">
        <v>20240415</v>
      </c>
      <c r="C3767">
        <v>6</v>
      </c>
      <c r="D3767">
        <v>7.8</v>
      </c>
      <c r="E3767">
        <v>912</v>
      </c>
      <c r="F3767">
        <v>8.4</v>
      </c>
      <c r="G3767">
        <v>1006.2</v>
      </c>
      <c r="H3767">
        <v>79</v>
      </c>
      <c r="I3767" s="101" t="s">
        <v>42</v>
      </c>
      <c r="J3767" s="1">
        <f>DATEVALUE(RIGHT(jaar_zip[[#This Row],[YYYYMMDD]],2)&amp;"-"&amp;MID(jaar_zip[[#This Row],[YYYYMMDD]],5,2)&amp;"-"&amp;LEFT(jaar_zip[[#This Row],[YYYYMMDD]],4))</f>
        <v>45397</v>
      </c>
      <c r="K3767" s="101" t="str">
        <f>IF(AND(VALUE(MONTH(jaar_zip[[#This Row],[Datum]]))=1,VALUE(WEEKNUM(jaar_zip[[#This Row],[Datum]],21))&gt;51),RIGHT(YEAR(jaar_zip[[#This Row],[Datum]])-1,2),RIGHT(YEAR(jaar_zip[[#This Row],[Datum]]),2))&amp;"-"&amp; TEXT(WEEKNUM(jaar_zip[[#This Row],[Datum]],21),"00")</f>
        <v>24-16</v>
      </c>
      <c r="L3767" s="101">
        <f>MONTH(jaar_zip[[#This Row],[Datum]])</f>
        <v>4</v>
      </c>
      <c r="M3767" s="101">
        <f>IF(ISNUMBER(jaar_zip[[#This Row],[etmaaltemperatuur]]),IF(jaar_zip[[#This Row],[etmaaltemperatuur]]&lt;stookgrens,stookgrens-jaar_zip[[#This Row],[etmaaltemperatuur]],0),"")</f>
        <v>10.199999999999999</v>
      </c>
      <c r="N3767" s="101">
        <f>IF(ISNUMBER(jaar_zip[[#This Row],[graaddagen]]),IF(OR(MONTH(jaar_zip[[#This Row],[Datum]])=1,MONTH(jaar_zip[[#This Row],[Datum]])=2,MONTH(jaar_zip[[#This Row],[Datum]])=11,MONTH(jaar_zip[[#This Row],[Datum]])=12),1.1,IF(OR(MONTH(jaar_zip[[#This Row],[Datum]])=3,MONTH(jaar_zip[[#This Row],[Datum]])=10),1,0.8))*jaar_zip[[#This Row],[graaddagen]],"")</f>
        <v>8.16</v>
      </c>
      <c r="O3767" s="101">
        <f>IF(ISNUMBER(jaar_zip[[#This Row],[etmaaltemperatuur]]),IF(jaar_zip[[#This Row],[etmaaltemperatuur]]&gt;stookgrens,jaar_zip[[#This Row],[etmaaltemperatuur]]-stookgrens,0),"")</f>
        <v>0</v>
      </c>
    </row>
    <row r="3768" spans="1:15" x14ac:dyDescent="0.3">
      <c r="A3768">
        <v>375</v>
      </c>
      <c r="B3768">
        <v>20240416</v>
      </c>
      <c r="C3768">
        <v>4.8</v>
      </c>
      <c r="D3768">
        <v>7.7</v>
      </c>
      <c r="E3768">
        <v>1148</v>
      </c>
      <c r="F3768">
        <v>11.6</v>
      </c>
      <c r="G3768">
        <v>1004.5</v>
      </c>
      <c r="H3768">
        <v>83</v>
      </c>
      <c r="I3768" s="101" t="s">
        <v>42</v>
      </c>
      <c r="J3768" s="1">
        <f>DATEVALUE(RIGHT(jaar_zip[[#This Row],[YYYYMMDD]],2)&amp;"-"&amp;MID(jaar_zip[[#This Row],[YYYYMMDD]],5,2)&amp;"-"&amp;LEFT(jaar_zip[[#This Row],[YYYYMMDD]],4))</f>
        <v>45398</v>
      </c>
      <c r="K3768" s="101" t="str">
        <f>IF(AND(VALUE(MONTH(jaar_zip[[#This Row],[Datum]]))=1,VALUE(WEEKNUM(jaar_zip[[#This Row],[Datum]],21))&gt;51),RIGHT(YEAR(jaar_zip[[#This Row],[Datum]])-1,2),RIGHT(YEAR(jaar_zip[[#This Row],[Datum]]),2))&amp;"-"&amp; TEXT(WEEKNUM(jaar_zip[[#This Row],[Datum]],21),"00")</f>
        <v>24-16</v>
      </c>
      <c r="L3768" s="101">
        <f>MONTH(jaar_zip[[#This Row],[Datum]])</f>
        <v>4</v>
      </c>
      <c r="M3768" s="101">
        <f>IF(ISNUMBER(jaar_zip[[#This Row],[etmaaltemperatuur]]),IF(jaar_zip[[#This Row],[etmaaltemperatuur]]&lt;stookgrens,stookgrens-jaar_zip[[#This Row],[etmaaltemperatuur]],0),"")</f>
        <v>10.3</v>
      </c>
      <c r="N3768" s="101">
        <f>IF(ISNUMBER(jaar_zip[[#This Row],[graaddagen]]),IF(OR(MONTH(jaar_zip[[#This Row],[Datum]])=1,MONTH(jaar_zip[[#This Row],[Datum]])=2,MONTH(jaar_zip[[#This Row],[Datum]])=11,MONTH(jaar_zip[[#This Row],[Datum]])=12),1.1,IF(OR(MONTH(jaar_zip[[#This Row],[Datum]])=3,MONTH(jaar_zip[[#This Row],[Datum]])=10),1,0.8))*jaar_zip[[#This Row],[graaddagen]],"")</f>
        <v>8.24</v>
      </c>
      <c r="O3768" s="101">
        <f>IF(ISNUMBER(jaar_zip[[#This Row],[etmaaltemperatuur]]),IF(jaar_zip[[#This Row],[etmaaltemperatuur]]&gt;stookgrens,jaar_zip[[#This Row],[etmaaltemperatuur]]-stookgrens,0),"")</f>
        <v>0</v>
      </c>
    </row>
    <row r="3769" spans="1:15" x14ac:dyDescent="0.3">
      <c r="A3769">
        <v>375</v>
      </c>
      <c r="B3769">
        <v>20240417</v>
      </c>
      <c r="C3769">
        <v>2.1</v>
      </c>
      <c r="D3769">
        <v>6.1</v>
      </c>
      <c r="E3769">
        <v>1283</v>
      </c>
      <c r="F3769">
        <v>1.4</v>
      </c>
      <c r="G3769">
        <v>1012.1</v>
      </c>
      <c r="H3769">
        <v>82</v>
      </c>
      <c r="I3769" s="101" t="s">
        <v>42</v>
      </c>
      <c r="J3769" s="1">
        <f>DATEVALUE(RIGHT(jaar_zip[[#This Row],[YYYYMMDD]],2)&amp;"-"&amp;MID(jaar_zip[[#This Row],[YYYYMMDD]],5,2)&amp;"-"&amp;LEFT(jaar_zip[[#This Row],[YYYYMMDD]],4))</f>
        <v>45399</v>
      </c>
      <c r="K3769" s="101" t="str">
        <f>IF(AND(VALUE(MONTH(jaar_zip[[#This Row],[Datum]]))=1,VALUE(WEEKNUM(jaar_zip[[#This Row],[Datum]],21))&gt;51),RIGHT(YEAR(jaar_zip[[#This Row],[Datum]])-1,2),RIGHT(YEAR(jaar_zip[[#This Row],[Datum]]),2))&amp;"-"&amp; TEXT(WEEKNUM(jaar_zip[[#This Row],[Datum]],21),"00")</f>
        <v>24-16</v>
      </c>
      <c r="L3769" s="101">
        <f>MONTH(jaar_zip[[#This Row],[Datum]])</f>
        <v>4</v>
      </c>
      <c r="M3769" s="101">
        <f>IF(ISNUMBER(jaar_zip[[#This Row],[etmaaltemperatuur]]),IF(jaar_zip[[#This Row],[etmaaltemperatuur]]&lt;stookgrens,stookgrens-jaar_zip[[#This Row],[etmaaltemperatuur]],0),"")</f>
        <v>11.9</v>
      </c>
      <c r="N3769" s="101">
        <f>IF(ISNUMBER(jaar_zip[[#This Row],[graaddagen]]),IF(OR(MONTH(jaar_zip[[#This Row],[Datum]])=1,MONTH(jaar_zip[[#This Row],[Datum]])=2,MONTH(jaar_zip[[#This Row],[Datum]])=11,MONTH(jaar_zip[[#This Row],[Datum]])=12),1.1,IF(OR(MONTH(jaar_zip[[#This Row],[Datum]])=3,MONTH(jaar_zip[[#This Row],[Datum]])=10),1,0.8))*jaar_zip[[#This Row],[graaddagen]],"")</f>
        <v>9.5200000000000014</v>
      </c>
      <c r="O3769" s="101">
        <f>IF(ISNUMBER(jaar_zip[[#This Row],[etmaaltemperatuur]]),IF(jaar_zip[[#This Row],[etmaaltemperatuur]]&gt;stookgrens,jaar_zip[[#This Row],[etmaaltemperatuur]]-stookgrens,0),"")</f>
        <v>0</v>
      </c>
    </row>
    <row r="3770" spans="1:15" x14ac:dyDescent="0.3">
      <c r="A3770">
        <v>375</v>
      </c>
      <c r="B3770">
        <v>20240418</v>
      </c>
      <c r="C3770">
        <v>3.1</v>
      </c>
      <c r="D3770">
        <v>7.8</v>
      </c>
      <c r="E3770">
        <v>1722</v>
      </c>
      <c r="F3770">
        <v>0.4</v>
      </c>
      <c r="G3770">
        <v>1018.5</v>
      </c>
      <c r="H3770">
        <v>73</v>
      </c>
      <c r="I3770" s="101" t="s">
        <v>42</v>
      </c>
      <c r="J3770" s="1">
        <f>DATEVALUE(RIGHT(jaar_zip[[#This Row],[YYYYMMDD]],2)&amp;"-"&amp;MID(jaar_zip[[#This Row],[YYYYMMDD]],5,2)&amp;"-"&amp;LEFT(jaar_zip[[#This Row],[YYYYMMDD]],4))</f>
        <v>45400</v>
      </c>
      <c r="K3770" s="101" t="str">
        <f>IF(AND(VALUE(MONTH(jaar_zip[[#This Row],[Datum]]))=1,VALUE(WEEKNUM(jaar_zip[[#This Row],[Datum]],21))&gt;51),RIGHT(YEAR(jaar_zip[[#This Row],[Datum]])-1,2),RIGHT(YEAR(jaar_zip[[#This Row],[Datum]]),2))&amp;"-"&amp; TEXT(WEEKNUM(jaar_zip[[#This Row],[Datum]],21),"00")</f>
        <v>24-16</v>
      </c>
      <c r="L3770" s="101">
        <f>MONTH(jaar_zip[[#This Row],[Datum]])</f>
        <v>4</v>
      </c>
      <c r="M3770" s="101">
        <f>IF(ISNUMBER(jaar_zip[[#This Row],[etmaaltemperatuur]]),IF(jaar_zip[[#This Row],[etmaaltemperatuur]]&lt;stookgrens,stookgrens-jaar_zip[[#This Row],[etmaaltemperatuur]],0),"")</f>
        <v>10.199999999999999</v>
      </c>
      <c r="N3770" s="101">
        <f>IF(ISNUMBER(jaar_zip[[#This Row],[graaddagen]]),IF(OR(MONTH(jaar_zip[[#This Row],[Datum]])=1,MONTH(jaar_zip[[#This Row],[Datum]])=2,MONTH(jaar_zip[[#This Row],[Datum]])=11,MONTH(jaar_zip[[#This Row],[Datum]])=12),1.1,IF(OR(MONTH(jaar_zip[[#This Row],[Datum]])=3,MONTH(jaar_zip[[#This Row],[Datum]])=10),1,0.8))*jaar_zip[[#This Row],[graaddagen]],"")</f>
        <v>8.16</v>
      </c>
      <c r="O3770" s="101">
        <f>IF(ISNUMBER(jaar_zip[[#This Row],[etmaaltemperatuur]]),IF(jaar_zip[[#This Row],[etmaaltemperatuur]]&gt;stookgrens,jaar_zip[[#This Row],[etmaaltemperatuur]]-stookgrens,0),"")</f>
        <v>0</v>
      </c>
    </row>
    <row r="3771" spans="1:15" x14ac:dyDescent="0.3">
      <c r="A3771">
        <v>375</v>
      </c>
      <c r="B3771">
        <v>20240419</v>
      </c>
      <c r="C3771">
        <v>5.3</v>
      </c>
      <c r="D3771">
        <v>8.1</v>
      </c>
      <c r="E3771">
        <v>1105</v>
      </c>
      <c r="F3771">
        <v>10.5</v>
      </c>
      <c r="G3771">
        <v>1010.9</v>
      </c>
      <c r="H3771">
        <v>84</v>
      </c>
      <c r="I3771" s="101" t="s">
        <v>42</v>
      </c>
      <c r="J3771" s="1">
        <f>DATEVALUE(RIGHT(jaar_zip[[#This Row],[YYYYMMDD]],2)&amp;"-"&amp;MID(jaar_zip[[#This Row],[YYYYMMDD]],5,2)&amp;"-"&amp;LEFT(jaar_zip[[#This Row],[YYYYMMDD]],4))</f>
        <v>45401</v>
      </c>
      <c r="K3771" s="101" t="str">
        <f>IF(AND(VALUE(MONTH(jaar_zip[[#This Row],[Datum]]))=1,VALUE(WEEKNUM(jaar_zip[[#This Row],[Datum]],21))&gt;51),RIGHT(YEAR(jaar_zip[[#This Row],[Datum]])-1,2),RIGHT(YEAR(jaar_zip[[#This Row],[Datum]]),2))&amp;"-"&amp; TEXT(WEEKNUM(jaar_zip[[#This Row],[Datum]],21),"00")</f>
        <v>24-16</v>
      </c>
      <c r="L3771" s="101">
        <f>MONTH(jaar_zip[[#This Row],[Datum]])</f>
        <v>4</v>
      </c>
      <c r="M3771" s="101">
        <f>IF(ISNUMBER(jaar_zip[[#This Row],[etmaaltemperatuur]]),IF(jaar_zip[[#This Row],[etmaaltemperatuur]]&lt;stookgrens,stookgrens-jaar_zip[[#This Row],[etmaaltemperatuur]],0),"")</f>
        <v>9.9</v>
      </c>
      <c r="N3771" s="101">
        <f>IF(ISNUMBER(jaar_zip[[#This Row],[graaddagen]]),IF(OR(MONTH(jaar_zip[[#This Row],[Datum]])=1,MONTH(jaar_zip[[#This Row],[Datum]])=2,MONTH(jaar_zip[[#This Row],[Datum]])=11,MONTH(jaar_zip[[#This Row],[Datum]])=12),1.1,IF(OR(MONTH(jaar_zip[[#This Row],[Datum]])=3,MONTH(jaar_zip[[#This Row],[Datum]])=10),1,0.8))*jaar_zip[[#This Row],[graaddagen]],"")</f>
        <v>7.9200000000000008</v>
      </c>
      <c r="O3771" s="101">
        <f>IF(ISNUMBER(jaar_zip[[#This Row],[etmaaltemperatuur]]),IF(jaar_zip[[#This Row],[etmaaltemperatuur]]&gt;stookgrens,jaar_zip[[#This Row],[etmaaltemperatuur]]-stookgrens,0),"")</f>
        <v>0</v>
      </c>
    </row>
    <row r="3772" spans="1:15" x14ac:dyDescent="0.3">
      <c r="A3772">
        <v>375</v>
      </c>
      <c r="B3772">
        <v>20240420</v>
      </c>
      <c r="C3772">
        <v>3.3</v>
      </c>
      <c r="D3772">
        <v>6.6</v>
      </c>
      <c r="E3772">
        <v>1496</v>
      </c>
      <c r="F3772">
        <v>4.5</v>
      </c>
      <c r="G3772">
        <v>1021.2</v>
      </c>
      <c r="H3772">
        <v>82</v>
      </c>
      <c r="I3772" s="101" t="s">
        <v>42</v>
      </c>
      <c r="J3772" s="1">
        <f>DATEVALUE(RIGHT(jaar_zip[[#This Row],[YYYYMMDD]],2)&amp;"-"&amp;MID(jaar_zip[[#This Row],[YYYYMMDD]],5,2)&amp;"-"&amp;LEFT(jaar_zip[[#This Row],[YYYYMMDD]],4))</f>
        <v>45402</v>
      </c>
      <c r="K3772" s="101" t="str">
        <f>IF(AND(VALUE(MONTH(jaar_zip[[#This Row],[Datum]]))=1,VALUE(WEEKNUM(jaar_zip[[#This Row],[Datum]],21))&gt;51),RIGHT(YEAR(jaar_zip[[#This Row],[Datum]])-1,2),RIGHT(YEAR(jaar_zip[[#This Row],[Datum]]),2))&amp;"-"&amp; TEXT(WEEKNUM(jaar_zip[[#This Row],[Datum]],21),"00")</f>
        <v>24-16</v>
      </c>
      <c r="L3772" s="101">
        <f>MONTH(jaar_zip[[#This Row],[Datum]])</f>
        <v>4</v>
      </c>
      <c r="M3772" s="101">
        <f>IF(ISNUMBER(jaar_zip[[#This Row],[etmaaltemperatuur]]),IF(jaar_zip[[#This Row],[etmaaltemperatuur]]&lt;stookgrens,stookgrens-jaar_zip[[#This Row],[etmaaltemperatuur]],0),"")</f>
        <v>11.4</v>
      </c>
      <c r="N3772" s="101">
        <f>IF(ISNUMBER(jaar_zip[[#This Row],[graaddagen]]),IF(OR(MONTH(jaar_zip[[#This Row],[Datum]])=1,MONTH(jaar_zip[[#This Row],[Datum]])=2,MONTH(jaar_zip[[#This Row],[Datum]])=11,MONTH(jaar_zip[[#This Row],[Datum]])=12),1.1,IF(OR(MONTH(jaar_zip[[#This Row],[Datum]])=3,MONTH(jaar_zip[[#This Row],[Datum]])=10),1,0.8))*jaar_zip[[#This Row],[graaddagen]],"")</f>
        <v>9.120000000000001</v>
      </c>
      <c r="O3772" s="101">
        <f>IF(ISNUMBER(jaar_zip[[#This Row],[etmaaltemperatuur]]),IF(jaar_zip[[#This Row],[etmaaltemperatuur]]&gt;stookgrens,jaar_zip[[#This Row],[etmaaltemperatuur]]-stookgrens,0),"")</f>
        <v>0</v>
      </c>
    </row>
    <row r="3773" spans="1:15" x14ac:dyDescent="0.3">
      <c r="A3773">
        <v>375</v>
      </c>
      <c r="B3773">
        <v>20240421</v>
      </c>
      <c r="C3773">
        <v>3.4</v>
      </c>
      <c r="D3773">
        <v>6.1</v>
      </c>
      <c r="E3773">
        <v>1674</v>
      </c>
      <c r="F3773">
        <v>0.1</v>
      </c>
      <c r="G3773">
        <v>1024.4000000000001</v>
      </c>
      <c r="H3773">
        <v>75</v>
      </c>
      <c r="I3773" s="101" t="s">
        <v>42</v>
      </c>
      <c r="J3773" s="1">
        <f>DATEVALUE(RIGHT(jaar_zip[[#This Row],[YYYYMMDD]],2)&amp;"-"&amp;MID(jaar_zip[[#This Row],[YYYYMMDD]],5,2)&amp;"-"&amp;LEFT(jaar_zip[[#This Row],[YYYYMMDD]],4))</f>
        <v>45403</v>
      </c>
      <c r="K3773" s="101" t="str">
        <f>IF(AND(VALUE(MONTH(jaar_zip[[#This Row],[Datum]]))=1,VALUE(WEEKNUM(jaar_zip[[#This Row],[Datum]],21))&gt;51),RIGHT(YEAR(jaar_zip[[#This Row],[Datum]])-1,2),RIGHT(YEAR(jaar_zip[[#This Row],[Datum]]),2))&amp;"-"&amp; TEXT(WEEKNUM(jaar_zip[[#This Row],[Datum]],21),"00")</f>
        <v>24-16</v>
      </c>
      <c r="L3773" s="101">
        <f>MONTH(jaar_zip[[#This Row],[Datum]])</f>
        <v>4</v>
      </c>
      <c r="M3773" s="101">
        <f>IF(ISNUMBER(jaar_zip[[#This Row],[etmaaltemperatuur]]),IF(jaar_zip[[#This Row],[etmaaltemperatuur]]&lt;stookgrens,stookgrens-jaar_zip[[#This Row],[etmaaltemperatuur]],0),"")</f>
        <v>11.9</v>
      </c>
      <c r="N3773" s="101">
        <f>IF(ISNUMBER(jaar_zip[[#This Row],[graaddagen]]),IF(OR(MONTH(jaar_zip[[#This Row],[Datum]])=1,MONTH(jaar_zip[[#This Row],[Datum]])=2,MONTH(jaar_zip[[#This Row],[Datum]])=11,MONTH(jaar_zip[[#This Row],[Datum]])=12),1.1,IF(OR(MONTH(jaar_zip[[#This Row],[Datum]])=3,MONTH(jaar_zip[[#This Row],[Datum]])=10),1,0.8))*jaar_zip[[#This Row],[graaddagen]],"")</f>
        <v>9.5200000000000014</v>
      </c>
      <c r="O3773" s="101">
        <f>IF(ISNUMBER(jaar_zip[[#This Row],[etmaaltemperatuur]]),IF(jaar_zip[[#This Row],[etmaaltemperatuur]]&gt;stookgrens,jaar_zip[[#This Row],[etmaaltemperatuur]]-stookgrens,0),"")</f>
        <v>0</v>
      </c>
    </row>
    <row r="3774" spans="1:15" x14ac:dyDescent="0.3">
      <c r="A3774">
        <v>375</v>
      </c>
      <c r="B3774">
        <v>20240422</v>
      </c>
      <c r="C3774">
        <v>2.2999999999999998</v>
      </c>
      <c r="D3774">
        <v>5.3</v>
      </c>
      <c r="E3774">
        <v>1605</v>
      </c>
      <c r="F3774">
        <v>2.1</v>
      </c>
      <c r="G3774">
        <v>1024.5999999999999</v>
      </c>
      <c r="H3774">
        <v>71</v>
      </c>
      <c r="I3774" s="101" t="s">
        <v>42</v>
      </c>
      <c r="J3774" s="1">
        <f>DATEVALUE(RIGHT(jaar_zip[[#This Row],[YYYYMMDD]],2)&amp;"-"&amp;MID(jaar_zip[[#This Row],[YYYYMMDD]],5,2)&amp;"-"&amp;LEFT(jaar_zip[[#This Row],[YYYYMMDD]],4))</f>
        <v>45404</v>
      </c>
      <c r="K3774" s="101" t="str">
        <f>IF(AND(VALUE(MONTH(jaar_zip[[#This Row],[Datum]]))=1,VALUE(WEEKNUM(jaar_zip[[#This Row],[Datum]],21))&gt;51),RIGHT(YEAR(jaar_zip[[#This Row],[Datum]])-1,2),RIGHT(YEAR(jaar_zip[[#This Row],[Datum]]),2))&amp;"-"&amp; TEXT(WEEKNUM(jaar_zip[[#This Row],[Datum]],21),"00")</f>
        <v>24-17</v>
      </c>
      <c r="L3774" s="101">
        <f>MONTH(jaar_zip[[#This Row],[Datum]])</f>
        <v>4</v>
      </c>
      <c r="M3774" s="101">
        <f>IF(ISNUMBER(jaar_zip[[#This Row],[etmaaltemperatuur]]),IF(jaar_zip[[#This Row],[etmaaltemperatuur]]&lt;stookgrens,stookgrens-jaar_zip[[#This Row],[etmaaltemperatuur]],0),"")</f>
        <v>12.7</v>
      </c>
      <c r="N3774" s="101">
        <f>IF(ISNUMBER(jaar_zip[[#This Row],[graaddagen]]),IF(OR(MONTH(jaar_zip[[#This Row],[Datum]])=1,MONTH(jaar_zip[[#This Row],[Datum]])=2,MONTH(jaar_zip[[#This Row],[Datum]])=11,MONTH(jaar_zip[[#This Row],[Datum]])=12),1.1,IF(OR(MONTH(jaar_zip[[#This Row],[Datum]])=3,MONTH(jaar_zip[[#This Row],[Datum]])=10),1,0.8))*jaar_zip[[#This Row],[graaddagen]],"")</f>
        <v>10.16</v>
      </c>
      <c r="O3774" s="101">
        <f>IF(ISNUMBER(jaar_zip[[#This Row],[etmaaltemperatuur]]),IF(jaar_zip[[#This Row],[etmaaltemperatuur]]&gt;stookgrens,jaar_zip[[#This Row],[etmaaltemperatuur]]-stookgrens,0),"")</f>
        <v>0</v>
      </c>
    </row>
    <row r="3775" spans="1:15" x14ac:dyDescent="0.3">
      <c r="A3775">
        <v>375</v>
      </c>
      <c r="B3775">
        <v>20240423</v>
      </c>
      <c r="C3775">
        <v>2.2999999999999998</v>
      </c>
      <c r="D3775">
        <v>6.1</v>
      </c>
      <c r="E3775">
        <v>1974</v>
      </c>
      <c r="F3775">
        <v>0.9</v>
      </c>
      <c r="G3775">
        <v>1019</v>
      </c>
      <c r="H3775">
        <v>70</v>
      </c>
      <c r="I3775" s="101" t="s">
        <v>42</v>
      </c>
      <c r="J3775" s="1">
        <f>DATEVALUE(RIGHT(jaar_zip[[#This Row],[YYYYMMDD]],2)&amp;"-"&amp;MID(jaar_zip[[#This Row],[YYYYMMDD]],5,2)&amp;"-"&amp;LEFT(jaar_zip[[#This Row],[YYYYMMDD]],4))</f>
        <v>45405</v>
      </c>
      <c r="K3775" s="101" t="str">
        <f>IF(AND(VALUE(MONTH(jaar_zip[[#This Row],[Datum]]))=1,VALUE(WEEKNUM(jaar_zip[[#This Row],[Datum]],21))&gt;51),RIGHT(YEAR(jaar_zip[[#This Row],[Datum]])-1,2),RIGHT(YEAR(jaar_zip[[#This Row],[Datum]]),2))&amp;"-"&amp; TEXT(WEEKNUM(jaar_zip[[#This Row],[Datum]],21),"00")</f>
        <v>24-17</v>
      </c>
      <c r="L3775" s="101">
        <f>MONTH(jaar_zip[[#This Row],[Datum]])</f>
        <v>4</v>
      </c>
      <c r="M3775" s="101">
        <f>IF(ISNUMBER(jaar_zip[[#This Row],[etmaaltemperatuur]]),IF(jaar_zip[[#This Row],[etmaaltemperatuur]]&lt;stookgrens,stookgrens-jaar_zip[[#This Row],[etmaaltemperatuur]],0),"")</f>
        <v>11.9</v>
      </c>
      <c r="N3775" s="101">
        <f>IF(ISNUMBER(jaar_zip[[#This Row],[graaddagen]]),IF(OR(MONTH(jaar_zip[[#This Row],[Datum]])=1,MONTH(jaar_zip[[#This Row],[Datum]])=2,MONTH(jaar_zip[[#This Row],[Datum]])=11,MONTH(jaar_zip[[#This Row],[Datum]])=12),1.1,IF(OR(MONTH(jaar_zip[[#This Row],[Datum]])=3,MONTH(jaar_zip[[#This Row],[Datum]])=10),1,0.8))*jaar_zip[[#This Row],[graaddagen]],"")</f>
        <v>9.5200000000000014</v>
      </c>
      <c r="O3775" s="101">
        <f>IF(ISNUMBER(jaar_zip[[#This Row],[etmaaltemperatuur]]),IF(jaar_zip[[#This Row],[etmaaltemperatuur]]&gt;stookgrens,jaar_zip[[#This Row],[etmaaltemperatuur]]-stookgrens,0),"")</f>
        <v>0</v>
      </c>
    </row>
    <row r="3776" spans="1:15" x14ac:dyDescent="0.3">
      <c r="A3776">
        <v>375</v>
      </c>
      <c r="B3776">
        <v>20240424</v>
      </c>
      <c r="C3776">
        <v>3.5</v>
      </c>
      <c r="D3776">
        <v>6.2</v>
      </c>
      <c r="E3776">
        <v>1564</v>
      </c>
      <c r="F3776">
        <v>3.4</v>
      </c>
      <c r="G3776">
        <v>1009.6</v>
      </c>
      <c r="H3776">
        <v>79</v>
      </c>
      <c r="I3776" s="101" t="s">
        <v>42</v>
      </c>
      <c r="J3776" s="1">
        <f>DATEVALUE(RIGHT(jaar_zip[[#This Row],[YYYYMMDD]],2)&amp;"-"&amp;MID(jaar_zip[[#This Row],[YYYYMMDD]],5,2)&amp;"-"&amp;LEFT(jaar_zip[[#This Row],[YYYYMMDD]],4))</f>
        <v>45406</v>
      </c>
      <c r="K3776" s="101" t="str">
        <f>IF(AND(VALUE(MONTH(jaar_zip[[#This Row],[Datum]]))=1,VALUE(WEEKNUM(jaar_zip[[#This Row],[Datum]],21))&gt;51),RIGHT(YEAR(jaar_zip[[#This Row],[Datum]])-1,2),RIGHT(YEAR(jaar_zip[[#This Row],[Datum]]),2))&amp;"-"&amp; TEXT(WEEKNUM(jaar_zip[[#This Row],[Datum]],21),"00")</f>
        <v>24-17</v>
      </c>
      <c r="L3776" s="101">
        <f>MONTH(jaar_zip[[#This Row],[Datum]])</f>
        <v>4</v>
      </c>
      <c r="M3776" s="101">
        <f>IF(ISNUMBER(jaar_zip[[#This Row],[etmaaltemperatuur]]),IF(jaar_zip[[#This Row],[etmaaltemperatuur]]&lt;stookgrens,stookgrens-jaar_zip[[#This Row],[etmaaltemperatuur]],0),"")</f>
        <v>11.8</v>
      </c>
      <c r="N3776" s="101">
        <f>IF(ISNUMBER(jaar_zip[[#This Row],[graaddagen]]),IF(OR(MONTH(jaar_zip[[#This Row],[Datum]])=1,MONTH(jaar_zip[[#This Row],[Datum]])=2,MONTH(jaar_zip[[#This Row],[Datum]])=11,MONTH(jaar_zip[[#This Row],[Datum]])=12),1.1,IF(OR(MONTH(jaar_zip[[#This Row],[Datum]])=3,MONTH(jaar_zip[[#This Row],[Datum]])=10),1,0.8))*jaar_zip[[#This Row],[graaddagen]],"")</f>
        <v>9.4400000000000013</v>
      </c>
      <c r="O3776" s="101">
        <f>IF(ISNUMBER(jaar_zip[[#This Row],[etmaaltemperatuur]]),IF(jaar_zip[[#This Row],[etmaaltemperatuur]]&gt;stookgrens,jaar_zip[[#This Row],[etmaaltemperatuur]]-stookgrens,0),"")</f>
        <v>0</v>
      </c>
    </row>
    <row r="3777" spans="1:15" x14ac:dyDescent="0.3">
      <c r="A3777">
        <v>375</v>
      </c>
      <c r="B3777">
        <v>20240425</v>
      </c>
      <c r="C3777">
        <v>4.3</v>
      </c>
      <c r="D3777">
        <v>6.7</v>
      </c>
      <c r="E3777">
        <v>1159</v>
      </c>
      <c r="F3777">
        <v>0.9</v>
      </c>
      <c r="G3777">
        <v>1004.9</v>
      </c>
      <c r="H3777">
        <v>76</v>
      </c>
      <c r="I3777" s="101" t="s">
        <v>42</v>
      </c>
      <c r="J3777" s="1">
        <f>DATEVALUE(RIGHT(jaar_zip[[#This Row],[YYYYMMDD]],2)&amp;"-"&amp;MID(jaar_zip[[#This Row],[YYYYMMDD]],5,2)&amp;"-"&amp;LEFT(jaar_zip[[#This Row],[YYYYMMDD]],4))</f>
        <v>45407</v>
      </c>
      <c r="K3777" s="101" t="str">
        <f>IF(AND(VALUE(MONTH(jaar_zip[[#This Row],[Datum]]))=1,VALUE(WEEKNUM(jaar_zip[[#This Row],[Datum]],21))&gt;51),RIGHT(YEAR(jaar_zip[[#This Row],[Datum]])-1,2),RIGHT(YEAR(jaar_zip[[#This Row],[Datum]]),2))&amp;"-"&amp; TEXT(WEEKNUM(jaar_zip[[#This Row],[Datum]],21),"00")</f>
        <v>24-17</v>
      </c>
      <c r="L3777" s="101">
        <f>MONTH(jaar_zip[[#This Row],[Datum]])</f>
        <v>4</v>
      </c>
      <c r="M3777" s="101">
        <f>IF(ISNUMBER(jaar_zip[[#This Row],[etmaaltemperatuur]]),IF(jaar_zip[[#This Row],[etmaaltemperatuur]]&lt;stookgrens,stookgrens-jaar_zip[[#This Row],[etmaaltemperatuur]],0),"")</f>
        <v>11.3</v>
      </c>
      <c r="N3777" s="101">
        <f>IF(ISNUMBER(jaar_zip[[#This Row],[graaddagen]]),IF(OR(MONTH(jaar_zip[[#This Row],[Datum]])=1,MONTH(jaar_zip[[#This Row],[Datum]])=2,MONTH(jaar_zip[[#This Row],[Datum]])=11,MONTH(jaar_zip[[#This Row],[Datum]])=12),1.1,IF(OR(MONTH(jaar_zip[[#This Row],[Datum]])=3,MONTH(jaar_zip[[#This Row],[Datum]])=10),1,0.8))*jaar_zip[[#This Row],[graaddagen]],"")</f>
        <v>9.0400000000000009</v>
      </c>
      <c r="O3777" s="101">
        <f>IF(ISNUMBER(jaar_zip[[#This Row],[etmaaltemperatuur]]),IF(jaar_zip[[#This Row],[etmaaltemperatuur]]&gt;stookgrens,jaar_zip[[#This Row],[etmaaltemperatuur]]-stookgrens,0),"")</f>
        <v>0</v>
      </c>
    </row>
    <row r="3778" spans="1:15" x14ac:dyDescent="0.3">
      <c r="A3778">
        <v>375</v>
      </c>
      <c r="B3778">
        <v>20240426</v>
      </c>
      <c r="C3778">
        <v>2</v>
      </c>
      <c r="D3778">
        <v>8.8000000000000007</v>
      </c>
      <c r="E3778">
        <v>1576</v>
      </c>
      <c r="F3778">
        <v>2.7</v>
      </c>
      <c r="G3778">
        <v>1004.1</v>
      </c>
      <c r="H3778">
        <v>79</v>
      </c>
      <c r="I3778" s="101" t="s">
        <v>42</v>
      </c>
      <c r="J3778" s="1">
        <f>DATEVALUE(RIGHT(jaar_zip[[#This Row],[YYYYMMDD]],2)&amp;"-"&amp;MID(jaar_zip[[#This Row],[YYYYMMDD]],5,2)&amp;"-"&amp;LEFT(jaar_zip[[#This Row],[YYYYMMDD]],4))</f>
        <v>45408</v>
      </c>
      <c r="K3778" s="101" t="str">
        <f>IF(AND(VALUE(MONTH(jaar_zip[[#This Row],[Datum]]))=1,VALUE(WEEKNUM(jaar_zip[[#This Row],[Datum]],21))&gt;51),RIGHT(YEAR(jaar_zip[[#This Row],[Datum]])-1,2),RIGHT(YEAR(jaar_zip[[#This Row],[Datum]]),2))&amp;"-"&amp; TEXT(WEEKNUM(jaar_zip[[#This Row],[Datum]],21),"00")</f>
        <v>24-17</v>
      </c>
      <c r="L3778" s="101">
        <f>MONTH(jaar_zip[[#This Row],[Datum]])</f>
        <v>4</v>
      </c>
      <c r="M3778" s="101">
        <f>IF(ISNUMBER(jaar_zip[[#This Row],[etmaaltemperatuur]]),IF(jaar_zip[[#This Row],[etmaaltemperatuur]]&lt;stookgrens,stookgrens-jaar_zip[[#This Row],[etmaaltemperatuur]],0),"")</f>
        <v>9.1999999999999993</v>
      </c>
      <c r="N3778" s="101">
        <f>IF(ISNUMBER(jaar_zip[[#This Row],[graaddagen]]),IF(OR(MONTH(jaar_zip[[#This Row],[Datum]])=1,MONTH(jaar_zip[[#This Row],[Datum]])=2,MONTH(jaar_zip[[#This Row],[Datum]])=11,MONTH(jaar_zip[[#This Row],[Datum]])=12),1.1,IF(OR(MONTH(jaar_zip[[#This Row],[Datum]])=3,MONTH(jaar_zip[[#This Row],[Datum]])=10),1,0.8))*jaar_zip[[#This Row],[graaddagen]],"")</f>
        <v>7.3599999999999994</v>
      </c>
      <c r="O3778" s="101">
        <f>IF(ISNUMBER(jaar_zip[[#This Row],[etmaaltemperatuur]]),IF(jaar_zip[[#This Row],[etmaaltemperatuur]]&gt;stookgrens,jaar_zip[[#This Row],[etmaaltemperatuur]]-stookgrens,0),"")</f>
        <v>0</v>
      </c>
    </row>
    <row r="3779" spans="1:15" x14ac:dyDescent="0.3">
      <c r="A3779">
        <v>375</v>
      </c>
      <c r="B3779">
        <v>20240427</v>
      </c>
      <c r="C3779">
        <v>3.3</v>
      </c>
      <c r="D3779">
        <v>12.3</v>
      </c>
      <c r="E3779">
        <v>1267</v>
      </c>
      <c r="F3779">
        <v>1</v>
      </c>
      <c r="G3779">
        <v>1005.2</v>
      </c>
      <c r="H3779">
        <v>77</v>
      </c>
      <c r="I3779" s="101" t="s">
        <v>42</v>
      </c>
      <c r="J3779" s="1">
        <f>DATEVALUE(RIGHT(jaar_zip[[#This Row],[YYYYMMDD]],2)&amp;"-"&amp;MID(jaar_zip[[#This Row],[YYYYMMDD]],5,2)&amp;"-"&amp;LEFT(jaar_zip[[#This Row],[YYYYMMDD]],4))</f>
        <v>45409</v>
      </c>
      <c r="K3779" s="101" t="str">
        <f>IF(AND(VALUE(MONTH(jaar_zip[[#This Row],[Datum]]))=1,VALUE(WEEKNUM(jaar_zip[[#This Row],[Datum]],21))&gt;51),RIGHT(YEAR(jaar_zip[[#This Row],[Datum]])-1,2),RIGHT(YEAR(jaar_zip[[#This Row],[Datum]]),2))&amp;"-"&amp; TEXT(WEEKNUM(jaar_zip[[#This Row],[Datum]],21),"00")</f>
        <v>24-17</v>
      </c>
      <c r="L3779" s="101">
        <f>MONTH(jaar_zip[[#This Row],[Datum]])</f>
        <v>4</v>
      </c>
      <c r="M3779" s="101">
        <f>IF(ISNUMBER(jaar_zip[[#This Row],[etmaaltemperatuur]]),IF(jaar_zip[[#This Row],[etmaaltemperatuur]]&lt;stookgrens,stookgrens-jaar_zip[[#This Row],[etmaaltemperatuur]],0),"")</f>
        <v>5.6999999999999993</v>
      </c>
      <c r="N3779" s="101">
        <f>IF(ISNUMBER(jaar_zip[[#This Row],[graaddagen]]),IF(OR(MONTH(jaar_zip[[#This Row],[Datum]])=1,MONTH(jaar_zip[[#This Row],[Datum]])=2,MONTH(jaar_zip[[#This Row],[Datum]])=11,MONTH(jaar_zip[[#This Row],[Datum]])=12),1.1,IF(OR(MONTH(jaar_zip[[#This Row],[Datum]])=3,MONTH(jaar_zip[[#This Row],[Datum]])=10),1,0.8))*jaar_zip[[#This Row],[graaddagen]],"")</f>
        <v>4.5599999999999996</v>
      </c>
      <c r="O3779" s="101">
        <f>IF(ISNUMBER(jaar_zip[[#This Row],[etmaaltemperatuur]]),IF(jaar_zip[[#This Row],[etmaaltemperatuur]]&gt;stookgrens,jaar_zip[[#This Row],[etmaaltemperatuur]]-stookgrens,0),"")</f>
        <v>0</v>
      </c>
    </row>
    <row r="3780" spans="1:15" x14ac:dyDescent="0.3">
      <c r="A3780">
        <v>375</v>
      </c>
      <c r="B3780">
        <v>20240428</v>
      </c>
      <c r="C3780">
        <v>5.6</v>
      </c>
      <c r="D3780">
        <v>13.4</v>
      </c>
      <c r="E3780">
        <v>1236</v>
      </c>
      <c r="F3780">
        <v>0.5</v>
      </c>
      <c r="G3780">
        <v>1009.2</v>
      </c>
      <c r="H3780">
        <v>68</v>
      </c>
      <c r="I3780" s="101" t="s">
        <v>42</v>
      </c>
      <c r="J3780" s="1">
        <f>DATEVALUE(RIGHT(jaar_zip[[#This Row],[YYYYMMDD]],2)&amp;"-"&amp;MID(jaar_zip[[#This Row],[YYYYMMDD]],5,2)&amp;"-"&amp;LEFT(jaar_zip[[#This Row],[YYYYMMDD]],4))</f>
        <v>45410</v>
      </c>
      <c r="K3780" s="101" t="str">
        <f>IF(AND(VALUE(MONTH(jaar_zip[[#This Row],[Datum]]))=1,VALUE(WEEKNUM(jaar_zip[[#This Row],[Datum]],21))&gt;51),RIGHT(YEAR(jaar_zip[[#This Row],[Datum]])-1,2),RIGHT(YEAR(jaar_zip[[#This Row],[Datum]]),2))&amp;"-"&amp; TEXT(WEEKNUM(jaar_zip[[#This Row],[Datum]],21),"00")</f>
        <v>24-17</v>
      </c>
      <c r="L3780" s="101">
        <f>MONTH(jaar_zip[[#This Row],[Datum]])</f>
        <v>4</v>
      </c>
      <c r="M3780" s="101">
        <f>IF(ISNUMBER(jaar_zip[[#This Row],[etmaaltemperatuur]]),IF(jaar_zip[[#This Row],[etmaaltemperatuur]]&lt;stookgrens,stookgrens-jaar_zip[[#This Row],[etmaaltemperatuur]],0),"")</f>
        <v>4.5999999999999996</v>
      </c>
      <c r="N3780" s="101">
        <f>IF(ISNUMBER(jaar_zip[[#This Row],[graaddagen]]),IF(OR(MONTH(jaar_zip[[#This Row],[Datum]])=1,MONTH(jaar_zip[[#This Row],[Datum]])=2,MONTH(jaar_zip[[#This Row],[Datum]])=11,MONTH(jaar_zip[[#This Row],[Datum]])=12),1.1,IF(OR(MONTH(jaar_zip[[#This Row],[Datum]])=3,MONTH(jaar_zip[[#This Row],[Datum]])=10),1,0.8))*jaar_zip[[#This Row],[graaddagen]],"")</f>
        <v>3.6799999999999997</v>
      </c>
      <c r="O3780" s="101">
        <f>IF(ISNUMBER(jaar_zip[[#This Row],[etmaaltemperatuur]]),IF(jaar_zip[[#This Row],[etmaaltemperatuur]]&gt;stookgrens,jaar_zip[[#This Row],[etmaaltemperatuur]]-stookgrens,0),"")</f>
        <v>0</v>
      </c>
    </row>
    <row r="3781" spans="1:15" x14ac:dyDescent="0.3">
      <c r="A3781">
        <v>375</v>
      </c>
      <c r="B3781">
        <v>20240429</v>
      </c>
      <c r="C3781">
        <v>2.4</v>
      </c>
      <c r="D3781">
        <v>13.8</v>
      </c>
      <c r="E3781">
        <v>2074</v>
      </c>
      <c r="F3781">
        <v>-0.1</v>
      </c>
      <c r="G3781">
        <v>1019</v>
      </c>
      <c r="H3781">
        <v>69</v>
      </c>
      <c r="I3781" s="101" t="s">
        <v>42</v>
      </c>
      <c r="J3781" s="1">
        <f>DATEVALUE(RIGHT(jaar_zip[[#This Row],[YYYYMMDD]],2)&amp;"-"&amp;MID(jaar_zip[[#This Row],[YYYYMMDD]],5,2)&amp;"-"&amp;LEFT(jaar_zip[[#This Row],[YYYYMMDD]],4))</f>
        <v>45411</v>
      </c>
      <c r="K3781" s="101" t="str">
        <f>IF(AND(VALUE(MONTH(jaar_zip[[#This Row],[Datum]]))=1,VALUE(WEEKNUM(jaar_zip[[#This Row],[Datum]],21))&gt;51),RIGHT(YEAR(jaar_zip[[#This Row],[Datum]])-1,2),RIGHT(YEAR(jaar_zip[[#This Row],[Datum]]),2))&amp;"-"&amp; TEXT(WEEKNUM(jaar_zip[[#This Row],[Datum]],21),"00")</f>
        <v>24-18</v>
      </c>
      <c r="L3781" s="101">
        <f>MONTH(jaar_zip[[#This Row],[Datum]])</f>
        <v>4</v>
      </c>
      <c r="M3781" s="101">
        <f>IF(ISNUMBER(jaar_zip[[#This Row],[etmaaltemperatuur]]),IF(jaar_zip[[#This Row],[etmaaltemperatuur]]&lt;stookgrens,stookgrens-jaar_zip[[#This Row],[etmaaltemperatuur]],0),"")</f>
        <v>4.1999999999999993</v>
      </c>
      <c r="N3781" s="101">
        <f>IF(ISNUMBER(jaar_zip[[#This Row],[graaddagen]]),IF(OR(MONTH(jaar_zip[[#This Row],[Datum]])=1,MONTH(jaar_zip[[#This Row],[Datum]])=2,MONTH(jaar_zip[[#This Row],[Datum]])=11,MONTH(jaar_zip[[#This Row],[Datum]])=12),1.1,IF(OR(MONTH(jaar_zip[[#This Row],[Datum]])=3,MONTH(jaar_zip[[#This Row],[Datum]])=10),1,0.8))*jaar_zip[[#This Row],[graaddagen]],"")</f>
        <v>3.3599999999999994</v>
      </c>
      <c r="O3781" s="101">
        <f>IF(ISNUMBER(jaar_zip[[#This Row],[etmaaltemperatuur]]),IF(jaar_zip[[#This Row],[etmaaltemperatuur]]&gt;stookgrens,jaar_zip[[#This Row],[etmaaltemperatuur]]-stookgrens,0),"")</f>
        <v>0</v>
      </c>
    </row>
    <row r="3782" spans="1:15" x14ac:dyDescent="0.3">
      <c r="A3782">
        <v>375</v>
      </c>
      <c r="B3782">
        <v>20240430</v>
      </c>
      <c r="C3782">
        <v>2.2000000000000002</v>
      </c>
      <c r="D3782">
        <v>17.399999999999999</v>
      </c>
      <c r="E3782">
        <v>2057</v>
      </c>
      <c r="F3782">
        <v>0.8</v>
      </c>
      <c r="G3782">
        <v>1014.9</v>
      </c>
      <c r="H3782">
        <v>71</v>
      </c>
      <c r="I3782" s="101" t="s">
        <v>42</v>
      </c>
      <c r="J3782" s="1">
        <f>DATEVALUE(RIGHT(jaar_zip[[#This Row],[YYYYMMDD]],2)&amp;"-"&amp;MID(jaar_zip[[#This Row],[YYYYMMDD]],5,2)&amp;"-"&amp;LEFT(jaar_zip[[#This Row],[YYYYMMDD]],4))</f>
        <v>45412</v>
      </c>
      <c r="K3782" s="101" t="str">
        <f>IF(AND(VALUE(MONTH(jaar_zip[[#This Row],[Datum]]))=1,VALUE(WEEKNUM(jaar_zip[[#This Row],[Datum]],21))&gt;51),RIGHT(YEAR(jaar_zip[[#This Row],[Datum]])-1,2),RIGHT(YEAR(jaar_zip[[#This Row],[Datum]]),2))&amp;"-"&amp; TEXT(WEEKNUM(jaar_zip[[#This Row],[Datum]],21),"00")</f>
        <v>24-18</v>
      </c>
      <c r="L3782" s="101">
        <f>MONTH(jaar_zip[[#This Row],[Datum]])</f>
        <v>4</v>
      </c>
      <c r="M3782" s="101">
        <f>IF(ISNUMBER(jaar_zip[[#This Row],[etmaaltemperatuur]]),IF(jaar_zip[[#This Row],[etmaaltemperatuur]]&lt;stookgrens,stookgrens-jaar_zip[[#This Row],[etmaaltemperatuur]],0),"")</f>
        <v>0.60000000000000142</v>
      </c>
      <c r="N3782" s="101">
        <f>IF(ISNUMBER(jaar_zip[[#This Row],[graaddagen]]),IF(OR(MONTH(jaar_zip[[#This Row],[Datum]])=1,MONTH(jaar_zip[[#This Row],[Datum]])=2,MONTH(jaar_zip[[#This Row],[Datum]])=11,MONTH(jaar_zip[[#This Row],[Datum]])=12),1.1,IF(OR(MONTH(jaar_zip[[#This Row],[Datum]])=3,MONTH(jaar_zip[[#This Row],[Datum]])=10),1,0.8))*jaar_zip[[#This Row],[graaddagen]],"")</f>
        <v>0.48000000000000115</v>
      </c>
      <c r="O3782" s="101">
        <f>IF(ISNUMBER(jaar_zip[[#This Row],[etmaaltemperatuur]]),IF(jaar_zip[[#This Row],[etmaaltemperatuur]]&gt;stookgrens,jaar_zip[[#This Row],[etmaaltemperatuur]]-stookgrens,0),"")</f>
        <v>0</v>
      </c>
    </row>
    <row r="3783" spans="1:15" x14ac:dyDescent="0.3">
      <c r="A3783">
        <v>375</v>
      </c>
      <c r="B3783">
        <v>20240501</v>
      </c>
      <c r="C3783">
        <v>2.8</v>
      </c>
      <c r="D3783">
        <v>20.6</v>
      </c>
      <c r="E3783">
        <v>2345</v>
      </c>
      <c r="F3783">
        <v>0</v>
      </c>
      <c r="G3783">
        <v>1005.4</v>
      </c>
      <c r="H3783">
        <v>66</v>
      </c>
      <c r="I3783" s="101" t="s">
        <v>42</v>
      </c>
      <c r="J3783" s="1">
        <f>DATEVALUE(RIGHT(jaar_zip[[#This Row],[YYYYMMDD]],2)&amp;"-"&amp;MID(jaar_zip[[#This Row],[YYYYMMDD]],5,2)&amp;"-"&amp;LEFT(jaar_zip[[#This Row],[YYYYMMDD]],4))</f>
        <v>45413</v>
      </c>
      <c r="K3783" s="101" t="str">
        <f>IF(AND(VALUE(MONTH(jaar_zip[[#This Row],[Datum]]))=1,VALUE(WEEKNUM(jaar_zip[[#This Row],[Datum]],21))&gt;51),RIGHT(YEAR(jaar_zip[[#This Row],[Datum]])-1,2),RIGHT(YEAR(jaar_zip[[#This Row],[Datum]]),2))&amp;"-"&amp; TEXT(WEEKNUM(jaar_zip[[#This Row],[Datum]],21),"00")</f>
        <v>24-18</v>
      </c>
      <c r="L3783" s="101">
        <f>MONTH(jaar_zip[[#This Row],[Datum]])</f>
        <v>5</v>
      </c>
      <c r="M3783" s="101">
        <f>IF(ISNUMBER(jaar_zip[[#This Row],[etmaaltemperatuur]]),IF(jaar_zip[[#This Row],[etmaaltemperatuur]]&lt;stookgrens,stookgrens-jaar_zip[[#This Row],[etmaaltemperatuur]],0),"")</f>
        <v>0</v>
      </c>
      <c r="N3783" s="101">
        <f>IF(ISNUMBER(jaar_zip[[#This Row],[graaddagen]]),IF(OR(MONTH(jaar_zip[[#This Row],[Datum]])=1,MONTH(jaar_zip[[#This Row],[Datum]])=2,MONTH(jaar_zip[[#This Row],[Datum]])=11,MONTH(jaar_zip[[#This Row],[Datum]])=12),1.1,IF(OR(MONTH(jaar_zip[[#This Row],[Datum]])=3,MONTH(jaar_zip[[#This Row],[Datum]])=10),1,0.8))*jaar_zip[[#This Row],[graaddagen]],"")</f>
        <v>0</v>
      </c>
      <c r="O3783" s="101">
        <f>IF(ISNUMBER(jaar_zip[[#This Row],[etmaaltemperatuur]]),IF(jaar_zip[[#This Row],[etmaaltemperatuur]]&gt;stookgrens,jaar_zip[[#This Row],[etmaaltemperatuur]]-stookgrens,0),"")</f>
        <v>2.6000000000000014</v>
      </c>
    </row>
    <row r="3784" spans="1:15" x14ac:dyDescent="0.3">
      <c r="A3784">
        <v>377</v>
      </c>
      <c r="B3784">
        <v>20240101</v>
      </c>
      <c r="C3784">
        <v>6.7</v>
      </c>
      <c r="D3784">
        <v>7.2</v>
      </c>
      <c r="E3784">
        <v>198</v>
      </c>
      <c r="F3784">
        <v>3.8</v>
      </c>
      <c r="H3784">
        <v>82</v>
      </c>
      <c r="I3784" s="101" t="s">
        <v>43</v>
      </c>
      <c r="J3784" s="1">
        <f>DATEVALUE(RIGHT(jaar_zip[[#This Row],[YYYYMMDD]],2)&amp;"-"&amp;MID(jaar_zip[[#This Row],[YYYYMMDD]],5,2)&amp;"-"&amp;LEFT(jaar_zip[[#This Row],[YYYYMMDD]],4))</f>
        <v>45292</v>
      </c>
      <c r="K3784" s="101" t="str">
        <f>IF(AND(VALUE(MONTH(jaar_zip[[#This Row],[Datum]]))=1,VALUE(WEEKNUM(jaar_zip[[#This Row],[Datum]],21))&gt;51),RIGHT(YEAR(jaar_zip[[#This Row],[Datum]])-1,2),RIGHT(YEAR(jaar_zip[[#This Row],[Datum]]),2))&amp;"-"&amp; TEXT(WEEKNUM(jaar_zip[[#This Row],[Datum]],21),"00")</f>
        <v>24-01</v>
      </c>
      <c r="L3784" s="101">
        <f>MONTH(jaar_zip[[#This Row],[Datum]])</f>
        <v>1</v>
      </c>
      <c r="M3784" s="101">
        <f>IF(ISNUMBER(jaar_zip[[#This Row],[etmaaltemperatuur]]),IF(jaar_zip[[#This Row],[etmaaltemperatuur]]&lt;stookgrens,stookgrens-jaar_zip[[#This Row],[etmaaltemperatuur]],0),"")</f>
        <v>10.8</v>
      </c>
      <c r="N3784" s="101">
        <f>IF(ISNUMBER(jaar_zip[[#This Row],[graaddagen]]),IF(OR(MONTH(jaar_zip[[#This Row],[Datum]])=1,MONTH(jaar_zip[[#This Row],[Datum]])=2,MONTH(jaar_zip[[#This Row],[Datum]])=11,MONTH(jaar_zip[[#This Row],[Datum]])=12),1.1,IF(OR(MONTH(jaar_zip[[#This Row],[Datum]])=3,MONTH(jaar_zip[[#This Row],[Datum]])=10),1,0.8))*jaar_zip[[#This Row],[graaddagen]],"")</f>
        <v>11.880000000000003</v>
      </c>
      <c r="O3784" s="101">
        <f>IF(ISNUMBER(jaar_zip[[#This Row],[etmaaltemperatuur]]),IF(jaar_zip[[#This Row],[etmaaltemperatuur]]&gt;stookgrens,jaar_zip[[#This Row],[etmaaltemperatuur]]-stookgrens,0),"")</f>
        <v>0</v>
      </c>
    </row>
    <row r="3785" spans="1:15" x14ac:dyDescent="0.3">
      <c r="A3785">
        <v>377</v>
      </c>
      <c r="B3785">
        <v>20240102</v>
      </c>
      <c r="C3785">
        <v>8.6</v>
      </c>
      <c r="D3785">
        <v>10.6</v>
      </c>
      <c r="E3785">
        <v>66</v>
      </c>
      <c r="F3785">
        <v>18</v>
      </c>
      <c r="H3785">
        <v>86</v>
      </c>
      <c r="I3785" s="101" t="s">
        <v>43</v>
      </c>
      <c r="J3785" s="1">
        <f>DATEVALUE(RIGHT(jaar_zip[[#This Row],[YYYYMMDD]],2)&amp;"-"&amp;MID(jaar_zip[[#This Row],[YYYYMMDD]],5,2)&amp;"-"&amp;LEFT(jaar_zip[[#This Row],[YYYYMMDD]],4))</f>
        <v>45293</v>
      </c>
      <c r="K3785" s="101" t="str">
        <f>IF(AND(VALUE(MONTH(jaar_zip[[#This Row],[Datum]]))=1,VALUE(WEEKNUM(jaar_zip[[#This Row],[Datum]],21))&gt;51),RIGHT(YEAR(jaar_zip[[#This Row],[Datum]])-1,2),RIGHT(YEAR(jaar_zip[[#This Row],[Datum]]),2))&amp;"-"&amp; TEXT(WEEKNUM(jaar_zip[[#This Row],[Datum]],21),"00")</f>
        <v>24-01</v>
      </c>
      <c r="L3785" s="101">
        <f>MONTH(jaar_zip[[#This Row],[Datum]])</f>
        <v>1</v>
      </c>
      <c r="M3785" s="101">
        <f>IF(ISNUMBER(jaar_zip[[#This Row],[etmaaltemperatuur]]),IF(jaar_zip[[#This Row],[etmaaltemperatuur]]&lt;stookgrens,stookgrens-jaar_zip[[#This Row],[etmaaltemperatuur]],0),"")</f>
        <v>7.4</v>
      </c>
      <c r="N3785" s="101">
        <f>IF(ISNUMBER(jaar_zip[[#This Row],[graaddagen]]),IF(OR(MONTH(jaar_zip[[#This Row],[Datum]])=1,MONTH(jaar_zip[[#This Row],[Datum]])=2,MONTH(jaar_zip[[#This Row],[Datum]])=11,MONTH(jaar_zip[[#This Row],[Datum]])=12),1.1,IF(OR(MONTH(jaar_zip[[#This Row],[Datum]])=3,MONTH(jaar_zip[[#This Row],[Datum]])=10),1,0.8))*jaar_zip[[#This Row],[graaddagen]],"")</f>
        <v>8.14</v>
      </c>
      <c r="O3785" s="101">
        <f>IF(ISNUMBER(jaar_zip[[#This Row],[etmaaltemperatuur]]),IF(jaar_zip[[#This Row],[etmaaltemperatuur]]&gt;stookgrens,jaar_zip[[#This Row],[etmaaltemperatuur]]-stookgrens,0),"")</f>
        <v>0</v>
      </c>
    </row>
    <row r="3786" spans="1:15" x14ac:dyDescent="0.3">
      <c r="A3786">
        <v>377</v>
      </c>
      <c r="B3786">
        <v>20240103</v>
      </c>
      <c r="C3786">
        <v>7.4</v>
      </c>
      <c r="D3786">
        <v>9.6</v>
      </c>
      <c r="E3786">
        <v>177</v>
      </c>
      <c r="F3786">
        <v>15.8</v>
      </c>
      <c r="H3786">
        <v>84</v>
      </c>
      <c r="I3786" s="101" t="s">
        <v>43</v>
      </c>
      <c r="J3786" s="1">
        <f>DATEVALUE(RIGHT(jaar_zip[[#This Row],[YYYYMMDD]],2)&amp;"-"&amp;MID(jaar_zip[[#This Row],[YYYYMMDD]],5,2)&amp;"-"&amp;LEFT(jaar_zip[[#This Row],[YYYYMMDD]],4))</f>
        <v>45294</v>
      </c>
      <c r="K3786" s="101" t="str">
        <f>IF(AND(VALUE(MONTH(jaar_zip[[#This Row],[Datum]]))=1,VALUE(WEEKNUM(jaar_zip[[#This Row],[Datum]],21))&gt;51),RIGHT(YEAR(jaar_zip[[#This Row],[Datum]])-1,2),RIGHT(YEAR(jaar_zip[[#This Row],[Datum]]),2))&amp;"-"&amp; TEXT(WEEKNUM(jaar_zip[[#This Row],[Datum]],21),"00")</f>
        <v>24-01</v>
      </c>
      <c r="L3786" s="101">
        <f>MONTH(jaar_zip[[#This Row],[Datum]])</f>
        <v>1</v>
      </c>
      <c r="M3786" s="101">
        <f>IF(ISNUMBER(jaar_zip[[#This Row],[etmaaltemperatuur]]),IF(jaar_zip[[#This Row],[etmaaltemperatuur]]&lt;stookgrens,stookgrens-jaar_zip[[#This Row],[etmaaltemperatuur]],0),"")</f>
        <v>8.4</v>
      </c>
      <c r="N3786" s="101">
        <f>IF(ISNUMBER(jaar_zip[[#This Row],[graaddagen]]),IF(OR(MONTH(jaar_zip[[#This Row],[Datum]])=1,MONTH(jaar_zip[[#This Row],[Datum]])=2,MONTH(jaar_zip[[#This Row],[Datum]])=11,MONTH(jaar_zip[[#This Row],[Datum]])=12),1.1,IF(OR(MONTH(jaar_zip[[#This Row],[Datum]])=3,MONTH(jaar_zip[[#This Row],[Datum]])=10),1,0.8))*jaar_zip[[#This Row],[graaddagen]],"")</f>
        <v>9.240000000000002</v>
      </c>
      <c r="O3786" s="101">
        <f>IF(ISNUMBER(jaar_zip[[#This Row],[etmaaltemperatuur]]),IF(jaar_zip[[#This Row],[etmaaltemperatuur]]&gt;stookgrens,jaar_zip[[#This Row],[etmaaltemperatuur]]-stookgrens,0),"")</f>
        <v>0</v>
      </c>
    </row>
    <row r="3787" spans="1:15" x14ac:dyDescent="0.3">
      <c r="A3787">
        <v>377</v>
      </c>
      <c r="B3787">
        <v>20240104</v>
      </c>
      <c r="C3787">
        <v>4.5</v>
      </c>
      <c r="D3787">
        <v>8.1</v>
      </c>
      <c r="E3787">
        <v>236</v>
      </c>
      <c r="F3787">
        <v>5.8</v>
      </c>
      <c r="H3787">
        <v>87</v>
      </c>
      <c r="I3787" s="101" t="s">
        <v>43</v>
      </c>
      <c r="J3787" s="1">
        <f>DATEVALUE(RIGHT(jaar_zip[[#This Row],[YYYYMMDD]],2)&amp;"-"&amp;MID(jaar_zip[[#This Row],[YYYYMMDD]],5,2)&amp;"-"&amp;LEFT(jaar_zip[[#This Row],[YYYYMMDD]],4))</f>
        <v>45295</v>
      </c>
      <c r="K3787" s="101" t="str">
        <f>IF(AND(VALUE(MONTH(jaar_zip[[#This Row],[Datum]]))=1,VALUE(WEEKNUM(jaar_zip[[#This Row],[Datum]],21))&gt;51),RIGHT(YEAR(jaar_zip[[#This Row],[Datum]])-1,2),RIGHT(YEAR(jaar_zip[[#This Row],[Datum]]),2))&amp;"-"&amp; TEXT(WEEKNUM(jaar_zip[[#This Row],[Datum]],21),"00")</f>
        <v>24-01</v>
      </c>
      <c r="L3787" s="101">
        <f>MONTH(jaar_zip[[#This Row],[Datum]])</f>
        <v>1</v>
      </c>
      <c r="M3787" s="101">
        <f>IF(ISNUMBER(jaar_zip[[#This Row],[etmaaltemperatuur]]),IF(jaar_zip[[#This Row],[etmaaltemperatuur]]&lt;stookgrens,stookgrens-jaar_zip[[#This Row],[etmaaltemperatuur]],0),"")</f>
        <v>9.9</v>
      </c>
      <c r="N3787" s="101">
        <f>IF(ISNUMBER(jaar_zip[[#This Row],[graaddagen]]),IF(OR(MONTH(jaar_zip[[#This Row],[Datum]])=1,MONTH(jaar_zip[[#This Row],[Datum]])=2,MONTH(jaar_zip[[#This Row],[Datum]])=11,MONTH(jaar_zip[[#This Row],[Datum]])=12),1.1,IF(OR(MONTH(jaar_zip[[#This Row],[Datum]])=3,MONTH(jaar_zip[[#This Row],[Datum]])=10),1,0.8))*jaar_zip[[#This Row],[graaddagen]],"")</f>
        <v>10.89</v>
      </c>
      <c r="O3787" s="101">
        <f>IF(ISNUMBER(jaar_zip[[#This Row],[etmaaltemperatuur]]),IF(jaar_zip[[#This Row],[etmaaltemperatuur]]&gt;stookgrens,jaar_zip[[#This Row],[etmaaltemperatuur]]-stookgrens,0),"")</f>
        <v>0</v>
      </c>
    </row>
    <row r="3788" spans="1:15" x14ac:dyDescent="0.3">
      <c r="A3788">
        <v>377</v>
      </c>
      <c r="B3788">
        <v>20240105</v>
      </c>
      <c r="C3788">
        <v>6.5</v>
      </c>
      <c r="D3788">
        <v>7.3</v>
      </c>
      <c r="E3788">
        <v>100</v>
      </c>
      <c r="F3788">
        <v>2.8</v>
      </c>
      <c r="H3788">
        <v>84</v>
      </c>
      <c r="I3788" s="101" t="s">
        <v>43</v>
      </c>
      <c r="J3788" s="1">
        <f>DATEVALUE(RIGHT(jaar_zip[[#This Row],[YYYYMMDD]],2)&amp;"-"&amp;MID(jaar_zip[[#This Row],[YYYYMMDD]],5,2)&amp;"-"&amp;LEFT(jaar_zip[[#This Row],[YYYYMMDD]],4))</f>
        <v>45296</v>
      </c>
      <c r="K3788" s="101" t="str">
        <f>IF(AND(VALUE(MONTH(jaar_zip[[#This Row],[Datum]]))=1,VALUE(WEEKNUM(jaar_zip[[#This Row],[Datum]],21))&gt;51),RIGHT(YEAR(jaar_zip[[#This Row],[Datum]])-1,2),RIGHT(YEAR(jaar_zip[[#This Row],[Datum]]),2))&amp;"-"&amp; TEXT(WEEKNUM(jaar_zip[[#This Row],[Datum]],21),"00")</f>
        <v>24-01</v>
      </c>
      <c r="L3788" s="101">
        <f>MONTH(jaar_zip[[#This Row],[Datum]])</f>
        <v>1</v>
      </c>
      <c r="M3788" s="101">
        <f>IF(ISNUMBER(jaar_zip[[#This Row],[etmaaltemperatuur]]),IF(jaar_zip[[#This Row],[etmaaltemperatuur]]&lt;stookgrens,stookgrens-jaar_zip[[#This Row],[etmaaltemperatuur]],0),"")</f>
        <v>10.7</v>
      </c>
      <c r="N3788" s="101">
        <f>IF(ISNUMBER(jaar_zip[[#This Row],[graaddagen]]),IF(OR(MONTH(jaar_zip[[#This Row],[Datum]])=1,MONTH(jaar_zip[[#This Row],[Datum]])=2,MONTH(jaar_zip[[#This Row],[Datum]])=11,MONTH(jaar_zip[[#This Row],[Datum]])=12),1.1,IF(OR(MONTH(jaar_zip[[#This Row],[Datum]])=3,MONTH(jaar_zip[[#This Row],[Datum]])=10),1,0.8))*jaar_zip[[#This Row],[graaddagen]],"")</f>
        <v>11.77</v>
      </c>
      <c r="O3788" s="101">
        <f>IF(ISNUMBER(jaar_zip[[#This Row],[etmaaltemperatuur]]),IF(jaar_zip[[#This Row],[etmaaltemperatuur]]&gt;stookgrens,jaar_zip[[#This Row],[etmaaltemperatuur]]-stookgrens,0),"")</f>
        <v>0</v>
      </c>
    </row>
    <row r="3789" spans="1:15" x14ac:dyDescent="0.3">
      <c r="A3789">
        <v>377</v>
      </c>
      <c r="B3789">
        <v>20240106</v>
      </c>
      <c r="C3789">
        <v>3.1</v>
      </c>
      <c r="D3789">
        <v>3.8</v>
      </c>
      <c r="E3789">
        <v>71</v>
      </c>
      <c r="F3789">
        <v>0.4</v>
      </c>
      <c r="H3789">
        <v>88</v>
      </c>
      <c r="I3789" s="101" t="s">
        <v>43</v>
      </c>
      <c r="J3789" s="1">
        <f>DATEVALUE(RIGHT(jaar_zip[[#This Row],[YYYYMMDD]],2)&amp;"-"&amp;MID(jaar_zip[[#This Row],[YYYYMMDD]],5,2)&amp;"-"&amp;LEFT(jaar_zip[[#This Row],[YYYYMMDD]],4))</f>
        <v>45297</v>
      </c>
      <c r="K3789" s="101" t="str">
        <f>IF(AND(VALUE(MONTH(jaar_zip[[#This Row],[Datum]]))=1,VALUE(WEEKNUM(jaar_zip[[#This Row],[Datum]],21))&gt;51),RIGHT(YEAR(jaar_zip[[#This Row],[Datum]])-1,2),RIGHT(YEAR(jaar_zip[[#This Row],[Datum]]),2))&amp;"-"&amp; TEXT(WEEKNUM(jaar_zip[[#This Row],[Datum]],21),"00")</f>
        <v>24-01</v>
      </c>
      <c r="L3789" s="101">
        <f>MONTH(jaar_zip[[#This Row],[Datum]])</f>
        <v>1</v>
      </c>
      <c r="M3789" s="101">
        <f>IF(ISNUMBER(jaar_zip[[#This Row],[etmaaltemperatuur]]),IF(jaar_zip[[#This Row],[etmaaltemperatuur]]&lt;stookgrens,stookgrens-jaar_zip[[#This Row],[etmaaltemperatuur]],0),"")</f>
        <v>14.2</v>
      </c>
      <c r="N3789" s="101">
        <f>IF(ISNUMBER(jaar_zip[[#This Row],[graaddagen]]),IF(OR(MONTH(jaar_zip[[#This Row],[Datum]])=1,MONTH(jaar_zip[[#This Row],[Datum]])=2,MONTH(jaar_zip[[#This Row],[Datum]])=11,MONTH(jaar_zip[[#This Row],[Datum]])=12),1.1,IF(OR(MONTH(jaar_zip[[#This Row],[Datum]])=3,MONTH(jaar_zip[[#This Row],[Datum]])=10),1,0.8))*jaar_zip[[#This Row],[graaddagen]],"")</f>
        <v>15.620000000000001</v>
      </c>
      <c r="O3789" s="101">
        <f>IF(ISNUMBER(jaar_zip[[#This Row],[etmaaltemperatuur]]),IF(jaar_zip[[#This Row],[etmaaltemperatuur]]&gt;stookgrens,jaar_zip[[#This Row],[etmaaltemperatuur]]-stookgrens,0),"")</f>
        <v>0</v>
      </c>
    </row>
    <row r="3790" spans="1:15" x14ac:dyDescent="0.3">
      <c r="A3790">
        <v>377</v>
      </c>
      <c r="B3790">
        <v>20240107</v>
      </c>
      <c r="C3790">
        <v>4.8</v>
      </c>
      <c r="D3790">
        <v>0.1</v>
      </c>
      <c r="E3790">
        <v>68</v>
      </c>
      <c r="F3790">
        <v>0.3</v>
      </c>
      <c r="H3790">
        <v>82</v>
      </c>
      <c r="I3790" s="101" t="s">
        <v>43</v>
      </c>
      <c r="J3790" s="1">
        <f>DATEVALUE(RIGHT(jaar_zip[[#This Row],[YYYYMMDD]],2)&amp;"-"&amp;MID(jaar_zip[[#This Row],[YYYYMMDD]],5,2)&amp;"-"&amp;LEFT(jaar_zip[[#This Row],[YYYYMMDD]],4))</f>
        <v>45298</v>
      </c>
      <c r="K3790" s="101" t="str">
        <f>IF(AND(VALUE(MONTH(jaar_zip[[#This Row],[Datum]]))=1,VALUE(WEEKNUM(jaar_zip[[#This Row],[Datum]],21))&gt;51),RIGHT(YEAR(jaar_zip[[#This Row],[Datum]])-1,2),RIGHT(YEAR(jaar_zip[[#This Row],[Datum]]),2))&amp;"-"&amp; TEXT(WEEKNUM(jaar_zip[[#This Row],[Datum]],21),"00")</f>
        <v>24-01</v>
      </c>
      <c r="L3790" s="101">
        <f>MONTH(jaar_zip[[#This Row],[Datum]])</f>
        <v>1</v>
      </c>
      <c r="M3790" s="101">
        <f>IF(ISNUMBER(jaar_zip[[#This Row],[etmaaltemperatuur]]),IF(jaar_zip[[#This Row],[etmaaltemperatuur]]&lt;stookgrens,stookgrens-jaar_zip[[#This Row],[etmaaltemperatuur]],0),"")</f>
        <v>17.899999999999999</v>
      </c>
      <c r="N3790" s="101">
        <f>IF(ISNUMBER(jaar_zip[[#This Row],[graaddagen]]),IF(OR(MONTH(jaar_zip[[#This Row],[Datum]])=1,MONTH(jaar_zip[[#This Row],[Datum]])=2,MONTH(jaar_zip[[#This Row],[Datum]])=11,MONTH(jaar_zip[[#This Row],[Datum]])=12),1.1,IF(OR(MONTH(jaar_zip[[#This Row],[Datum]])=3,MONTH(jaar_zip[[#This Row],[Datum]])=10),1,0.8))*jaar_zip[[#This Row],[graaddagen]],"")</f>
        <v>19.690000000000001</v>
      </c>
      <c r="O3790" s="101">
        <f>IF(ISNUMBER(jaar_zip[[#This Row],[etmaaltemperatuur]]),IF(jaar_zip[[#This Row],[etmaaltemperatuur]]&gt;stookgrens,jaar_zip[[#This Row],[etmaaltemperatuur]]-stookgrens,0),"")</f>
        <v>0</v>
      </c>
    </row>
    <row r="3791" spans="1:15" x14ac:dyDescent="0.3">
      <c r="A3791">
        <v>377</v>
      </c>
      <c r="B3791">
        <v>20240108</v>
      </c>
      <c r="C3791">
        <v>5.6</v>
      </c>
      <c r="D3791">
        <v>-2.5</v>
      </c>
      <c r="E3791">
        <v>280</v>
      </c>
      <c r="F3791">
        <v>0.3</v>
      </c>
      <c r="H3791">
        <v>67</v>
      </c>
      <c r="I3791" s="101" t="s">
        <v>43</v>
      </c>
      <c r="J3791" s="1">
        <f>DATEVALUE(RIGHT(jaar_zip[[#This Row],[YYYYMMDD]],2)&amp;"-"&amp;MID(jaar_zip[[#This Row],[YYYYMMDD]],5,2)&amp;"-"&amp;LEFT(jaar_zip[[#This Row],[YYYYMMDD]],4))</f>
        <v>45299</v>
      </c>
      <c r="K3791" s="101" t="str">
        <f>IF(AND(VALUE(MONTH(jaar_zip[[#This Row],[Datum]]))=1,VALUE(WEEKNUM(jaar_zip[[#This Row],[Datum]],21))&gt;51),RIGHT(YEAR(jaar_zip[[#This Row],[Datum]])-1,2),RIGHT(YEAR(jaar_zip[[#This Row],[Datum]]),2))&amp;"-"&amp; TEXT(WEEKNUM(jaar_zip[[#This Row],[Datum]],21),"00")</f>
        <v>24-02</v>
      </c>
      <c r="L3791" s="101">
        <f>MONTH(jaar_zip[[#This Row],[Datum]])</f>
        <v>1</v>
      </c>
      <c r="M3791" s="101">
        <f>IF(ISNUMBER(jaar_zip[[#This Row],[etmaaltemperatuur]]),IF(jaar_zip[[#This Row],[etmaaltemperatuur]]&lt;stookgrens,stookgrens-jaar_zip[[#This Row],[etmaaltemperatuur]],0),"")</f>
        <v>20.5</v>
      </c>
      <c r="N3791" s="101">
        <f>IF(ISNUMBER(jaar_zip[[#This Row],[graaddagen]]),IF(OR(MONTH(jaar_zip[[#This Row],[Datum]])=1,MONTH(jaar_zip[[#This Row],[Datum]])=2,MONTH(jaar_zip[[#This Row],[Datum]])=11,MONTH(jaar_zip[[#This Row],[Datum]])=12),1.1,IF(OR(MONTH(jaar_zip[[#This Row],[Datum]])=3,MONTH(jaar_zip[[#This Row],[Datum]])=10),1,0.8))*jaar_zip[[#This Row],[graaddagen]],"")</f>
        <v>22.55</v>
      </c>
      <c r="O3791" s="101">
        <f>IF(ISNUMBER(jaar_zip[[#This Row],[etmaaltemperatuur]]),IF(jaar_zip[[#This Row],[etmaaltemperatuur]]&gt;stookgrens,jaar_zip[[#This Row],[etmaaltemperatuur]]-stookgrens,0),"")</f>
        <v>0</v>
      </c>
    </row>
    <row r="3792" spans="1:15" x14ac:dyDescent="0.3">
      <c r="A3792">
        <v>377</v>
      </c>
      <c r="B3792">
        <v>20240109</v>
      </c>
      <c r="C3792">
        <v>5.2</v>
      </c>
      <c r="D3792">
        <v>-3.7</v>
      </c>
      <c r="E3792">
        <v>492</v>
      </c>
      <c r="F3792">
        <v>0</v>
      </c>
      <c r="H3792">
        <v>59</v>
      </c>
      <c r="I3792" s="101" t="s">
        <v>43</v>
      </c>
      <c r="J3792" s="1">
        <f>DATEVALUE(RIGHT(jaar_zip[[#This Row],[YYYYMMDD]],2)&amp;"-"&amp;MID(jaar_zip[[#This Row],[YYYYMMDD]],5,2)&amp;"-"&amp;LEFT(jaar_zip[[#This Row],[YYYYMMDD]],4))</f>
        <v>45300</v>
      </c>
      <c r="K3792" s="101" t="str">
        <f>IF(AND(VALUE(MONTH(jaar_zip[[#This Row],[Datum]]))=1,VALUE(WEEKNUM(jaar_zip[[#This Row],[Datum]],21))&gt;51),RIGHT(YEAR(jaar_zip[[#This Row],[Datum]])-1,2),RIGHT(YEAR(jaar_zip[[#This Row],[Datum]]),2))&amp;"-"&amp; TEXT(WEEKNUM(jaar_zip[[#This Row],[Datum]],21),"00")</f>
        <v>24-02</v>
      </c>
      <c r="L3792" s="101">
        <f>MONTH(jaar_zip[[#This Row],[Datum]])</f>
        <v>1</v>
      </c>
      <c r="M3792" s="101">
        <f>IF(ISNUMBER(jaar_zip[[#This Row],[etmaaltemperatuur]]),IF(jaar_zip[[#This Row],[etmaaltemperatuur]]&lt;stookgrens,stookgrens-jaar_zip[[#This Row],[etmaaltemperatuur]],0),"")</f>
        <v>21.7</v>
      </c>
      <c r="N3792" s="101">
        <f>IF(ISNUMBER(jaar_zip[[#This Row],[graaddagen]]),IF(OR(MONTH(jaar_zip[[#This Row],[Datum]])=1,MONTH(jaar_zip[[#This Row],[Datum]])=2,MONTH(jaar_zip[[#This Row],[Datum]])=11,MONTH(jaar_zip[[#This Row],[Datum]])=12),1.1,IF(OR(MONTH(jaar_zip[[#This Row],[Datum]])=3,MONTH(jaar_zip[[#This Row],[Datum]])=10),1,0.8))*jaar_zip[[#This Row],[graaddagen]],"")</f>
        <v>23.87</v>
      </c>
      <c r="O3792" s="101">
        <f>IF(ISNUMBER(jaar_zip[[#This Row],[etmaaltemperatuur]]),IF(jaar_zip[[#This Row],[etmaaltemperatuur]]&gt;stookgrens,jaar_zip[[#This Row],[etmaaltemperatuur]]-stookgrens,0),"")</f>
        <v>0</v>
      </c>
    </row>
    <row r="3793" spans="1:15" x14ac:dyDescent="0.3">
      <c r="A3793">
        <v>377</v>
      </c>
      <c r="B3793">
        <v>20240110</v>
      </c>
      <c r="C3793">
        <v>2.8</v>
      </c>
      <c r="D3793">
        <v>-4.0999999999999996</v>
      </c>
      <c r="E3793">
        <v>398</v>
      </c>
      <c r="F3793">
        <v>0</v>
      </c>
      <c r="H3793">
        <v>66</v>
      </c>
      <c r="I3793" s="101" t="s">
        <v>43</v>
      </c>
      <c r="J3793" s="1">
        <f>DATEVALUE(RIGHT(jaar_zip[[#This Row],[YYYYMMDD]],2)&amp;"-"&amp;MID(jaar_zip[[#This Row],[YYYYMMDD]],5,2)&amp;"-"&amp;LEFT(jaar_zip[[#This Row],[YYYYMMDD]],4))</f>
        <v>45301</v>
      </c>
      <c r="K3793" s="101" t="str">
        <f>IF(AND(VALUE(MONTH(jaar_zip[[#This Row],[Datum]]))=1,VALUE(WEEKNUM(jaar_zip[[#This Row],[Datum]],21))&gt;51),RIGHT(YEAR(jaar_zip[[#This Row],[Datum]])-1,2),RIGHT(YEAR(jaar_zip[[#This Row],[Datum]]),2))&amp;"-"&amp; TEXT(WEEKNUM(jaar_zip[[#This Row],[Datum]],21),"00")</f>
        <v>24-02</v>
      </c>
      <c r="L3793" s="101">
        <f>MONTH(jaar_zip[[#This Row],[Datum]])</f>
        <v>1</v>
      </c>
      <c r="M3793" s="101">
        <f>IF(ISNUMBER(jaar_zip[[#This Row],[etmaaltemperatuur]]),IF(jaar_zip[[#This Row],[etmaaltemperatuur]]&lt;stookgrens,stookgrens-jaar_zip[[#This Row],[etmaaltemperatuur]],0),"")</f>
        <v>22.1</v>
      </c>
      <c r="N3793" s="101">
        <f>IF(ISNUMBER(jaar_zip[[#This Row],[graaddagen]]),IF(OR(MONTH(jaar_zip[[#This Row],[Datum]])=1,MONTH(jaar_zip[[#This Row],[Datum]])=2,MONTH(jaar_zip[[#This Row],[Datum]])=11,MONTH(jaar_zip[[#This Row],[Datum]])=12),1.1,IF(OR(MONTH(jaar_zip[[#This Row],[Datum]])=3,MONTH(jaar_zip[[#This Row],[Datum]])=10),1,0.8))*jaar_zip[[#This Row],[graaddagen]],"")</f>
        <v>24.310000000000002</v>
      </c>
      <c r="O3793" s="101">
        <f>IF(ISNUMBER(jaar_zip[[#This Row],[etmaaltemperatuur]]),IF(jaar_zip[[#This Row],[etmaaltemperatuur]]&gt;stookgrens,jaar_zip[[#This Row],[etmaaltemperatuur]]-stookgrens,0),"")</f>
        <v>0</v>
      </c>
    </row>
    <row r="3794" spans="1:15" x14ac:dyDescent="0.3">
      <c r="A3794">
        <v>377</v>
      </c>
      <c r="B3794">
        <v>20240111</v>
      </c>
      <c r="C3794">
        <v>1.8</v>
      </c>
      <c r="D3794">
        <v>-2.9</v>
      </c>
      <c r="E3794">
        <v>530</v>
      </c>
      <c r="F3794">
        <v>-0.1</v>
      </c>
      <c r="H3794">
        <v>82</v>
      </c>
      <c r="I3794" s="101" t="s">
        <v>43</v>
      </c>
      <c r="J3794" s="1">
        <f>DATEVALUE(RIGHT(jaar_zip[[#This Row],[YYYYMMDD]],2)&amp;"-"&amp;MID(jaar_zip[[#This Row],[YYYYMMDD]],5,2)&amp;"-"&amp;LEFT(jaar_zip[[#This Row],[YYYYMMDD]],4))</f>
        <v>45302</v>
      </c>
      <c r="K3794" s="101" t="str">
        <f>IF(AND(VALUE(MONTH(jaar_zip[[#This Row],[Datum]]))=1,VALUE(WEEKNUM(jaar_zip[[#This Row],[Datum]],21))&gt;51),RIGHT(YEAR(jaar_zip[[#This Row],[Datum]])-1,2),RIGHT(YEAR(jaar_zip[[#This Row],[Datum]]),2))&amp;"-"&amp; TEXT(WEEKNUM(jaar_zip[[#This Row],[Datum]],21),"00")</f>
        <v>24-02</v>
      </c>
      <c r="L3794" s="101">
        <f>MONTH(jaar_zip[[#This Row],[Datum]])</f>
        <v>1</v>
      </c>
      <c r="M3794" s="101">
        <f>IF(ISNUMBER(jaar_zip[[#This Row],[etmaaltemperatuur]]),IF(jaar_zip[[#This Row],[etmaaltemperatuur]]&lt;stookgrens,stookgrens-jaar_zip[[#This Row],[etmaaltemperatuur]],0),"")</f>
        <v>20.9</v>
      </c>
      <c r="N3794" s="101">
        <f>IF(ISNUMBER(jaar_zip[[#This Row],[graaddagen]]),IF(OR(MONTH(jaar_zip[[#This Row],[Datum]])=1,MONTH(jaar_zip[[#This Row],[Datum]])=2,MONTH(jaar_zip[[#This Row],[Datum]])=11,MONTH(jaar_zip[[#This Row],[Datum]])=12),1.1,IF(OR(MONTH(jaar_zip[[#This Row],[Datum]])=3,MONTH(jaar_zip[[#This Row],[Datum]])=10),1,0.8))*jaar_zip[[#This Row],[graaddagen]],"")</f>
        <v>22.990000000000002</v>
      </c>
      <c r="O3794" s="101">
        <f>IF(ISNUMBER(jaar_zip[[#This Row],[etmaaltemperatuur]]),IF(jaar_zip[[#This Row],[etmaaltemperatuur]]&gt;stookgrens,jaar_zip[[#This Row],[etmaaltemperatuur]]-stookgrens,0),"")</f>
        <v>0</v>
      </c>
    </row>
    <row r="3795" spans="1:15" x14ac:dyDescent="0.3">
      <c r="A3795">
        <v>377</v>
      </c>
      <c r="B3795">
        <v>20240112</v>
      </c>
      <c r="C3795">
        <v>1.3</v>
      </c>
      <c r="D3795">
        <v>0.8</v>
      </c>
      <c r="E3795">
        <v>132</v>
      </c>
      <c r="F3795">
        <v>-0.1</v>
      </c>
      <c r="H3795">
        <v>93</v>
      </c>
      <c r="I3795" s="101" t="s">
        <v>43</v>
      </c>
      <c r="J3795" s="1">
        <f>DATEVALUE(RIGHT(jaar_zip[[#This Row],[YYYYMMDD]],2)&amp;"-"&amp;MID(jaar_zip[[#This Row],[YYYYMMDD]],5,2)&amp;"-"&amp;LEFT(jaar_zip[[#This Row],[YYYYMMDD]],4))</f>
        <v>45303</v>
      </c>
      <c r="K3795" s="101" t="str">
        <f>IF(AND(VALUE(MONTH(jaar_zip[[#This Row],[Datum]]))=1,VALUE(WEEKNUM(jaar_zip[[#This Row],[Datum]],21))&gt;51),RIGHT(YEAR(jaar_zip[[#This Row],[Datum]])-1,2),RIGHT(YEAR(jaar_zip[[#This Row],[Datum]]),2))&amp;"-"&amp; TEXT(WEEKNUM(jaar_zip[[#This Row],[Datum]],21),"00")</f>
        <v>24-02</v>
      </c>
      <c r="L3795" s="101">
        <f>MONTH(jaar_zip[[#This Row],[Datum]])</f>
        <v>1</v>
      </c>
      <c r="M3795" s="101">
        <f>IF(ISNUMBER(jaar_zip[[#This Row],[etmaaltemperatuur]]),IF(jaar_zip[[#This Row],[etmaaltemperatuur]]&lt;stookgrens,stookgrens-jaar_zip[[#This Row],[etmaaltemperatuur]],0),"")</f>
        <v>17.2</v>
      </c>
      <c r="N3795" s="101">
        <f>IF(ISNUMBER(jaar_zip[[#This Row],[graaddagen]]),IF(OR(MONTH(jaar_zip[[#This Row],[Datum]])=1,MONTH(jaar_zip[[#This Row],[Datum]])=2,MONTH(jaar_zip[[#This Row],[Datum]])=11,MONTH(jaar_zip[[#This Row],[Datum]])=12),1.1,IF(OR(MONTH(jaar_zip[[#This Row],[Datum]])=3,MONTH(jaar_zip[[#This Row],[Datum]])=10),1,0.8))*jaar_zip[[#This Row],[graaddagen]],"")</f>
        <v>18.920000000000002</v>
      </c>
      <c r="O3795" s="101">
        <f>IF(ISNUMBER(jaar_zip[[#This Row],[etmaaltemperatuur]]),IF(jaar_zip[[#This Row],[etmaaltemperatuur]]&gt;stookgrens,jaar_zip[[#This Row],[etmaaltemperatuur]]-stookgrens,0),"")</f>
        <v>0</v>
      </c>
    </row>
    <row r="3796" spans="1:15" x14ac:dyDescent="0.3">
      <c r="A3796">
        <v>377</v>
      </c>
      <c r="B3796">
        <v>20240113</v>
      </c>
      <c r="C3796">
        <v>3.8</v>
      </c>
      <c r="D3796">
        <v>1.9</v>
      </c>
      <c r="E3796">
        <v>49</v>
      </c>
      <c r="F3796">
        <v>-0.1</v>
      </c>
      <c r="H3796">
        <v>88</v>
      </c>
      <c r="I3796" s="101" t="s">
        <v>43</v>
      </c>
      <c r="J3796" s="1">
        <f>DATEVALUE(RIGHT(jaar_zip[[#This Row],[YYYYMMDD]],2)&amp;"-"&amp;MID(jaar_zip[[#This Row],[YYYYMMDD]],5,2)&amp;"-"&amp;LEFT(jaar_zip[[#This Row],[YYYYMMDD]],4))</f>
        <v>45304</v>
      </c>
      <c r="K3796" s="101" t="str">
        <f>IF(AND(VALUE(MONTH(jaar_zip[[#This Row],[Datum]]))=1,VALUE(WEEKNUM(jaar_zip[[#This Row],[Datum]],21))&gt;51),RIGHT(YEAR(jaar_zip[[#This Row],[Datum]])-1,2),RIGHT(YEAR(jaar_zip[[#This Row],[Datum]]),2))&amp;"-"&amp; TEXT(WEEKNUM(jaar_zip[[#This Row],[Datum]],21),"00")</f>
        <v>24-02</v>
      </c>
      <c r="L3796" s="101">
        <f>MONTH(jaar_zip[[#This Row],[Datum]])</f>
        <v>1</v>
      </c>
      <c r="M3796" s="101">
        <f>IF(ISNUMBER(jaar_zip[[#This Row],[etmaaltemperatuur]]),IF(jaar_zip[[#This Row],[etmaaltemperatuur]]&lt;stookgrens,stookgrens-jaar_zip[[#This Row],[etmaaltemperatuur]],0),"")</f>
        <v>16.100000000000001</v>
      </c>
      <c r="N3796" s="101">
        <f>IF(ISNUMBER(jaar_zip[[#This Row],[graaddagen]]),IF(OR(MONTH(jaar_zip[[#This Row],[Datum]])=1,MONTH(jaar_zip[[#This Row],[Datum]])=2,MONTH(jaar_zip[[#This Row],[Datum]])=11,MONTH(jaar_zip[[#This Row],[Datum]])=12),1.1,IF(OR(MONTH(jaar_zip[[#This Row],[Datum]])=3,MONTH(jaar_zip[[#This Row],[Datum]])=10),1,0.8))*jaar_zip[[#This Row],[graaddagen]],"")</f>
        <v>17.710000000000004</v>
      </c>
      <c r="O3796" s="101">
        <f>IF(ISNUMBER(jaar_zip[[#This Row],[etmaaltemperatuur]]),IF(jaar_zip[[#This Row],[etmaaltemperatuur]]&gt;stookgrens,jaar_zip[[#This Row],[etmaaltemperatuur]]-stookgrens,0),"")</f>
        <v>0</v>
      </c>
    </row>
    <row r="3797" spans="1:15" x14ac:dyDescent="0.3">
      <c r="A3797">
        <v>377</v>
      </c>
      <c r="B3797">
        <v>20240114</v>
      </c>
      <c r="C3797">
        <v>5.4</v>
      </c>
      <c r="D3797">
        <v>0.5</v>
      </c>
      <c r="E3797">
        <v>104</v>
      </c>
      <c r="F3797">
        <v>1.9</v>
      </c>
      <c r="H3797">
        <v>92</v>
      </c>
      <c r="I3797" s="101" t="s">
        <v>43</v>
      </c>
      <c r="J3797" s="1">
        <f>DATEVALUE(RIGHT(jaar_zip[[#This Row],[YYYYMMDD]],2)&amp;"-"&amp;MID(jaar_zip[[#This Row],[YYYYMMDD]],5,2)&amp;"-"&amp;LEFT(jaar_zip[[#This Row],[YYYYMMDD]],4))</f>
        <v>45305</v>
      </c>
      <c r="K3797" s="101" t="str">
        <f>IF(AND(VALUE(MONTH(jaar_zip[[#This Row],[Datum]]))=1,VALUE(WEEKNUM(jaar_zip[[#This Row],[Datum]],21))&gt;51),RIGHT(YEAR(jaar_zip[[#This Row],[Datum]])-1,2),RIGHT(YEAR(jaar_zip[[#This Row],[Datum]]),2))&amp;"-"&amp; TEXT(WEEKNUM(jaar_zip[[#This Row],[Datum]],21),"00")</f>
        <v>24-02</v>
      </c>
      <c r="L3797" s="101">
        <f>MONTH(jaar_zip[[#This Row],[Datum]])</f>
        <v>1</v>
      </c>
      <c r="M3797" s="101">
        <f>IF(ISNUMBER(jaar_zip[[#This Row],[etmaaltemperatuur]]),IF(jaar_zip[[#This Row],[etmaaltemperatuur]]&lt;stookgrens,stookgrens-jaar_zip[[#This Row],[etmaaltemperatuur]],0),"")</f>
        <v>17.5</v>
      </c>
      <c r="N3797" s="101">
        <f>IF(ISNUMBER(jaar_zip[[#This Row],[graaddagen]]),IF(OR(MONTH(jaar_zip[[#This Row],[Datum]])=1,MONTH(jaar_zip[[#This Row],[Datum]])=2,MONTH(jaar_zip[[#This Row],[Datum]])=11,MONTH(jaar_zip[[#This Row],[Datum]])=12),1.1,IF(OR(MONTH(jaar_zip[[#This Row],[Datum]])=3,MONTH(jaar_zip[[#This Row],[Datum]])=10),1,0.8))*jaar_zip[[#This Row],[graaddagen]],"")</f>
        <v>19.25</v>
      </c>
      <c r="O3797" s="101">
        <f>IF(ISNUMBER(jaar_zip[[#This Row],[etmaaltemperatuur]]),IF(jaar_zip[[#This Row],[etmaaltemperatuur]]&gt;stookgrens,jaar_zip[[#This Row],[etmaaltemperatuur]]-stookgrens,0),"")</f>
        <v>0</v>
      </c>
    </row>
    <row r="3798" spans="1:15" x14ac:dyDescent="0.3">
      <c r="A3798">
        <v>377</v>
      </c>
      <c r="B3798">
        <v>20240115</v>
      </c>
      <c r="C3798">
        <v>5.3</v>
      </c>
      <c r="D3798">
        <v>0.7</v>
      </c>
      <c r="E3798">
        <v>214</v>
      </c>
      <c r="F3798">
        <v>4.4000000000000004</v>
      </c>
      <c r="H3798">
        <v>92</v>
      </c>
      <c r="I3798" s="101" t="s">
        <v>43</v>
      </c>
      <c r="J3798" s="1">
        <f>DATEVALUE(RIGHT(jaar_zip[[#This Row],[YYYYMMDD]],2)&amp;"-"&amp;MID(jaar_zip[[#This Row],[YYYYMMDD]],5,2)&amp;"-"&amp;LEFT(jaar_zip[[#This Row],[YYYYMMDD]],4))</f>
        <v>45306</v>
      </c>
      <c r="K3798" s="101" t="str">
        <f>IF(AND(VALUE(MONTH(jaar_zip[[#This Row],[Datum]]))=1,VALUE(WEEKNUM(jaar_zip[[#This Row],[Datum]],21))&gt;51),RIGHT(YEAR(jaar_zip[[#This Row],[Datum]])-1,2),RIGHT(YEAR(jaar_zip[[#This Row],[Datum]]),2))&amp;"-"&amp; TEXT(WEEKNUM(jaar_zip[[#This Row],[Datum]],21),"00")</f>
        <v>24-03</v>
      </c>
      <c r="L3798" s="101">
        <f>MONTH(jaar_zip[[#This Row],[Datum]])</f>
        <v>1</v>
      </c>
      <c r="M3798" s="101">
        <f>IF(ISNUMBER(jaar_zip[[#This Row],[etmaaltemperatuur]]),IF(jaar_zip[[#This Row],[etmaaltemperatuur]]&lt;stookgrens,stookgrens-jaar_zip[[#This Row],[etmaaltemperatuur]],0),"")</f>
        <v>17.3</v>
      </c>
      <c r="N3798" s="101">
        <f>IF(ISNUMBER(jaar_zip[[#This Row],[graaddagen]]),IF(OR(MONTH(jaar_zip[[#This Row],[Datum]])=1,MONTH(jaar_zip[[#This Row],[Datum]])=2,MONTH(jaar_zip[[#This Row],[Datum]])=11,MONTH(jaar_zip[[#This Row],[Datum]])=12),1.1,IF(OR(MONTH(jaar_zip[[#This Row],[Datum]])=3,MONTH(jaar_zip[[#This Row],[Datum]])=10),1,0.8))*jaar_zip[[#This Row],[graaddagen]],"")</f>
        <v>19.03</v>
      </c>
      <c r="O3798" s="101">
        <f>IF(ISNUMBER(jaar_zip[[#This Row],[etmaaltemperatuur]]),IF(jaar_zip[[#This Row],[etmaaltemperatuur]]&gt;stookgrens,jaar_zip[[#This Row],[etmaaltemperatuur]]-stookgrens,0),"")</f>
        <v>0</v>
      </c>
    </row>
    <row r="3799" spans="1:15" x14ac:dyDescent="0.3">
      <c r="A3799">
        <v>377</v>
      </c>
      <c r="B3799">
        <v>20240116</v>
      </c>
      <c r="C3799">
        <v>3.8</v>
      </c>
      <c r="D3799">
        <v>-1.7</v>
      </c>
      <c r="E3799">
        <v>505</v>
      </c>
      <c r="F3799">
        <v>1</v>
      </c>
      <c r="H3799">
        <v>83</v>
      </c>
      <c r="I3799" s="101" t="s">
        <v>43</v>
      </c>
      <c r="J3799" s="1">
        <f>DATEVALUE(RIGHT(jaar_zip[[#This Row],[YYYYMMDD]],2)&amp;"-"&amp;MID(jaar_zip[[#This Row],[YYYYMMDD]],5,2)&amp;"-"&amp;LEFT(jaar_zip[[#This Row],[YYYYMMDD]],4))</f>
        <v>45307</v>
      </c>
      <c r="K3799" s="101" t="str">
        <f>IF(AND(VALUE(MONTH(jaar_zip[[#This Row],[Datum]]))=1,VALUE(WEEKNUM(jaar_zip[[#This Row],[Datum]],21))&gt;51),RIGHT(YEAR(jaar_zip[[#This Row],[Datum]])-1,2),RIGHT(YEAR(jaar_zip[[#This Row],[Datum]]),2))&amp;"-"&amp; TEXT(WEEKNUM(jaar_zip[[#This Row],[Datum]],21),"00")</f>
        <v>24-03</v>
      </c>
      <c r="L3799" s="101">
        <f>MONTH(jaar_zip[[#This Row],[Datum]])</f>
        <v>1</v>
      </c>
      <c r="M3799" s="101">
        <f>IF(ISNUMBER(jaar_zip[[#This Row],[etmaaltemperatuur]]),IF(jaar_zip[[#This Row],[etmaaltemperatuur]]&lt;stookgrens,stookgrens-jaar_zip[[#This Row],[etmaaltemperatuur]],0),"")</f>
        <v>19.7</v>
      </c>
      <c r="N3799" s="101">
        <f>IF(ISNUMBER(jaar_zip[[#This Row],[graaddagen]]),IF(OR(MONTH(jaar_zip[[#This Row],[Datum]])=1,MONTH(jaar_zip[[#This Row],[Datum]])=2,MONTH(jaar_zip[[#This Row],[Datum]])=11,MONTH(jaar_zip[[#This Row],[Datum]])=12),1.1,IF(OR(MONTH(jaar_zip[[#This Row],[Datum]])=3,MONTH(jaar_zip[[#This Row],[Datum]])=10),1,0.8))*jaar_zip[[#This Row],[graaddagen]],"")</f>
        <v>21.67</v>
      </c>
      <c r="O3799" s="101">
        <f>IF(ISNUMBER(jaar_zip[[#This Row],[etmaaltemperatuur]]),IF(jaar_zip[[#This Row],[etmaaltemperatuur]]&gt;stookgrens,jaar_zip[[#This Row],[etmaaltemperatuur]]-stookgrens,0),"")</f>
        <v>0</v>
      </c>
    </row>
    <row r="3800" spans="1:15" x14ac:dyDescent="0.3">
      <c r="A3800">
        <v>377</v>
      </c>
      <c r="B3800">
        <v>20240117</v>
      </c>
      <c r="C3800">
        <v>1.5</v>
      </c>
      <c r="D3800">
        <v>-3.1</v>
      </c>
      <c r="E3800">
        <v>111</v>
      </c>
      <c r="F3800">
        <v>3.7</v>
      </c>
      <c r="H3800">
        <v>89</v>
      </c>
      <c r="I3800" s="101" t="s">
        <v>43</v>
      </c>
      <c r="J3800" s="1">
        <f>DATEVALUE(RIGHT(jaar_zip[[#This Row],[YYYYMMDD]],2)&amp;"-"&amp;MID(jaar_zip[[#This Row],[YYYYMMDD]],5,2)&amp;"-"&amp;LEFT(jaar_zip[[#This Row],[YYYYMMDD]],4))</f>
        <v>45308</v>
      </c>
      <c r="K3800" s="101" t="str">
        <f>IF(AND(VALUE(MONTH(jaar_zip[[#This Row],[Datum]]))=1,VALUE(WEEKNUM(jaar_zip[[#This Row],[Datum]],21))&gt;51),RIGHT(YEAR(jaar_zip[[#This Row],[Datum]])-1,2),RIGHT(YEAR(jaar_zip[[#This Row],[Datum]]),2))&amp;"-"&amp; TEXT(WEEKNUM(jaar_zip[[#This Row],[Datum]],21),"00")</f>
        <v>24-03</v>
      </c>
      <c r="L3800" s="101">
        <f>MONTH(jaar_zip[[#This Row],[Datum]])</f>
        <v>1</v>
      </c>
      <c r="M3800" s="101">
        <f>IF(ISNUMBER(jaar_zip[[#This Row],[etmaaltemperatuur]]),IF(jaar_zip[[#This Row],[etmaaltemperatuur]]&lt;stookgrens,stookgrens-jaar_zip[[#This Row],[etmaaltemperatuur]],0),"")</f>
        <v>21.1</v>
      </c>
      <c r="N3800" s="101">
        <f>IF(ISNUMBER(jaar_zip[[#This Row],[graaddagen]]),IF(OR(MONTH(jaar_zip[[#This Row],[Datum]])=1,MONTH(jaar_zip[[#This Row],[Datum]])=2,MONTH(jaar_zip[[#This Row],[Datum]])=11,MONTH(jaar_zip[[#This Row],[Datum]])=12),1.1,IF(OR(MONTH(jaar_zip[[#This Row],[Datum]])=3,MONTH(jaar_zip[[#This Row],[Datum]])=10),1,0.8))*jaar_zip[[#This Row],[graaddagen]],"")</f>
        <v>23.210000000000004</v>
      </c>
      <c r="O3800" s="101">
        <f>IF(ISNUMBER(jaar_zip[[#This Row],[etmaaltemperatuur]]),IF(jaar_zip[[#This Row],[etmaaltemperatuur]]&gt;stookgrens,jaar_zip[[#This Row],[etmaaltemperatuur]]-stookgrens,0),"")</f>
        <v>0</v>
      </c>
    </row>
    <row r="3801" spans="1:15" x14ac:dyDescent="0.3">
      <c r="A3801">
        <v>377</v>
      </c>
      <c r="B3801">
        <v>20240118</v>
      </c>
      <c r="C3801">
        <v>2.1</v>
      </c>
      <c r="D3801">
        <v>-2.7</v>
      </c>
      <c r="E3801">
        <v>567</v>
      </c>
      <c r="F3801">
        <v>0</v>
      </c>
      <c r="H3801">
        <v>89</v>
      </c>
      <c r="I3801" s="101" t="s">
        <v>43</v>
      </c>
      <c r="J3801" s="1">
        <f>DATEVALUE(RIGHT(jaar_zip[[#This Row],[YYYYMMDD]],2)&amp;"-"&amp;MID(jaar_zip[[#This Row],[YYYYMMDD]],5,2)&amp;"-"&amp;LEFT(jaar_zip[[#This Row],[YYYYMMDD]],4))</f>
        <v>45309</v>
      </c>
      <c r="K3801" s="101" t="str">
        <f>IF(AND(VALUE(MONTH(jaar_zip[[#This Row],[Datum]]))=1,VALUE(WEEKNUM(jaar_zip[[#This Row],[Datum]],21))&gt;51),RIGHT(YEAR(jaar_zip[[#This Row],[Datum]])-1,2),RIGHT(YEAR(jaar_zip[[#This Row],[Datum]]),2))&amp;"-"&amp; TEXT(WEEKNUM(jaar_zip[[#This Row],[Datum]],21),"00")</f>
        <v>24-03</v>
      </c>
      <c r="L3801" s="101">
        <f>MONTH(jaar_zip[[#This Row],[Datum]])</f>
        <v>1</v>
      </c>
      <c r="M3801" s="101">
        <f>IF(ISNUMBER(jaar_zip[[#This Row],[etmaaltemperatuur]]),IF(jaar_zip[[#This Row],[etmaaltemperatuur]]&lt;stookgrens,stookgrens-jaar_zip[[#This Row],[etmaaltemperatuur]],0),"")</f>
        <v>20.7</v>
      </c>
      <c r="N3801" s="101">
        <f>IF(ISNUMBER(jaar_zip[[#This Row],[graaddagen]]),IF(OR(MONTH(jaar_zip[[#This Row],[Datum]])=1,MONTH(jaar_zip[[#This Row],[Datum]])=2,MONTH(jaar_zip[[#This Row],[Datum]])=11,MONTH(jaar_zip[[#This Row],[Datum]])=12),1.1,IF(OR(MONTH(jaar_zip[[#This Row],[Datum]])=3,MONTH(jaar_zip[[#This Row],[Datum]])=10),1,0.8))*jaar_zip[[#This Row],[graaddagen]],"")</f>
        <v>22.77</v>
      </c>
      <c r="O3801" s="101">
        <f>IF(ISNUMBER(jaar_zip[[#This Row],[etmaaltemperatuur]]),IF(jaar_zip[[#This Row],[etmaaltemperatuur]]&gt;stookgrens,jaar_zip[[#This Row],[etmaaltemperatuur]]-stookgrens,0),"")</f>
        <v>0</v>
      </c>
    </row>
    <row r="3802" spans="1:15" x14ac:dyDescent="0.3">
      <c r="A3802">
        <v>377</v>
      </c>
      <c r="B3802">
        <v>20240119</v>
      </c>
      <c r="C3802">
        <v>3.6</v>
      </c>
      <c r="D3802">
        <v>-1.8</v>
      </c>
      <c r="E3802">
        <v>565</v>
      </c>
      <c r="F3802">
        <v>0</v>
      </c>
      <c r="H3802">
        <v>91</v>
      </c>
      <c r="I3802" s="101" t="s">
        <v>43</v>
      </c>
      <c r="J3802" s="1">
        <f>DATEVALUE(RIGHT(jaar_zip[[#This Row],[YYYYMMDD]],2)&amp;"-"&amp;MID(jaar_zip[[#This Row],[YYYYMMDD]],5,2)&amp;"-"&amp;LEFT(jaar_zip[[#This Row],[YYYYMMDD]],4))</f>
        <v>45310</v>
      </c>
      <c r="K3802" s="101" t="str">
        <f>IF(AND(VALUE(MONTH(jaar_zip[[#This Row],[Datum]]))=1,VALUE(WEEKNUM(jaar_zip[[#This Row],[Datum]],21))&gt;51),RIGHT(YEAR(jaar_zip[[#This Row],[Datum]])-1,2),RIGHT(YEAR(jaar_zip[[#This Row],[Datum]]),2))&amp;"-"&amp; TEXT(WEEKNUM(jaar_zip[[#This Row],[Datum]],21),"00")</f>
        <v>24-03</v>
      </c>
      <c r="L3802" s="101">
        <f>MONTH(jaar_zip[[#This Row],[Datum]])</f>
        <v>1</v>
      </c>
      <c r="M3802" s="101">
        <f>IF(ISNUMBER(jaar_zip[[#This Row],[etmaaltemperatuur]]),IF(jaar_zip[[#This Row],[etmaaltemperatuur]]&lt;stookgrens,stookgrens-jaar_zip[[#This Row],[etmaaltemperatuur]],0),"")</f>
        <v>19.8</v>
      </c>
      <c r="N3802" s="101">
        <f>IF(ISNUMBER(jaar_zip[[#This Row],[graaddagen]]),IF(OR(MONTH(jaar_zip[[#This Row],[Datum]])=1,MONTH(jaar_zip[[#This Row],[Datum]])=2,MONTH(jaar_zip[[#This Row],[Datum]])=11,MONTH(jaar_zip[[#This Row],[Datum]])=12),1.1,IF(OR(MONTH(jaar_zip[[#This Row],[Datum]])=3,MONTH(jaar_zip[[#This Row],[Datum]])=10),1,0.8))*jaar_zip[[#This Row],[graaddagen]],"")</f>
        <v>21.78</v>
      </c>
      <c r="O3802" s="101">
        <f>IF(ISNUMBER(jaar_zip[[#This Row],[etmaaltemperatuur]]),IF(jaar_zip[[#This Row],[etmaaltemperatuur]]&gt;stookgrens,jaar_zip[[#This Row],[etmaaltemperatuur]]-stookgrens,0),"")</f>
        <v>0</v>
      </c>
    </row>
    <row r="3803" spans="1:15" x14ac:dyDescent="0.3">
      <c r="A3803">
        <v>377</v>
      </c>
      <c r="B3803">
        <v>20240120</v>
      </c>
      <c r="C3803">
        <v>3.5</v>
      </c>
      <c r="D3803">
        <v>-2.1</v>
      </c>
      <c r="E3803">
        <v>519</v>
      </c>
      <c r="F3803">
        <v>0</v>
      </c>
      <c r="H3803">
        <v>81</v>
      </c>
      <c r="I3803" s="101" t="s">
        <v>43</v>
      </c>
      <c r="J3803" s="1">
        <f>DATEVALUE(RIGHT(jaar_zip[[#This Row],[YYYYMMDD]],2)&amp;"-"&amp;MID(jaar_zip[[#This Row],[YYYYMMDD]],5,2)&amp;"-"&amp;LEFT(jaar_zip[[#This Row],[YYYYMMDD]],4))</f>
        <v>45311</v>
      </c>
      <c r="K3803" s="101" t="str">
        <f>IF(AND(VALUE(MONTH(jaar_zip[[#This Row],[Datum]]))=1,VALUE(WEEKNUM(jaar_zip[[#This Row],[Datum]],21))&gt;51),RIGHT(YEAR(jaar_zip[[#This Row],[Datum]])-1,2),RIGHT(YEAR(jaar_zip[[#This Row],[Datum]]),2))&amp;"-"&amp; TEXT(WEEKNUM(jaar_zip[[#This Row],[Datum]],21),"00")</f>
        <v>24-03</v>
      </c>
      <c r="L3803" s="101">
        <f>MONTH(jaar_zip[[#This Row],[Datum]])</f>
        <v>1</v>
      </c>
      <c r="M3803" s="101">
        <f>IF(ISNUMBER(jaar_zip[[#This Row],[etmaaltemperatuur]]),IF(jaar_zip[[#This Row],[etmaaltemperatuur]]&lt;stookgrens,stookgrens-jaar_zip[[#This Row],[etmaaltemperatuur]],0),"")</f>
        <v>20.100000000000001</v>
      </c>
      <c r="N3803" s="101">
        <f>IF(ISNUMBER(jaar_zip[[#This Row],[graaddagen]]),IF(OR(MONTH(jaar_zip[[#This Row],[Datum]])=1,MONTH(jaar_zip[[#This Row],[Datum]])=2,MONTH(jaar_zip[[#This Row],[Datum]])=11,MONTH(jaar_zip[[#This Row],[Datum]])=12),1.1,IF(OR(MONTH(jaar_zip[[#This Row],[Datum]])=3,MONTH(jaar_zip[[#This Row],[Datum]])=10),1,0.8))*jaar_zip[[#This Row],[graaddagen]],"")</f>
        <v>22.110000000000003</v>
      </c>
      <c r="O3803" s="101">
        <f>IF(ISNUMBER(jaar_zip[[#This Row],[etmaaltemperatuur]]),IF(jaar_zip[[#This Row],[etmaaltemperatuur]]&gt;stookgrens,jaar_zip[[#This Row],[etmaaltemperatuur]]-stookgrens,0),"")</f>
        <v>0</v>
      </c>
    </row>
    <row r="3804" spans="1:15" x14ac:dyDescent="0.3">
      <c r="A3804">
        <v>377</v>
      </c>
      <c r="B3804">
        <v>20240121</v>
      </c>
      <c r="C3804">
        <v>6.8</v>
      </c>
      <c r="D3804">
        <v>3</v>
      </c>
      <c r="E3804">
        <v>318</v>
      </c>
      <c r="F3804">
        <v>0</v>
      </c>
      <c r="H3804">
        <v>72</v>
      </c>
      <c r="I3804" s="101" t="s">
        <v>43</v>
      </c>
      <c r="J3804" s="1">
        <f>DATEVALUE(RIGHT(jaar_zip[[#This Row],[YYYYMMDD]],2)&amp;"-"&amp;MID(jaar_zip[[#This Row],[YYYYMMDD]],5,2)&amp;"-"&amp;LEFT(jaar_zip[[#This Row],[YYYYMMDD]],4))</f>
        <v>45312</v>
      </c>
      <c r="K3804" s="101" t="str">
        <f>IF(AND(VALUE(MONTH(jaar_zip[[#This Row],[Datum]]))=1,VALUE(WEEKNUM(jaar_zip[[#This Row],[Datum]],21))&gt;51),RIGHT(YEAR(jaar_zip[[#This Row],[Datum]])-1,2),RIGHT(YEAR(jaar_zip[[#This Row],[Datum]]),2))&amp;"-"&amp; TEXT(WEEKNUM(jaar_zip[[#This Row],[Datum]],21),"00")</f>
        <v>24-03</v>
      </c>
      <c r="L3804" s="101">
        <f>MONTH(jaar_zip[[#This Row],[Datum]])</f>
        <v>1</v>
      </c>
      <c r="M3804" s="101">
        <f>IF(ISNUMBER(jaar_zip[[#This Row],[etmaaltemperatuur]]),IF(jaar_zip[[#This Row],[etmaaltemperatuur]]&lt;stookgrens,stookgrens-jaar_zip[[#This Row],[etmaaltemperatuur]],0),"")</f>
        <v>15</v>
      </c>
      <c r="N3804" s="101">
        <f>IF(ISNUMBER(jaar_zip[[#This Row],[graaddagen]]),IF(OR(MONTH(jaar_zip[[#This Row],[Datum]])=1,MONTH(jaar_zip[[#This Row],[Datum]])=2,MONTH(jaar_zip[[#This Row],[Datum]])=11,MONTH(jaar_zip[[#This Row],[Datum]])=12),1.1,IF(OR(MONTH(jaar_zip[[#This Row],[Datum]])=3,MONTH(jaar_zip[[#This Row],[Datum]])=10),1,0.8))*jaar_zip[[#This Row],[graaddagen]],"")</f>
        <v>16.5</v>
      </c>
      <c r="O3804" s="101">
        <f>IF(ISNUMBER(jaar_zip[[#This Row],[etmaaltemperatuur]]),IF(jaar_zip[[#This Row],[etmaaltemperatuur]]&gt;stookgrens,jaar_zip[[#This Row],[etmaaltemperatuur]]-stookgrens,0),"")</f>
        <v>0</v>
      </c>
    </row>
    <row r="3805" spans="1:15" x14ac:dyDescent="0.3">
      <c r="A3805">
        <v>377</v>
      </c>
      <c r="B3805">
        <v>20240122</v>
      </c>
      <c r="C3805">
        <v>9.5</v>
      </c>
      <c r="D3805">
        <v>10.1</v>
      </c>
      <c r="E3805">
        <v>287</v>
      </c>
      <c r="F3805">
        <v>4.2</v>
      </c>
      <c r="H3805">
        <v>76</v>
      </c>
      <c r="I3805" s="101" t="s">
        <v>43</v>
      </c>
      <c r="J3805" s="1">
        <f>DATEVALUE(RIGHT(jaar_zip[[#This Row],[YYYYMMDD]],2)&amp;"-"&amp;MID(jaar_zip[[#This Row],[YYYYMMDD]],5,2)&amp;"-"&amp;LEFT(jaar_zip[[#This Row],[YYYYMMDD]],4))</f>
        <v>45313</v>
      </c>
      <c r="K3805" s="101" t="str">
        <f>IF(AND(VALUE(MONTH(jaar_zip[[#This Row],[Datum]]))=1,VALUE(WEEKNUM(jaar_zip[[#This Row],[Datum]],21))&gt;51),RIGHT(YEAR(jaar_zip[[#This Row],[Datum]])-1,2),RIGHT(YEAR(jaar_zip[[#This Row],[Datum]]),2))&amp;"-"&amp; TEXT(WEEKNUM(jaar_zip[[#This Row],[Datum]],21),"00")</f>
        <v>24-04</v>
      </c>
      <c r="L3805" s="101">
        <f>MONTH(jaar_zip[[#This Row],[Datum]])</f>
        <v>1</v>
      </c>
      <c r="M3805" s="101">
        <f>IF(ISNUMBER(jaar_zip[[#This Row],[etmaaltemperatuur]]),IF(jaar_zip[[#This Row],[etmaaltemperatuur]]&lt;stookgrens,stookgrens-jaar_zip[[#This Row],[etmaaltemperatuur]],0),"")</f>
        <v>7.9</v>
      </c>
      <c r="N3805" s="101">
        <f>IF(ISNUMBER(jaar_zip[[#This Row],[graaddagen]]),IF(OR(MONTH(jaar_zip[[#This Row],[Datum]])=1,MONTH(jaar_zip[[#This Row],[Datum]])=2,MONTH(jaar_zip[[#This Row],[Datum]])=11,MONTH(jaar_zip[[#This Row],[Datum]])=12),1.1,IF(OR(MONTH(jaar_zip[[#This Row],[Datum]])=3,MONTH(jaar_zip[[#This Row],[Datum]])=10),1,0.8))*jaar_zip[[#This Row],[graaddagen]],"")</f>
        <v>8.6900000000000013</v>
      </c>
      <c r="O3805" s="101">
        <f>IF(ISNUMBER(jaar_zip[[#This Row],[etmaaltemperatuur]]),IF(jaar_zip[[#This Row],[etmaaltemperatuur]]&gt;stookgrens,jaar_zip[[#This Row],[etmaaltemperatuur]]-stookgrens,0),"")</f>
        <v>0</v>
      </c>
    </row>
    <row r="3806" spans="1:15" x14ac:dyDescent="0.3">
      <c r="A3806">
        <v>377</v>
      </c>
      <c r="B3806">
        <v>20240123</v>
      </c>
      <c r="C3806">
        <v>7.2</v>
      </c>
      <c r="D3806">
        <v>8.1999999999999993</v>
      </c>
      <c r="E3806">
        <v>340</v>
      </c>
      <c r="F3806">
        <v>1.2</v>
      </c>
      <c r="H3806">
        <v>81</v>
      </c>
      <c r="I3806" s="101" t="s">
        <v>43</v>
      </c>
      <c r="J3806" s="1">
        <f>DATEVALUE(RIGHT(jaar_zip[[#This Row],[YYYYMMDD]],2)&amp;"-"&amp;MID(jaar_zip[[#This Row],[YYYYMMDD]],5,2)&amp;"-"&amp;LEFT(jaar_zip[[#This Row],[YYYYMMDD]],4))</f>
        <v>45314</v>
      </c>
      <c r="K3806" s="101" t="str">
        <f>IF(AND(VALUE(MONTH(jaar_zip[[#This Row],[Datum]]))=1,VALUE(WEEKNUM(jaar_zip[[#This Row],[Datum]],21))&gt;51),RIGHT(YEAR(jaar_zip[[#This Row],[Datum]])-1,2),RIGHT(YEAR(jaar_zip[[#This Row],[Datum]]),2))&amp;"-"&amp; TEXT(WEEKNUM(jaar_zip[[#This Row],[Datum]],21),"00")</f>
        <v>24-04</v>
      </c>
      <c r="L3806" s="101">
        <f>MONTH(jaar_zip[[#This Row],[Datum]])</f>
        <v>1</v>
      </c>
      <c r="M3806" s="101">
        <f>IF(ISNUMBER(jaar_zip[[#This Row],[etmaaltemperatuur]]),IF(jaar_zip[[#This Row],[etmaaltemperatuur]]&lt;stookgrens,stookgrens-jaar_zip[[#This Row],[etmaaltemperatuur]],0),"")</f>
        <v>9.8000000000000007</v>
      </c>
      <c r="N3806" s="101">
        <f>IF(ISNUMBER(jaar_zip[[#This Row],[graaddagen]]),IF(OR(MONTH(jaar_zip[[#This Row],[Datum]])=1,MONTH(jaar_zip[[#This Row],[Datum]])=2,MONTH(jaar_zip[[#This Row],[Datum]])=11,MONTH(jaar_zip[[#This Row],[Datum]])=12),1.1,IF(OR(MONTH(jaar_zip[[#This Row],[Datum]])=3,MONTH(jaar_zip[[#This Row],[Datum]])=10),1,0.8))*jaar_zip[[#This Row],[graaddagen]],"")</f>
        <v>10.780000000000001</v>
      </c>
      <c r="O3806" s="101">
        <f>IF(ISNUMBER(jaar_zip[[#This Row],[etmaaltemperatuur]]),IF(jaar_zip[[#This Row],[etmaaltemperatuur]]&gt;stookgrens,jaar_zip[[#This Row],[etmaaltemperatuur]]-stookgrens,0),"")</f>
        <v>0</v>
      </c>
    </row>
    <row r="3807" spans="1:15" x14ac:dyDescent="0.3">
      <c r="A3807">
        <v>377</v>
      </c>
      <c r="B3807">
        <v>20240124</v>
      </c>
      <c r="C3807">
        <v>8</v>
      </c>
      <c r="D3807">
        <v>10.9</v>
      </c>
      <c r="E3807">
        <v>336</v>
      </c>
      <c r="F3807">
        <v>1.2</v>
      </c>
      <c r="H3807">
        <v>73</v>
      </c>
      <c r="I3807" s="101" t="s">
        <v>43</v>
      </c>
      <c r="J3807" s="1">
        <f>DATEVALUE(RIGHT(jaar_zip[[#This Row],[YYYYMMDD]],2)&amp;"-"&amp;MID(jaar_zip[[#This Row],[YYYYMMDD]],5,2)&amp;"-"&amp;LEFT(jaar_zip[[#This Row],[YYYYMMDD]],4))</f>
        <v>45315</v>
      </c>
      <c r="K3807" s="101" t="str">
        <f>IF(AND(VALUE(MONTH(jaar_zip[[#This Row],[Datum]]))=1,VALUE(WEEKNUM(jaar_zip[[#This Row],[Datum]],21))&gt;51),RIGHT(YEAR(jaar_zip[[#This Row],[Datum]])-1,2),RIGHT(YEAR(jaar_zip[[#This Row],[Datum]]),2))&amp;"-"&amp; TEXT(WEEKNUM(jaar_zip[[#This Row],[Datum]],21),"00")</f>
        <v>24-04</v>
      </c>
      <c r="L3807" s="101">
        <f>MONTH(jaar_zip[[#This Row],[Datum]])</f>
        <v>1</v>
      </c>
      <c r="M3807" s="101">
        <f>IF(ISNUMBER(jaar_zip[[#This Row],[etmaaltemperatuur]]),IF(jaar_zip[[#This Row],[etmaaltemperatuur]]&lt;stookgrens,stookgrens-jaar_zip[[#This Row],[etmaaltemperatuur]],0),"")</f>
        <v>7.1</v>
      </c>
      <c r="N3807" s="101">
        <f>IF(ISNUMBER(jaar_zip[[#This Row],[graaddagen]]),IF(OR(MONTH(jaar_zip[[#This Row],[Datum]])=1,MONTH(jaar_zip[[#This Row],[Datum]])=2,MONTH(jaar_zip[[#This Row],[Datum]])=11,MONTH(jaar_zip[[#This Row],[Datum]])=12),1.1,IF(OR(MONTH(jaar_zip[[#This Row],[Datum]])=3,MONTH(jaar_zip[[#This Row],[Datum]])=10),1,0.8))*jaar_zip[[#This Row],[graaddagen]],"")</f>
        <v>7.8100000000000005</v>
      </c>
      <c r="O3807" s="101">
        <f>IF(ISNUMBER(jaar_zip[[#This Row],[etmaaltemperatuur]]),IF(jaar_zip[[#This Row],[etmaaltemperatuur]]&gt;stookgrens,jaar_zip[[#This Row],[etmaaltemperatuur]]-stookgrens,0),"")</f>
        <v>0</v>
      </c>
    </row>
    <row r="3808" spans="1:15" x14ac:dyDescent="0.3">
      <c r="A3808">
        <v>377</v>
      </c>
      <c r="B3808">
        <v>20240125</v>
      </c>
      <c r="C3808">
        <v>3.1</v>
      </c>
      <c r="D3808">
        <v>7.2</v>
      </c>
      <c r="E3808">
        <v>309</v>
      </c>
      <c r="F3808">
        <v>1.9</v>
      </c>
      <c r="H3808">
        <v>94</v>
      </c>
      <c r="I3808" s="101" t="s">
        <v>43</v>
      </c>
      <c r="J3808" s="1">
        <f>DATEVALUE(RIGHT(jaar_zip[[#This Row],[YYYYMMDD]],2)&amp;"-"&amp;MID(jaar_zip[[#This Row],[YYYYMMDD]],5,2)&amp;"-"&amp;LEFT(jaar_zip[[#This Row],[YYYYMMDD]],4))</f>
        <v>45316</v>
      </c>
      <c r="K3808" s="101" t="str">
        <f>IF(AND(VALUE(MONTH(jaar_zip[[#This Row],[Datum]]))=1,VALUE(WEEKNUM(jaar_zip[[#This Row],[Datum]],21))&gt;51),RIGHT(YEAR(jaar_zip[[#This Row],[Datum]])-1,2),RIGHT(YEAR(jaar_zip[[#This Row],[Datum]]),2))&amp;"-"&amp; TEXT(WEEKNUM(jaar_zip[[#This Row],[Datum]],21),"00")</f>
        <v>24-04</v>
      </c>
      <c r="L3808" s="101">
        <f>MONTH(jaar_zip[[#This Row],[Datum]])</f>
        <v>1</v>
      </c>
      <c r="M3808" s="101">
        <f>IF(ISNUMBER(jaar_zip[[#This Row],[etmaaltemperatuur]]),IF(jaar_zip[[#This Row],[etmaaltemperatuur]]&lt;stookgrens,stookgrens-jaar_zip[[#This Row],[etmaaltemperatuur]],0),"")</f>
        <v>10.8</v>
      </c>
      <c r="N3808" s="101">
        <f>IF(ISNUMBER(jaar_zip[[#This Row],[graaddagen]]),IF(OR(MONTH(jaar_zip[[#This Row],[Datum]])=1,MONTH(jaar_zip[[#This Row],[Datum]])=2,MONTH(jaar_zip[[#This Row],[Datum]])=11,MONTH(jaar_zip[[#This Row],[Datum]])=12),1.1,IF(OR(MONTH(jaar_zip[[#This Row],[Datum]])=3,MONTH(jaar_zip[[#This Row],[Datum]])=10),1,0.8))*jaar_zip[[#This Row],[graaddagen]],"")</f>
        <v>11.880000000000003</v>
      </c>
      <c r="O3808" s="101">
        <f>IF(ISNUMBER(jaar_zip[[#This Row],[etmaaltemperatuur]]),IF(jaar_zip[[#This Row],[etmaaltemperatuur]]&gt;stookgrens,jaar_zip[[#This Row],[etmaaltemperatuur]]-stookgrens,0),"")</f>
        <v>0</v>
      </c>
    </row>
    <row r="3809" spans="1:15" x14ac:dyDescent="0.3">
      <c r="A3809">
        <v>377</v>
      </c>
      <c r="B3809">
        <v>20240126</v>
      </c>
      <c r="C3809">
        <v>5.8</v>
      </c>
      <c r="D3809">
        <v>7.7</v>
      </c>
      <c r="E3809">
        <v>415</v>
      </c>
      <c r="F3809">
        <v>2.8</v>
      </c>
      <c r="H3809">
        <v>81</v>
      </c>
      <c r="I3809" s="101" t="s">
        <v>43</v>
      </c>
      <c r="J3809" s="1">
        <f>DATEVALUE(RIGHT(jaar_zip[[#This Row],[YYYYMMDD]],2)&amp;"-"&amp;MID(jaar_zip[[#This Row],[YYYYMMDD]],5,2)&amp;"-"&amp;LEFT(jaar_zip[[#This Row],[YYYYMMDD]],4))</f>
        <v>45317</v>
      </c>
      <c r="K3809" s="101" t="str">
        <f>IF(AND(VALUE(MONTH(jaar_zip[[#This Row],[Datum]]))=1,VALUE(WEEKNUM(jaar_zip[[#This Row],[Datum]],21))&gt;51),RIGHT(YEAR(jaar_zip[[#This Row],[Datum]])-1,2),RIGHT(YEAR(jaar_zip[[#This Row],[Datum]]),2))&amp;"-"&amp; TEXT(WEEKNUM(jaar_zip[[#This Row],[Datum]],21),"00")</f>
        <v>24-04</v>
      </c>
      <c r="L3809" s="101">
        <f>MONTH(jaar_zip[[#This Row],[Datum]])</f>
        <v>1</v>
      </c>
      <c r="M3809" s="101">
        <f>IF(ISNUMBER(jaar_zip[[#This Row],[etmaaltemperatuur]]),IF(jaar_zip[[#This Row],[etmaaltemperatuur]]&lt;stookgrens,stookgrens-jaar_zip[[#This Row],[etmaaltemperatuur]],0),"")</f>
        <v>10.3</v>
      </c>
      <c r="N3809" s="101">
        <f>IF(ISNUMBER(jaar_zip[[#This Row],[graaddagen]]),IF(OR(MONTH(jaar_zip[[#This Row],[Datum]])=1,MONTH(jaar_zip[[#This Row],[Datum]])=2,MONTH(jaar_zip[[#This Row],[Datum]])=11,MONTH(jaar_zip[[#This Row],[Datum]])=12),1.1,IF(OR(MONTH(jaar_zip[[#This Row],[Datum]])=3,MONTH(jaar_zip[[#This Row],[Datum]])=10),1,0.8))*jaar_zip[[#This Row],[graaddagen]],"")</f>
        <v>11.330000000000002</v>
      </c>
      <c r="O3809" s="101">
        <f>IF(ISNUMBER(jaar_zip[[#This Row],[etmaaltemperatuur]]),IF(jaar_zip[[#This Row],[etmaaltemperatuur]]&gt;stookgrens,jaar_zip[[#This Row],[etmaaltemperatuur]]-stookgrens,0),"")</f>
        <v>0</v>
      </c>
    </row>
    <row r="3810" spans="1:15" x14ac:dyDescent="0.3">
      <c r="A3810">
        <v>377</v>
      </c>
      <c r="B3810">
        <v>20240127</v>
      </c>
      <c r="C3810">
        <v>2.1</v>
      </c>
      <c r="D3810">
        <v>1.8</v>
      </c>
      <c r="E3810">
        <v>562</v>
      </c>
      <c r="F3810">
        <v>0</v>
      </c>
      <c r="H3810">
        <v>85</v>
      </c>
      <c r="I3810" s="101" t="s">
        <v>43</v>
      </c>
      <c r="J3810" s="1">
        <f>DATEVALUE(RIGHT(jaar_zip[[#This Row],[YYYYMMDD]],2)&amp;"-"&amp;MID(jaar_zip[[#This Row],[YYYYMMDD]],5,2)&amp;"-"&amp;LEFT(jaar_zip[[#This Row],[YYYYMMDD]],4))</f>
        <v>45318</v>
      </c>
      <c r="K3810" s="101" t="str">
        <f>IF(AND(VALUE(MONTH(jaar_zip[[#This Row],[Datum]]))=1,VALUE(WEEKNUM(jaar_zip[[#This Row],[Datum]],21))&gt;51),RIGHT(YEAR(jaar_zip[[#This Row],[Datum]])-1,2),RIGHT(YEAR(jaar_zip[[#This Row],[Datum]]),2))&amp;"-"&amp; TEXT(WEEKNUM(jaar_zip[[#This Row],[Datum]],21),"00")</f>
        <v>24-04</v>
      </c>
      <c r="L3810" s="101">
        <f>MONTH(jaar_zip[[#This Row],[Datum]])</f>
        <v>1</v>
      </c>
      <c r="M3810" s="101">
        <f>IF(ISNUMBER(jaar_zip[[#This Row],[etmaaltemperatuur]]),IF(jaar_zip[[#This Row],[etmaaltemperatuur]]&lt;stookgrens,stookgrens-jaar_zip[[#This Row],[etmaaltemperatuur]],0),"")</f>
        <v>16.2</v>
      </c>
      <c r="N3810" s="101">
        <f>IF(ISNUMBER(jaar_zip[[#This Row],[graaddagen]]),IF(OR(MONTH(jaar_zip[[#This Row],[Datum]])=1,MONTH(jaar_zip[[#This Row],[Datum]])=2,MONTH(jaar_zip[[#This Row],[Datum]])=11,MONTH(jaar_zip[[#This Row],[Datum]])=12),1.1,IF(OR(MONTH(jaar_zip[[#This Row],[Datum]])=3,MONTH(jaar_zip[[#This Row],[Datum]])=10),1,0.8))*jaar_zip[[#This Row],[graaddagen]],"")</f>
        <v>17.82</v>
      </c>
      <c r="O3810" s="101">
        <f>IF(ISNUMBER(jaar_zip[[#This Row],[etmaaltemperatuur]]),IF(jaar_zip[[#This Row],[etmaaltemperatuur]]&gt;stookgrens,jaar_zip[[#This Row],[etmaaltemperatuur]]-stookgrens,0),"")</f>
        <v>0</v>
      </c>
    </row>
    <row r="3811" spans="1:15" x14ac:dyDescent="0.3">
      <c r="A3811">
        <v>377</v>
      </c>
      <c r="B3811">
        <v>20240128</v>
      </c>
      <c r="C3811">
        <v>1.8</v>
      </c>
      <c r="D3811">
        <v>2.7</v>
      </c>
      <c r="E3811">
        <v>650</v>
      </c>
      <c r="F3811">
        <v>0</v>
      </c>
      <c r="H3811">
        <v>80</v>
      </c>
      <c r="I3811" s="101" t="s">
        <v>43</v>
      </c>
      <c r="J3811" s="1">
        <f>DATEVALUE(RIGHT(jaar_zip[[#This Row],[YYYYMMDD]],2)&amp;"-"&amp;MID(jaar_zip[[#This Row],[YYYYMMDD]],5,2)&amp;"-"&amp;LEFT(jaar_zip[[#This Row],[YYYYMMDD]],4))</f>
        <v>45319</v>
      </c>
      <c r="K3811" s="101" t="str">
        <f>IF(AND(VALUE(MONTH(jaar_zip[[#This Row],[Datum]]))=1,VALUE(WEEKNUM(jaar_zip[[#This Row],[Datum]],21))&gt;51),RIGHT(YEAR(jaar_zip[[#This Row],[Datum]])-1,2),RIGHT(YEAR(jaar_zip[[#This Row],[Datum]]),2))&amp;"-"&amp; TEXT(WEEKNUM(jaar_zip[[#This Row],[Datum]],21),"00")</f>
        <v>24-04</v>
      </c>
      <c r="L3811" s="101">
        <f>MONTH(jaar_zip[[#This Row],[Datum]])</f>
        <v>1</v>
      </c>
      <c r="M3811" s="101">
        <f>IF(ISNUMBER(jaar_zip[[#This Row],[etmaaltemperatuur]]),IF(jaar_zip[[#This Row],[etmaaltemperatuur]]&lt;stookgrens,stookgrens-jaar_zip[[#This Row],[etmaaltemperatuur]],0),"")</f>
        <v>15.3</v>
      </c>
      <c r="N3811" s="101">
        <f>IF(ISNUMBER(jaar_zip[[#This Row],[graaddagen]]),IF(OR(MONTH(jaar_zip[[#This Row],[Datum]])=1,MONTH(jaar_zip[[#This Row],[Datum]])=2,MONTH(jaar_zip[[#This Row],[Datum]])=11,MONTH(jaar_zip[[#This Row],[Datum]])=12),1.1,IF(OR(MONTH(jaar_zip[[#This Row],[Datum]])=3,MONTH(jaar_zip[[#This Row],[Datum]])=10),1,0.8))*jaar_zip[[#This Row],[graaddagen]],"")</f>
        <v>16.830000000000002</v>
      </c>
      <c r="O3811" s="101">
        <f>IF(ISNUMBER(jaar_zip[[#This Row],[etmaaltemperatuur]]),IF(jaar_zip[[#This Row],[etmaaltemperatuur]]&gt;stookgrens,jaar_zip[[#This Row],[etmaaltemperatuur]]-stookgrens,0),"")</f>
        <v>0</v>
      </c>
    </row>
    <row r="3812" spans="1:15" x14ac:dyDescent="0.3">
      <c r="A3812">
        <v>377</v>
      </c>
      <c r="B3812">
        <v>20240129</v>
      </c>
      <c r="C3812">
        <v>2.1</v>
      </c>
      <c r="D3812">
        <v>6.1</v>
      </c>
      <c r="E3812">
        <v>502</v>
      </c>
      <c r="F3812">
        <v>0</v>
      </c>
      <c r="H3812">
        <v>82</v>
      </c>
      <c r="I3812" s="101" t="s">
        <v>43</v>
      </c>
      <c r="J3812" s="1">
        <f>DATEVALUE(RIGHT(jaar_zip[[#This Row],[YYYYMMDD]],2)&amp;"-"&amp;MID(jaar_zip[[#This Row],[YYYYMMDD]],5,2)&amp;"-"&amp;LEFT(jaar_zip[[#This Row],[YYYYMMDD]],4))</f>
        <v>45320</v>
      </c>
      <c r="K3812" s="101" t="str">
        <f>IF(AND(VALUE(MONTH(jaar_zip[[#This Row],[Datum]]))=1,VALUE(WEEKNUM(jaar_zip[[#This Row],[Datum]],21))&gt;51),RIGHT(YEAR(jaar_zip[[#This Row],[Datum]])-1,2),RIGHT(YEAR(jaar_zip[[#This Row],[Datum]]),2))&amp;"-"&amp; TEXT(WEEKNUM(jaar_zip[[#This Row],[Datum]],21),"00")</f>
        <v>24-05</v>
      </c>
      <c r="L3812" s="101">
        <f>MONTH(jaar_zip[[#This Row],[Datum]])</f>
        <v>1</v>
      </c>
      <c r="M3812" s="101">
        <f>IF(ISNUMBER(jaar_zip[[#This Row],[etmaaltemperatuur]]),IF(jaar_zip[[#This Row],[etmaaltemperatuur]]&lt;stookgrens,stookgrens-jaar_zip[[#This Row],[etmaaltemperatuur]],0),"")</f>
        <v>11.9</v>
      </c>
      <c r="N3812" s="101">
        <f>IF(ISNUMBER(jaar_zip[[#This Row],[graaddagen]]),IF(OR(MONTH(jaar_zip[[#This Row],[Datum]])=1,MONTH(jaar_zip[[#This Row],[Datum]])=2,MONTH(jaar_zip[[#This Row],[Datum]])=11,MONTH(jaar_zip[[#This Row],[Datum]])=12),1.1,IF(OR(MONTH(jaar_zip[[#This Row],[Datum]])=3,MONTH(jaar_zip[[#This Row],[Datum]])=10),1,0.8))*jaar_zip[[#This Row],[graaddagen]],"")</f>
        <v>13.090000000000002</v>
      </c>
      <c r="O3812" s="101">
        <f>IF(ISNUMBER(jaar_zip[[#This Row],[etmaaltemperatuur]]),IF(jaar_zip[[#This Row],[etmaaltemperatuur]]&gt;stookgrens,jaar_zip[[#This Row],[etmaaltemperatuur]]-stookgrens,0),"")</f>
        <v>0</v>
      </c>
    </row>
    <row r="3813" spans="1:15" x14ac:dyDescent="0.3">
      <c r="A3813">
        <v>377</v>
      </c>
      <c r="B3813">
        <v>20240130</v>
      </c>
      <c r="C3813">
        <v>4.2</v>
      </c>
      <c r="D3813">
        <v>8.6</v>
      </c>
      <c r="E3813">
        <v>255</v>
      </c>
      <c r="F3813">
        <v>0.4</v>
      </c>
      <c r="H3813">
        <v>82</v>
      </c>
      <c r="I3813" s="101" t="s">
        <v>43</v>
      </c>
      <c r="J3813" s="1">
        <f>DATEVALUE(RIGHT(jaar_zip[[#This Row],[YYYYMMDD]],2)&amp;"-"&amp;MID(jaar_zip[[#This Row],[YYYYMMDD]],5,2)&amp;"-"&amp;LEFT(jaar_zip[[#This Row],[YYYYMMDD]],4))</f>
        <v>45321</v>
      </c>
      <c r="K3813" s="101" t="str">
        <f>IF(AND(VALUE(MONTH(jaar_zip[[#This Row],[Datum]]))=1,VALUE(WEEKNUM(jaar_zip[[#This Row],[Datum]],21))&gt;51),RIGHT(YEAR(jaar_zip[[#This Row],[Datum]])-1,2),RIGHT(YEAR(jaar_zip[[#This Row],[Datum]]),2))&amp;"-"&amp; TEXT(WEEKNUM(jaar_zip[[#This Row],[Datum]],21),"00")</f>
        <v>24-05</v>
      </c>
      <c r="L3813" s="101">
        <f>MONTH(jaar_zip[[#This Row],[Datum]])</f>
        <v>1</v>
      </c>
      <c r="M3813" s="101">
        <f>IF(ISNUMBER(jaar_zip[[#This Row],[etmaaltemperatuur]]),IF(jaar_zip[[#This Row],[etmaaltemperatuur]]&lt;stookgrens,stookgrens-jaar_zip[[#This Row],[etmaaltemperatuur]],0),"")</f>
        <v>9.4</v>
      </c>
      <c r="N3813" s="101">
        <f>IF(ISNUMBER(jaar_zip[[#This Row],[graaddagen]]),IF(OR(MONTH(jaar_zip[[#This Row],[Datum]])=1,MONTH(jaar_zip[[#This Row],[Datum]])=2,MONTH(jaar_zip[[#This Row],[Datum]])=11,MONTH(jaar_zip[[#This Row],[Datum]])=12),1.1,IF(OR(MONTH(jaar_zip[[#This Row],[Datum]])=3,MONTH(jaar_zip[[#This Row],[Datum]])=10),1,0.8))*jaar_zip[[#This Row],[graaddagen]],"")</f>
        <v>10.340000000000002</v>
      </c>
      <c r="O3813" s="101">
        <f>IF(ISNUMBER(jaar_zip[[#This Row],[etmaaltemperatuur]]),IF(jaar_zip[[#This Row],[etmaaltemperatuur]]&gt;stookgrens,jaar_zip[[#This Row],[etmaaltemperatuur]]-stookgrens,0),"")</f>
        <v>0</v>
      </c>
    </row>
    <row r="3814" spans="1:15" x14ac:dyDescent="0.3">
      <c r="A3814">
        <v>377</v>
      </c>
      <c r="B3814">
        <v>20240131</v>
      </c>
      <c r="C3814">
        <v>3.6</v>
      </c>
      <c r="D3814">
        <v>6.6</v>
      </c>
      <c r="E3814">
        <v>142</v>
      </c>
      <c r="F3814">
        <v>0.1</v>
      </c>
      <c r="H3814">
        <v>82</v>
      </c>
      <c r="I3814" s="101" t="s">
        <v>43</v>
      </c>
      <c r="J3814" s="1">
        <f>DATEVALUE(RIGHT(jaar_zip[[#This Row],[YYYYMMDD]],2)&amp;"-"&amp;MID(jaar_zip[[#This Row],[YYYYMMDD]],5,2)&amp;"-"&amp;LEFT(jaar_zip[[#This Row],[YYYYMMDD]],4))</f>
        <v>45322</v>
      </c>
      <c r="K3814" s="101" t="str">
        <f>IF(AND(VALUE(MONTH(jaar_zip[[#This Row],[Datum]]))=1,VALUE(WEEKNUM(jaar_zip[[#This Row],[Datum]],21))&gt;51),RIGHT(YEAR(jaar_zip[[#This Row],[Datum]])-1,2),RIGHT(YEAR(jaar_zip[[#This Row],[Datum]]),2))&amp;"-"&amp; TEXT(WEEKNUM(jaar_zip[[#This Row],[Datum]],21),"00")</f>
        <v>24-05</v>
      </c>
      <c r="L3814" s="101">
        <f>MONTH(jaar_zip[[#This Row],[Datum]])</f>
        <v>1</v>
      </c>
      <c r="M3814" s="101">
        <f>IF(ISNUMBER(jaar_zip[[#This Row],[etmaaltemperatuur]]),IF(jaar_zip[[#This Row],[etmaaltemperatuur]]&lt;stookgrens,stookgrens-jaar_zip[[#This Row],[etmaaltemperatuur]],0),"")</f>
        <v>11.4</v>
      </c>
      <c r="N3814" s="101">
        <f>IF(ISNUMBER(jaar_zip[[#This Row],[graaddagen]]),IF(OR(MONTH(jaar_zip[[#This Row],[Datum]])=1,MONTH(jaar_zip[[#This Row],[Datum]])=2,MONTH(jaar_zip[[#This Row],[Datum]])=11,MONTH(jaar_zip[[#This Row],[Datum]])=12),1.1,IF(OR(MONTH(jaar_zip[[#This Row],[Datum]])=3,MONTH(jaar_zip[[#This Row],[Datum]])=10),1,0.8))*jaar_zip[[#This Row],[graaddagen]],"")</f>
        <v>12.540000000000001</v>
      </c>
      <c r="O3814" s="101">
        <f>IF(ISNUMBER(jaar_zip[[#This Row],[etmaaltemperatuur]]),IF(jaar_zip[[#This Row],[etmaaltemperatuur]]&gt;stookgrens,jaar_zip[[#This Row],[etmaaltemperatuur]]-stookgrens,0),"")</f>
        <v>0</v>
      </c>
    </row>
    <row r="3815" spans="1:15" x14ac:dyDescent="0.3">
      <c r="A3815">
        <v>377</v>
      </c>
      <c r="B3815">
        <v>20240201</v>
      </c>
      <c r="C3815">
        <v>3.5</v>
      </c>
      <c r="D3815">
        <v>6.2</v>
      </c>
      <c r="E3815">
        <v>658</v>
      </c>
      <c r="F3815">
        <v>3.4</v>
      </c>
      <c r="H3815">
        <v>83</v>
      </c>
      <c r="I3815" s="101" t="s">
        <v>43</v>
      </c>
      <c r="J3815" s="1">
        <f>DATEVALUE(RIGHT(jaar_zip[[#This Row],[YYYYMMDD]],2)&amp;"-"&amp;MID(jaar_zip[[#This Row],[YYYYMMDD]],5,2)&amp;"-"&amp;LEFT(jaar_zip[[#This Row],[YYYYMMDD]],4))</f>
        <v>45323</v>
      </c>
      <c r="K3815" s="101" t="str">
        <f>IF(AND(VALUE(MONTH(jaar_zip[[#This Row],[Datum]]))=1,VALUE(WEEKNUM(jaar_zip[[#This Row],[Datum]],21))&gt;51),RIGHT(YEAR(jaar_zip[[#This Row],[Datum]])-1,2),RIGHT(YEAR(jaar_zip[[#This Row],[Datum]]),2))&amp;"-"&amp; TEXT(WEEKNUM(jaar_zip[[#This Row],[Datum]],21),"00")</f>
        <v>24-05</v>
      </c>
      <c r="L3815" s="101">
        <f>MONTH(jaar_zip[[#This Row],[Datum]])</f>
        <v>2</v>
      </c>
      <c r="M3815" s="101">
        <f>IF(ISNUMBER(jaar_zip[[#This Row],[etmaaltemperatuur]]),IF(jaar_zip[[#This Row],[etmaaltemperatuur]]&lt;stookgrens,stookgrens-jaar_zip[[#This Row],[etmaaltemperatuur]],0),"")</f>
        <v>11.8</v>
      </c>
      <c r="N3815" s="101">
        <f>IF(ISNUMBER(jaar_zip[[#This Row],[graaddagen]]),IF(OR(MONTH(jaar_zip[[#This Row],[Datum]])=1,MONTH(jaar_zip[[#This Row],[Datum]])=2,MONTH(jaar_zip[[#This Row],[Datum]])=11,MONTH(jaar_zip[[#This Row],[Datum]])=12),1.1,IF(OR(MONTH(jaar_zip[[#This Row],[Datum]])=3,MONTH(jaar_zip[[#This Row],[Datum]])=10),1,0.8))*jaar_zip[[#This Row],[graaddagen]],"")</f>
        <v>12.980000000000002</v>
      </c>
      <c r="O3815" s="101">
        <f>IF(ISNUMBER(jaar_zip[[#This Row],[etmaaltemperatuur]]),IF(jaar_zip[[#This Row],[etmaaltemperatuur]]&gt;stookgrens,jaar_zip[[#This Row],[etmaaltemperatuur]]-stookgrens,0),"")</f>
        <v>0</v>
      </c>
    </row>
    <row r="3816" spans="1:15" x14ac:dyDescent="0.3">
      <c r="A3816">
        <v>377</v>
      </c>
      <c r="B3816">
        <v>20240202</v>
      </c>
      <c r="C3816">
        <v>5.7</v>
      </c>
      <c r="D3816">
        <v>6.7</v>
      </c>
      <c r="E3816">
        <v>268</v>
      </c>
      <c r="F3816">
        <v>0.4</v>
      </c>
      <c r="H3816">
        <v>86</v>
      </c>
      <c r="I3816" s="101" t="s">
        <v>43</v>
      </c>
      <c r="J3816" s="1">
        <f>DATEVALUE(RIGHT(jaar_zip[[#This Row],[YYYYMMDD]],2)&amp;"-"&amp;MID(jaar_zip[[#This Row],[YYYYMMDD]],5,2)&amp;"-"&amp;LEFT(jaar_zip[[#This Row],[YYYYMMDD]],4))</f>
        <v>45324</v>
      </c>
      <c r="K3816" s="101" t="str">
        <f>IF(AND(VALUE(MONTH(jaar_zip[[#This Row],[Datum]]))=1,VALUE(WEEKNUM(jaar_zip[[#This Row],[Datum]],21))&gt;51),RIGHT(YEAR(jaar_zip[[#This Row],[Datum]])-1,2),RIGHT(YEAR(jaar_zip[[#This Row],[Datum]]),2))&amp;"-"&amp; TEXT(WEEKNUM(jaar_zip[[#This Row],[Datum]],21),"00")</f>
        <v>24-05</v>
      </c>
      <c r="L3816" s="101">
        <f>MONTH(jaar_zip[[#This Row],[Datum]])</f>
        <v>2</v>
      </c>
      <c r="M3816" s="101">
        <f>IF(ISNUMBER(jaar_zip[[#This Row],[etmaaltemperatuur]]),IF(jaar_zip[[#This Row],[etmaaltemperatuur]]&lt;stookgrens,stookgrens-jaar_zip[[#This Row],[etmaaltemperatuur]],0),"")</f>
        <v>11.3</v>
      </c>
      <c r="N3816" s="101">
        <f>IF(ISNUMBER(jaar_zip[[#This Row],[graaddagen]]),IF(OR(MONTH(jaar_zip[[#This Row],[Datum]])=1,MONTH(jaar_zip[[#This Row],[Datum]])=2,MONTH(jaar_zip[[#This Row],[Datum]])=11,MONTH(jaar_zip[[#This Row],[Datum]])=12),1.1,IF(OR(MONTH(jaar_zip[[#This Row],[Datum]])=3,MONTH(jaar_zip[[#This Row],[Datum]])=10),1,0.8))*jaar_zip[[#This Row],[graaddagen]],"")</f>
        <v>12.430000000000001</v>
      </c>
      <c r="O3816" s="101">
        <f>IF(ISNUMBER(jaar_zip[[#This Row],[etmaaltemperatuur]]),IF(jaar_zip[[#This Row],[etmaaltemperatuur]]&gt;stookgrens,jaar_zip[[#This Row],[etmaaltemperatuur]]-stookgrens,0),"")</f>
        <v>0</v>
      </c>
    </row>
    <row r="3817" spans="1:15" x14ac:dyDescent="0.3">
      <c r="A3817">
        <v>377</v>
      </c>
      <c r="B3817">
        <v>20240203</v>
      </c>
      <c r="C3817">
        <v>5.3</v>
      </c>
      <c r="D3817">
        <v>9.9</v>
      </c>
      <c r="E3817">
        <v>178</v>
      </c>
      <c r="F3817">
        <v>3.9</v>
      </c>
      <c r="H3817">
        <v>94</v>
      </c>
      <c r="I3817" s="101" t="s">
        <v>43</v>
      </c>
      <c r="J3817" s="1">
        <f>DATEVALUE(RIGHT(jaar_zip[[#This Row],[YYYYMMDD]],2)&amp;"-"&amp;MID(jaar_zip[[#This Row],[YYYYMMDD]],5,2)&amp;"-"&amp;LEFT(jaar_zip[[#This Row],[YYYYMMDD]],4))</f>
        <v>45325</v>
      </c>
      <c r="K3817" s="101" t="str">
        <f>IF(AND(VALUE(MONTH(jaar_zip[[#This Row],[Datum]]))=1,VALUE(WEEKNUM(jaar_zip[[#This Row],[Datum]],21))&gt;51),RIGHT(YEAR(jaar_zip[[#This Row],[Datum]])-1,2),RIGHT(YEAR(jaar_zip[[#This Row],[Datum]]),2))&amp;"-"&amp; TEXT(WEEKNUM(jaar_zip[[#This Row],[Datum]],21),"00")</f>
        <v>24-05</v>
      </c>
      <c r="L3817" s="101">
        <f>MONTH(jaar_zip[[#This Row],[Datum]])</f>
        <v>2</v>
      </c>
      <c r="M3817" s="101">
        <f>IF(ISNUMBER(jaar_zip[[#This Row],[etmaaltemperatuur]]),IF(jaar_zip[[#This Row],[etmaaltemperatuur]]&lt;stookgrens,stookgrens-jaar_zip[[#This Row],[etmaaltemperatuur]],0),"")</f>
        <v>8.1</v>
      </c>
      <c r="N3817" s="101">
        <f>IF(ISNUMBER(jaar_zip[[#This Row],[graaddagen]]),IF(OR(MONTH(jaar_zip[[#This Row],[Datum]])=1,MONTH(jaar_zip[[#This Row],[Datum]])=2,MONTH(jaar_zip[[#This Row],[Datum]])=11,MONTH(jaar_zip[[#This Row],[Datum]])=12),1.1,IF(OR(MONTH(jaar_zip[[#This Row],[Datum]])=3,MONTH(jaar_zip[[#This Row],[Datum]])=10),1,0.8))*jaar_zip[[#This Row],[graaddagen]],"")</f>
        <v>8.91</v>
      </c>
      <c r="O3817" s="101">
        <f>IF(ISNUMBER(jaar_zip[[#This Row],[etmaaltemperatuur]]),IF(jaar_zip[[#This Row],[etmaaltemperatuur]]&gt;stookgrens,jaar_zip[[#This Row],[etmaaltemperatuur]]-stookgrens,0),"")</f>
        <v>0</v>
      </c>
    </row>
    <row r="3818" spans="1:15" x14ac:dyDescent="0.3">
      <c r="A3818">
        <v>377</v>
      </c>
      <c r="B3818">
        <v>20240204</v>
      </c>
      <c r="C3818">
        <v>6.6</v>
      </c>
      <c r="D3818">
        <v>10.9</v>
      </c>
      <c r="E3818">
        <v>172</v>
      </c>
      <c r="F3818">
        <v>1.9</v>
      </c>
      <c r="H3818">
        <v>89</v>
      </c>
      <c r="I3818" s="101" t="s">
        <v>43</v>
      </c>
      <c r="J3818" s="1">
        <f>DATEVALUE(RIGHT(jaar_zip[[#This Row],[YYYYMMDD]],2)&amp;"-"&amp;MID(jaar_zip[[#This Row],[YYYYMMDD]],5,2)&amp;"-"&amp;LEFT(jaar_zip[[#This Row],[YYYYMMDD]],4))</f>
        <v>45326</v>
      </c>
      <c r="K3818" s="101" t="str">
        <f>IF(AND(VALUE(MONTH(jaar_zip[[#This Row],[Datum]]))=1,VALUE(WEEKNUM(jaar_zip[[#This Row],[Datum]],21))&gt;51),RIGHT(YEAR(jaar_zip[[#This Row],[Datum]])-1,2),RIGHT(YEAR(jaar_zip[[#This Row],[Datum]]),2))&amp;"-"&amp; TEXT(WEEKNUM(jaar_zip[[#This Row],[Datum]],21),"00")</f>
        <v>24-05</v>
      </c>
      <c r="L3818" s="101">
        <f>MONTH(jaar_zip[[#This Row],[Datum]])</f>
        <v>2</v>
      </c>
      <c r="M3818" s="101">
        <f>IF(ISNUMBER(jaar_zip[[#This Row],[etmaaltemperatuur]]),IF(jaar_zip[[#This Row],[etmaaltemperatuur]]&lt;stookgrens,stookgrens-jaar_zip[[#This Row],[etmaaltemperatuur]],0),"")</f>
        <v>7.1</v>
      </c>
      <c r="N3818" s="101">
        <f>IF(ISNUMBER(jaar_zip[[#This Row],[graaddagen]]),IF(OR(MONTH(jaar_zip[[#This Row],[Datum]])=1,MONTH(jaar_zip[[#This Row],[Datum]])=2,MONTH(jaar_zip[[#This Row],[Datum]])=11,MONTH(jaar_zip[[#This Row],[Datum]])=12),1.1,IF(OR(MONTH(jaar_zip[[#This Row],[Datum]])=3,MONTH(jaar_zip[[#This Row],[Datum]])=10),1,0.8))*jaar_zip[[#This Row],[graaddagen]],"")</f>
        <v>7.8100000000000005</v>
      </c>
      <c r="O3818" s="101">
        <f>IF(ISNUMBER(jaar_zip[[#This Row],[etmaaltemperatuur]]),IF(jaar_zip[[#This Row],[etmaaltemperatuur]]&gt;stookgrens,jaar_zip[[#This Row],[etmaaltemperatuur]]-stookgrens,0),"")</f>
        <v>0</v>
      </c>
    </row>
    <row r="3819" spans="1:15" x14ac:dyDescent="0.3">
      <c r="A3819">
        <v>377</v>
      </c>
      <c r="B3819">
        <v>20240205</v>
      </c>
      <c r="C3819">
        <v>7.9</v>
      </c>
      <c r="D3819">
        <v>9.6999999999999993</v>
      </c>
      <c r="E3819">
        <v>400</v>
      </c>
      <c r="F3819">
        <v>-0.1</v>
      </c>
      <c r="H3819">
        <v>79</v>
      </c>
      <c r="I3819" s="101" t="s">
        <v>43</v>
      </c>
      <c r="J3819" s="1">
        <f>DATEVALUE(RIGHT(jaar_zip[[#This Row],[YYYYMMDD]],2)&amp;"-"&amp;MID(jaar_zip[[#This Row],[YYYYMMDD]],5,2)&amp;"-"&amp;LEFT(jaar_zip[[#This Row],[YYYYMMDD]],4))</f>
        <v>45327</v>
      </c>
      <c r="K3819" s="101" t="str">
        <f>IF(AND(VALUE(MONTH(jaar_zip[[#This Row],[Datum]]))=1,VALUE(WEEKNUM(jaar_zip[[#This Row],[Datum]],21))&gt;51),RIGHT(YEAR(jaar_zip[[#This Row],[Datum]])-1,2),RIGHT(YEAR(jaar_zip[[#This Row],[Datum]]),2))&amp;"-"&amp; TEXT(WEEKNUM(jaar_zip[[#This Row],[Datum]],21),"00")</f>
        <v>24-06</v>
      </c>
      <c r="L3819" s="101">
        <f>MONTH(jaar_zip[[#This Row],[Datum]])</f>
        <v>2</v>
      </c>
      <c r="M3819" s="101">
        <f>IF(ISNUMBER(jaar_zip[[#This Row],[etmaaltemperatuur]]),IF(jaar_zip[[#This Row],[etmaaltemperatuur]]&lt;stookgrens,stookgrens-jaar_zip[[#This Row],[etmaaltemperatuur]],0),"")</f>
        <v>8.3000000000000007</v>
      </c>
      <c r="N3819" s="101">
        <f>IF(ISNUMBER(jaar_zip[[#This Row],[graaddagen]]),IF(OR(MONTH(jaar_zip[[#This Row],[Datum]])=1,MONTH(jaar_zip[[#This Row],[Datum]])=2,MONTH(jaar_zip[[#This Row],[Datum]])=11,MONTH(jaar_zip[[#This Row],[Datum]])=12),1.1,IF(OR(MONTH(jaar_zip[[#This Row],[Datum]])=3,MONTH(jaar_zip[[#This Row],[Datum]])=10),1,0.8))*jaar_zip[[#This Row],[graaddagen]],"")</f>
        <v>9.1300000000000008</v>
      </c>
      <c r="O3819" s="101">
        <f>IF(ISNUMBER(jaar_zip[[#This Row],[etmaaltemperatuur]]),IF(jaar_zip[[#This Row],[etmaaltemperatuur]]&gt;stookgrens,jaar_zip[[#This Row],[etmaaltemperatuur]]-stookgrens,0),"")</f>
        <v>0</v>
      </c>
    </row>
    <row r="3820" spans="1:15" x14ac:dyDescent="0.3">
      <c r="A3820">
        <v>377</v>
      </c>
      <c r="B3820">
        <v>20240206</v>
      </c>
      <c r="C3820">
        <v>8.6</v>
      </c>
      <c r="D3820">
        <v>10.4</v>
      </c>
      <c r="E3820">
        <v>149</v>
      </c>
      <c r="F3820">
        <v>0.9</v>
      </c>
      <c r="H3820">
        <v>80</v>
      </c>
      <c r="I3820" s="101" t="s">
        <v>43</v>
      </c>
      <c r="J3820" s="1">
        <f>DATEVALUE(RIGHT(jaar_zip[[#This Row],[YYYYMMDD]],2)&amp;"-"&amp;MID(jaar_zip[[#This Row],[YYYYMMDD]],5,2)&amp;"-"&amp;LEFT(jaar_zip[[#This Row],[YYYYMMDD]],4))</f>
        <v>45328</v>
      </c>
      <c r="K3820" s="101" t="str">
        <f>IF(AND(VALUE(MONTH(jaar_zip[[#This Row],[Datum]]))=1,VALUE(WEEKNUM(jaar_zip[[#This Row],[Datum]],21))&gt;51),RIGHT(YEAR(jaar_zip[[#This Row],[Datum]])-1,2),RIGHT(YEAR(jaar_zip[[#This Row],[Datum]]),2))&amp;"-"&amp; TEXT(WEEKNUM(jaar_zip[[#This Row],[Datum]],21),"00")</f>
        <v>24-06</v>
      </c>
      <c r="L3820" s="101">
        <f>MONTH(jaar_zip[[#This Row],[Datum]])</f>
        <v>2</v>
      </c>
      <c r="M3820" s="101">
        <f>IF(ISNUMBER(jaar_zip[[#This Row],[etmaaltemperatuur]]),IF(jaar_zip[[#This Row],[etmaaltemperatuur]]&lt;stookgrens,stookgrens-jaar_zip[[#This Row],[etmaaltemperatuur]],0),"")</f>
        <v>7.6</v>
      </c>
      <c r="N3820" s="101">
        <f>IF(ISNUMBER(jaar_zip[[#This Row],[graaddagen]]),IF(OR(MONTH(jaar_zip[[#This Row],[Datum]])=1,MONTH(jaar_zip[[#This Row],[Datum]])=2,MONTH(jaar_zip[[#This Row],[Datum]])=11,MONTH(jaar_zip[[#This Row],[Datum]])=12),1.1,IF(OR(MONTH(jaar_zip[[#This Row],[Datum]])=3,MONTH(jaar_zip[[#This Row],[Datum]])=10),1,0.8))*jaar_zip[[#This Row],[graaddagen]],"")</f>
        <v>8.36</v>
      </c>
      <c r="O3820" s="101">
        <f>IF(ISNUMBER(jaar_zip[[#This Row],[etmaaltemperatuur]]),IF(jaar_zip[[#This Row],[etmaaltemperatuur]]&gt;stookgrens,jaar_zip[[#This Row],[etmaaltemperatuur]]-stookgrens,0),"")</f>
        <v>0</v>
      </c>
    </row>
    <row r="3821" spans="1:15" x14ac:dyDescent="0.3">
      <c r="A3821">
        <v>377</v>
      </c>
      <c r="B3821">
        <v>20240207</v>
      </c>
      <c r="C3821">
        <v>3.6</v>
      </c>
      <c r="D3821">
        <v>4.9000000000000004</v>
      </c>
      <c r="E3821">
        <v>214</v>
      </c>
      <c r="F3821">
        <v>16.8</v>
      </c>
      <c r="H3821">
        <v>89</v>
      </c>
      <c r="I3821" s="101" t="s">
        <v>43</v>
      </c>
      <c r="J3821" s="1">
        <f>DATEVALUE(RIGHT(jaar_zip[[#This Row],[YYYYMMDD]],2)&amp;"-"&amp;MID(jaar_zip[[#This Row],[YYYYMMDD]],5,2)&amp;"-"&amp;LEFT(jaar_zip[[#This Row],[YYYYMMDD]],4))</f>
        <v>45329</v>
      </c>
      <c r="K3821" s="101" t="str">
        <f>IF(AND(VALUE(MONTH(jaar_zip[[#This Row],[Datum]]))=1,VALUE(WEEKNUM(jaar_zip[[#This Row],[Datum]],21))&gt;51),RIGHT(YEAR(jaar_zip[[#This Row],[Datum]])-1,2),RIGHT(YEAR(jaar_zip[[#This Row],[Datum]]),2))&amp;"-"&amp; TEXT(WEEKNUM(jaar_zip[[#This Row],[Datum]],21),"00")</f>
        <v>24-06</v>
      </c>
      <c r="L3821" s="101">
        <f>MONTH(jaar_zip[[#This Row],[Datum]])</f>
        <v>2</v>
      </c>
      <c r="M3821" s="101">
        <f>IF(ISNUMBER(jaar_zip[[#This Row],[etmaaltemperatuur]]),IF(jaar_zip[[#This Row],[etmaaltemperatuur]]&lt;stookgrens,stookgrens-jaar_zip[[#This Row],[etmaaltemperatuur]],0),"")</f>
        <v>13.1</v>
      </c>
      <c r="N3821" s="101">
        <f>IF(ISNUMBER(jaar_zip[[#This Row],[graaddagen]]),IF(OR(MONTH(jaar_zip[[#This Row],[Datum]])=1,MONTH(jaar_zip[[#This Row],[Datum]])=2,MONTH(jaar_zip[[#This Row],[Datum]])=11,MONTH(jaar_zip[[#This Row],[Datum]])=12),1.1,IF(OR(MONTH(jaar_zip[[#This Row],[Datum]])=3,MONTH(jaar_zip[[#This Row],[Datum]])=10),1,0.8))*jaar_zip[[#This Row],[graaddagen]],"")</f>
        <v>14.41</v>
      </c>
      <c r="O3821" s="101">
        <f>IF(ISNUMBER(jaar_zip[[#This Row],[etmaaltemperatuur]]),IF(jaar_zip[[#This Row],[etmaaltemperatuur]]&gt;stookgrens,jaar_zip[[#This Row],[etmaaltemperatuur]]-stookgrens,0),"")</f>
        <v>0</v>
      </c>
    </row>
    <row r="3822" spans="1:15" x14ac:dyDescent="0.3">
      <c r="A3822">
        <v>377</v>
      </c>
      <c r="B3822">
        <v>20240208</v>
      </c>
      <c r="C3822">
        <v>3.4</v>
      </c>
      <c r="D3822">
        <v>6.5</v>
      </c>
      <c r="E3822">
        <v>121</v>
      </c>
      <c r="F3822">
        <v>12.7</v>
      </c>
      <c r="H3822">
        <v>93</v>
      </c>
      <c r="I3822" s="101" t="s">
        <v>43</v>
      </c>
      <c r="J3822" s="1">
        <f>DATEVALUE(RIGHT(jaar_zip[[#This Row],[YYYYMMDD]],2)&amp;"-"&amp;MID(jaar_zip[[#This Row],[YYYYMMDD]],5,2)&amp;"-"&amp;LEFT(jaar_zip[[#This Row],[YYYYMMDD]],4))</f>
        <v>45330</v>
      </c>
      <c r="K3822" s="101" t="str">
        <f>IF(AND(VALUE(MONTH(jaar_zip[[#This Row],[Datum]]))=1,VALUE(WEEKNUM(jaar_zip[[#This Row],[Datum]],21))&gt;51),RIGHT(YEAR(jaar_zip[[#This Row],[Datum]])-1,2),RIGHT(YEAR(jaar_zip[[#This Row],[Datum]]),2))&amp;"-"&amp; TEXT(WEEKNUM(jaar_zip[[#This Row],[Datum]],21),"00")</f>
        <v>24-06</v>
      </c>
      <c r="L3822" s="101">
        <f>MONTH(jaar_zip[[#This Row],[Datum]])</f>
        <v>2</v>
      </c>
      <c r="M3822" s="101">
        <f>IF(ISNUMBER(jaar_zip[[#This Row],[etmaaltemperatuur]]),IF(jaar_zip[[#This Row],[etmaaltemperatuur]]&lt;stookgrens,stookgrens-jaar_zip[[#This Row],[etmaaltemperatuur]],0),"")</f>
        <v>11.5</v>
      </c>
      <c r="N3822" s="101">
        <f>IF(ISNUMBER(jaar_zip[[#This Row],[graaddagen]]),IF(OR(MONTH(jaar_zip[[#This Row],[Datum]])=1,MONTH(jaar_zip[[#This Row],[Datum]])=2,MONTH(jaar_zip[[#This Row],[Datum]])=11,MONTH(jaar_zip[[#This Row],[Datum]])=12),1.1,IF(OR(MONTH(jaar_zip[[#This Row],[Datum]])=3,MONTH(jaar_zip[[#This Row],[Datum]])=10),1,0.8))*jaar_zip[[#This Row],[graaddagen]],"")</f>
        <v>12.65</v>
      </c>
      <c r="O3822" s="101">
        <f>IF(ISNUMBER(jaar_zip[[#This Row],[etmaaltemperatuur]]),IF(jaar_zip[[#This Row],[etmaaltemperatuur]]&gt;stookgrens,jaar_zip[[#This Row],[etmaaltemperatuur]]-stookgrens,0),"")</f>
        <v>0</v>
      </c>
    </row>
    <row r="3823" spans="1:15" x14ac:dyDescent="0.3">
      <c r="A3823">
        <v>377</v>
      </c>
      <c r="B3823">
        <v>20240209</v>
      </c>
      <c r="C3823">
        <v>5.2</v>
      </c>
      <c r="D3823">
        <v>11.1</v>
      </c>
      <c r="E3823">
        <v>290</v>
      </c>
      <c r="F3823">
        <v>2.9</v>
      </c>
      <c r="H3823">
        <v>84</v>
      </c>
      <c r="I3823" s="101" t="s">
        <v>43</v>
      </c>
      <c r="J3823" s="1">
        <f>DATEVALUE(RIGHT(jaar_zip[[#This Row],[YYYYMMDD]],2)&amp;"-"&amp;MID(jaar_zip[[#This Row],[YYYYMMDD]],5,2)&amp;"-"&amp;LEFT(jaar_zip[[#This Row],[YYYYMMDD]],4))</f>
        <v>45331</v>
      </c>
      <c r="K3823" s="101" t="str">
        <f>IF(AND(VALUE(MONTH(jaar_zip[[#This Row],[Datum]]))=1,VALUE(WEEKNUM(jaar_zip[[#This Row],[Datum]],21))&gt;51),RIGHT(YEAR(jaar_zip[[#This Row],[Datum]])-1,2),RIGHT(YEAR(jaar_zip[[#This Row],[Datum]]),2))&amp;"-"&amp; TEXT(WEEKNUM(jaar_zip[[#This Row],[Datum]],21),"00")</f>
        <v>24-06</v>
      </c>
      <c r="L3823" s="101">
        <f>MONTH(jaar_zip[[#This Row],[Datum]])</f>
        <v>2</v>
      </c>
      <c r="M3823" s="101">
        <f>IF(ISNUMBER(jaar_zip[[#This Row],[etmaaltemperatuur]]),IF(jaar_zip[[#This Row],[etmaaltemperatuur]]&lt;stookgrens,stookgrens-jaar_zip[[#This Row],[etmaaltemperatuur]],0),"")</f>
        <v>6.9</v>
      </c>
      <c r="N3823" s="101">
        <f>IF(ISNUMBER(jaar_zip[[#This Row],[graaddagen]]),IF(OR(MONTH(jaar_zip[[#This Row],[Datum]])=1,MONTH(jaar_zip[[#This Row],[Datum]])=2,MONTH(jaar_zip[[#This Row],[Datum]])=11,MONTH(jaar_zip[[#This Row],[Datum]])=12),1.1,IF(OR(MONTH(jaar_zip[[#This Row],[Datum]])=3,MONTH(jaar_zip[[#This Row],[Datum]])=10),1,0.8))*jaar_zip[[#This Row],[graaddagen]],"")</f>
        <v>7.5900000000000007</v>
      </c>
      <c r="O3823" s="101">
        <f>IF(ISNUMBER(jaar_zip[[#This Row],[etmaaltemperatuur]]),IF(jaar_zip[[#This Row],[etmaaltemperatuur]]&gt;stookgrens,jaar_zip[[#This Row],[etmaaltemperatuur]]-stookgrens,0),"")</f>
        <v>0</v>
      </c>
    </row>
    <row r="3824" spans="1:15" x14ac:dyDescent="0.3">
      <c r="A3824">
        <v>377</v>
      </c>
      <c r="B3824">
        <v>20240210</v>
      </c>
      <c r="C3824">
        <v>2.5</v>
      </c>
      <c r="D3824">
        <v>9.9</v>
      </c>
      <c r="E3824">
        <v>378</v>
      </c>
      <c r="F3824">
        <v>1.7</v>
      </c>
      <c r="H3824">
        <v>91</v>
      </c>
      <c r="I3824" s="101" t="s">
        <v>43</v>
      </c>
      <c r="J3824" s="1">
        <f>DATEVALUE(RIGHT(jaar_zip[[#This Row],[YYYYMMDD]],2)&amp;"-"&amp;MID(jaar_zip[[#This Row],[YYYYMMDD]],5,2)&amp;"-"&amp;LEFT(jaar_zip[[#This Row],[YYYYMMDD]],4))</f>
        <v>45332</v>
      </c>
      <c r="K3824" s="101" t="str">
        <f>IF(AND(VALUE(MONTH(jaar_zip[[#This Row],[Datum]]))=1,VALUE(WEEKNUM(jaar_zip[[#This Row],[Datum]],21))&gt;51),RIGHT(YEAR(jaar_zip[[#This Row],[Datum]])-1,2),RIGHT(YEAR(jaar_zip[[#This Row],[Datum]]),2))&amp;"-"&amp; TEXT(WEEKNUM(jaar_zip[[#This Row],[Datum]],21),"00")</f>
        <v>24-06</v>
      </c>
      <c r="L3824" s="101">
        <f>MONTH(jaar_zip[[#This Row],[Datum]])</f>
        <v>2</v>
      </c>
      <c r="M3824" s="101">
        <f>IF(ISNUMBER(jaar_zip[[#This Row],[etmaaltemperatuur]]),IF(jaar_zip[[#This Row],[etmaaltemperatuur]]&lt;stookgrens,stookgrens-jaar_zip[[#This Row],[etmaaltemperatuur]],0),"")</f>
        <v>8.1</v>
      </c>
      <c r="N3824" s="101">
        <f>IF(ISNUMBER(jaar_zip[[#This Row],[graaddagen]]),IF(OR(MONTH(jaar_zip[[#This Row],[Datum]])=1,MONTH(jaar_zip[[#This Row],[Datum]])=2,MONTH(jaar_zip[[#This Row],[Datum]])=11,MONTH(jaar_zip[[#This Row],[Datum]])=12),1.1,IF(OR(MONTH(jaar_zip[[#This Row],[Datum]])=3,MONTH(jaar_zip[[#This Row],[Datum]])=10),1,0.8))*jaar_zip[[#This Row],[graaddagen]],"")</f>
        <v>8.91</v>
      </c>
      <c r="O3824" s="101">
        <f>IF(ISNUMBER(jaar_zip[[#This Row],[etmaaltemperatuur]]),IF(jaar_zip[[#This Row],[etmaaltemperatuur]]&gt;stookgrens,jaar_zip[[#This Row],[etmaaltemperatuur]]-stookgrens,0),"")</f>
        <v>0</v>
      </c>
    </row>
    <row r="3825" spans="1:15" x14ac:dyDescent="0.3">
      <c r="A3825">
        <v>377</v>
      </c>
      <c r="B3825">
        <v>20240211</v>
      </c>
      <c r="C3825">
        <v>3.3</v>
      </c>
      <c r="D3825">
        <v>9</v>
      </c>
      <c r="E3825">
        <v>319</v>
      </c>
      <c r="F3825">
        <v>1.2</v>
      </c>
      <c r="H3825">
        <v>88</v>
      </c>
      <c r="I3825" s="101" t="s">
        <v>43</v>
      </c>
      <c r="J3825" s="1">
        <f>DATEVALUE(RIGHT(jaar_zip[[#This Row],[YYYYMMDD]],2)&amp;"-"&amp;MID(jaar_zip[[#This Row],[YYYYMMDD]],5,2)&amp;"-"&amp;LEFT(jaar_zip[[#This Row],[YYYYMMDD]],4))</f>
        <v>45333</v>
      </c>
      <c r="K3825" s="101" t="str">
        <f>IF(AND(VALUE(MONTH(jaar_zip[[#This Row],[Datum]]))=1,VALUE(WEEKNUM(jaar_zip[[#This Row],[Datum]],21))&gt;51),RIGHT(YEAR(jaar_zip[[#This Row],[Datum]])-1,2),RIGHT(YEAR(jaar_zip[[#This Row],[Datum]]),2))&amp;"-"&amp; TEXT(WEEKNUM(jaar_zip[[#This Row],[Datum]],21),"00")</f>
        <v>24-06</v>
      </c>
      <c r="L3825" s="101">
        <f>MONTH(jaar_zip[[#This Row],[Datum]])</f>
        <v>2</v>
      </c>
      <c r="M3825" s="101">
        <f>IF(ISNUMBER(jaar_zip[[#This Row],[etmaaltemperatuur]]),IF(jaar_zip[[#This Row],[etmaaltemperatuur]]&lt;stookgrens,stookgrens-jaar_zip[[#This Row],[etmaaltemperatuur]],0),"")</f>
        <v>9</v>
      </c>
      <c r="N3825" s="101">
        <f>IF(ISNUMBER(jaar_zip[[#This Row],[graaddagen]]),IF(OR(MONTH(jaar_zip[[#This Row],[Datum]])=1,MONTH(jaar_zip[[#This Row],[Datum]])=2,MONTH(jaar_zip[[#This Row],[Datum]])=11,MONTH(jaar_zip[[#This Row],[Datum]])=12),1.1,IF(OR(MONTH(jaar_zip[[#This Row],[Datum]])=3,MONTH(jaar_zip[[#This Row],[Datum]])=10),1,0.8))*jaar_zip[[#This Row],[graaddagen]],"")</f>
        <v>9.9</v>
      </c>
      <c r="O3825" s="101">
        <f>IF(ISNUMBER(jaar_zip[[#This Row],[etmaaltemperatuur]]),IF(jaar_zip[[#This Row],[etmaaltemperatuur]]&gt;stookgrens,jaar_zip[[#This Row],[etmaaltemperatuur]]-stookgrens,0),"")</f>
        <v>0</v>
      </c>
    </row>
    <row r="3826" spans="1:15" x14ac:dyDescent="0.3">
      <c r="A3826">
        <v>377</v>
      </c>
      <c r="B3826">
        <v>20240212</v>
      </c>
      <c r="C3826">
        <v>3.5</v>
      </c>
      <c r="D3826">
        <v>6.7</v>
      </c>
      <c r="E3826">
        <v>597</v>
      </c>
      <c r="F3826">
        <v>-0.1</v>
      </c>
      <c r="H3826">
        <v>83</v>
      </c>
      <c r="I3826" s="101" t="s">
        <v>43</v>
      </c>
      <c r="J3826" s="1">
        <f>DATEVALUE(RIGHT(jaar_zip[[#This Row],[YYYYMMDD]],2)&amp;"-"&amp;MID(jaar_zip[[#This Row],[YYYYMMDD]],5,2)&amp;"-"&amp;LEFT(jaar_zip[[#This Row],[YYYYMMDD]],4))</f>
        <v>45334</v>
      </c>
      <c r="K3826" s="101" t="str">
        <f>IF(AND(VALUE(MONTH(jaar_zip[[#This Row],[Datum]]))=1,VALUE(WEEKNUM(jaar_zip[[#This Row],[Datum]],21))&gt;51),RIGHT(YEAR(jaar_zip[[#This Row],[Datum]])-1,2),RIGHT(YEAR(jaar_zip[[#This Row],[Datum]]),2))&amp;"-"&amp; TEXT(WEEKNUM(jaar_zip[[#This Row],[Datum]],21),"00")</f>
        <v>24-07</v>
      </c>
      <c r="L3826" s="101">
        <f>MONTH(jaar_zip[[#This Row],[Datum]])</f>
        <v>2</v>
      </c>
      <c r="M3826" s="101">
        <f>IF(ISNUMBER(jaar_zip[[#This Row],[etmaaltemperatuur]]),IF(jaar_zip[[#This Row],[etmaaltemperatuur]]&lt;stookgrens,stookgrens-jaar_zip[[#This Row],[etmaaltemperatuur]],0),"")</f>
        <v>11.3</v>
      </c>
      <c r="N3826" s="101">
        <f>IF(ISNUMBER(jaar_zip[[#This Row],[graaddagen]]),IF(OR(MONTH(jaar_zip[[#This Row],[Datum]])=1,MONTH(jaar_zip[[#This Row],[Datum]])=2,MONTH(jaar_zip[[#This Row],[Datum]])=11,MONTH(jaar_zip[[#This Row],[Datum]])=12),1.1,IF(OR(MONTH(jaar_zip[[#This Row],[Datum]])=3,MONTH(jaar_zip[[#This Row],[Datum]])=10),1,0.8))*jaar_zip[[#This Row],[graaddagen]],"")</f>
        <v>12.430000000000001</v>
      </c>
      <c r="O3826" s="101">
        <f>IF(ISNUMBER(jaar_zip[[#This Row],[etmaaltemperatuur]]),IF(jaar_zip[[#This Row],[etmaaltemperatuur]]&gt;stookgrens,jaar_zip[[#This Row],[etmaaltemperatuur]]-stookgrens,0),"")</f>
        <v>0</v>
      </c>
    </row>
    <row r="3827" spans="1:15" x14ac:dyDescent="0.3">
      <c r="A3827">
        <v>377</v>
      </c>
      <c r="B3827">
        <v>20240213</v>
      </c>
      <c r="C3827">
        <v>4.7</v>
      </c>
      <c r="D3827">
        <v>6.6</v>
      </c>
      <c r="E3827">
        <v>749</v>
      </c>
      <c r="F3827">
        <v>0.1</v>
      </c>
      <c r="H3827">
        <v>80</v>
      </c>
      <c r="I3827" s="101" t="s">
        <v>43</v>
      </c>
      <c r="J3827" s="1">
        <f>DATEVALUE(RIGHT(jaar_zip[[#This Row],[YYYYMMDD]],2)&amp;"-"&amp;MID(jaar_zip[[#This Row],[YYYYMMDD]],5,2)&amp;"-"&amp;LEFT(jaar_zip[[#This Row],[YYYYMMDD]],4))</f>
        <v>45335</v>
      </c>
      <c r="K3827" s="101" t="str">
        <f>IF(AND(VALUE(MONTH(jaar_zip[[#This Row],[Datum]]))=1,VALUE(WEEKNUM(jaar_zip[[#This Row],[Datum]],21))&gt;51),RIGHT(YEAR(jaar_zip[[#This Row],[Datum]])-1,2),RIGHT(YEAR(jaar_zip[[#This Row],[Datum]]),2))&amp;"-"&amp; TEXT(WEEKNUM(jaar_zip[[#This Row],[Datum]],21),"00")</f>
        <v>24-07</v>
      </c>
      <c r="L3827" s="101">
        <f>MONTH(jaar_zip[[#This Row],[Datum]])</f>
        <v>2</v>
      </c>
      <c r="M3827" s="101">
        <f>IF(ISNUMBER(jaar_zip[[#This Row],[etmaaltemperatuur]]),IF(jaar_zip[[#This Row],[etmaaltemperatuur]]&lt;stookgrens,stookgrens-jaar_zip[[#This Row],[etmaaltemperatuur]],0),"")</f>
        <v>11.4</v>
      </c>
      <c r="N3827" s="101">
        <f>IF(ISNUMBER(jaar_zip[[#This Row],[graaddagen]]),IF(OR(MONTH(jaar_zip[[#This Row],[Datum]])=1,MONTH(jaar_zip[[#This Row],[Datum]])=2,MONTH(jaar_zip[[#This Row],[Datum]])=11,MONTH(jaar_zip[[#This Row],[Datum]])=12),1.1,IF(OR(MONTH(jaar_zip[[#This Row],[Datum]])=3,MONTH(jaar_zip[[#This Row],[Datum]])=10),1,0.8))*jaar_zip[[#This Row],[graaddagen]],"")</f>
        <v>12.540000000000001</v>
      </c>
      <c r="O3827" s="101">
        <f>IF(ISNUMBER(jaar_zip[[#This Row],[etmaaltemperatuur]]),IF(jaar_zip[[#This Row],[etmaaltemperatuur]]&gt;stookgrens,jaar_zip[[#This Row],[etmaaltemperatuur]]-stookgrens,0),"")</f>
        <v>0</v>
      </c>
    </row>
    <row r="3828" spans="1:15" x14ac:dyDescent="0.3">
      <c r="A3828">
        <v>377</v>
      </c>
      <c r="B3828">
        <v>20240214</v>
      </c>
      <c r="C3828">
        <v>6</v>
      </c>
      <c r="D3828">
        <v>11.1</v>
      </c>
      <c r="E3828">
        <v>240</v>
      </c>
      <c r="F3828">
        <v>3.2</v>
      </c>
      <c r="H3828">
        <v>90</v>
      </c>
      <c r="I3828" s="101" t="s">
        <v>43</v>
      </c>
      <c r="J3828" s="1">
        <f>DATEVALUE(RIGHT(jaar_zip[[#This Row],[YYYYMMDD]],2)&amp;"-"&amp;MID(jaar_zip[[#This Row],[YYYYMMDD]],5,2)&amp;"-"&amp;LEFT(jaar_zip[[#This Row],[YYYYMMDD]],4))</f>
        <v>45336</v>
      </c>
      <c r="K3828" s="101" t="str">
        <f>IF(AND(VALUE(MONTH(jaar_zip[[#This Row],[Datum]]))=1,VALUE(WEEKNUM(jaar_zip[[#This Row],[Datum]],21))&gt;51),RIGHT(YEAR(jaar_zip[[#This Row],[Datum]])-1,2),RIGHT(YEAR(jaar_zip[[#This Row],[Datum]]),2))&amp;"-"&amp; TEXT(WEEKNUM(jaar_zip[[#This Row],[Datum]],21),"00")</f>
        <v>24-07</v>
      </c>
      <c r="L3828" s="101">
        <f>MONTH(jaar_zip[[#This Row],[Datum]])</f>
        <v>2</v>
      </c>
      <c r="M3828" s="101">
        <f>IF(ISNUMBER(jaar_zip[[#This Row],[etmaaltemperatuur]]),IF(jaar_zip[[#This Row],[etmaaltemperatuur]]&lt;stookgrens,stookgrens-jaar_zip[[#This Row],[etmaaltemperatuur]],0),"")</f>
        <v>6.9</v>
      </c>
      <c r="N3828" s="101">
        <f>IF(ISNUMBER(jaar_zip[[#This Row],[graaddagen]]),IF(OR(MONTH(jaar_zip[[#This Row],[Datum]])=1,MONTH(jaar_zip[[#This Row],[Datum]])=2,MONTH(jaar_zip[[#This Row],[Datum]])=11,MONTH(jaar_zip[[#This Row],[Datum]])=12),1.1,IF(OR(MONTH(jaar_zip[[#This Row],[Datum]])=3,MONTH(jaar_zip[[#This Row],[Datum]])=10),1,0.8))*jaar_zip[[#This Row],[graaddagen]],"")</f>
        <v>7.5900000000000007</v>
      </c>
      <c r="O3828" s="101">
        <f>IF(ISNUMBER(jaar_zip[[#This Row],[etmaaltemperatuur]]),IF(jaar_zip[[#This Row],[etmaaltemperatuur]]&gt;stookgrens,jaar_zip[[#This Row],[etmaaltemperatuur]]-stookgrens,0),"")</f>
        <v>0</v>
      </c>
    </row>
    <row r="3829" spans="1:15" x14ac:dyDescent="0.3">
      <c r="A3829">
        <v>377</v>
      </c>
      <c r="B3829">
        <v>20240215</v>
      </c>
      <c r="C3829">
        <v>3.3</v>
      </c>
      <c r="D3829">
        <v>12.7</v>
      </c>
      <c r="E3829">
        <v>481</v>
      </c>
      <c r="F3829">
        <v>2.8</v>
      </c>
      <c r="H3829">
        <v>82</v>
      </c>
      <c r="I3829" s="101" t="s">
        <v>43</v>
      </c>
      <c r="J3829" s="1">
        <f>DATEVALUE(RIGHT(jaar_zip[[#This Row],[YYYYMMDD]],2)&amp;"-"&amp;MID(jaar_zip[[#This Row],[YYYYMMDD]],5,2)&amp;"-"&amp;LEFT(jaar_zip[[#This Row],[YYYYMMDD]],4))</f>
        <v>45337</v>
      </c>
      <c r="K3829" s="101" t="str">
        <f>IF(AND(VALUE(MONTH(jaar_zip[[#This Row],[Datum]]))=1,VALUE(WEEKNUM(jaar_zip[[#This Row],[Datum]],21))&gt;51),RIGHT(YEAR(jaar_zip[[#This Row],[Datum]])-1,2),RIGHT(YEAR(jaar_zip[[#This Row],[Datum]]),2))&amp;"-"&amp; TEXT(WEEKNUM(jaar_zip[[#This Row],[Datum]],21),"00")</f>
        <v>24-07</v>
      </c>
      <c r="L3829" s="101">
        <f>MONTH(jaar_zip[[#This Row],[Datum]])</f>
        <v>2</v>
      </c>
      <c r="M3829" s="101">
        <f>IF(ISNUMBER(jaar_zip[[#This Row],[etmaaltemperatuur]]),IF(jaar_zip[[#This Row],[etmaaltemperatuur]]&lt;stookgrens,stookgrens-jaar_zip[[#This Row],[etmaaltemperatuur]],0),"")</f>
        <v>5.3000000000000007</v>
      </c>
      <c r="N3829" s="101">
        <f>IF(ISNUMBER(jaar_zip[[#This Row],[graaddagen]]),IF(OR(MONTH(jaar_zip[[#This Row],[Datum]])=1,MONTH(jaar_zip[[#This Row],[Datum]])=2,MONTH(jaar_zip[[#This Row],[Datum]])=11,MONTH(jaar_zip[[#This Row],[Datum]])=12),1.1,IF(OR(MONTH(jaar_zip[[#This Row],[Datum]])=3,MONTH(jaar_zip[[#This Row],[Datum]])=10),1,0.8))*jaar_zip[[#This Row],[graaddagen]],"")</f>
        <v>5.830000000000001</v>
      </c>
      <c r="O3829" s="101">
        <f>IF(ISNUMBER(jaar_zip[[#This Row],[etmaaltemperatuur]]),IF(jaar_zip[[#This Row],[etmaaltemperatuur]]&gt;stookgrens,jaar_zip[[#This Row],[etmaaltemperatuur]]-stookgrens,0),"")</f>
        <v>0</v>
      </c>
    </row>
    <row r="3830" spans="1:15" x14ac:dyDescent="0.3">
      <c r="A3830">
        <v>377</v>
      </c>
      <c r="B3830">
        <v>20240216</v>
      </c>
      <c r="C3830">
        <v>3.8</v>
      </c>
      <c r="D3830">
        <v>11.9</v>
      </c>
      <c r="E3830">
        <v>143</v>
      </c>
      <c r="F3830">
        <v>1.7</v>
      </c>
      <c r="H3830">
        <v>84</v>
      </c>
      <c r="I3830" s="101" t="s">
        <v>43</v>
      </c>
      <c r="J3830" s="1">
        <f>DATEVALUE(RIGHT(jaar_zip[[#This Row],[YYYYMMDD]],2)&amp;"-"&amp;MID(jaar_zip[[#This Row],[YYYYMMDD]],5,2)&amp;"-"&amp;LEFT(jaar_zip[[#This Row],[YYYYMMDD]],4))</f>
        <v>45338</v>
      </c>
      <c r="K3830" s="101" t="str">
        <f>IF(AND(VALUE(MONTH(jaar_zip[[#This Row],[Datum]]))=1,VALUE(WEEKNUM(jaar_zip[[#This Row],[Datum]],21))&gt;51),RIGHT(YEAR(jaar_zip[[#This Row],[Datum]])-1,2),RIGHT(YEAR(jaar_zip[[#This Row],[Datum]]),2))&amp;"-"&amp; TEXT(WEEKNUM(jaar_zip[[#This Row],[Datum]],21),"00")</f>
        <v>24-07</v>
      </c>
      <c r="L3830" s="101">
        <f>MONTH(jaar_zip[[#This Row],[Datum]])</f>
        <v>2</v>
      </c>
      <c r="M3830" s="101">
        <f>IF(ISNUMBER(jaar_zip[[#This Row],[etmaaltemperatuur]]),IF(jaar_zip[[#This Row],[etmaaltemperatuur]]&lt;stookgrens,stookgrens-jaar_zip[[#This Row],[etmaaltemperatuur]],0),"")</f>
        <v>6.1</v>
      </c>
      <c r="N3830" s="101">
        <f>IF(ISNUMBER(jaar_zip[[#This Row],[graaddagen]]),IF(OR(MONTH(jaar_zip[[#This Row],[Datum]])=1,MONTH(jaar_zip[[#This Row],[Datum]])=2,MONTH(jaar_zip[[#This Row],[Datum]])=11,MONTH(jaar_zip[[#This Row],[Datum]])=12),1.1,IF(OR(MONTH(jaar_zip[[#This Row],[Datum]])=3,MONTH(jaar_zip[[#This Row],[Datum]])=10),1,0.8))*jaar_zip[[#This Row],[graaddagen]],"")</f>
        <v>6.71</v>
      </c>
      <c r="O3830" s="101">
        <f>IF(ISNUMBER(jaar_zip[[#This Row],[etmaaltemperatuur]]),IF(jaar_zip[[#This Row],[etmaaltemperatuur]]&gt;stookgrens,jaar_zip[[#This Row],[etmaaltemperatuur]]-stookgrens,0),"")</f>
        <v>0</v>
      </c>
    </row>
    <row r="3831" spans="1:15" x14ac:dyDescent="0.3">
      <c r="A3831">
        <v>377</v>
      </c>
      <c r="B3831">
        <v>20240217</v>
      </c>
      <c r="C3831">
        <v>2.8</v>
      </c>
      <c r="D3831">
        <v>9.9</v>
      </c>
      <c r="E3831">
        <v>367</v>
      </c>
      <c r="F3831">
        <v>-0.1</v>
      </c>
      <c r="H3831">
        <v>87</v>
      </c>
      <c r="I3831" s="101" t="s">
        <v>43</v>
      </c>
      <c r="J3831" s="1">
        <f>DATEVALUE(RIGHT(jaar_zip[[#This Row],[YYYYMMDD]],2)&amp;"-"&amp;MID(jaar_zip[[#This Row],[YYYYMMDD]],5,2)&amp;"-"&amp;LEFT(jaar_zip[[#This Row],[YYYYMMDD]],4))</f>
        <v>45339</v>
      </c>
      <c r="K3831" s="101" t="str">
        <f>IF(AND(VALUE(MONTH(jaar_zip[[#This Row],[Datum]]))=1,VALUE(WEEKNUM(jaar_zip[[#This Row],[Datum]],21))&gt;51),RIGHT(YEAR(jaar_zip[[#This Row],[Datum]])-1,2),RIGHT(YEAR(jaar_zip[[#This Row],[Datum]]),2))&amp;"-"&amp; TEXT(WEEKNUM(jaar_zip[[#This Row],[Datum]],21),"00")</f>
        <v>24-07</v>
      </c>
      <c r="L3831" s="101">
        <f>MONTH(jaar_zip[[#This Row],[Datum]])</f>
        <v>2</v>
      </c>
      <c r="M3831" s="101">
        <f>IF(ISNUMBER(jaar_zip[[#This Row],[etmaaltemperatuur]]),IF(jaar_zip[[#This Row],[etmaaltemperatuur]]&lt;stookgrens,stookgrens-jaar_zip[[#This Row],[etmaaltemperatuur]],0),"")</f>
        <v>8.1</v>
      </c>
      <c r="N3831" s="101">
        <f>IF(ISNUMBER(jaar_zip[[#This Row],[graaddagen]]),IF(OR(MONTH(jaar_zip[[#This Row],[Datum]])=1,MONTH(jaar_zip[[#This Row],[Datum]])=2,MONTH(jaar_zip[[#This Row],[Datum]])=11,MONTH(jaar_zip[[#This Row],[Datum]])=12),1.1,IF(OR(MONTH(jaar_zip[[#This Row],[Datum]])=3,MONTH(jaar_zip[[#This Row],[Datum]])=10),1,0.8))*jaar_zip[[#This Row],[graaddagen]],"")</f>
        <v>8.91</v>
      </c>
      <c r="O3831" s="101">
        <f>IF(ISNUMBER(jaar_zip[[#This Row],[etmaaltemperatuur]]),IF(jaar_zip[[#This Row],[etmaaltemperatuur]]&gt;stookgrens,jaar_zip[[#This Row],[etmaaltemperatuur]]-stookgrens,0),"")</f>
        <v>0</v>
      </c>
    </row>
    <row r="3832" spans="1:15" x14ac:dyDescent="0.3">
      <c r="A3832">
        <v>377</v>
      </c>
      <c r="B3832">
        <v>20240218</v>
      </c>
      <c r="C3832">
        <v>6.2</v>
      </c>
      <c r="D3832">
        <v>9.3000000000000007</v>
      </c>
      <c r="E3832">
        <v>183</v>
      </c>
      <c r="F3832">
        <v>3.4</v>
      </c>
      <c r="H3832">
        <v>85</v>
      </c>
      <c r="I3832" s="101" t="s">
        <v>43</v>
      </c>
      <c r="J3832" s="1">
        <f>DATEVALUE(RIGHT(jaar_zip[[#This Row],[YYYYMMDD]],2)&amp;"-"&amp;MID(jaar_zip[[#This Row],[YYYYMMDD]],5,2)&amp;"-"&amp;LEFT(jaar_zip[[#This Row],[YYYYMMDD]],4))</f>
        <v>45340</v>
      </c>
      <c r="K3832" s="101" t="str">
        <f>IF(AND(VALUE(MONTH(jaar_zip[[#This Row],[Datum]]))=1,VALUE(WEEKNUM(jaar_zip[[#This Row],[Datum]],21))&gt;51),RIGHT(YEAR(jaar_zip[[#This Row],[Datum]])-1,2),RIGHT(YEAR(jaar_zip[[#This Row],[Datum]]),2))&amp;"-"&amp; TEXT(WEEKNUM(jaar_zip[[#This Row],[Datum]],21),"00")</f>
        <v>24-07</v>
      </c>
      <c r="L3832" s="101">
        <f>MONTH(jaar_zip[[#This Row],[Datum]])</f>
        <v>2</v>
      </c>
      <c r="M3832" s="101">
        <f>IF(ISNUMBER(jaar_zip[[#This Row],[etmaaltemperatuur]]),IF(jaar_zip[[#This Row],[etmaaltemperatuur]]&lt;stookgrens,stookgrens-jaar_zip[[#This Row],[etmaaltemperatuur]],0),"")</f>
        <v>8.6999999999999993</v>
      </c>
      <c r="N3832" s="101">
        <f>IF(ISNUMBER(jaar_zip[[#This Row],[graaddagen]]),IF(OR(MONTH(jaar_zip[[#This Row],[Datum]])=1,MONTH(jaar_zip[[#This Row],[Datum]])=2,MONTH(jaar_zip[[#This Row],[Datum]])=11,MONTH(jaar_zip[[#This Row],[Datum]])=12),1.1,IF(OR(MONTH(jaar_zip[[#This Row],[Datum]])=3,MONTH(jaar_zip[[#This Row],[Datum]])=10),1,0.8))*jaar_zip[[#This Row],[graaddagen]],"")</f>
        <v>9.57</v>
      </c>
      <c r="O3832" s="101">
        <f>IF(ISNUMBER(jaar_zip[[#This Row],[etmaaltemperatuur]]),IF(jaar_zip[[#This Row],[etmaaltemperatuur]]&gt;stookgrens,jaar_zip[[#This Row],[etmaaltemperatuur]]-stookgrens,0),"")</f>
        <v>0</v>
      </c>
    </row>
    <row r="3833" spans="1:15" x14ac:dyDescent="0.3">
      <c r="A3833">
        <v>377</v>
      </c>
      <c r="B3833">
        <v>20240219</v>
      </c>
      <c r="C3833">
        <v>4.5</v>
      </c>
      <c r="D3833">
        <v>8.9</v>
      </c>
      <c r="E3833">
        <v>279</v>
      </c>
      <c r="F3833">
        <v>0.9</v>
      </c>
      <c r="H3833">
        <v>89</v>
      </c>
      <c r="I3833" s="101" t="s">
        <v>43</v>
      </c>
      <c r="J3833" s="1">
        <f>DATEVALUE(RIGHT(jaar_zip[[#This Row],[YYYYMMDD]],2)&amp;"-"&amp;MID(jaar_zip[[#This Row],[YYYYMMDD]],5,2)&amp;"-"&amp;LEFT(jaar_zip[[#This Row],[YYYYMMDD]],4))</f>
        <v>45341</v>
      </c>
      <c r="K3833" s="101" t="str">
        <f>IF(AND(VALUE(MONTH(jaar_zip[[#This Row],[Datum]]))=1,VALUE(WEEKNUM(jaar_zip[[#This Row],[Datum]],21))&gt;51),RIGHT(YEAR(jaar_zip[[#This Row],[Datum]])-1,2),RIGHT(YEAR(jaar_zip[[#This Row],[Datum]]),2))&amp;"-"&amp; TEXT(WEEKNUM(jaar_zip[[#This Row],[Datum]],21),"00")</f>
        <v>24-08</v>
      </c>
      <c r="L3833" s="101">
        <f>MONTH(jaar_zip[[#This Row],[Datum]])</f>
        <v>2</v>
      </c>
      <c r="M3833" s="101">
        <f>IF(ISNUMBER(jaar_zip[[#This Row],[etmaaltemperatuur]]),IF(jaar_zip[[#This Row],[etmaaltemperatuur]]&lt;stookgrens,stookgrens-jaar_zip[[#This Row],[etmaaltemperatuur]],0),"")</f>
        <v>9.1</v>
      </c>
      <c r="N3833" s="101">
        <f>IF(ISNUMBER(jaar_zip[[#This Row],[graaddagen]]),IF(OR(MONTH(jaar_zip[[#This Row],[Datum]])=1,MONTH(jaar_zip[[#This Row],[Datum]])=2,MONTH(jaar_zip[[#This Row],[Datum]])=11,MONTH(jaar_zip[[#This Row],[Datum]])=12),1.1,IF(OR(MONTH(jaar_zip[[#This Row],[Datum]])=3,MONTH(jaar_zip[[#This Row],[Datum]])=10),1,0.8))*jaar_zip[[#This Row],[graaddagen]],"")</f>
        <v>10.01</v>
      </c>
      <c r="O3833" s="101">
        <f>IF(ISNUMBER(jaar_zip[[#This Row],[etmaaltemperatuur]]),IF(jaar_zip[[#This Row],[etmaaltemperatuur]]&gt;stookgrens,jaar_zip[[#This Row],[etmaaltemperatuur]]-stookgrens,0),"")</f>
        <v>0</v>
      </c>
    </row>
    <row r="3834" spans="1:15" x14ac:dyDescent="0.3">
      <c r="A3834">
        <v>377</v>
      </c>
      <c r="B3834">
        <v>20240220</v>
      </c>
      <c r="C3834">
        <v>4.9000000000000004</v>
      </c>
      <c r="D3834">
        <v>8.1999999999999993</v>
      </c>
      <c r="E3834">
        <v>617</v>
      </c>
      <c r="F3834">
        <v>0</v>
      </c>
      <c r="H3834">
        <v>83</v>
      </c>
      <c r="I3834" s="101" t="s">
        <v>43</v>
      </c>
      <c r="J3834" s="1">
        <f>DATEVALUE(RIGHT(jaar_zip[[#This Row],[YYYYMMDD]],2)&amp;"-"&amp;MID(jaar_zip[[#This Row],[YYYYMMDD]],5,2)&amp;"-"&amp;LEFT(jaar_zip[[#This Row],[YYYYMMDD]],4))</f>
        <v>45342</v>
      </c>
      <c r="K3834" s="101" t="str">
        <f>IF(AND(VALUE(MONTH(jaar_zip[[#This Row],[Datum]]))=1,VALUE(WEEKNUM(jaar_zip[[#This Row],[Datum]],21))&gt;51),RIGHT(YEAR(jaar_zip[[#This Row],[Datum]])-1,2),RIGHT(YEAR(jaar_zip[[#This Row],[Datum]]),2))&amp;"-"&amp; TEXT(WEEKNUM(jaar_zip[[#This Row],[Datum]],21),"00")</f>
        <v>24-08</v>
      </c>
      <c r="L3834" s="101">
        <f>MONTH(jaar_zip[[#This Row],[Datum]])</f>
        <v>2</v>
      </c>
      <c r="M3834" s="101">
        <f>IF(ISNUMBER(jaar_zip[[#This Row],[etmaaltemperatuur]]),IF(jaar_zip[[#This Row],[etmaaltemperatuur]]&lt;stookgrens,stookgrens-jaar_zip[[#This Row],[etmaaltemperatuur]],0),"")</f>
        <v>9.8000000000000007</v>
      </c>
      <c r="N3834" s="101">
        <f>IF(ISNUMBER(jaar_zip[[#This Row],[graaddagen]]),IF(OR(MONTH(jaar_zip[[#This Row],[Datum]])=1,MONTH(jaar_zip[[#This Row],[Datum]])=2,MONTH(jaar_zip[[#This Row],[Datum]])=11,MONTH(jaar_zip[[#This Row],[Datum]])=12),1.1,IF(OR(MONTH(jaar_zip[[#This Row],[Datum]])=3,MONTH(jaar_zip[[#This Row],[Datum]])=10),1,0.8))*jaar_zip[[#This Row],[graaddagen]],"")</f>
        <v>10.780000000000001</v>
      </c>
      <c r="O3834" s="101">
        <f>IF(ISNUMBER(jaar_zip[[#This Row],[etmaaltemperatuur]]),IF(jaar_zip[[#This Row],[etmaaltemperatuur]]&gt;stookgrens,jaar_zip[[#This Row],[etmaaltemperatuur]]-stookgrens,0),"")</f>
        <v>0</v>
      </c>
    </row>
    <row r="3835" spans="1:15" x14ac:dyDescent="0.3">
      <c r="A3835">
        <v>377</v>
      </c>
      <c r="B3835">
        <v>20240221</v>
      </c>
      <c r="C3835">
        <v>6.3</v>
      </c>
      <c r="D3835">
        <v>9.1</v>
      </c>
      <c r="E3835">
        <v>370</v>
      </c>
      <c r="F3835">
        <v>3.7</v>
      </c>
      <c r="H3835">
        <v>82</v>
      </c>
      <c r="I3835" s="101" t="s">
        <v>43</v>
      </c>
      <c r="J3835" s="1">
        <f>DATEVALUE(RIGHT(jaar_zip[[#This Row],[YYYYMMDD]],2)&amp;"-"&amp;MID(jaar_zip[[#This Row],[YYYYMMDD]],5,2)&amp;"-"&amp;LEFT(jaar_zip[[#This Row],[YYYYMMDD]],4))</f>
        <v>45343</v>
      </c>
      <c r="K3835" s="101" t="str">
        <f>IF(AND(VALUE(MONTH(jaar_zip[[#This Row],[Datum]]))=1,VALUE(WEEKNUM(jaar_zip[[#This Row],[Datum]],21))&gt;51),RIGHT(YEAR(jaar_zip[[#This Row],[Datum]])-1,2),RIGHT(YEAR(jaar_zip[[#This Row],[Datum]]),2))&amp;"-"&amp; TEXT(WEEKNUM(jaar_zip[[#This Row],[Datum]],21),"00")</f>
        <v>24-08</v>
      </c>
      <c r="L3835" s="101">
        <f>MONTH(jaar_zip[[#This Row],[Datum]])</f>
        <v>2</v>
      </c>
      <c r="M3835" s="101">
        <f>IF(ISNUMBER(jaar_zip[[#This Row],[etmaaltemperatuur]]),IF(jaar_zip[[#This Row],[etmaaltemperatuur]]&lt;stookgrens,stookgrens-jaar_zip[[#This Row],[etmaaltemperatuur]],0),"")</f>
        <v>8.9</v>
      </c>
      <c r="N3835" s="101">
        <f>IF(ISNUMBER(jaar_zip[[#This Row],[graaddagen]]),IF(OR(MONTH(jaar_zip[[#This Row],[Datum]])=1,MONTH(jaar_zip[[#This Row],[Datum]])=2,MONTH(jaar_zip[[#This Row],[Datum]])=11,MONTH(jaar_zip[[#This Row],[Datum]])=12),1.1,IF(OR(MONTH(jaar_zip[[#This Row],[Datum]])=3,MONTH(jaar_zip[[#This Row],[Datum]])=10),1,0.8))*jaar_zip[[#This Row],[graaddagen]],"")</f>
        <v>9.7900000000000009</v>
      </c>
      <c r="O3835" s="101">
        <f>IF(ISNUMBER(jaar_zip[[#This Row],[etmaaltemperatuur]]),IF(jaar_zip[[#This Row],[etmaaltemperatuur]]&gt;stookgrens,jaar_zip[[#This Row],[etmaaltemperatuur]]-stookgrens,0),"")</f>
        <v>0</v>
      </c>
    </row>
    <row r="3836" spans="1:15" x14ac:dyDescent="0.3">
      <c r="A3836">
        <v>377</v>
      </c>
      <c r="B3836">
        <v>20240222</v>
      </c>
      <c r="C3836">
        <v>7.3</v>
      </c>
      <c r="D3836">
        <v>10.3</v>
      </c>
      <c r="E3836">
        <v>363</v>
      </c>
      <c r="F3836">
        <v>8.1999999999999993</v>
      </c>
      <c r="H3836">
        <v>85</v>
      </c>
      <c r="I3836" s="101" t="s">
        <v>43</v>
      </c>
      <c r="J3836" s="1">
        <f>DATEVALUE(RIGHT(jaar_zip[[#This Row],[YYYYMMDD]],2)&amp;"-"&amp;MID(jaar_zip[[#This Row],[YYYYMMDD]],5,2)&amp;"-"&amp;LEFT(jaar_zip[[#This Row],[YYYYMMDD]],4))</f>
        <v>45344</v>
      </c>
      <c r="K3836" s="101" t="str">
        <f>IF(AND(VALUE(MONTH(jaar_zip[[#This Row],[Datum]]))=1,VALUE(WEEKNUM(jaar_zip[[#This Row],[Datum]],21))&gt;51),RIGHT(YEAR(jaar_zip[[#This Row],[Datum]])-1,2),RIGHT(YEAR(jaar_zip[[#This Row],[Datum]]),2))&amp;"-"&amp; TEXT(WEEKNUM(jaar_zip[[#This Row],[Datum]],21),"00")</f>
        <v>24-08</v>
      </c>
      <c r="L3836" s="101">
        <f>MONTH(jaar_zip[[#This Row],[Datum]])</f>
        <v>2</v>
      </c>
      <c r="M3836" s="101">
        <f>IF(ISNUMBER(jaar_zip[[#This Row],[etmaaltemperatuur]]),IF(jaar_zip[[#This Row],[etmaaltemperatuur]]&lt;stookgrens,stookgrens-jaar_zip[[#This Row],[etmaaltemperatuur]],0),"")</f>
        <v>7.6999999999999993</v>
      </c>
      <c r="N3836" s="101">
        <f>IF(ISNUMBER(jaar_zip[[#This Row],[graaddagen]]),IF(OR(MONTH(jaar_zip[[#This Row],[Datum]])=1,MONTH(jaar_zip[[#This Row],[Datum]])=2,MONTH(jaar_zip[[#This Row],[Datum]])=11,MONTH(jaar_zip[[#This Row],[Datum]])=12),1.1,IF(OR(MONTH(jaar_zip[[#This Row],[Datum]])=3,MONTH(jaar_zip[[#This Row],[Datum]])=10),1,0.8))*jaar_zip[[#This Row],[graaddagen]],"")</f>
        <v>8.4700000000000006</v>
      </c>
      <c r="O3836" s="101">
        <f>IF(ISNUMBER(jaar_zip[[#This Row],[etmaaltemperatuur]]),IF(jaar_zip[[#This Row],[etmaaltemperatuur]]&gt;stookgrens,jaar_zip[[#This Row],[etmaaltemperatuur]]-stookgrens,0),"")</f>
        <v>0</v>
      </c>
    </row>
    <row r="3837" spans="1:15" x14ac:dyDescent="0.3">
      <c r="A3837">
        <v>377</v>
      </c>
      <c r="B3837">
        <v>20240223</v>
      </c>
      <c r="C3837">
        <v>6.7</v>
      </c>
      <c r="D3837">
        <v>6.2</v>
      </c>
      <c r="E3837">
        <v>389</v>
      </c>
      <c r="F3837">
        <v>-0.1</v>
      </c>
      <c r="H3837">
        <v>75</v>
      </c>
      <c r="I3837" s="101" t="s">
        <v>43</v>
      </c>
      <c r="J3837" s="1">
        <f>DATEVALUE(RIGHT(jaar_zip[[#This Row],[YYYYMMDD]],2)&amp;"-"&amp;MID(jaar_zip[[#This Row],[YYYYMMDD]],5,2)&amp;"-"&amp;LEFT(jaar_zip[[#This Row],[YYYYMMDD]],4))</f>
        <v>45345</v>
      </c>
      <c r="K3837" s="101" t="str">
        <f>IF(AND(VALUE(MONTH(jaar_zip[[#This Row],[Datum]]))=1,VALUE(WEEKNUM(jaar_zip[[#This Row],[Datum]],21))&gt;51),RIGHT(YEAR(jaar_zip[[#This Row],[Datum]])-1,2),RIGHT(YEAR(jaar_zip[[#This Row],[Datum]]),2))&amp;"-"&amp; TEXT(WEEKNUM(jaar_zip[[#This Row],[Datum]],21),"00")</f>
        <v>24-08</v>
      </c>
      <c r="L3837" s="101">
        <f>MONTH(jaar_zip[[#This Row],[Datum]])</f>
        <v>2</v>
      </c>
      <c r="M3837" s="101">
        <f>IF(ISNUMBER(jaar_zip[[#This Row],[etmaaltemperatuur]]),IF(jaar_zip[[#This Row],[etmaaltemperatuur]]&lt;stookgrens,stookgrens-jaar_zip[[#This Row],[etmaaltemperatuur]],0),"")</f>
        <v>11.8</v>
      </c>
      <c r="N3837" s="101">
        <f>IF(ISNUMBER(jaar_zip[[#This Row],[graaddagen]]),IF(OR(MONTH(jaar_zip[[#This Row],[Datum]])=1,MONTH(jaar_zip[[#This Row],[Datum]])=2,MONTH(jaar_zip[[#This Row],[Datum]])=11,MONTH(jaar_zip[[#This Row],[Datum]])=12),1.1,IF(OR(MONTH(jaar_zip[[#This Row],[Datum]])=3,MONTH(jaar_zip[[#This Row],[Datum]])=10),1,0.8))*jaar_zip[[#This Row],[graaddagen]],"")</f>
        <v>12.980000000000002</v>
      </c>
      <c r="O3837" s="101">
        <f>IF(ISNUMBER(jaar_zip[[#This Row],[etmaaltemperatuur]]),IF(jaar_zip[[#This Row],[etmaaltemperatuur]]&gt;stookgrens,jaar_zip[[#This Row],[etmaaltemperatuur]]-stookgrens,0),"")</f>
        <v>0</v>
      </c>
    </row>
    <row r="3838" spans="1:15" x14ac:dyDescent="0.3">
      <c r="A3838">
        <v>377</v>
      </c>
      <c r="B3838">
        <v>20240224</v>
      </c>
      <c r="C3838">
        <v>4.5999999999999996</v>
      </c>
      <c r="D3838">
        <v>5.5</v>
      </c>
      <c r="E3838">
        <v>596</v>
      </c>
      <c r="F3838">
        <v>0.9</v>
      </c>
      <c r="H3838">
        <v>79</v>
      </c>
      <c r="I3838" s="101" t="s">
        <v>43</v>
      </c>
      <c r="J3838" s="1">
        <f>DATEVALUE(RIGHT(jaar_zip[[#This Row],[YYYYMMDD]],2)&amp;"-"&amp;MID(jaar_zip[[#This Row],[YYYYMMDD]],5,2)&amp;"-"&amp;LEFT(jaar_zip[[#This Row],[YYYYMMDD]],4))</f>
        <v>45346</v>
      </c>
      <c r="K3838" s="101" t="str">
        <f>IF(AND(VALUE(MONTH(jaar_zip[[#This Row],[Datum]]))=1,VALUE(WEEKNUM(jaar_zip[[#This Row],[Datum]],21))&gt;51),RIGHT(YEAR(jaar_zip[[#This Row],[Datum]])-1,2),RIGHT(YEAR(jaar_zip[[#This Row],[Datum]]),2))&amp;"-"&amp; TEXT(WEEKNUM(jaar_zip[[#This Row],[Datum]],21),"00")</f>
        <v>24-08</v>
      </c>
      <c r="L3838" s="101">
        <f>MONTH(jaar_zip[[#This Row],[Datum]])</f>
        <v>2</v>
      </c>
      <c r="M3838" s="101">
        <f>IF(ISNUMBER(jaar_zip[[#This Row],[etmaaltemperatuur]]),IF(jaar_zip[[#This Row],[etmaaltemperatuur]]&lt;stookgrens,stookgrens-jaar_zip[[#This Row],[etmaaltemperatuur]],0),"")</f>
        <v>12.5</v>
      </c>
      <c r="N3838" s="101">
        <f>IF(ISNUMBER(jaar_zip[[#This Row],[graaddagen]]),IF(OR(MONTH(jaar_zip[[#This Row],[Datum]])=1,MONTH(jaar_zip[[#This Row],[Datum]])=2,MONTH(jaar_zip[[#This Row],[Datum]])=11,MONTH(jaar_zip[[#This Row],[Datum]])=12),1.1,IF(OR(MONTH(jaar_zip[[#This Row],[Datum]])=3,MONTH(jaar_zip[[#This Row],[Datum]])=10),1,0.8))*jaar_zip[[#This Row],[graaddagen]],"")</f>
        <v>13.750000000000002</v>
      </c>
      <c r="O3838" s="101">
        <f>IF(ISNUMBER(jaar_zip[[#This Row],[etmaaltemperatuur]]),IF(jaar_zip[[#This Row],[etmaaltemperatuur]]&gt;stookgrens,jaar_zip[[#This Row],[etmaaltemperatuur]]-stookgrens,0),"")</f>
        <v>0</v>
      </c>
    </row>
    <row r="3839" spans="1:15" x14ac:dyDescent="0.3">
      <c r="A3839">
        <v>377</v>
      </c>
      <c r="B3839">
        <v>20240225</v>
      </c>
      <c r="C3839">
        <v>4.5</v>
      </c>
      <c r="D3839">
        <v>6.9</v>
      </c>
      <c r="E3839">
        <v>685</v>
      </c>
      <c r="F3839">
        <v>0.2</v>
      </c>
      <c r="H3839">
        <v>77</v>
      </c>
      <c r="I3839" s="101" t="s">
        <v>43</v>
      </c>
      <c r="J3839" s="1">
        <f>DATEVALUE(RIGHT(jaar_zip[[#This Row],[YYYYMMDD]],2)&amp;"-"&amp;MID(jaar_zip[[#This Row],[YYYYMMDD]],5,2)&amp;"-"&amp;LEFT(jaar_zip[[#This Row],[YYYYMMDD]],4))</f>
        <v>45347</v>
      </c>
      <c r="K3839" s="101" t="str">
        <f>IF(AND(VALUE(MONTH(jaar_zip[[#This Row],[Datum]]))=1,VALUE(WEEKNUM(jaar_zip[[#This Row],[Datum]],21))&gt;51),RIGHT(YEAR(jaar_zip[[#This Row],[Datum]])-1,2),RIGHT(YEAR(jaar_zip[[#This Row],[Datum]]),2))&amp;"-"&amp; TEXT(WEEKNUM(jaar_zip[[#This Row],[Datum]],21),"00")</f>
        <v>24-08</v>
      </c>
      <c r="L3839" s="101">
        <f>MONTH(jaar_zip[[#This Row],[Datum]])</f>
        <v>2</v>
      </c>
      <c r="M3839" s="101">
        <f>IF(ISNUMBER(jaar_zip[[#This Row],[etmaaltemperatuur]]),IF(jaar_zip[[#This Row],[etmaaltemperatuur]]&lt;stookgrens,stookgrens-jaar_zip[[#This Row],[etmaaltemperatuur]],0),"")</f>
        <v>11.1</v>
      </c>
      <c r="N3839" s="101">
        <f>IF(ISNUMBER(jaar_zip[[#This Row],[graaddagen]]),IF(OR(MONTH(jaar_zip[[#This Row],[Datum]])=1,MONTH(jaar_zip[[#This Row],[Datum]])=2,MONTH(jaar_zip[[#This Row],[Datum]])=11,MONTH(jaar_zip[[#This Row],[Datum]])=12),1.1,IF(OR(MONTH(jaar_zip[[#This Row],[Datum]])=3,MONTH(jaar_zip[[#This Row],[Datum]])=10),1,0.8))*jaar_zip[[#This Row],[graaddagen]],"")</f>
        <v>12.21</v>
      </c>
      <c r="O3839" s="101">
        <f>IF(ISNUMBER(jaar_zip[[#This Row],[etmaaltemperatuur]]),IF(jaar_zip[[#This Row],[etmaaltemperatuur]]&gt;stookgrens,jaar_zip[[#This Row],[etmaaltemperatuur]]-stookgrens,0),"")</f>
        <v>0</v>
      </c>
    </row>
    <row r="3840" spans="1:15" x14ac:dyDescent="0.3">
      <c r="A3840">
        <v>377</v>
      </c>
      <c r="B3840">
        <v>20240226</v>
      </c>
      <c r="C3840">
        <v>5.8</v>
      </c>
      <c r="D3840">
        <v>5.4</v>
      </c>
      <c r="E3840">
        <v>197</v>
      </c>
      <c r="F3840">
        <v>9.6999999999999993</v>
      </c>
      <c r="H3840">
        <v>90</v>
      </c>
      <c r="I3840" s="101" t="s">
        <v>43</v>
      </c>
      <c r="J3840" s="1">
        <f>DATEVALUE(RIGHT(jaar_zip[[#This Row],[YYYYMMDD]],2)&amp;"-"&amp;MID(jaar_zip[[#This Row],[YYYYMMDD]],5,2)&amp;"-"&amp;LEFT(jaar_zip[[#This Row],[YYYYMMDD]],4))</f>
        <v>45348</v>
      </c>
      <c r="K3840" s="101" t="str">
        <f>IF(AND(VALUE(MONTH(jaar_zip[[#This Row],[Datum]]))=1,VALUE(WEEKNUM(jaar_zip[[#This Row],[Datum]],21))&gt;51),RIGHT(YEAR(jaar_zip[[#This Row],[Datum]])-1,2),RIGHT(YEAR(jaar_zip[[#This Row],[Datum]]),2))&amp;"-"&amp; TEXT(WEEKNUM(jaar_zip[[#This Row],[Datum]],21),"00")</f>
        <v>24-09</v>
      </c>
      <c r="L3840" s="101">
        <f>MONTH(jaar_zip[[#This Row],[Datum]])</f>
        <v>2</v>
      </c>
      <c r="M3840" s="101">
        <f>IF(ISNUMBER(jaar_zip[[#This Row],[etmaaltemperatuur]]),IF(jaar_zip[[#This Row],[etmaaltemperatuur]]&lt;stookgrens,stookgrens-jaar_zip[[#This Row],[etmaaltemperatuur]],0),"")</f>
        <v>12.6</v>
      </c>
      <c r="N3840" s="101">
        <f>IF(ISNUMBER(jaar_zip[[#This Row],[graaddagen]]),IF(OR(MONTH(jaar_zip[[#This Row],[Datum]])=1,MONTH(jaar_zip[[#This Row],[Datum]])=2,MONTH(jaar_zip[[#This Row],[Datum]])=11,MONTH(jaar_zip[[#This Row],[Datum]])=12),1.1,IF(OR(MONTH(jaar_zip[[#This Row],[Datum]])=3,MONTH(jaar_zip[[#This Row],[Datum]])=10),1,0.8))*jaar_zip[[#This Row],[graaddagen]],"")</f>
        <v>13.860000000000001</v>
      </c>
      <c r="O3840" s="101">
        <f>IF(ISNUMBER(jaar_zip[[#This Row],[etmaaltemperatuur]]),IF(jaar_zip[[#This Row],[etmaaltemperatuur]]&gt;stookgrens,jaar_zip[[#This Row],[etmaaltemperatuur]]-stookgrens,0),"")</f>
        <v>0</v>
      </c>
    </row>
    <row r="3841" spans="1:15" x14ac:dyDescent="0.3">
      <c r="A3841">
        <v>377</v>
      </c>
      <c r="B3841">
        <v>20240227</v>
      </c>
      <c r="C3841">
        <v>2.4</v>
      </c>
      <c r="D3841">
        <v>3.2</v>
      </c>
      <c r="E3841">
        <v>471</v>
      </c>
      <c r="F3841">
        <v>-0.1</v>
      </c>
      <c r="H3841">
        <v>90</v>
      </c>
      <c r="I3841" s="101" t="s">
        <v>43</v>
      </c>
      <c r="J3841" s="1">
        <f>DATEVALUE(RIGHT(jaar_zip[[#This Row],[YYYYMMDD]],2)&amp;"-"&amp;MID(jaar_zip[[#This Row],[YYYYMMDD]],5,2)&amp;"-"&amp;LEFT(jaar_zip[[#This Row],[YYYYMMDD]],4))</f>
        <v>45349</v>
      </c>
      <c r="K3841" s="101" t="str">
        <f>IF(AND(VALUE(MONTH(jaar_zip[[#This Row],[Datum]]))=1,VALUE(WEEKNUM(jaar_zip[[#This Row],[Datum]],21))&gt;51),RIGHT(YEAR(jaar_zip[[#This Row],[Datum]])-1,2),RIGHT(YEAR(jaar_zip[[#This Row],[Datum]]),2))&amp;"-"&amp; TEXT(WEEKNUM(jaar_zip[[#This Row],[Datum]],21),"00")</f>
        <v>24-09</v>
      </c>
      <c r="L3841" s="101">
        <f>MONTH(jaar_zip[[#This Row],[Datum]])</f>
        <v>2</v>
      </c>
      <c r="M3841" s="101">
        <f>IF(ISNUMBER(jaar_zip[[#This Row],[etmaaltemperatuur]]),IF(jaar_zip[[#This Row],[etmaaltemperatuur]]&lt;stookgrens,stookgrens-jaar_zip[[#This Row],[etmaaltemperatuur]],0),"")</f>
        <v>14.8</v>
      </c>
      <c r="N3841" s="101">
        <f>IF(ISNUMBER(jaar_zip[[#This Row],[graaddagen]]),IF(OR(MONTH(jaar_zip[[#This Row],[Datum]])=1,MONTH(jaar_zip[[#This Row],[Datum]])=2,MONTH(jaar_zip[[#This Row],[Datum]])=11,MONTH(jaar_zip[[#This Row],[Datum]])=12),1.1,IF(OR(MONTH(jaar_zip[[#This Row],[Datum]])=3,MONTH(jaar_zip[[#This Row],[Datum]])=10),1,0.8))*jaar_zip[[#This Row],[graaddagen]],"")</f>
        <v>16.28</v>
      </c>
      <c r="O3841" s="101">
        <f>IF(ISNUMBER(jaar_zip[[#This Row],[etmaaltemperatuur]]),IF(jaar_zip[[#This Row],[etmaaltemperatuur]]&gt;stookgrens,jaar_zip[[#This Row],[etmaaltemperatuur]]-stookgrens,0),"")</f>
        <v>0</v>
      </c>
    </row>
    <row r="3842" spans="1:15" x14ac:dyDescent="0.3">
      <c r="A3842">
        <v>377</v>
      </c>
      <c r="B3842">
        <v>20240228</v>
      </c>
      <c r="C3842">
        <v>3.1</v>
      </c>
      <c r="D3842">
        <v>3.9</v>
      </c>
      <c r="E3842">
        <v>687</v>
      </c>
      <c r="F3842">
        <v>0</v>
      </c>
      <c r="H3842">
        <v>90</v>
      </c>
      <c r="I3842" s="101" t="s">
        <v>43</v>
      </c>
      <c r="J3842" s="1">
        <f>DATEVALUE(RIGHT(jaar_zip[[#This Row],[YYYYMMDD]],2)&amp;"-"&amp;MID(jaar_zip[[#This Row],[YYYYMMDD]],5,2)&amp;"-"&amp;LEFT(jaar_zip[[#This Row],[YYYYMMDD]],4))</f>
        <v>45350</v>
      </c>
      <c r="K3842" s="101" t="str">
        <f>IF(AND(VALUE(MONTH(jaar_zip[[#This Row],[Datum]]))=1,VALUE(WEEKNUM(jaar_zip[[#This Row],[Datum]],21))&gt;51),RIGHT(YEAR(jaar_zip[[#This Row],[Datum]])-1,2),RIGHT(YEAR(jaar_zip[[#This Row],[Datum]]),2))&amp;"-"&amp; TEXT(WEEKNUM(jaar_zip[[#This Row],[Datum]],21),"00")</f>
        <v>24-09</v>
      </c>
      <c r="L3842" s="101">
        <f>MONTH(jaar_zip[[#This Row],[Datum]])</f>
        <v>2</v>
      </c>
      <c r="M3842" s="101">
        <f>IF(ISNUMBER(jaar_zip[[#This Row],[etmaaltemperatuur]]),IF(jaar_zip[[#This Row],[etmaaltemperatuur]]&lt;stookgrens,stookgrens-jaar_zip[[#This Row],[etmaaltemperatuur]],0),"")</f>
        <v>14.1</v>
      </c>
      <c r="N3842" s="101">
        <f>IF(ISNUMBER(jaar_zip[[#This Row],[graaddagen]]),IF(OR(MONTH(jaar_zip[[#This Row],[Datum]])=1,MONTH(jaar_zip[[#This Row],[Datum]])=2,MONTH(jaar_zip[[#This Row],[Datum]])=11,MONTH(jaar_zip[[#This Row],[Datum]])=12),1.1,IF(OR(MONTH(jaar_zip[[#This Row],[Datum]])=3,MONTH(jaar_zip[[#This Row],[Datum]])=10),1,0.8))*jaar_zip[[#This Row],[graaddagen]],"")</f>
        <v>15.510000000000002</v>
      </c>
      <c r="O3842" s="101">
        <f>IF(ISNUMBER(jaar_zip[[#This Row],[etmaaltemperatuur]]),IF(jaar_zip[[#This Row],[etmaaltemperatuur]]&gt;stookgrens,jaar_zip[[#This Row],[etmaaltemperatuur]]-stookgrens,0),"")</f>
        <v>0</v>
      </c>
    </row>
    <row r="3843" spans="1:15" x14ac:dyDescent="0.3">
      <c r="A3843">
        <v>377</v>
      </c>
      <c r="B3843">
        <v>20240229</v>
      </c>
      <c r="C3843">
        <v>4.5</v>
      </c>
      <c r="D3843">
        <v>8.1</v>
      </c>
      <c r="E3843">
        <v>423</v>
      </c>
      <c r="F3843">
        <v>1</v>
      </c>
      <c r="H3843">
        <v>79</v>
      </c>
      <c r="I3843" s="101" t="s">
        <v>43</v>
      </c>
      <c r="J3843" s="1">
        <f>DATEVALUE(RIGHT(jaar_zip[[#This Row],[YYYYMMDD]],2)&amp;"-"&amp;MID(jaar_zip[[#This Row],[YYYYMMDD]],5,2)&amp;"-"&amp;LEFT(jaar_zip[[#This Row],[YYYYMMDD]],4))</f>
        <v>45351</v>
      </c>
      <c r="K3843" s="101" t="str">
        <f>IF(AND(VALUE(MONTH(jaar_zip[[#This Row],[Datum]]))=1,VALUE(WEEKNUM(jaar_zip[[#This Row],[Datum]],21))&gt;51),RIGHT(YEAR(jaar_zip[[#This Row],[Datum]])-1,2),RIGHT(YEAR(jaar_zip[[#This Row],[Datum]]),2))&amp;"-"&amp; TEXT(WEEKNUM(jaar_zip[[#This Row],[Datum]],21),"00")</f>
        <v>24-09</v>
      </c>
      <c r="L3843" s="101">
        <f>MONTH(jaar_zip[[#This Row],[Datum]])</f>
        <v>2</v>
      </c>
      <c r="M3843" s="101">
        <f>IF(ISNUMBER(jaar_zip[[#This Row],[etmaaltemperatuur]]),IF(jaar_zip[[#This Row],[etmaaltemperatuur]]&lt;stookgrens,stookgrens-jaar_zip[[#This Row],[etmaaltemperatuur]],0),"")</f>
        <v>9.9</v>
      </c>
      <c r="N3843" s="101">
        <f>IF(ISNUMBER(jaar_zip[[#This Row],[graaddagen]]),IF(OR(MONTH(jaar_zip[[#This Row],[Datum]])=1,MONTH(jaar_zip[[#This Row],[Datum]])=2,MONTH(jaar_zip[[#This Row],[Datum]])=11,MONTH(jaar_zip[[#This Row],[Datum]])=12),1.1,IF(OR(MONTH(jaar_zip[[#This Row],[Datum]])=3,MONTH(jaar_zip[[#This Row],[Datum]])=10),1,0.8))*jaar_zip[[#This Row],[graaddagen]],"")</f>
        <v>10.89</v>
      </c>
      <c r="O3843" s="101">
        <f>IF(ISNUMBER(jaar_zip[[#This Row],[etmaaltemperatuur]]),IF(jaar_zip[[#This Row],[etmaaltemperatuur]]&gt;stookgrens,jaar_zip[[#This Row],[etmaaltemperatuur]]-stookgrens,0),"")</f>
        <v>0</v>
      </c>
    </row>
    <row r="3844" spans="1:15" x14ac:dyDescent="0.3">
      <c r="A3844">
        <v>377</v>
      </c>
      <c r="B3844">
        <v>20240301</v>
      </c>
      <c r="C3844">
        <v>6.1</v>
      </c>
      <c r="D3844">
        <v>8.6</v>
      </c>
      <c r="E3844">
        <v>733</v>
      </c>
      <c r="F3844">
        <v>0.1</v>
      </c>
      <c r="H3844">
        <v>71</v>
      </c>
      <c r="I3844" s="101" t="s">
        <v>43</v>
      </c>
      <c r="J3844" s="1">
        <f>DATEVALUE(RIGHT(jaar_zip[[#This Row],[YYYYMMDD]],2)&amp;"-"&amp;MID(jaar_zip[[#This Row],[YYYYMMDD]],5,2)&amp;"-"&amp;LEFT(jaar_zip[[#This Row],[YYYYMMDD]],4))</f>
        <v>45352</v>
      </c>
      <c r="K3844" s="101" t="str">
        <f>IF(AND(VALUE(MONTH(jaar_zip[[#This Row],[Datum]]))=1,VALUE(WEEKNUM(jaar_zip[[#This Row],[Datum]],21))&gt;51),RIGHT(YEAR(jaar_zip[[#This Row],[Datum]])-1,2),RIGHT(YEAR(jaar_zip[[#This Row],[Datum]]),2))&amp;"-"&amp; TEXT(WEEKNUM(jaar_zip[[#This Row],[Datum]],21),"00")</f>
        <v>24-09</v>
      </c>
      <c r="L3844" s="101">
        <f>MONTH(jaar_zip[[#This Row],[Datum]])</f>
        <v>3</v>
      </c>
      <c r="M3844" s="101">
        <f>IF(ISNUMBER(jaar_zip[[#This Row],[etmaaltemperatuur]]),IF(jaar_zip[[#This Row],[etmaaltemperatuur]]&lt;stookgrens,stookgrens-jaar_zip[[#This Row],[etmaaltemperatuur]],0),"")</f>
        <v>9.4</v>
      </c>
      <c r="N3844" s="101">
        <f>IF(ISNUMBER(jaar_zip[[#This Row],[graaddagen]]),IF(OR(MONTH(jaar_zip[[#This Row],[Datum]])=1,MONTH(jaar_zip[[#This Row],[Datum]])=2,MONTH(jaar_zip[[#This Row],[Datum]])=11,MONTH(jaar_zip[[#This Row],[Datum]])=12),1.1,IF(OR(MONTH(jaar_zip[[#This Row],[Datum]])=3,MONTH(jaar_zip[[#This Row],[Datum]])=10),1,0.8))*jaar_zip[[#This Row],[graaddagen]],"")</f>
        <v>9.4</v>
      </c>
      <c r="O3844" s="101">
        <f>IF(ISNUMBER(jaar_zip[[#This Row],[etmaaltemperatuur]]),IF(jaar_zip[[#This Row],[etmaaltemperatuur]]&gt;stookgrens,jaar_zip[[#This Row],[etmaaltemperatuur]]-stookgrens,0),"")</f>
        <v>0</v>
      </c>
    </row>
    <row r="3845" spans="1:15" x14ac:dyDescent="0.3">
      <c r="A3845">
        <v>377</v>
      </c>
      <c r="B3845">
        <v>20240302</v>
      </c>
      <c r="C3845">
        <v>5.2</v>
      </c>
      <c r="D3845">
        <v>9.9</v>
      </c>
      <c r="E3845">
        <v>1126</v>
      </c>
      <c r="F3845">
        <v>0.1</v>
      </c>
      <c r="H3845">
        <v>69</v>
      </c>
      <c r="I3845" s="101" t="s">
        <v>43</v>
      </c>
      <c r="J3845" s="1">
        <f>DATEVALUE(RIGHT(jaar_zip[[#This Row],[YYYYMMDD]],2)&amp;"-"&amp;MID(jaar_zip[[#This Row],[YYYYMMDD]],5,2)&amp;"-"&amp;LEFT(jaar_zip[[#This Row],[YYYYMMDD]],4))</f>
        <v>45353</v>
      </c>
      <c r="K3845" s="101" t="str">
        <f>IF(AND(VALUE(MONTH(jaar_zip[[#This Row],[Datum]]))=1,VALUE(WEEKNUM(jaar_zip[[#This Row],[Datum]],21))&gt;51),RIGHT(YEAR(jaar_zip[[#This Row],[Datum]])-1,2),RIGHT(YEAR(jaar_zip[[#This Row],[Datum]]),2))&amp;"-"&amp; TEXT(WEEKNUM(jaar_zip[[#This Row],[Datum]],21),"00")</f>
        <v>24-09</v>
      </c>
      <c r="L3845" s="101">
        <f>MONTH(jaar_zip[[#This Row],[Datum]])</f>
        <v>3</v>
      </c>
      <c r="M3845" s="101">
        <f>IF(ISNUMBER(jaar_zip[[#This Row],[etmaaltemperatuur]]),IF(jaar_zip[[#This Row],[etmaaltemperatuur]]&lt;stookgrens,stookgrens-jaar_zip[[#This Row],[etmaaltemperatuur]],0),"")</f>
        <v>8.1</v>
      </c>
      <c r="N3845" s="101">
        <f>IF(ISNUMBER(jaar_zip[[#This Row],[graaddagen]]),IF(OR(MONTH(jaar_zip[[#This Row],[Datum]])=1,MONTH(jaar_zip[[#This Row],[Datum]])=2,MONTH(jaar_zip[[#This Row],[Datum]])=11,MONTH(jaar_zip[[#This Row],[Datum]])=12),1.1,IF(OR(MONTH(jaar_zip[[#This Row],[Datum]])=3,MONTH(jaar_zip[[#This Row],[Datum]])=10),1,0.8))*jaar_zip[[#This Row],[graaddagen]],"")</f>
        <v>8.1</v>
      </c>
      <c r="O3845" s="101">
        <f>IF(ISNUMBER(jaar_zip[[#This Row],[etmaaltemperatuur]]),IF(jaar_zip[[#This Row],[etmaaltemperatuur]]&gt;stookgrens,jaar_zip[[#This Row],[etmaaltemperatuur]]-stookgrens,0),"")</f>
        <v>0</v>
      </c>
    </row>
    <row r="3846" spans="1:15" x14ac:dyDescent="0.3">
      <c r="A3846">
        <v>377</v>
      </c>
      <c r="B3846">
        <v>20240303</v>
      </c>
      <c r="C3846">
        <v>3.3</v>
      </c>
      <c r="D3846">
        <v>10.6</v>
      </c>
      <c r="E3846">
        <v>943</v>
      </c>
      <c r="F3846">
        <v>-0.1</v>
      </c>
      <c r="H3846">
        <v>75</v>
      </c>
      <c r="I3846" s="101" t="s">
        <v>43</v>
      </c>
      <c r="J3846" s="1">
        <f>DATEVALUE(RIGHT(jaar_zip[[#This Row],[YYYYMMDD]],2)&amp;"-"&amp;MID(jaar_zip[[#This Row],[YYYYMMDD]],5,2)&amp;"-"&amp;LEFT(jaar_zip[[#This Row],[YYYYMMDD]],4))</f>
        <v>45354</v>
      </c>
      <c r="K3846" s="101" t="str">
        <f>IF(AND(VALUE(MONTH(jaar_zip[[#This Row],[Datum]]))=1,VALUE(WEEKNUM(jaar_zip[[#This Row],[Datum]],21))&gt;51),RIGHT(YEAR(jaar_zip[[#This Row],[Datum]])-1,2),RIGHT(YEAR(jaar_zip[[#This Row],[Datum]]),2))&amp;"-"&amp; TEXT(WEEKNUM(jaar_zip[[#This Row],[Datum]],21),"00")</f>
        <v>24-09</v>
      </c>
      <c r="L3846" s="101">
        <f>MONTH(jaar_zip[[#This Row],[Datum]])</f>
        <v>3</v>
      </c>
      <c r="M3846" s="101">
        <f>IF(ISNUMBER(jaar_zip[[#This Row],[etmaaltemperatuur]]),IF(jaar_zip[[#This Row],[etmaaltemperatuur]]&lt;stookgrens,stookgrens-jaar_zip[[#This Row],[etmaaltemperatuur]],0),"")</f>
        <v>7.4</v>
      </c>
      <c r="N3846" s="101">
        <f>IF(ISNUMBER(jaar_zip[[#This Row],[graaddagen]]),IF(OR(MONTH(jaar_zip[[#This Row],[Datum]])=1,MONTH(jaar_zip[[#This Row],[Datum]])=2,MONTH(jaar_zip[[#This Row],[Datum]])=11,MONTH(jaar_zip[[#This Row],[Datum]])=12),1.1,IF(OR(MONTH(jaar_zip[[#This Row],[Datum]])=3,MONTH(jaar_zip[[#This Row],[Datum]])=10),1,0.8))*jaar_zip[[#This Row],[graaddagen]],"")</f>
        <v>7.4</v>
      </c>
      <c r="O3846" s="101">
        <f>IF(ISNUMBER(jaar_zip[[#This Row],[etmaaltemperatuur]]),IF(jaar_zip[[#This Row],[etmaaltemperatuur]]&gt;stookgrens,jaar_zip[[#This Row],[etmaaltemperatuur]]-stookgrens,0),"")</f>
        <v>0</v>
      </c>
    </row>
    <row r="3847" spans="1:15" x14ac:dyDescent="0.3">
      <c r="A3847">
        <v>377</v>
      </c>
      <c r="B3847">
        <v>20240304</v>
      </c>
      <c r="C3847">
        <v>2.5</v>
      </c>
      <c r="D3847">
        <v>8</v>
      </c>
      <c r="E3847">
        <v>1180</v>
      </c>
      <c r="F3847">
        <v>0</v>
      </c>
      <c r="H3847">
        <v>77</v>
      </c>
      <c r="I3847" s="101" t="s">
        <v>43</v>
      </c>
      <c r="J3847" s="1">
        <f>DATEVALUE(RIGHT(jaar_zip[[#This Row],[YYYYMMDD]],2)&amp;"-"&amp;MID(jaar_zip[[#This Row],[YYYYMMDD]],5,2)&amp;"-"&amp;LEFT(jaar_zip[[#This Row],[YYYYMMDD]],4))</f>
        <v>45355</v>
      </c>
      <c r="K3847" s="101" t="str">
        <f>IF(AND(VALUE(MONTH(jaar_zip[[#This Row],[Datum]]))=1,VALUE(WEEKNUM(jaar_zip[[#This Row],[Datum]],21))&gt;51),RIGHT(YEAR(jaar_zip[[#This Row],[Datum]])-1,2),RIGHT(YEAR(jaar_zip[[#This Row],[Datum]]),2))&amp;"-"&amp; TEXT(WEEKNUM(jaar_zip[[#This Row],[Datum]],21),"00")</f>
        <v>24-10</v>
      </c>
      <c r="L3847" s="101">
        <f>MONTH(jaar_zip[[#This Row],[Datum]])</f>
        <v>3</v>
      </c>
      <c r="M3847" s="101">
        <f>IF(ISNUMBER(jaar_zip[[#This Row],[etmaaltemperatuur]]),IF(jaar_zip[[#This Row],[etmaaltemperatuur]]&lt;stookgrens,stookgrens-jaar_zip[[#This Row],[etmaaltemperatuur]],0),"")</f>
        <v>10</v>
      </c>
      <c r="N3847" s="101">
        <f>IF(ISNUMBER(jaar_zip[[#This Row],[graaddagen]]),IF(OR(MONTH(jaar_zip[[#This Row],[Datum]])=1,MONTH(jaar_zip[[#This Row],[Datum]])=2,MONTH(jaar_zip[[#This Row],[Datum]])=11,MONTH(jaar_zip[[#This Row],[Datum]])=12),1.1,IF(OR(MONTH(jaar_zip[[#This Row],[Datum]])=3,MONTH(jaar_zip[[#This Row],[Datum]])=10),1,0.8))*jaar_zip[[#This Row],[graaddagen]],"")</f>
        <v>10</v>
      </c>
      <c r="O3847" s="101">
        <f>IF(ISNUMBER(jaar_zip[[#This Row],[etmaaltemperatuur]]),IF(jaar_zip[[#This Row],[etmaaltemperatuur]]&gt;stookgrens,jaar_zip[[#This Row],[etmaaltemperatuur]]-stookgrens,0),"")</f>
        <v>0</v>
      </c>
    </row>
    <row r="3848" spans="1:15" x14ac:dyDescent="0.3">
      <c r="A3848">
        <v>377</v>
      </c>
      <c r="B3848">
        <v>20240305</v>
      </c>
      <c r="C3848">
        <v>1.3</v>
      </c>
      <c r="D3848">
        <v>7.1</v>
      </c>
      <c r="E3848">
        <v>369</v>
      </c>
      <c r="F3848">
        <v>0.2</v>
      </c>
      <c r="H3848">
        <v>87</v>
      </c>
      <c r="I3848" s="101" t="s">
        <v>43</v>
      </c>
      <c r="J3848" s="1">
        <f>DATEVALUE(RIGHT(jaar_zip[[#This Row],[YYYYMMDD]],2)&amp;"-"&amp;MID(jaar_zip[[#This Row],[YYYYMMDD]],5,2)&amp;"-"&amp;LEFT(jaar_zip[[#This Row],[YYYYMMDD]],4))</f>
        <v>45356</v>
      </c>
      <c r="K3848" s="101" t="str">
        <f>IF(AND(VALUE(MONTH(jaar_zip[[#This Row],[Datum]]))=1,VALUE(WEEKNUM(jaar_zip[[#This Row],[Datum]],21))&gt;51),RIGHT(YEAR(jaar_zip[[#This Row],[Datum]])-1,2),RIGHT(YEAR(jaar_zip[[#This Row],[Datum]]),2))&amp;"-"&amp; TEXT(WEEKNUM(jaar_zip[[#This Row],[Datum]],21),"00")</f>
        <v>24-10</v>
      </c>
      <c r="L3848" s="101">
        <f>MONTH(jaar_zip[[#This Row],[Datum]])</f>
        <v>3</v>
      </c>
      <c r="M3848" s="101">
        <f>IF(ISNUMBER(jaar_zip[[#This Row],[etmaaltemperatuur]]),IF(jaar_zip[[#This Row],[etmaaltemperatuur]]&lt;stookgrens,stookgrens-jaar_zip[[#This Row],[etmaaltemperatuur]],0),"")</f>
        <v>10.9</v>
      </c>
      <c r="N3848" s="101">
        <f>IF(ISNUMBER(jaar_zip[[#This Row],[graaddagen]]),IF(OR(MONTH(jaar_zip[[#This Row],[Datum]])=1,MONTH(jaar_zip[[#This Row],[Datum]])=2,MONTH(jaar_zip[[#This Row],[Datum]])=11,MONTH(jaar_zip[[#This Row],[Datum]])=12),1.1,IF(OR(MONTH(jaar_zip[[#This Row],[Datum]])=3,MONTH(jaar_zip[[#This Row],[Datum]])=10),1,0.8))*jaar_zip[[#This Row],[graaddagen]],"")</f>
        <v>10.9</v>
      </c>
      <c r="O3848" s="101">
        <f>IF(ISNUMBER(jaar_zip[[#This Row],[etmaaltemperatuur]]),IF(jaar_zip[[#This Row],[etmaaltemperatuur]]&gt;stookgrens,jaar_zip[[#This Row],[etmaaltemperatuur]]-stookgrens,0),"")</f>
        <v>0</v>
      </c>
    </row>
    <row r="3849" spans="1:15" x14ac:dyDescent="0.3">
      <c r="A3849">
        <v>377</v>
      </c>
      <c r="B3849">
        <v>20240306</v>
      </c>
      <c r="C3849">
        <v>1.5</v>
      </c>
      <c r="D3849">
        <v>6.3</v>
      </c>
      <c r="E3849">
        <v>1301</v>
      </c>
      <c r="F3849">
        <v>0</v>
      </c>
      <c r="H3849">
        <v>81</v>
      </c>
      <c r="I3849" s="101" t="s">
        <v>43</v>
      </c>
      <c r="J3849" s="1">
        <f>DATEVALUE(RIGHT(jaar_zip[[#This Row],[YYYYMMDD]],2)&amp;"-"&amp;MID(jaar_zip[[#This Row],[YYYYMMDD]],5,2)&amp;"-"&amp;LEFT(jaar_zip[[#This Row],[YYYYMMDD]],4))</f>
        <v>45357</v>
      </c>
      <c r="K3849" s="101" t="str">
        <f>IF(AND(VALUE(MONTH(jaar_zip[[#This Row],[Datum]]))=1,VALUE(WEEKNUM(jaar_zip[[#This Row],[Datum]],21))&gt;51),RIGHT(YEAR(jaar_zip[[#This Row],[Datum]])-1,2),RIGHT(YEAR(jaar_zip[[#This Row],[Datum]]),2))&amp;"-"&amp; TEXT(WEEKNUM(jaar_zip[[#This Row],[Datum]],21),"00")</f>
        <v>24-10</v>
      </c>
      <c r="L3849" s="101">
        <f>MONTH(jaar_zip[[#This Row],[Datum]])</f>
        <v>3</v>
      </c>
      <c r="M3849" s="101">
        <f>IF(ISNUMBER(jaar_zip[[#This Row],[etmaaltemperatuur]]),IF(jaar_zip[[#This Row],[etmaaltemperatuur]]&lt;stookgrens,stookgrens-jaar_zip[[#This Row],[etmaaltemperatuur]],0),"")</f>
        <v>11.7</v>
      </c>
      <c r="N3849" s="101">
        <f>IF(ISNUMBER(jaar_zip[[#This Row],[graaddagen]]),IF(OR(MONTH(jaar_zip[[#This Row],[Datum]])=1,MONTH(jaar_zip[[#This Row],[Datum]])=2,MONTH(jaar_zip[[#This Row],[Datum]])=11,MONTH(jaar_zip[[#This Row],[Datum]])=12),1.1,IF(OR(MONTH(jaar_zip[[#This Row],[Datum]])=3,MONTH(jaar_zip[[#This Row],[Datum]])=10),1,0.8))*jaar_zip[[#This Row],[graaddagen]],"")</f>
        <v>11.7</v>
      </c>
      <c r="O3849" s="101">
        <f>IF(ISNUMBER(jaar_zip[[#This Row],[etmaaltemperatuur]]),IF(jaar_zip[[#This Row],[etmaaltemperatuur]]&gt;stookgrens,jaar_zip[[#This Row],[etmaaltemperatuur]]-stookgrens,0),"")</f>
        <v>0</v>
      </c>
    </row>
    <row r="3850" spans="1:15" x14ac:dyDescent="0.3">
      <c r="A3850">
        <v>377</v>
      </c>
      <c r="B3850">
        <v>20240307</v>
      </c>
      <c r="C3850">
        <v>4</v>
      </c>
      <c r="D3850">
        <v>5.6</v>
      </c>
      <c r="E3850">
        <v>1104</v>
      </c>
      <c r="F3850">
        <v>0</v>
      </c>
      <c r="H3850">
        <v>78</v>
      </c>
      <c r="I3850" s="101" t="s">
        <v>43</v>
      </c>
      <c r="J3850" s="1">
        <f>DATEVALUE(RIGHT(jaar_zip[[#This Row],[YYYYMMDD]],2)&amp;"-"&amp;MID(jaar_zip[[#This Row],[YYYYMMDD]],5,2)&amp;"-"&amp;LEFT(jaar_zip[[#This Row],[YYYYMMDD]],4))</f>
        <v>45358</v>
      </c>
      <c r="K3850" s="101" t="str">
        <f>IF(AND(VALUE(MONTH(jaar_zip[[#This Row],[Datum]]))=1,VALUE(WEEKNUM(jaar_zip[[#This Row],[Datum]],21))&gt;51),RIGHT(YEAR(jaar_zip[[#This Row],[Datum]])-1,2),RIGHT(YEAR(jaar_zip[[#This Row],[Datum]]),2))&amp;"-"&amp; TEXT(WEEKNUM(jaar_zip[[#This Row],[Datum]],21),"00")</f>
        <v>24-10</v>
      </c>
      <c r="L3850" s="101">
        <f>MONTH(jaar_zip[[#This Row],[Datum]])</f>
        <v>3</v>
      </c>
      <c r="M3850" s="101">
        <f>IF(ISNUMBER(jaar_zip[[#This Row],[etmaaltemperatuur]]),IF(jaar_zip[[#This Row],[etmaaltemperatuur]]&lt;stookgrens,stookgrens-jaar_zip[[#This Row],[etmaaltemperatuur]],0),"")</f>
        <v>12.4</v>
      </c>
      <c r="N3850" s="101">
        <f>IF(ISNUMBER(jaar_zip[[#This Row],[graaddagen]]),IF(OR(MONTH(jaar_zip[[#This Row],[Datum]])=1,MONTH(jaar_zip[[#This Row],[Datum]])=2,MONTH(jaar_zip[[#This Row],[Datum]])=11,MONTH(jaar_zip[[#This Row],[Datum]])=12),1.1,IF(OR(MONTH(jaar_zip[[#This Row],[Datum]])=3,MONTH(jaar_zip[[#This Row],[Datum]])=10),1,0.8))*jaar_zip[[#This Row],[graaddagen]],"")</f>
        <v>12.4</v>
      </c>
      <c r="O3850" s="101">
        <f>IF(ISNUMBER(jaar_zip[[#This Row],[etmaaltemperatuur]]),IF(jaar_zip[[#This Row],[etmaaltemperatuur]]&gt;stookgrens,jaar_zip[[#This Row],[etmaaltemperatuur]]-stookgrens,0),"")</f>
        <v>0</v>
      </c>
    </row>
    <row r="3851" spans="1:15" x14ac:dyDescent="0.3">
      <c r="A3851">
        <v>377</v>
      </c>
      <c r="B3851">
        <v>20240308</v>
      </c>
      <c r="C3851">
        <v>5</v>
      </c>
      <c r="D3851">
        <v>5.7</v>
      </c>
      <c r="E3851">
        <v>1388</v>
      </c>
      <c r="F3851">
        <v>0</v>
      </c>
      <c r="H3851">
        <v>66</v>
      </c>
      <c r="I3851" s="101" t="s">
        <v>43</v>
      </c>
      <c r="J3851" s="1">
        <f>DATEVALUE(RIGHT(jaar_zip[[#This Row],[YYYYMMDD]],2)&amp;"-"&amp;MID(jaar_zip[[#This Row],[YYYYMMDD]],5,2)&amp;"-"&amp;LEFT(jaar_zip[[#This Row],[YYYYMMDD]],4))</f>
        <v>45359</v>
      </c>
      <c r="K3851" s="101" t="str">
        <f>IF(AND(VALUE(MONTH(jaar_zip[[#This Row],[Datum]]))=1,VALUE(WEEKNUM(jaar_zip[[#This Row],[Datum]],21))&gt;51),RIGHT(YEAR(jaar_zip[[#This Row],[Datum]])-1,2),RIGHT(YEAR(jaar_zip[[#This Row],[Datum]]),2))&amp;"-"&amp; TEXT(WEEKNUM(jaar_zip[[#This Row],[Datum]],21),"00")</f>
        <v>24-10</v>
      </c>
      <c r="L3851" s="101">
        <f>MONTH(jaar_zip[[#This Row],[Datum]])</f>
        <v>3</v>
      </c>
      <c r="M3851" s="101">
        <f>IF(ISNUMBER(jaar_zip[[#This Row],[etmaaltemperatuur]]),IF(jaar_zip[[#This Row],[etmaaltemperatuur]]&lt;stookgrens,stookgrens-jaar_zip[[#This Row],[etmaaltemperatuur]],0),"")</f>
        <v>12.3</v>
      </c>
      <c r="N3851" s="101">
        <f>IF(ISNUMBER(jaar_zip[[#This Row],[graaddagen]]),IF(OR(MONTH(jaar_zip[[#This Row],[Datum]])=1,MONTH(jaar_zip[[#This Row],[Datum]])=2,MONTH(jaar_zip[[#This Row],[Datum]])=11,MONTH(jaar_zip[[#This Row],[Datum]])=12),1.1,IF(OR(MONTH(jaar_zip[[#This Row],[Datum]])=3,MONTH(jaar_zip[[#This Row],[Datum]])=10),1,0.8))*jaar_zip[[#This Row],[graaddagen]],"")</f>
        <v>12.3</v>
      </c>
      <c r="O3851" s="101">
        <f>IF(ISNUMBER(jaar_zip[[#This Row],[etmaaltemperatuur]]),IF(jaar_zip[[#This Row],[etmaaltemperatuur]]&gt;stookgrens,jaar_zip[[#This Row],[etmaaltemperatuur]]-stookgrens,0),"")</f>
        <v>0</v>
      </c>
    </row>
    <row r="3852" spans="1:15" x14ac:dyDescent="0.3">
      <c r="A3852">
        <v>377</v>
      </c>
      <c r="B3852">
        <v>20240309</v>
      </c>
      <c r="C3852">
        <v>3.9</v>
      </c>
      <c r="D3852">
        <v>9.1</v>
      </c>
      <c r="E3852">
        <v>815</v>
      </c>
      <c r="F3852">
        <v>-0.1</v>
      </c>
      <c r="H3852">
        <v>65</v>
      </c>
      <c r="I3852" s="101" t="s">
        <v>43</v>
      </c>
      <c r="J3852" s="1">
        <f>DATEVALUE(RIGHT(jaar_zip[[#This Row],[YYYYMMDD]],2)&amp;"-"&amp;MID(jaar_zip[[#This Row],[YYYYMMDD]],5,2)&amp;"-"&amp;LEFT(jaar_zip[[#This Row],[YYYYMMDD]],4))</f>
        <v>45360</v>
      </c>
      <c r="K3852" s="101" t="str">
        <f>IF(AND(VALUE(MONTH(jaar_zip[[#This Row],[Datum]]))=1,VALUE(WEEKNUM(jaar_zip[[#This Row],[Datum]],21))&gt;51),RIGHT(YEAR(jaar_zip[[#This Row],[Datum]])-1,2),RIGHT(YEAR(jaar_zip[[#This Row],[Datum]]),2))&amp;"-"&amp; TEXT(WEEKNUM(jaar_zip[[#This Row],[Datum]],21),"00")</f>
        <v>24-10</v>
      </c>
      <c r="L3852" s="101">
        <f>MONTH(jaar_zip[[#This Row],[Datum]])</f>
        <v>3</v>
      </c>
      <c r="M3852" s="101">
        <f>IF(ISNUMBER(jaar_zip[[#This Row],[etmaaltemperatuur]]),IF(jaar_zip[[#This Row],[etmaaltemperatuur]]&lt;stookgrens,stookgrens-jaar_zip[[#This Row],[etmaaltemperatuur]],0),"")</f>
        <v>8.9</v>
      </c>
      <c r="N3852" s="101">
        <f>IF(ISNUMBER(jaar_zip[[#This Row],[graaddagen]]),IF(OR(MONTH(jaar_zip[[#This Row],[Datum]])=1,MONTH(jaar_zip[[#This Row],[Datum]])=2,MONTH(jaar_zip[[#This Row],[Datum]])=11,MONTH(jaar_zip[[#This Row],[Datum]])=12),1.1,IF(OR(MONTH(jaar_zip[[#This Row],[Datum]])=3,MONTH(jaar_zip[[#This Row],[Datum]])=10),1,0.8))*jaar_zip[[#This Row],[graaddagen]],"")</f>
        <v>8.9</v>
      </c>
      <c r="O3852" s="101">
        <f>IF(ISNUMBER(jaar_zip[[#This Row],[etmaaltemperatuur]]),IF(jaar_zip[[#This Row],[etmaaltemperatuur]]&gt;stookgrens,jaar_zip[[#This Row],[etmaaltemperatuur]]-stookgrens,0),"")</f>
        <v>0</v>
      </c>
    </row>
    <row r="3853" spans="1:15" x14ac:dyDescent="0.3">
      <c r="A3853">
        <v>377</v>
      </c>
      <c r="B3853">
        <v>20240310</v>
      </c>
      <c r="C3853">
        <v>3</v>
      </c>
      <c r="D3853">
        <v>10</v>
      </c>
      <c r="E3853">
        <v>846</v>
      </c>
      <c r="F3853">
        <v>-0.1</v>
      </c>
      <c r="H3853">
        <v>68</v>
      </c>
      <c r="I3853" s="101" t="s">
        <v>43</v>
      </c>
      <c r="J3853" s="1">
        <f>DATEVALUE(RIGHT(jaar_zip[[#This Row],[YYYYMMDD]],2)&amp;"-"&amp;MID(jaar_zip[[#This Row],[YYYYMMDD]],5,2)&amp;"-"&amp;LEFT(jaar_zip[[#This Row],[YYYYMMDD]],4))</f>
        <v>45361</v>
      </c>
      <c r="K3853" s="101" t="str">
        <f>IF(AND(VALUE(MONTH(jaar_zip[[#This Row],[Datum]]))=1,VALUE(WEEKNUM(jaar_zip[[#This Row],[Datum]],21))&gt;51),RIGHT(YEAR(jaar_zip[[#This Row],[Datum]])-1,2),RIGHT(YEAR(jaar_zip[[#This Row],[Datum]]),2))&amp;"-"&amp; TEXT(WEEKNUM(jaar_zip[[#This Row],[Datum]],21),"00")</f>
        <v>24-10</v>
      </c>
      <c r="L3853" s="101">
        <f>MONTH(jaar_zip[[#This Row],[Datum]])</f>
        <v>3</v>
      </c>
      <c r="M3853" s="101">
        <f>IF(ISNUMBER(jaar_zip[[#This Row],[etmaaltemperatuur]]),IF(jaar_zip[[#This Row],[etmaaltemperatuur]]&lt;stookgrens,stookgrens-jaar_zip[[#This Row],[etmaaltemperatuur]],0),"")</f>
        <v>8</v>
      </c>
      <c r="N3853" s="101">
        <f>IF(ISNUMBER(jaar_zip[[#This Row],[graaddagen]]),IF(OR(MONTH(jaar_zip[[#This Row],[Datum]])=1,MONTH(jaar_zip[[#This Row],[Datum]])=2,MONTH(jaar_zip[[#This Row],[Datum]])=11,MONTH(jaar_zip[[#This Row],[Datum]])=12),1.1,IF(OR(MONTH(jaar_zip[[#This Row],[Datum]])=3,MONTH(jaar_zip[[#This Row],[Datum]])=10),1,0.8))*jaar_zip[[#This Row],[graaddagen]],"")</f>
        <v>8</v>
      </c>
      <c r="O3853" s="101">
        <f>IF(ISNUMBER(jaar_zip[[#This Row],[etmaaltemperatuur]]),IF(jaar_zip[[#This Row],[etmaaltemperatuur]]&gt;stookgrens,jaar_zip[[#This Row],[etmaaltemperatuur]]-stookgrens,0),"")</f>
        <v>0</v>
      </c>
    </row>
    <row r="3854" spans="1:15" x14ac:dyDescent="0.3">
      <c r="A3854">
        <v>377</v>
      </c>
      <c r="B3854">
        <v>20240311</v>
      </c>
      <c r="C3854">
        <v>2.7</v>
      </c>
      <c r="D3854">
        <v>7.8</v>
      </c>
      <c r="E3854">
        <v>194</v>
      </c>
      <c r="F3854">
        <v>29.9</v>
      </c>
      <c r="H3854">
        <v>94</v>
      </c>
      <c r="I3854" s="101" t="s">
        <v>43</v>
      </c>
      <c r="J3854" s="1">
        <f>DATEVALUE(RIGHT(jaar_zip[[#This Row],[YYYYMMDD]],2)&amp;"-"&amp;MID(jaar_zip[[#This Row],[YYYYMMDD]],5,2)&amp;"-"&amp;LEFT(jaar_zip[[#This Row],[YYYYMMDD]],4))</f>
        <v>45362</v>
      </c>
      <c r="K3854" s="101" t="str">
        <f>IF(AND(VALUE(MONTH(jaar_zip[[#This Row],[Datum]]))=1,VALUE(WEEKNUM(jaar_zip[[#This Row],[Datum]],21))&gt;51),RIGHT(YEAR(jaar_zip[[#This Row],[Datum]])-1,2),RIGHT(YEAR(jaar_zip[[#This Row],[Datum]]),2))&amp;"-"&amp; TEXT(WEEKNUM(jaar_zip[[#This Row],[Datum]],21),"00")</f>
        <v>24-11</v>
      </c>
      <c r="L3854" s="101">
        <f>MONTH(jaar_zip[[#This Row],[Datum]])</f>
        <v>3</v>
      </c>
      <c r="M3854" s="101">
        <f>IF(ISNUMBER(jaar_zip[[#This Row],[etmaaltemperatuur]]),IF(jaar_zip[[#This Row],[etmaaltemperatuur]]&lt;stookgrens,stookgrens-jaar_zip[[#This Row],[etmaaltemperatuur]],0),"")</f>
        <v>10.199999999999999</v>
      </c>
      <c r="N3854" s="101">
        <f>IF(ISNUMBER(jaar_zip[[#This Row],[graaddagen]]),IF(OR(MONTH(jaar_zip[[#This Row],[Datum]])=1,MONTH(jaar_zip[[#This Row],[Datum]])=2,MONTH(jaar_zip[[#This Row],[Datum]])=11,MONTH(jaar_zip[[#This Row],[Datum]])=12),1.1,IF(OR(MONTH(jaar_zip[[#This Row],[Datum]])=3,MONTH(jaar_zip[[#This Row],[Datum]])=10),1,0.8))*jaar_zip[[#This Row],[graaddagen]],"")</f>
        <v>10.199999999999999</v>
      </c>
      <c r="O3854" s="101">
        <f>IF(ISNUMBER(jaar_zip[[#This Row],[etmaaltemperatuur]]),IF(jaar_zip[[#This Row],[etmaaltemperatuur]]&gt;stookgrens,jaar_zip[[#This Row],[etmaaltemperatuur]]-stookgrens,0),"")</f>
        <v>0</v>
      </c>
    </row>
    <row r="3855" spans="1:15" x14ac:dyDescent="0.3">
      <c r="A3855">
        <v>377</v>
      </c>
      <c r="B3855">
        <v>20240312</v>
      </c>
      <c r="C3855">
        <v>3.9</v>
      </c>
      <c r="D3855">
        <v>8</v>
      </c>
      <c r="E3855">
        <v>463</v>
      </c>
      <c r="F3855">
        <v>5.5</v>
      </c>
      <c r="H3855">
        <v>90</v>
      </c>
      <c r="I3855" s="101" t="s">
        <v>43</v>
      </c>
      <c r="J3855" s="1">
        <f>DATEVALUE(RIGHT(jaar_zip[[#This Row],[YYYYMMDD]],2)&amp;"-"&amp;MID(jaar_zip[[#This Row],[YYYYMMDD]],5,2)&amp;"-"&amp;LEFT(jaar_zip[[#This Row],[YYYYMMDD]],4))</f>
        <v>45363</v>
      </c>
      <c r="K3855" s="101" t="str">
        <f>IF(AND(VALUE(MONTH(jaar_zip[[#This Row],[Datum]]))=1,VALUE(WEEKNUM(jaar_zip[[#This Row],[Datum]],21))&gt;51),RIGHT(YEAR(jaar_zip[[#This Row],[Datum]])-1,2),RIGHT(YEAR(jaar_zip[[#This Row],[Datum]]),2))&amp;"-"&amp; TEXT(WEEKNUM(jaar_zip[[#This Row],[Datum]],21),"00")</f>
        <v>24-11</v>
      </c>
      <c r="L3855" s="101">
        <f>MONTH(jaar_zip[[#This Row],[Datum]])</f>
        <v>3</v>
      </c>
      <c r="M3855" s="101">
        <f>IF(ISNUMBER(jaar_zip[[#This Row],[etmaaltemperatuur]]),IF(jaar_zip[[#This Row],[etmaaltemperatuur]]&lt;stookgrens,stookgrens-jaar_zip[[#This Row],[etmaaltemperatuur]],0),"")</f>
        <v>10</v>
      </c>
      <c r="N3855" s="101">
        <f>IF(ISNUMBER(jaar_zip[[#This Row],[graaddagen]]),IF(OR(MONTH(jaar_zip[[#This Row],[Datum]])=1,MONTH(jaar_zip[[#This Row],[Datum]])=2,MONTH(jaar_zip[[#This Row],[Datum]])=11,MONTH(jaar_zip[[#This Row],[Datum]])=12),1.1,IF(OR(MONTH(jaar_zip[[#This Row],[Datum]])=3,MONTH(jaar_zip[[#This Row],[Datum]])=10),1,0.8))*jaar_zip[[#This Row],[graaddagen]],"")</f>
        <v>10</v>
      </c>
      <c r="O3855" s="101">
        <f>IF(ISNUMBER(jaar_zip[[#This Row],[etmaaltemperatuur]]),IF(jaar_zip[[#This Row],[etmaaltemperatuur]]&gt;stookgrens,jaar_zip[[#This Row],[etmaaltemperatuur]]-stookgrens,0),"")</f>
        <v>0</v>
      </c>
    </row>
    <row r="3856" spans="1:15" x14ac:dyDescent="0.3">
      <c r="A3856">
        <v>377</v>
      </c>
      <c r="B3856">
        <v>20240313</v>
      </c>
      <c r="C3856">
        <v>3.7</v>
      </c>
      <c r="D3856">
        <v>11.3</v>
      </c>
      <c r="E3856">
        <v>357</v>
      </c>
      <c r="F3856">
        <v>1.8</v>
      </c>
      <c r="H3856">
        <v>87</v>
      </c>
      <c r="I3856" s="101" t="s">
        <v>43</v>
      </c>
      <c r="J3856" s="1">
        <f>DATEVALUE(RIGHT(jaar_zip[[#This Row],[YYYYMMDD]],2)&amp;"-"&amp;MID(jaar_zip[[#This Row],[YYYYMMDD]],5,2)&amp;"-"&amp;LEFT(jaar_zip[[#This Row],[YYYYMMDD]],4))</f>
        <v>45364</v>
      </c>
      <c r="K3856" s="101" t="str">
        <f>IF(AND(VALUE(MONTH(jaar_zip[[#This Row],[Datum]]))=1,VALUE(WEEKNUM(jaar_zip[[#This Row],[Datum]],21))&gt;51),RIGHT(YEAR(jaar_zip[[#This Row],[Datum]])-1,2),RIGHT(YEAR(jaar_zip[[#This Row],[Datum]]),2))&amp;"-"&amp; TEXT(WEEKNUM(jaar_zip[[#This Row],[Datum]],21),"00")</f>
        <v>24-11</v>
      </c>
      <c r="L3856" s="101">
        <f>MONTH(jaar_zip[[#This Row],[Datum]])</f>
        <v>3</v>
      </c>
      <c r="M3856" s="101">
        <f>IF(ISNUMBER(jaar_zip[[#This Row],[etmaaltemperatuur]]),IF(jaar_zip[[#This Row],[etmaaltemperatuur]]&lt;stookgrens,stookgrens-jaar_zip[[#This Row],[etmaaltemperatuur]],0),"")</f>
        <v>6.6999999999999993</v>
      </c>
      <c r="N3856" s="101">
        <f>IF(ISNUMBER(jaar_zip[[#This Row],[graaddagen]]),IF(OR(MONTH(jaar_zip[[#This Row],[Datum]])=1,MONTH(jaar_zip[[#This Row],[Datum]])=2,MONTH(jaar_zip[[#This Row],[Datum]])=11,MONTH(jaar_zip[[#This Row],[Datum]])=12),1.1,IF(OR(MONTH(jaar_zip[[#This Row],[Datum]])=3,MONTH(jaar_zip[[#This Row],[Datum]])=10),1,0.8))*jaar_zip[[#This Row],[graaddagen]],"")</f>
        <v>6.6999999999999993</v>
      </c>
      <c r="O3856" s="101">
        <f>IF(ISNUMBER(jaar_zip[[#This Row],[etmaaltemperatuur]]),IF(jaar_zip[[#This Row],[etmaaltemperatuur]]&gt;stookgrens,jaar_zip[[#This Row],[etmaaltemperatuur]]-stookgrens,0),"")</f>
        <v>0</v>
      </c>
    </row>
    <row r="3857" spans="1:15" x14ac:dyDescent="0.3">
      <c r="A3857">
        <v>377</v>
      </c>
      <c r="B3857">
        <v>20240314</v>
      </c>
      <c r="C3857">
        <v>3.4</v>
      </c>
      <c r="D3857">
        <v>12.2</v>
      </c>
      <c r="E3857">
        <v>1309</v>
      </c>
      <c r="F3857">
        <v>0</v>
      </c>
      <c r="H3857">
        <v>76</v>
      </c>
      <c r="I3857" s="101" t="s">
        <v>43</v>
      </c>
      <c r="J3857" s="1">
        <f>DATEVALUE(RIGHT(jaar_zip[[#This Row],[YYYYMMDD]],2)&amp;"-"&amp;MID(jaar_zip[[#This Row],[YYYYMMDD]],5,2)&amp;"-"&amp;LEFT(jaar_zip[[#This Row],[YYYYMMDD]],4))</f>
        <v>45365</v>
      </c>
      <c r="K3857" s="101" t="str">
        <f>IF(AND(VALUE(MONTH(jaar_zip[[#This Row],[Datum]]))=1,VALUE(WEEKNUM(jaar_zip[[#This Row],[Datum]],21))&gt;51),RIGHT(YEAR(jaar_zip[[#This Row],[Datum]])-1,2),RIGHT(YEAR(jaar_zip[[#This Row],[Datum]]),2))&amp;"-"&amp; TEXT(WEEKNUM(jaar_zip[[#This Row],[Datum]],21),"00")</f>
        <v>24-11</v>
      </c>
      <c r="L3857" s="101">
        <f>MONTH(jaar_zip[[#This Row],[Datum]])</f>
        <v>3</v>
      </c>
      <c r="M3857" s="101">
        <f>IF(ISNUMBER(jaar_zip[[#This Row],[etmaaltemperatuur]]),IF(jaar_zip[[#This Row],[etmaaltemperatuur]]&lt;stookgrens,stookgrens-jaar_zip[[#This Row],[etmaaltemperatuur]],0),"")</f>
        <v>5.8000000000000007</v>
      </c>
      <c r="N3857" s="101">
        <f>IF(ISNUMBER(jaar_zip[[#This Row],[graaddagen]]),IF(OR(MONTH(jaar_zip[[#This Row],[Datum]])=1,MONTH(jaar_zip[[#This Row],[Datum]])=2,MONTH(jaar_zip[[#This Row],[Datum]])=11,MONTH(jaar_zip[[#This Row],[Datum]])=12),1.1,IF(OR(MONTH(jaar_zip[[#This Row],[Datum]])=3,MONTH(jaar_zip[[#This Row],[Datum]])=10),1,0.8))*jaar_zip[[#This Row],[graaddagen]],"")</f>
        <v>5.8000000000000007</v>
      </c>
      <c r="O3857" s="101">
        <f>IF(ISNUMBER(jaar_zip[[#This Row],[etmaaltemperatuur]]),IF(jaar_zip[[#This Row],[etmaaltemperatuur]]&gt;stookgrens,jaar_zip[[#This Row],[etmaaltemperatuur]]-stookgrens,0),"")</f>
        <v>0</v>
      </c>
    </row>
    <row r="3858" spans="1:15" x14ac:dyDescent="0.3">
      <c r="A3858">
        <v>377</v>
      </c>
      <c r="B3858">
        <v>20240315</v>
      </c>
      <c r="C3858">
        <v>5.0999999999999996</v>
      </c>
      <c r="D3858">
        <v>12.3</v>
      </c>
      <c r="E3858">
        <v>663</v>
      </c>
      <c r="F3858">
        <v>5.0999999999999996</v>
      </c>
      <c r="H3858">
        <v>83</v>
      </c>
      <c r="I3858" s="101" t="s">
        <v>43</v>
      </c>
      <c r="J3858" s="1">
        <f>DATEVALUE(RIGHT(jaar_zip[[#This Row],[YYYYMMDD]],2)&amp;"-"&amp;MID(jaar_zip[[#This Row],[YYYYMMDD]],5,2)&amp;"-"&amp;LEFT(jaar_zip[[#This Row],[YYYYMMDD]],4))</f>
        <v>45366</v>
      </c>
      <c r="K3858" s="101" t="str">
        <f>IF(AND(VALUE(MONTH(jaar_zip[[#This Row],[Datum]]))=1,VALUE(WEEKNUM(jaar_zip[[#This Row],[Datum]],21))&gt;51),RIGHT(YEAR(jaar_zip[[#This Row],[Datum]])-1,2),RIGHT(YEAR(jaar_zip[[#This Row],[Datum]]),2))&amp;"-"&amp; TEXT(WEEKNUM(jaar_zip[[#This Row],[Datum]],21),"00")</f>
        <v>24-11</v>
      </c>
      <c r="L3858" s="101">
        <f>MONTH(jaar_zip[[#This Row],[Datum]])</f>
        <v>3</v>
      </c>
      <c r="M3858" s="101">
        <f>IF(ISNUMBER(jaar_zip[[#This Row],[etmaaltemperatuur]]),IF(jaar_zip[[#This Row],[etmaaltemperatuur]]&lt;stookgrens,stookgrens-jaar_zip[[#This Row],[etmaaltemperatuur]],0),"")</f>
        <v>5.6999999999999993</v>
      </c>
      <c r="N3858" s="101">
        <f>IF(ISNUMBER(jaar_zip[[#This Row],[graaddagen]]),IF(OR(MONTH(jaar_zip[[#This Row],[Datum]])=1,MONTH(jaar_zip[[#This Row],[Datum]])=2,MONTH(jaar_zip[[#This Row],[Datum]])=11,MONTH(jaar_zip[[#This Row],[Datum]])=12),1.1,IF(OR(MONTH(jaar_zip[[#This Row],[Datum]])=3,MONTH(jaar_zip[[#This Row],[Datum]])=10),1,0.8))*jaar_zip[[#This Row],[graaddagen]],"")</f>
        <v>5.6999999999999993</v>
      </c>
      <c r="O3858" s="101">
        <f>IF(ISNUMBER(jaar_zip[[#This Row],[etmaaltemperatuur]]),IF(jaar_zip[[#This Row],[etmaaltemperatuur]]&gt;stookgrens,jaar_zip[[#This Row],[etmaaltemperatuur]]-stookgrens,0),"")</f>
        <v>0</v>
      </c>
    </row>
    <row r="3859" spans="1:15" x14ac:dyDescent="0.3">
      <c r="A3859">
        <v>377</v>
      </c>
      <c r="B3859">
        <v>20240316</v>
      </c>
      <c r="C3859">
        <v>3.2</v>
      </c>
      <c r="D3859">
        <v>8.1</v>
      </c>
      <c r="E3859">
        <v>570</v>
      </c>
      <c r="F3859">
        <v>0.6</v>
      </c>
      <c r="H3859">
        <v>81</v>
      </c>
      <c r="I3859" s="101" t="s">
        <v>43</v>
      </c>
      <c r="J3859" s="1">
        <f>DATEVALUE(RIGHT(jaar_zip[[#This Row],[YYYYMMDD]],2)&amp;"-"&amp;MID(jaar_zip[[#This Row],[YYYYMMDD]],5,2)&amp;"-"&amp;LEFT(jaar_zip[[#This Row],[YYYYMMDD]],4))</f>
        <v>45367</v>
      </c>
      <c r="K3859" s="101" t="str">
        <f>IF(AND(VALUE(MONTH(jaar_zip[[#This Row],[Datum]]))=1,VALUE(WEEKNUM(jaar_zip[[#This Row],[Datum]],21))&gt;51),RIGHT(YEAR(jaar_zip[[#This Row],[Datum]])-1,2),RIGHT(YEAR(jaar_zip[[#This Row],[Datum]]),2))&amp;"-"&amp; TEXT(WEEKNUM(jaar_zip[[#This Row],[Datum]],21),"00")</f>
        <v>24-11</v>
      </c>
      <c r="L3859" s="101">
        <f>MONTH(jaar_zip[[#This Row],[Datum]])</f>
        <v>3</v>
      </c>
      <c r="M3859" s="101">
        <f>IF(ISNUMBER(jaar_zip[[#This Row],[etmaaltemperatuur]]),IF(jaar_zip[[#This Row],[etmaaltemperatuur]]&lt;stookgrens,stookgrens-jaar_zip[[#This Row],[etmaaltemperatuur]],0),"")</f>
        <v>9.9</v>
      </c>
      <c r="N3859" s="101">
        <f>IF(ISNUMBER(jaar_zip[[#This Row],[graaddagen]]),IF(OR(MONTH(jaar_zip[[#This Row],[Datum]])=1,MONTH(jaar_zip[[#This Row],[Datum]])=2,MONTH(jaar_zip[[#This Row],[Datum]])=11,MONTH(jaar_zip[[#This Row],[Datum]])=12),1.1,IF(OR(MONTH(jaar_zip[[#This Row],[Datum]])=3,MONTH(jaar_zip[[#This Row],[Datum]])=10),1,0.8))*jaar_zip[[#This Row],[graaddagen]],"")</f>
        <v>9.9</v>
      </c>
      <c r="O3859" s="101">
        <f>IF(ISNUMBER(jaar_zip[[#This Row],[etmaaltemperatuur]]),IF(jaar_zip[[#This Row],[etmaaltemperatuur]]&gt;stookgrens,jaar_zip[[#This Row],[etmaaltemperatuur]]-stookgrens,0),"")</f>
        <v>0</v>
      </c>
    </row>
    <row r="3860" spans="1:15" x14ac:dyDescent="0.3">
      <c r="A3860">
        <v>377</v>
      </c>
      <c r="B3860">
        <v>20240317</v>
      </c>
      <c r="C3860">
        <v>2.8</v>
      </c>
      <c r="D3860">
        <v>9.9</v>
      </c>
      <c r="E3860">
        <v>888</v>
      </c>
      <c r="F3860">
        <v>0.8</v>
      </c>
      <c r="H3860">
        <v>81</v>
      </c>
      <c r="I3860" s="101" t="s">
        <v>43</v>
      </c>
      <c r="J3860" s="1">
        <f>DATEVALUE(RIGHT(jaar_zip[[#This Row],[YYYYMMDD]],2)&amp;"-"&amp;MID(jaar_zip[[#This Row],[YYYYMMDD]],5,2)&amp;"-"&amp;LEFT(jaar_zip[[#This Row],[YYYYMMDD]],4))</f>
        <v>45368</v>
      </c>
      <c r="K3860" s="101" t="str">
        <f>IF(AND(VALUE(MONTH(jaar_zip[[#This Row],[Datum]]))=1,VALUE(WEEKNUM(jaar_zip[[#This Row],[Datum]],21))&gt;51),RIGHT(YEAR(jaar_zip[[#This Row],[Datum]])-1,2),RIGHT(YEAR(jaar_zip[[#This Row],[Datum]]),2))&amp;"-"&amp; TEXT(WEEKNUM(jaar_zip[[#This Row],[Datum]],21),"00")</f>
        <v>24-11</v>
      </c>
      <c r="L3860" s="101">
        <f>MONTH(jaar_zip[[#This Row],[Datum]])</f>
        <v>3</v>
      </c>
      <c r="M3860" s="101">
        <f>IF(ISNUMBER(jaar_zip[[#This Row],[etmaaltemperatuur]]),IF(jaar_zip[[#This Row],[etmaaltemperatuur]]&lt;stookgrens,stookgrens-jaar_zip[[#This Row],[etmaaltemperatuur]],0),"")</f>
        <v>8.1</v>
      </c>
      <c r="N3860" s="101">
        <f>IF(ISNUMBER(jaar_zip[[#This Row],[graaddagen]]),IF(OR(MONTH(jaar_zip[[#This Row],[Datum]])=1,MONTH(jaar_zip[[#This Row],[Datum]])=2,MONTH(jaar_zip[[#This Row],[Datum]])=11,MONTH(jaar_zip[[#This Row],[Datum]])=12),1.1,IF(OR(MONTH(jaar_zip[[#This Row],[Datum]])=3,MONTH(jaar_zip[[#This Row],[Datum]])=10),1,0.8))*jaar_zip[[#This Row],[graaddagen]],"")</f>
        <v>8.1</v>
      </c>
      <c r="O3860" s="101">
        <f>IF(ISNUMBER(jaar_zip[[#This Row],[etmaaltemperatuur]]),IF(jaar_zip[[#This Row],[etmaaltemperatuur]]&gt;stookgrens,jaar_zip[[#This Row],[etmaaltemperatuur]]-stookgrens,0),"")</f>
        <v>0</v>
      </c>
    </row>
    <row r="3861" spans="1:15" x14ac:dyDescent="0.3">
      <c r="A3861">
        <v>377</v>
      </c>
      <c r="B3861">
        <v>20240318</v>
      </c>
      <c r="C3861">
        <v>2.2999999999999998</v>
      </c>
      <c r="D3861">
        <v>11.4</v>
      </c>
      <c r="E3861">
        <v>812</v>
      </c>
      <c r="F3861">
        <v>-0.1</v>
      </c>
      <c r="H3861">
        <v>84</v>
      </c>
      <c r="I3861" s="101" t="s">
        <v>43</v>
      </c>
      <c r="J3861" s="1">
        <f>DATEVALUE(RIGHT(jaar_zip[[#This Row],[YYYYMMDD]],2)&amp;"-"&amp;MID(jaar_zip[[#This Row],[YYYYMMDD]],5,2)&amp;"-"&amp;LEFT(jaar_zip[[#This Row],[YYYYMMDD]],4))</f>
        <v>45369</v>
      </c>
      <c r="K3861" s="101" t="str">
        <f>IF(AND(VALUE(MONTH(jaar_zip[[#This Row],[Datum]]))=1,VALUE(WEEKNUM(jaar_zip[[#This Row],[Datum]],21))&gt;51),RIGHT(YEAR(jaar_zip[[#This Row],[Datum]])-1,2),RIGHT(YEAR(jaar_zip[[#This Row],[Datum]]),2))&amp;"-"&amp; TEXT(WEEKNUM(jaar_zip[[#This Row],[Datum]],21),"00")</f>
        <v>24-12</v>
      </c>
      <c r="L3861" s="101">
        <f>MONTH(jaar_zip[[#This Row],[Datum]])</f>
        <v>3</v>
      </c>
      <c r="M3861" s="101">
        <f>IF(ISNUMBER(jaar_zip[[#This Row],[etmaaltemperatuur]]),IF(jaar_zip[[#This Row],[etmaaltemperatuur]]&lt;stookgrens,stookgrens-jaar_zip[[#This Row],[etmaaltemperatuur]],0),"")</f>
        <v>6.6</v>
      </c>
      <c r="N3861" s="101">
        <f>IF(ISNUMBER(jaar_zip[[#This Row],[graaddagen]]),IF(OR(MONTH(jaar_zip[[#This Row],[Datum]])=1,MONTH(jaar_zip[[#This Row],[Datum]])=2,MONTH(jaar_zip[[#This Row],[Datum]])=11,MONTH(jaar_zip[[#This Row],[Datum]])=12),1.1,IF(OR(MONTH(jaar_zip[[#This Row],[Datum]])=3,MONTH(jaar_zip[[#This Row],[Datum]])=10),1,0.8))*jaar_zip[[#This Row],[graaddagen]],"")</f>
        <v>6.6</v>
      </c>
      <c r="O3861" s="101">
        <f>IF(ISNUMBER(jaar_zip[[#This Row],[etmaaltemperatuur]]),IF(jaar_zip[[#This Row],[etmaaltemperatuur]]&gt;stookgrens,jaar_zip[[#This Row],[etmaaltemperatuur]]-stookgrens,0),"")</f>
        <v>0</v>
      </c>
    </row>
    <row r="3862" spans="1:15" x14ac:dyDescent="0.3">
      <c r="A3862">
        <v>377</v>
      </c>
      <c r="B3862">
        <v>20240319</v>
      </c>
      <c r="C3862">
        <v>1.9</v>
      </c>
      <c r="D3862">
        <v>11.8</v>
      </c>
      <c r="E3862">
        <v>1004</v>
      </c>
      <c r="F3862">
        <v>0</v>
      </c>
      <c r="H3862">
        <v>81</v>
      </c>
      <c r="I3862" s="101" t="s">
        <v>43</v>
      </c>
      <c r="J3862" s="1">
        <f>DATEVALUE(RIGHT(jaar_zip[[#This Row],[YYYYMMDD]],2)&amp;"-"&amp;MID(jaar_zip[[#This Row],[YYYYMMDD]],5,2)&amp;"-"&amp;LEFT(jaar_zip[[#This Row],[YYYYMMDD]],4))</f>
        <v>45370</v>
      </c>
      <c r="K3862" s="101" t="str">
        <f>IF(AND(VALUE(MONTH(jaar_zip[[#This Row],[Datum]]))=1,VALUE(WEEKNUM(jaar_zip[[#This Row],[Datum]],21))&gt;51),RIGHT(YEAR(jaar_zip[[#This Row],[Datum]])-1,2),RIGHT(YEAR(jaar_zip[[#This Row],[Datum]]),2))&amp;"-"&amp; TEXT(WEEKNUM(jaar_zip[[#This Row],[Datum]],21),"00")</f>
        <v>24-12</v>
      </c>
      <c r="L3862" s="101">
        <f>MONTH(jaar_zip[[#This Row],[Datum]])</f>
        <v>3</v>
      </c>
      <c r="M3862" s="101">
        <f>IF(ISNUMBER(jaar_zip[[#This Row],[etmaaltemperatuur]]),IF(jaar_zip[[#This Row],[etmaaltemperatuur]]&lt;stookgrens,stookgrens-jaar_zip[[#This Row],[etmaaltemperatuur]],0),"")</f>
        <v>6.1999999999999993</v>
      </c>
      <c r="N3862" s="101">
        <f>IF(ISNUMBER(jaar_zip[[#This Row],[graaddagen]]),IF(OR(MONTH(jaar_zip[[#This Row],[Datum]])=1,MONTH(jaar_zip[[#This Row],[Datum]])=2,MONTH(jaar_zip[[#This Row],[Datum]])=11,MONTH(jaar_zip[[#This Row],[Datum]])=12),1.1,IF(OR(MONTH(jaar_zip[[#This Row],[Datum]])=3,MONTH(jaar_zip[[#This Row],[Datum]])=10),1,0.8))*jaar_zip[[#This Row],[graaddagen]],"")</f>
        <v>6.1999999999999993</v>
      </c>
      <c r="O3862" s="101">
        <f>IF(ISNUMBER(jaar_zip[[#This Row],[etmaaltemperatuur]]),IF(jaar_zip[[#This Row],[etmaaltemperatuur]]&gt;stookgrens,jaar_zip[[#This Row],[etmaaltemperatuur]]-stookgrens,0),"")</f>
        <v>0</v>
      </c>
    </row>
    <row r="3863" spans="1:15" x14ac:dyDescent="0.3">
      <c r="A3863">
        <v>377</v>
      </c>
      <c r="B3863">
        <v>20240320</v>
      </c>
      <c r="C3863">
        <v>1.3</v>
      </c>
      <c r="D3863">
        <v>11.7</v>
      </c>
      <c r="E3863">
        <v>1267</v>
      </c>
      <c r="F3863">
        <v>0</v>
      </c>
      <c r="H3863">
        <v>81</v>
      </c>
      <c r="I3863" s="101" t="s">
        <v>43</v>
      </c>
      <c r="J3863" s="1">
        <f>DATEVALUE(RIGHT(jaar_zip[[#This Row],[YYYYMMDD]],2)&amp;"-"&amp;MID(jaar_zip[[#This Row],[YYYYMMDD]],5,2)&amp;"-"&amp;LEFT(jaar_zip[[#This Row],[YYYYMMDD]],4))</f>
        <v>45371</v>
      </c>
      <c r="K3863" s="101" t="str">
        <f>IF(AND(VALUE(MONTH(jaar_zip[[#This Row],[Datum]]))=1,VALUE(WEEKNUM(jaar_zip[[#This Row],[Datum]],21))&gt;51),RIGHT(YEAR(jaar_zip[[#This Row],[Datum]])-1,2),RIGHT(YEAR(jaar_zip[[#This Row],[Datum]]),2))&amp;"-"&amp; TEXT(WEEKNUM(jaar_zip[[#This Row],[Datum]],21),"00")</f>
        <v>24-12</v>
      </c>
      <c r="L3863" s="101">
        <f>MONTH(jaar_zip[[#This Row],[Datum]])</f>
        <v>3</v>
      </c>
      <c r="M3863" s="101">
        <f>IF(ISNUMBER(jaar_zip[[#This Row],[etmaaltemperatuur]]),IF(jaar_zip[[#This Row],[etmaaltemperatuur]]&lt;stookgrens,stookgrens-jaar_zip[[#This Row],[etmaaltemperatuur]],0),"")</f>
        <v>6.3000000000000007</v>
      </c>
      <c r="N3863" s="101">
        <f>IF(ISNUMBER(jaar_zip[[#This Row],[graaddagen]]),IF(OR(MONTH(jaar_zip[[#This Row],[Datum]])=1,MONTH(jaar_zip[[#This Row],[Datum]])=2,MONTH(jaar_zip[[#This Row],[Datum]])=11,MONTH(jaar_zip[[#This Row],[Datum]])=12),1.1,IF(OR(MONTH(jaar_zip[[#This Row],[Datum]])=3,MONTH(jaar_zip[[#This Row],[Datum]])=10),1,0.8))*jaar_zip[[#This Row],[graaddagen]],"")</f>
        <v>6.3000000000000007</v>
      </c>
      <c r="O3863" s="101">
        <f>IF(ISNUMBER(jaar_zip[[#This Row],[etmaaltemperatuur]]),IF(jaar_zip[[#This Row],[etmaaltemperatuur]]&gt;stookgrens,jaar_zip[[#This Row],[etmaaltemperatuur]]-stookgrens,0),"")</f>
        <v>0</v>
      </c>
    </row>
    <row r="3864" spans="1:15" x14ac:dyDescent="0.3">
      <c r="A3864">
        <v>377</v>
      </c>
      <c r="B3864">
        <v>20240321</v>
      </c>
      <c r="C3864">
        <v>3.1</v>
      </c>
      <c r="D3864">
        <v>10.199999999999999</v>
      </c>
      <c r="E3864">
        <v>932</v>
      </c>
      <c r="F3864">
        <v>0</v>
      </c>
      <c r="H3864">
        <v>85</v>
      </c>
      <c r="I3864" s="101" t="s">
        <v>43</v>
      </c>
      <c r="J3864" s="1">
        <f>DATEVALUE(RIGHT(jaar_zip[[#This Row],[YYYYMMDD]],2)&amp;"-"&amp;MID(jaar_zip[[#This Row],[YYYYMMDD]],5,2)&amp;"-"&amp;LEFT(jaar_zip[[#This Row],[YYYYMMDD]],4))</f>
        <v>45372</v>
      </c>
      <c r="K3864" s="101" t="str">
        <f>IF(AND(VALUE(MONTH(jaar_zip[[#This Row],[Datum]]))=1,VALUE(WEEKNUM(jaar_zip[[#This Row],[Datum]],21))&gt;51),RIGHT(YEAR(jaar_zip[[#This Row],[Datum]])-1,2),RIGHT(YEAR(jaar_zip[[#This Row],[Datum]]),2))&amp;"-"&amp; TEXT(WEEKNUM(jaar_zip[[#This Row],[Datum]],21),"00")</f>
        <v>24-12</v>
      </c>
      <c r="L3864" s="101">
        <f>MONTH(jaar_zip[[#This Row],[Datum]])</f>
        <v>3</v>
      </c>
      <c r="M3864" s="101">
        <f>IF(ISNUMBER(jaar_zip[[#This Row],[etmaaltemperatuur]]),IF(jaar_zip[[#This Row],[etmaaltemperatuur]]&lt;stookgrens,stookgrens-jaar_zip[[#This Row],[etmaaltemperatuur]],0),"")</f>
        <v>7.8000000000000007</v>
      </c>
      <c r="N3864" s="101">
        <f>IF(ISNUMBER(jaar_zip[[#This Row],[graaddagen]]),IF(OR(MONTH(jaar_zip[[#This Row],[Datum]])=1,MONTH(jaar_zip[[#This Row],[Datum]])=2,MONTH(jaar_zip[[#This Row],[Datum]])=11,MONTH(jaar_zip[[#This Row],[Datum]])=12),1.1,IF(OR(MONTH(jaar_zip[[#This Row],[Datum]])=3,MONTH(jaar_zip[[#This Row],[Datum]])=10),1,0.8))*jaar_zip[[#This Row],[graaddagen]],"")</f>
        <v>7.8000000000000007</v>
      </c>
      <c r="O3864" s="101">
        <f>IF(ISNUMBER(jaar_zip[[#This Row],[etmaaltemperatuur]]),IF(jaar_zip[[#This Row],[etmaaltemperatuur]]&gt;stookgrens,jaar_zip[[#This Row],[etmaaltemperatuur]]-stookgrens,0),"")</f>
        <v>0</v>
      </c>
    </row>
    <row r="3865" spans="1:15" x14ac:dyDescent="0.3">
      <c r="A3865">
        <v>377</v>
      </c>
      <c r="B3865">
        <v>20240322</v>
      </c>
      <c r="C3865">
        <v>3.9</v>
      </c>
      <c r="D3865">
        <v>10.5</v>
      </c>
      <c r="E3865">
        <v>528</v>
      </c>
      <c r="F3865">
        <v>6.3</v>
      </c>
      <c r="H3865">
        <v>85</v>
      </c>
      <c r="I3865" s="101" t="s">
        <v>43</v>
      </c>
      <c r="J3865" s="1">
        <f>DATEVALUE(RIGHT(jaar_zip[[#This Row],[YYYYMMDD]],2)&amp;"-"&amp;MID(jaar_zip[[#This Row],[YYYYMMDD]],5,2)&amp;"-"&amp;LEFT(jaar_zip[[#This Row],[YYYYMMDD]],4))</f>
        <v>45373</v>
      </c>
      <c r="K3865" s="101" t="str">
        <f>IF(AND(VALUE(MONTH(jaar_zip[[#This Row],[Datum]]))=1,VALUE(WEEKNUM(jaar_zip[[#This Row],[Datum]],21))&gt;51),RIGHT(YEAR(jaar_zip[[#This Row],[Datum]])-1,2),RIGHT(YEAR(jaar_zip[[#This Row],[Datum]]),2))&amp;"-"&amp; TEXT(WEEKNUM(jaar_zip[[#This Row],[Datum]],21),"00")</f>
        <v>24-12</v>
      </c>
      <c r="L3865" s="101">
        <f>MONTH(jaar_zip[[#This Row],[Datum]])</f>
        <v>3</v>
      </c>
      <c r="M3865" s="101">
        <f>IF(ISNUMBER(jaar_zip[[#This Row],[etmaaltemperatuur]]),IF(jaar_zip[[#This Row],[etmaaltemperatuur]]&lt;stookgrens,stookgrens-jaar_zip[[#This Row],[etmaaltemperatuur]],0),"")</f>
        <v>7.5</v>
      </c>
      <c r="N3865" s="101">
        <f>IF(ISNUMBER(jaar_zip[[#This Row],[graaddagen]]),IF(OR(MONTH(jaar_zip[[#This Row],[Datum]])=1,MONTH(jaar_zip[[#This Row],[Datum]])=2,MONTH(jaar_zip[[#This Row],[Datum]])=11,MONTH(jaar_zip[[#This Row],[Datum]])=12),1.1,IF(OR(MONTH(jaar_zip[[#This Row],[Datum]])=3,MONTH(jaar_zip[[#This Row],[Datum]])=10),1,0.8))*jaar_zip[[#This Row],[graaddagen]],"")</f>
        <v>7.5</v>
      </c>
      <c r="O3865" s="101">
        <f>IF(ISNUMBER(jaar_zip[[#This Row],[etmaaltemperatuur]]),IF(jaar_zip[[#This Row],[etmaaltemperatuur]]&gt;stookgrens,jaar_zip[[#This Row],[etmaaltemperatuur]]-stookgrens,0),"")</f>
        <v>0</v>
      </c>
    </row>
    <row r="3866" spans="1:15" x14ac:dyDescent="0.3">
      <c r="A3866">
        <v>377</v>
      </c>
      <c r="B3866">
        <v>20240323</v>
      </c>
      <c r="C3866">
        <v>4.5</v>
      </c>
      <c r="D3866">
        <v>5.7</v>
      </c>
      <c r="E3866">
        <v>1140</v>
      </c>
      <c r="F3866">
        <v>1.5</v>
      </c>
      <c r="H3866">
        <v>83</v>
      </c>
      <c r="I3866" s="101" t="s">
        <v>43</v>
      </c>
      <c r="J3866" s="1">
        <f>DATEVALUE(RIGHT(jaar_zip[[#This Row],[YYYYMMDD]],2)&amp;"-"&amp;MID(jaar_zip[[#This Row],[YYYYMMDD]],5,2)&amp;"-"&amp;LEFT(jaar_zip[[#This Row],[YYYYMMDD]],4))</f>
        <v>45374</v>
      </c>
      <c r="K3866" s="101" t="str">
        <f>IF(AND(VALUE(MONTH(jaar_zip[[#This Row],[Datum]]))=1,VALUE(WEEKNUM(jaar_zip[[#This Row],[Datum]],21))&gt;51),RIGHT(YEAR(jaar_zip[[#This Row],[Datum]])-1,2),RIGHT(YEAR(jaar_zip[[#This Row],[Datum]]),2))&amp;"-"&amp; TEXT(WEEKNUM(jaar_zip[[#This Row],[Datum]],21),"00")</f>
        <v>24-12</v>
      </c>
      <c r="L3866" s="101">
        <f>MONTH(jaar_zip[[#This Row],[Datum]])</f>
        <v>3</v>
      </c>
      <c r="M3866" s="101">
        <f>IF(ISNUMBER(jaar_zip[[#This Row],[etmaaltemperatuur]]),IF(jaar_zip[[#This Row],[etmaaltemperatuur]]&lt;stookgrens,stookgrens-jaar_zip[[#This Row],[etmaaltemperatuur]],0),"")</f>
        <v>12.3</v>
      </c>
      <c r="N3866" s="101">
        <f>IF(ISNUMBER(jaar_zip[[#This Row],[graaddagen]]),IF(OR(MONTH(jaar_zip[[#This Row],[Datum]])=1,MONTH(jaar_zip[[#This Row],[Datum]])=2,MONTH(jaar_zip[[#This Row],[Datum]])=11,MONTH(jaar_zip[[#This Row],[Datum]])=12),1.1,IF(OR(MONTH(jaar_zip[[#This Row],[Datum]])=3,MONTH(jaar_zip[[#This Row],[Datum]])=10),1,0.8))*jaar_zip[[#This Row],[graaddagen]],"")</f>
        <v>12.3</v>
      </c>
      <c r="O3866" s="101">
        <f>IF(ISNUMBER(jaar_zip[[#This Row],[etmaaltemperatuur]]),IF(jaar_zip[[#This Row],[etmaaltemperatuur]]&gt;stookgrens,jaar_zip[[#This Row],[etmaaltemperatuur]]-stookgrens,0),"")</f>
        <v>0</v>
      </c>
    </row>
    <row r="3867" spans="1:15" x14ac:dyDescent="0.3">
      <c r="A3867">
        <v>377</v>
      </c>
      <c r="B3867">
        <v>20240324</v>
      </c>
      <c r="C3867">
        <v>7</v>
      </c>
      <c r="D3867">
        <v>6.6</v>
      </c>
      <c r="E3867">
        <v>927</v>
      </c>
      <c r="F3867">
        <v>4.2</v>
      </c>
      <c r="H3867">
        <v>80</v>
      </c>
      <c r="I3867" s="101" t="s">
        <v>43</v>
      </c>
      <c r="J3867" s="1">
        <f>DATEVALUE(RIGHT(jaar_zip[[#This Row],[YYYYMMDD]],2)&amp;"-"&amp;MID(jaar_zip[[#This Row],[YYYYMMDD]],5,2)&amp;"-"&amp;LEFT(jaar_zip[[#This Row],[YYYYMMDD]],4))</f>
        <v>45375</v>
      </c>
      <c r="K3867" s="101" t="str">
        <f>IF(AND(VALUE(MONTH(jaar_zip[[#This Row],[Datum]]))=1,VALUE(WEEKNUM(jaar_zip[[#This Row],[Datum]],21))&gt;51),RIGHT(YEAR(jaar_zip[[#This Row],[Datum]])-1,2),RIGHT(YEAR(jaar_zip[[#This Row],[Datum]]),2))&amp;"-"&amp; TEXT(WEEKNUM(jaar_zip[[#This Row],[Datum]],21),"00")</f>
        <v>24-12</v>
      </c>
      <c r="L3867" s="101">
        <f>MONTH(jaar_zip[[#This Row],[Datum]])</f>
        <v>3</v>
      </c>
      <c r="M3867" s="101">
        <f>IF(ISNUMBER(jaar_zip[[#This Row],[etmaaltemperatuur]]),IF(jaar_zip[[#This Row],[etmaaltemperatuur]]&lt;stookgrens,stookgrens-jaar_zip[[#This Row],[etmaaltemperatuur]],0),"")</f>
        <v>11.4</v>
      </c>
      <c r="N3867" s="101">
        <f>IF(ISNUMBER(jaar_zip[[#This Row],[graaddagen]]),IF(OR(MONTH(jaar_zip[[#This Row],[Datum]])=1,MONTH(jaar_zip[[#This Row],[Datum]])=2,MONTH(jaar_zip[[#This Row],[Datum]])=11,MONTH(jaar_zip[[#This Row],[Datum]])=12),1.1,IF(OR(MONTH(jaar_zip[[#This Row],[Datum]])=3,MONTH(jaar_zip[[#This Row],[Datum]])=10),1,0.8))*jaar_zip[[#This Row],[graaddagen]],"")</f>
        <v>11.4</v>
      </c>
      <c r="O3867" s="101">
        <f>IF(ISNUMBER(jaar_zip[[#This Row],[etmaaltemperatuur]]),IF(jaar_zip[[#This Row],[etmaaltemperatuur]]&gt;stookgrens,jaar_zip[[#This Row],[etmaaltemperatuur]]-stookgrens,0),"")</f>
        <v>0</v>
      </c>
    </row>
    <row r="3868" spans="1:15" x14ac:dyDescent="0.3">
      <c r="A3868">
        <v>377</v>
      </c>
      <c r="B3868">
        <v>20240325</v>
      </c>
      <c r="C3868">
        <v>2.6</v>
      </c>
      <c r="D3868">
        <v>6.7</v>
      </c>
      <c r="E3868">
        <v>1759</v>
      </c>
      <c r="F3868">
        <v>0</v>
      </c>
      <c r="H3868">
        <v>72</v>
      </c>
      <c r="I3868" s="101" t="s">
        <v>43</v>
      </c>
      <c r="J3868" s="1">
        <f>DATEVALUE(RIGHT(jaar_zip[[#This Row],[YYYYMMDD]],2)&amp;"-"&amp;MID(jaar_zip[[#This Row],[YYYYMMDD]],5,2)&amp;"-"&amp;LEFT(jaar_zip[[#This Row],[YYYYMMDD]],4))</f>
        <v>45376</v>
      </c>
      <c r="K3868" s="101" t="str">
        <f>IF(AND(VALUE(MONTH(jaar_zip[[#This Row],[Datum]]))=1,VALUE(WEEKNUM(jaar_zip[[#This Row],[Datum]],21))&gt;51),RIGHT(YEAR(jaar_zip[[#This Row],[Datum]])-1,2),RIGHT(YEAR(jaar_zip[[#This Row],[Datum]]),2))&amp;"-"&amp; TEXT(WEEKNUM(jaar_zip[[#This Row],[Datum]],21),"00")</f>
        <v>24-13</v>
      </c>
      <c r="L3868" s="101">
        <f>MONTH(jaar_zip[[#This Row],[Datum]])</f>
        <v>3</v>
      </c>
      <c r="M3868" s="101">
        <f>IF(ISNUMBER(jaar_zip[[#This Row],[etmaaltemperatuur]]),IF(jaar_zip[[#This Row],[etmaaltemperatuur]]&lt;stookgrens,stookgrens-jaar_zip[[#This Row],[etmaaltemperatuur]],0),"")</f>
        <v>11.3</v>
      </c>
      <c r="N3868" s="101">
        <f>IF(ISNUMBER(jaar_zip[[#This Row],[graaddagen]]),IF(OR(MONTH(jaar_zip[[#This Row],[Datum]])=1,MONTH(jaar_zip[[#This Row],[Datum]])=2,MONTH(jaar_zip[[#This Row],[Datum]])=11,MONTH(jaar_zip[[#This Row],[Datum]])=12),1.1,IF(OR(MONTH(jaar_zip[[#This Row],[Datum]])=3,MONTH(jaar_zip[[#This Row],[Datum]])=10),1,0.8))*jaar_zip[[#This Row],[graaddagen]],"")</f>
        <v>11.3</v>
      </c>
      <c r="O3868" s="101">
        <f>IF(ISNUMBER(jaar_zip[[#This Row],[etmaaltemperatuur]]),IF(jaar_zip[[#This Row],[etmaaltemperatuur]]&gt;stookgrens,jaar_zip[[#This Row],[etmaaltemperatuur]]-stookgrens,0),"")</f>
        <v>0</v>
      </c>
    </row>
    <row r="3869" spans="1:15" x14ac:dyDescent="0.3">
      <c r="A3869">
        <v>377</v>
      </c>
      <c r="B3869">
        <v>20240326</v>
      </c>
      <c r="C3869">
        <v>3.3</v>
      </c>
      <c r="D3869">
        <v>9.5</v>
      </c>
      <c r="E3869">
        <v>883</v>
      </c>
      <c r="F3869">
        <v>-0.1</v>
      </c>
      <c r="H3869">
        <v>70</v>
      </c>
      <c r="I3869" s="101" t="s">
        <v>43</v>
      </c>
      <c r="J3869" s="1">
        <f>DATEVALUE(RIGHT(jaar_zip[[#This Row],[YYYYMMDD]],2)&amp;"-"&amp;MID(jaar_zip[[#This Row],[YYYYMMDD]],5,2)&amp;"-"&amp;LEFT(jaar_zip[[#This Row],[YYYYMMDD]],4))</f>
        <v>45377</v>
      </c>
      <c r="K3869" s="101" t="str">
        <f>IF(AND(VALUE(MONTH(jaar_zip[[#This Row],[Datum]]))=1,VALUE(WEEKNUM(jaar_zip[[#This Row],[Datum]],21))&gt;51),RIGHT(YEAR(jaar_zip[[#This Row],[Datum]])-1,2),RIGHT(YEAR(jaar_zip[[#This Row],[Datum]]),2))&amp;"-"&amp; TEXT(WEEKNUM(jaar_zip[[#This Row],[Datum]],21),"00")</f>
        <v>24-13</v>
      </c>
      <c r="L3869" s="101">
        <f>MONTH(jaar_zip[[#This Row],[Datum]])</f>
        <v>3</v>
      </c>
      <c r="M3869" s="101">
        <f>IF(ISNUMBER(jaar_zip[[#This Row],[etmaaltemperatuur]]),IF(jaar_zip[[#This Row],[etmaaltemperatuur]]&lt;stookgrens,stookgrens-jaar_zip[[#This Row],[etmaaltemperatuur]],0),"")</f>
        <v>8.5</v>
      </c>
      <c r="N3869" s="101">
        <f>IF(ISNUMBER(jaar_zip[[#This Row],[graaddagen]]),IF(OR(MONTH(jaar_zip[[#This Row],[Datum]])=1,MONTH(jaar_zip[[#This Row],[Datum]])=2,MONTH(jaar_zip[[#This Row],[Datum]])=11,MONTH(jaar_zip[[#This Row],[Datum]])=12),1.1,IF(OR(MONTH(jaar_zip[[#This Row],[Datum]])=3,MONTH(jaar_zip[[#This Row],[Datum]])=10),1,0.8))*jaar_zip[[#This Row],[graaddagen]],"")</f>
        <v>8.5</v>
      </c>
      <c r="O3869" s="101">
        <f>IF(ISNUMBER(jaar_zip[[#This Row],[etmaaltemperatuur]]),IF(jaar_zip[[#This Row],[etmaaltemperatuur]]&gt;stookgrens,jaar_zip[[#This Row],[etmaaltemperatuur]]-stookgrens,0),"")</f>
        <v>0</v>
      </c>
    </row>
    <row r="3870" spans="1:15" x14ac:dyDescent="0.3">
      <c r="A3870">
        <v>377</v>
      </c>
      <c r="B3870">
        <v>20240327</v>
      </c>
      <c r="C3870">
        <v>3.7</v>
      </c>
      <c r="D3870">
        <v>8.9</v>
      </c>
      <c r="E3870">
        <v>581</v>
      </c>
      <c r="F3870">
        <v>1.6</v>
      </c>
      <c r="H3870">
        <v>78</v>
      </c>
      <c r="I3870" s="101" t="s">
        <v>43</v>
      </c>
      <c r="J3870" s="1">
        <f>DATEVALUE(RIGHT(jaar_zip[[#This Row],[YYYYMMDD]],2)&amp;"-"&amp;MID(jaar_zip[[#This Row],[YYYYMMDD]],5,2)&amp;"-"&amp;LEFT(jaar_zip[[#This Row],[YYYYMMDD]],4))</f>
        <v>45378</v>
      </c>
      <c r="K3870" s="101" t="str">
        <f>IF(AND(VALUE(MONTH(jaar_zip[[#This Row],[Datum]]))=1,VALUE(WEEKNUM(jaar_zip[[#This Row],[Datum]],21))&gt;51),RIGHT(YEAR(jaar_zip[[#This Row],[Datum]])-1,2),RIGHT(YEAR(jaar_zip[[#This Row],[Datum]]),2))&amp;"-"&amp; TEXT(WEEKNUM(jaar_zip[[#This Row],[Datum]],21),"00")</f>
        <v>24-13</v>
      </c>
      <c r="L3870" s="101">
        <f>MONTH(jaar_zip[[#This Row],[Datum]])</f>
        <v>3</v>
      </c>
      <c r="M3870" s="101">
        <f>IF(ISNUMBER(jaar_zip[[#This Row],[etmaaltemperatuur]]),IF(jaar_zip[[#This Row],[etmaaltemperatuur]]&lt;stookgrens,stookgrens-jaar_zip[[#This Row],[etmaaltemperatuur]],0),"")</f>
        <v>9.1</v>
      </c>
      <c r="N3870" s="101">
        <f>IF(ISNUMBER(jaar_zip[[#This Row],[graaddagen]]),IF(OR(MONTH(jaar_zip[[#This Row],[Datum]])=1,MONTH(jaar_zip[[#This Row],[Datum]])=2,MONTH(jaar_zip[[#This Row],[Datum]])=11,MONTH(jaar_zip[[#This Row],[Datum]])=12),1.1,IF(OR(MONTH(jaar_zip[[#This Row],[Datum]])=3,MONTH(jaar_zip[[#This Row],[Datum]])=10),1,0.8))*jaar_zip[[#This Row],[graaddagen]],"")</f>
        <v>9.1</v>
      </c>
      <c r="O3870" s="101">
        <f>IF(ISNUMBER(jaar_zip[[#This Row],[etmaaltemperatuur]]),IF(jaar_zip[[#This Row],[etmaaltemperatuur]]&gt;stookgrens,jaar_zip[[#This Row],[etmaaltemperatuur]]-stookgrens,0),"")</f>
        <v>0</v>
      </c>
    </row>
    <row r="3871" spans="1:15" x14ac:dyDescent="0.3">
      <c r="A3871">
        <v>377</v>
      </c>
      <c r="B3871">
        <v>20240328</v>
      </c>
      <c r="C3871">
        <v>6</v>
      </c>
      <c r="D3871">
        <v>8.9</v>
      </c>
      <c r="E3871">
        <v>939</v>
      </c>
      <c r="F3871">
        <v>1.6</v>
      </c>
      <c r="H3871">
        <v>69</v>
      </c>
      <c r="I3871" s="101" t="s">
        <v>43</v>
      </c>
      <c r="J3871" s="1">
        <f>DATEVALUE(RIGHT(jaar_zip[[#This Row],[YYYYMMDD]],2)&amp;"-"&amp;MID(jaar_zip[[#This Row],[YYYYMMDD]],5,2)&amp;"-"&amp;LEFT(jaar_zip[[#This Row],[YYYYMMDD]],4))</f>
        <v>45379</v>
      </c>
      <c r="K3871" s="101" t="str">
        <f>IF(AND(VALUE(MONTH(jaar_zip[[#This Row],[Datum]]))=1,VALUE(WEEKNUM(jaar_zip[[#This Row],[Datum]],21))&gt;51),RIGHT(YEAR(jaar_zip[[#This Row],[Datum]])-1,2),RIGHT(YEAR(jaar_zip[[#This Row],[Datum]]),2))&amp;"-"&amp; TEXT(WEEKNUM(jaar_zip[[#This Row],[Datum]],21),"00")</f>
        <v>24-13</v>
      </c>
      <c r="L3871" s="101">
        <f>MONTH(jaar_zip[[#This Row],[Datum]])</f>
        <v>3</v>
      </c>
      <c r="M3871" s="101">
        <f>IF(ISNUMBER(jaar_zip[[#This Row],[etmaaltemperatuur]]),IF(jaar_zip[[#This Row],[etmaaltemperatuur]]&lt;stookgrens,stookgrens-jaar_zip[[#This Row],[etmaaltemperatuur]],0),"")</f>
        <v>9.1</v>
      </c>
      <c r="N3871" s="101">
        <f>IF(ISNUMBER(jaar_zip[[#This Row],[graaddagen]]),IF(OR(MONTH(jaar_zip[[#This Row],[Datum]])=1,MONTH(jaar_zip[[#This Row],[Datum]])=2,MONTH(jaar_zip[[#This Row],[Datum]])=11,MONTH(jaar_zip[[#This Row],[Datum]])=12),1.1,IF(OR(MONTH(jaar_zip[[#This Row],[Datum]])=3,MONTH(jaar_zip[[#This Row],[Datum]])=10),1,0.8))*jaar_zip[[#This Row],[graaddagen]],"")</f>
        <v>9.1</v>
      </c>
      <c r="O3871" s="101">
        <f>IF(ISNUMBER(jaar_zip[[#This Row],[etmaaltemperatuur]]),IF(jaar_zip[[#This Row],[etmaaltemperatuur]]&gt;stookgrens,jaar_zip[[#This Row],[etmaaltemperatuur]]-stookgrens,0),"")</f>
        <v>0</v>
      </c>
    </row>
    <row r="3872" spans="1:15" x14ac:dyDescent="0.3">
      <c r="A3872">
        <v>377</v>
      </c>
      <c r="B3872">
        <v>20240329</v>
      </c>
      <c r="C3872">
        <v>4.2</v>
      </c>
      <c r="D3872">
        <v>11</v>
      </c>
      <c r="E3872">
        <v>887</v>
      </c>
      <c r="F3872">
        <v>1.6</v>
      </c>
      <c r="H3872">
        <v>76</v>
      </c>
      <c r="I3872" s="101" t="s">
        <v>43</v>
      </c>
      <c r="J3872" s="1">
        <f>DATEVALUE(RIGHT(jaar_zip[[#This Row],[YYYYMMDD]],2)&amp;"-"&amp;MID(jaar_zip[[#This Row],[YYYYMMDD]],5,2)&amp;"-"&amp;LEFT(jaar_zip[[#This Row],[YYYYMMDD]],4))</f>
        <v>45380</v>
      </c>
      <c r="K3872" s="101" t="str">
        <f>IF(AND(VALUE(MONTH(jaar_zip[[#This Row],[Datum]]))=1,VALUE(WEEKNUM(jaar_zip[[#This Row],[Datum]],21))&gt;51),RIGHT(YEAR(jaar_zip[[#This Row],[Datum]])-1,2),RIGHT(YEAR(jaar_zip[[#This Row],[Datum]]),2))&amp;"-"&amp; TEXT(WEEKNUM(jaar_zip[[#This Row],[Datum]],21),"00")</f>
        <v>24-13</v>
      </c>
      <c r="L3872" s="101">
        <f>MONTH(jaar_zip[[#This Row],[Datum]])</f>
        <v>3</v>
      </c>
      <c r="M3872" s="101">
        <f>IF(ISNUMBER(jaar_zip[[#This Row],[etmaaltemperatuur]]),IF(jaar_zip[[#This Row],[etmaaltemperatuur]]&lt;stookgrens,stookgrens-jaar_zip[[#This Row],[etmaaltemperatuur]],0),"")</f>
        <v>7</v>
      </c>
      <c r="N3872" s="101">
        <f>IF(ISNUMBER(jaar_zip[[#This Row],[graaddagen]]),IF(OR(MONTH(jaar_zip[[#This Row],[Datum]])=1,MONTH(jaar_zip[[#This Row],[Datum]])=2,MONTH(jaar_zip[[#This Row],[Datum]])=11,MONTH(jaar_zip[[#This Row],[Datum]])=12),1.1,IF(OR(MONTH(jaar_zip[[#This Row],[Datum]])=3,MONTH(jaar_zip[[#This Row],[Datum]])=10),1,0.8))*jaar_zip[[#This Row],[graaddagen]],"")</f>
        <v>7</v>
      </c>
      <c r="O3872" s="101">
        <f>IF(ISNUMBER(jaar_zip[[#This Row],[etmaaltemperatuur]]),IF(jaar_zip[[#This Row],[etmaaltemperatuur]]&gt;stookgrens,jaar_zip[[#This Row],[etmaaltemperatuur]]-stookgrens,0),"")</f>
        <v>0</v>
      </c>
    </row>
    <row r="3873" spans="1:15" x14ac:dyDescent="0.3">
      <c r="A3873">
        <v>377</v>
      </c>
      <c r="B3873">
        <v>20240330</v>
      </c>
      <c r="C3873">
        <v>2.8</v>
      </c>
      <c r="D3873">
        <v>10.3</v>
      </c>
      <c r="E3873">
        <v>655</v>
      </c>
      <c r="F3873">
        <v>0.7</v>
      </c>
      <c r="H3873">
        <v>88</v>
      </c>
      <c r="I3873" s="101" t="s">
        <v>43</v>
      </c>
      <c r="J3873" s="1">
        <f>DATEVALUE(RIGHT(jaar_zip[[#This Row],[YYYYMMDD]],2)&amp;"-"&amp;MID(jaar_zip[[#This Row],[YYYYMMDD]],5,2)&amp;"-"&amp;LEFT(jaar_zip[[#This Row],[YYYYMMDD]],4))</f>
        <v>45381</v>
      </c>
      <c r="K3873" s="101" t="str">
        <f>IF(AND(VALUE(MONTH(jaar_zip[[#This Row],[Datum]]))=1,VALUE(WEEKNUM(jaar_zip[[#This Row],[Datum]],21))&gt;51),RIGHT(YEAR(jaar_zip[[#This Row],[Datum]])-1,2),RIGHT(YEAR(jaar_zip[[#This Row],[Datum]]),2))&amp;"-"&amp; TEXT(WEEKNUM(jaar_zip[[#This Row],[Datum]],21),"00")</f>
        <v>24-13</v>
      </c>
      <c r="L3873" s="101">
        <f>MONTH(jaar_zip[[#This Row],[Datum]])</f>
        <v>3</v>
      </c>
      <c r="M3873" s="101">
        <f>IF(ISNUMBER(jaar_zip[[#This Row],[etmaaltemperatuur]]),IF(jaar_zip[[#This Row],[etmaaltemperatuur]]&lt;stookgrens,stookgrens-jaar_zip[[#This Row],[etmaaltemperatuur]],0),"")</f>
        <v>7.6999999999999993</v>
      </c>
      <c r="N3873" s="101">
        <f>IF(ISNUMBER(jaar_zip[[#This Row],[graaddagen]]),IF(OR(MONTH(jaar_zip[[#This Row],[Datum]])=1,MONTH(jaar_zip[[#This Row],[Datum]])=2,MONTH(jaar_zip[[#This Row],[Datum]])=11,MONTH(jaar_zip[[#This Row],[Datum]])=12),1.1,IF(OR(MONTH(jaar_zip[[#This Row],[Datum]])=3,MONTH(jaar_zip[[#This Row],[Datum]])=10),1,0.8))*jaar_zip[[#This Row],[graaddagen]],"")</f>
        <v>7.6999999999999993</v>
      </c>
      <c r="O3873" s="101">
        <f>IF(ISNUMBER(jaar_zip[[#This Row],[etmaaltemperatuur]]),IF(jaar_zip[[#This Row],[etmaaltemperatuur]]&gt;stookgrens,jaar_zip[[#This Row],[etmaaltemperatuur]]-stookgrens,0),"")</f>
        <v>0</v>
      </c>
    </row>
    <row r="3874" spans="1:15" x14ac:dyDescent="0.3">
      <c r="A3874">
        <v>377</v>
      </c>
      <c r="B3874">
        <v>20240331</v>
      </c>
      <c r="C3874">
        <v>2.7</v>
      </c>
      <c r="D3874">
        <v>11</v>
      </c>
      <c r="E3874">
        <v>1082</v>
      </c>
      <c r="F3874">
        <v>3.2</v>
      </c>
      <c r="H3874">
        <v>85</v>
      </c>
      <c r="I3874" s="101" t="s">
        <v>43</v>
      </c>
      <c r="J3874" s="1">
        <f>DATEVALUE(RIGHT(jaar_zip[[#This Row],[YYYYMMDD]],2)&amp;"-"&amp;MID(jaar_zip[[#This Row],[YYYYMMDD]],5,2)&amp;"-"&amp;LEFT(jaar_zip[[#This Row],[YYYYMMDD]],4))</f>
        <v>45382</v>
      </c>
      <c r="K3874" s="101" t="str">
        <f>IF(AND(VALUE(MONTH(jaar_zip[[#This Row],[Datum]]))=1,VALUE(WEEKNUM(jaar_zip[[#This Row],[Datum]],21))&gt;51),RIGHT(YEAR(jaar_zip[[#This Row],[Datum]])-1,2),RIGHT(YEAR(jaar_zip[[#This Row],[Datum]]),2))&amp;"-"&amp; TEXT(WEEKNUM(jaar_zip[[#This Row],[Datum]],21),"00")</f>
        <v>24-13</v>
      </c>
      <c r="L3874" s="101">
        <f>MONTH(jaar_zip[[#This Row],[Datum]])</f>
        <v>3</v>
      </c>
      <c r="M3874" s="101">
        <f>IF(ISNUMBER(jaar_zip[[#This Row],[etmaaltemperatuur]]),IF(jaar_zip[[#This Row],[etmaaltemperatuur]]&lt;stookgrens,stookgrens-jaar_zip[[#This Row],[etmaaltemperatuur]],0),"")</f>
        <v>7</v>
      </c>
      <c r="N3874" s="101">
        <f>IF(ISNUMBER(jaar_zip[[#This Row],[graaddagen]]),IF(OR(MONTH(jaar_zip[[#This Row],[Datum]])=1,MONTH(jaar_zip[[#This Row],[Datum]])=2,MONTH(jaar_zip[[#This Row],[Datum]])=11,MONTH(jaar_zip[[#This Row],[Datum]])=12),1.1,IF(OR(MONTH(jaar_zip[[#This Row],[Datum]])=3,MONTH(jaar_zip[[#This Row],[Datum]])=10),1,0.8))*jaar_zip[[#This Row],[graaddagen]],"")</f>
        <v>7</v>
      </c>
      <c r="O3874" s="101">
        <f>IF(ISNUMBER(jaar_zip[[#This Row],[etmaaltemperatuur]]),IF(jaar_zip[[#This Row],[etmaaltemperatuur]]&gt;stookgrens,jaar_zip[[#This Row],[etmaaltemperatuur]]-stookgrens,0),"")</f>
        <v>0</v>
      </c>
    </row>
    <row r="3875" spans="1:15" x14ac:dyDescent="0.3">
      <c r="A3875">
        <v>377</v>
      </c>
      <c r="B3875">
        <v>20240401</v>
      </c>
      <c r="C3875">
        <v>3.5</v>
      </c>
      <c r="D3875">
        <v>10.1</v>
      </c>
      <c r="E3875">
        <v>811</v>
      </c>
      <c r="F3875">
        <v>1</v>
      </c>
      <c r="H3875">
        <v>79</v>
      </c>
      <c r="I3875" s="101" t="s">
        <v>43</v>
      </c>
      <c r="J3875" s="1">
        <f>DATEVALUE(RIGHT(jaar_zip[[#This Row],[YYYYMMDD]],2)&amp;"-"&amp;MID(jaar_zip[[#This Row],[YYYYMMDD]],5,2)&amp;"-"&amp;LEFT(jaar_zip[[#This Row],[YYYYMMDD]],4))</f>
        <v>45383</v>
      </c>
      <c r="K3875" s="101" t="str">
        <f>IF(AND(VALUE(MONTH(jaar_zip[[#This Row],[Datum]]))=1,VALUE(WEEKNUM(jaar_zip[[#This Row],[Datum]],21))&gt;51),RIGHT(YEAR(jaar_zip[[#This Row],[Datum]])-1,2),RIGHT(YEAR(jaar_zip[[#This Row],[Datum]]),2))&amp;"-"&amp; TEXT(WEEKNUM(jaar_zip[[#This Row],[Datum]],21),"00")</f>
        <v>24-14</v>
      </c>
      <c r="L3875" s="101">
        <f>MONTH(jaar_zip[[#This Row],[Datum]])</f>
        <v>4</v>
      </c>
      <c r="M3875" s="101">
        <f>IF(ISNUMBER(jaar_zip[[#This Row],[etmaaltemperatuur]]),IF(jaar_zip[[#This Row],[etmaaltemperatuur]]&lt;stookgrens,stookgrens-jaar_zip[[#This Row],[etmaaltemperatuur]],0),"")</f>
        <v>7.9</v>
      </c>
      <c r="N3875" s="101">
        <f>IF(ISNUMBER(jaar_zip[[#This Row],[graaddagen]]),IF(OR(MONTH(jaar_zip[[#This Row],[Datum]])=1,MONTH(jaar_zip[[#This Row],[Datum]])=2,MONTH(jaar_zip[[#This Row],[Datum]])=11,MONTH(jaar_zip[[#This Row],[Datum]])=12),1.1,IF(OR(MONTH(jaar_zip[[#This Row],[Datum]])=3,MONTH(jaar_zip[[#This Row],[Datum]])=10),1,0.8))*jaar_zip[[#This Row],[graaddagen]],"")</f>
        <v>6.32</v>
      </c>
      <c r="O3875" s="101">
        <f>IF(ISNUMBER(jaar_zip[[#This Row],[etmaaltemperatuur]]),IF(jaar_zip[[#This Row],[etmaaltemperatuur]]&gt;stookgrens,jaar_zip[[#This Row],[etmaaltemperatuur]]-stookgrens,0),"")</f>
        <v>0</v>
      </c>
    </row>
    <row r="3876" spans="1:15" x14ac:dyDescent="0.3">
      <c r="A3876">
        <v>377</v>
      </c>
      <c r="B3876">
        <v>20240402</v>
      </c>
      <c r="C3876">
        <v>5.0999999999999996</v>
      </c>
      <c r="D3876">
        <v>10</v>
      </c>
      <c r="E3876">
        <v>671</v>
      </c>
      <c r="F3876">
        <v>3.5</v>
      </c>
      <c r="H3876">
        <v>83</v>
      </c>
      <c r="I3876" s="101" t="s">
        <v>43</v>
      </c>
      <c r="J3876" s="1">
        <f>DATEVALUE(RIGHT(jaar_zip[[#This Row],[YYYYMMDD]],2)&amp;"-"&amp;MID(jaar_zip[[#This Row],[YYYYMMDD]],5,2)&amp;"-"&amp;LEFT(jaar_zip[[#This Row],[YYYYMMDD]],4))</f>
        <v>45384</v>
      </c>
      <c r="K3876" s="101" t="str">
        <f>IF(AND(VALUE(MONTH(jaar_zip[[#This Row],[Datum]]))=1,VALUE(WEEKNUM(jaar_zip[[#This Row],[Datum]],21))&gt;51),RIGHT(YEAR(jaar_zip[[#This Row],[Datum]])-1,2),RIGHT(YEAR(jaar_zip[[#This Row],[Datum]]),2))&amp;"-"&amp; TEXT(WEEKNUM(jaar_zip[[#This Row],[Datum]],21),"00")</f>
        <v>24-14</v>
      </c>
      <c r="L3876" s="101">
        <f>MONTH(jaar_zip[[#This Row],[Datum]])</f>
        <v>4</v>
      </c>
      <c r="M3876" s="101">
        <f>IF(ISNUMBER(jaar_zip[[#This Row],[etmaaltemperatuur]]),IF(jaar_zip[[#This Row],[etmaaltemperatuur]]&lt;stookgrens,stookgrens-jaar_zip[[#This Row],[etmaaltemperatuur]],0),"")</f>
        <v>8</v>
      </c>
      <c r="N3876" s="101">
        <f>IF(ISNUMBER(jaar_zip[[#This Row],[graaddagen]]),IF(OR(MONTH(jaar_zip[[#This Row],[Datum]])=1,MONTH(jaar_zip[[#This Row],[Datum]])=2,MONTH(jaar_zip[[#This Row],[Datum]])=11,MONTH(jaar_zip[[#This Row],[Datum]])=12),1.1,IF(OR(MONTH(jaar_zip[[#This Row],[Datum]])=3,MONTH(jaar_zip[[#This Row],[Datum]])=10),1,0.8))*jaar_zip[[#This Row],[graaddagen]],"")</f>
        <v>6.4</v>
      </c>
      <c r="O3876" s="101">
        <f>IF(ISNUMBER(jaar_zip[[#This Row],[etmaaltemperatuur]]),IF(jaar_zip[[#This Row],[etmaaltemperatuur]]&gt;stookgrens,jaar_zip[[#This Row],[etmaaltemperatuur]]-stookgrens,0),"")</f>
        <v>0</v>
      </c>
    </row>
    <row r="3877" spans="1:15" x14ac:dyDescent="0.3">
      <c r="A3877">
        <v>377</v>
      </c>
      <c r="B3877">
        <v>20240403</v>
      </c>
      <c r="C3877">
        <v>5</v>
      </c>
      <c r="D3877">
        <v>11.3</v>
      </c>
      <c r="E3877">
        <v>737</v>
      </c>
      <c r="F3877">
        <v>2.1</v>
      </c>
      <c r="H3877">
        <v>82</v>
      </c>
      <c r="I3877" s="101" t="s">
        <v>43</v>
      </c>
      <c r="J3877" s="1">
        <f>DATEVALUE(RIGHT(jaar_zip[[#This Row],[YYYYMMDD]],2)&amp;"-"&amp;MID(jaar_zip[[#This Row],[YYYYMMDD]],5,2)&amp;"-"&amp;LEFT(jaar_zip[[#This Row],[YYYYMMDD]],4))</f>
        <v>45385</v>
      </c>
      <c r="K3877" s="101" t="str">
        <f>IF(AND(VALUE(MONTH(jaar_zip[[#This Row],[Datum]]))=1,VALUE(WEEKNUM(jaar_zip[[#This Row],[Datum]],21))&gt;51),RIGHT(YEAR(jaar_zip[[#This Row],[Datum]])-1,2),RIGHT(YEAR(jaar_zip[[#This Row],[Datum]]),2))&amp;"-"&amp; TEXT(WEEKNUM(jaar_zip[[#This Row],[Datum]],21),"00")</f>
        <v>24-14</v>
      </c>
      <c r="L3877" s="101">
        <f>MONTH(jaar_zip[[#This Row],[Datum]])</f>
        <v>4</v>
      </c>
      <c r="M3877" s="101">
        <f>IF(ISNUMBER(jaar_zip[[#This Row],[etmaaltemperatuur]]),IF(jaar_zip[[#This Row],[etmaaltemperatuur]]&lt;stookgrens,stookgrens-jaar_zip[[#This Row],[etmaaltemperatuur]],0),"")</f>
        <v>6.6999999999999993</v>
      </c>
      <c r="N3877" s="101">
        <f>IF(ISNUMBER(jaar_zip[[#This Row],[graaddagen]]),IF(OR(MONTH(jaar_zip[[#This Row],[Datum]])=1,MONTH(jaar_zip[[#This Row],[Datum]])=2,MONTH(jaar_zip[[#This Row],[Datum]])=11,MONTH(jaar_zip[[#This Row],[Datum]])=12),1.1,IF(OR(MONTH(jaar_zip[[#This Row],[Datum]])=3,MONTH(jaar_zip[[#This Row],[Datum]])=10),1,0.8))*jaar_zip[[#This Row],[graaddagen]],"")</f>
        <v>5.3599999999999994</v>
      </c>
      <c r="O3877" s="101">
        <f>IF(ISNUMBER(jaar_zip[[#This Row],[etmaaltemperatuur]]),IF(jaar_zip[[#This Row],[etmaaltemperatuur]]&gt;stookgrens,jaar_zip[[#This Row],[etmaaltemperatuur]]-stookgrens,0),"")</f>
        <v>0</v>
      </c>
    </row>
    <row r="3878" spans="1:15" x14ac:dyDescent="0.3">
      <c r="A3878">
        <v>377</v>
      </c>
      <c r="B3878">
        <v>20240404</v>
      </c>
      <c r="C3878">
        <v>5.3</v>
      </c>
      <c r="D3878">
        <v>12.1</v>
      </c>
      <c r="E3878">
        <v>947</v>
      </c>
      <c r="F3878">
        <v>8.4</v>
      </c>
      <c r="H3878">
        <v>81</v>
      </c>
      <c r="I3878" s="101" t="s">
        <v>43</v>
      </c>
      <c r="J3878" s="1">
        <f>DATEVALUE(RIGHT(jaar_zip[[#This Row],[YYYYMMDD]],2)&amp;"-"&amp;MID(jaar_zip[[#This Row],[YYYYMMDD]],5,2)&amp;"-"&amp;LEFT(jaar_zip[[#This Row],[YYYYMMDD]],4))</f>
        <v>45386</v>
      </c>
      <c r="K3878" s="101" t="str">
        <f>IF(AND(VALUE(MONTH(jaar_zip[[#This Row],[Datum]]))=1,VALUE(WEEKNUM(jaar_zip[[#This Row],[Datum]],21))&gt;51),RIGHT(YEAR(jaar_zip[[#This Row],[Datum]])-1,2),RIGHT(YEAR(jaar_zip[[#This Row],[Datum]]),2))&amp;"-"&amp; TEXT(WEEKNUM(jaar_zip[[#This Row],[Datum]],21),"00")</f>
        <v>24-14</v>
      </c>
      <c r="L3878" s="101">
        <f>MONTH(jaar_zip[[#This Row],[Datum]])</f>
        <v>4</v>
      </c>
      <c r="M3878" s="101">
        <f>IF(ISNUMBER(jaar_zip[[#This Row],[etmaaltemperatuur]]),IF(jaar_zip[[#This Row],[etmaaltemperatuur]]&lt;stookgrens,stookgrens-jaar_zip[[#This Row],[etmaaltemperatuur]],0),"")</f>
        <v>5.9</v>
      </c>
      <c r="N3878" s="101">
        <f>IF(ISNUMBER(jaar_zip[[#This Row],[graaddagen]]),IF(OR(MONTH(jaar_zip[[#This Row],[Datum]])=1,MONTH(jaar_zip[[#This Row],[Datum]])=2,MONTH(jaar_zip[[#This Row],[Datum]])=11,MONTH(jaar_zip[[#This Row],[Datum]])=12),1.1,IF(OR(MONTH(jaar_zip[[#This Row],[Datum]])=3,MONTH(jaar_zip[[#This Row],[Datum]])=10),1,0.8))*jaar_zip[[#This Row],[graaddagen]],"")</f>
        <v>4.7200000000000006</v>
      </c>
      <c r="O3878" s="101">
        <f>IF(ISNUMBER(jaar_zip[[#This Row],[etmaaltemperatuur]]),IF(jaar_zip[[#This Row],[etmaaltemperatuur]]&gt;stookgrens,jaar_zip[[#This Row],[etmaaltemperatuur]]-stookgrens,0),"")</f>
        <v>0</v>
      </c>
    </row>
    <row r="3879" spans="1:15" x14ac:dyDescent="0.3">
      <c r="A3879">
        <v>377</v>
      </c>
      <c r="B3879">
        <v>20240405</v>
      </c>
      <c r="C3879">
        <v>5.4</v>
      </c>
      <c r="D3879">
        <v>14.9</v>
      </c>
      <c r="E3879">
        <v>885</v>
      </c>
      <c r="F3879">
        <v>0.7</v>
      </c>
      <c r="H3879">
        <v>79</v>
      </c>
      <c r="I3879" s="101" t="s">
        <v>43</v>
      </c>
      <c r="J3879" s="1">
        <f>DATEVALUE(RIGHT(jaar_zip[[#This Row],[YYYYMMDD]],2)&amp;"-"&amp;MID(jaar_zip[[#This Row],[YYYYMMDD]],5,2)&amp;"-"&amp;LEFT(jaar_zip[[#This Row],[YYYYMMDD]],4))</f>
        <v>45387</v>
      </c>
      <c r="K3879" s="101" t="str">
        <f>IF(AND(VALUE(MONTH(jaar_zip[[#This Row],[Datum]]))=1,VALUE(WEEKNUM(jaar_zip[[#This Row],[Datum]],21))&gt;51),RIGHT(YEAR(jaar_zip[[#This Row],[Datum]])-1,2),RIGHT(YEAR(jaar_zip[[#This Row],[Datum]]),2))&amp;"-"&amp; TEXT(WEEKNUM(jaar_zip[[#This Row],[Datum]],21),"00")</f>
        <v>24-14</v>
      </c>
      <c r="L3879" s="101">
        <f>MONTH(jaar_zip[[#This Row],[Datum]])</f>
        <v>4</v>
      </c>
      <c r="M3879" s="101">
        <f>IF(ISNUMBER(jaar_zip[[#This Row],[etmaaltemperatuur]]),IF(jaar_zip[[#This Row],[etmaaltemperatuur]]&lt;stookgrens,stookgrens-jaar_zip[[#This Row],[etmaaltemperatuur]],0),"")</f>
        <v>3.0999999999999996</v>
      </c>
      <c r="N3879" s="101">
        <f>IF(ISNUMBER(jaar_zip[[#This Row],[graaddagen]]),IF(OR(MONTH(jaar_zip[[#This Row],[Datum]])=1,MONTH(jaar_zip[[#This Row],[Datum]])=2,MONTH(jaar_zip[[#This Row],[Datum]])=11,MONTH(jaar_zip[[#This Row],[Datum]])=12),1.1,IF(OR(MONTH(jaar_zip[[#This Row],[Datum]])=3,MONTH(jaar_zip[[#This Row],[Datum]])=10),1,0.8))*jaar_zip[[#This Row],[graaddagen]],"")</f>
        <v>2.48</v>
      </c>
      <c r="O3879" s="101">
        <f>IF(ISNUMBER(jaar_zip[[#This Row],[etmaaltemperatuur]]),IF(jaar_zip[[#This Row],[etmaaltemperatuur]]&gt;stookgrens,jaar_zip[[#This Row],[etmaaltemperatuur]]-stookgrens,0),"")</f>
        <v>0</v>
      </c>
    </row>
    <row r="3880" spans="1:15" x14ac:dyDescent="0.3">
      <c r="A3880">
        <v>377</v>
      </c>
      <c r="B3880">
        <v>20240406</v>
      </c>
      <c r="C3880">
        <v>4</v>
      </c>
      <c r="D3880">
        <v>18.100000000000001</v>
      </c>
      <c r="E3880">
        <v>1618</v>
      </c>
      <c r="F3880">
        <v>0</v>
      </c>
      <c r="H3880">
        <v>64</v>
      </c>
      <c r="I3880" s="101" t="s">
        <v>43</v>
      </c>
      <c r="J3880" s="1">
        <f>DATEVALUE(RIGHT(jaar_zip[[#This Row],[YYYYMMDD]],2)&amp;"-"&amp;MID(jaar_zip[[#This Row],[YYYYMMDD]],5,2)&amp;"-"&amp;LEFT(jaar_zip[[#This Row],[YYYYMMDD]],4))</f>
        <v>45388</v>
      </c>
      <c r="K3880" s="101" t="str">
        <f>IF(AND(VALUE(MONTH(jaar_zip[[#This Row],[Datum]]))=1,VALUE(WEEKNUM(jaar_zip[[#This Row],[Datum]],21))&gt;51),RIGHT(YEAR(jaar_zip[[#This Row],[Datum]])-1,2),RIGHT(YEAR(jaar_zip[[#This Row],[Datum]]),2))&amp;"-"&amp; TEXT(WEEKNUM(jaar_zip[[#This Row],[Datum]],21),"00")</f>
        <v>24-14</v>
      </c>
      <c r="L3880" s="101">
        <f>MONTH(jaar_zip[[#This Row],[Datum]])</f>
        <v>4</v>
      </c>
      <c r="M3880" s="101">
        <f>IF(ISNUMBER(jaar_zip[[#This Row],[etmaaltemperatuur]]),IF(jaar_zip[[#This Row],[etmaaltemperatuur]]&lt;stookgrens,stookgrens-jaar_zip[[#This Row],[etmaaltemperatuur]],0),"")</f>
        <v>0</v>
      </c>
      <c r="N3880" s="101">
        <f>IF(ISNUMBER(jaar_zip[[#This Row],[graaddagen]]),IF(OR(MONTH(jaar_zip[[#This Row],[Datum]])=1,MONTH(jaar_zip[[#This Row],[Datum]])=2,MONTH(jaar_zip[[#This Row],[Datum]])=11,MONTH(jaar_zip[[#This Row],[Datum]])=12),1.1,IF(OR(MONTH(jaar_zip[[#This Row],[Datum]])=3,MONTH(jaar_zip[[#This Row],[Datum]])=10),1,0.8))*jaar_zip[[#This Row],[graaddagen]],"")</f>
        <v>0</v>
      </c>
      <c r="O3880" s="101">
        <f>IF(ISNUMBER(jaar_zip[[#This Row],[etmaaltemperatuur]]),IF(jaar_zip[[#This Row],[etmaaltemperatuur]]&gt;stookgrens,jaar_zip[[#This Row],[etmaaltemperatuur]]-stookgrens,0),"")</f>
        <v>0.10000000000000142</v>
      </c>
    </row>
    <row r="3881" spans="1:15" x14ac:dyDescent="0.3">
      <c r="A3881">
        <v>377</v>
      </c>
      <c r="B3881">
        <v>20240407</v>
      </c>
      <c r="C3881">
        <v>4.4000000000000004</v>
      </c>
      <c r="D3881">
        <v>16.8</v>
      </c>
      <c r="E3881">
        <v>1212</v>
      </c>
      <c r="F3881">
        <v>2.2999999999999998</v>
      </c>
      <c r="H3881">
        <v>65</v>
      </c>
      <c r="I3881" s="101" t="s">
        <v>43</v>
      </c>
      <c r="J3881" s="1">
        <f>DATEVALUE(RIGHT(jaar_zip[[#This Row],[YYYYMMDD]],2)&amp;"-"&amp;MID(jaar_zip[[#This Row],[YYYYMMDD]],5,2)&amp;"-"&amp;LEFT(jaar_zip[[#This Row],[YYYYMMDD]],4))</f>
        <v>45389</v>
      </c>
      <c r="K3881" s="101" t="str">
        <f>IF(AND(VALUE(MONTH(jaar_zip[[#This Row],[Datum]]))=1,VALUE(WEEKNUM(jaar_zip[[#This Row],[Datum]],21))&gt;51),RIGHT(YEAR(jaar_zip[[#This Row],[Datum]])-1,2),RIGHT(YEAR(jaar_zip[[#This Row],[Datum]]),2))&amp;"-"&amp; TEXT(WEEKNUM(jaar_zip[[#This Row],[Datum]],21),"00")</f>
        <v>24-14</v>
      </c>
      <c r="L3881" s="101">
        <f>MONTH(jaar_zip[[#This Row],[Datum]])</f>
        <v>4</v>
      </c>
      <c r="M3881" s="101">
        <f>IF(ISNUMBER(jaar_zip[[#This Row],[etmaaltemperatuur]]),IF(jaar_zip[[#This Row],[etmaaltemperatuur]]&lt;stookgrens,stookgrens-jaar_zip[[#This Row],[etmaaltemperatuur]],0),"")</f>
        <v>1.1999999999999993</v>
      </c>
      <c r="N3881" s="101">
        <f>IF(ISNUMBER(jaar_zip[[#This Row],[graaddagen]]),IF(OR(MONTH(jaar_zip[[#This Row],[Datum]])=1,MONTH(jaar_zip[[#This Row],[Datum]])=2,MONTH(jaar_zip[[#This Row],[Datum]])=11,MONTH(jaar_zip[[#This Row],[Datum]])=12),1.1,IF(OR(MONTH(jaar_zip[[#This Row],[Datum]])=3,MONTH(jaar_zip[[#This Row],[Datum]])=10),1,0.8))*jaar_zip[[#This Row],[graaddagen]],"")</f>
        <v>0.95999999999999952</v>
      </c>
      <c r="O3881" s="101">
        <f>IF(ISNUMBER(jaar_zip[[#This Row],[etmaaltemperatuur]]),IF(jaar_zip[[#This Row],[etmaaltemperatuur]]&gt;stookgrens,jaar_zip[[#This Row],[etmaaltemperatuur]]-stookgrens,0),"")</f>
        <v>0</v>
      </c>
    </row>
    <row r="3882" spans="1:15" x14ac:dyDescent="0.3">
      <c r="A3882">
        <v>377</v>
      </c>
      <c r="B3882">
        <v>20240408</v>
      </c>
      <c r="C3882">
        <v>1.9</v>
      </c>
      <c r="D3882">
        <v>15.8</v>
      </c>
      <c r="E3882">
        <v>1268</v>
      </c>
      <c r="F3882">
        <v>1.7</v>
      </c>
      <c r="H3882">
        <v>82</v>
      </c>
      <c r="I3882" s="101" t="s">
        <v>43</v>
      </c>
      <c r="J3882" s="1">
        <f>DATEVALUE(RIGHT(jaar_zip[[#This Row],[YYYYMMDD]],2)&amp;"-"&amp;MID(jaar_zip[[#This Row],[YYYYMMDD]],5,2)&amp;"-"&amp;LEFT(jaar_zip[[#This Row],[YYYYMMDD]],4))</f>
        <v>45390</v>
      </c>
      <c r="K3882" s="101" t="str">
        <f>IF(AND(VALUE(MONTH(jaar_zip[[#This Row],[Datum]]))=1,VALUE(WEEKNUM(jaar_zip[[#This Row],[Datum]],21))&gt;51),RIGHT(YEAR(jaar_zip[[#This Row],[Datum]])-1,2),RIGHT(YEAR(jaar_zip[[#This Row],[Datum]]),2))&amp;"-"&amp; TEXT(WEEKNUM(jaar_zip[[#This Row],[Datum]],21),"00")</f>
        <v>24-15</v>
      </c>
      <c r="L3882" s="101">
        <f>MONTH(jaar_zip[[#This Row],[Datum]])</f>
        <v>4</v>
      </c>
      <c r="M3882" s="101">
        <f>IF(ISNUMBER(jaar_zip[[#This Row],[etmaaltemperatuur]]),IF(jaar_zip[[#This Row],[etmaaltemperatuur]]&lt;stookgrens,stookgrens-jaar_zip[[#This Row],[etmaaltemperatuur]],0),"")</f>
        <v>2.1999999999999993</v>
      </c>
      <c r="N3882" s="101">
        <f>IF(ISNUMBER(jaar_zip[[#This Row],[graaddagen]]),IF(OR(MONTH(jaar_zip[[#This Row],[Datum]])=1,MONTH(jaar_zip[[#This Row],[Datum]])=2,MONTH(jaar_zip[[#This Row],[Datum]])=11,MONTH(jaar_zip[[#This Row],[Datum]])=12),1.1,IF(OR(MONTH(jaar_zip[[#This Row],[Datum]])=3,MONTH(jaar_zip[[#This Row],[Datum]])=10),1,0.8))*jaar_zip[[#This Row],[graaddagen]],"")</f>
        <v>1.7599999999999996</v>
      </c>
      <c r="O3882" s="101">
        <f>IF(ISNUMBER(jaar_zip[[#This Row],[etmaaltemperatuur]]),IF(jaar_zip[[#This Row],[etmaaltemperatuur]]&gt;stookgrens,jaar_zip[[#This Row],[etmaaltemperatuur]]-stookgrens,0),"")</f>
        <v>0</v>
      </c>
    </row>
    <row r="3883" spans="1:15" x14ac:dyDescent="0.3">
      <c r="A3883">
        <v>377</v>
      </c>
      <c r="B3883">
        <v>20240409</v>
      </c>
      <c r="C3883">
        <v>6.5</v>
      </c>
      <c r="D3883">
        <v>11.7</v>
      </c>
      <c r="E3883">
        <v>1059</v>
      </c>
      <c r="F3883">
        <v>1</v>
      </c>
      <c r="H3883">
        <v>73</v>
      </c>
      <c r="I3883" s="101" t="s">
        <v>43</v>
      </c>
      <c r="J3883" s="1">
        <f>DATEVALUE(RIGHT(jaar_zip[[#This Row],[YYYYMMDD]],2)&amp;"-"&amp;MID(jaar_zip[[#This Row],[YYYYMMDD]],5,2)&amp;"-"&amp;LEFT(jaar_zip[[#This Row],[YYYYMMDD]],4))</f>
        <v>45391</v>
      </c>
      <c r="K3883" s="101" t="str">
        <f>IF(AND(VALUE(MONTH(jaar_zip[[#This Row],[Datum]]))=1,VALUE(WEEKNUM(jaar_zip[[#This Row],[Datum]],21))&gt;51),RIGHT(YEAR(jaar_zip[[#This Row],[Datum]])-1,2),RIGHT(YEAR(jaar_zip[[#This Row],[Datum]]),2))&amp;"-"&amp; TEXT(WEEKNUM(jaar_zip[[#This Row],[Datum]],21),"00")</f>
        <v>24-15</v>
      </c>
      <c r="L3883" s="101">
        <f>MONTH(jaar_zip[[#This Row],[Datum]])</f>
        <v>4</v>
      </c>
      <c r="M3883" s="101">
        <f>IF(ISNUMBER(jaar_zip[[#This Row],[etmaaltemperatuur]]),IF(jaar_zip[[#This Row],[etmaaltemperatuur]]&lt;stookgrens,stookgrens-jaar_zip[[#This Row],[etmaaltemperatuur]],0),"")</f>
        <v>6.3000000000000007</v>
      </c>
      <c r="N3883" s="101">
        <f>IF(ISNUMBER(jaar_zip[[#This Row],[graaddagen]]),IF(OR(MONTH(jaar_zip[[#This Row],[Datum]])=1,MONTH(jaar_zip[[#This Row],[Datum]])=2,MONTH(jaar_zip[[#This Row],[Datum]])=11,MONTH(jaar_zip[[#This Row],[Datum]])=12),1.1,IF(OR(MONTH(jaar_zip[[#This Row],[Datum]])=3,MONTH(jaar_zip[[#This Row],[Datum]])=10),1,0.8))*jaar_zip[[#This Row],[graaddagen]],"")</f>
        <v>5.0400000000000009</v>
      </c>
      <c r="O3883" s="101">
        <f>IF(ISNUMBER(jaar_zip[[#This Row],[etmaaltemperatuur]]),IF(jaar_zip[[#This Row],[etmaaltemperatuur]]&gt;stookgrens,jaar_zip[[#This Row],[etmaaltemperatuur]]-stookgrens,0),"")</f>
        <v>0</v>
      </c>
    </row>
    <row r="3884" spans="1:15" x14ac:dyDescent="0.3">
      <c r="A3884">
        <v>377</v>
      </c>
      <c r="B3884">
        <v>20240410</v>
      </c>
      <c r="C3884">
        <v>3.7</v>
      </c>
      <c r="D3884">
        <v>9.9</v>
      </c>
      <c r="E3884">
        <v>2002</v>
      </c>
      <c r="F3884">
        <v>-0.1</v>
      </c>
      <c r="H3884">
        <v>68</v>
      </c>
      <c r="I3884" s="101" t="s">
        <v>43</v>
      </c>
      <c r="J3884" s="1">
        <f>DATEVALUE(RIGHT(jaar_zip[[#This Row],[YYYYMMDD]],2)&amp;"-"&amp;MID(jaar_zip[[#This Row],[YYYYMMDD]],5,2)&amp;"-"&amp;LEFT(jaar_zip[[#This Row],[YYYYMMDD]],4))</f>
        <v>45392</v>
      </c>
      <c r="K3884" s="101" t="str">
        <f>IF(AND(VALUE(MONTH(jaar_zip[[#This Row],[Datum]]))=1,VALUE(WEEKNUM(jaar_zip[[#This Row],[Datum]],21))&gt;51),RIGHT(YEAR(jaar_zip[[#This Row],[Datum]])-1,2),RIGHT(YEAR(jaar_zip[[#This Row],[Datum]]),2))&amp;"-"&amp; TEXT(WEEKNUM(jaar_zip[[#This Row],[Datum]],21),"00")</f>
        <v>24-15</v>
      </c>
      <c r="L3884" s="101">
        <f>MONTH(jaar_zip[[#This Row],[Datum]])</f>
        <v>4</v>
      </c>
      <c r="M3884" s="101">
        <f>IF(ISNUMBER(jaar_zip[[#This Row],[etmaaltemperatuur]]),IF(jaar_zip[[#This Row],[etmaaltemperatuur]]&lt;stookgrens,stookgrens-jaar_zip[[#This Row],[etmaaltemperatuur]],0),"")</f>
        <v>8.1</v>
      </c>
      <c r="N3884" s="101">
        <f>IF(ISNUMBER(jaar_zip[[#This Row],[graaddagen]]),IF(OR(MONTH(jaar_zip[[#This Row],[Datum]])=1,MONTH(jaar_zip[[#This Row],[Datum]])=2,MONTH(jaar_zip[[#This Row],[Datum]])=11,MONTH(jaar_zip[[#This Row],[Datum]])=12),1.1,IF(OR(MONTH(jaar_zip[[#This Row],[Datum]])=3,MONTH(jaar_zip[[#This Row],[Datum]])=10),1,0.8))*jaar_zip[[#This Row],[graaddagen]],"")</f>
        <v>6.48</v>
      </c>
      <c r="O3884" s="101">
        <f>IF(ISNUMBER(jaar_zip[[#This Row],[etmaaltemperatuur]]),IF(jaar_zip[[#This Row],[etmaaltemperatuur]]&gt;stookgrens,jaar_zip[[#This Row],[etmaaltemperatuur]]-stookgrens,0),"")</f>
        <v>0</v>
      </c>
    </row>
    <row r="3885" spans="1:15" x14ac:dyDescent="0.3">
      <c r="A3885">
        <v>377</v>
      </c>
      <c r="B3885">
        <v>20240411</v>
      </c>
      <c r="C3885">
        <v>4.2</v>
      </c>
      <c r="D3885">
        <v>13.2</v>
      </c>
      <c r="E3885">
        <v>577</v>
      </c>
      <c r="F3885">
        <v>-0.1</v>
      </c>
      <c r="H3885">
        <v>76</v>
      </c>
      <c r="I3885" s="101" t="s">
        <v>43</v>
      </c>
      <c r="J3885" s="1">
        <f>DATEVALUE(RIGHT(jaar_zip[[#This Row],[YYYYMMDD]],2)&amp;"-"&amp;MID(jaar_zip[[#This Row],[YYYYMMDD]],5,2)&amp;"-"&amp;LEFT(jaar_zip[[#This Row],[YYYYMMDD]],4))</f>
        <v>45393</v>
      </c>
      <c r="K3885" s="101" t="str">
        <f>IF(AND(VALUE(MONTH(jaar_zip[[#This Row],[Datum]]))=1,VALUE(WEEKNUM(jaar_zip[[#This Row],[Datum]],21))&gt;51),RIGHT(YEAR(jaar_zip[[#This Row],[Datum]])-1,2),RIGHT(YEAR(jaar_zip[[#This Row],[Datum]]),2))&amp;"-"&amp; TEXT(WEEKNUM(jaar_zip[[#This Row],[Datum]],21),"00")</f>
        <v>24-15</v>
      </c>
      <c r="L3885" s="101">
        <f>MONTH(jaar_zip[[#This Row],[Datum]])</f>
        <v>4</v>
      </c>
      <c r="M3885" s="101">
        <f>IF(ISNUMBER(jaar_zip[[#This Row],[etmaaltemperatuur]]),IF(jaar_zip[[#This Row],[etmaaltemperatuur]]&lt;stookgrens,stookgrens-jaar_zip[[#This Row],[etmaaltemperatuur]],0),"")</f>
        <v>4.8000000000000007</v>
      </c>
      <c r="N3885" s="101">
        <f>IF(ISNUMBER(jaar_zip[[#This Row],[graaddagen]]),IF(OR(MONTH(jaar_zip[[#This Row],[Datum]])=1,MONTH(jaar_zip[[#This Row],[Datum]])=2,MONTH(jaar_zip[[#This Row],[Datum]])=11,MONTH(jaar_zip[[#This Row],[Datum]])=12),1.1,IF(OR(MONTH(jaar_zip[[#This Row],[Datum]])=3,MONTH(jaar_zip[[#This Row],[Datum]])=10),1,0.8))*jaar_zip[[#This Row],[graaddagen]],"")</f>
        <v>3.8400000000000007</v>
      </c>
      <c r="O3885" s="101">
        <f>IF(ISNUMBER(jaar_zip[[#This Row],[etmaaltemperatuur]]),IF(jaar_zip[[#This Row],[etmaaltemperatuur]]&gt;stookgrens,jaar_zip[[#This Row],[etmaaltemperatuur]]-stookgrens,0),"")</f>
        <v>0</v>
      </c>
    </row>
    <row r="3886" spans="1:15" x14ac:dyDescent="0.3">
      <c r="A3886">
        <v>377</v>
      </c>
      <c r="B3886">
        <v>20240412</v>
      </c>
      <c r="C3886">
        <v>3.7</v>
      </c>
      <c r="D3886">
        <v>16.600000000000001</v>
      </c>
      <c r="E3886">
        <v>1217</v>
      </c>
      <c r="F3886">
        <v>0</v>
      </c>
      <c r="H3886">
        <v>76</v>
      </c>
      <c r="I3886" s="101" t="s">
        <v>43</v>
      </c>
      <c r="J3886" s="1">
        <f>DATEVALUE(RIGHT(jaar_zip[[#This Row],[YYYYMMDD]],2)&amp;"-"&amp;MID(jaar_zip[[#This Row],[YYYYMMDD]],5,2)&amp;"-"&amp;LEFT(jaar_zip[[#This Row],[YYYYMMDD]],4))</f>
        <v>45394</v>
      </c>
      <c r="K3886" s="101" t="str">
        <f>IF(AND(VALUE(MONTH(jaar_zip[[#This Row],[Datum]]))=1,VALUE(WEEKNUM(jaar_zip[[#This Row],[Datum]],21))&gt;51),RIGHT(YEAR(jaar_zip[[#This Row],[Datum]])-1,2),RIGHT(YEAR(jaar_zip[[#This Row],[Datum]]),2))&amp;"-"&amp; TEXT(WEEKNUM(jaar_zip[[#This Row],[Datum]],21),"00")</f>
        <v>24-15</v>
      </c>
      <c r="L3886" s="101">
        <f>MONTH(jaar_zip[[#This Row],[Datum]])</f>
        <v>4</v>
      </c>
      <c r="M3886" s="101">
        <f>IF(ISNUMBER(jaar_zip[[#This Row],[etmaaltemperatuur]]),IF(jaar_zip[[#This Row],[etmaaltemperatuur]]&lt;stookgrens,stookgrens-jaar_zip[[#This Row],[etmaaltemperatuur]],0),"")</f>
        <v>1.3999999999999986</v>
      </c>
      <c r="N3886" s="101">
        <f>IF(ISNUMBER(jaar_zip[[#This Row],[graaddagen]]),IF(OR(MONTH(jaar_zip[[#This Row],[Datum]])=1,MONTH(jaar_zip[[#This Row],[Datum]])=2,MONTH(jaar_zip[[#This Row],[Datum]])=11,MONTH(jaar_zip[[#This Row],[Datum]])=12),1.1,IF(OR(MONTH(jaar_zip[[#This Row],[Datum]])=3,MONTH(jaar_zip[[#This Row],[Datum]])=10),1,0.8))*jaar_zip[[#This Row],[graaddagen]],"")</f>
        <v>1.119999999999999</v>
      </c>
      <c r="O3886" s="101">
        <f>IF(ISNUMBER(jaar_zip[[#This Row],[etmaaltemperatuur]]),IF(jaar_zip[[#This Row],[etmaaltemperatuur]]&gt;stookgrens,jaar_zip[[#This Row],[etmaaltemperatuur]]-stookgrens,0),"")</f>
        <v>0</v>
      </c>
    </row>
    <row r="3887" spans="1:15" x14ac:dyDescent="0.3">
      <c r="A3887">
        <v>377</v>
      </c>
      <c r="B3887">
        <v>20240413</v>
      </c>
      <c r="C3887">
        <v>4.7</v>
      </c>
      <c r="D3887">
        <v>18.2</v>
      </c>
      <c r="E3887">
        <v>1929</v>
      </c>
      <c r="F3887">
        <v>0</v>
      </c>
      <c r="H3887">
        <v>69</v>
      </c>
      <c r="I3887" s="101" t="s">
        <v>43</v>
      </c>
      <c r="J3887" s="1">
        <f>DATEVALUE(RIGHT(jaar_zip[[#This Row],[YYYYMMDD]],2)&amp;"-"&amp;MID(jaar_zip[[#This Row],[YYYYMMDD]],5,2)&amp;"-"&amp;LEFT(jaar_zip[[#This Row],[YYYYMMDD]],4))</f>
        <v>45395</v>
      </c>
      <c r="K3887" s="101" t="str">
        <f>IF(AND(VALUE(MONTH(jaar_zip[[#This Row],[Datum]]))=1,VALUE(WEEKNUM(jaar_zip[[#This Row],[Datum]],21))&gt;51),RIGHT(YEAR(jaar_zip[[#This Row],[Datum]])-1,2),RIGHT(YEAR(jaar_zip[[#This Row],[Datum]]),2))&amp;"-"&amp; TEXT(WEEKNUM(jaar_zip[[#This Row],[Datum]],21),"00")</f>
        <v>24-15</v>
      </c>
      <c r="L3887" s="101">
        <f>MONTH(jaar_zip[[#This Row],[Datum]])</f>
        <v>4</v>
      </c>
      <c r="M3887" s="101">
        <f>IF(ISNUMBER(jaar_zip[[#This Row],[etmaaltemperatuur]]),IF(jaar_zip[[#This Row],[etmaaltemperatuur]]&lt;stookgrens,stookgrens-jaar_zip[[#This Row],[etmaaltemperatuur]],0),"")</f>
        <v>0</v>
      </c>
      <c r="N3887" s="101">
        <f>IF(ISNUMBER(jaar_zip[[#This Row],[graaddagen]]),IF(OR(MONTH(jaar_zip[[#This Row],[Datum]])=1,MONTH(jaar_zip[[#This Row],[Datum]])=2,MONTH(jaar_zip[[#This Row],[Datum]])=11,MONTH(jaar_zip[[#This Row],[Datum]])=12),1.1,IF(OR(MONTH(jaar_zip[[#This Row],[Datum]])=3,MONTH(jaar_zip[[#This Row],[Datum]])=10),1,0.8))*jaar_zip[[#This Row],[graaddagen]],"")</f>
        <v>0</v>
      </c>
      <c r="O3887" s="101">
        <f>IF(ISNUMBER(jaar_zip[[#This Row],[etmaaltemperatuur]]),IF(jaar_zip[[#This Row],[etmaaltemperatuur]]&gt;stookgrens,jaar_zip[[#This Row],[etmaaltemperatuur]]-stookgrens,0),"")</f>
        <v>0.19999999999999929</v>
      </c>
    </row>
    <row r="3888" spans="1:15" x14ac:dyDescent="0.3">
      <c r="A3888">
        <v>377</v>
      </c>
      <c r="B3888">
        <v>20240414</v>
      </c>
      <c r="C3888">
        <v>2.8</v>
      </c>
      <c r="D3888">
        <v>12.8</v>
      </c>
      <c r="E3888">
        <v>1626</v>
      </c>
      <c r="F3888">
        <v>0.4</v>
      </c>
      <c r="H3888">
        <v>64</v>
      </c>
      <c r="I3888" s="101" t="s">
        <v>43</v>
      </c>
      <c r="J3888" s="1">
        <f>DATEVALUE(RIGHT(jaar_zip[[#This Row],[YYYYMMDD]],2)&amp;"-"&amp;MID(jaar_zip[[#This Row],[YYYYMMDD]],5,2)&amp;"-"&amp;LEFT(jaar_zip[[#This Row],[YYYYMMDD]],4))</f>
        <v>45396</v>
      </c>
      <c r="K3888" s="101" t="str">
        <f>IF(AND(VALUE(MONTH(jaar_zip[[#This Row],[Datum]]))=1,VALUE(WEEKNUM(jaar_zip[[#This Row],[Datum]],21))&gt;51),RIGHT(YEAR(jaar_zip[[#This Row],[Datum]])-1,2),RIGHT(YEAR(jaar_zip[[#This Row],[Datum]]),2))&amp;"-"&amp; TEXT(WEEKNUM(jaar_zip[[#This Row],[Datum]],21),"00")</f>
        <v>24-15</v>
      </c>
      <c r="L3888" s="101">
        <f>MONTH(jaar_zip[[#This Row],[Datum]])</f>
        <v>4</v>
      </c>
      <c r="M3888" s="101">
        <f>IF(ISNUMBER(jaar_zip[[#This Row],[etmaaltemperatuur]]),IF(jaar_zip[[#This Row],[etmaaltemperatuur]]&lt;stookgrens,stookgrens-jaar_zip[[#This Row],[etmaaltemperatuur]],0),"")</f>
        <v>5.1999999999999993</v>
      </c>
      <c r="N3888" s="101">
        <f>IF(ISNUMBER(jaar_zip[[#This Row],[graaddagen]]),IF(OR(MONTH(jaar_zip[[#This Row],[Datum]])=1,MONTH(jaar_zip[[#This Row],[Datum]])=2,MONTH(jaar_zip[[#This Row],[Datum]])=11,MONTH(jaar_zip[[#This Row],[Datum]])=12),1.1,IF(OR(MONTH(jaar_zip[[#This Row],[Datum]])=3,MONTH(jaar_zip[[#This Row],[Datum]])=10),1,0.8))*jaar_zip[[#This Row],[graaddagen]],"")</f>
        <v>4.1599999999999993</v>
      </c>
      <c r="O3888" s="101">
        <f>IF(ISNUMBER(jaar_zip[[#This Row],[etmaaltemperatuur]]),IF(jaar_zip[[#This Row],[etmaaltemperatuur]]&gt;stookgrens,jaar_zip[[#This Row],[etmaaltemperatuur]]-stookgrens,0),"")</f>
        <v>0</v>
      </c>
    </row>
    <row r="3889" spans="1:15" x14ac:dyDescent="0.3">
      <c r="A3889">
        <v>377</v>
      </c>
      <c r="B3889">
        <v>20240415</v>
      </c>
      <c r="C3889">
        <v>5.9</v>
      </c>
      <c r="D3889">
        <v>7.5</v>
      </c>
      <c r="E3889">
        <v>1214</v>
      </c>
      <c r="F3889">
        <v>7.4</v>
      </c>
      <c r="H3889">
        <v>81</v>
      </c>
      <c r="I3889" s="101" t="s">
        <v>43</v>
      </c>
      <c r="J3889" s="1">
        <f>DATEVALUE(RIGHT(jaar_zip[[#This Row],[YYYYMMDD]],2)&amp;"-"&amp;MID(jaar_zip[[#This Row],[YYYYMMDD]],5,2)&amp;"-"&amp;LEFT(jaar_zip[[#This Row],[YYYYMMDD]],4))</f>
        <v>45397</v>
      </c>
      <c r="K3889" s="101" t="str">
        <f>IF(AND(VALUE(MONTH(jaar_zip[[#This Row],[Datum]]))=1,VALUE(WEEKNUM(jaar_zip[[#This Row],[Datum]],21))&gt;51),RIGHT(YEAR(jaar_zip[[#This Row],[Datum]])-1,2),RIGHT(YEAR(jaar_zip[[#This Row],[Datum]]),2))&amp;"-"&amp; TEXT(WEEKNUM(jaar_zip[[#This Row],[Datum]],21),"00")</f>
        <v>24-16</v>
      </c>
      <c r="L3889" s="101">
        <f>MONTH(jaar_zip[[#This Row],[Datum]])</f>
        <v>4</v>
      </c>
      <c r="M3889" s="101">
        <f>IF(ISNUMBER(jaar_zip[[#This Row],[etmaaltemperatuur]]),IF(jaar_zip[[#This Row],[etmaaltemperatuur]]&lt;stookgrens,stookgrens-jaar_zip[[#This Row],[etmaaltemperatuur]],0),"")</f>
        <v>10.5</v>
      </c>
      <c r="N3889" s="101">
        <f>IF(ISNUMBER(jaar_zip[[#This Row],[graaddagen]]),IF(OR(MONTH(jaar_zip[[#This Row],[Datum]])=1,MONTH(jaar_zip[[#This Row],[Datum]])=2,MONTH(jaar_zip[[#This Row],[Datum]])=11,MONTH(jaar_zip[[#This Row],[Datum]])=12),1.1,IF(OR(MONTH(jaar_zip[[#This Row],[Datum]])=3,MONTH(jaar_zip[[#This Row],[Datum]])=10),1,0.8))*jaar_zip[[#This Row],[graaddagen]],"")</f>
        <v>8.4</v>
      </c>
      <c r="O3889" s="101">
        <f>IF(ISNUMBER(jaar_zip[[#This Row],[etmaaltemperatuur]]),IF(jaar_zip[[#This Row],[etmaaltemperatuur]]&gt;stookgrens,jaar_zip[[#This Row],[etmaaltemperatuur]]-stookgrens,0),"")</f>
        <v>0</v>
      </c>
    </row>
    <row r="3890" spans="1:15" x14ac:dyDescent="0.3">
      <c r="A3890">
        <v>377</v>
      </c>
      <c r="B3890">
        <v>20240416</v>
      </c>
      <c r="C3890">
        <v>6.3</v>
      </c>
      <c r="D3890">
        <v>7.2</v>
      </c>
      <c r="E3890">
        <v>860</v>
      </c>
      <c r="F3890">
        <v>20.2</v>
      </c>
      <c r="H3890">
        <v>87</v>
      </c>
      <c r="I3890" s="101" t="s">
        <v>43</v>
      </c>
      <c r="J3890" s="1">
        <f>DATEVALUE(RIGHT(jaar_zip[[#This Row],[YYYYMMDD]],2)&amp;"-"&amp;MID(jaar_zip[[#This Row],[YYYYMMDD]],5,2)&amp;"-"&amp;LEFT(jaar_zip[[#This Row],[YYYYMMDD]],4))</f>
        <v>45398</v>
      </c>
      <c r="K3890" s="101" t="str">
        <f>IF(AND(VALUE(MONTH(jaar_zip[[#This Row],[Datum]]))=1,VALUE(WEEKNUM(jaar_zip[[#This Row],[Datum]],21))&gt;51),RIGHT(YEAR(jaar_zip[[#This Row],[Datum]])-1,2),RIGHT(YEAR(jaar_zip[[#This Row],[Datum]]),2))&amp;"-"&amp; TEXT(WEEKNUM(jaar_zip[[#This Row],[Datum]],21),"00")</f>
        <v>24-16</v>
      </c>
      <c r="L3890" s="101">
        <f>MONTH(jaar_zip[[#This Row],[Datum]])</f>
        <v>4</v>
      </c>
      <c r="M3890" s="101">
        <f>IF(ISNUMBER(jaar_zip[[#This Row],[etmaaltemperatuur]]),IF(jaar_zip[[#This Row],[etmaaltemperatuur]]&lt;stookgrens,stookgrens-jaar_zip[[#This Row],[etmaaltemperatuur]],0),"")</f>
        <v>10.8</v>
      </c>
      <c r="N3890" s="101">
        <f>IF(ISNUMBER(jaar_zip[[#This Row],[graaddagen]]),IF(OR(MONTH(jaar_zip[[#This Row],[Datum]])=1,MONTH(jaar_zip[[#This Row],[Datum]])=2,MONTH(jaar_zip[[#This Row],[Datum]])=11,MONTH(jaar_zip[[#This Row],[Datum]])=12),1.1,IF(OR(MONTH(jaar_zip[[#This Row],[Datum]])=3,MONTH(jaar_zip[[#This Row],[Datum]])=10),1,0.8))*jaar_zip[[#This Row],[graaddagen]],"")</f>
        <v>8.64</v>
      </c>
      <c r="O3890" s="101">
        <f>IF(ISNUMBER(jaar_zip[[#This Row],[etmaaltemperatuur]]),IF(jaar_zip[[#This Row],[etmaaltemperatuur]]&gt;stookgrens,jaar_zip[[#This Row],[etmaaltemperatuur]]-stookgrens,0),"")</f>
        <v>0</v>
      </c>
    </row>
    <row r="3891" spans="1:15" x14ac:dyDescent="0.3">
      <c r="A3891">
        <v>377</v>
      </c>
      <c r="B3891">
        <v>20240417</v>
      </c>
      <c r="C3891">
        <v>3</v>
      </c>
      <c r="D3891">
        <v>5.0999999999999996</v>
      </c>
      <c r="E3891">
        <v>1323</v>
      </c>
      <c r="F3891">
        <v>2.7</v>
      </c>
      <c r="H3891">
        <v>87</v>
      </c>
      <c r="I3891" s="101" t="s">
        <v>43</v>
      </c>
      <c r="J3891" s="1">
        <f>DATEVALUE(RIGHT(jaar_zip[[#This Row],[YYYYMMDD]],2)&amp;"-"&amp;MID(jaar_zip[[#This Row],[YYYYMMDD]],5,2)&amp;"-"&amp;LEFT(jaar_zip[[#This Row],[YYYYMMDD]],4))</f>
        <v>45399</v>
      </c>
      <c r="K3891" s="101" t="str">
        <f>IF(AND(VALUE(MONTH(jaar_zip[[#This Row],[Datum]]))=1,VALUE(WEEKNUM(jaar_zip[[#This Row],[Datum]],21))&gt;51),RIGHT(YEAR(jaar_zip[[#This Row],[Datum]])-1,2),RIGHT(YEAR(jaar_zip[[#This Row],[Datum]]),2))&amp;"-"&amp; TEXT(WEEKNUM(jaar_zip[[#This Row],[Datum]],21),"00")</f>
        <v>24-16</v>
      </c>
      <c r="L3891" s="101">
        <f>MONTH(jaar_zip[[#This Row],[Datum]])</f>
        <v>4</v>
      </c>
      <c r="M3891" s="101">
        <f>IF(ISNUMBER(jaar_zip[[#This Row],[etmaaltemperatuur]]),IF(jaar_zip[[#This Row],[etmaaltemperatuur]]&lt;stookgrens,stookgrens-jaar_zip[[#This Row],[etmaaltemperatuur]],0),"")</f>
        <v>12.9</v>
      </c>
      <c r="N3891" s="101">
        <f>IF(ISNUMBER(jaar_zip[[#This Row],[graaddagen]]),IF(OR(MONTH(jaar_zip[[#This Row],[Datum]])=1,MONTH(jaar_zip[[#This Row],[Datum]])=2,MONTH(jaar_zip[[#This Row],[Datum]])=11,MONTH(jaar_zip[[#This Row],[Datum]])=12),1.1,IF(OR(MONTH(jaar_zip[[#This Row],[Datum]])=3,MONTH(jaar_zip[[#This Row],[Datum]])=10),1,0.8))*jaar_zip[[#This Row],[graaddagen]],"")</f>
        <v>10.32</v>
      </c>
      <c r="O3891" s="101">
        <f>IF(ISNUMBER(jaar_zip[[#This Row],[etmaaltemperatuur]]),IF(jaar_zip[[#This Row],[etmaaltemperatuur]]&gt;stookgrens,jaar_zip[[#This Row],[etmaaltemperatuur]]-stookgrens,0),"")</f>
        <v>0</v>
      </c>
    </row>
    <row r="3892" spans="1:15" x14ac:dyDescent="0.3">
      <c r="A3892">
        <v>377</v>
      </c>
      <c r="B3892">
        <v>20240418</v>
      </c>
      <c r="C3892">
        <v>3.1</v>
      </c>
      <c r="D3892">
        <v>7.7</v>
      </c>
      <c r="E3892">
        <v>1617</v>
      </c>
      <c r="F3892">
        <v>0.1</v>
      </c>
      <c r="H3892">
        <v>74</v>
      </c>
      <c r="I3892" s="101" t="s">
        <v>43</v>
      </c>
      <c r="J3892" s="1">
        <f>DATEVALUE(RIGHT(jaar_zip[[#This Row],[YYYYMMDD]],2)&amp;"-"&amp;MID(jaar_zip[[#This Row],[YYYYMMDD]],5,2)&amp;"-"&amp;LEFT(jaar_zip[[#This Row],[YYYYMMDD]],4))</f>
        <v>45400</v>
      </c>
      <c r="K3892" s="101" t="str">
        <f>IF(AND(VALUE(MONTH(jaar_zip[[#This Row],[Datum]]))=1,VALUE(WEEKNUM(jaar_zip[[#This Row],[Datum]],21))&gt;51),RIGHT(YEAR(jaar_zip[[#This Row],[Datum]])-1,2),RIGHT(YEAR(jaar_zip[[#This Row],[Datum]]),2))&amp;"-"&amp; TEXT(WEEKNUM(jaar_zip[[#This Row],[Datum]],21),"00")</f>
        <v>24-16</v>
      </c>
      <c r="L3892" s="101">
        <f>MONTH(jaar_zip[[#This Row],[Datum]])</f>
        <v>4</v>
      </c>
      <c r="M3892" s="101">
        <f>IF(ISNUMBER(jaar_zip[[#This Row],[etmaaltemperatuur]]),IF(jaar_zip[[#This Row],[etmaaltemperatuur]]&lt;stookgrens,stookgrens-jaar_zip[[#This Row],[etmaaltemperatuur]],0),"")</f>
        <v>10.3</v>
      </c>
      <c r="N3892" s="101">
        <f>IF(ISNUMBER(jaar_zip[[#This Row],[graaddagen]]),IF(OR(MONTH(jaar_zip[[#This Row],[Datum]])=1,MONTH(jaar_zip[[#This Row],[Datum]])=2,MONTH(jaar_zip[[#This Row],[Datum]])=11,MONTH(jaar_zip[[#This Row],[Datum]])=12),1.1,IF(OR(MONTH(jaar_zip[[#This Row],[Datum]])=3,MONTH(jaar_zip[[#This Row],[Datum]])=10),1,0.8))*jaar_zip[[#This Row],[graaddagen]],"")</f>
        <v>8.24</v>
      </c>
      <c r="O3892" s="101">
        <f>IF(ISNUMBER(jaar_zip[[#This Row],[etmaaltemperatuur]]),IF(jaar_zip[[#This Row],[etmaaltemperatuur]]&gt;stookgrens,jaar_zip[[#This Row],[etmaaltemperatuur]]-stookgrens,0),"")</f>
        <v>0</v>
      </c>
    </row>
    <row r="3893" spans="1:15" x14ac:dyDescent="0.3">
      <c r="A3893">
        <v>377</v>
      </c>
      <c r="B3893">
        <v>20240419</v>
      </c>
      <c r="C3893">
        <v>6.9</v>
      </c>
      <c r="D3893">
        <v>8.1999999999999993</v>
      </c>
      <c r="E3893">
        <v>1114</v>
      </c>
      <c r="F3893">
        <v>5.2</v>
      </c>
      <c r="H3893">
        <v>82</v>
      </c>
      <c r="I3893" s="101" t="s">
        <v>43</v>
      </c>
      <c r="J3893" s="1">
        <f>DATEVALUE(RIGHT(jaar_zip[[#This Row],[YYYYMMDD]],2)&amp;"-"&amp;MID(jaar_zip[[#This Row],[YYYYMMDD]],5,2)&amp;"-"&amp;LEFT(jaar_zip[[#This Row],[YYYYMMDD]],4))</f>
        <v>45401</v>
      </c>
      <c r="K3893" s="101" t="str">
        <f>IF(AND(VALUE(MONTH(jaar_zip[[#This Row],[Datum]]))=1,VALUE(WEEKNUM(jaar_zip[[#This Row],[Datum]],21))&gt;51),RIGHT(YEAR(jaar_zip[[#This Row],[Datum]])-1,2),RIGHT(YEAR(jaar_zip[[#This Row],[Datum]]),2))&amp;"-"&amp; TEXT(WEEKNUM(jaar_zip[[#This Row],[Datum]],21),"00")</f>
        <v>24-16</v>
      </c>
      <c r="L3893" s="101">
        <f>MONTH(jaar_zip[[#This Row],[Datum]])</f>
        <v>4</v>
      </c>
      <c r="M3893" s="101">
        <f>IF(ISNUMBER(jaar_zip[[#This Row],[etmaaltemperatuur]]),IF(jaar_zip[[#This Row],[etmaaltemperatuur]]&lt;stookgrens,stookgrens-jaar_zip[[#This Row],[etmaaltemperatuur]],0),"")</f>
        <v>9.8000000000000007</v>
      </c>
      <c r="N3893" s="101">
        <f>IF(ISNUMBER(jaar_zip[[#This Row],[graaddagen]]),IF(OR(MONTH(jaar_zip[[#This Row],[Datum]])=1,MONTH(jaar_zip[[#This Row],[Datum]])=2,MONTH(jaar_zip[[#This Row],[Datum]])=11,MONTH(jaar_zip[[#This Row],[Datum]])=12),1.1,IF(OR(MONTH(jaar_zip[[#This Row],[Datum]])=3,MONTH(jaar_zip[[#This Row],[Datum]])=10),1,0.8))*jaar_zip[[#This Row],[graaddagen]],"")</f>
        <v>7.8400000000000007</v>
      </c>
      <c r="O3893" s="101">
        <f>IF(ISNUMBER(jaar_zip[[#This Row],[etmaaltemperatuur]]),IF(jaar_zip[[#This Row],[etmaaltemperatuur]]&gt;stookgrens,jaar_zip[[#This Row],[etmaaltemperatuur]]-stookgrens,0),"")</f>
        <v>0</v>
      </c>
    </row>
    <row r="3894" spans="1:15" x14ac:dyDescent="0.3">
      <c r="A3894">
        <v>377</v>
      </c>
      <c r="B3894">
        <v>20240420</v>
      </c>
      <c r="C3894">
        <v>4.2</v>
      </c>
      <c r="D3894">
        <v>7.1</v>
      </c>
      <c r="E3894">
        <v>1315</v>
      </c>
      <c r="F3894">
        <v>5.6</v>
      </c>
      <c r="H3894">
        <v>80</v>
      </c>
      <c r="I3894" s="101" t="s">
        <v>43</v>
      </c>
      <c r="J3894" s="1">
        <f>DATEVALUE(RIGHT(jaar_zip[[#This Row],[YYYYMMDD]],2)&amp;"-"&amp;MID(jaar_zip[[#This Row],[YYYYMMDD]],5,2)&amp;"-"&amp;LEFT(jaar_zip[[#This Row],[YYYYMMDD]],4))</f>
        <v>45402</v>
      </c>
      <c r="K3894" s="101" t="str">
        <f>IF(AND(VALUE(MONTH(jaar_zip[[#This Row],[Datum]]))=1,VALUE(WEEKNUM(jaar_zip[[#This Row],[Datum]],21))&gt;51),RIGHT(YEAR(jaar_zip[[#This Row],[Datum]])-1,2),RIGHT(YEAR(jaar_zip[[#This Row],[Datum]]),2))&amp;"-"&amp; TEXT(WEEKNUM(jaar_zip[[#This Row],[Datum]],21),"00")</f>
        <v>24-16</v>
      </c>
      <c r="L3894" s="101">
        <f>MONTH(jaar_zip[[#This Row],[Datum]])</f>
        <v>4</v>
      </c>
      <c r="M3894" s="101">
        <f>IF(ISNUMBER(jaar_zip[[#This Row],[etmaaltemperatuur]]),IF(jaar_zip[[#This Row],[etmaaltemperatuur]]&lt;stookgrens,stookgrens-jaar_zip[[#This Row],[etmaaltemperatuur]],0),"")</f>
        <v>10.9</v>
      </c>
      <c r="N3894" s="101">
        <f>IF(ISNUMBER(jaar_zip[[#This Row],[graaddagen]]),IF(OR(MONTH(jaar_zip[[#This Row],[Datum]])=1,MONTH(jaar_zip[[#This Row],[Datum]])=2,MONTH(jaar_zip[[#This Row],[Datum]])=11,MONTH(jaar_zip[[#This Row],[Datum]])=12),1.1,IF(OR(MONTH(jaar_zip[[#This Row],[Datum]])=3,MONTH(jaar_zip[[#This Row],[Datum]])=10),1,0.8))*jaar_zip[[#This Row],[graaddagen]],"")</f>
        <v>8.7200000000000006</v>
      </c>
      <c r="O3894" s="101">
        <f>IF(ISNUMBER(jaar_zip[[#This Row],[etmaaltemperatuur]]),IF(jaar_zip[[#This Row],[etmaaltemperatuur]]&gt;stookgrens,jaar_zip[[#This Row],[etmaaltemperatuur]]-stookgrens,0),"")</f>
        <v>0</v>
      </c>
    </row>
    <row r="3895" spans="1:15" x14ac:dyDescent="0.3">
      <c r="A3895">
        <v>377</v>
      </c>
      <c r="B3895">
        <v>20240421</v>
      </c>
      <c r="C3895">
        <v>3.7</v>
      </c>
      <c r="D3895">
        <v>5.8</v>
      </c>
      <c r="E3895">
        <v>1543</v>
      </c>
      <c r="F3895">
        <v>0.1</v>
      </c>
      <c r="H3895">
        <v>76</v>
      </c>
      <c r="I3895" s="101" t="s">
        <v>43</v>
      </c>
      <c r="J3895" s="1">
        <f>DATEVALUE(RIGHT(jaar_zip[[#This Row],[YYYYMMDD]],2)&amp;"-"&amp;MID(jaar_zip[[#This Row],[YYYYMMDD]],5,2)&amp;"-"&amp;LEFT(jaar_zip[[#This Row],[YYYYMMDD]],4))</f>
        <v>45403</v>
      </c>
      <c r="K3895" s="101" t="str">
        <f>IF(AND(VALUE(MONTH(jaar_zip[[#This Row],[Datum]]))=1,VALUE(WEEKNUM(jaar_zip[[#This Row],[Datum]],21))&gt;51),RIGHT(YEAR(jaar_zip[[#This Row],[Datum]])-1,2),RIGHT(YEAR(jaar_zip[[#This Row],[Datum]]),2))&amp;"-"&amp; TEXT(WEEKNUM(jaar_zip[[#This Row],[Datum]],21),"00")</f>
        <v>24-16</v>
      </c>
      <c r="L3895" s="101">
        <f>MONTH(jaar_zip[[#This Row],[Datum]])</f>
        <v>4</v>
      </c>
      <c r="M3895" s="101">
        <f>IF(ISNUMBER(jaar_zip[[#This Row],[etmaaltemperatuur]]),IF(jaar_zip[[#This Row],[etmaaltemperatuur]]&lt;stookgrens,stookgrens-jaar_zip[[#This Row],[etmaaltemperatuur]],0),"")</f>
        <v>12.2</v>
      </c>
      <c r="N3895" s="101">
        <f>IF(ISNUMBER(jaar_zip[[#This Row],[graaddagen]]),IF(OR(MONTH(jaar_zip[[#This Row],[Datum]])=1,MONTH(jaar_zip[[#This Row],[Datum]])=2,MONTH(jaar_zip[[#This Row],[Datum]])=11,MONTH(jaar_zip[[#This Row],[Datum]])=12),1.1,IF(OR(MONTH(jaar_zip[[#This Row],[Datum]])=3,MONTH(jaar_zip[[#This Row],[Datum]])=10),1,0.8))*jaar_zip[[#This Row],[graaddagen]],"")</f>
        <v>9.76</v>
      </c>
      <c r="O3895" s="101">
        <f>IF(ISNUMBER(jaar_zip[[#This Row],[etmaaltemperatuur]]),IF(jaar_zip[[#This Row],[etmaaltemperatuur]]&gt;stookgrens,jaar_zip[[#This Row],[etmaaltemperatuur]]-stookgrens,0),"")</f>
        <v>0</v>
      </c>
    </row>
    <row r="3896" spans="1:15" x14ac:dyDescent="0.3">
      <c r="A3896">
        <v>377</v>
      </c>
      <c r="B3896">
        <v>20240422</v>
      </c>
      <c r="C3896">
        <v>2.1</v>
      </c>
      <c r="D3896">
        <v>5.0999999999999996</v>
      </c>
      <c r="E3896">
        <v>1428</v>
      </c>
      <c r="F3896">
        <v>1.1000000000000001</v>
      </c>
      <c r="H3896">
        <v>79</v>
      </c>
      <c r="I3896" s="101" t="s">
        <v>43</v>
      </c>
      <c r="J3896" s="1">
        <f>DATEVALUE(RIGHT(jaar_zip[[#This Row],[YYYYMMDD]],2)&amp;"-"&amp;MID(jaar_zip[[#This Row],[YYYYMMDD]],5,2)&amp;"-"&amp;LEFT(jaar_zip[[#This Row],[YYYYMMDD]],4))</f>
        <v>45404</v>
      </c>
      <c r="K3896" s="101" t="str">
        <f>IF(AND(VALUE(MONTH(jaar_zip[[#This Row],[Datum]]))=1,VALUE(WEEKNUM(jaar_zip[[#This Row],[Datum]],21))&gt;51),RIGHT(YEAR(jaar_zip[[#This Row],[Datum]])-1,2),RIGHT(YEAR(jaar_zip[[#This Row],[Datum]]),2))&amp;"-"&amp; TEXT(WEEKNUM(jaar_zip[[#This Row],[Datum]],21),"00")</f>
        <v>24-17</v>
      </c>
      <c r="L3896" s="101">
        <f>MONTH(jaar_zip[[#This Row],[Datum]])</f>
        <v>4</v>
      </c>
      <c r="M3896" s="101">
        <f>IF(ISNUMBER(jaar_zip[[#This Row],[etmaaltemperatuur]]),IF(jaar_zip[[#This Row],[etmaaltemperatuur]]&lt;stookgrens,stookgrens-jaar_zip[[#This Row],[etmaaltemperatuur]],0),"")</f>
        <v>12.9</v>
      </c>
      <c r="N3896" s="101">
        <f>IF(ISNUMBER(jaar_zip[[#This Row],[graaddagen]]),IF(OR(MONTH(jaar_zip[[#This Row],[Datum]])=1,MONTH(jaar_zip[[#This Row],[Datum]])=2,MONTH(jaar_zip[[#This Row],[Datum]])=11,MONTH(jaar_zip[[#This Row],[Datum]])=12),1.1,IF(OR(MONTH(jaar_zip[[#This Row],[Datum]])=3,MONTH(jaar_zip[[#This Row],[Datum]])=10),1,0.8))*jaar_zip[[#This Row],[graaddagen]],"")</f>
        <v>10.32</v>
      </c>
      <c r="O3896" s="101">
        <f>IF(ISNUMBER(jaar_zip[[#This Row],[etmaaltemperatuur]]),IF(jaar_zip[[#This Row],[etmaaltemperatuur]]&gt;stookgrens,jaar_zip[[#This Row],[etmaaltemperatuur]]-stookgrens,0),"")</f>
        <v>0</v>
      </c>
    </row>
    <row r="3897" spans="1:15" x14ac:dyDescent="0.3">
      <c r="A3897">
        <v>377</v>
      </c>
      <c r="B3897">
        <v>20240423</v>
      </c>
      <c r="C3897">
        <v>2.7</v>
      </c>
      <c r="D3897">
        <v>6.1</v>
      </c>
      <c r="E3897">
        <v>1972</v>
      </c>
      <c r="F3897">
        <v>0.7</v>
      </c>
      <c r="H3897">
        <v>69</v>
      </c>
      <c r="I3897" s="101" t="s">
        <v>43</v>
      </c>
      <c r="J3897" s="1">
        <f>DATEVALUE(RIGHT(jaar_zip[[#This Row],[YYYYMMDD]],2)&amp;"-"&amp;MID(jaar_zip[[#This Row],[YYYYMMDD]],5,2)&amp;"-"&amp;LEFT(jaar_zip[[#This Row],[YYYYMMDD]],4))</f>
        <v>45405</v>
      </c>
      <c r="K3897" s="101" t="str">
        <f>IF(AND(VALUE(MONTH(jaar_zip[[#This Row],[Datum]]))=1,VALUE(WEEKNUM(jaar_zip[[#This Row],[Datum]],21))&gt;51),RIGHT(YEAR(jaar_zip[[#This Row],[Datum]])-1,2),RIGHT(YEAR(jaar_zip[[#This Row],[Datum]]),2))&amp;"-"&amp; TEXT(WEEKNUM(jaar_zip[[#This Row],[Datum]],21),"00")</f>
        <v>24-17</v>
      </c>
      <c r="L3897" s="101">
        <f>MONTH(jaar_zip[[#This Row],[Datum]])</f>
        <v>4</v>
      </c>
      <c r="M3897" s="101">
        <f>IF(ISNUMBER(jaar_zip[[#This Row],[etmaaltemperatuur]]),IF(jaar_zip[[#This Row],[etmaaltemperatuur]]&lt;stookgrens,stookgrens-jaar_zip[[#This Row],[etmaaltemperatuur]],0),"")</f>
        <v>11.9</v>
      </c>
      <c r="N3897" s="101">
        <f>IF(ISNUMBER(jaar_zip[[#This Row],[graaddagen]]),IF(OR(MONTH(jaar_zip[[#This Row],[Datum]])=1,MONTH(jaar_zip[[#This Row],[Datum]])=2,MONTH(jaar_zip[[#This Row],[Datum]])=11,MONTH(jaar_zip[[#This Row],[Datum]])=12),1.1,IF(OR(MONTH(jaar_zip[[#This Row],[Datum]])=3,MONTH(jaar_zip[[#This Row],[Datum]])=10),1,0.8))*jaar_zip[[#This Row],[graaddagen]],"")</f>
        <v>9.5200000000000014</v>
      </c>
      <c r="O3897" s="101">
        <f>IF(ISNUMBER(jaar_zip[[#This Row],[etmaaltemperatuur]]),IF(jaar_zip[[#This Row],[etmaaltemperatuur]]&gt;stookgrens,jaar_zip[[#This Row],[etmaaltemperatuur]]-stookgrens,0),"")</f>
        <v>0</v>
      </c>
    </row>
    <row r="3898" spans="1:15" x14ac:dyDescent="0.3">
      <c r="A3898">
        <v>377</v>
      </c>
      <c r="B3898">
        <v>20240424</v>
      </c>
      <c r="C3898">
        <v>4.5</v>
      </c>
      <c r="D3898">
        <v>6.1</v>
      </c>
      <c r="E3898">
        <v>1460</v>
      </c>
      <c r="F3898">
        <v>2.2999999999999998</v>
      </c>
      <c r="H3898">
        <v>81</v>
      </c>
      <c r="I3898" s="101" t="s">
        <v>43</v>
      </c>
      <c r="J3898" s="1">
        <f>DATEVALUE(RIGHT(jaar_zip[[#This Row],[YYYYMMDD]],2)&amp;"-"&amp;MID(jaar_zip[[#This Row],[YYYYMMDD]],5,2)&amp;"-"&amp;LEFT(jaar_zip[[#This Row],[YYYYMMDD]],4))</f>
        <v>45406</v>
      </c>
      <c r="K3898" s="101" t="str">
        <f>IF(AND(VALUE(MONTH(jaar_zip[[#This Row],[Datum]]))=1,VALUE(WEEKNUM(jaar_zip[[#This Row],[Datum]],21))&gt;51),RIGHT(YEAR(jaar_zip[[#This Row],[Datum]])-1,2),RIGHT(YEAR(jaar_zip[[#This Row],[Datum]]),2))&amp;"-"&amp; TEXT(WEEKNUM(jaar_zip[[#This Row],[Datum]],21),"00")</f>
        <v>24-17</v>
      </c>
      <c r="L3898" s="101">
        <f>MONTH(jaar_zip[[#This Row],[Datum]])</f>
        <v>4</v>
      </c>
      <c r="M3898" s="101">
        <f>IF(ISNUMBER(jaar_zip[[#This Row],[etmaaltemperatuur]]),IF(jaar_zip[[#This Row],[etmaaltemperatuur]]&lt;stookgrens,stookgrens-jaar_zip[[#This Row],[etmaaltemperatuur]],0),"")</f>
        <v>11.9</v>
      </c>
      <c r="N3898" s="101">
        <f>IF(ISNUMBER(jaar_zip[[#This Row],[graaddagen]]),IF(OR(MONTH(jaar_zip[[#This Row],[Datum]])=1,MONTH(jaar_zip[[#This Row],[Datum]])=2,MONTH(jaar_zip[[#This Row],[Datum]])=11,MONTH(jaar_zip[[#This Row],[Datum]])=12),1.1,IF(OR(MONTH(jaar_zip[[#This Row],[Datum]])=3,MONTH(jaar_zip[[#This Row],[Datum]])=10),1,0.8))*jaar_zip[[#This Row],[graaddagen]],"")</f>
        <v>9.5200000000000014</v>
      </c>
      <c r="O3898" s="101">
        <f>IF(ISNUMBER(jaar_zip[[#This Row],[etmaaltemperatuur]]),IF(jaar_zip[[#This Row],[etmaaltemperatuur]]&gt;stookgrens,jaar_zip[[#This Row],[etmaaltemperatuur]]-stookgrens,0),"")</f>
        <v>0</v>
      </c>
    </row>
    <row r="3899" spans="1:15" x14ac:dyDescent="0.3">
      <c r="A3899">
        <v>377</v>
      </c>
      <c r="B3899">
        <v>20240425</v>
      </c>
      <c r="C3899">
        <v>4.0999999999999996</v>
      </c>
      <c r="D3899">
        <v>7.1</v>
      </c>
      <c r="E3899">
        <v>1184</v>
      </c>
      <c r="F3899">
        <v>-0.1</v>
      </c>
      <c r="H3899">
        <v>72</v>
      </c>
      <c r="I3899" s="101" t="s">
        <v>43</v>
      </c>
      <c r="J3899" s="1">
        <f>DATEVALUE(RIGHT(jaar_zip[[#This Row],[YYYYMMDD]],2)&amp;"-"&amp;MID(jaar_zip[[#This Row],[YYYYMMDD]],5,2)&amp;"-"&amp;LEFT(jaar_zip[[#This Row],[YYYYMMDD]],4))</f>
        <v>45407</v>
      </c>
      <c r="K3899" s="101" t="str">
        <f>IF(AND(VALUE(MONTH(jaar_zip[[#This Row],[Datum]]))=1,VALUE(WEEKNUM(jaar_zip[[#This Row],[Datum]],21))&gt;51),RIGHT(YEAR(jaar_zip[[#This Row],[Datum]])-1,2),RIGHT(YEAR(jaar_zip[[#This Row],[Datum]]),2))&amp;"-"&amp; TEXT(WEEKNUM(jaar_zip[[#This Row],[Datum]],21),"00")</f>
        <v>24-17</v>
      </c>
      <c r="L3899" s="101">
        <f>MONTH(jaar_zip[[#This Row],[Datum]])</f>
        <v>4</v>
      </c>
      <c r="M3899" s="101">
        <f>IF(ISNUMBER(jaar_zip[[#This Row],[etmaaltemperatuur]]),IF(jaar_zip[[#This Row],[etmaaltemperatuur]]&lt;stookgrens,stookgrens-jaar_zip[[#This Row],[etmaaltemperatuur]],0),"")</f>
        <v>10.9</v>
      </c>
      <c r="N3899" s="101">
        <f>IF(ISNUMBER(jaar_zip[[#This Row],[graaddagen]]),IF(OR(MONTH(jaar_zip[[#This Row],[Datum]])=1,MONTH(jaar_zip[[#This Row],[Datum]])=2,MONTH(jaar_zip[[#This Row],[Datum]])=11,MONTH(jaar_zip[[#This Row],[Datum]])=12),1.1,IF(OR(MONTH(jaar_zip[[#This Row],[Datum]])=3,MONTH(jaar_zip[[#This Row],[Datum]])=10),1,0.8))*jaar_zip[[#This Row],[graaddagen]],"")</f>
        <v>8.7200000000000006</v>
      </c>
      <c r="O3899" s="101">
        <f>IF(ISNUMBER(jaar_zip[[#This Row],[etmaaltemperatuur]]),IF(jaar_zip[[#This Row],[etmaaltemperatuur]]&gt;stookgrens,jaar_zip[[#This Row],[etmaaltemperatuur]]-stookgrens,0),"")</f>
        <v>0</v>
      </c>
    </row>
    <row r="3900" spans="1:15" x14ac:dyDescent="0.3">
      <c r="A3900">
        <v>377</v>
      </c>
      <c r="B3900">
        <v>20240426</v>
      </c>
      <c r="C3900">
        <v>2.5</v>
      </c>
      <c r="D3900">
        <v>9</v>
      </c>
      <c r="E3900">
        <v>911</v>
      </c>
      <c r="F3900">
        <v>0.7</v>
      </c>
      <c r="H3900">
        <v>79</v>
      </c>
      <c r="I3900" s="101" t="s">
        <v>43</v>
      </c>
      <c r="J3900" s="1">
        <f>DATEVALUE(RIGHT(jaar_zip[[#This Row],[YYYYMMDD]],2)&amp;"-"&amp;MID(jaar_zip[[#This Row],[YYYYMMDD]],5,2)&amp;"-"&amp;LEFT(jaar_zip[[#This Row],[YYYYMMDD]],4))</f>
        <v>45408</v>
      </c>
      <c r="K3900" s="101" t="str">
        <f>IF(AND(VALUE(MONTH(jaar_zip[[#This Row],[Datum]]))=1,VALUE(WEEKNUM(jaar_zip[[#This Row],[Datum]],21))&gt;51),RIGHT(YEAR(jaar_zip[[#This Row],[Datum]])-1,2),RIGHT(YEAR(jaar_zip[[#This Row],[Datum]]),2))&amp;"-"&amp; TEXT(WEEKNUM(jaar_zip[[#This Row],[Datum]],21),"00")</f>
        <v>24-17</v>
      </c>
      <c r="L3900" s="101">
        <f>MONTH(jaar_zip[[#This Row],[Datum]])</f>
        <v>4</v>
      </c>
      <c r="M3900" s="101">
        <f>IF(ISNUMBER(jaar_zip[[#This Row],[etmaaltemperatuur]]),IF(jaar_zip[[#This Row],[etmaaltemperatuur]]&lt;stookgrens,stookgrens-jaar_zip[[#This Row],[etmaaltemperatuur]],0),"")</f>
        <v>9</v>
      </c>
      <c r="N3900" s="101">
        <f>IF(ISNUMBER(jaar_zip[[#This Row],[graaddagen]]),IF(OR(MONTH(jaar_zip[[#This Row],[Datum]])=1,MONTH(jaar_zip[[#This Row],[Datum]])=2,MONTH(jaar_zip[[#This Row],[Datum]])=11,MONTH(jaar_zip[[#This Row],[Datum]])=12),1.1,IF(OR(MONTH(jaar_zip[[#This Row],[Datum]])=3,MONTH(jaar_zip[[#This Row],[Datum]])=10),1,0.8))*jaar_zip[[#This Row],[graaddagen]],"")</f>
        <v>7.2</v>
      </c>
      <c r="O3900" s="101">
        <f>IF(ISNUMBER(jaar_zip[[#This Row],[etmaaltemperatuur]]),IF(jaar_zip[[#This Row],[etmaaltemperatuur]]&gt;stookgrens,jaar_zip[[#This Row],[etmaaltemperatuur]]-stookgrens,0),"")</f>
        <v>0</v>
      </c>
    </row>
    <row r="3901" spans="1:15" x14ac:dyDescent="0.3">
      <c r="A3901">
        <v>377</v>
      </c>
      <c r="B3901">
        <v>20240427</v>
      </c>
      <c r="C3901">
        <v>3</v>
      </c>
      <c r="D3901">
        <v>12.3</v>
      </c>
      <c r="E3901">
        <v>1158</v>
      </c>
      <c r="F3901">
        <v>1.2</v>
      </c>
      <c r="H3901">
        <v>77</v>
      </c>
      <c r="I3901" s="101" t="s">
        <v>43</v>
      </c>
      <c r="J3901" s="1">
        <f>DATEVALUE(RIGHT(jaar_zip[[#This Row],[YYYYMMDD]],2)&amp;"-"&amp;MID(jaar_zip[[#This Row],[YYYYMMDD]],5,2)&amp;"-"&amp;LEFT(jaar_zip[[#This Row],[YYYYMMDD]],4))</f>
        <v>45409</v>
      </c>
      <c r="K3901" s="101" t="str">
        <f>IF(AND(VALUE(MONTH(jaar_zip[[#This Row],[Datum]]))=1,VALUE(WEEKNUM(jaar_zip[[#This Row],[Datum]],21))&gt;51),RIGHT(YEAR(jaar_zip[[#This Row],[Datum]])-1,2),RIGHT(YEAR(jaar_zip[[#This Row],[Datum]]),2))&amp;"-"&amp; TEXT(WEEKNUM(jaar_zip[[#This Row],[Datum]],21),"00")</f>
        <v>24-17</v>
      </c>
      <c r="L3901" s="101">
        <f>MONTH(jaar_zip[[#This Row],[Datum]])</f>
        <v>4</v>
      </c>
      <c r="M3901" s="101">
        <f>IF(ISNUMBER(jaar_zip[[#This Row],[etmaaltemperatuur]]),IF(jaar_zip[[#This Row],[etmaaltemperatuur]]&lt;stookgrens,stookgrens-jaar_zip[[#This Row],[etmaaltemperatuur]],0),"")</f>
        <v>5.6999999999999993</v>
      </c>
      <c r="N3901" s="101">
        <f>IF(ISNUMBER(jaar_zip[[#This Row],[graaddagen]]),IF(OR(MONTH(jaar_zip[[#This Row],[Datum]])=1,MONTH(jaar_zip[[#This Row],[Datum]])=2,MONTH(jaar_zip[[#This Row],[Datum]])=11,MONTH(jaar_zip[[#This Row],[Datum]])=12),1.1,IF(OR(MONTH(jaar_zip[[#This Row],[Datum]])=3,MONTH(jaar_zip[[#This Row],[Datum]])=10),1,0.8))*jaar_zip[[#This Row],[graaddagen]],"")</f>
        <v>4.5599999999999996</v>
      </c>
      <c r="O3901" s="101">
        <f>IF(ISNUMBER(jaar_zip[[#This Row],[etmaaltemperatuur]]),IF(jaar_zip[[#This Row],[etmaaltemperatuur]]&gt;stookgrens,jaar_zip[[#This Row],[etmaaltemperatuur]]-stookgrens,0),"")</f>
        <v>0</v>
      </c>
    </row>
    <row r="3902" spans="1:15" x14ac:dyDescent="0.3">
      <c r="A3902">
        <v>377</v>
      </c>
      <c r="B3902">
        <v>20240428</v>
      </c>
      <c r="C3902">
        <v>5.7</v>
      </c>
      <c r="D3902">
        <v>12.9</v>
      </c>
      <c r="E3902">
        <v>1488</v>
      </c>
      <c r="F3902">
        <v>0.4</v>
      </c>
      <c r="H3902">
        <v>69</v>
      </c>
      <c r="I3902" s="101" t="s">
        <v>43</v>
      </c>
      <c r="J3902" s="1">
        <f>DATEVALUE(RIGHT(jaar_zip[[#This Row],[YYYYMMDD]],2)&amp;"-"&amp;MID(jaar_zip[[#This Row],[YYYYMMDD]],5,2)&amp;"-"&amp;LEFT(jaar_zip[[#This Row],[YYYYMMDD]],4))</f>
        <v>45410</v>
      </c>
      <c r="K3902" s="101" t="str">
        <f>IF(AND(VALUE(MONTH(jaar_zip[[#This Row],[Datum]]))=1,VALUE(WEEKNUM(jaar_zip[[#This Row],[Datum]],21))&gt;51),RIGHT(YEAR(jaar_zip[[#This Row],[Datum]])-1,2),RIGHT(YEAR(jaar_zip[[#This Row],[Datum]]),2))&amp;"-"&amp; TEXT(WEEKNUM(jaar_zip[[#This Row],[Datum]],21),"00")</f>
        <v>24-17</v>
      </c>
      <c r="L3902" s="101">
        <f>MONTH(jaar_zip[[#This Row],[Datum]])</f>
        <v>4</v>
      </c>
      <c r="M3902" s="101">
        <f>IF(ISNUMBER(jaar_zip[[#This Row],[etmaaltemperatuur]]),IF(jaar_zip[[#This Row],[etmaaltemperatuur]]&lt;stookgrens,stookgrens-jaar_zip[[#This Row],[etmaaltemperatuur]],0),"")</f>
        <v>5.0999999999999996</v>
      </c>
      <c r="N3902" s="101">
        <f>IF(ISNUMBER(jaar_zip[[#This Row],[graaddagen]]),IF(OR(MONTH(jaar_zip[[#This Row],[Datum]])=1,MONTH(jaar_zip[[#This Row],[Datum]])=2,MONTH(jaar_zip[[#This Row],[Datum]])=11,MONTH(jaar_zip[[#This Row],[Datum]])=12),1.1,IF(OR(MONTH(jaar_zip[[#This Row],[Datum]])=3,MONTH(jaar_zip[[#This Row],[Datum]])=10),1,0.8))*jaar_zip[[#This Row],[graaddagen]],"")</f>
        <v>4.08</v>
      </c>
      <c r="O3902" s="101">
        <f>IF(ISNUMBER(jaar_zip[[#This Row],[etmaaltemperatuur]]),IF(jaar_zip[[#This Row],[etmaaltemperatuur]]&gt;stookgrens,jaar_zip[[#This Row],[etmaaltemperatuur]]-stookgrens,0),"")</f>
        <v>0</v>
      </c>
    </row>
    <row r="3903" spans="1:15" x14ac:dyDescent="0.3">
      <c r="A3903">
        <v>377</v>
      </c>
      <c r="B3903">
        <v>20240429</v>
      </c>
      <c r="C3903">
        <v>2.4</v>
      </c>
      <c r="D3903">
        <v>13.5</v>
      </c>
      <c r="E3903">
        <v>1995</v>
      </c>
      <c r="F3903">
        <v>-0.1</v>
      </c>
      <c r="H3903">
        <v>72</v>
      </c>
      <c r="I3903" s="101" t="s">
        <v>43</v>
      </c>
      <c r="J3903" s="1">
        <f>DATEVALUE(RIGHT(jaar_zip[[#This Row],[YYYYMMDD]],2)&amp;"-"&amp;MID(jaar_zip[[#This Row],[YYYYMMDD]],5,2)&amp;"-"&amp;LEFT(jaar_zip[[#This Row],[YYYYMMDD]],4))</f>
        <v>45411</v>
      </c>
      <c r="K3903" s="101" t="str">
        <f>IF(AND(VALUE(MONTH(jaar_zip[[#This Row],[Datum]]))=1,VALUE(WEEKNUM(jaar_zip[[#This Row],[Datum]],21))&gt;51),RIGHT(YEAR(jaar_zip[[#This Row],[Datum]])-1,2),RIGHT(YEAR(jaar_zip[[#This Row],[Datum]]),2))&amp;"-"&amp; TEXT(WEEKNUM(jaar_zip[[#This Row],[Datum]],21),"00")</f>
        <v>24-18</v>
      </c>
      <c r="L3903" s="101">
        <f>MONTH(jaar_zip[[#This Row],[Datum]])</f>
        <v>4</v>
      </c>
      <c r="M3903" s="101">
        <f>IF(ISNUMBER(jaar_zip[[#This Row],[etmaaltemperatuur]]),IF(jaar_zip[[#This Row],[etmaaltemperatuur]]&lt;stookgrens,stookgrens-jaar_zip[[#This Row],[etmaaltemperatuur]],0),"")</f>
        <v>4.5</v>
      </c>
      <c r="N3903" s="101">
        <f>IF(ISNUMBER(jaar_zip[[#This Row],[graaddagen]]),IF(OR(MONTH(jaar_zip[[#This Row],[Datum]])=1,MONTH(jaar_zip[[#This Row],[Datum]])=2,MONTH(jaar_zip[[#This Row],[Datum]])=11,MONTH(jaar_zip[[#This Row],[Datum]])=12),1.1,IF(OR(MONTH(jaar_zip[[#This Row],[Datum]])=3,MONTH(jaar_zip[[#This Row],[Datum]])=10),1,0.8))*jaar_zip[[#This Row],[graaddagen]],"")</f>
        <v>3.6</v>
      </c>
      <c r="O3903" s="101">
        <f>IF(ISNUMBER(jaar_zip[[#This Row],[etmaaltemperatuur]]),IF(jaar_zip[[#This Row],[etmaaltemperatuur]]&gt;stookgrens,jaar_zip[[#This Row],[etmaaltemperatuur]]-stookgrens,0),"")</f>
        <v>0</v>
      </c>
    </row>
    <row r="3904" spans="1:15" x14ac:dyDescent="0.3">
      <c r="A3904">
        <v>377</v>
      </c>
      <c r="B3904">
        <v>20240430</v>
      </c>
      <c r="C3904">
        <v>1.9</v>
      </c>
      <c r="D3904">
        <v>17</v>
      </c>
      <c r="E3904">
        <v>1915</v>
      </c>
      <c r="F3904">
        <v>0.9</v>
      </c>
      <c r="H3904">
        <v>74</v>
      </c>
      <c r="I3904" s="101" t="s">
        <v>43</v>
      </c>
      <c r="J3904" s="1">
        <f>DATEVALUE(RIGHT(jaar_zip[[#This Row],[YYYYMMDD]],2)&amp;"-"&amp;MID(jaar_zip[[#This Row],[YYYYMMDD]],5,2)&amp;"-"&amp;LEFT(jaar_zip[[#This Row],[YYYYMMDD]],4))</f>
        <v>45412</v>
      </c>
      <c r="K3904" s="101" t="str">
        <f>IF(AND(VALUE(MONTH(jaar_zip[[#This Row],[Datum]]))=1,VALUE(WEEKNUM(jaar_zip[[#This Row],[Datum]],21))&gt;51),RIGHT(YEAR(jaar_zip[[#This Row],[Datum]])-1,2),RIGHT(YEAR(jaar_zip[[#This Row],[Datum]]),2))&amp;"-"&amp; TEXT(WEEKNUM(jaar_zip[[#This Row],[Datum]],21),"00")</f>
        <v>24-18</v>
      </c>
      <c r="L3904" s="101">
        <f>MONTH(jaar_zip[[#This Row],[Datum]])</f>
        <v>4</v>
      </c>
      <c r="M3904" s="101">
        <f>IF(ISNUMBER(jaar_zip[[#This Row],[etmaaltemperatuur]]),IF(jaar_zip[[#This Row],[etmaaltemperatuur]]&lt;stookgrens,stookgrens-jaar_zip[[#This Row],[etmaaltemperatuur]],0),"")</f>
        <v>1</v>
      </c>
      <c r="N3904" s="101">
        <f>IF(ISNUMBER(jaar_zip[[#This Row],[graaddagen]]),IF(OR(MONTH(jaar_zip[[#This Row],[Datum]])=1,MONTH(jaar_zip[[#This Row],[Datum]])=2,MONTH(jaar_zip[[#This Row],[Datum]])=11,MONTH(jaar_zip[[#This Row],[Datum]])=12),1.1,IF(OR(MONTH(jaar_zip[[#This Row],[Datum]])=3,MONTH(jaar_zip[[#This Row],[Datum]])=10),1,0.8))*jaar_zip[[#This Row],[graaddagen]],"")</f>
        <v>0.8</v>
      </c>
      <c r="O3904" s="101">
        <f>IF(ISNUMBER(jaar_zip[[#This Row],[etmaaltemperatuur]]),IF(jaar_zip[[#This Row],[etmaaltemperatuur]]&gt;stookgrens,jaar_zip[[#This Row],[etmaaltemperatuur]]-stookgrens,0),"")</f>
        <v>0</v>
      </c>
    </row>
    <row r="3905" spans="1:15" x14ac:dyDescent="0.3">
      <c r="A3905">
        <v>377</v>
      </c>
      <c r="B3905">
        <v>20240501</v>
      </c>
      <c r="C3905">
        <v>3</v>
      </c>
      <c r="D3905">
        <v>19.100000000000001</v>
      </c>
      <c r="E3905">
        <v>2214</v>
      </c>
      <c r="F3905">
        <v>4.0999999999999996</v>
      </c>
      <c r="H3905">
        <v>71</v>
      </c>
      <c r="I3905" s="101" t="s">
        <v>43</v>
      </c>
      <c r="J3905" s="1">
        <f>DATEVALUE(RIGHT(jaar_zip[[#This Row],[YYYYMMDD]],2)&amp;"-"&amp;MID(jaar_zip[[#This Row],[YYYYMMDD]],5,2)&amp;"-"&amp;LEFT(jaar_zip[[#This Row],[YYYYMMDD]],4))</f>
        <v>45413</v>
      </c>
      <c r="K3905" s="101" t="str">
        <f>IF(AND(VALUE(MONTH(jaar_zip[[#This Row],[Datum]]))=1,VALUE(WEEKNUM(jaar_zip[[#This Row],[Datum]],21))&gt;51),RIGHT(YEAR(jaar_zip[[#This Row],[Datum]])-1,2),RIGHT(YEAR(jaar_zip[[#This Row],[Datum]]),2))&amp;"-"&amp; TEXT(WEEKNUM(jaar_zip[[#This Row],[Datum]],21),"00")</f>
        <v>24-18</v>
      </c>
      <c r="L3905" s="101">
        <f>MONTH(jaar_zip[[#This Row],[Datum]])</f>
        <v>5</v>
      </c>
      <c r="M3905" s="101">
        <f>IF(ISNUMBER(jaar_zip[[#This Row],[etmaaltemperatuur]]),IF(jaar_zip[[#This Row],[etmaaltemperatuur]]&lt;stookgrens,stookgrens-jaar_zip[[#This Row],[etmaaltemperatuur]],0),"")</f>
        <v>0</v>
      </c>
      <c r="N3905" s="101">
        <f>IF(ISNUMBER(jaar_zip[[#This Row],[graaddagen]]),IF(OR(MONTH(jaar_zip[[#This Row],[Datum]])=1,MONTH(jaar_zip[[#This Row],[Datum]])=2,MONTH(jaar_zip[[#This Row],[Datum]])=11,MONTH(jaar_zip[[#This Row],[Datum]])=12),1.1,IF(OR(MONTH(jaar_zip[[#This Row],[Datum]])=3,MONTH(jaar_zip[[#This Row],[Datum]])=10),1,0.8))*jaar_zip[[#This Row],[graaddagen]],"")</f>
        <v>0</v>
      </c>
      <c r="O3905" s="101">
        <f>IF(ISNUMBER(jaar_zip[[#This Row],[etmaaltemperatuur]]),IF(jaar_zip[[#This Row],[etmaaltemperatuur]]&gt;stookgrens,jaar_zip[[#This Row],[etmaaltemperatuur]]-stookgrens,0),"")</f>
        <v>1.1000000000000014</v>
      </c>
    </row>
    <row r="3906" spans="1:15" x14ac:dyDescent="0.3">
      <c r="A3906">
        <v>380</v>
      </c>
      <c r="B3906">
        <v>20240101</v>
      </c>
      <c r="C3906">
        <v>7.1</v>
      </c>
      <c r="D3906">
        <v>7</v>
      </c>
      <c r="E3906">
        <v>142</v>
      </c>
      <c r="F3906">
        <v>3.4</v>
      </c>
      <c r="G3906">
        <v>1005</v>
      </c>
      <c r="H3906">
        <v>82</v>
      </c>
      <c r="I3906" s="101" t="s">
        <v>44</v>
      </c>
      <c r="J3906" s="1">
        <f>DATEVALUE(RIGHT(jaar_zip[[#This Row],[YYYYMMDD]],2)&amp;"-"&amp;MID(jaar_zip[[#This Row],[YYYYMMDD]],5,2)&amp;"-"&amp;LEFT(jaar_zip[[#This Row],[YYYYMMDD]],4))</f>
        <v>45292</v>
      </c>
      <c r="K3906" s="101" t="str">
        <f>IF(AND(VALUE(MONTH(jaar_zip[[#This Row],[Datum]]))=1,VALUE(WEEKNUM(jaar_zip[[#This Row],[Datum]],21))&gt;51),RIGHT(YEAR(jaar_zip[[#This Row],[Datum]])-1,2),RIGHT(YEAR(jaar_zip[[#This Row],[Datum]]),2))&amp;"-"&amp; TEXT(WEEKNUM(jaar_zip[[#This Row],[Datum]],21),"00")</f>
        <v>24-01</v>
      </c>
      <c r="L3906" s="101">
        <f>MONTH(jaar_zip[[#This Row],[Datum]])</f>
        <v>1</v>
      </c>
      <c r="M3906" s="101">
        <f>IF(ISNUMBER(jaar_zip[[#This Row],[etmaaltemperatuur]]),IF(jaar_zip[[#This Row],[etmaaltemperatuur]]&lt;stookgrens,stookgrens-jaar_zip[[#This Row],[etmaaltemperatuur]],0),"")</f>
        <v>11</v>
      </c>
      <c r="N3906" s="101">
        <f>IF(ISNUMBER(jaar_zip[[#This Row],[graaddagen]]),IF(OR(MONTH(jaar_zip[[#This Row],[Datum]])=1,MONTH(jaar_zip[[#This Row],[Datum]])=2,MONTH(jaar_zip[[#This Row],[Datum]])=11,MONTH(jaar_zip[[#This Row],[Datum]])=12),1.1,IF(OR(MONTH(jaar_zip[[#This Row],[Datum]])=3,MONTH(jaar_zip[[#This Row],[Datum]])=10),1,0.8))*jaar_zip[[#This Row],[graaddagen]],"")</f>
        <v>12.100000000000001</v>
      </c>
      <c r="O3906" s="101">
        <f>IF(ISNUMBER(jaar_zip[[#This Row],[etmaaltemperatuur]]),IF(jaar_zip[[#This Row],[etmaaltemperatuur]]&gt;stookgrens,jaar_zip[[#This Row],[etmaaltemperatuur]]-stookgrens,0),"")</f>
        <v>0</v>
      </c>
    </row>
    <row r="3907" spans="1:15" x14ac:dyDescent="0.3">
      <c r="A3907">
        <v>380</v>
      </c>
      <c r="B3907">
        <v>20240102</v>
      </c>
      <c r="C3907">
        <v>8.9</v>
      </c>
      <c r="D3907">
        <v>9.9</v>
      </c>
      <c r="E3907">
        <v>65</v>
      </c>
      <c r="F3907">
        <v>21.3</v>
      </c>
      <c r="G3907">
        <v>992.1</v>
      </c>
      <c r="H3907">
        <v>88</v>
      </c>
      <c r="I3907" s="101" t="s">
        <v>44</v>
      </c>
      <c r="J3907" s="1">
        <f>DATEVALUE(RIGHT(jaar_zip[[#This Row],[YYYYMMDD]],2)&amp;"-"&amp;MID(jaar_zip[[#This Row],[YYYYMMDD]],5,2)&amp;"-"&amp;LEFT(jaar_zip[[#This Row],[YYYYMMDD]],4))</f>
        <v>45293</v>
      </c>
      <c r="K3907" s="101" t="str">
        <f>IF(AND(VALUE(MONTH(jaar_zip[[#This Row],[Datum]]))=1,VALUE(WEEKNUM(jaar_zip[[#This Row],[Datum]],21))&gt;51),RIGHT(YEAR(jaar_zip[[#This Row],[Datum]])-1,2),RIGHT(YEAR(jaar_zip[[#This Row],[Datum]]),2))&amp;"-"&amp; TEXT(WEEKNUM(jaar_zip[[#This Row],[Datum]],21),"00")</f>
        <v>24-01</v>
      </c>
      <c r="L3907" s="101">
        <f>MONTH(jaar_zip[[#This Row],[Datum]])</f>
        <v>1</v>
      </c>
      <c r="M3907" s="101">
        <f>IF(ISNUMBER(jaar_zip[[#This Row],[etmaaltemperatuur]]),IF(jaar_zip[[#This Row],[etmaaltemperatuur]]&lt;stookgrens,stookgrens-jaar_zip[[#This Row],[etmaaltemperatuur]],0),"")</f>
        <v>8.1</v>
      </c>
      <c r="N3907" s="101">
        <f>IF(ISNUMBER(jaar_zip[[#This Row],[graaddagen]]),IF(OR(MONTH(jaar_zip[[#This Row],[Datum]])=1,MONTH(jaar_zip[[#This Row],[Datum]])=2,MONTH(jaar_zip[[#This Row],[Datum]])=11,MONTH(jaar_zip[[#This Row],[Datum]])=12),1.1,IF(OR(MONTH(jaar_zip[[#This Row],[Datum]])=3,MONTH(jaar_zip[[#This Row],[Datum]])=10),1,0.8))*jaar_zip[[#This Row],[graaddagen]],"")</f>
        <v>8.91</v>
      </c>
      <c r="O3907" s="101">
        <f>IF(ISNUMBER(jaar_zip[[#This Row],[etmaaltemperatuur]]),IF(jaar_zip[[#This Row],[etmaaltemperatuur]]&gt;stookgrens,jaar_zip[[#This Row],[etmaaltemperatuur]]-stookgrens,0),"")</f>
        <v>0</v>
      </c>
    </row>
    <row r="3908" spans="1:15" x14ac:dyDescent="0.3">
      <c r="A3908">
        <v>380</v>
      </c>
      <c r="B3908">
        <v>20240103</v>
      </c>
      <c r="C3908">
        <v>7.7</v>
      </c>
      <c r="D3908">
        <v>9.4</v>
      </c>
      <c r="E3908">
        <v>166</v>
      </c>
      <c r="F3908">
        <v>9.6999999999999993</v>
      </c>
      <c r="G3908">
        <v>992.9</v>
      </c>
      <c r="H3908">
        <v>82</v>
      </c>
      <c r="I3908" s="101" t="s">
        <v>44</v>
      </c>
      <c r="J3908" s="1">
        <f>DATEVALUE(RIGHT(jaar_zip[[#This Row],[YYYYMMDD]],2)&amp;"-"&amp;MID(jaar_zip[[#This Row],[YYYYMMDD]],5,2)&amp;"-"&amp;LEFT(jaar_zip[[#This Row],[YYYYMMDD]],4))</f>
        <v>45294</v>
      </c>
      <c r="K3908" s="101" t="str">
        <f>IF(AND(VALUE(MONTH(jaar_zip[[#This Row],[Datum]]))=1,VALUE(WEEKNUM(jaar_zip[[#This Row],[Datum]],21))&gt;51),RIGHT(YEAR(jaar_zip[[#This Row],[Datum]])-1,2),RIGHT(YEAR(jaar_zip[[#This Row],[Datum]]),2))&amp;"-"&amp; TEXT(WEEKNUM(jaar_zip[[#This Row],[Datum]],21),"00")</f>
        <v>24-01</v>
      </c>
      <c r="L3908" s="101">
        <f>MONTH(jaar_zip[[#This Row],[Datum]])</f>
        <v>1</v>
      </c>
      <c r="M3908" s="101">
        <f>IF(ISNUMBER(jaar_zip[[#This Row],[etmaaltemperatuur]]),IF(jaar_zip[[#This Row],[etmaaltemperatuur]]&lt;stookgrens,stookgrens-jaar_zip[[#This Row],[etmaaltemperatuur]],0),"")</f>
        <v>8.6</v>
      </c>
      <c r="N3908" s="101">
        <f>IF(ISNUMBER(jaar_zip[[#This Row],[graaddagen]]),IF(OR(MONTH(jaar_zip[[#This Row],[Datum]])=1,MONTH(jaar_zip[[#This Row],[Datum]])=2,MONTH(jaar_zip[[#This Row],[Datum]])=11,MONTH(jaar_zip[[#This Row],[Datum]])=12),1.1,IF(OR(MONTH(jaar_zip[[#This Row],[Datum]])=3,MONTH(jaar_zip[[#This Row],[Datum]])=10),1,0.8))*jaar_zip[[#This Row],[graaddagen]],"")</f>
        <v>9.4600000000000009</v>
      </c>
      <c r="O3908" s="101">
        <f>IF(ISNUMBER(jaar_zip[[#This Row],[etmaaltemperatuur]]),IF(jaar_zip[[#This Row],[etmaaltemperatuur]]&gt;stookgrens,jaar_zip[[#This Row],[etmaaltemperatuur]]-stookgrens,0),"")</f>
        <v>0</v>
      </c>
    </row>
    <row r="3909" spans="1:15" x14ac:dyDescent="0.3">
      <c r="A3909">
        <v>380</v>
      </c>
      <c r="B3909">
        <v>20240104</v>
      </c>
      <c r="C3909">
        <v>4.4000000000000004</v>
      </c>
      <c r="D3909">
        <v>8</v>
      </c>
      <c r="E3909">
        <v>198</v>
      </c>
      <c r="F3909">
        <v>6.7</v>
      </c>
      <c r="G3909">
        <v>1002.9</v>
      </c>
      <c r="H3909">
        <v>86</v>
      </c>
      <c r="I3909" s="101" t="s">
        <v>44</v>
      </c>
      <c r="J3909" s="1">
        <f>DATEVALUE(RIGHT(jaar_zip[[#This Row],[YYYYMMDD]],2)&amp;"-"&amp;MID(jaar_zip[[#This Row],[YYYYMMDD]],5,2)&amp;"-"&amp;LEFT(jaar_zip[[#This Row],[YYYYMMDD]],4))</f>
        <v>45295</v>
      </c>
      <c r="K3909" s="101" t="str">
        <f>IF(AND(VALUE(MONTH(jaar_zip[[#This Row],[Datum]]))=1,VALUE(WEEKNUM(jaar_zip[[#This Row],[Datum]],21))&gt;51),RIGHT(YEAR(jaar_zip[[#This Row],[Datum]])-1,2),RIGHT(YEAR(jaar_zip[[#This Row],[Datum]]),2))&amp;"-"&amp; TEXT(WEEKNUM(jaar_zip[[#This Row],[Datum]],21),"00")</f>
        <v>24-01</v>
      </c>
      <c r="L3909" s="101">
        <f>MONTH(jaar_zip[[#This Row],[Datum]])</f>
        <v>1</v>
      </c>
      <c r="M3909" s="101">
        <f>IF(ISNUMBER(jaar_zip[[#This Row],[etmaaltemperatuur]]),IF(jaar_zip[[#This Row],[etmaaltemperatuur]]&lt;stookgrens,stookgrens-jaar_zip[[#This Row],[etmaaltemperatuur]],0),"")</f>
        <v>10</v>
      </c>
      <c r="N3909" s="101">
        <f>IF(ISNUMBER(jaar_zip[[#This Row],[graaddagen]]),IF(OR(MONTH(jaar_zip[[#This Row],[Datum]])=1,MONTH(jaar_zip[[#This Row],[Datum]])=2,MONTH(jaar_zip[[#This Row],[Datum]])=11,MONTH(jaar_zip[[#This Row],[Datum]])=12),1.1,IF(OR(MONTH(jaar_zip[[#This Row],[Datum]])=3,MONTH(jaar_zip[[#This Row],[Datum]])=10),1,0.8))*jaar_zip[[#This Row],[graaddagen]],"")</f>
        <v>11</v>
      </c>
      <c r="O3909" s="101">
        <f>IF(ISNUMBER(jaar_zip[[#This Row],[etmaaltemperatuur]]),IF(jaar_zip[[#This Row],[etmaaltemperatuur]]&gt;stookgrens,jaar_zip[[#This Row],[etmaaltemperatuur]]-stookgrens,0),"")</f>
        <v>0</v>
      </c>
    </row>
    <row r="3910" spans="1:15" x14ac:dyDescent="0.3">
      <c r="A3910">
        <v>380</v>
      </c>
      <c r="B3910">
        <v>20240105</v>
      </c>
      <c r="C3910">
        <v>6.8</v>
      </c>
      <c r="D3910">
        <v>6.9</v>
      </c>
      <c r="E3910">
        <v>113</v>
      </c>
      <c r="F3910">
        <v>1.2</v>
      </c>
      <c r="G3910">
        <v>999.5</v>
      </c>
      <c r="H3910">
        <v>84</v>
      </c>
      <c r="I3910" s="101" t="s">
        <v>44</v>
      </c>
      <c r="J3910" s="1">
        <f>DATEVALUE(RIGHT(jaar_zip[[#This Row],[YYYYMMDD]],2)&amp;"-"&amp;MID(jaar_zip[[#This Row],[YYYYMMDD]],5,2)&amp;"-"&amp;LEFT(jaar_zip[[#This Row],[YYYYMMDD]],4))</f>
        <v>45296</v>
      </c>
      <c r="K3910" s="101" t="str">
        <f>IF(AND(VALUE(MONTH(jaar_zip[[#This Row],[Datum]]))=1,VALUE(WEEKNUM(jaar_zip[[#This Row],[Datum]],21))&gt;51),RIGHT(YEAR(jaar_zip[[#This Row],[Datum]])-1,2),RIGHT(YEAR(jaar_zip[[#This Row],[Datum]]),2))&amp;"-"&amp; TEXT(WEEKNUM(jaar_zip[[#This Row],[Datum]],21),"00")</f>
        <v>24-01</v>
      </c>
      <c r="L3910" s="101">
        <f>MONTH(jaar_zip[[#This Row],[Datum]])</f>
        <v>1</v>
      </c>
      <c r="M3910" s="101">
        <f>IF(ISNUMBER(jaar_zip[[#This Row],[etmaaltemperatuur]]),IF(jaar_zip[[#This Row],[etmaaltemperatuur]]&lt;stookgrens,stookgrens-jaar_zip[[#This Row],[etmaaltemperatuur]],0),"")</f>
        <v>11.1</v>
      </c>
      <c r="N3910" s="101">
        <f>IF(ISNUMBER(jaar_zip[[#This Row],[graaddagen]]),IF(OR(MONTH(jaar_zip[[#This Row],[Datum]])=1,MONTH(jaar_zip[[#This Row],[Datum]])=2,MONTH(jaar_zip[[#This Row],[Datum]])=11,MONTH(jaar_zip[[#This Row],[Datum]])=12),1.1,IF(OR(MONTH(jaar_zip[[#This Row],[Datum]])=3,MONTH(jaar_zip[[#This Row],[Datum]])=10),1,0.8))*jaar_zip[[#This Row],[graaddagen]],"")</f>
        <v>12.21</v>
      </c>
      <c r="O3910" s="101">
        <f>IF(ISNUMBER(jaar_zip[[#This Row],[etmaaltemperatuur]]),IF(jaar_zip[[#This Row],[etmaaltemperatuur]]&gt;stookgrens,jaar_zip[[#This Row],[etmaaltemperatuur]]-stookgrens,0),"")</f>
        <v>0</v>
      </c>
    </row>
    <row r="3911" spans="1:15" x14ac:dyDescent="0.3">
      <c r="A3911">
        <v>380</v>
      </c>
      <c r="B3911">
        <v>20240106</v>
      </c>
      <c r="C3911">
        <v>3.2</v>
      </c>
      <c r="D3911">
        <v>3.4</v>
      </c>
      <c r="E3911">
        <v>67</v>
      </c>
      <c r="F3911">
        <v>1.9</v>
      </c>
      <c r="G3911">
        <v>1010.9</v>
      </c>
      <c r="H3911">
        <v>93</v>
      </c>
      <c r="I3911" s="101" t="s">
        <v>44</v>
      </c>
      <c r="J3911" s="1">
        <f>DATEVALUE(RIGHT(jaar_zip[[#This Row],[YYYYMMDD]],2)&amp;"-"&amp;MID(jaar_zip[[#This Row],[YYYYMMDD]],5,2)&amp;"-"&amp;LEFT(jaar_zip[[#This Row],[YYYYMMDD]],4))</f>
        <v>45297</v>
      </c>
      <c r="K3911" s="101" t="str">
        <f>IF(AND(VALUE(MONTH(jaar_zip[[#This Row],[Datum]]))=1,VALUE(WEEKNUM(jaar_zip[[#This Row],[Datum]],21))&gt;51),RIGHT(YEAR(jaar_zip[[#This Row],[Datum]])-1,2),RIGHT(YEAR(jaar_zip[[#This Row],[Datum]]),2))&amp;"-"&amp; TEXT(WEEKNUM(jaar_zip[[#This Row],[Datum]],21),"00")</f>
        <v>24-01</v>
      </c>
      <c r="L3911" s="101">
        <f>MONTH(jaar_zip[[#This Row],[Datum]])</f>
        <v>1</v>
      </c>
      <c r="M3911" s="101">
        <f>IF(ISNUMBER(jaar_zip[[#This Row],[etmaaltemperatuur]]),IF(jaar_zip[[#This Row],[etmaaltemperatuur]]&lt;stookgrens,stookgrens-jaar_zip[[#This Row],[etmaaltemperatuur]],0),"")</f>
        <v>14.6</v>
      </c>
      <c r="N3911" s="101">
        <f>IF(ISNUMBER(jaar_zip[[#This Row],[graaddagen]]),IF(OR(MONTH(jaar_zip[[#This Row],[Datum]])=1,MONTH(jaar_zip[[#This Row],[Datum]])=2,MONTH(jaar_zip[[#This Row],[Datum]])=11,MONTH(jaar_zip[[#This Row],[Datum]])=12),1.1,IF(OR(MONTH(jaar_zip[[#This Row],[Datum]])=3,MONTH(jaar_zip[[#This Row],[Datum]])=10),1,0.8))*jaar_zip[[#This Row],[graaddagen]],"")</f>
        <v>16.060000000000002</v>
      </c>
      <c r="O3911" s="101">
        <f>IF(ISNUMBER(jaar_zip[[#This Row],[etmaaltemperatuur]]),IF(jaar_zip[[#This Row],[etmaaltemperatuur]]&gt;stookgrens,jaar_zip[[#This Row],[etmaaltemperatuur]]-stookgrens,0),"")</f>
        <v>0</v>
      </c>
    </row>
    <row r="3912" spans="1:15" x14ac:dyDescent="0.3">
      <c r="A3912">
        <v>380</v>
      </c>
      <c r="B3912">
        <v>20240107</v>
      </c>
      <c r="C3912">
        <v>6</v>
      </c>
      <c r="D3912">
        <v>-0.4</v>
      </c>
      <c r="E3912">
        <v>55</v>
      </c>
      <c r="F3912">
        <v>0.1</v>
      </c>
      <c r="G3912">
        <v>1023</v>
      </c>
      <c r="H3912">
        <v>87</v>
      </c>
      <c r="I3912" s="101" t="s">
        <v>44</v>
      </c>
      <c r="J3912" s="1">
        <f>DATEVALUE(RIGHT(jaar_zip[[#This Row],[YYYYMMDD]],2)&amp;"-"&amp;MID(jaar_zip[[#This Row],[YYYYMMDD]],5,2)&amp;"-"&amp;LEFT(jaar_zip[[#This Row],[YYYYMMDD]],4))</f>
        <v>45298</v>
      </c>
      <c r="K3912" s="101" t="str">
        <f>IF(AND(VALUE(MONTH(jaar_zip[[#This Row],[Datum]]))=1,VALUE(WEEKNUM(jaar_zip[[#This Row],[Datum]],21))&gt;51),RIGHT(YEAR(jaar_zip[[#This Row],[Datum]])-1,2),RIGHT(YEAR(jaar_zip[[#This Row],[Datum]]),2))&amp;"-"&amp; TEXT(WEEKNUM(jaar_zip[[#This Row],[Datum]],21),"00")</f>
        <v>24-01</v>
      </c>
      <c r="L3912" s="101">
        <f>MONTH(jaar_zip[[#This Row],[Datum]])</f>
        <v>1</v>
      </c>
      <c r="M3912" s="101">
        <f>IF(ISNUMBER(jaar_zip[[#This Row],[etmaaltemperatuur]]),IF(jaar_zip[[#This Row],[etmaaltemperatuur]]&lt;stookgrens,stookgrens-jaar_zip[[#This Row],[etmaaltemperatuur]],0),"")</f>
        <v>18.399999999999999</v>
      </c>
      <c r="N3912" s="101">
        <f>IF(ISNUMBER(jaar_zip[[#This Row],[graaddagen]]),IF(OR(MONTH(jaar_zip[[#This Row],[Datum]])=1,MONTH(jaar_zip[[#This Row],[Datum]])=2,MONTH(jaar_zip[[#This Row],[Datum]])=11,MONTH(jaar_zip[[#This Row],[Datum]])=12),1.1,IF(OR(MONTH(jaar_zip[[#This Row],[Datum]])=3,MONTH(jaar_zip[[#This Row],[Datum]])=10),1,0.8))*jaar_zip[[#This Row],[graaddagen]],"")</f>
        <v>20.239999999999998</v>
      </c>
      <c r="O3912" s="101">
        <f>IF(ISNUMBER(jaar_zip[[#This Row],[etmaaltemperatuur]]),IF(jaar_zip[[#This Row],[etmaaltemperatuur]]&gt;stookgrens,jaar_zip[[#This Row],[etmaaltemperatuur]]-stookgrens,0),"")</f>
        <v>0</v>
      </c>
    </row>
    <row r="3913" spans="1:15" x14ac:dyDescent="0.3">
      <c r="A3913">
        <v>380</v>
      </c>
      <c r="B3913">
        <v>20240108</v>
      </c>
      <c r="C3913">
        <v>6.6</v>
      </c>
      <c r="D3913">
        <v>-3.2</v>
      </c>
      <c r="E3913">
        <v>235</v>
      </c>
      <c r="F3913">
        <v>-0.1</v>
      </c>
      <c r="G3913">
        <v>1029.9000000000001</v>
      </c>
      <c r="H3913">
        <v>73</v>
      </c>
      <c r="I3913" s="101" t="s">
        <v>44</v>
      </c>
      <c r="J3913" s="1">
        <f>DATEVALUE(RIGHT(jaar_zip[[#This Row],[YYYYMMDD]],2)&amp;"-"&amp;MID(jaar_zip[[#This Row],[YYYYMMDD]],5,2)&amp;"-"&amp;LEFT(jaar_zip[[#This Row],[YYYYMMDD]],4))</f>
        <v>45299</v>
      </c>
      <c r="K3913" s="101" t="str">
        <f>IF(AND(VALUE(MONTH(jaar_zip[[#This Row],[Datum]]))=1,VALUE(WEEKNUM(jaar_zip[[#This Row],[Datum]],21))&gt;51),RIGHT(YEAR(jaar_zip[[#This Row],[Datum]])-1,2),RIGHT(YEAR(jaar_zip[[#This Row],[Datum]]),2))&amp;"-"&amp; TEXT(WEEKNUM(jaar_zip[[#This Row],[Datum]],21),"00")</f>
        <v>24-02</v>
      </c>
      <c r="L3913" s="101">
        <f>MONTH(jaar_zip[[#This Row],[Datum]])</f>
        <v>1</v>
      </c>
      <c r="M3913" s="101">
        <f>IF(ISNUMBER(jaar_zip[[#This Row],[etmaaltemperatuur]]),IF(jaar_zip[[#This Row],[etmaaltemperatuur]]&lt;stookgrens,stookgrens-jaar_zip[[#This Row],[etmaaltemperatuur]],0),"")</f>
        <v>21.2</v>
      </c>
      <c r="N3913" s="101">
        <f>IF(ISNUMBER(jaar_zip[[#This Row],[graaddagen]]),IF(OR(MONTH(jaar_zip[[#This Row],[Datum]])=1,MONTH(jaar_zip[[#This Row],[Datum]])=2,MONTH(jaar_zip[[#This Row],[Datum]])=11,MONTH(jaar_zip[[#This Row],[Datum]])=12),1.1,IF(OR(MONTH(jaar_zip[[#This Row],[Datum]])=3,MONTH(jaar_zip[[#This Row],[Datum]])=10),1,0.8))*jaar_zip[[#This Row],[graaddagen]],"")</f>
        <v>23.32</v>
      </c>
      <c r="O3913" s="101">
        <f>IF(ISNUMBER(jaar_zip[[#This Row],[etmaaltemperatuur]]),IF(jaar_zip[[#This Row],[etmaaltemperatuur]]&gt;stookgrens,jaar_zip[[#This Row],[etmaaltemperatuur]]-stookgrens,0),"")</f>
        <v>0</v>
      </c>
    </row>
    <row r="3914" spans="1:15" x14ac:dyDescent="0.3">
      <c r="A3914">
        <v>380</v>
      </c>
      <c r="B3914">
        <v>20240109</v>
      </c>
      <c r="C3914">
        <v>5.6</v>
      </c>
      <c r="D3914">
        <v>-5</v>
      </c>
      <c r="E3914">
        <v>525</v>
      </c>
      <c r="F3914">
        <v>0</v>
      </c>
      <c r="G3914">
        <v>1030.9000000000001</v>
      </c>
      <c r="H3914">
        <v>66</v>
      </c>
      <c r="I3914" s="101" t="s">
        <v>44</v>
      </c>
      <c r="J3914" s="1">
        <f>DATEVALUE(RIGHT(jaar_zip[[#This Row],[YYYYMMDD]],2)&amp;"-"&amp;MID(jaar_zip[[#This Row],[YYYYMMDD]],5,2)&amp;"-"&amp;LEFT(jaar_zip[[#This Row],[YYYYMMDD]],4))</f>
        <v>45300</v>
      </c>
      <c r="K3914" s="101" t="str">
        <f>IF(AND(VALUE(MONTH(jaar_zip[[#This Row],[Datum]]))=1,VALUE(WEEKNUM(jaar_zip[[#This Row],[Datum]],21))&gt;51),RIGHT(YEAR(jaar_zip[[#This Row],[Datum]])-1,2),RIGHT(YEAR(jaar_zip[[#This Row],[Datum]]),2))&amp;"-"&amp; TEXT(WEEKNUM(jaar_zip[[#This Row],[Datum]],21),"00")</f>
        <v>24-02</v>
      </c>
      <c r="L3914" s="101">
        <f>MONTH(jaar_zip[[#This Row],[Datum]])</f>
        <v>1</v>
      </c>
      <c r="M3914" s="101">
        <f>IF(ISNUMBER(jaar_zip[[#This Row],[etmaaltemperatuur]]),IF(jaar_zip[[#This Row],[etmaaltemperatuur]]&lt;stookgrens,stookgrens-jaar_zip[[#This Row],[etmaaltemperatuur]],0),"")</f>
        <v>23</v>
      </c>
      <c r="N3914" s="101">
        <f>IF(ISNUMBER(jaar_zip[[#This Row],[graaddagen]]),IF(OR(MONTH(jaar_zip[[#This Row],[Datum]])=1,MONTH(jaar_zip[[#This Row],[Datum]])=2,MONTH(jaar_zip[[#This Row],[Datum]])=11,MONTH(jaar_zip[[#This Row],[Datum]])=12),1.1,IF(OR(MONTH(jaar_zip[[#This Row],[Datum]])=3,MONTH(jaar_zip[[#This Row],[Datum]])=10),1,0.8))*jaar_zip[[#This Row],[graaddagen]],"")</f>
        <v>25.3</v>
      </c>
      <c r="O3914" s="101">
        <f>IF(ISNUMBER(jaar_zip[[#This Row],[etmaaltemperatuur]]),IF(jaar_zip[[#This Row],[etmaaltemperatuur]]&gt;stookgrens,jaar_zip[[#This Row],[etmaaltemperatuur]]-stookgrens,0),"")</f>
        <v>0</v>
      </c>
    </row>
    <row r="3915" spans="1:15" x14ac:dyDescent="0.3">
      <c r="A3915">
        <v>380</v>
      </c>
      <c r="B3915">
        <v>20240110</v>
      </c>
      <c r="C3915">
        <v>3.6</v>
      </c>
      <c r="D3915">
        <v>-5.5</v>
      </c>
      <c r="E3915">
        <v>374</v>
      </c>
      <c r="F3915">
        <v>0</v>
      </c>
      <c r="G3915">
        <v>1029.4000000000001</v>
      </c>
      <c r="H3915">
        <v>74</v>
      </c>
      <c r="I3915" s="101" t="s">
        <v>44</v>
      </c>
      <c r="J3915" s="1">
        <f>DATEVALUE(RIGHT(jaar_zip[[#This Row],[YYYYMMDD]],2)&amp;"-"&amp;MID(jaar_zip[[#This Row],[YYYYMMDD]],5,2)&amp;"-"&amp;LEFT(jaar_zip[[#This Row],[YYYYMMDD]],4))</f>
        <v>45301</v>
      </c>
      <c r="K3915" s="101" t="str">
        <f>IF(AND(VALUE(MONTH(jaar_zip[[#This Row],[Datum]]))=1,VALUE(WEEKNUM(jaar_zip[[#This Row],[Datum]],21))&gt;51),RIGHT(YEAR(jaar_zip[[#This Row],[Datum]])-1,2),RIGHT(YEAR(jaar_zip[[#This Row],[Datum]]),2))&amp;"-"&amp; TEXT(WEEKNUM(jaar_zip[[#This Row],[Datum]],21),"00")</f>
        <v>24-02</v>
      </c>
      <c r="L3915" s="101">
        <f>MONTH(jaar_zip[[#This Row],[Datum]])</f>
        <v>1</v>
      </c>
      <c r="M3915" s="101">
        <f>IF(ISNUMBER(jaar_zip[[#This Row],[etmaaltemperatuur]]),IF(jaar_zip[[#This Row],[etmaaltemperatuur]]&lt;stookgrens,stookgrens-jaar_zip[[#This Row],[etmaaltemperatuur]],0),"")</f>
        <v>23.5</v>
      </c>
      <c r="N3915" s="101">
        <f>IF(ISNUMBER(jaar_zip[[#This Row],[graaddagen]]),IF(OR(MONTH(jaar_zip[[#This Row],[Datum]])=1,MONTH(jaar_zip[[#This Row],[Datum]])=2,MONTH(jaar_zip[[#This Row],[Datum]])=11,MONTH(jaar_zip[[#This Row],[Datum]])=12),1.1,IF(OR(MONTH(jaar_zip[[#This Row],[Datum]])=3,MONTH(jaar_zip[[#This Row],[Datum]])=10),1,0.8))*jaar_zip[[#This Row],[graaddagen]],"")</f>
        <v>25.85</v>
      </c>
      <c r="O3915" s="101">
        <f>IF(ISNUMBER(jaar_zip[[#This Row],[etmaaltemperatuur]]),IF(jaar_zip[[#This Row],[etmaaltemperatuur]]&gt;stookgrens,jaar_zip[[#This Row],[etmaaltemperatuur]]-stookgrens,0),"")</f>
        <v>0</v>
      </c>
    </row>
    <row r="3916" spans="1:15" x14ac:dyDescent="0.3">
      <c r="A3916">
        <v>380</v>
      </c>
      <c r="B3916">
        <v>20240111</v>
      </c>
      <c r="C3916">
        <v>2.4</v>
      </c>
      <c r="D3916">
        <v>-3.6</v>
      </c>
      <c r="E3916">
        <v>566</v>
      </c>
      <c r="F3916">
        <v>0</v>
      </c>
      <c r="G3916">
        <v>1033.7</v>
      </c>
      <c r="H3916">
        <v>82</v>
      </c>
      <c r="I3916" s="101" t="s">
        <v>44</v>
      </c>
      <c r="J3916" s="1">
        <f>DATEVALUE(RIGHT(jaar_zip[[#This Row],[YYYYMMDD]],2)&amp;"-"&amp;MID(jaar_zip[[#This Row],[YYYYMMDD]],5,2)&amp;"-"&amp;LEFT(jaar_zip[[#This Row],[YYYYMMDD]],4))</f>
        <v>45302</v>
      </c>
      <c r="K3916" s="101" t="str">
        <f>IF(AND(VALUE(MONTH(jaar_zip[[#This Row],[Datum]]))=1,VALUE(WEEKNUM(jaar_zip[[#This Row],[Datum]],21))&gt;51),RIGHT(YEAR(jaar_zip[[#This Row],[Datum]])-1,2),RIGHT(YEAR(jaar_zip[[#This Row],[Datum]]),2))&amp;"-"&amp; TEXT(WEEKNUM(jaar_zip[[#This Row],[Datum]],21),"00")</f>
        <v>24-02</v>
      </c>
      <c r="L3916" s="101">
        <f>MONTH(jaar_zip[[#This Row],[Datum]])</f>
        <v>1</v>
      </c>
      <c r="M3916" s="101">
        <f>IF(ISNUMBER(jaar_zip[[#This Row],[etmaaltemperatuur]]),IF(jaar_zip[[#This Row],[etmaaltemperatuur]]&lt;stookgrens,stookgrens-jaar_zip[[#This Row],[etmaaltemperatuur]],0),"")</f>
        <v>21.6</v>
      </c>
      <c r="N3916" s="101">
        <f>IF(ISNUMBER(jaar_zip[[#This Row],[graaddagen]]),IF(OR(MONTH(jaar_zip[[#This Row],[Datum]])=1,MONTH(jaar_zip[[#This Row],[Datum]])=2,MONTH(jaar_zip[[#This Row],[Datum]])=11,MONTH(jaar_zip[[#This Row],[Datum]])=12),1.1,IF(OR(MONTH(jaar_zip[[#This Row],[Datum]])=3,MONTH(jaar_zip[[#This Row],[Datum]])=10),1,0.8))*jaar_zip[[#This Row],[graaddagen]],"")</f>
        <v>23.760000000000005</v>
      </c>
      <c r="O3916" s="101">
        <f>IF(ISNUMBER(jaar_zip[[#This Row],[etmaaltemperatuur]]),IF(jaar_zip[[#This Row],[etmaaltemperatuur]]&gt;stookgrens,jaar_zip[[#This Row],[etmaaltemperatuur]]-stookgrens,0),"")</f>
        <v>0</v>
      </c>
    </row>
    <row r="3917" spans="1:15" x14ac:dyDescent="0.3">
      <c r="A3917">
        <v>380</v>
      </c>
      <c r="B3917">
        <v>20240112</v>
      </c>
      <c r="C3917">
        <v>1.4</v>
      </c>
      <c r="D3917">
        <v>-0.1</v>
      </c>
      <c r="E3917">
        <v>105</v>
      </c>
      <c r="F3917">
        <v>0</v>
      </c>
      <c r="G3917">
        <v>1033.2</v>
      </c>
      <c r="H3917">
        <v>96</v>
      </c>
      <c r="I3917" s="101" t="s">
        <v>44</v>
      </c>
      <c r="J3917" s="1">
        <f>DATEVALUE(RIGHT(jaar_zip[[#This Row],[YYYYMMDD]],2)&amp;"-"&amp;MID(jaar_zip[[#This Row],[YYYYMMDD]],5,2)&amp;"-"&amp;LEFT(jaar_zip[[#This Row],[YYYYMMDD]],4))</f>
        <v>45303</v>
      </c>
      <c r="K3917" s="101" t="str">
        <f>IF(AND(VALUE(MONTH(jaar_zip[[#This Row],[Datum]]))=1,VALUE(WEEKNUM(jaar_zip[[#This Row],[Datum]],21))&gt;51),RIGHT(YEAR(jaar_zip[[#This Row],[Datum]])-1,2),RIGHT(YEAR(jaar_zip[[#This Row],[Datum]]),2))&amp;"-"&amp; TEXT(WEEKNUM(jaar_zip[[#This Row],[Datum]],21),"00")</f>
        <v>24-02</v>
      </c>
      <c r="L3917" s="101">
        <f>MONTH(jaar_zip[[#This Row],[Datum]])</f>
        <v>1</v>
      </c>
      <c r="M3917" s="101">
        <f>IF(ISNUMBER(jaar_zip[[#This Row],[etmaaltemperatuur]]),IF(jaar_zip[[#This Row],[etmaaltemperatuur]]&lt;stookgrens,stookgrens-jaar_zip[[#This Row],[etmaaltemperatuur]],0),"")</f>
        <v>18.100000000000001</v>
      </c>
      <c r="N3917" s="101">
        <f>IF(ISNUMBER(jaar_zip[[#This Row],[graaddagen]]),IF(OR(MONTH(jaar_zip[[#This Row],[Datum]])=1,MONTH(jaar_zip[[#This Row],[Datum]])=2,MONTH(jaar_zip[[#This Row],[Datum]])=11,MONTH(jaar_zip[[#This Row],[Datum]])=12),1.1,IF(OR(MONTH(jaar_zip[[#This Row],[Datum]])=3,MONTH(jaar_zip[[#This Row],[Datum]])=10),1,0.8))*jaar_zip[[#This Row],[graaddagen]],"")</f>
        <v>19.910000000000004</v>
      </c>
      <c r="O3917" s="101">
        <f>IF(ISNUMBER(jaar_zip[[#This Row],[etmaaltemperatuur]]),IF(jaar_zip[[#This Row],[etmaaltemperatuur]]&gt;stookgrens,jaar_zip[[#This Row],[etmaaltemperatuur]]-stookgrens,0),"")</f>
        <v>0</v>
      </c>
    </row>
    <row r="3918" spans="1:15" x14ac:dyDescent="0.3">
      <c r="A3918">
        <v>380</v>
      </c>
      <c r="B3918">
        <v>20240113</v>
      </c>
      <c r="C3918">
        <v>3.6</v>
      </c>
      <c r="D3918">
        <v>0.9</v>
      </c>
      <c r="E3918">
        <v>63</v>
      </c>
      <c r="F3918">
        <v>-0.1</v>
      </c>
      <c r="G3918">
        <v>1024</v>
      </c>
      <c r="H3918">
        <v>89</v>
      </c>
      <c r="I3918" s="101" t="s">
        <v>44</v>
      </c>
      <c r="J3918" s="1">
        <f>DATEVALUE(RIGHT(jaar_zip[[#This Row],[YYYYMMDD]],2)&amp;"-"&amp;MID(jaar_zip[[#This Row],[YYYYMMDD]],5,2)&amp;"-"&amp;LEFT(jaar_zip[[#This Row],[YYYYMMDD]],4))</f>
        <v>45304</v>
      </c>
      <c r="K3918" s="101" t="str">
        <f>IF(AND(VALUE(MONTH(jaar_zip[[#This Row],[Datum]]))=1,VALUE(WEEKNUM(jaar_zip[[#This Row],[Datum]],21))&gt;51),RIGHT(YEAR(jaar_zip[[#This Row],[Datum]])-1,2),RIGHT(YEAR(jaar_zip[[#This Row],[Datum]]),2))&amp;"-"&amp; TEXT(WEEKNUM(jaar_zip[[#This Row],[Datum]],21),"00")</f>
        <v>24-02</v>
      </c>
      <c r="L3918" s="101">
        <f>MONTH(jaar_zip[[#This Row],[Datum]])</f>
        <v>1</v>
      </c>
      <c r="M3918" s="101">
        <f>IF(ISNUMBER(jaar_zip[[#This Row],[etmaaltemperatuur]]),IF(jaar_zip[[#This Row],[etmaaltemperatuur]]&lt;stookgrens,stookgrens-jaar_zip[[#This Row],[etmaaltemperatuur]],0),"")</f>
        <v>17.100000000000001</v>
      </c>
      <c r="N3918" s="101">
        <f>IF(ISNUMBER(jaar_zip[[#This Row],[graaddagen]]),IF(OR(MONTH(jaar_zip[[#This Row],[Datum]])=1,MONTH(jaar_zip[[#This Row],[Datum]])=2,MONTH(jaar_zip[[#This Row],[Datum]])=11,MONTH(jaar_zip[[#This Row],[Datum]])=12),1.1,IF(OR(MONTH(jaar_zip[[#This Row],[Datum]])=3,MONTH(jaar_zip[[#This Row],[Datum]])=10),1,0.8))*jaar_zip[[#This Row],[graaddagen]],"")</f>
        <v>18.810000000000002</v>
      </c>
      <c r="O3918" s="101">
        <f>IF(ISNUMBER(jaar_zip[[#This Row],[etmaaltemperatuur]]),IF(jaar_zip[[#This Row],[etmaaltemperatuur]]&gt;stookgrens,jaar_zip[[#This Row],[etmaaltemperatuur]]-stookgrens,0),"")</f>
        <v>0</v>
      </c>
    </row>
    <row r="3919" spans="1:15" x14ac:dyDescent="0.3">
      <c r="A3919">
        <v>380</v>
      </c>
      <c r="B3919">
        <v>20240114</v>
      </c>
      <c r="C3919">
        <v>5.3</v>
      </c>
      <c r="D3919">
        <v>-0.3</v>
      </c>
      <c r="E3919">
        <v>89</v>
      </c>
      <c r="F3919">
        <v>-0.1</v>
      </c>
      <c r="G3919">
        <v>1011.4</v>
      </c>
      <c r="H3919">
        <v>91</v>
      </c>
      <c r="I3919" s="101" t="s">
        <v>44</v>
      </c>
      <c r="J3919" s="1">
        <f>DATEVALUE(RIGHT(jaar_zip[[#This Row],[YYYYMMDD]],2)&amp;"-"&amp;MID(jaar_zip[[#This Row],[YYYYMMDD]],5,2)&amp;"-"&amp;LEFT(jaar_zip[[#This Row],[YYYYMMDD]],4))</f>
        <v>45305</v>
      </c>
      <c r="K3919" s="101" t="str">
        <f>IF(AND(VALUE(MONTH(jaar_zip[[#This Row],[Datum]]))=1,VALUE(WEEKNUM(jaar_zip[[#This Row],[Datum]],21))&gt;51),RIGHT(YEAR(jaar_zip[[#This Row],[Datum]])-1,2),RIGHT(YEAR(jaar_zip[[#This Row],[Datum]]),2))&amp;"-"&amp; TEXT(WEEKNUM(jaar_zip[[#This Row],[Datum]],21),"00")</f>
        <v>24-02</v>
      </c>
      <c r="L3919" s="101">
        <f>MONTH(jaar_zip[[#This Row],[Datum]])</f>
        <v>1</v>
      </c>
      <c r="M3919" s="101">
        <f>IF(ISNUMBER(jaar_zip[[#This Row],[etmaaltemperatuur]]),IF(jaar_zip[[#This Row],[etmaaltemperatuur]]&lt;stookgrens,stookgrens-jaar_zip[[#This Row],[etmaaltemperatuur]],0),"")</f>
        <v>18.3</v>
      </c>
      <c r="N3919" s="101">
        <f>IF(ISNUMBER(jaar_zip[[#This Row],[graaddagen]]),IF(OR(MONTH(jaar_zip[[#This Row],[Datum]])=1,MONTH(jaar_zip[[#This Row],[Datum]])=2,MONTH(jaar_zip[[#This Row],[Datum]])=11,MONTH(jaar_zip[[#This Row],[Datum]])=12),1.1,IF(OR(MONTH(jaar_zip[[#This Row],[Datum]])=3,MONTH(jaar_zip[[#This Row],[Datum]])=10),1,0.8))*jaar_zip[[#This Row],[graaddagen]],"")</f>
        <v>20.130000000000003</v>
      </c>
      <c r="O3919" s="101">
        <f>IF(ISNUMBER(jaar_zip[[#This Row],[etmaaltemperatuur]]),IF(jaar_zip[[#This Row],[etmaaltemperatuur]]&gt;stookgrens,jaar_zip[[#This Row],[etmaaltemperatuur]]-stookgrens,0),"")</f>
        <v>0</v>
      </c>
    </row>
    <row r="3920" spans="1:15" x14ac:dyDescent="0.3">
      <c r="A3920">
        <v>380</v>
      </c>
      <c r="B3920">
        <v>20240115</v>
      </c>
      <c r="C3920">
        <v>4</v>
      </c>
      <c r="D3920">
        <v>0.3</v>
      </c>
      <c r="E3920">
        <v>225</v>
      </c>
      <c r="F3920">
        <v>2.2000000000000002</v>
      </c>
      <c r="G3920">
        <v>1006.3</v>
      </c>
      <c r="H3920">
        <v>93</v>
      </c>
      <c r="I3920" s="101" t="s">
        <v>44</v>
      </c>
      <c r="J3920" s="1">
        <f>DATEVALUE(RIGHT(jaar_zip[[#This Row],[YYYYMMDD]],2)&amp;"-"&amp;MID(jaar_zip[[#This Row],[YYYYMMDD]],5,2)&amp;"-"&amp;LEFT(jaar_zip[[#This Row],[YYYYMMDD]],4))</f>
        <v>45306</v>
      </c>
      <c r="K3920" s="101" t="str">
        <f>IF(AND(VALUE(MONTH(jaar_zip[[#This Row],[Datum]]))=1,VALUE(WEEKNUM(jaar_zip[[#This Row],[Datum]],21))&gt;51),RIGHT(YEAR(jaar_zip[[#This Row],[Datum]])-1,2),RIGHT(YEAR(jaar_zip[[#This Row],[Datum]]),2))&amp;"-"&amp; TEXT(WEEKNUM(jaar_zip[[#This Row],[Datum]],21),"00")</f>
        <v>24-03</v>
      </c>
      <c r="L3920" s="101">
        <f>MONTH(jaar_zip[[#This Row],[Datum]])</f>
        <v>1</v>
      </c>
      <c r="M3920" s="101">
        <f>IF(ISNUMBER(jaar_zip[[#This Row],[etmaaltemperatuur]]),IF(jaar_zip[[#This Row],[etmaaltemperatuur]]&lt;stookgrens,stookgrens-jaar_zip[[#This Row],[etmaaltemperatuur]],0),"")</f>
        <v>17.7</v>
      </c>
      <c r="N3920" s="101">
        <f>IF(ISNUMBER(jaar_zip[[#This Row],[graaddagen]]),IF(OR(MONTH(jaar_zip[[#This Row],[Datum]])=1,MONTH(jaar_zip[[#This Row],[Datum]])=2,MONTH(jaar_zip[[#This Row],[Datum]])=11,MONTH(jaar_zip[[#This Row],[Datum]])=12),1.1,IF(OR(MONTH(jaar_zip[[#This Row],[Datum]])=3,MONTH(jaar_zip[[#This Row],[Datum]])=10),1,0.8))*jaar_zip[[#This Row],[graaddagen]],"")</f>
        <v>19.470000000000002</v>
      </c>
      <c r="O3920" s="101">
        <f>IF(ISNUMBER(jaar_zip[[#This Row],[etmaaltemperatuur]]),IF(jaar_zip[[#This Row],[etmaaltemperatuur]]&gt;stookgrens,jaar_zip[[#This Row],[etmaaltemperatuur]]-stookgrens,0),"")</f>
        <v>0</v>
      </c>
    </row>
    <row r="3921" spans="1:15" x14ac:dyDescent="0.3">
      <c r="A3921">
        <v>380</v>
      </c>
      <c r="B3921">
        <v>20240116</v>
      </c>
      <c r="C3921">
        <v>3.4</v>
      </c>
      <c r="D3921">
        <v>-1.4</v>
      </c>
      <c r="E3921">
        <v>535</v>
      </c>
      <c r="F3921">
        <v>0.2</v>
      </c>
      <c r="G3921">
        <v>1008.9</v>
      </c>
      <c r="H3921">
        <v>79</v>
      </c>
      <c r="I3921" s="101" t="s">
        <v>44</v>
      </c>
      <c r="J3921" s="1">
        <f>DATEVALUE(RIGHT(jaar_zip[[#This Row],[YYYYMMDD]],2)&amp;"-"&amp;MID(jaar_zip[[#This Row],[YYYYMMDD]],5,2)&amp;"-"&amp;LEFT(jaar_zip[[#This Row],[YYYYMMDD]],4))</f>
        <v>45307</v>
      </c>
      <c r="K3921" s="101" t="str">
        <f>IF(AND(VALUE(MONTH(jaar_zip[[#This Row],[Datum]]))=1,VALUE(WEEKNUM(jaar_zip[[#This Row],[Datum]],21))&gt;51),RIGHT(YEAR(jaar_zip[[#This Row],[Datum]])-1,2),RIGHT(YEAR(jaar_zip[[#This Row],[Datum]]),2))&amp;"-"&amp; TEXT(WEEKNUM(jaar_zip[[#This Row],[Datum]],21),"00")</f>
        <v>24-03</v>
      </c>
      <c r="L3921" s="101">
        <f>MONTH(jaar_zip[[#This Row],[Datum]])</f>
        <v>1</v>
      </c>
      <c r="M3921" s="101">
        <f>IF(ISNUMBER(jaar_zip[[#This Row],[etmaaltemperatuur]]),IF(jaar_zip[[#This Row],[etmaaltemperatuur]]&lt;stookgrens,stookgrens-jaar_zip[[#This Row],[etmaaltemperatuur]],0),"")</f>
        <v>19.399999999999999</v>
      </c>
      <c r="N3921" s="101">
        <f>IF(ISNUMBER(jaar_zip[[#This Row],[graaddagen]]),IF(OR(MONTH(jaar_zip[[#This Row],[Datum]])=1,MONTH(jaar_zip[[#This Row],[Datum]])=2,MONTH(jaar_zip[[#This Row],[Datum]])=11,MONTH(jaar_zip[[#This Row],[Datum]])=12),1.1,IF(OR(MONTH(jaar_zip[[#This Row],[Datum]])=3,MONTH(jaar_zip[[#This Row],[Datum]])=10),1,0.8))*jaar_zip[[#This Row],[graaddagen]],"")</f>
        <v>21.34</v>
      </c>
      <c r="O3921" s="101">
        <f>IF(ISNUMBER(jaar_zip[[#This Row],[etmaaltemperatuur]]),IF(jaar_zip[[#This Row],[etmaaltemperatuur]]&gt;stookgrens,jaar_zip[[#This Row],[etmaaltemperatuur]]-stookgrens,0),"")</f>
        <v>0</v>
      </c>
    </row>
    <row r="3922" spans="1:15" x14ac:dyDescent="0.3">
      <c r="A3922">
        <v>380</v>
      </c>
      <c r="B3922">
        <v>20240117</v>
      </c>
      <c r="C3922">
        <v>2.5</v>
      </c>
      <c r="D3922">
        <v>-3</v>
      </c>
      <c r="E3922">
        <v>96</v>
      </c>
      <c r="F3922">
        <v>8.3000000000000007</v>
      </c>
      <c r="G3922">
        <v>992.9</v>
      </c>
      <c r="H3922">
        <v>89</v>
      </c>
      <c r="I3922" s="101" t="s">
        <v>44</v>
      </c>
      <c r="J3922" s="1">
        <f>DATEVALUE(RIGHT(jaar_zip[[#This Row],[YYYYMMDD]],2)&amp;"-"&amp;MID(jaar_zip[[#This Row],[YYYYMMDD]],5,2)&amp;"-"&amp;LEFT(jaar_zip[[#This Row],[YYYYMMDD]],4))</f>
        <v>45308</v>
      </c>
      <c r="K3922" s="101" t="str">
        <f>IF(AND(VALUE(MONTH(jaar_zip[[#This Row],[Datum]]))=1,VALUE(WEEKNUM(jaar_zip[[#This Row],[Datum]],21))&gt;51),RIGHT(YEAR(jaar_zip[[#This Row],[Datum]])-1,2),RIGHT(YEAR(jaar_zip[[#This Row],[Datum]]),2))&amp;"-"&amp; TEXT(WEEKNUM(jaar_zip[[#This Row],[Datum]],21),"00")</f>
        <v>24-03</v>
      </c>
      <c r="L3922" s="101">
        <f>MONTH(jaar_zip[[#This Row],[Datum]])</f>
        <v>1</v>
      </c>
      <c r="M3922" s="101">
        <f>IF(ISNUMBER(jaar_zip[[#This Row],[etmaaltemperatuur]]),IF(jaar_zip[[#This Row],[etmaaltemperatuur]]&lt;stookgrens,stookgrens-jaar_zip[[#This Row],[etmaaltemperatuur]],0),"")</f>
        <v>21</v>
      </c>
      <c r="N3922" s="101">
        <f>IF(ISNUMBER(jaar_zip[[#This Row],[graaddagen]]),IF(OR(MONTH(jaar_zip[[#This Row],[Datum]])=1,MONTH(jaar_zip[[#This Row],[Datum]])=2,MONTH(jaar_zip[[#This Row],[Datum]])=11,MONTH(jaar_zip[[#This Row],[Datum]])=12),1.1,IF(OR(MONTH(jaar_zip[[#This Row],[Datum]])=3,MONTH(jaar_zip[[#This Row],[Datum]])=10),1,0.8))*jaar_zip[[#This Row],[graaddagen]],"")</f>
        <v>23.1</v>
      </c>
      <c r="O3922" s="101">
        <f>IF(ISNUMBER(jaar_zip[[#This Row],[etmaaltemperatuur]]),IF(jaar_zip[[#This Row],[etmaaltemperatuur]]&gt;stookgrens,jaar_zip[[#This Row],[etmaaltemperatuur]]-stookgrens,0),"")</f>
        <v>0</v>
      </c>
    </row>
    <row r="3923" spans="1:15" x14ac:dyDescent="0.3">
      <c r="A3923">
        <v>380</v>
      </c>
      <c r="B3923">
        <v>20240118</v>
      </c>
      <c r="C3923">
        <v>2.2000000000000002</v>
      </c>
      <c r="D3923">
        <v>-2.9</v>
      </c>
      <c r="E3923">
        <v>502</v>
      </c>
      <c r="F3923">
        <v>0.4</v>
      </c>
      <c r="G3923">
        <v>1003.7</v>
      </c>
      <c r="H3923">
        <v>95</v>
      </c>
      <c r="I3923" s="101" t="s">
        <v>44</v>
      </c>
      <c r="J3923" s="1">
        <f>DATEVALUE(RIGHT(jaar_zip[[#This Row],[YYYYMMDD]],2)&amp;"-"&amp;MID(jaar_zip[[#This Row],[YYYYMMDD]],5,2)&amp;"-"&amp;LEFT(jaar_zip[[#This Row],[YYYYMMDD]],4))</f>
        <v>45309</v>
      </c>
      <c r="K3923" s="101" t="str">
        <f>IF(AND(VALUE(MONTH(jaar_zip[[#This Row],[Datum]]))=1,VALUE(WEEKNUM(jaar_zip[[#This Row],[Datum]],21))&gt;51),RIGHT(YEAR(jaar_zip[[#This Row],[Datum]])-1,2),RIGHT(YEAR(jaar_zip[[#This Row],[Datum]]),2))&amp;"-"&amp; TEXT(WEEKNUM(jaar_zip[[#This Row],[Datum]],21),"00")</f>
        <v>24-03</v>
      </c>
      <c r="L3923" s="101">
        <f>MONTH(jaar_zip[[#This Row],[Datum]])</f>
        <v>1</v>
      </c>
      <c r="M3923" s="101">
        <f>IF(ISNUMBER(jaar_zip[[#This Row],[etmaaltemperatuur]]),IF(jaar_zip[[#This Row],[etmaaltemperatuur]]&lt;stookgrens,stookgrens-jaar_zip[[#This Row],[etmaaltemperatuur]],0),"")</f>
        <v>20.9</v>
      </c>
      <c r="N3923" s="101">
        <f>IF(ISNUMBER(jaar_zip[[#This Row],[graaddagen]]),IF(OR(MONTH(jaar_zip[[#This Row],[Datum]])=1,MONTH(jaar_zip[[#This Row],[Datum]])=2,MONTH(jaar_zip[[#This Row],[Datum]])=11,MONTH(jaar_zip[[#This Row],[Datum]])=12),1.1,IF(OR(MONTH(jaar_zip[[#This Row],[Datum]])=3,MONTH(jaar_zip[[#This Row],[Datum]])=10),1,0.8))*jaar_zip[[#This Row],[graaddagen]],"")</f>
        <v>22.990000000000002</v>
      </c>
      <c r="O3923" s="101">
        <f>IF(ISNUMBER(jaar_zip[[#This Row],[etmaaltemperatuur]]),IF(jaar_zip[[#This Row],[etmaaltemperatuur]]&gt;stookgrens,jaar_zip[[#This Row],[etmaaltemperatuur]]-stookgrens,0),"")</f>
        <v>0</v>
      </c>
    </row>
    <row r="3924" spans="1:15" x14ac:dyDescent="0.3">
      <c r="A3924">
        <v>380</v>
      </c>
      <c r="B3924">
        <v>20240119</v>
      </c>
      <c r="C3924">
        <v>4.4000000000000004</v>
      </c>
      <c r="D3924">
        <v>-1.9</v>
      </c>
      <c r="E3924">
        <v>543</v>
      </c>
      <c r="F3924">
        <v>0</v>
      </c>
      <c r="G3924">
        <v>1022.5</v>
      </c>
      <c r="H3924">
        <v>92</v>
      </c>
      <c r="I3924" s="101" t="s">
        <v>44</v>
      </c>
      <c r="J3924" s="1">
        <f>DATEVALUE(RIGHT(jaar_zip[[#This Row],[YYYYMMDD]],2)&amp;"-"&amp;MID(jaar_zip[[#This Row],[YYYYMMDD]],5,2)&amp;"-"&amp;LEFT(jaar_zip[[#This Row],[YYYYMMDD]],4))</f>
        <v>45310</v>
      </c>
      <c r="K3924" s="101" t="str">
        <f>IF(AND(VALUE(MONTH(jaar_zip[[#This Row],[Datum]]))=1,VALUE(WEEKNUM(jaar_zip[[#This Row],[Datum]],21))&gt;51),RIGHT(YEAR(jaar_zip[[#This Row],[Datum]])-1,2),RIGHT(YEAR(jaar_zip[[#This Row],[Datum]]),2))&amp;"-"&amp; TEXT(WEEKNUM(jaar_zip[[#This Row],[Datum]],21),"00")</f>
        <v>24-03</v>
      </c>
      <c r="L3924" s="101">
        <f>MONTH(jaar_zip[[#This Row],[Datum]])</f>
        <v>1</v>
      </c>
      <c r="M3924" s="101">
        <f>IF(ISNUMBER(jaar_zip[[#This Row],[etmaaltemperatuur]]),IF(jaar_zip[[#This Row],[etmaaltemperatuur]]&lt;stookgrens,stookgrens-jaar_zip[[#This Row],[etmaaltemperatuur]],0),"")</f>
        <v>19.899999999999999</v>
      </c>
      <c r="N3924" s="101">
        <f>IF(ISNUMBER(jaar_zip[[#This Row],[graaddagen]]),IF(OR(MONTH(jaar_zip[[#This Row],[Datum]])=1,MONTH(jaar_zip[[#This Row],[Datum]])=2,MONTH(jaar_zip[[#This Row],[Datum]])=11,MONTH(jaar_zip[[#This Row],[Datum]])=12),1.1,IF(OR(MONTH(jaar_zip[[#This Row],[Datum]])=3,MONTH(jaar_zip[[#This Row],[Datum]])=10),1,0.8))*jaar_zip[[#This Row],[graaddagen]],"")</f>
        <v>21.89</v>
      </c>
      <c r="O3924" s="101">
        <f>IF(ISNUMBER(jaar_zip[[#This Row],[etmaaltemperatuur]]),IF(jaar_zip[[#This Row],[etmaaltemperatuur]]&gt;stookgrens,jaar_zip[[#This Row],[etmaaltemperatuur]]-stookgrens,0),"")</f>
        <v>0</v>
      </c>
    </row>
    <row r="3925" spans="1:15" x14ac:dyDescent="0.3">
      <c r="A3925">
        <v>380</v>
      </c>
      <c r="B3925">
        <v>20240120</v>
      </c>
      <c r="C3925">
        <v>4.4000000000000004</v>
      </c>
      <c r="D3925">
        <v>-2.1</v>
      </c>
      <c r="E3925">
        <v>771</v>
      </c>
      <c r="F3925">
        <v>0</v>
      </c>
      <c r="G3925">
        <v>1028.9000000000001</v>
      </c>
      <c r="H3925">
        <v>72</v>
      </c>
      <c r="I3925" s="101" t="s">
        <v>44</v>
      </c>
      <c r="J3925" s="1">
        <f>DATEVALUE(RIGHT(jaar_zip[[#This Row],[YYYYMMDD]],2)&amp;"-"&amp;MID(jaar_zip[[#This Row],[YYYYMMDD]],5,2)&amp;"-"&amp;LEFT(jaar_zip[[#This Row],[YYYYMMDD]],4))</f>
        <v>45311</v>
      </c>
      <c r="K3925" s="101" t="str">
        <f>IF(AND(VALUE(MONTH(jaar_zip[[#This Row],[Datum]]))=1,VALUE(WEEKNUM(jaar_zip[[#This Row],[Datum]],21))&gt;51),RIGHT(YEAR(jaar_zip[[#This Row],[Datum]])-1,2),RIGHT(YEAR(jaar_zip[[#This Row],[Datum]]),2))&amp;"-"&amp; TEXT(WEEKNUM(jaar_zip[[#This Row],[Datum]],21),"00")</f>
        <v>24-03</v>
      </c>
      <c r="L3925" s="101">
        <f>MONTH(jaar_zip[[#This Row],[Datum]])</f>
        <v>1</v>
      </c>
      <c r="M3925" s="101">
        <f>IF(ISNUMBER(jaar_zip[[#This Row],[etmaaltemperatuur]]),IF(jaar_zip[[#This Row],[etmaaltemperatuur]]&lt;stookgrens,stookgrens-jaar_zip[[#This Row],[etmaaltemperatuur]],0),"")</f>
        <v>20.100000000000001</v>
      </c>
      <c r="N3925" s="101">
        <f>IF(ISNUMBER(jaar_zip[[#This Row],[graaddagen]]),IF(OR(MONTH(jaar_zip[[#This Row],[Datum]])=1,MONTH(jaar_zip[[#This Row],[Datum]])=2,MONTH(jaar_zip[[#This Row],[Datum]])=11,MONTH(jaar_zip[[#This Row],[Datum]])=12),1.1,IF(OR(MONTH(jaar_zip[[#This Row],[Datum]])=3,MONTH(jaar_zip[[#This Row],[Datum]])=10),1,0.8))*jaar_zip[[#This Row],[graaddagen]],"")</f>
        <v>22.110000000000003</v>
      </c>
      <c r="O3925" s="101">
        <f>IF(ISNUMBER(jaar_zip[[#This Row],[etmaaltemperatuur]]),IF(jaar_zip[[#This Row],[etmaaltemperatuur]]&gt;stookgrens,jaar_zip[[#This Row],[etmaaltemperatuur]]-stookgrens,0),"")</f>
        <v>0</v>
      </c>
    </row>
    <row r="3926" spans="1:15" x14ac:dyDescent="0.3">
      <c r="A3926">
        <v>380</v>
      </c>
      <c r="B3926">
        <v>20240121</v>
      </c>
      <c r="C3926">
        <v>7.8</v>
      </c>
      <c r="D3926">
        <v>3.4</v>
      </c>
      <c r="E3926">
        <v>312</v>
      </c>
      <c r="F3926">
        <v>0</v>
      </c>
      <c r="G3926">
        <v>1020.3</v>
      </c>
      <c r="H3926">
        <v>69</v>
      </c>
      <c r="I3926" s="101" t="s">
        <v>44</v>
      </c>
      <c r="J3926" s="1">
        <f>DATEVALUE(RIGHT(jaar_zip[[#This Row],[YYYYMMDD]],2)&amp;"-"&amp;MID(jaar_zip[[#This Row],[YYYYMMDD]],5,2)&amp;"-"&amp;LEFT(jaar_zip[[#This Row],[YYYYMMDD]],4))</f>
        <v>45312</v>
      </c>
      <c r="K3926" s="101" t="str">
        <f>IF(AND(VALUE(MONTH(jaar_zip[[#This Row],[Datum]]))=1,VALUE(WEEKNUM(jaar_zip[[#This Row],[Datum]],21))&gt;51),RIGHT(YEAR(jaar_zip[[#This Row],[Datum]])-1,2),RIGHT(YEAR(jaar_zip[[#This Row],[Datum]]),2))&amp;"-"&amp; TEXT(WEEKNUM(jaar_zip[[#This Row],[Datum]],21),"00")</f>
        <v>24-03</v>
      </c>
      <c r="L3926" s="101">
        <f>MONTH(jaar_zip[[#This Row],[Datum]])</f>
        <v>1</v>
      </c>
      <c r="M3926" s="101">
        <f>IF(ISNUMBER(jaar_zip[[#This Row],[etmaaltemperatuur]]),IF(jaar_zip[[#This Row],[etmaaltemperatuur]]&lt;stookgrens,stookgrens-jaar_zip[[#This Row],[etmaaltemperatuur]],0),"")</f>
        <v>14.6</v>
      </c>
      <c r="N3926" s="101">
        <f>IF(ISNUMBER(jaar_zip[[#This Row],[graaddagen]]),IF(OR(MONTH(jaar_zip[[#This Row],[Datum]])=1,MONTH(jaar_zip[[#This Row],[Datum]])=2,MONTH(jaar_zip[[#This Row],[Datum]])=11,MONTH(jaar_zip[[#This Row],[Datum]])=12),1.1,IF(OR(MONTH(jaar_zip[[#This Row],[Datum]])=3,MONTH(jaar_zip[[#This Row],[Datum]])=10),1,0.8))*jaar_zip[[#This Row],[graaddagen]],"")</f>
        <v>16.060000000000002</v>
      </c>
      <c r="O3926" s="101">
        <f>IF(ISNUMBER(jaar_zip[[#This Row],[etmaaltemperatuur]]),IF(jaar_zip[[#This Row],[etmaaltemperatuur]]&gt;stookgrens,jaar_zip[[#This Row],[etmaaltemperatuur]]-stookgrens,0),"")</f>
        <v>0</v>
      </c>
    </row>
    <row r="3927" spans="1:15" x14ac:dyDescent="0.3">
      <c r="A3927">
        <v>380</v>
      </c>
      <c r="B3927">
        <v>20240122</v>
      </c>
      <c r="C3927">
        <v>9.3000000000000007</v>
      </c>
      <c r="D3927">
        <v>9.3000000000000007</v>
      </c>
      <c r="E3927">
        <v>301</v>
      </c>
      <c r="F3927">
        <v>0.5</v>
      </c>
      <c r="G3927">
        <v>1011.9</v>
      </c>
      <c r="H3927">
        <v>78</v>
      </c>
      <c r="I3927" s="101" t="s">
        <v>44</v>
      </c>
      <c r="J3927" s="1">
        <f>DATEVALUE(RIGHT(jaar_zip[[#This Row],[YYYYMMDD]],2)&amp;"-"&amp;MID(jaar_zip[[#This Row],[YYYYMMDD]],5,2)&amp;"-"&amp;LEFT(jaar_zip[[#This Row],[YYYYMMDD]],4))</f>
        <v>45313</v>
      </c>
      <c r="K3927" s="101" t="str">
        <f>IF(AND(VALUE(MONTH(jaar_zip[[#This Row],[Datum]]))=1,VALUE(WEEKNUM(jaar_zip[[#This Row],[Datum]],21))&gt;51),RIGHT(YEAR(jaar_zip[[#This Row],[Datum]])-1,2),RIGHT(YEAR(jaar_zip[[#This Row],[Datum]]),2))&amp;"-"&amp; TEXT(WEEKNUM(jaar_zip[[#This Row],[Datum]],21),"00")</f>
        <v>24-04</v>
      </c>
      <c r="L3927" s="101">
        <f>MONTH(jaar_zip[[#This Row],[Datum]])</f>
        <v>1</v>
      </c>
      <c r="M3927" s="101">
        <f>IF(ISNUMBER(jaar_zip[[#This Row],[etmaaltemperatuur]]),IF(jaar_zip[[#This Row],[etmaaltemperatuur]]&lt;stookgrens,stookgrens-jaar_zip[[#This Row],[etmaaltemperatuur]],0),"")</f>
        <v>8.6999999999999993</v>
      </c>
      <c r="N3927" s="101">
        <f>IF(ISNUMBER(jaar_zip[[#This Row],[graaddagen]]),IF(OR(MONTH(jaar_zip[[#This Row],[Datum]])=1,MONTH(jaar_zip[[#This Row],[Datum]])=2,MONTH(jaar_zip[[#This Row],[Datum]])=11,MONTH(jaar_zip[[#This Row],[Datum]])=12),1.1,IF(OR(MONTH(jaar_zip[[#This Row],[Datum]])=3,MONTH(jaar_zip[[#This Row],[Datum]])=10),1,0.8))*jaar_zip[[#This Row],[graaddagen]],"")</f>
        <v>9.57</v>
      </c>
      <c r="O3927" s="101">
        <f>IF(ISNUMBER(jaar_zip[[#This Row],[etmaaltemperatuur]]),IF(jaar_zip[[#This Row],[etmaaltemperatuur]]&gt;stookgrens,jaar_zip[[#This Row],[etmaaltemperatuur]]-stookgrens,0),"")</f>
        <v>0</v>
      </c>
    </row>
    <row r="3928" spans="1:15" x14ac:dyDescent="0.3">
      <c r="A3928">
        <v>380</v>
      </c>
      <c r="B3928">
        <v>20240123</v>
      </c>
      <c r="C3928">
        <v>6.8</v>
      </c>
      <c r="D3928">
        <v>7.7</v>
      </c>
      <c r="E3928">
        <v>342</v>
      </c>
      <c r="F3928">
        <v>2.2999999999999998</v>
      </c>
      <c r="G3928">
        <v>1023.1</v>
      </c>
      <c r="H3928">
        <v>83</v>
      </c>
      <c r="I3928" s="101" t="s">
        <v>44</v>
      </c>
      <c r="J3928" s="1">
        <f>DATEVALUE(RIGHT(jaar_zip[[#This Row],[YYYYMMDD]],2)&amp;"-"&amp;MID(jaar_zip[[#This Row],[YYYYMMDD]],5,2)&amp;"-"&amp;LEFT(jaar_zip[[#This Row],[YYYYMMDD]],4))</f>
        <v>45314</v>
      </c>
      <c r="K3928" s="101" t="str">
        <f>IF(AND(VALUE(MONTH(jaar_zip[[#This Row],[Datum]]))=1,VALUE(WEEKNUM(jaar_zip[[#This Row],[Datum]],21))&gt;51),RIGHT(YEAR(jaar_zip[[#This Row],[Datum]])-1,2),RIGHT(YEAR(jaar_zip[[#This Row],[Datum]]),2))&amp;"-"&amp; TEXT(WEEKNUM(jaar_zip[[#This Row],[Datum]],21),"00")</f>
        <v>24-04</v>
      </c>
      <c r="L3928" s="101">
        <f>MONTH(jaar_zip[[#This Row],[Datum]])</f>
        <v>1</v>
      </c>
      <c r="M3928" s="101">
        <f>IF(ISNUMBER(jaar_zip[[#This Row],[etmaaltemperatuur]]),IF(jaar_zip[[#This Row],[etmaaltemperatuur]]&lt;stookgrens,stookgrens-jaar_zip[[#This Row],[etmaaltemperatuur]],0),"")</f>
        <v>10.3</v>
      </c>
      <c r="N3928" s="101">
        <f>IF(ISNUMBER(jaar_zip[[#This Row],[graaddagen]]),IF(OR(MONTH(jaar_zip[[#This Row],[Datum]])=1,MONTH(jaar_zip[[#This Row],[Datum]])=2,MONTH(jaar_zip[[#This Row],[Datum]])=11,MONTH(jaar_zip[[#This Row],[Datum]])=12),1.1,IF(OR(MONTH(jaar_zip[[#This Row],[Datum]])=3,MONTH(jaar_zip[[#This Row],[Datum]])=10),1,0.8))*jaar_zip[[#This Row],[graaddagen]],"")</f>
        <v>11.330000000000002</v>
      </c>
      <c r="O3928" s="101">
        <f>IF(ISNUMBER(jaar_zip[[#This Row],[etmaaltemperatuur]]),IF(jaar_zip[[#This Row],[etmaaltemperatuur]]&gt;stookgrens,jaar_zip[[#This Row],[etmaaltemperatuur]]-stookgrens,0),"")</f>
        <v>0</v>
      </c>
    </row>
    <row r="3929" spans="1:15" x14ac:dyDescent="0.3">
      <c r="A3929">
        <v>380</v>
      </c>
      <c r="B3929">
        <v>20240124</v>
      </c>
      <c r="C3929">
        <v>6.6</v>
      </c>
      <c r="D3929">
        <v>10.4</v>
      </c>
      <c r="E3929">
        <v>241</v>
      </c>
      <c r="F3929">
        <v>0.4</v>
      </c>
      <c r="G3929">
        <v>1023.6</v>
      </c>
      <c r="H3929">
        <v>76</v>
      </c>
      <c r="I3929" s="101" t="s">
        <v>44</v>
      </c>
      <c r="J3929" s="1">
        <f>DATEVALUE(RIGHT(jaar_zip[[#This Row],[YYYYMMDD]],2)&amp;"-"&amp;MID(jaar_zip[[#This Row],[YYYYMMDD]],5,2)&amp;"-"&amp;LEFT(jaar_zip[[#This Row],[YYYYMMDD]],4))</f>
        <v>45315</v>
      </c>
      <c r="K3929" s="101" t="str">
        <f>IF(AND(VALUE(MONTH(jaar_zip[[#This Row],[Datum]]))=1,VALUE(WEEKNUM(jaar_zip[[#This Row],[Datum]],21))&gt;51),RIGHT(YEAR(jaar_zip[[#This Row],[Datum]])-1,2),RIGHT(YEAR(jaar_zip[[#This Row],[Datum]]),2))&amp;"-"&amp; TEXT(WEEKNUM(jaar_zip[[#This Row],[Datum]],21),"00")</f>
        <v>24-04</v>
      </c>
      <c r="L3929" s="101">
        <f>MONTH(jaar_zip[[#This Row],[Datum]])</f>
        <v>1</v>
      </c>
      <c r="M3929" s="101">
        <f>IF(ISNUMBER(jaar_zip[[#This Row],[etmaaltemperatuur]]),IF(jaar_zip[[#This Row],[etmaaltemperatuur]]&lt;stookgrens,stookgrens-jaar_zip[[#This Row],[etmaaltemperatuur]],0),"")</f>
        <v>7.6</v>
      </c>
      <c r="N3929" s="101">
        <f>IF(ISNUMBER(jaar_zip[[#This Row],[graaddagen]]),IF(OR(MONTH(jaar_zip[[#This Row],[Datum]])=1,MONTH(jaar_zip[[#This Row],[Datum]])=2,MONTH(jaar_zip[[#This Row],[Datum]])=11,MONTH(jaar_zip[[#This Row],[Datum]])=12),1.1,IF(OR(MONTH(jaar_zip[[#This Row],[Datum]])=3,MONTH(jaar_zip[[#This Row],[Datum]])=10),1,0.8))*jaar_zip[[#This Row],[graaddagen]],"")</f>
        <v>8.36</v>
      </c>
      <c r="O3929" s="101">
        <f>IF(ISNUMBER(jaar_zip[[#This Row],[etmaaltemperatuur]]),IF(jaar_zip[[#This Row],[etmaaltemperatuur]]&gt;stookgrens,jaar_zip[[#This Row],[etmaaltemperatuur]]-stookgrens,0),"")</f>
        <v>0</v>
      </c>
    </row>
    <row r="3930" spans="1:15" x14ac:dyDescent="0.3">
      <c r="A3930">
        <v>380</v>
      </c>
      <c r="B3930">
        <v>20240125</v>
      </c>
      <c r="C3930">
        <v>3.4</v>
      </c>
      <c r="D3930">
        <v>7.3</v>
      </c>
      <c r="E3930">
        <v>284</v>
      </c>
      <c r="F3930">
        <v>2</v>
      </c>
      <c r="G3930">
        <v>1028.3</v>
      </c>
      <c r="H3930">
        <v>94</v>
      </c>
      <c r="I3930" s="101" t="s">
        <v>44</v>
      </c>
      <c r="J3930" s="1">
        <f>DATEVALUE(RIGHT(jaar_zip[[#This Row],[YYYYMMDD]],2)&amp;"-"&amp;MID(jaar_zip[[#This Row],[YYYYMMDD]],5,2)&amp;"-"&amp;LEFT(jaar_zip[[#This Row],[YYYYMMDD]],4))</f>
        <v>45316</v>
      </c>
      <c r="K3930" s="101" t="str">
        <f>IF(AND(VALUE(MONTH(jaar_zip[[#This Row],[Datum]]))=1,VALUE(WEEKNUM(jaar_zip[[#This Row],[Datum]],21))&gt;51),RIGHT(YEAR(jaar_zip[[#This Row],[Datum]])-1,2),RIGHT(YEAR(jaar_zip[[#This Row],[Datum]]),2))&amp;"-"&amp; TEXT(WEEKNUM(jaar_zip[[#This Row],[Datum]],21),"00")</f>
        <v>24-04</v>
      </c>
      <c r="L3930" s="101">
        <f>MONTH(jaar_zip[[#This Row],[Datum]])</f>
        <v>1</v>
      </c>
      <c r="M3930" s="101">
        <f>IF(ISNUMBER(jaar_zip[[#This Row],[etmaaltemperatuur]]),IF(jaar_zip[[#This Row],[etmaaltemperatuur]]&lt;stookgrens,stookgrens-jaar_zip[[#This Row],[etmaaltemperatuur]],0),"")</f>
        <v>10.7</v>
      </c>
      <c r="N3930" s="101">
        <f>IF(ISNUMBER(jaar_zip[[#This Row],[graaddagen]]),IF(OR(MONTH(jaar_zip[[#This Row],[Datum]])=1,MONTH(jaar_zip[[#This Row],[Datum]])=2,MONTH(jaar_zip[[#This Row],[Datum]])=11,MONTH(jaar_zip[[#This Row],[Datum]])=12),1.1,IF(OR(MONTH(jaar_zip[[#This Row],[Datum]])=3,MONTH(jaar_zip[[#This Row],[Datum]])=10),1,0.8))*jaar_zip[[#This Row],[graaddagen]],"")</f>
        <v>11.77</v>
      </c>
      <c r="O3930" s="101">
        <f>IF(ISNUMBER(jaar_zip[[#This Row],[etmaaltemperatuur]]),IF(jaar_zip[[#This Row],[etmaaltemperatuur]]&gt;stookgrens,jaar_zip[[#This Row],[etmaaltemperatuur]]-stookgrens,0),"")</f>
        <v>0</v>
      </c>
    </row>
    <row r="3931" spans="1:15" x14ac:dyDescent="0.3">
      <c r="A3931">
        <v>380</v>
      </c>
      <c r="B3931">
        <v>20240126</v>
      </c>
      <c r="C3931">
        <v>5</v>
      </c>
      <c r="D3931">
        <v>7.4</v>
      </c>
      <c r="E3931">
        <v>390</v>
      </c>
      <c r="F3931">
        <v>3.6</v>
      </c>
      <c r="G3931">
        <v>1027.8</v>
      </c>
      <c r="H3931">
        <v>81</v>
      </c>
      <c r="I3931" s="101" t="s">
        <v>44</v>
      </c>
      <c r="J3931" s="1">
        <f>DATEVALUE(RIGHT(jaar_zip[[#This Row],[YYYYMMDD]],2)&amp;"-"&amp;MID(jaar_zip[[#This Row],[YYYYMMDD]],5,2)&amp;"-"&amp;LEFT(jaar_zip[[#This Row],[YYYYMMDD]],4))</f>
        <v>45317</v>
      </c>
      <c r="K3931" s="101" t="str">
        <f>IF(AND(VALUE(MONTH(jaar_zip[[#This Row],[Datum]]))=1,VALUE(WEEKNUM(jaar_zip[[#This Row],[Datum]],21))&gt;51),RIGHT(YEAR(jaar_zip[[#This Row],[Datum]])-1,2),RIGHT(YEAR(jaar_zip[[#This Row],[Datum]]),2))&amp;"-"&amp; TEXT(WEEKNUM(jaar_zip[[#This Row],[Datum]],21),"00")</f>
        <v>24-04</v>
      </c>
      <c r="L3931" s="101">
        <f>MONTH(jaar_zip[[#This Row],[Datum]])</f>
        <v>1</v>
      </c>
      <c r="M3931" s="101">
        <f>IF(ISNUMBER(jaar_zip[[#This Row],[etmaaltemperatuur]]),IF(jaar_zip[[#This Row],[etmaaltemperatuur]]&lt;stookgrens,stookgrens-jaar_zip[[#This Row],[etmaaltemperatuur]],0),"")</f>
        <v>10.6</v>
      </c>
      <c r="N3931" s="101">
        <f>IF(ISNUMBER(jaar_zip[[#This Row],[graaddagen]]),IF(OR(MONTH(jaar_zip[[#This Row],[Datum]])=1,MONTH(jaar_zip[[#This Row],[Datum]])=2,MONTH(jaar_zip[[#This Row],[Datum]])=11,MONTH(jaar_zip[[#This Row],[Datum]])=12),1.1,IF(OR(MONTH(jaar_zip[[#This Row],[Datum]])=3,MONTH(jaar_zip[[#This Row],[Datum]])=10),1,0.8))*jaar_zip[[#This Row],[graaddagen]],"")</f>
        <v>11.66</v>
      </c>
      <c r="O3931" s="101">
        <f>IF(ISNUMBER(jaar_zip[[#This Row],[etmaaltemperatuur]]),IF(jaar_zip[[#This Row],[etmaaltemperatuur]]&gt;stookgrens,jaar_zip[[#This Row],[etmaaltemperatuur]]-stookgrens,0),"")</f>
        <v>0</v>
      </c>
    </row>
    <row r="3932" spans="1:15" x14ac:dyDescent="0.3">
      <c r="A3932">
        <v>380</v>
      </c>
      <c r="B3932">
        <v>20240127</v>
      </c>
      <c r="C3932">
        <v>3</v>
      </c>
      <c r="D3932">
        <v>2.9</v>
      </c>
      <c r="E3932">
        <v>604</v>
      </c>
      <c r="F3932">
        <v>0</v>
      </c>
      <c r="G3932">
        <v>1036</v>
      </c>
      <c r="H3932">
        <v>78</v>
      </c>
      <c r="I3932" s="101" t="s">
        <v>44</v>
      </c>
      <c r="J3932" s="1">
        <f>DATEVALUE(RIGHT(jaar_zip[[#This Row],[YYYYMMDD]],2)&amp;"-"&amp;MID(jaar_zip[[#This Row],[YYYYMMDD]],5,2)&amp;"-"&amp;LEFT(jaar_zip[[#This Row],[YYYYMMDD]],4))</f>
        <v>45318</v>
      </c>
      <c r="K3932" s="101" t="str">
        <f>IF(AND(VALUE(MONTH(jaar_zip[[#This Row],[Datum]]))=1,VALUE(WEEKNUM(jaar_zip[[#This Row],[Datum]],21))&gt;51),RIGHT(YEAR(jaar_zip[[#This Row],[Datum]])-1,2),RIGHT(YEAR(jaar_zip[[#This Row],[Datum]]),2))&amp;"-"&amp; TEXT(WEEKNUM(jaar_zip[[#This Row],[Datum]],21),"00")</f>
        <v>24-04</v>
      </c>
      <c r="L3932" s="101">
        <f>MONTH(jaar_zip[[#This Row],[Datum]])</f>
        <v>1</v>
      </c>
      <c r="M3932" s="101">
        <f>IF(ISNUMBER(jaar_zip[[#This Row],[etmaaltemperatuur]]),IF(jaar_zip[[#This Row],[etmaaltemperatuur]]&lt;stookgrens,stookgrens-jaar_zip[[#This Row],[etmaaltemperatuur]],0),"")</f>
        <v>15.1</v>
      </c>
      <c r="N3932" s="101">
        <f>IF(ISNUMBER(jaar_zip[[#This Row],[graaddagen]]),IF(OR(MONTH(jaar_zip[[#This Row],[Datum]])=1,MONTH(jaar_zip[[#This Row],[Datum]])=2,MONTH(jaar_zip[[#This Row],[Datum]])=11,MONTH(jaar_zip[[#This Row],[Datum]])=12),1.1,IF(OR(MONTH(jaar_zip[[#This Row],[Datum]])=3,MONTH(jaar_zip[[#This Row],[Datum]])=10),1,0.8))*jaar_zip[[#This Row],[graaddagen]],"")</f>
        <v>16.61</v>
      </c>
      <c r="O3932" s="101">
        <f>IF(ISNUMBER(jaar_zip[[#This Row],[etmaaltemperatuur]]),IF(jaar_zip[[#This Row],[etmaaltemperatuur]]&gt;stookgrens,jaar_zip[[#This Row],[etmaaltemperatuur]]-stookgrens,0),"")</f>
        <v>0</v>
      </c>
    </row>
    <row r="3933" spans="1:15" x14ac:dyDescent="0.3">
      <c r="A3933">
        <v>380</v>
      </c>
      <c r="B3933">
        <v>20240128</v>
      </c>
      <c r="C3933">
        <v>2.2000000000000002</v>
      </c>
      <c r="D3933">
        <v>5.3</v>
      </c>
      <c r="E3933">
        <v>671</v>
      </c>
      <c r="F3933">
        <v>0</v>
      </c>
      <c r="G3933">
        <v>1028.2</v>
      </c>
      <c r="H3933">
        <v>61</v>
      </c>
      <c r="I3933" s="101" t="s">
        <v>44</v>
      </c>
      <c r="J3933" s="1">
        <f>DATEVALUE(RIGHT(jaar_zip[[#This Row],[YYYYMMDD]],2)&amp;"-"&amp;MID(jaar_zip[[#This Row],[YYYYMMDD]],5,2)&amp;"-"&amp;LEFT(jaar_zip[[#This Row],[YYYYMMDD]],4))</f>
        <v>45319</v>
      </c>
      <c r="K3933" s="101" t="str">
        <f>IF(AND(VALUE(MONTH(jaar_zip[[#This Row],[Datum]]))=1,VALUE(WEEKNUM(jaar_zip[[#This Row],[Datum]],21))&gt;51),RIGHT(YEAR(jaar_zip[[#This Row],[Datum]])-1,2),RIGHT(YEAR(jaar_zip[[#This Row],[Datum]]),2))&amp;"-"&amp; TEXT(WEEKNUM(jaar_zip[[#This Row],[Datum]],21),"00")</f>
        <v>24-04</v>
      </c>
      <c r="L3933" s="101">
        <f>MONTH(jaar_zip[[#This Row],[Datum]])</f>
        <v>1</v>
      </c>
      <c r="M3933" s="101">
        <f>IF(ISNUMBER(jaar_zip[[#This Row],[etmaaltemperatuur]]),IF(jaar_zip[[#This Row],[etmaaltemperatuur]]&lt;stookgrens,stookgrens-jaar_zip[[#This Row],[etmaaltemperatuur]],0),"")</f>
        <v>12.7</v>
      </c>
      <c r="N3933" s="101">
        <f>IF(ISNUMBER(jaar_zip[[#This Row],[graaddagen]]),IF(OR(MONTH(jaar_zip[[#This Row],[Datum]])=1,MONTH(jaar_zip[[#This Row],[Datum]])=2,MONTH(jaar_zip[[#This Row],[Datum]])=11,MONTH(jaar_zip[[#This Row],[Datum]])=12),1.1,IF(OR(MONTH(jaar_zip[[#This Row],[Datum]])=3,MONTH(jaar_zip[[#This Row],[Datum]])=10),1,0.8))*jaar_zip[[#This Row],[graaddagen]],"")</f>
        <v>13.97</v>
      </c>
      <c r="O3933" s="101">
        <f>IF(ISNUMBER(jaar_zip[[#This Row],[etmaaltemperatuur]]),IF(jaar_zip[[#This Row],[etmaaltemperatuur]]&gt;stookgrens,jaar_zip[[#This Row],[etmaaltemperatuur]]-stookgrens,0),"")</f>
        <v>0</v>
      </c>
    </row>
    <row r="3934" spans="1:15" x14ac:dyDescent="0.3">
      <c r="A3934">
        <v>380</v>
      </c>
      <c r="B3934">
        <v>20240129</v>
      </c>
      <c r="C3934">
        <v>4</v>
      </c>
      <c r="D3934">
        <v>8.6</v>
      </c>
      <c r="E3934">
        <v>546</v>
      </c>
      <c r="F3934">
        <v>0</v>
      </c>
      <c r="G3934">
        <v>1027</v>
      </c>
      <c r="H3934">
        <v>72</v>
      </c>
      <c r="I3934" s="101" t="s">
        <v>44</v>
      </c>
      <c r="J3934" s="1">
        <f>DATEVALUE(RIGHT(jaar_zip[[#This Row],[YYYYMMDD]],2)&amp;"-"&amp;MID(jaar_zip[[#This Row],[YYYYMMDD]],5,2)&amp;"-"&amp;LEFT(jaar_zip[[#This Row],[YYYYMMDD]],4))</f>
        <v>45320</v>
      </c>
      <c r="K3934" s="101" t="str">
        <f>IF(AND(VALUE(MONTH(jaar_zip[[#This Row],[Datum]]))=1,VALUE(WEEKNUM(jaar_zip[[#This Row],[Datum]],21))&gt;51),RIGHT(YEAR(jaar_zip[[#This Row],[Datum]])-1,2),RIGHT(YEAR(jaar_zip[[#This Row],[Datum]]),2))&amp;"-"&amp; TEXT(WEEKNUM(jaar_zip[[#This Row],[Datum]],21),"00")</f>
        <v>24-05</v>
      </c>
      <c r="L3934" s="101">
        <f>MONTH(jaar_zip[[#This Row],[Datum]])</f>
        <v>1</v>
      </c>
      <c r="M3934" s="101">
        <f>IF(ISNUMBER(jaar_zip[[#This Row],[etmaaltemperatuur]]),IF(jaar_zip[[#This Row],[etmaaltemperatuur]]&lt;stookgrens,stookgrens-jaar_zip[[#This Row],[etmaaltemperatuur]],0),"")</f>
        <v>9.4</v>
      </c>
      <c r="N3934" s="101">
        <f>IF(ISNUMBER(jaar_zip[[#This Row],[graaddagen]]),IF(OR(MONTH(jaar_zip[[#This Row],[Datum]])=1,MONTH(jaar_zip[[#This Row],[Datum]])=2,MONTH(jaar_zip[[#This Row],[Datum]])=11,MONTH(jaar_zip[[#This Row],[Datum]])=12),1.1,IF(OR(MONTH(jaar_zip[[#This Row],[Datum]])=3,MONTH(jaar_zip[[#This Row],[Datum]])=10),1,0.8))*jaar_zip[[#This Row],[graaddagen]],"")</f>
        <v>10.340000000000002</v>
      </c>
      <c r="O3934" s="101">
        <f>IF(ISNUMBER(jaar_zip[[#This Row],[etmaaltemperatuur]]),IF(jaar_zip[[#This Row],[etmaaltemperatuur]]&gt;stookgrens,jaar_zip[[#This Row],[etmaaltemperatuur]]-stookgrens,0),"")</f>
        <v>0</v>
      </c>
    </row>
    <row r="3935" spans="1:15" x14ac:dyDescent="0.3">
      <c r="A3935">
        <v>380</v>
      </c>
      <c r="B3935">
        <v>20240130</v>
      </c>
      <c r="C3935">
        <v>4.4000000000000004</v>
      </c>
      <c r="D3935">
        <v>9.1999999999999993</v>
      </c>
      <c r="E3935">
        <v>153</v>
      </c>
      <c r="F3935">
        <v>0</v>
      </c>
      <c r="G3935">
        <v>1029.4000000000001</v>
      </c>
      <c r="H3935">
        <v>79</v>
      </c>
      <c r="I3935" s="101" t="s">
        <v>44</v>
      </c>
      <c r="J3935" s="1">
        <f>DATEVALUE(RIGHT(jaar_zip[[#This Row],[YYYYMMDD]],2)&amp;"-"&amp;MID(jaar_zip[[#This Row],[YYYYMMDD]],5,2)&amp;"-"&amp;LEFT(jaar_zip[[#This Row],[YYYYMMDD]],4))</f>
        <v>45321</v>
      </c>
      <c r="K3935" s="101" t="str">
        <f>IF(AND(VALUE(MONTH(jaar_zip[[#This Row],[Datum]]))=1,VALUE(WEEKNUM(jaar_zip[[#This Row],[Datum]],21))&gt;51),RIGHT(YEAR(jaar_zip[[#This Row],[Datum]])-1,2),RIGHT(YEAR(jaar_zip[[#This Row],[Datum]]),2))&amp;"-"&amp; TEXT(WEEKNUM(jaar_zip[[#This Row],[Datum]],21),"00")</f>
        <v>24-05</v>
      </c>
      <c r="L3935" s="101">
        <f>MONTH(jaar_zip[[#This Row],[Datum]])</f>
        <v>1</v>
      </c>
      <c r="M3935" s="101">
        <f>IF(ISNUMBER(jaar_zip[[#This Row],[etmaaltemperatuur]]),IF(jaar_zip[[#This Row],[etmaaltemperatuur]]&lt;stookgrens,stookgrens-jaar_zip[[#This Row],[etmaaltemperatuur]],0),"")</f>
        <v>8.8000000000000007</v>
      </c>
      <c r="N3935" s="101">
        <f>IF(ISNUMBER(jaar_zip[[#This Row],[graaddagen]]),IF(OR(MONTH(jaar_zip[[#This Row],[Datum]])=1,MONTH(jaar_zip[[#This Row],[Datum]])=2,MONTH(jaar_zip[[#This Row],[Datum]])=11,MONTH(jaar_zip[[#This Row],[Datum]])=12),1.1,IF(OR(MONTH(jaar_zip[[#This Row],[Datum]])=3,MONTH(jaar_zip[[#This Row],[Datum]])=10),1,0.8))*jaar_zip[[#This Row],[graaddagen]],"")</f>
        <v>9.6800000000000015</v>
      </c>
      <c r="O3935" s="101">
        <f>IF(ISNUMBER(jaar_zip[[#This Row],[etmaaltemperatuur]]),IF(jaar_zip[[#This Row],[etmaaltemperatuur]]&gt;stookgrens,jaar_zip[[#This Row],[etmaaltemperatuur]]-stookgrens,0),"")</f>
        <v>0</v>
      </c>
    </row>
    <row r="3936" spans="1:15" x14ac:dyDescent="0.3">
      <c r="A3936">
        <v>380</v>
      </c>
      <c r="B3936">
        <v>20240131</v>
      </c>
      <c r="C3936">
        <v>3.7</v>
      </c>
      <c r="D3936">
        <v>6.3</v>
      </c>
      <c r="E3936">
        <v>165</v>
      </c>
      <c r="F3936">
        <v>0.4</v>
      </c>
      <c r="G3936">
        <v>1032</v>
      </c>
      <c r="H3936">
        <v>82</v>
      </c>
      <c r="I3936" s="101" t="s">
        <v>44</v>
      </c>
      <c r="J3936" s="1">
        <f>DATEVALUE(RIGHT(jaar_zip[[#This Row],[YYYYMMDD]],2)&amp;"-"&amp;MID(jaar_zip[[#This Row],[YYYYMMDD]],5,2)&amp;"-"&amp;LEFT(jaar_zip[[#This Row],[YYYYMMDD]],4))</f>
        <v>45322</v>
      </c>
      <c r="K3936" s="101" t="str">
        <f>IF(AND(VALUE(MONTH(jaar_zip[[#This Row],[Datum]]))=1,VALUE(WEEKNUM(jaar_zip[[#This Row],[Datum]],21))&gt;51),RIGHT(YEAR(jaar_zip[[#This Row],[Datum]])-1,2),RIGHT(YEAR(jaar_zip[[#This Row],[Datum]]),2))&amp;"-"&amp; TEXT(WEEKNUM(jaar_zip[[#This Row],[Datum]],21),"00")</f>
        <v>24-05</v>
      </c>
      <c r="L3936" s="101">
        <f>MONTH(jaar_zip[[#This Row],[Datum]])</f>
        <v>1</v>
      </c>
      <c r="M3936" s="101">
        <f>IF(ISNUMBER(jaar_zip[[#This Row],[etmaaltemperatuur]]),IF(jaar_zip[[#This Row],[etmaaltemperatuur]]&lt;stookgrens,stookgrens-jaar_zip[[#This Row],[etmaaltemperatuur]],0),"")</f>
        <v>11.7</v>
      </c>
      <c r="N3936" s="101">
        <f>IF(ISNUMBER(jaar_zip[[#This Row],[graaddagen]]),IF(OR(MONTH(jaar_zip[[#This Row],[Datum]])=1,MONTH(jaar_zip[[#This Row],[Datum]])=2,MONTH(jaar_zip[[#This Row],[Datum]])=11,MONTH(jaar_zip[[#This Row],[Datum]])=12),1.1,IF(OR(MONTH(jaar_zip[[#This Row],[Datum]])=3,MONTH(jaar_zip[[#This Row],[Datum]])=10),1,0.8))*jaar_zip[[#This Row],[graaddagen]],"")</f>
        <v>12.870000000000001</v>
      </c>
      <c r="O3936" s="101">
        <f>IF(ISNUMBER(jaar_zip[[#This Row],[etmaaltemperatuur]]),IF(jaar_zip[[#This Row],[etmaaltemperatuur]]&gt;stookgrens,jaar_zip[[#This Row],[etmaaltemperatuur]]-stookgrens,0),"")</f>
        <v>0</v>
      </c>
    </row>
    <row r="3937" spans="1:15" x14ac:dyDescent="0.3">
      <c r="A3937">
        <v>380</v>
      </c>
      <c r="B3937">
        <v>20240201</v>
      </c>
      <c r="C3937">
        <v>3</v>
      </c>
      <c r="D3937">
        <v>6.3</v>
      </c>
      <c r="E3937">
        <v>666</v>
      </c>
      <c r="F3937">
        <v>5</v>
      </c>
      <c r="G3937">
        <v>1031.2</v>
      </c>
      <c r="H3937">
        <v>82</v>
      </c>
      <c r="I3937" s="101" t="s">
        <v>44</v>
      </c>
      <c r="J3937" s="1">
        <f>DATEVALUE(RIGHT(jaar_zip[[#This Row],[YYYYMMDD]],2)&amp;"-"&amp;MID(jaar_zip[[#This Row],[YYYYMMDD]],5,2)&amp;"-"&amp;LEFT(jaar_zip[[#This Row],[YYYYMMDD]],4))</f>
        <v>45323</v>
      </c>
      <c r="K3937" s="101" t="str">
        <f>IF(AND(VALUE(MONTH(jaar_zip[[#This Row],[Datum]]))=1,VALUE(WEEKNUM(jaar_zip[[#This Row],[Datum]],21))&gt;51),RIGHT(YEAR(jaar_zip[[#This Row],[Datum]])-1,2),RIGHT(YEAR(jaar_zip[[#This Row],[Datum]]),2))&amp;"-"&amp; TEXT(WEEKNUM(jaar_zip[[#This Row],[Datum]],21),"00")</f>
        <v>24-05</v>
      </c>
      <c r="L3937" s="101">
        <f>MONTH(jaar_zip[[#This Row],[Datum]])</f>
        <v>2</v>
      </c>
      <c r="M3937" s="101">
        <f>IF(ISNUMBER(jaar_zip[[#This Row],[etmaaltemperatuur]]),IF(jaar_zip[[#This Row],[etmaaltemperatuur]]&lt;stookgrens,stookgrens-jaar_zip[[#This Row],[etmaaltemperatuur]],0),"")</f>
        <v>11.7</v>
      </c>
      <c r="N3937" s="101">
        <f>IF(ISNUMBER(jaar_zip[[#This Row],[graaddagen]]),IF(OR(MONTH(jaar_zip[[#This Row],[Datum]])=1,MONTH(jaar_zip[[#This Row],[Datum]])=2,MONTH(jaar_zip[[#This Row],[Datum]])=11,MONTH(jaar_zip[[#This Row],[Datum]])=12),1.1,IF(OR(MONTH(jaar_zip[[#This Row],[Datum]])=3,MONTH(jaar_zip[[#This Row],[Datum]])=10),1,0.8))*jaar_zip[[#This Row],[graaddagen]],"")</f>
        <v>12.870000000000001</v>
      </c>
      <c r="O3937" s="101">
        <f>IF(ISNUMBER(jaar_zip[[#This Row],[etmaaltemperatuur]]),IF(jaar_zip[[#This Row],[etmaaltemperatuur]]&gt;stookgrens,jaar_zip[[#This Row],[etmaaltemperatuur]]-stookgrens,0),"")</f>
        <v>0</v>
      </c>
    </row>
    <row r="3938" spans="1:15" x14ac:dyDescent="0.3">
      <c r="A3938">
        <v>380</v>
      </c>
      <c r="B3938">
        <v>20240202</v>
      </c>
      <c r="C3938">
        <v>6.3</v>
      </c>
      <c r="D3938">
        <v>6.1</v>
      </c>
      <c r="E3938">
        <v>292</v>
      </c>
      <c r="F3938">
        <v>0.2</v>
      </c>
      <c r="G3938">
        <v>1030.2</v>
      </c>
      <c r="H3938">
        <v>86</v>
      </c>
      <c r="I3938" s="101" t="s">
        <v>44</v>
      </c>
      <c r="J3938" s="1">
        <f>DATEVALUE(RIGHT(jaar_zip[[#This Row],[YYYYMMDD]],2)&amp;"-"&amp;MID(jaar_zip[[#This Row],[YYYYMMDD]],5,2)&amp;"-"&amp;LEFT(jaar_zip[[#This Row],[YYYYMMDD]],4))</f>
        <v>45324</v>
      </c>
      <c r="K3938" s="101" t="str">
        <f>IF(AND(VALUE(MONTH(jaar_zip[[#This Row],[Datum]]))=1,VALUE(WEEKNUM(jaar_zip[[#This Row],[Datum]],21))&gt;51),RIGHT(YEAR(jaar_zip[[#This Row],[Datum]])-1,2),RIGHT(YEAR(jaar_zip[[#This Row],[Datum]]),2))&amp;"-"&amp; TEXT(WEEKNUM(jaar_zip[[#This Row],[Datum]],21),"00")</f>
        <v>24-05</v>
      </c>
      <c r="L3938" s="101">
        <f>MONTH(jaar_zip[[#This Row],[Datum]])</f>
        <v>2</v>
      </c>
      <c r="M3938" s="101">
        <f>IF(ISNUMBER(jaar_zip[[#This Row],[etmaaltemperatuur]]),IF(jaar_zip[[#This Row],[etmaaltemperatuur]]&lt;stookgrens,stookgrens-jaar_zip[[#This Row],[etmaaltemperatuur]],0),"")</f>
        <v>11.9</v>
      </c>
      <c r="N3938" s="101">
        <f>IF(ISNUMBER(jaar_zip[[#This Row],[graaddagen]]),IF(OR(MONTH(jaar_zip[[#This Row],[Datum]])=1,MONTH(jaar_zip[[#This Row],[Datum]])=2,MONTH(jaar_zip[[#This Row],[Datum]])=11,MONTH(jaar_zip[[#This Row],[Datum]])=12),1.1,IF(OR(MONTH(jaar_zip[[#This Row],[Datum]])=3,MONTH(jaar_zip[[#This Row],[Datum]])=10),1,0.8))*jaar_zip[[#This Row],[graaddagen]],"")</f>
        <v>13.090000000000002</v>
      </c>
      <c r="O3938" s="101">
        <f>IF(ISNUMBER(jaar_zip[[#This Row],[etmaaltemperatuur]]),IF(jaar_zip[[#This Row],[etmaaltemperatuur]]&gt;stookgrens,jaar_zip[[#This Row],[etmaaltemperatuur]]-stookgrens,0),"")</f>
        <v>0</v>
      </c>
    </row>
    <row r="3939" spans="1:15" x14ac:dyDescent="0.3">
      <c r="A3939">
        <v>380</v>
      </c>
      <c r="B3939">
        <v>20240203</v>
      </c>
      <c r="C3939">
        <v>4.8</v>
      </c>
      <c r="D3939">
        <v>9</v>
      </c>
      <c r="E3939">
        <v>103</v>
      </c>
      <c r="F3939">
        <v>3.5</v>
      </c>
      <c r="G3939">
        <v>1027.4000000000001</v>
      </c>
      <c r="H3939">
        <v>96</v>
      </c>
      <c r="I3939" s="101" t="s">
        <v>44</v>
      </c>
      <c r="J3939" s="1">
        <f>DATEVALUE(RIGHT(jaar_zip[[#This Row],[YYYYMMDD]],2)&amp;"-"&amp;MID(jaar_zip[[#This Row],[YYYYMMDD]],5,2)&amp;"-"&amp;LEFT(jaar_zip[[#This Row],[YYYYMMDD]],4))</f>
        <v>45325</v>
      </c>
      <c r="K3939" s="101" t="str">
        <f>IF(AND(VALUE(MONTH(jaar_zip[[#This Row],[Datum]]))=1,VALUE(WEEKNUM(jaar_zip[[#This Row],[Datum]],21))&gt;51),RIGHT(YEAR(jaar_zip[[#This Row],[Datum]])-1,2),RIGHT(YEAR(jaar_zip[[#This Row],[Datum]]),2))&amp;"-"&amp; TEXT(WEEKNUM(jaar_zip[[#This Row],[Datum]],21),"00")</f>
        <v>24-05</v>
      </c>
      <c r="L3939" s="101">
        <f>MONTH(jaar_zip[[#This Row],[Datum]])</f>
        <v>2</v>
      </c>
      <c r="M3939" s="101">
        <f>IF(ISNUMBER(jaar_zip[[#This Row],[etmaaltemperatuur]]),IF(jaar_zip[[#This Row],[etmaaltemperatuur]]&lt;stookgrens,stookgrens-jaar_zip[[#This Row],[etmaaltemperatuur]],0),"")</f>
        <v>9</v>
      </c>
      <c r="N3939" s="101">
        <f>IF(ISNUMBER(jaar_zip[[#This Row],[graaddagen]]),IF(OR(MONTH(jaar_zip[[#This Row],[Datum]])=1,MONTH(jaar_zip[[#This Row],[Datum]])=2,MONTH(jaar_zip[[#This Row],[Datum]])=11,MONTH(jaar_zip[[#This Row],[Datum]])=12),1.1,IF(OR(MONTH(jaar_zip[[#This Row],[Datum]])=3,MONTH(jaar_zip[[#This Row],[Datum]])=10),1,0.8))*jaar_zip[[#This Row],[graaddagen]],"")</f>
        <v>9.9</v>
      </c>
      <c r="O3939" s="101">
        <f>IF(ISNUMBER(jaar_zip[[#This Row],[etmaaltemperatuur]]),IF(jaar_zip[[#This Row],[etmaaltemperatuur]]&gt;stookgrens,jaar_zip[[#This Row],[etmaaltemperatuur]]-stookgrens,0),"")</f>
        <v>0</v>
      </c>
    </row>
    <row r="3940" spans="1:15" x14ac:dyDescent="0.3">
      <c r="A3940">
        <v>380</v>
      </c>
      <c r="B3940">
        <v>20240204</v>
      </c>
      <c r="C3940">
        <v>5.8</v>
      </c>
      <c r="D3940">
        <v>9.6999999999999993</v>
      </c>
      <c r="E3940">
        <v>94</v>
      </c>
      <c r="F3940">
        <v>5.6</v>
      </c>
      <c r="G3940">
        <v>1024</v>
      </c>
      <c r="H3940">
        <v>95</v>
      </c>
      <c r="I3940" s="101" t="s">
        <v>44</v>
      </c>
      <c r="J3940" s="1">
        <f>DATEVALUE(RIGHT(jaar_zip[[#This Row],[YYYYMMDD]],2)&amp;"-"&amp;MID(jaar_zip[[#This Row],[YYYYMMDD]],5,2)&amp;"-"&amp;LEFT(jaar_zip[[#This Row],[YYYYMMDD]],4))</f>
        <v>45326</v>
      </c>
      <c r="K3940" s="101" t="str">
        <f>IF(AND(VALUE(MONTH(jaar_zip[[#This Row],[Datum]]))=1,VALUE(WEEKNUM(jaar_zip[[#This Row],[Datum]],21))&gt;51),RIGHT(YEAR(jaar_zip[[#This Row],[Datum]])-1,2),RIGHT(YEAR(jaar_zip[[#This Row],[Datum]]),2))&amp;"-"&amp; TEXT(WEEKNUM(jaar_zip[[#This Row],[Datum]],21),"00")</f>
        <v>24-05</v>
      </c>
      <c r="L3940" s="101">
        <f>MONTH(jaar_zip[[#This Row],[Datum]])</f>
        <v>2</v>
      </c>
      <c r="M3940" s="101">
        <f>IF(ISNUMBER(jaar_zip[[#This Row],[etmaaltemperatuur]]),IF(jaar_zip[[#This Row],[etmaaltemperatuur]]&lt;stookgrens,stookgrens-jaar_zip[[#This Row],[etmaaltemperatuur]],0),"")</f>
        <v>8.3000000000000007</v>
      </c>
      <c r="N3940" s="101">
        <f>IF(ISNUMBER(jaar_zip[[#This Row],[graaddagen]]),IF(OR(MONTH(jaar_zip[[#This Row],[Datum]])=1,MONTH(jaar_zip[[#This Row],[Datum]])=2,MONTH(jaar_zip[[#This Row],[Datum]])=11,MONTH(jaar_zip[[#This Row],[Datum]])=12),1.1,IF(OR(MONTH(jaar_zip[[#This Row],[Datum]])=3,MONTH(jaar_zip[[#This Row],[Datum]])=10),1,0.8))*jaar_zip[[#This Row],[graaddagen]],"")</f>
        <v>9.1300000000000008</v>
      </c>
      <c r="O3940" s="101">
        <f>IF(ISNUMBER(jaar_zip[[#This Row],[etmaaltemperatuur]]),IF(jaar_zip[[#This Row],[etmaaltemperatuur]]&gt;stookgrens,jaar_zip[[#This Row],[etmaaltemperatuur]]-stookgrens,0),"")</f>
        <v>0</v>
      </c>
    </row>
    <row r="3941" spans="1:15" x14ac:dyDescent="0.3">
      <c r="A3941">
        <v>380</v>
      </c>
      <c r="B3941">
        <v>20240205</v>
      </c>
      <c r="C3941">
        <v>7.5</v>
      </c>
      <c r="D3941">
        <v>8.9</v>
      </c>
      <c r="E3941">
        <v>255</v>
      </c>
      <c r="F3941">
        <v>0</v>
      </c>
      <c r="G3941">
        <v>1021.1</v>
      </c>
      <c r="H3941">
        <v>81</v>
      </c>
      <c r="I3941" s="101" t="s">
        <v>44</v>
      </c>
      <c r="J3941" s="1">
        <f>DATEVALUE(RIGHT(jaar_zip[[#This Row],[YYYYMMDD]],2)&amp;"-"&amp;MID(jaar_zip[[#This Row],[YYYYMMDD]],5,2)&amp;"-"&amp;LEFT(jaar_zip[[#This Row],[YYYYMMDD]],4))</f>
        <v>45327</v>
      </c>
      <c r="K3941" s="101" t="str">
        <f>IF(AND(VALUE(MONTH(jaar_zip[[#This Row],[Datum]]))=1,VALUE(WEEKNUM(jaar_zip[[#This Row],[Datum]],21))&gt;51),RIGHT(YEAR(jaar_zip[[#This Row],[Datum]])-1,2),RIGHT(YEAR(jaar_zip[[#This Row],[Datum]]),2))&amp;"-"&amp; TEXT(WEEKNUM(jaar_zip[[#This Row],[Datum]],21),"00")</f>
        <v>24-06</v>
      </c>
      <c r="L3941" s="101">
        <f>MONTH(jaar_zip[[#This Row],[Datum]])</f>
        <v>2</v>
      </c>
      <c r="M3941" s="101">
        <f>IF(ISNUMBER(jaar_zip[[#This Row],[etmaaltemperatuur]]),IF(jaar_zip[[#This Row],[etmaaltemperatuur]]&lt;stookgrens,stookgrens-jaar_zip[[#This Row],[etmaaltemperatuur]],0),"")</f>
        <v>9.1</v>
      </c>
      <c r="N3941" s="101">
        <f>IF(ISNUMBER(jaar_zip[[#This Row],[graaddagen]]),IF(OR(MONTH(jaar_zip[[#This Row],[Datum]])=1,MONTH(jaar_zip[[#This Row],[Datum]])=2,MONTH(jaar_zip[[#This Row],[Datum]])=11,MONTH(jaar_zip[[#This Row],[Datum]])=12),1.1,IF(OR(MONTH(jaar_zip[[#This Row],[Datum]])=3,MONTH(jaar_zip[[#This Row],[Datum]])=10),1,0.8))*jaar_zip[[#This Row],[graaddagen]],"")</f>
        <v>10.01</v>
      </c>
      <c r="O3941" s="101">
        <f>IF(ISNUMBER(jaar_zip[[#This Row],[etmaaltemperatuur]]),IF(jaar_zip[[#This Row],[etmaaltemperatuur]]&gt;stookgrens,jaar_zip[[#This Row],[etmaaltemperatuur]]-stookgrens,0),"")</f>
        <v>0</v>
      </c>
    </row>
    <row r="3942" spans="1:15" x14ac:dyDescent="0.3">
      <c r="A3942">
        <v>380</v>
      </c>
      <c r="B3942">
        <v>20240206</v>
      </c>
      <c r="C3942">
        <v>8.6999999999999993</v>
      </c>
      <c r="D3942">
        <v>9.8000000000000007</v>
      </c>
      <c r="E3942">
        <v>109</v>
      </c>
      <c r="F3942">
        <v>0.6</v>
      </c>
      <c r="G3942">
        <v>1012.3</v>
      </c>
      <c r="H3942">
        <v>80</v>
      </c>
      <c r="I3942" s="101" t="s">
        <v>44</v>
      </c>
      <c r="J3942" s="1">
        <f>DATEVALUE(RIGHT(jaar_zip[[#This Row],[YYYYMMDD]],2)&amp;"-"&amp;MID(jaar_zip[[#This Row],[YYYYMMDD]],5,2)&amp;"-"&amp;LEFT(jaar_zip[[#This Row],[YYYYMMDD]],4))</f>
        <v>45328</v>
      </c>
      <c r="K3942" s="101" t="str">
        <f>IF(AND(VALUE(MONTH(jaar_zip[[#This Row],[Datum]]))=1,VALUE(WEEKNUM(jaar_zip[[#This Row],[Datum]],21))&gt;51),RIGHT(YEAR(jaar_zip[[#This Row],[Datum]])-1,2),RIGHT(YEAR(jaar_zip[[#This Row],[Datum]]),2))&amp;"-"&amp; TEXT(WEEKNUM(jaar_zip[[#This Row],[Datum]],21),"00")</f>
        <v>24-06</v>
      </c>
      <c r="L3942" s="101">
        <f>MONTH(jaar_zip[[#This Row],[Datum]])</f>
        <v>2</v>
      </c>
      <c r="M3942" s="101">
        <f>IF(ISNUMBER(jaar_zip[[#This Row],[etmaaltemperatuur]]),IF(jaar_zip[[#This Row],[etmaaltemperatuur]]&lt;stookgrens,stookgrens-jaar_zip[[#This Row],[etmaaltemperatuur]],0),"")</f>
        <v>8.1999999999999993</v>
      </c>
      <c r="N3942" s="101">
        <f>IF(ISNUMBER(jaar_zip[[#This Row],[graaddagen]]),IF(OR(MONTH(jaar_zip[[#This Row],[Datum]])=1,MONTH(jaar_zip[[#This Row],[Datum]])=2,MONTH(jaar_zip[[#This Row],[Datum]])=11,MONTH(jaar_zip[[#This Row],[Datum]])=12),1.1,IF(OR(MONTH(jaar_zip[[#This Row],[Datum]])=3,MONTH(jaar_zip[[#This Row],[Datum]])=10),1,0.8))*jaar_zip[[#This Row],[graaddagen]],"")</f>
        <v>9.02</v>
      </c>
      <c r="O3942" s="101">
        <f>IF(ISNUMBER(jaar_zip[[#This Row],[etmaaltemperatuur]]),IF(jaar_zip[[#This Row],[etmaaltemperatuur]]&gt;stookgrens,jaar_zip[[#This Row],[etmaaltemperatuur]]-stookgrens,0),"")</f>
        <v>0</v>
      </c>
    </row>
    <row r="3943" spans="1:15" x14ac:dyDescent="0.3">
      <c r="A3943">
        <v>380</v>
      </c>
      <c r="B3943">
        <v>20240207</v>
      </c>
      <c r="C3943">
        <v>4.9000000000000004</v>
      </c>
      <c r="D3943">
        <v>4.8</v>
      </c>
      <c r="E3943">
        <v>164</v>
      </c>
      <c r="F3943">
        <v>20.5</v>
      </c>
      <c r="G3943">
        <v>1004.9</v>
      </c>
      <c r="H3943">
        <v>94</v>
      </c>
      <c r="I3943" s="101" t="s">
        <v>44</v>
      </c>
      <c r="J3943" s="1">
        <f>DATEVALUE(RIGHT(jaar_zip[[#This Row],[YYYYMMDD]],2)&amp;"-"&amp;MID(jaar_zip[[#This Row],[YYYYMMDD]],5,2)&amp;"-"&amp;LEFT(jaar_zip[[#This Row],[YYYYMMDD]],4))</f>
        <v>45329</v>
      </c>
      <c r="K3943" s="101" t="str">
        <f>IF(AND(VALUE(MONTH(jaar_zip[[#This Row],[Datum]]))=1,VALUE(WEEKNUM(jaar_zip[[#This Row],[Datum]],21))&gt;51),RIGHT(YEAR(jaar_zip[[#This Row],[Datum]])-1,2),RIGHT(YEAR(jaar_zip[[#This Row],[Datum]]),2))&amp;"-"&amp; TEXT(WEEKNUM(jaar_zip[[#This Row],[Datum]],21),"00")</f>
        <v>24-06</v>
      </c>
      <c r="L3943" s="101">
        <f>MONTH(jaar_zip[[#This Row],[Datum]])</f>
        <v>2</v>
      </c>
      <c r="M3943" s="101">
        <f>IF(ISNUMBER(jaar_zip[[#This Row],[etmaaltemperatuur]]),IF(jaar_zip[[#This Row],[etmaaltemperatuur]]&lt;stookgrens,stookgrens-jaar_zip[[#This Row],[etmaaltemperatuur]],0),"")</f>
        <v>13.2</v>
      </c>
      <c r="N3943" s="101">
        <f>IF(ISNUMBER(jaar_zip[[#This Row],[graaddagen]]),IF(OR(MONTH(jaar_zip[[#This Row],[Datum]])=1,MONTH(jaar_zip[[#This Row],[Datum]])=2,MONTH(jaar_zip[[#This Row],[Datum]])=11,MONTH(jaar_zip[[#This Row],[Datum]])=12),1.1,IF(OR(MONTH(jaar_zip[[#This Row],[Datum]])=3,MONTH(jaar_zip[[#This Row],[Datum]])=10),1,0.8))*jaar_zip[[#This Row],[graaddagen]],"")</f>
        <v>14.52</v>
      </c>
      <c r="O3943" s="101">
        <f>IF(ISNUMBER(jaar_zip[[#This Row],[etmaaltemperatuur]]),IF(jaar_zip[[#This Row],[etmaaltemperatuur]]&gt;stookgrens,jaar_zip[[#This Row],[etmaaltemperatuur]]-stookgrens,0),"")</f>
        <v>0</v>
      </c>
    </row>
    <row r="3944" spans="1:15" x14ac:dyDescent="0.3">
      <c r="A3944">
        <v>380</v>
      </c>
      <c r="B3944">
        <v>20240208</v>
      </c>
      <c r="C3944">
        <v>3.7</v>
      </c>
      <c r="D3944">
        <v>6.9</v>
      </c>
      <c r="E3944">
        <v>136</v>
      </c>
      <c r="F3944">
        <v>13.5</v>
      </c>
      <c r="G3944">
        <v>996.5</v>
      </c>
      <c r="H3944">
        <v>95</v>
      </c>
      <c r="I3944" s="101" t="s">
        <v>44</v>
      </c>
      <c r="J3944" s="1">
        <f>DATEVALUE(RIGHT(jaar_zip[[#This Row],[YYYYMMDD]],2)&amp;"-"&amp;MID(jaar_zip[[#This Row],[YYYYMMDD]],5,2)&amp;"-"&amp;LEFT(jaar_zip[[#This Row],[YYYYMMDD]],4))</f>
        <v>45330</v>
      </c>
      <c r="K3944" s="101" t="str">
        <f>IF(AND(VALUE(MONTH(jaar_zip[[#This Row],[Datum]]))=1,VALUE(WEEKNUM(jaar_zip[[#This Row],[Datum]],21))&gt;51),RIGHT(YEAR(jaar_zip[[#This Row],[Datum]])-1,2),RIGHT(YEAR(jaar_zip[[#This Row],[Datum]]),2))&amp;"-"&amp; TEXT(WEEKNUM(jaar_zip[[#This Row],[Datum]],21),"00")</f>
        <v>24-06</v>
      </c>
      <c r="L3944" s="101">
        <f>MONTH(jaar_zip[[#This Row],[Datum]])</f>
        <v>2</v>
      </c>
      <c r="M3944" s="101">
        <f>IF(ISNUMBER(jaar_zip[[#This Row],[etmaaltemperatuur]]),IF(jaar_zip[[#This Row],[etmaaltemperatuur]]&lt;stookgrens,stookgrens-jaar_zip[[#This Row],[etmaaltemperatuur]],0),"")</f>
        <v>11.1</v>
      </c>
      <c r="N3944" s="101">
        <f>IF(ISNUMBER(jaar_zip[[#This Row],[graaddagen]]),IF(OR(MONTH(jaar_zip[[#This Row],[Datum]])=1,MONTH(jaar_zip[[#This Row],[Datum]])=2,MONTH(jaar_zip[[#This Row],[Datum]])=11,MONTH(jaar_zip[[#This Row],[Datum]])=12),1.1,IF(OR(MONTH(jaar_zip[[#This Row],[Datum]])=3,MONTH(jaar_zip[[#This Row],[Datum]])=10),1,0.8))*jaar_zip[[#This Row],[graaddagen]],"")</f>
        <v>12.21</v>
      </c>
      <c r="O3944" s="101">
        <f>IF(ISNUMBER(jaar_zip[[#This Row],[etmaaltemperatuur]]),IF(jaar_zip[[#This Row],[etmaaltemperatuur]]&gt;stookgrens,jaar_zip[[#This Row],[etmaaltemperatuur]]-stookgrens,0),"")</f>
        <v>0</v>
      </c>
    </row>
    <row r="3945" spans="1:15" x14ac:dyDescent="0.3">
      <c r="A3945">
        <v>380</v>
      </c>
      <c r="B3945">
        <v>20240209</v>
      </c>
      <c r="C3945">
        <v>6</v>
      </c>
      <c r="D3945">
        <v>10.9</v>
      </c>
      <c r="E3945">
        <v>355</v>
      </c>
      <c r="F3945">
        <v>5</v>
      </c>
      <c r="G3945">
        <v>985.9</v>
      </c>
      <c r="H3945">
        <v>84</v>
      </c>
      <c r="I3945" s="101" t="s">
        <v>44</v>
      </c>
      <c r="J3945" s="1">
        <f>DATEVALUE(RIGHT(jaar_zip[[#This Row],[YYYYMMDD]],2)&amp;"-"&amp;MID(jaar_zip[[#This Row],[YYYYMMDD]],5,2)&amp;"-"&amp;LEFT(jaar_zip[[#This Row],[YYYYMMDD]],4))</f>
        <v>45331</v>
      </c>
      <c r="K3945" s="101" t="str">
        <f>IF(AND(VALUE(MONTH(jaar_zip[[#This Row],[Datum]]))=1,VALUE(WEEKNUM(jaar_zip[[#This Row],[Datum]],21))&gt;51),RIGHT(YEAR(jaar_zip[[#This Row],[Datum]])-1,2),RIGHT(YEAR(jaar_zip[[#This Row],[Datum]]),2))&amp;"-"&amp; TEXT(WEEKNUM(jaar_zip[[#This Row],[Datum]],21),"00")</f>
        <v>24-06</v>
      </c>
      <c r="L3945" s="101">
        <f>MONTH(jaar_zip[[#This Row],[Datum]])</f>
        <v>2</v>
      </c>
      <c r="M3945" s="101">
        <f>IF(ISNUMBER(jaar_zip[[#This Row],[etmaaltemperatuur]]),IF(jaar_zip[[#This Row],[etmaaltemperatuur]]&lt;stookgrens,stookgrens-jaar_zip[[#This Row],[etmaaltemperatuur]],0),"")</f>
        <v>7.1</v>
      </c>
      <c r="N3945" s="101">
        <f>IF(ISNUMBER(jaar_zip[[#This Row],[graaddagen]]),IF(OR(MONTH(jaar_zip[[#This Row],[Datum]])=1,MONTH(jaar_zip[[#This Row],[Datum]])=2,MONTH(jaar_zip[[#This Row],[Datum]])=11,MONTH(jaar_zip[[#This Row],[Datum]])=12),1.1,IF(OR(MONTH(jaar_zip[[#This Row],[Datum]])=3,MONTH(jaar_zip[[#This Row],[Datum]])=10),1,0.8))*jaar_zip[[#This Row],[graaddagen]],"")</f>
        <v>7.8100000000000005</v>
      </c>
      <c r="O3945" s="101">
        <f>IF(ISNUMBER(jaar_zip[[#This Row],[etmaaltemperatuur]]),IF(jaar_zip[[#This Row],[etmaaltemperatuur]]&gt;stookgrens,jaar_zip[[#This Row],[etmaaltemperatuur]]-stookgrens,0),"")</f>
        <v>0</v>
      </c>
    </row>
    <row r="3946" spans="1:15" x14ac:dyDescent="0.3">
      <c r="A3946">
        <v>380</v>
      </c>
      <c r="B3946">
        <v>20240210</v>
      </c>
      <c r="C3946">
        <v>2.6</v>
      </c>
      <c r="D3946">
        <v>10.5</v>
      </c>
      <c r="E3946">
        <v>470</v>
      </c>
      <c r="F3946">
        <v>1.6</v>
      </c>
      <c r="G3946">
        <v>986.4</v>
      </c>
      <c r="H3946">
        <v>87</v>
      </c>
      <c r="I3946" s="101" t="s">
        <v>44</v>
      </c>
      <c r="J3946" s="1">
        <f>DATEVALUE(RIGHT(jaar_zip[[#This Row],[YYYYMMDD]],2)&amp;"-"&amp;MID(jaar_zip[[#This Row],[YYYYMMDD]],5,2)&amp;"-"&amp;LEFT(jaar_zip[[#This Row],[YYYYMMDD]],4))</f>
        <v>45332</v>
      </c>
      <c r="K3946" s="101" t="str">
        <f>IF(AND(VALUE(MONTH(jaar_zip[[#This Row],[Datum]]))=1,VALUE(WEEKNUM(jaar_zip[[#This Row],[Datum]],21))&gt;51),RIGHT(YEAR(jaar_zip[[#This Row],[Datum]])-1,2),RIGHT(YEAR(jaar_zip[[#This Row],[Datum]]),2))&amp;"-"&amp; TEXT(WEEKNUM(jaar_zip[[#This Row],[Datum]],21),"00")</f>
        <v>24-06</v>
      </c>
      <c r="L3946" s="101">
        <f>MONTH(jaar_zip[[#This Row],[Datum]])</f>
        <v>2</v>
      </c>
      <c r="M3946" s="101">
        <f>IF(ISNUMBER(jaar_zip[[#This Row],[etmaaltemperatuur]]),IF(jaar_zip[[#This Row],[etmaaltemperatuur]]&lt;stookgrens,stookgrens-jaar_zip[[#This Row],[etmaaltemperatuur]],0),"")</f>
        <v>7.5</v>
      </c>
      <c r="N3946" s="101">
        <f>IF(ISNUMBER(jaar_zip[[#This Row],[graaddagen]]),IF(OR(MONTH(jaar_zip[[#This Row],[Datum]])=1,MONTH(jaar_zip[[#This Row],[Datum]])=2,MONTH(jaar_zip[[#This Row],[Datum]])=11,MONTH(jaar_zip[[#This Row],[Datum]])=12),1.1,IF(OR(MONTH(jaar_zip[[#This Row],[Datum]])=3,MONTH(jaar_zip[[#This Row],[Datum]])=10),1,0.8))*jaar_zip[[#This Row],[graaddagen]],"")</f>
        <v>8.25</v>
      </c>
      <c r="O3946" s="101">
        <f>IF(ISNUMBER(jaar_zip[[#This Row],[etmaaltemperatuur]]),IF(jaar_zip[[#This Row],[etmaaltemperatuur]]&gt;stookgrens,jaar_zip[[#This Row],[etmaaltemperatuur]]-stookgrens,0),"")</f>
        <v>0</v>
      </c>
    </row>
    <row r="3947" spans="1:15" x14ac:dyDescent="0.3">
      <c r="A3947">
        <v>380</v>
      </c>
      <c r="B3947">
        <v>20240211</v>
      </c>
      <c r="C3947">
        <v>3.5</v>
      </c>
      <c r="D3947">
        <v>8.4</v>
      </c>
      <c r="E3947">
        <v>295</v>
      </c>
      <c r="F3947">
        <v>1</v>
      </c>
      <c r="G3947">
        <v>991.8</v>
      </c>
      <c r="H3947">
        <v>89</v>
      </c>
      <c r="I3947" s="101" t="s">
        <v>44</v>
      </c>
      <c r="J3947" s="1">
        <f>DATEVALUE(RIGHT(jaar_zip[[#This Row],[YYYYMMDD]],2)&amp;"-"&amp;MID(jaar_zip[[#This Row],[YYYYMMDD]],5,2)&amp;"-"&amp;LEFT(jaar_zip[[#This Row],[YYYYMMDD]],4))</f>
        <v>45333</v>
      </c>
      <c r="K3947" s="101" t="str">
        <f>IF(AND(VALUE(MONTH(jaar_zip[[#This Row],[Datum]]))=1,VALUE(WEEKNUM(jaar_zip[[#This Row],[Datum]],21))&gt;51),RIGHT(YEAR(jaar_zip[[#This Row],[Datum]])-1,2),RIGHT(YEAR(jaar_zip[[#This Row],[Datum]]),2))&amp;"-"&amp; TEXT(WEEKNUM(jaar_zip[[#This Row],[Datum]],21),"00")</f>
        <v>24-06</v>
      </c>
      <c r="L3947" s="101">
        <f>MONTH(jaar_zip[[#This Row],[Datum]])</f>
        <v>2</v>
      </c>
      <c r="M3947" s="101">
        <f>IF(ISNUMBER(jaar_zip[[#This Row],[etmaaltemperatuur]]),IF(jaar_zip[[#This Row],[etmaaltemperatuur]]&lt;stookgrens,stookgrens-jaar_zip[[#This Row],[etmaaltemperatuur]],0),"")</f>
        <v>9.6</v>
      </c>
      <c r="N3947" s="101">
        <f>IF(ISNUMBER(jaar_zip[[#This Row],[graaddagen]]),IF(OR(MONTH(jaar_zip[[#This Row],[Datum]])=1,MONTH(jaar_zip[[#This Row],[Datum]])=2,MONTH(jaar_zip[[#This Row],[Datum]])=11,MONTH(jaar_zip[[#This Row],[Datum]])=12),1.1,IF(OR(MONTH(jaar_zip[[#This Row],[Datum]])=3,MONTH(jaar_zip[[#This Row],[Datum]])=10),1,0.8))*jaar_zip[[#This Row],[graaddagen]],"")</f>
        <v>10.56</v>
      </c>
      <c r="O3947" s="101">
        <f>IF(ISNUMBER(jaar_zip[[#This Row],[etmaaltemperatuur]]),IF(jaar_zip[[#This Row],[etmaaltemperatuur]]&gt;stookgrens,jaar_zip[[#This Row],[etmaaltemperatuur]]-stookgrens,0),"")</f>
        <v>0</v>
      </c>
    </row>
    <row r="3948" spans="1:15" x14ac:dyDescent="0.3">
      <c r="A3948">
        <v>380</v>
      </c>
      <c r="B3948">
        <v>20240212</v>
      </c>
      <c r="C3948">
        <v>3.2</v>
      </c>
      <c r="D3948">
        <v>6.7</v>
      </c>
      <c r="E3948">
        <v>603</v>
      </c>
      <c r="F3948">
        <v>-0.1</v>
      </c>
      <c r="G3948">
        <v>1006.3</v>
      </c>
      <c r="H3948">
        <v>84</v>
      </c>
      <c r="I3948" s="101" t="s">
        <v>44</v>
      </c>
      <c r="J3948" s="1">
        <f>DATEVALUE(RIGHT(jaar_zip[[#This Row],[YYYYMMDD]],2)&amp;"-"&amp;MID(jaar_zip[[#This Row],[YYYYMMDD]],5,2)&amp;"-"&amp;LEFT(jaar_zip[[#This Row],[YYYYMMDD]],4))</f>
        <v>45334</v>
      </c>
      <c r="K3948" s="101" t="str">
        <f>IF(AND(VALUE(MONTH(jaar_zip[[#This Row],[Datum]]))=1,VALUE(WEEKNUM(jaar_zip[[#This Row],[Datum]],21))&gt;51),RIGHT(YEAR(jaar_zip[[#This Row],[Datum]])-1,2),RIGHT(YEAR(jaar_zip[[#This Row],[Datum]]),2))&amp;"-"&amp; TEXT(WEEKNUM(jaar_zip[[#This Row],[Datum]],21),"00")</f>
        <v>24-07</v>
      </c>
      <c r="L3948" s="101">
        <f>MONTH(jaar_zip[[#This Row],[Datum]])</f>
        <v>2</v>
      </c>
      <c r="M3948" s="101">
        <f>IF(ISNUMBER(jaar_zip[[#This Row],[etmaaltemperatuur]]),IF(jaar_zip[[#This Row],[etmaaltemperatuur]]&lt;stookgrens,stookgrens-jaar_zip[[#This Row],[etmaaltemperatuur]],0),"")</f>
        <v>11.3</v>
      </c>
      <c r="N3948" s="101">
        <f>IF(ISNUMBER(jaar_zip[[#This Row],[graaddagen]]),IF(OR(MONTH(jaar_zip[[#This Row],[Datum]])=1,MONTH(jaar_zip[[#This Row],[Datum]])=2,MONTH(jaar_zip[[#This Row],[Datum]])=11,MONTH(jaar_zip[[#This Row],[Datum]])=12),1.1,IF(OR(MONTH(jaar_zip[[#This Row],[Datum]])=3,MONTH(jaar_zip[[#This Row],[Datum]])=10),1,0.8))*jaar_zip[[#This Row],[graaddagen]],"")</f>
        <v>12.430000000000001</v>
      </c>
      <c r="O3948" s="101">
        <f>IF(ISNUMBER(jaar_zip[[#This Row],[etmaaltemperatuur]]),IF(jaar_zip[[#This Row],[etmaaltemperatuur]]&gt;stookgrens,jaar_zip[[#This Row],[etmaaltemperatuur]]-stookgrens,0),"")</f>
        <v>0</v>
      </c>
    </row>
    <row r="3949" spans="1:15" x14ac:dyDescent="0.3">
      <c r="A3949">
        <v>380</v>
      </c>
      <c r="B3949">
        <v>20240213</v>
      </c>
      <c r="C3949">
        <v>5.0999999999999996</v>
      </c>
      <c r="D3949">
        <v>6.3</v>
      </c>
      <c r="E3949">
        <v>696</v>
      </c>
      <c r="F3949">
        <v>0.2</v>
      </c>
      <c r="G3949">
        <v>1017.4</v>
      </c>
      <c r="H3949">
        <v>81</v>
      </c>
      <c r="I3949" s="101" t="s">
        <v>44</v>
      </c>
      <c r="J3949" s="1">
        <f>DATEVALUE(RIGHT(jaar_zip[[#This Row],[YYYYMMDD]],2)&amp;"-"&amp;MID(jaar_zip[[#This Row],[YYYYMMDD]],5,2)&amp;"-"&amp;LEFT(jaar_zip[[#This Row],[YYYYMMDD]],4))</f>
        <v>45335</v>
      </c>
      <c r="K3949" s="101" t="str">
        <f>IF(AND(VALUE(MONTH(jaar_zip[[#This Row],[Datum]]))=1,VALUE(WEEKNUM(jaar_zip[[#This Row],[Datum]],21))&gt;51),RIGHT(YEAR(jaar_zip[[#This Row],[Datum]])-1,2),RIGHT(YEAR(jaar_zip[[#This Row],[Datum]]),2))&amp;"-"&amp; TEXT(WEEKNUM(jaar_zip[[#This Row],[Datum]],21),"00")</f>
        <v>24-07</v>
      </c>
      <c r="L3949" s="101">
        <f>MONTH(jaar_zip[[#This Row],[Datum]])</f>
        <v>2</v>
      </c>
      <c r="M3949" s="101">
        <f>IF(ISNUMBER(jaar_zip[[#This Row],[etmaaltemperatuur]]),IF(jaar_zip[[#This Row],[etmaaltemperatuur]]&lt;stookgrens,stookgrens-jaar_zip[[#This Row],[etmaaltemperatuur]],0),"")</f>
        <v>11.7</v>
      </c>
      <c r="N3949" s="101">
        <f>IF(ISNUMBER(jaar_zip[[#This Row],[graaddagen]]),IF(OR(MONTH(jaar_zip[[#This Row],[Datum]])=1,MONTH(jaar_zip[[#This Row],[Datum]])=2,MONTH(jaar_zip[[#This Row],[Datum]])=11,MONTH(jaar_zip[[#This Row],[Datum]])=12),1.1,IF(OR(MONTH(jaar_zip[[#This Row],[Datum]])=3,MONTH(jaar_zip[[#This Row],[Datum]])=10),1,0.8))*jaar_zip[[#This Row],[graaddagen]],"")</f>
        <v>12.870000000000001</v>
      </c>
      <c r="O3949" s="101">
        <f>IF(ISNUMBER(jaar_zip[[#This Row],[etmaaltemperatuur]]),IF(jaar_zip[[#This Row],[etmaaltemperatuur]]&gt;stookgrens,jaar_zip[[#This Row],[etmaaltemperatuur]]-stookgrens,0),"")</f>
        <v>0</v>
      </c>
    </row>
    <row r="3950" spans="1:15" x14ac:dyDescent="0.3">
      <c r="A3950">
        <v>380</v>
      </c>
      <c r="B3950">
        <v>20240214</v>
      </c>
      <c r="C3950">
        <v>5.8</v>
      </c>
      <c r="D3950">
        <v>10.199999999999999</v>
      </c>
      <c r="E3950">
        <v>179</v>
      </c>
      <c r="F3950">
        <v>4.2</v>
      </c>
      <c r="G3950">
        <v>1017.5</v>
      </c>
      <c r="H3950">
        <v>92</v>
      </c>
      <c r="I3950" s="101" t="s">
        <v>44</v>
      </c>
      <c r="J3950" s="1">
        <f>DATEVALUE(RIGHT(jaar_zip[[#This Row],[YYYYMMDD]],2)&amp;"-"&amp;MID(jaar_zip[[#This Row],[YYYYMMDD]],5,2)&amp;"-"&amp;LEFT(jaar_zip[[#This Row],[YYYYMMDD]],4))</f>
        <v>45336</v>
      </c>
      <c r="K3950" s="101" t="str">
        <f>IF(AND(VALUE(MONTH(jaar_zip[[#This Row],[Datum]]))=1,VALUE(WEEKNUM(jaar_zip[[#This Row],[Datum]],21))&gt;51),RIGHT(YEAR(jaar_zip[[#This Row],[Datum]])-1,2),RIGHT(YEAR(jaar_zip[[#This Row],[Datum]]),2))&amp;"-"&amp; TEXT(WEEKNUM(jaar_zip[[#This Row],[Datum]],21),"00")</f>
        <v>24-07</v>
      </c>
      <c r="L3950" s="101">
        <f>MONTH(jaar_zip[[#This Row],[Datum]])</f>
        <v>2</v>
      </c>
      <c r="M3950" s="101">
        <f>IF(ISNUMBER(jaar_zip[[#This Row],[etmaaltemperatuur]]),IF(jaar_zip[[#This Row],[etmaaltemperatuur]]&lt;stookgrens,stookgrens-jaar_zip[[#This Row],[etmaaltemperatuur]],0),"")</f>
        <v>7.8000000000000007</v>
      </c>
      <c r="N3950" s="101">
        <f>IF(ISNUMBER(jaar_zip[[#This Row],[graaddagen]]),IF(OR(MONTH(jaar_zip[[#This Row],[Datum]])=1,MONTH(jaar_zip[[#This Row],[Datum]])=2,MONTH(jaar_zip[[#This Row],[Datum]])=11,MONTH(jaar_zip[[#This Row],[Datum]])=12),1.1,IF(OR(MONTH(jaar_zip[[#This Row],[Datum]])=3,MONTH(jaar_zip[[#This Row],[Datum]])=10),1,0.8))*jaar_zip[[#This Row],[graaddagen]],"")</f>
        <v>8.5800000000000018</v>
      </c>
      <c r="O3950" s="101">
        <f>IF(ISNUMBER(jaar_zip[[#This Row],[etmaaltemperatuur]]),IF(jaar_zip[[#This Row],[etmaaltemperatuur]]&gt;stookgrens,jaar_zip[[#This Row],[etmaaltemperatuur]]-stookgrens,0),"")</f>
        <v>0</v>
      </c>
    </row>
    <row r="3951" spans="1:15" x14ac:dyDescent="0.3">
      <c r="A3951">
        <v>380</v>
      </c>
      <c r="B3951">
        <v>20240215</v>
      </c>
      <c r="C3951">
        <v>4.4000000000000004</v>
      </c>
      <c r="D3951">
        <v>13.2</v>
      </c>
      <c r="E3951">
        <v>488</v>
      </c>
      <c r="F3951">
        <v>0.1</v>
      </c>
      <c r="G3951">
        <v>1014.1</v>
      </c>
      <c r="H3951">
        <v>74</v>
      </c>
      <c r="I3951" s="101" t="s">
        <v>44</v>
      </c>
      <c r="J3951" s="1">
        <f>DATEVALUE(RIGHT(jaar_zip[[#This Row],[YYYYMMDD]],2)&amp;"-"&amp;MID(jaar_zip[[#This Row],[YYYYMMDD]],5,2)&amp;"-"&amp;LEFT(jaar_zip[[#This Row],[YYYYMMDD]],4))</f>
        <v>45337</v>
      </c>
      <c r="K3951" s="101" t="str">
        <f>IF(AND(VALUE(MONTH(jaar_zip[[#This Row],[Datum]]))=1,VALUE(WEEKNUM(jaar_zip[[#This Row],[Datum]],21))&gt;51),RIGHT(YEAR(jaar_zip[[#This Row],[Datum]])-1,2),RIGHT(YEAR(jaar_zip[[#This Row],[Datum]]),2))&amp;"-"&amp; TEXT(WEEKNUM(jaar_zip[[#This Row],[Datum]],21),"00")</f>
        <v>24-07</v>
      </c>
      <c r="L3951" s="101">
        <f>MONTH(jaar_zip[[#This Row],[Datum]])</f>
        <v>2</v>
      </c>
      <c r="M3951" s="101">
        <f>IF(ISNUMBER(jaar_zip[[#This Row],[etmaaltemperatuur]]),IF(jaar_zip[[#This Row],[etmaaltemperatuur]]&lt;stookgrens,stookgrens-jaar_zip[[#This Row],[etmaaltemperatuur]],0),"")</f>
        <v>4.8000000000000007</v>
      </c>
      <c r="N3951" s="101">
        <f>IF(ISNUMBER(jaar_zip[[#This Row],[graaddagen]]),IF(OR(MONTH(jaar_zip[[#This Row],[Datum]])=1,MONTH(jaar_zip[[#This Row],[Datum]])=2,MONTH(jaar_zip[[#This Row],[Datum]])=11,MONTH(jaar_zip[[#This Row],[Datum]])=12),1.1,IF(OR(MONTH(jaar_zip[[#This Row],[Datum]])=3,MONTH(jaar_zip[[#This Row],[Datum]])=10),1,0.8))*jaar_zip[[#This Row],[graaddagen]],"")</f>
        <v>5.2800000000000011</v>
      </c>
      <c r="O3951" s="101">
        <f>IF(ISNUMBER(jaar_zip[[#This Row],[etmaaltemperatuur]]),IF(jaar_zip[[#This Row],[etmaaltemperatuur]]&gt;stookgrens,jaar_zip[[#This Row],[etmaaltemperatuur]]-stookgrens,0),"")</f>
        <v>0</v>
      </c>
    </row>
    <row r="3952" spans="1:15" x14ac:dyDescent="0.3">
      <c r="A3952">
        <v>380</v>
      </c>
      <c r="B3952">
        <v>20240216</v>
      </c>
      <c r="C3952">
        <v>4</v>
      </c>
      <c r="D3952">
        <v>12.1</v>
      </c>
      <c r="E3952">
        <v>124</v>
      </c>
      <c r="F3952">
        <v>1.3</v>
      </c>
      <c r="G3952">
        <v>1015.9</v>
      </c>
      <c r="H3952">
        <v>84</v>
      </c>
      <c r="I3952" s="101" t="s">
        <v>44</v>
      </c>
      <c r="J3952" s="1">
        <f>DATEVALUE(RIGHT(jaar_zip[[#This Row],[YYYYMMDD]],2)&amp;"-"&amp;MID(jaar_zip[[#This Row],[YYYYMMDD]],5,2)&amp;"-"&amp;LEFT(jaar_zip[[#This Row],[YYYYMMDD]],4))</f>
        <v>45338</v>
      </c>
      <c r="K3952" s="101" t="str">
        <f>IF(AND(VALUE(MONTH(jaar_zip[[#This Row],[Datum]]))=1,VALUE(WEEKNUM(jaar_zip[[#This Row],[Datum]],21))&gt;51),RIGHT(YEAR(jaar_zip[[#This Row],[Datum]])-1,2),RIGHT(YEAR(jaar_zip[[#This Row],[Datum]]),2))&amp;"-"&amp; TEXT(WEEKNUM(jaar_zip[[#This Row],[Datum]],21),"00")</f>
        <v>24-07</v>
      </c>
      <c r="L3952" s="101">
        <f>MONTH(jaar_zip[[#This Row],[Datum]])</f>
        <v>2</v>
      </c>
      <c r="M3952" s="101">
        <f>IF(ISNUMBER(jaar_zip[[#This Row],[etmaaltemperatuur]]),IF(jaar_zip[[#This Row],[etmaaltemperatuur]]&lt;stookgrens,stookgrens-jaar_zip[[#This Row],[etmaaltemperatuur]],0),"")</f>
        <v>5.9</v>
      </c>
      <c r="N3952" s="101">
        <f>IF(ISNUMBER(jaar_zip[[#This Row],[graaddagen]]),IF(OR(MONTH(jaar_zip[[#This Row],[Datum]])=1,MONTH(jaar_zip[[#This Row],[Datum]])=2,MONTH(jaar_zip[[#This Row],[Datum]])=11,MONTH(jaar_zip[[#This Row],[Datum]])=12),1.1,IF(OR(MONTH(jaar_zip[[#This Row],[Datum]])=3,MONTH(jaar_zip[[#This Row],[Datum]])=10),1,0.8))*jaar_zip[[#This Row],[graaddagen]],"")</f>
        <v>6.4900000000000011</v>
      </c>
      <c r="O3952" s="101">
        <f>IF(ISNUMBER(jaar_zip[[#This Row],[etmaaltemperatuur]]),IF(jaar_zip[[#This Row],[etmaaltemperatuur]]&gt;stookgrens,jaar_zip[[#This Row],[etmaaltemperatuur]]-stookgrens,0),"")</f>
        <v>0</v>
      </c>
    </row>
    <row r="3953" spans="1:15" x14ac:dyDescent="0.3">
      <c r="A3953">
        <v>380</v>
      </c>
      <c r="B3953">
        <v>20240217</v>
      </c>
      <c r="C3953">
        <v>3.3</v>
      </c>
      <c r="D3953">
        <v>9.6999999999999993</v>
      </c>
      <c r="E3953">
        <v>497</v>
      </c>
      <c r="F3953">
        <v>0</v>
      </c>
      <c r="G3953">
        <v>1031.4000000000001</v>
      </c>
      <c r="H3953">
        <v>83</v>
      </c>
      <c r="I3953" s="101" t="s">
        <v>44</v>
      </c>
      <c r="J3953" s="1">
        <f>DATEVALUE(RIGHT(jaar_zip[[#This Row],[YYYYMMDD]],2)&amp;"-"&amp;MID(jaar_zip[[#This Row],[YYYYMMDD]],5,2)&amp;"-"&amp;LEFT(jaar_zip[[#This Row],[YYYYMMDD]],4))</f>
        <v>45339</v>
      </c>
      <c r="K3953" s="101" t="str">
        <f>IF(AND(VALUE(MONTH(jaar_zip[[#This Row],[Datum]]))=1,VALUE(WEEKNUM(jaar_zip[[#This Row],[Datum]],21))&gt;51),RIGHT(YEAR(jaar_zip[[#This Row],[Datum]])-1,2),RIGHT(YEAR(jaar_zip[[#This Row],[Datum]]),2))&amp;"-"&amp; TEXT(WEEKNUM(jaar_zip[[#This Row],[Datum]],21),"00")</f>
        <v>24-07</v>
      </c>
      <c r="L3953" s="101">
        <f>MONTH(jaar_zip[[#This Row],[Datum]])</f>
        <v>2</v>
      </c>
      <c r="M3953" s="101">
        <f>IF(ISNUMBER(jaar_zip[[#This Row],[etmaaltemperatuur]]),IF(jaar_zip[[#This Row],[etmaaltemperatuur]]&lt;stookgrens,stookgrens-jaar_zip[[#This Row],[etmaaltemperatuur]],0),"")</f>
        <v>8.3000000000000007</v>
      </c>
      <c r="N3953" s="101">
        <f>IF(ISNUMBER(jaar_zip[[#This Row],[graaddagen]]),IF(OR(MONTH(jaar_zip[[#This Row],[Datum]])=1,MONTH(jaar_zip[[#This Row],[Datum]])=2,MONTH(jaar_zip[[#This Row],[Datum]])=11,MONTH(jaar_zip[[#This Row],[Datum]])=12),1.1,IF(OR(MONTH(jaar_zip[[#This Row],[Datum]])=3,MONTH(jaar_zip[[#This Row],[Datum]])=10),1,0.8))*jaar_zip[[#This Row],[graaddagen]],"")</f>
        <v>9.1300000000000008</v>
      </c>
      <c r="O3953" s="101">
        <f>IF(ISNUMBER(jaar_zip[[#This Row],[etmaaltemperatuur]]),IF(jaar_zip[[#This Row],[etmaaltemperatuur]]&gt;stookgrens,jaar_zip[[#This Row],[etmaaltemperatuur]]-stookgrens,0),"")</f>
        <v>0</v>
      </c>
    </row>
    <row r="3954" spans="1:15" x14ac:dyDescent="0.3">
      <c r="A3954">
        <v>380</v>
      </c>
      <c r="B3954">
        <v>20240218</v>
      </c>
      <c r="C3954">
        <v>5.8</v>
      </c>
      <c r="D3954">
        <v>8.6</v>
      </c>
      <c r="E3954">
        <v>196</v>
      </c>
      <c r="F3954">
        <v>2.9</v>
      </c>
      <c r="G3954">
        <v>1026.8</v>
      </c>
      <c r="H3954">
        <v>85</v>
      </c>
      <c r="I3954" s="101" t="s">
        <v>44</v>
      </c>
      <c r="J3954" s="1">
        <f>DATEVALUE(RIGHT(jaar_zip[[#This Row],[YYYYMMDD]],2)&amp;"-"&amp;MID(jaar_zip[[#This Row],[YYYYMMDD]],5,2)&amp;"-"&amp;LEFT(jaar_zip[[#This Row],[YYYYMMDD]],4))</f>
        <v>45340</v>
      </c>
      <c r="K3954" s="101" t="str">
        <f>IF(AND(VALUE(MONTH(jaar_zip[[#This Row],[Datum]]))=1,VALUE(WEEKNUM(jaar_zip[[#This Row],[Datum]],21))&gt;51),RIGHT(YEAR(jaar_zip[[#This Row],[Datum]])-1,2),RIGHT(YEAR(jaar_zip[[#This Row],[Datum]]),2))&amp;"-"&amp; TEXT(WEEKNUM(jaar_zip[[#This Row],[Datum]],21),"00")</f>
        <v>24-07</v>
      </c>
      <c r="L3954" s="101">
        <f>MONTH(jaar_zip[[#This Row],[Datum]])</f>
        <v>2</v>
      </c>
      <c r="M3954" s="101">
        <f>IF(ISNUMBER(jaar_zip[[#This Row],[etmaaltemperatuur]]),IF(jaar_zip[[#This Row],[etmaaltemperatuur]]&lt;stookgrens,stookgrens-jaar_zip[[#This Row],[etmaaltemperatuur]],0),"")</f>
        <v>9.4</v>
      </c>
      <c r="N3954" s="101">
        <f>IF(ISNUMBER(jaar_zip[[#This Row],[graaddagen]]),IF(OR(MONTH(jaar_zip[[#This Row],[Datum]])=1,MONTH(jaar_zip[[#This Row],[Datum]])=2,MONTH(jaar_zip[[#This Row],[Datum]])=11,MONTH(jaar_zip[[#This Row],[Datum]])=12),1.1,IF(OR(MONTH(jaar_zip[[#This Row],[Datum]])=3,MONTH(jaar_zip[[#This Row],[Datum]])=10),1,0.8))*jaar_zip[[#This Row],[graaddagen]],"")</f>
        <v>10.340000000000002</v>
      </c>
      <c r="O3954" s="101">
        <f>IF(ISNUMBER(jaar_zip[[#This Row],[etmaaltemperatuur]]),IF(jaar_zip[[#This Row],[etmaaltemperatuur]]&gt;stookgrens,jaar_zip[[#This Row],[etmaaltemperatuur]]-stookgrens,0),"")</f>
        <v>0</v>
      </c>
    </row>
    <row r="3955" spans="1:15" x14ac:dyDescent="0.3">
      <c r="A3955">
        <v>380</v>
      </c>
      <c r="B3955">
        <v>20240219</v>
      </c>
      <c r="C3955">
        <v>3.6</v>
      </c>
      <c r="D3955">
        <v>8.5</v>
      </c>
      <c r="E3955">
        <v>245</v>
      </c>
      <c r="F3955">
        <v>1.3</v>
      </c>
      <c r="G3955">
        <v>1027.9000000000001</v>
      </c>
      <c r="H3955">
        <v>91</v>
      </c>
      <c r="I3955" s="101" t="s">
        <v>44</v>
      </c>
      <c r="J3955" s="1">
        <f>DATEVALUE(RIGHT(jaar_zip[[#This Row],[YYYYMMDD]],2)&amp;"-"&amp;MID(jaar_zip[[#This Row],[YYYYMMDD]],5,2)&amp;"-"&amp;LEFT(jaar_zip[[#This Row],[YYYYMMDD]],4))</f>
        <v>45341</v>
      </c>
      <c r="K3955" s="101" t="str">
        <f>IF(AND(VALUE(MONTH(jaar_zip[[#This Row],[Datum]]))=1,VALUE(WEEKNUM(jaar_zip[[#This Row],[Datum]],21))&gt;51),RIGHT(YEAR(jaar_zip[[#This Row],[Datum]])-1,2),RIGHT(YEAR(jaar_zip[[#This Row],[Datum]]),2))&amp;"-"&amp; TEXT(WEEKNUM(jaar_zip[[#This Row],[Datum]],21),"00")</f>
        <v>24-08</v>
      </c>
      <c r="L3955" s="101">
        <f>MONTH(jaar_zip[[#This Row],[Datum]])</f>
        <v>2</v>
      </c>
      <c r="M3955" s="101">
        <f>IF(ISNUMBER(jaar_zip[[#This Row],[etmaaltemperatuur]]),IF(jaar_zip[[#This Row],[etmaaltemperatuur]]&lt;stookgrens,stookgrens-jaar_zip[[#This Row],[etmaaltemperatuur]],0),"")</f>
        <v>9.5</v>
      </c>
      <c r="N3955" s="101">
        <f>IF(ISNUMBER(jaar_zip[[#This Row],[graaddagen]]),IF(OR(MONTH(jaar_zip[[#This Row],[Datum]])=1,MONTH(jaar_zip[[#This Row],[Datum]])=2,MONTH(jaar_zip[[#This Row],[Datum]])=11,MONTH(jaar_zip[[#This Row],[Datum]])=12),1.1,IF(OR(MONTH(jaar_zip[[#This Row],[Datum]])=3,MONTH(jaar_zip[[#This Row],[Datum]])=10),1,0.8))*jaar_zip[[#This Row],[graaddagen]],"")</f>
        <v>10.450000000000001</v>
      </c>
      <c r="O3955" s="101">
        <f>IF(ISNUMBER(jaar_zip[[#This Row],[etmaaltemperatuur]]),IF(jaar_zip[[#This Row],[etmaaltemperatuur]]&gt;stookgrens,jaar_zip[[#This Row],[etmaaltemperatuur]]-stookgrens,0),"")</f>
        <v>0</v>
      </c>
    </row>
    <row r="3956" spans="1:15" x14ac:dyDescent="0.3">
      <c r="A3956">
        <v>380</v>
      </c>
      <c r="B3956">
        <v>20240220</v>
      </c>
      <c r="C3956">
        <v>4.8</v>
      </c>
      <c r="D3956">
        <v>7.7</v>
      </c>
      <c r="E3956">
        <v>590</v>
      </c>
      <c r="F3956">
        <v>0</v>
      </c>
      <c r="G3956">
        <v>1027.8</v>
      </c>
      <c r="H3956">
        <v>86</v>
      </c>
      <c r="I3956" s="101" t="s">
        <v>44</v>
      </c>
      <c r="J3956" s="1">
        <f>DATEVALUE(RIGHT(jaar_zip[[#This Row],[YYYYMMDD]],2)&amp;"-"&amp;MID(jaar_zip[[#This Row],[YYYYMMDD]],5,2)&amp;"-"&amp;LEFT(jaar_zip[[#This Row],[YYYYMMDD]],4))</f>
        <v>45342</v>
      </c>
      <c r="K3956" s="101" t="str">
        <f>IF(AND(VALUE(MONTH(jaar_zip[[#This Row],[Datum]]))=1,VALUE(WEEKNUM(jaar_zip[[#This Row],[Datum]],21))&gt;51),RIGHT(YEAR(jaar_zip[[#This Row],[Datum]])-1,2),RIGHT(YEAR(jaar_zip[[#This Row],[Datum]]),2))&amp;"-"&amp; TEXT(WEEKNUM(jaar_zip[[#This Row],[Datum]],21),"00")</f>
        <v>24-08</v>
      </c>
      <c r="L3956" s="101">
        <f>MONTH(jaar_zip[[#This Row],[Datum]])</f>
        <v>2</v>
      </c>
      <c r="M3956" s="101">
        <f>IF(ISNUMBER(jaar_zip[[#This Row],[etmaaltemperatuur]]),IF(jaar_zip[[#This Row],[etmaaltemperatuur]]&lt;stookgrens,stookgrens-jaar_zip[[#This Row],[etmaaltemperatuur]],0),"")</f>
        <v>10.3</v>
      </c>
      <c r="N3956" s="101">
        <f>IF(ISNUMBER(jaar_zip[[#This Row],[graaddagen]]),IF(OR(MONTH(jaar_zip[[#This Row],[Datum]])=1,MONTH(jaar_zip[[#This Row],[Datum]])=2,MONTH(jaar_zip[[#This Row],[Datum]])=11,MONTH(jaar_zip[[#This Row],[Datum]])=12),1.1,IF(OR(MONTH(jaar_zip[[#This Row],[Datum]])=3,MONTH(jaar_zip[[#This Row],[Datum]])=10),1,0.8))*jaar_zip[[#This Row],[graaddagen]],"")</f>
        <v>11.330000000000002</v>
      </c>
      <c r="O3956" s="101">
        <f>IF(ISNUMBER(jaar_zip[[#This Row],[etmaaltemperatuur]]),IF(jaar_zip[[#This Row],[etmaaltemperatuur]]&gt;stookgrens,jaar_zip[[#This Row],[etmaaltemperatuur]]-stookgrens,0),"")</f>
        <v>0</v>
      </c>
    </row>
    <row r="3957" spans="1:15" x14ac:dyDescent="0.3">
      <c r="A3957">
        <v>380</v>
      </c>
      <c r="B3957">
        <v>20240221</v>
      </c>
      <c r="C3957">
        <v>6.9</v>
      </c>
      <c r="D3957">
        <v>8.5</v>
      </c>
      <c r="E3957">
        <v>402</v>
      </c>
      <c r="F3957">
        <v>8.1999999999999993</v>
      </c>
      <c r="G3957">
        <v>1013.1</v>
      </c>
      <c r="H3957">
        <v>82</v>
      </c>
      <c r="I3957" s="101" t="s">
        <v>44</v>
      </c>
      <c r="J3957" s="1">
        <f>DATEVALUE(RIGHT(jaar_zip[[#This Row],[YYYYMMDD]],2)&amp;"-"&amp;MID(jaar_zip[[#This Row],[YYYYMMDD]],5,2)&amp;"-"&amp;LEFT(jaar_zip[[#This Row],[YYYYMMDD]],4))</f>
        <v>45343</v>
      </c>
      <c r="K3957" s="101" t="str">
        <f>IF(AND(VALUE(MONTH(jaar_zip[[#This Row],[Datum]]))=1,VALUE(WEEKNUM(jaar_zip[[#This Row],[Datum]],21))&gt;51),RIGHT(YEAR(jaar_zip[[#This Row],[Datum]])-1,2),RIGHT(YEAR(jaar_zip[[#This Row],[Datum]]),2))&amp;"-"&amp; TEXT(WEEKNUM(jaar_zip[[#This Row],[Datum]],21),"00")</f>
        <v>24-08</v>
      </c>
      <c r="L3957" s="101">
        <f>MONTH(jaar_zip[[#This Row],[Datum]])</f>
        <v>2</v>
      </c>
      <c r="M3957" s="101">
        <f>IF(ISNUMBER(jaar_zip[[#This Row],[etmaaltemperatuur]]),IF(jaar_zip[[#This Row],[etmaaltemperatuur]]&lt;stookgrens,stookgrens-jaar_zip[[#This Row],[etmaaltemperatuur]],0),"")</f>
        <v>9.5</v>
      </c>
      <c r="N3957" s="101">
        <f>IF(ISNUMBER(jaar_zip[[#This Row],[graaddagen]]),IF(OR(MONTH(jaar_zip[[#This Row],[Datum]])=1,MONTH(jaar_zip[[#This Row],[Datum]])=2,MONTH(jaar_zip[[#This Row],[Datum]])=11,MONTH(jaar_zip[[#This Row],[Datum]])=12),1.1,IF(OR(MONTH(jaar_zip[[#This Row],[Datum]])=3,MONTH(jaar_zip[[#This Row],[Datum]])=10),1,0.8))*jaar_zip[[#This Row],[graaddagen]],"")</f>
        <v>10.450000000000001</v>
      </c>
      <c r="O3957" s="101">
        <f>IF(ISNUMBER(jaar_zip[[#This Row],[etmaaltemperatuur]]),IF(jaar_zip[[#This Row],[etmaaltemperatuur]]&gt;stookgrens,jaar_zip[[#This Row],[etmaaltemperatuur]]-stookgrens,0),"")</f>
        <v>0</v>
      </c>
    </row>
    <row r="3958" spans="1:15" x14ac:dyDescent="0.3">
      <c r="A3958">
        <v>380</v>
      </c>
      <c r="B3958">
        <v>20240222</v>
      </c>
      <c r="C3958">
        <v>7.3</v>
      </c>
      <c r="D3958">
        <v>9.6999999999999993</v>
      </c>
      <c r="E3958">
        <v>423</v>
      </c>
      <c r="F3958">
        <v>15.1</v>
      </c>
      <c r="G3958">
        <v>989.6</v>
      </c>
      <c r="H3958">
        <v>85</v>
      </c>
      <c r="I3958" s="101" t="s">
        <v>44</v>
      </c>
      <c r="J3958" s="1">
        <f>DATEVALUE(RIGHT(jaar_zip[[#This Row],[YYYYMMDD]],2)&amp;"-"&amp;MID(jaar_zip[[#This Row],[YYYYMMDD]],5,2)&amp;"-"&amp;LEFT(jaar_zip[[#This Row],[YYYYMMDD]],4))</f>
        <v>45344</v>
      </c>
      <c r="K3958" s="101" t="str">
        <f>IF(AND(VALUE(MONTH(jaar_zip[[#This Row],[Datum]]))=1,VALUE(WEEKNUM(jaar_zip[[#This Row],[Datum]],21))&gt;51),RIGHT(YEAR(jaar_zip[[#This Row],[Datum]])-1,2),RIGHT(YEAR(jaar_zip[[#This Row],[Datum]]),2))&amp;"-"&amp; TEXT(WEEKNUM(jaar_zip[[#This Row],[Datum]],21),"00")</f>
        <v>24-08</v>
      </c>
      <c r="L3958" s="101">
        <f>MONTH(jaar_zip[[#This Row],[Datum]])</f>
        <v>2</v>
      </c>
      <c r="M3958" s="101">
        <f>IF(ISNUMBER(jaar_zip[[#This Row],[etmaaltemperatuur]]),IF(jaar_zip[[#This Row],[etmaaltemperatuur]]&lt;stookgrens,stookgrens-jaar_zip[[#This Row],[etmaaltemperatuur]],0),"")</f>
        <v>8.3000000000000007</v>
      </c>
      <c r="N3958" s="101">
        <f>IF(ISNUMBER(jaar_zip[[#This Row],[graaddagen]]),IF(OR(MONTH(jaar_zip[[#This Row],[Datum]])=1,MONTH(jaar_zip[[#This Row],[Datum]])=2,MONTH(jaar_zip[[#This Row],[Datum]])=11,MONTH(jaar_zip[[#This Row],[Datum]])=12),1.1,IF(OR(MONTH(jaar_zip[[#This Row],[Datum]])=3,MONTH(jaar_zip[[#This Row],[Datum]])=10),1,0.8))*jaar_zip[[#This Row],[graaddagen]],"")</f>
        <v>9.1300000000000008</v>
      </c>
      <c r="O3958" s="101">
        <f>IF(ISNUMBER(jaar_zip[[#This Row],[etmaaltemperatuur]]),IF(jaar_zip[[#This Row],[etmaaltemperatuur]]&gt;stookgrens,jaar_zip[[#This Row],[etmaaltemperatuur]]-stookgrens,0),"")</f>
        <v>0</v>
      </c>
    </row>
    <row r="3959" spans="1:15" x14ac:dyDescent="0.3">
      <c r="A3959">
        <v>380</v>
      </c>
      <c r="B3959">
        <v>20240223</v>
      </c>
      <c r="C3959">
        <v>7</v>
      </c>
      <c r="D3959">
        <v>5.9</v>
      </c>
      <c r="E3959">
        <v>666</v>
      </c>
      <c r="F3959">
        <v>1</v>
      </c>
      <c r="G3959">
        <v>993</v>
      </c>
      <c r="H3959">
        <v>77</v>
      </c>
      <c r="I3959" s="101" t="s">
        <v>44</v>
      </c>
      <c r="J3959" s="1">
        <f>DATEVALUE(RIGHT(jaar_zip[[#This Row],[YYYYMMDD]],2)&amp;"-"&amp;MID(jaar_zip[[#This Row],[YYYYMMDD]],5,2)&amp;"-"&amp;LEFT(jaar_zip[[#This Row],[YYYYMMDD]],4))</f>
        <v>45345</v>
      </c>
      <c r="K3959" s="101" t="str">
        <f>IF(AND(VALUE(MONTH(jaar_zip[[#This Row],[Datum]]))=1,VALUE(WEEKNUM(jaar_zip[[#This Row],[Datum]],21))&gt;51),RIGHT(YEAR(jaar_zip[[#This Row],[Datum]])-1,2),RIGHT(YEAR(jaar_zip[[#This Row],[Datum]]),2))&amp;"-"&amp; TEXT(WEEKNUM(jaar_zip[[#This Row],[Datum]],21),"00")</f>
        <v>24-08</v>
      </c>
      <c r="L3959" s="101">
        <f>MONTH(jaar_zip[[#This Row],[Datum]])</f>
        <v>2</v>
      </c>
      <c r="M3959" s="101">
        <f>IF(ISNUMBER(jaar_zip[[#This Row],[etmaaltemperatuur]]),IF(jaar_zip[[#This Row],[etmaaltemperatuur]]&lt;stookgrens,stookgrens-jaar_zip[[#This Row],[etmaaltemperatuur]],0),"")</f>
        <v>12.1</v>
      </c>
      <c r="N3959" s="101">
        <f>IF(ISNUMBER(jaar_zip[[#This Row],[graaddagen]]),IF(OR(MONTH(jaar_zip[[#This Row],[Datum]])=1,MONTH(jaar_zip[[#This Row],[Datum]])=2,MONTH(jaar_zip[[#This Row],[Datum]])=11,MONTH(jaar_zip[[#This Row],[Datum]])=12),1.1,IF(OR(MONTH(jaar_zip[[#This Row],[Datum]])=3,MONTH(jaar_zip[[#This Row],[Datum]])=10),1,0.8))*jaar_zip[[#This Row],[graaddagen]],"")</f>
        <v>13.31</v>
      </c>
      <c r="O3959" s="101">
        <f>IF(ISNUMBER(jaar_zip[[#This Row],[etmaaltemperatuur]]),IF(jaar_zip[[#This Row],[etmaaltemperatuur]]&gt;stookgrens,jaar_zip[[#This Row],[etmaaltemperatuur]]-stookgrens,0),"")</f>
        <v>0</v>
      </c>
    </row>
    <row r="3960" spans="1:15" x14ac:dyDescent="0.3">
      <c r="A3960">
        <v>380</v>
      </c>
      <c r="B3960">
        <v>20240224</v>
      </c>
      <c r="C3960">
        <v>5.4</v>
      </c>
      <c r="D3960">
        <v>5.3</v>
      </c>
      <c r="E3960">
        <v>706</v>
      </c>
      <c r="F3960">
        <v>1</v>
      </c>
      <c r="G3960">
        <v>999.5</v>
      </c>
      <c r="H3960">
        <v>77</v>
      </c>
      <c r="I3960" s="101" t="s">
        <v>44</v>
      </c>
      <c r="J3960" s="1">
        <f>DATEVALUE(RIGHT(jaar_zip[[#This Row],[YYYYMMDD]],2)&amp;"-"&amp;MID(jaar_zip[[#This Row],[YYYYMMDD]],5,2)&amp;"-"&amp;LEFT(jaar_zip[[#This Row],[YYYYMMDD]],4))</f>
        <v>45346</v>
      </c>
      <c r="K3960" s="101" t="str">
        <f>IF(AND(VALUE(MONTH(jaar_zip[[#This Row],[Datum]]))=1,VALUE(WEEKNUM(jaar_zip[[#This Row],[Datum]],21))&gt;51),RIGHT(YEAR(jaar_zip[[#This Row],[Datum]])-1,2),RIGHT(YEAR(jaar_zip[[#This Row],[Datum]]),2))&amp;"-"&amp; TEXT(WEEKNUM(jaar_zip[[#This Row],[Datum]],21),"00")</f>
        <v>24-08</v>
      </c>
      <c r="L3960" s="101">
        <f>MONTH(jaar_zip[[#This Row],[Datum]])</f>
        <v>2</v>
      </c>
      <c r="M3960" s="101">
        <f>IF(ISNUMBER(jaar_zip[[#This Row],[etmaaltemperatuur]]),IF(jaar_zip[[#This Row],[etmaaltemperatuur]]&lt;stookgrens,stookgrens-jaar_zip[[#This Row],[etmaaltemperatuur]],0),"")</f>
        <v>12.7</v>
      </c>
      <c r="N3960" s="101">
        <f>IF(ISNUMBER(jaar_zip[[#This Row],[graaddagen]]),IF(OR(MONTH(jaar_zip[[#This Row],[Datum]])=1,MONTH(jaar_zip[[#This Row],[Datum]])=2,MONTH(jaar_zip[[#This Row],[Datum]])=11,MONTH(jaar_zip[[#This Row],[Datum]])=12),1.1,IF(OR(MONTH(jaar_zip[[#This Row],[Datum]])=3,MONTH(jaar_zip[[#This Row],[Datum]])=10),1,0.8))*jaar_zip[[#This Row],[graaddagen]],"")</f>
        <v>13.97</v>
      </c>
      <c r="O3960" s="101">
        <f>IF(ISNUMBER(jaar_zip[[#This Row],[etmaaltemperatuur]]),IF(jaar_zip[[#This Row],[etmaaltemperatuur]]&gt;stookgrens,jaar_zip[[#This Row],[etmaaltemperatuur]]-stookgrens,0),"")</f>
        <v>0</v>
      </c>
    </row>
    <row r="3961" spans="1:15" x14ac:dyDescent="0.3">
      <c r="A3961">
        <v>380</v>
      </c>
      <c r="B3961">
        <v>20240225</v>
      </c>
      <c r="C3961">
        <v>5.3</v>
      </c>
      <c r="D3961">
        <v>6.7</v>
      </c>
      <c r="E3961">
        <v>915</v>
      </c>
      <c r="F3961">
        <v>0.3</v>
      </c>
      <c r="G3961">
        <v>1000</v>
      </c>
      <c r="H3961">
        <v>75</v>
      </c>
      <c r="I3961" s="101" t="s">
        <v>44</v>
      </c>
      <c r="J3961" s="1">
        <f>DATEVALUE(RIGHT(jaar_zip[[#This Row],[YYYYMMDD]],2)&amp;"-"&amp;MID(jaar_zip[[#This Row],[YYYYMMDD]],5,2)&amp;"-"&amp;LEFT(jaar_zip[[#This Row],[YYYYMMDD]],4))</f>
        <v>45347</v>
      </c>
      <c r="K3961" s="101" t="str">
        <f>IF(AND(VALUE(MONTH(jaar_zip[[#This Row],[Datum]]))=1,VALUE(WEEKNUM(jaar_zip[[#This Row],[Datum]],21))&gt;51),RIGHT(YEAR(jaar_zip[[#This Row],[Datum]])-1,2),RIGHT(YEAR(jaar_zip[[#This Row],[Datum]]),2))&amp;"-"&amp; TEXT(WEEKNUM(jaar_zip[[#This Row],[Datum]],21),"00")</f>
        <v>24-08</v>
      </c>
      <c r="L3961" s="101">
        <f>MONTH(jaar_zip[[#This Row],[Datum]])</f>
        <v>2</v>
      </c>
      <c r="M3961" s="101">
        <f>IF(ISNUMBER(jaar_zip[[#This Row],[etmaaltemperatuur]]),IF(jaar_zip[[#This Row],[etmaaltemperatuur]]&lt;stookgrens,stookgrens-jaar_zip[[#This Row],[etmaaltemperatuur]],0),"")</f>
        <v>11.3</v>
      </c>
      <c r="N3961" s="101">
        <f>IF(ISNUMBER(jaar_zip[[#This Row],[graaddagen]]),IF(OR(MONTH(jaar_zip[[#This Row],[Datum]])=1,MONTH(jaar_zip[[#This Row],[Datum]])=2,MONTH(jaar_zip[[#This Row],[Datum]])=11,MONTH(jaar_zip[[#This Row],[Datum]])=12),1.1,IF(OR(MONTH(jaar_zip[[#This Row],[Datum]])=3,MONTH(jaar_zip[[#This Row],[Datum]])=10),1,0.8))*jaar_zip[[#This Row],[graaddagen]],"")</f>
        <v>12.430000000000001</v>
      </c>
      <c r="O3961" s="101">
        <f>IF(ISNUMBER(jaar_zip[[#This Row],[etmaaltemperatuur]]),IF(jaar_zip[[#This Row],[etmaaltemperatuur]]&gt;stookgrens,jaar_zip[[#This Row],[etmaaltemperatuur]]-stookgrens,0),"")</f>
        <v>0</v>
      </c>
    </row>
    <row r="3962" spans="1:15" x14ac:dyDescent="0.3">
      <c r="A3962">
        <v>380</v>
      </c>
      <c r="B3962">
        <v>20240226</v>
      </c>
      <c r="C3962">
        <v>7</v>
      </c>
      <c r="D3962">
        <v>5.3</v>
      </c>
      <c r="E3962">
        <v>231</v>
      </c>
      <c r="F3962">
        <v>13.6</v>
      </c>
      <c r="G3962">
        <v>1003.4</v>
      </c>
      <c r="H3962">
        <v>93</v>
      </c>
      <c r="I3962" s="101" t="s">
        <v>44</v>
      </c>
      <c r="J3962" s="1">
        <f>DATEVALUE(RIGHT(jaar_zip[[#This Row],[YYYYMMDD]],2)&amp;"-"&amp;MID(jaar_zip[[#This Row],[YYYYMMDD]],5,2)&amp;"-"&amp;LEFT(jaar_zip[[#This Row],[YYYYMMDD]],4))</f>
        <v>45348</v>
      </c>
      <c r="K3962" s="101" t="str">
        <f>IF(AND(VALUE(MONTH(jaar_zip[[#This Row],[Datum]]))=1,VALUE(WEEKNUM(jaar_zip[[#This Row],[Datum]],21))&gt;51),RIGHT(YEAR(jaar_zip[[#This Row],[Datum]])-1,2),RIGHT(YEAR(jaar_zip[[#This Row],[Datum]]),2))&amp;"-"&amp; TEXT(WEEKNUM(jaar_zip[[#This Row],[Datum]],21),"00")</f>
        <v>24-09</v>
      </c>
      <c r="L3962" s="101">
        <f>MONTH(jaar_zip[[#This Row],[Datum]])</f>
        <v>2</v>
      </c>
      <c r="M3962" s="101">
        <f>IF(ISNUMBER(jaar_zip[[#This Row],[etmaaltemperatuur]]),IF(jaar_zip[[#This Row],[etmaaltemperatuur]]&lt;stookgrens,stookgrens-jaar_zip[[#This Row],[etmaaltemperatuur]],0),"")</f>
        <v>12.7</v>
      </c>
      <c r="N3962" s="101">
        <f>IF(ISNUMBER(jaar_zip[[#This Row],[graaddagen]]),IF(OR(MONTH(jaar_zip[[#This Row],[Datum]])=1,MONTH(jaar_zip[[#This Row],[Datum]])=2,MONTH(jaar_zip[[#This Row],[Datum]])=11,MONTH(jaar_zip[[#This Row],[Datum]])=12),1.1,IF(OR(MONTH(jaar_zip[[#This Row],[Datum]])=3,MONTH(jaar_zip[[#This Row],[Datum]])=10),1,0.8))*jaar_zip[[#This Row],[graaddagen]],"")</f>
        <v>13.97</v>
      </c>
      <c r="O3962" s="101">
        <f>IF(ISNUMBER(jaar_zip[[#This Row],[etmaaltemperatuur]]),IF(jaar_zip[[#This Row],[etmaaltemperatuur]]&gt;stookgrens,jaar_zip[[#This Row],[etmaaltemperatuur]]-stookgrens,0),"")</f>
        <v>0</v>
      </c>
    </row>
    <row r="3963" spans="1:15" x14ac:dyDescent="0.3">
      <c r="A3963">
        <v>380</v>
      </c>
      <c r="B3963">
        <v>20240227</v>
      </c>
      <c r="C3963">
        <v>3.1</v>
      </c>
      <c r="D3963">
        <v>3.4</v>
      </c>
      <c r="E3963">
        <v>261</v>
      </c>
      <c r="F3963">
        <v>0</v>
      </c>
      <c r="G3963">
        <v>1017.9</v>
      </c>
      <c r="H3963">
        <v>92</v>
      </c>
      <c r="I3963" s="101" t="s">
        <v>44</v>
      </c>
      <c r="J3963" s="1">
        <f>DATEVALUE(RIGHT(jaar_zip[[#This Row],[YYYYMMDD]],2)&amp;"-"&amp;MID(jaar_zip[[#This Row],[YYYYMMDD]],5,2)&amp;"-"&amp;LEFT(jaar_zip[[#This Row],[YYYYMMDD]],4))</f>
        <v>45349</v>
      </c>
      <c r="K3963" s="101" t="str">
        <f>IF(AND(VALUE(MONTH(jaar_zip[[#This Row],[Datum]]))=1,VALUE(WEEKNUM(jaar_zip[[#This Row],[Datum]],21))&gt;51),RIGHT(YEAR(jaar_zip[[#This Row],[Datum]])-1,2),RIGHT(YEAR(jaar_zip[[#This Row],[Datum]]),2))&amp;"-"&amp; TEXT(WEEKNUM(jaar_zip[[#This Row],[Datum]],21),"00")</f>
        <v>24-09</v>
      </c>
      <c r="L3963" s="101">
        <f>MONTH(jaar_zip[[#This Row],[Datum]])</f>
        <v>2</v>
      </c>
      <c r="M3963" s="101">
        <f>IF(ISNUMBER(jaar_zip[[#This Row],[etmaaltemperatuur]]),IF(jaar_zip[[#This Row],[etmaaltemperatuur]]&lt;stookgrens,stookgrens-jaar_zip[[#This Row],[etmaaltemperatuur]],0),"")</f>
        <v>14.6</v>
      </c>
      <c r="N3963" s="101">
        <f>IF(ISNUMBER(jaar_zip[[#This Row],[graaddagen]]),IF(OR(MONTH(jaar_zip[[#This Row],[Datum]])=1,MONTH(jaar_zip[[#This Row],[Datum]])=2,MONTH(jaar_zip[[#This Row],[Datum]])=11,MONTH(jaar_zip[[#This Row],[Datum]])=12),1.1,IF(OR(MONTH(jaar_zip[[#This Row],[Datum]])=3,MONTH(jaar_zip[[#This Row],[Datum]])=10),1,0.8))*jaar_zip[[#This Row],[graaddagen]],"")</f>
        <v>16.060000000000002</v>
      </c>
      <c r="O3963" s="101">
        <f>IF(ISNUMBER(jaar_zip[[#This Row],[etmaaltemperatuur]]),IF(jaar_zip[[#This Row],[etmaaltemperatuur]]&gt;stookgrens,jaar_zip[[#This Row],[etmaaltemperatuur]]-stookgrens,0),"")</f>
        <v>0</v>
      </c>
    </row>
    <row r="3964" spans="1:15" x14ac:dyDescent="0.3">
      <c r="A3964">
        <v>380</v>
      </c>
      <c r="B3964">
        <v>20240228</v>
      </c>
      <c r="C3964">
        <v>3.3</v>
      </c>
      <c r="D3964">
        <v>4.8</v>
      </c>
      <c r="E3964">
        <v>878</v>
      </c>
      <c r="F3964">
        <v>0</v>
      </c>
      <c r="G3964">
        <v>1021.2</v>
      </c>
      <c r="H3964">
        <v>85</v>
      </c>
      <c r="I3964" s="101" t="s">
        <v>44</v>
      </c>
      <c r="J3964" s="1">
        <f>DATEVALUE(RIGHT(jaar_zip[[#This Row],[YYYYMMDD]],2)&amp;"-"&amp;MID(jaar_zip[[#This Row],[YYYYMMDD]],5,2)&amp;"-"&amp;LEFT(jaar_zip[[#This Row],[YYYYMMDD]],4))</f>
        <v>45350</v>
      </c>
      <c r="K3964" s="101" t="str">
        <f>IF(AND(VALUE(MONTH(jaar_zip[[#This Row],[Datum]]))=1,VALUE(WEEKNUM(jaar_zip[[#This Row],[Datum]],21))&gt;51),RIGHT(YEAR(jaar_zip[[#This Row],[Datum]])-1,2),RIGHT(YEAR(jaar_zip[[#This Row],[Datum]]),2))&amp;"-"&amp; TEXT(WEEKNUM(jaar_zip[[#This Row],[Datum]],21),"00")</f>
        <v>24-09</v>
      </c>
      <c r="L3964" s="101">
        <f>MONTH(jaar_zip[[#This Row],[Datum]])</f>
        <v>2</v>
      </c>
      <c r="M3964" s="101">
        <f>IF(ISNUMBER(jaar_zip[[#This Row],[etmaaltemperatuur]]),IF(jaar_zip[[#This Row],[etmaaltemperatuur]]&lt;stookgrens,stookgrens-jaar_zip[[#This Row],[etmaaltemperatuur]],0),"")</f>
        <v>13.2</v>
      </c>
      <c r="N3964" s="101">
        <f>IF(ISNUMBER(jaar_zip[[#This Row],[graaddagen]]),IF(OR(MONTH(jaar_zip[[#This Row],[Datum]])=1,MONTH(jaar_zip[[#This Row],[Datum]])=2,MONTH(jaar_zip[[#This Row],[Datum]])=11,MONTH(jaar_zip[[#This Row],[Datum]])=12),1.1,IF(OR(MONTH(jaar_zip[[#This Row],[Datum]])=3,MONTH(jaar_zip[[#This Row],[Datum]])=10),1,0.8))*jaar_zip[[#This Row],[graaddagen]],"")</f>
        <v>14.52</v>
      </c>
      <c r="O3964" s="101">
        <f>IF(ISNUMBER(jaar_zip[[#This Row],[etmaaltemperatuur]]),IF(jaar_zip[[#This Row],[etmaaltemperatuur]]&gt;stookgrens,jaar_zip[[#This Row],[etmaaltemperatuur]]-stookgrens,0),"")</f>
        <v>0</v>
      </c>
    </row>
    <row r="3965" spans="1:15" x14ac:dyDescent="0.3">
      <c r="A3965">
        <v>380</v>
      </c>
      <c r="B3965">
        <v>20240229</v>
      </c>
      <c r="C3965">
        <v>5.5</v>
      </c>
      <c r="D3965">
        <v>7.9</v>
      </c>
      <c r="E3965">
        <v>476</v>
      </c>
      <c r="F3965">
        <v>0.1</v>
      </c>
      <c r="G3965">
        <v>1009.7</v>
      </c>
      <c r="H3965">
        <v>74</v>
      </c>
      <c r="I3965" s="101" t="s">
        <v>44</v>
      </c>
      <c r="J3965" s="1">
        <f>DATEVALUE(RIGHT(jaar_zip[[#This Row],[YYYYMMDD]],2)&amp;"-"&amp;MID(jaar_zip[[#This Row],[YYYYMMDD]],5,2)&amp;"-"&amp;LEFT(jaar_zip[[#This Row],[YYYYMMDD]],4))</f>
        <v>45351</v>
      </c>
      <c r="K3965" s="101" t="str">
        <f>IF(AND(VALUE(MONTH(jaar_zip[[#This Row],[Datum]]))=1,VALUE(WEEKNUM(jaar_zip[[#This Row],[Datum]],21))&gt;51),RIGHT(YEAR(jaar_zip[[#This Row],[Datum]])-1,2),RIGHT(YEAR(jaar_zip[[#This Row],[Datum]]),2))&amp;"-"&amp; TEXT(WEEKNUM(jaar_zip[[#This Row],[Datum]],21),"00")</f>
        <v>24-09</v>
      </c>
      <c r="L3965" s="101">
        <f>MONTH(jaar_zip[[#This Row],[Datum]])</f>
        <v>2</v>
      </c>
      <c r="M3965" s="101">
        <f>IF(ISNUMBER(jaar_zip[[#This Row],[etmaaltemperatuur]]),IF(jaar_zip[[#This Row],[etmaaltemperatuur]]&lt;stookgrens,stookgrens-jaar_zip[[#This Row],[etmaaltemperatuur]],0),"")</f>
        <v>10.1</v>
      </c>
      <c r="N3965" s="101">
        <f>IF(ISNUMBER(jaar_zip[[#This Row],[graaddagen]]),IF(OR(MONTH(jaar_zip[[#This Row],[Datum]])=1,MONTH(jaar_zip[[#This Row],[Datum]])=2,MONTH(jaar_zip[[#This Row],[Datum]])=11,MONTH(jaar_zip[[#This Row],[Datum]])=12),1.1,IF(OR(MONTH(jaar_zip[[#This Row],[Datum]])=3,MONTH(jaar_zip[[#This Row],[Datum]])=10),1,0.8))*jaar_zip[[#This Row],[graaddagen]],"")</f>
        <v>11.110000000000001</v>
      </c>
      <c r="O3965" s="101">
        <f>IF(ISNUMBER(jaar_zip[[#This Row],[etmaaltemperatuur]]),IF(jaar_zip[[#This Row],[etmaaltemperatuur]]&gt;stookgrens,jaar_zip[[#This Row],[etmaaltemperatuur]]-stookgrens,0),"")</f>
        <v>0</v>
      </c>
    </row>
    <row r="3966" spans="1:15" x14ac:dyDescent="0.3">
      <c r="A3966">
        <v>380</v>
      </c>
      <c r="B3966">
        <v>20240301</v>
      </c>
      <c r="C3966">
        <v>5.9</v>
      </c>
      <c r="D3966">
        <v>8.3000000000000007</v>
      </c>
      <c r="E3966">
        <v>814</v>
      </c>
      <c r="F3966">
        <v>-0.1</v>
      </c>
      <c r="G3966">
        <v>1002.1</v>
      </c>
      <c r="H3966">
        <v>70</v>
      </c>
      <c r="I3966" s="101" t="s">
        <v>44</v>
      </c>
      <c r="J3966" s="1">
        <f>DATEVALUE(RIGHT(jaar_zip[[#This Row],[YYYYMMDD]],2)&amp;"-"&amp;MID(jaar_zip[[#This Row],[YYYYMMDD]],5,2)&amp;"-"&amp;LEFT(jaar_zip[[#This Row],[YYYYMMDD]],4))</f>
        <v>45352</v>
      </c>
      <c r="K3966" s="101" t="str">
        <f>IF(AND(VALUE(MONTH(jaar_zip[[#This Row],[Datum]]))=1,VALUE(WEEKNUM(jaar_zip[[#This Row],[Datum]],21))&gt;51),RIGHT(YEAR(jaar_zip[[#This Row],[Datum]])-1,2),RIGHT(YEAR(jaar_zip[[#This Row],[Datum]]),2))&amp;"-"&amp; TEXT(WEEKNUM(jaar_zip[[#This Row],[Datum]],21),"00")</f>
        <v>24-09</v>
      </c>
      <c r="L3966" s="101">
        <f>MONTH(jaar_zip[[#This Row],[Datum]])</f>
        <v>3</v>
      </c>
      <c r="M3966" s="101">
        <f>IF(ISNUMBER(jaar_zip[[#This Row],[etmaaltemperatuur]]),IF(jaar_zip[[#This Row],[etmaaltemperatuur]]&lt;stookgrens,stookgrens-jaar_zip[[#This Row],[etmaaltemperatuur]],0),"")</f>
        <v>9.6999999999999993</v>
      </c>
      <c r="N3966" s="101">
        <f>IF(ISNUMBER(jaar_zip[[#This Row],[graaddagen]]),IF(OR(MONTH(jaar_zip[[#This Row],[Datum]])=1,MONTH(jaar_zip[[#This Row],[Datum]])=2,MONTH(jaar_zip[[#This Row],[Datum]])=11,MONTH(jaar_zip[[#This Row],[Datum]])=12),1.1,IF(OR(MONTH(jaar_zip[[#This Row],[Datum]])=3,MONTH(jaar_zip[[#This Row],[Datum]])=10),1,0.8))*jaar_zip[[#This Row],[graaddagen]],"")</f>
        <v>9.6999999999999993</v>
      </c>
      <c r="O3966" s="101">
        <f>IF(ISNUMBER(jaar_zip[[#This Row],[etmaaltemperatuur]]),IF(jaar_zip[[#This Row],[etmaaltemperatuur]]&gt;stookgrens,jaar_zip[[#This Row],[etmaaltemperatuur]]-stookgrens,0),"")</f>
        <v>0</v>
      </c>
    </row>
    <row r="3967" spans="1:15" x14ac:dyDescent="0.3">
      <c r="A3967">
        <v>380</v>
      </c>
      <c r="B3967">
        <v>20240302</v>
      </c>
      <c r="C3967">
        <v>5.0999999999999996</v>
      </c>
      <c r="D3967">
        <v>9.6999999999999993</v>
      </c>
      <c r="E3967">
        <v>1088</v>
      </c>
      <c r="F3967">
        <v>0.5</v>
      </c>
      <c r="G3967">
        <v>1000</v>
      </c>
      <c r="H3967">
        <v>67</v>
      </c>
      <c r="I3967" s="101" t="s">
        <v>44</v>
      </c>
      <c r="J3967" s="1">
        <f>DATEVALUE(RIGHT(jaar_zip[[#This Row],[YYYYMMDD]],2)&amp;"-"&amp;MID(jaar_zip[[#This Row],[YYYYMMDD]],5,2)&amp;"-"&amp;LEFT(jaar_zip[[#This Row],[YYYYMMDD]],4))</f>
        <v>45353</v>
      </c>
      <c r="K3967" s="101" t="str">
        <f>IF(AND(VALUE(MONTH(jaar_zip[[#This Row],[Datum]]))=1,VALUE(WEEKNUM(jaar_zip[[#This Row],[Datum]],21))&gt;51),RIGHT(YEAR(jaar_zip[[#This Row],[Datum]])-1,2),RIGHT(YEAR(jaar_zip[[#This Row],[Datum]]),2))&amp;"-"&amp; TEXT(WEEKNUM(jaar_zip[[#This Row],[Datum]],21),"00")</f>
        <v>24-09</v>
      </c>
      <c r="L3967" s="101">
        <f>MONTH(jaar_zip[[#This Row],[Datum]])</f>
        <v>3</v>
      </c>
      <c r="M3967" s="101">
        <f>IF(ISNUMBER(jaar_zip[[#This Row],[etmaaltemperatuur]]),IF(jaar_zip[[#This Row],[etmaaltemperatuur]]&lt;stookgrens,stookgrens-jaar_zip[[#This Row],[etmaaltemperatuur]],0),"")</f>
        <v>8.3000000000000007</v>
      </c>
      <c r="N3967" s="101">
        <f>IF(ISNUMBER(jaar_zip[[#This Row],[graaddagen]]),IF(OR(MONTH(jaar_zip[[#This Row],[Datum]])=1,MONTH(jaar_zip[[#This Row],[Datum]])=2,MONTH(jaar_zip[[#This Row],[Datum]])=11,MONTH(jaar_zip[[#This Row],[Datum]])=12),1.1,IF(OR(MONTH(jaar_zip[[#This Row],[Datum]])=3,MONTH(jaar_zip[[#This Row],[Datum]])=10),1,0.8))*jaar_zip[[#This Row],[graaddagen]],"")</f>
        <v>8.3000000000000007</v>
      </c>
      <c r="O3967" s="101">
        <f>IF(ISNUMBER(jaar_zip[[#This Row],[etmaaltemperatuur]]),IF(jaar_zip[[#This Row],[etmaaltemperatuur]]&gt;stookgrens,jaar_zip[[#This Row],[etmaaltemperatuur]]-stookgrens,0),"")</f>
        <v>0</v>
      </c>
    </row>
    <row r="3968" spans="1:15" x14ac:dyDescent="0.3">
      <c r="A3968">
        <v>380</v>
      </c>
      <c r="B3968">
        <v>20240303</v>
      </c>
      <c r="C3968">
        <v>3.4</v>
      </c>
      <c r="D3968">
        <v>10.7</v>
      </c>
      <c r="E3968">
        <v>902</v>
      </c>
      <c r="F3968">
        <v>-0.1</v>
      </c>
      <c r="G3968">
        <v>1001.5</v>
      </c>
      <c r="H3968">
        <v>72</v>
      </c>
      <c r="I3968" s="101" t="s">
        <v>44</v>
      </c>
      <c r="J3968" s="1">
        <f>DATEVALUE(RIGHT(jaar_zip[[#This Row],[YYYYMMDD]],2)&amp;"-"&amp;MID(jaar_zip[[#This Row],[YYYYMMDD]],5,2)&amp;"-"&amp;LEFT(jaar_zip[[#This Row],[YYYYMMDD]],4))</f>
        <v>45354</v>
      </c>
      <c r="K3968" s="101" t="str">
        <f>IF(AND(VALUE(MONTH(jaar_zip[[#This Row],[Datum]]))=1,VALUE(WEEKNUM(jaar_zip[[#This Row],[Datum]],21))&gt;51),RIGHT(YEAR(jaar_zip[[#This Row],[Datum]])-1,2),RIGHT(YEAR(jaar_zip[[#This Row],[Datum]]),2))&amp;"-"&amp; TEXT(WEEKNUM(jaar_zip[[#This Row],[Datum]],21),"00")</f>
        <v>24-09</v>
      </c>
      <c r="L3968" s="101">
        <f>MONTH(jaar_zip[[#This Row],[Datum]])</f>
        <v>3</v>
      </c>
      <c r="M3968" s="101">
        <f>IF(ISNUMBER(jaar_zip[[#This Row],[etmaaltemperatuur]]),IF(jaar_zip[[#This Row],[etmaaltemperatuur]]&lt;stookgrens,stookgrens-jaar_zip[[#This Row],[etmaaltemperatuur]],0),"")</f>
        <v>7.3000000000000007</v>
      </c>
      <c r="N3968" s="101">
        <f>IF(ISNUMBER(jaar_zip[[#This Row],[graaddagen]]),IF(OR(MONTH(jaar_zip[[#This Row],[Datum]])=1,MONTH(jaar_zip[[#This Row],[Datum]])=2,MONTH(jaar_zip[[#This Row],[Datum]])=11,MONTH(jaar_zip[[#This Row],[Datum]])=12),1.1,IF(OR(MONTH(jaar_zip[[#This Row],[Datum]])=3,MONTH(jaar_zip[[#This Row],[Datum]])=10),1,0.8))*jaar_zip[[#This Row],[graaddagen]],"")</f>
        <v>7.3000000000000007</v>
      </c>
      <c r="O3968" s="101">
        <f>IF(ISNUMBER(jaar_zip[[#This Row],[etmaaltemperatuur]]),IF(jaar_zip[[#This Row],[etmaaltemperatuur]]&gt;stookgrens,jaar_zip[[#This Row],[etmaaltemperatuur]]-stookgrens,0),"")</f>
        <v>0</v>
      </c>
    </row>
    <row r="3969" spans="1:15" x14ac:dyDescent="0.3">
      <c r="A3969">
        <v>380</v>
      </c>
      <c r="B3969">
        <v>20240304</v>
      </c>
      <c r="C3969">
        <v>2</v>
      </c>
      <c r="D3969">
        <v>8.1</v>
      </c>
      <c r="E3969">
        <v>1026</v>
      </c>
      <c r="F3969">
        <v>0</v>
      </c>
      <c r="G3969">
        <v>1011.6</v>
      </c>
      <c r="H3969">
        <v>75</v>
      </c>
      <c r="I3969" s="101" t="s">
        <v>44</v>
      </c>
      <c r="J3969" s="1">
        <f>DATEVALUE(RIGHT(jaar_zip[[#This Row],[YYYYMMDD]],2)&amp;"-"&amp;MID(jaar_zip[[#This Row],[YYYYMMDD]],5,2)&amp;"-"&amp;LEFT(jaar_zip[[#This Row],[YYYYMMDD]],4))</f>
        <v>45355</v>
      </c>
      <c r="K3969" s="101" t="str">
        <f>IF(AND(VALUE(MONTH(jaar_zip[[#This Row],[Datum]]))=1,VALUE(WEEKNUM(jaar_zip[[#This Row],[Datum]],21))&gt;51),RIGHT(YEAR(jaar_zip[[#This Row],[Datum]])-1,2),RIGHT(YEAR(jaar_zip[[#This Row],[Datum]]),2))&amp;"-"&amp; TEXT(WEEKNUM(jaar_zip[[#This Row],[Datum]],21),"00")</f>
        <v>24-10</v>
      </c>
      <c r="L3969" s="101">
        <f>MONTH(jaar_zip[[#This Row],[Datum]])</f>
        <v>3</v>
      </c>
      <c r="M3969" s="101">
        <f>IF(ISNUMBER(jaar_zip[[#This Row],[etmaaltemperatuur]]),IF(jaar_zip[[#This Row],[etmaaltemperatuur]]&lt;stookgrens,stookgrens-jaar_zip[[#This Row],[etmaaltemperatuur]],0),"")</f>
        <v>9.9</v>
      </c>
      <c r="N3969" s="101">
        <f>IF(ISNUMBER(jaar_zip[[#This Row],[graaddagen]]),IF(OR(MONTH(jaar_zip[[#This Row],[Datum]])=1,MONTH(jaar_zip[[#This Row],[Datum]])=2,MONTH(jaar_zip[[#This Row],[Datum]])=11,MONTH(jaar_zip[[#This Row],[Datum]])=12),1.1,IF(OR(MONTH(jaar_zip[[#This Row],[Datum]])=3,MONTH(jaar_zip[[#This Row],[Datum]])=10),1,0.8))*jaar_zip[[#This Row],[graaddagen]],"")</f>
        <v>9.9</v>
      </c>
      <c r="O3969" s="101">
        <f>IF(ISNUMBER(jaar_zip[[#This Row],[etmaaltemperatuur]]),IF(jaar_zip[[#This Row],[etmaaltemperatuur]]&gt;stookgrens,jaar_zip[[#This Row],[etmaaltemperatuur]]-stookgrens,0),"")</f>
        <v>0</v>
      </c>
    </row>
    <row r="3970" spans="1:15" x14ac:dyDescent="0.3">
      <c r="A3970">
        <v>380</v>
      </c>
      <c r="B3970">
        <v>20240305</v>
      </c>
      <c r="C3970">
        <v>2</v>
      </c>
      <c r="D3970">
        <v>7.5</v>
      </c>
      <c r="E3970">
        <v>445</v>
      </c>
      <c r="F3970">
        <v>1.5</v>
      </c>
      <c r="G3970">
        <v>1014.7</v>
      </c>
      <c r="H3970">
        <v>85</v>
      </c>
      <c r="I3970" s="101" t="s">
        <v>44</v>
      </c>
      <c r="J3970" s="1">
        <f>DATEVALUE(RIGHT(jaar_zip[[#This Row],[YYYYMMDD]],2)&amp;"-"&amp;MID(jaar_zip[[#This Row],[YYYYMMDD]],5,2)&amp;"-"&amp;LEFT(jaar_zip[[#This Row],[YYYYMMDD]],4))</f>
        <v>45356</v>
      </c>
      <c r="K3970" s="101" t="str">
        <f>IF(AND(VALUE(MONTH(jaar_zip[[#This Row],[Datum]]))=1,VALUE(WEEKNUM(jaar_zip[[#This Row],[Datum]],21))&gt;51),RIGHT(YEAR(jaar_zip[[#This Row],[Datum]])-1,2),RIGHT(YEAR(jaar_zip[[#This Row],[Datum]]),2))&amp;"-"&amp; TEXT(WEEKNUM(jaar_zip[[#This Row],[Datum]],21),"00")</f>
        <v>24-10</v>
      </c>
      <c r="L3970" s="101">
        <f>MONTH(jaar_zip[[#This Row],[Datum]])</f>
        <v>3</v>
      </c>
      <c r="M3970" s="101">
        <f>IF(ISNUMBER(jaar_zip[[#This Row],[etmaaltemperatuur]]),IF(jaar_zip[[#This Row],[etmaaltemperatuur]]&lt;stookgrens,stookgrens-jaar_zip[[#This Row],[etmaaltemperatuur]],0),"")</f>
        <v>10.5</v>
      </c>
      <c r="N3970" s="101">
        <f>IF(ISNUMBER(jaar_zip[[#This Row],[graaddagen]]),IF(OR(MONTH(jaar_zip[[#This Row],[Datum]])=1,MONTH(jaar_zip[[#This Row],[Datum]])=2,MONTH(jaar_zip[[#This Row],[Datum]])=11,MONTH(jaar_zip[[#This Row],[Datum]])=12),1.1,IF(OR(MONTH(jaar_zip[[#This Row],[Datum]])=3,MONTH(jaar_zip[[#This Row],[Datum]])=10),1,0.8))*jaar_zip[[#This Row],[graaddagen]],"")</f>
        <v>10.5</v>
      </c>
      <c r="O3970" s="101">
        <f>IF(ISNUMBER(jaar_zip[[#This Row],[etmaaltemperatuur]]),IF(jaar_zip[[#This Row],[etmaaltemperatuur]]&gt;stookgrens,jaar_zip[[#This Row],[etmaaltemperatuur]]-stookgrens,0),"")</f>
        <v>0</v>
      </c>
    </row>
    <row r="3971" spans="1:15" x14ac:dyDescent="0.3">
      <c r="A3971">
        <v>380</v>
      </c>
      <c r="B3971">
        <v>20240306</v>
      </c>
      <c r="C3971">
        <v>2.2999999999999998</v>
      </c>
      <c r="D3971">
        <v>6.5</v>
      </c>
      <c r="E3971">
        <v>1400</v>
      </c>
      <c r="F3971">
        <v>0</v>
      </c>
      <c r="G3971">
        <v>1022.5</v>
      </c>
      <c r="H3971">
        <v>76</v>
      </c>
      <c r="I3971" s="101" t="s">
        <v>44</v>
      </c>
      <c r="J3971" s="1">
        <f>DATEVALUE(RIGHT(jaar_zip[[#This Row],[YYYYMMDD]],2)&amp;"-"&amp;MID(jaar_zip[[#This Row],[YYYYMMDD]],5,2)&amp;"-"&amp;LEFT(jaar_zip[[#This Row],[YYYYMMDD]],4))</f>
        <v>45357</v>
      </c>
      <c r="K3971" s="101" t="str">
        <f>IF(AND(VALUE(MONTH(jaar_zip[[#This Row],[Datum]]))=1,VALUE(WEEKNUM(jaar_zip[[#This Row],[Datum]],21))&gt;51),RIGHT(YEAR(jaar_zip[[#This Row],[Datum]])-1,2),RIGHT(YEAR(jaar_zip[[#This Row],[Datum]]),2))&amp;"-"&amp; TEXT(WEEKNUM(jaar_zip[[#This Row],[Datum]],21),"00")</f>
        <v>24-10</v>
      </c>
      <c r="L3971" s="101">
        <f>MONTH(jaar_zip[[#This Row],[Datum]])</f>
        <v>3</v>
      </c>
      <c r="M3971" s="101">
        <f>IF(ISNUMBER(jaar_zip[[#This Row],[etmaaltemperatuur]]),IF(jaar_zip[[#This Row],[etmaaltemperatuur]]&lt;stookgrens,stookgrens-jaar_zip[[#This Row],[etmaaltemperatuur]],0),"")</f>
        <v>11.5</v>
      </c>
      <c r="N3971" s="101">
        <f>IF(ISNUMBER(jaar_zip[[#This Row],[graaddagen]]),IF(OR(MONTH(jaar_zip[[#This Row],[Datum]])=1,MONTH(jaar_zip[[#This Row],[Datum]])=2,MONTH(jaar_zip[[#This Row],[Datum]])=11,MONTH(jaar_zip[[#This Row],[Datum]])=12),1.1,IF(OR(MONTH(jaar_zip[[#This Row],[Datum]])=3,MONTH(jaar_zip[[#This Row],[Datum]])=10),1,0.8))*jaar_zip[[#This Row],[graaddagen]],"")</f>
        <v>11.5</v>
      </c>
      <c r="O3971" s="101">
        <f>IF(ISNUMBER(jaar_zip[[#This Row],[etmaaltemperatuur]]),IF(jaar_zip[[#This Row],[etmaaltemperatuur]]&gt;stookgrens,jaar_zip[[#This Row],[etmaaltemperatuur]]-stookgrens,0),"")</f>
        <v>0</v>
      </c>
    </row>
    <row r="3972" spans="1:15" x14ac:dyDescent="0.3">
      <c r="A3972">
        <v>380</v>
      </c>
      <c r="B3972">
        <v>20240307</v>
      </c>
      <c r="C3972">
        <v>4.5999999999999996</v>
      </c>
      <c r="D3972">
        <v>5.7</v>
      </c>
      <c r="E3972">
        <v>1254</v>
      </c>
      <c r="F3972">
        <v>0</v>
      </c>
      <c r="G3972">
        <v>1021.1</v>
      </c>
      <c r="H3972">
        <v>75</v>
      </c>
      <c r="I3972" s="101" t="s">
        <v>44</v>
      </c>
      <c r="J3972" s="1">
        <f>DATEVALUE(RIGHT(jaar_zip[[#This Row],[YYYYMMDD]],2)&amp;"-"&amp;MID(jaar_zip[[#This Row],[YYYYMMDD]],5,2)&amp;"-"&amp;LEFT(jaar_zip[[#This Row],[YYYYMMDD]],4))</f>
        <v>45358</v>
      </c>
      <c r="K3972" s="101" t="str">
        <f>IF(AND(VALUE(MONTH(jaar_zip[[#This Row],[Datum]]))=1,VALUE(WEEKNUM(jaar_zip[[#This Row],[Datum]],21))&gt;51),RIGHT(YEAR(jaar_zip[[#This Row],[Datum]])-1,2),RIGHT(YEAR(jaar_zip[[#This Row],[Datum]]),2))&amp;"-"&amp; TEXT(WEEKNUM(jaar_zip[[#This Row],[Datum]],21),"00")</f>
        <v>24-10</v>
      </c>
      <c r="L3972" s="101">
        <f>MONTH(jaar_zip[[#This Row],[Datum]])</f>
        <v>3</v>
      </c>
      <c r="M3972" s="101">
        <f>IF(ISNUMBER(jaar_zip[[#This Row],[etmaaltemperatuur]]),IF(jaar_zip[[#This Row],[etmaaltemperatuur]]&lt;stookgrens,stookgrens-jaar_zip[[#This Row],[etmaaltemperatuur]],0),"")</f>
        <v>12.3</v>
      </c>
      <c r="N3972" s="101">
        <f>IF(ISNUMBER(jaar_zip[[#This Row],[graaddagen]]),IF(OR(MONTH(jaar_zip[[#This Row],[Datum]])=1,MONTH(jaar_zip[[#This Row],[Datum]])=2,MONTH(jaar_zip[[#This Row],[Datum]])=11,MONTH(jaar_zip[[#This Row],[Datum]])=12),1.1,IF(OR(MONTH(jaar_zip[[#This Row],[Datum]])=3,MONTH(jaar_zip[[#This Row],[Datum]])=10),1,0.8))*jaar_zip[[#This Row],[graaddagen]],"")</f>
        <v>12.3</v>
      </c>
      <c r="O3972" s="101">
        <f>IF(ISNUMBER(jaar_zip[[#This Row],[etmaaltemperatuur]]),IF(jaar_zip[[#This Row],[etmaaltemperatuur]]&gt;stookgrens,jaar_zip[[#This Row],[etmaaltemperatuur]]-stookgrens,0),"")</f>
        <v>0</v>
      </c>
    </row>
    <row r="3973" spans="1:15" x14ac:dyDescent="0.3">
      <c r="A3973">
        <v>380</v>
      </c>
      <c r="B3973">
        <v>20240308</v>
      </c>
      <c r="C3973">
        <v>5.9</v>
      </c>
      <c r="D3973">
        <v>5.9</v>
      </c>
      <c r="E3973">
        <v>1444</v>
      </c>
      <c r="F3973">
        <v>0</v>
      </c>
      <c r="G3973">
        <v>1009.7</v>
      </c>
      <c r="H3973">
        <v>63</v>
      </c>
      <c r="I3973" s="101" t="s">
        <v>44</v>
      </c>
      <c r="J3973" s="1">
        <f>DATEVALUE(RIGHT(jaar_zip[[#This Row],[YYYYMMDD]],2)&amp;"-"&amp;MID(jaar_zip[[#This Row],[YYYYMMDD]],5,2)&amp;"-"&amp;LEFT(jaar_zip[[#This Row],[YYYYMMDD]],4))</f>
        <v>45359</v>
      </c>
      <c r="K3973" s="101" t="str">
        <f>IF(AND(VALUE(MONTH(jaar_zip[[#This Row],[Datum]]))=1,VALUE(WEEKNUM(jaar_zip[[#This Row],[Datum]],21))&gt;51),RIGHT(YEAR(jaar_zip[[#This Row],[Datum]])-1,2),RIGHT(YEAR(jaar_zip[[#This Row],[Datum]]),2))&amp;"-"&amp; TEXT(WEEKNUM(jaar_zip[[#This Row],[Datum]],21),"00")</f>
        <v>24-10</v>
      </c>
      <c r="L3973" s="101">
        <f>MONTH(jaar_zip[[#This Row],[Datum]])</f>
        <v>3</v>
      </c>
      <c r="M3973" s="101">
        <f>IF(ISNUMBER(jaar_zip[[#This Row],[etmaaltemperatuur]]),IF(jaar_zip[[#This Row],[etmaaltemperatuur]]&lt;stookgrens,stookgrens-jaar_zip[[#This Row],[etmaaltemperatuur]],0),"")</f>
        <v>12.1</v>
      </c>
      <c r="N3973" s="101">
        <f>IF(ISNUMBER(jaar_zip[[#This Row],[graaddagen]]),IF(OR(MONTH(jaar_zip[[#This Row],[Datum]])=1,MONTH(jaar_zip[[#This Row],[Datum]])=2,MONTH(jaar_zip[[#This Row],[Datum]])=11,MONTH(jaar_zip[[#This Row],[Datum]])=12),1.1,IF(OR(MONTH(jaar_zip[[#This Row],[Datum]])=3,MONTH(jaar_zip[[#This Row],[Datum]])=10),1,0.8))*jaar_zip[[#This Row],[graaddagen]],"")</f>
        <v>12.1</v>
      </c>
      <c r="O3973" s="101">
        <f>IF(ISNUMBER(jaar_zip[[#This Row],[etmaaltemperatuur]]),IF(jaar_zip[[#This Row],[etmaaltemperatuur]]&gt;stookgrens,jaar_zip[[#This Row],[etmaaltemperatuur]]-stookgrens,0),"")</f>
        <v>0</v>
      </c>
    </row>
    <row r="3974" spans="1:15" x14ac:dyDescent="0.3">
      <c r="A3974">
        <v>380</v>
      </c>
      <c r="B3974">
        <v>20240309</v>
      </c>
      <c r="C3974">
        <v>4</v>
      </c>
      <c r="D3974">
        <v>9.4</v>
      </c>
      <c r="E3974">
        <v>759</v>
      </c>
      <c r="F3974">
        <v>0.2</v>
      </c>
      <c r="G3974">
        <v>1000.1</v>
      </c>
      <c r="H3974">
        <v>63</v>
      </c>
      <c r="I3974" s="101" t="s">
        <v>44</v>
      </c>
      <c r="J3974" s="1">
        <f>DATEVALUE(RIGHT(jaar_zip[[#This Row],[YYYYMMDD]],2)&amp;"-"&amp;MID(jaar_zip[[#This Row],[YYYYMMDD]],5,2)&amp;"-"&amp;LEFT(jaar_zip[[#This Row],[YYYYMMDD]],4))</f>
        <v>45360</v>
      </c>
      <c r="K3974" s="101" t="str">
        <f>IF(AND(VALUE(MONTH(jaar_zip[[#This Row],[Datum]]))=1,VALUE(WEEKNUM(jaar_zip[[#This Row],[Datum]],21))&gt;51),RIGHT(YEAR(jaar_zip[[#This Row],[Datum]])-1,2),RIGHT(YEAR(jaar_zip[[#This Row],[Datum]]),2))&amp;"-"&amp; TEXT(WEEKNUM(jaar_zip[[#This Row],[Datum]],21),"00")</f>
        <v>24-10</v>
      </c>
      <c r="L3974" s="101">
        <f>MONTH(jaar_zip[[#This Row],[Datum]])</f>
        <v>3</v>
      </c>
      <c r="M3974" s="101">
        <f>IF(ISNUMBER(jaar_zip[[#This Row],[etmaaltemperatuur]]),IF(jaar_zip[[#This Row],[etmaaltemperatuur]]&lt;stookgrens,stookgrens-jaar_zip[[#This Row],[etmaaltemperatuur]],0),"")</f>
        <v>8.6</v>
      </c>
      <c r="N3974" s="101">
        <f>IF(ISNUMBER(jaar_zip[[#This Row],[graaddagen]]),IF(OR(MONTH(jaar_zip[[#This Row],[Datum]])=1,MONTH(jaar_zip[[#This Row],[Datum]])=2,MONTH(jaar_zip[[#This Row],[Datum]])=11,MONTH(jaar_zip[[#This Row],[Datum]])=12),1.1,IF(OR(MONTH(jaar_zip[[#This Row],[Datum]])=3,MONTH(jaar_zip[[#This Row],[Datum]])=10),1,0.8))*jaar_zip[[#This Row],[graaddagen]],"")</f>
        <v>8.6</v>
      </c>
      <c r="O3974" s="101">
        <f>IF(ISNUMBER(jaar_zip[[#This Row],[etmaaltemperatuur]]),IF(jaar_zip[[#This Row],[etmaaltemperatuur]]&gt;stookgrens,jaar_zip[[#This Row],[etmaaltemperatuur]]-stookgrens,0),"")</f>
        <v>0</v>
      </c>
    </row>
    <row r="3975" spans="1:15" x14ac:dyDescent="0.3">
      <c r="A3975">
        <v>380</v>
      </c>
      <c r="B3975">
        <v>20240310</v>
      </c>
      <c r="C3975">
        <v>3.5</v>
      </c>
      <c r="D3975">
        <v>10.199999999999999</v>
      </c>
      <c r="E3975">
        <v>822</v>
      </c>
      <c r="F3975">
        <v>0.6</v>
      </c>
      <c r="G3975">
        <v>995.5</v>
      </c>
      <c r="H3975">
        <v>65</v>
      </c>
      <c r="I3975" s="101" t="s">
        <v>44</v>
      </c>
      <c r="J3975" s="1">
        <f>DATEVALUE(RIGHT(jaar_zip[[#This Row],[YYYYMMDD]],2)&amp;"-"&amp;MID(jaar_zip[[#This Row],[YYYYMMDD]],5,2)&amp;"-"&amp;LEFT(jaar_zip[[#This Row],[YYYYMMDD]],4))</f>
        <v>45361</v>
      </c>
      <c r="K3975" s="101" t="str">
        <f>IF(AND(VALUE(MONTH(jaar_zip[[#This Row],[Datum]]))=1,VALUE(WEEKNUM(jaar_zip[[#This Row],[Datum]],21))&gt;51),RIGHT(YEAR(jaar_zip[[#This Row],[Datum]])-1,2),RIGHT(YEAR(jaar_zip[[#This Row],[Datum]]),2))&amp;"-"&amp; TEXT(WEEKNUM(jaar_zip[[#This Row],[Datum]],21),"00")</f>
        <v>24-10</v>
      </c>
      <c r="L3975" s="101">
        <f>MONTH(jaar_zip[[#This Row],[Datum]])</f>
        <v>3</v>
      </c>
      <c r="M3975" s="101">
        <f>IF(ISNUMBER(jaar_zip[[#This Row],[etmaaltemperatuur]]),IF(jaar_zip[[#This Row],[etmaaltemperatuur]]&lt;stookgrens,stookgrens-jaar_zip[[#This Row],[etmaaltemperatuur]],0),"")</f>
        <v>7.8000000000000007</v>
      </c>
      <c r="N3975" s="101">
        <f>IF(ISNUMBER(jaar_zip[[#This Row],[graaddagen]]),IF(OR(MONTH(jaar_zip[[#This Row],[Datum]])=1,MONTH(jaar_zip[[#This Row],[Datum]])=2,MONTH(jaar_zip[[#This Row],[Datum]])=11,MONTH(jaar_zip[[#This Row],[Datum]])=12),1.1,IF(OR(MONTH(jaar_zip[[#This Row],[Datum]])=3,MONTH(jaar_zip[[#This Row],[Datum]])=10),1,0.8))*jaar_zip[[#This Row],[graaddagen]],"")</f>
        <v>7.8000000000000007</v>
      </c>
      <c r="O3975" s="101">
        <f>IF(ISNUMBER(jaar_zip[[#This Row],[etmaaltemperatuur]]),IF(jaar_zip[[#This Row],[etmaaltemperatuur]]&gt;stookgrens,jaar_zip[[#This Row],[etmaaltemperatuur]]-stookgrens,0),"")</f>
        <v>0</v>
      </c>
    </row>
    <row r="3976" spans="1:15" x14ac:dyDescent="0.3">
      <c r="A3976">
        <v>380</v>
      </c>
      <c r="B3976">
        <v>20240311</v>
      </c>
      <c r="C3976">
        <v>3.5</v>
      </c>
      <c r="D3976">
        <v>7.6</v>
      </c>
      <c r="E3976">
        <v>207</v>
      </c>
      <c r="F3976">
        <v>24.6</v>
      </c>
      <c r="G3976">
        <v>1003.3</v>
      </c>
      <c r="H3976">
        <v>95</v>
      </c>
      <c r="I3976" s="101" t="s">
        <v>44</v>
      </c>
      <c r="J3976" s="1">
        <f>DATEVALUE(RIGHT(jaar_zip[[#This Row],[YYYYMMDD]],2)&amp;"-"&amp;MID(jaar_zip[[#This Row],[YYYYMMDD]],5,2)&amp;"-"&amp;LEFT(jaar_zip[[#This Row],[YYYYMMDD]],4))</f>
        <v>45362</v>
      </c>
      <c r="K3976" s="101" t="str">
        <f>IF(AND(VALUE(MONTH(jaar_zip[[#This Row],[Datum]]))=1,VALUE(WEEKNUM(jaar_zip[[#This Row],[Datum]],21))&gt;51),RIGHT(YEAR(jaar_zip[[#This Row],[Datum]])-1,2),RIGHT(YEAR(jaar_zip[[#This Row],[Datum]]),2))&amp;"-"&amp; TEXT(WEEKNUM(jaar_zip[[#This Row],[Datum]],21),"00")</f>
        <v>24-11</v>
      </c>
      <c r="L3976" s="101">
        <f>MONTH(jaar_zip[[#This Row],[Datum]])</f>
        <v>3</v>
      </c>
      <c r="M3976" s="101">
        <f>IF(ISNUMBER(jaar_zip[[#This Row],[etmaaltemperatuur]]),IF(jaar_zip[[#This Row],[etmaaltemperatuur]]&lt;stookgrens,stookgrens-jaar_zip[[#This Row],[etmaaltemperatuur]],0),"")</f>
        <v>10.4</v>
      </c>
      <c r="N3976" s="101">
        <f>IF(ISNUMBER(jaar_zip[[#This Row],[graaddagen]]),IF(OR(MONTH(jaar_zip[[#This Row],[Datum]])=1,MONTH(jaar_zip[[#This Row],[Datum]])=2,MONTH(jaar_zip[[#This Row],[Datum]])=11,MONTH(jaar_zip[[#This Row],[Datum]])=12),1.1,IF(OR(MONTH(jaar_zip[[#This Row],[Datum]])=3,MONTH(jaar_zip[[#This Row],[Datum]])=10),1,0.8))*jaar_zip[[#This Row],[graaddagen]],"")</f>
        <v>10.4</v>
      </c>
      <c r="O3976" s="101">
        <f>IF(ISNUMBER(jaar_zip[[#This Row],[etmaaltemperatuur]]),IF(jaar_zip[[#This Row],[etmaaltemperatuur]]&gt;stookgrens,jaar_zip[[#This Row],[etmaaltemperatuur]]-stookgrens,0),"")</f>
        <v>0</v>
      </c>
    </row>
    <row r="3977" spans="1:15" x14ac:dyDescent="0.3">
      <c r="A3977">
        <v>380</v>
      </c>
      <c r="B3977">
        <v>20240312</v>
      </c>
      <c r="C3977">
        <v>3.9</v>
      </c>
      <c r="D3977">
        <v>7.6</v>
      </c>
      <c r="E3977">
        <v>371</v>
      </c>
      <c r="F3977">
        <v>7</v>
      </c>
      <c r="G3977">
        <v>1014.2</v>
      </c>
      <c r="H3977">
        <v>91</v>
      </c>
      <c r="I3977" s="101" t="s">
        <v>44</v>
      </c>
      <c r="J3977" s="1">
        <f>DATEVALUE(RIGHT(jaar_zip[[#This Row],[YYYYMMDD]],2)&amp;"-"&amp;MID(jaar_zip[[#This Row],[YYYYMMDD]],5,2)&amp;"-"&amp;LEFT(jaar_zip[[#This Row],[YYYYMMDD]],4))</f>
        <v>45363</v>
      </c>
      <c r="K3977" s="101" t="str">
        <f>IF(AND(VALUE(MONTH(jaar_zip[[#This Row],[Datum]]))=1,VALUE(WEEKNUM(jaar_zip[[#This Row],[Datum]],21))&gt;51),RIGHT(YEAR(jaar_zip[[#This Row],[Datum]])-1,2),RIGHT(YEAR(jaar_zip[[#This Row],[Datum]]),2))&amp;"-"&amp; TEXT(WEEKNUM(jaar_zip[[#This Row],[Datum]],21),"00")</f>
        <v>24-11</v>
      </c>
      <c r="L3977" s="101">
        <f>MONTH(jaar_zip[[#This Row],[Datum]])</f>
        <v>3</v>
      </c>
      <c r="M3977" s="101">
        <f>IF(ISNUMBER(jaar_zip[[#This Row],[etmaaltemperatuur]]),IF(jaar_zip[[#This Row],[etmaaltemperatuur]]&lt;stookgrens,stookgrens-jaar_zip[[#This Row],[etmaaltemperatuur]],0),"")</f>
        <v>10.4</v>
      </c>
      <c r="N3977" s="101">
        <f>IF(ISNUMBER(jaar_zip[[#This Row],[graaddagen]]),IF(OR(MONTH(jaar_zip[[#This Row],[Datum]])=1,MONTH(jaar_zip[[#This Row],[Datum]])=2,MONTH(jaar_zip[[#This Row],[Datum]])=11,MONTH(jaar_zip[[#This Row],[Datum]])=12),1.1,IF(OR(MONTH(jaar_zip[[#This Row],[Datum]])=3,MONTH(jaar_zip[[#This Row],[Datum]])=10),1,0.8))*jaar_zip[[#This Row],[graaddagen]],"")</f>
        <v>10.4</v>
      </c>
      <c r="O3977" s="101">
        <f>IF(ISNUMBER(jaar_zip[[#This Row],[etmaaltemperatuur]]),IF(jaar_zip[[#This Row],[etmaaltemperatuur]]&gt;stookgrens,jaar_zip[[#This Row],[etmaaltemperatuur]]-stookgrens,0),"")</f>
        <v>0</v>
      </c>
    </row>
    <row r="3978" spans="1:15" x14ac:dyDescent="0.3">
      <c r="A3978">
        <v>380</v>
      </c>
      <c r="B3978">
        <v>20240313</v>
      </c>
      <c r="C3978">
        <v>4.0999999999999996</v>
      </c>
      <c r="D3978">
        <v>10.9</v>
      </c>
      <c r="E3978">
        <v>379</v>
      </c>
      <c r="F3978">
        <v>0.8</v>
      </c>
      <c r="G3978">
        <v>1015.8</v>
      </c>
      <c r="H3978">
        <v>87</v>
      </c>
      <c r="I3978" s="101" t="s">
        <v>44</v>
      </c>
      <c r="J3978" s="1">
        <f>DATEVALUE(RIGHT(jaar_zip[[#This Row],[YYYYMMDD]],2)&amp;"-"&amp;MID(jaar_zip[[#This Row],[YYYYMMDD]],5,2)&amp;"-"&amp;LEFT(jaar_zip[[#This Row],[YYYYMMDD]],4))</f>
        <v>45364</v>
      </c>
      <c r="K3978" s="101" t="str">
        <f>IF(AND(VALUE(MONTH(jaar_zip[[#This Row],[Datum]]))=1,VALUE(WEEKNUM(jaar_zip[[#This Row],[Datum]],21))&gt;51),RIGHT(YEAR(jaar_zip[[#This Row],[Datum]])-1,2),RIGHT(YEAR(jaar_zip[[#This Row],[Datum]]),2))&amp;"-"&amp; TEXT(WEEKNUM(jaar_zip[[#This Row],[Datum]],21),"00")</f>
        <v>24-11</v>
      </c>
      <c r="L3978" s="101">
        <f>MONTH(jaar_zip[[#This Row],[Datum]])</f>
        <v>3</v>
      </c>
      <c r="M3978" s="101">
        <f>IF(ISNUMBER(jaar_zip[[#This Row],[etmaaltemperatuur]]),IF(jaar_zip[[#This Row],[etmaaltemperatuur]]&lt;stookgrens,stookgrens-jaar_zip[[#This Row],[etmaaltemperatuur]],0),"")</f>
        <v>7.1</v>
      </c>
      <c r="N3978" s="101">
        <f>IF(ISNUMBER(jaar_zip[[#This Row],[graaddagen]]),IF(OR(MONTH(jaar_zip[[#This Row],[Datum]])=1,MONTH(jaar_zip[[#This Row],[Datum]])=2,MONTH(jaar_zip[[#This Row],[Datum]])=11,MONTH(jaar_zip[[#This Row],[Datum]])=12),1.1,IF(OR(MONTH(jaar_zip[[#This Row],[Datum]])=3,MONTH(jaar_zip[[#This Row],[Datum]])=10),1,0.8))*jaar_zip[[#This Row],[graaddagen]],"")</f>
        <v>7.1</v>
      </c>
      <c r="O3978" s="101">
        <f>IF(ISNUMBER(jaar_zip[[#This Row],[etmaaltemperatuur]]),IF(jaar_zip[[#This Row],[etmaaltemperatuur]]&gt;stookgrens,jaar_zip[[#This Row],[etmaaltemperatuur]]-stookgrens,0),"")</f>
        <v>0</v>
      </c>
    </row>
    <row r="3979" spans="1:15" x14ac:dyDescent="0.3">
      <c r="A3979">
        <v>380</v>
      </c>
      <c r="B3979">
        <v>20240314</v>
      </c>
      <c r="C3979">
        <v>3.9</v>
      </c>
      <c r="D3979">
        <v>12.5</v>
      </c>
      <c r="E3979">
        <v>1352</v>
      </c>
      <c r="F3979">
        <v>0</v>
      </c>
      <c r="G3979">
        <v>1012</v>
      </c>
      <c r="H3979">
        <v>73</v>
      </c>
      <c r="I3979" s="101" t="s">
        <v>44</v>
      </c>
      <c r="J3979" s="1">
        <f>DATEVALUE(RIGHT(jaar_zip[[#This Row],[YYYYMMDD]],2)&amp;"-"&amp;MID(jaar_zip[[#This Row],[YYYYMMDD]],5,2)&amp;"-"&amp;LEFT(jaar_zip[[#This Row],[YYYYMMDD]],4))</f>
        <v>45365</v>
      </c>
      <c r="K3979" s="101" t="str">
        <f>IF(AND(VALUE(MONTH(jaar_zip[[#This Row],[Datum]]))=1,VALUE(WEEKNUM(jaar_zip[[#This Row],[Datum]],21))&gt;51),RIGHT(YEAR(jaar_zip[[#This Row],[Datum]])-1,2),RIGHT(YEAR(jaar_zip[[#This Row],[Datum]]),2))&amp;"-"&amp; TEXT(WEEKNUM(jaar_zip[[#This Row],[Datum]],21),"00")</f>
        <v>24-11</v>
      </c>
      <c r="L3979" s="101">
        <f>MONTH(jaar_zip[[#This Row],[Datum]])</f>
        <v>3</v>
      </c>
      <c r="M3979" s="101">
        <f>IF(ISNUMBER(jaar_zip[[#This Row],[etmaaltemperatuur]]),IF(jaar_zip[[#This Row],[etmaaltemperatuur]]&lt;stookgrens,stookgrens-jaar_zip[[#This Row],[etmaaltemperatuur]],0),"")</f>
        <v>5.5</v>
      </c>
      <c r="N3979" s="101">
        <f>IF(ISNUMBER(jaar_zip[[#This Row],[graaddagen]]),IF(OR(MONTH(jaar_zip[[#This Row],[Datum]])=1,MONTH(jaar_zip[[#This Row],[Datum]])=2,MONTH(jaar_zip[[#This Row],[Datum]])=11,MONTH(jaar_zip[[#This Row],[Datum]])=12),1.1,IF(OR(MONTH(jaar_zip[[#This Row],[Datum]])=3,MONTH(jaar_zip[[#This Row],[Datum]])=10),1,0.8))*jaar_zip[[#This Row],[graaddagen]],"")</f>
        <v>5.5</v>
      </c>
      <c r="O3979" s="101">
        <f>IF(ISNUMBER(jaar_zip[[#This Row],[etmaaltemperatuur]]),IF(jaar_zip[[#This Row],[etmaaltemperatuur]]&gt;stookgrens,jaar_zip[[#This Row],[etmaaltemperatuur]]-stookgrens,0),"")</f>
        <v>0</v>
      </c>
    </row>
    <row r="3980" spans="1:15" x14ac:dyDescent="0.3">
      <c r="A3980">
        <v>380</v>
      </c>
      <c r="B3980">
        <v>20240315</v>
      </c>
      <c r="C3980">
        <v>5.0999999999999996</v>
      </c>
      <c r="D3980">
        <v>11.8</v>
      </c>
      <c r="E3980">
        <v>628</v>
      </c>
      <c r="F3980">
        <v>8.9</v>
      </c>
      <c r="G3980">
        <v>1009.6</v>
      </c>
      <c r="H3980">
        <v>82</v>
      </c>
      <c r="I3980" s="101" t="s">
        <v>44</v>
      </c>
      <c r="J3980" s="1">
        <f>DATEVALUE(RIGHT(jaar_zip[[#This Row],[YYYYMMDD]],2)&amp;"-"&amp;MID(jaar_zip[[#This Row],[YYYYMMDD]],5,2)&amp;"-"&amp;LEFT(jaar_zip[[#This Row],[YYYYMMDD]],4))</f>
        <v>45366</v>
      </c>
      <c r="K3980" s="101" t="str">
        <f>IF(AND(VALUE(MONTH(jaar_zip[[#This Row],[Datum]]))=1,VALUE(WEEKNUM(jaar_zip[[#This Row],[Datum]],21))&gt;51),RIGHT(YEAR(jaar_zip[[#This Row],[Datum]])-1,2),RIGHT(YEAR(jaar_zip[[#This Row],[Datum]]),2))&amp;"-"&amp; TEXT(WEEKNUM(jaar_zip[[#This Row],[Datum]],21),"00")</f>
        <v>24-11</v>
      </c>
      <c r="L3980" s="101">
        <f>MONTH(jaar_zip[[#This Row],[Datum]])</f>
        <v>3</v>
      </c>
      <c r="M3980" s="101">
        <f>IF(ISNUMBER(jaar_zip[[#This Row],[etmaaltemperatuur]]),IF(jaar_zip[[#This Row],[etmaaltemperatuur]]&lt;stookgrens,stookgrens-jaar_zip[[#This Row],[etmaaltemperatuur]],0),"")</f>
        <v>6.1999999999999993</v>
      </c>
      <c r="N3980" s="101">
        <f>IF(ISNUMBER(jaar_zip[[#This Row],[graaddagen]]),IF(OR(MONTH(jaar_zip[[#This Row],[Datum]])=1,MONTH(jaar_zip[[#This Row],[Datum]])=2,MONTH(jaar_zip[[#This Row],[Datum]])=11,MONTH(jaar_zip[[#This Row],[Datum]])=12),1.1,IF(OR(MONTH(jaar_zip[[#This Row],[Datum]])=3,MONTH(jaar_zip[[#This Row],[Datum]])=10),1,0.8))*jaar_zip[[#This Row],[graaddagen]],"")</f>
        <v>6.1999999999999993</v>
      </c>
      <c r="O3980" s="101">
        <f>IF(ISNUMBER(jaar_zip[[#This Row],[etmaaltemperatuur]]),IF(jaar_zip[[#This Row],[etmaaltemperatuur]]&gt;stookgrens,jaar_zip[[#This Row],[etmaaltemperatuur]]-stookgrens,0),"")</f>
        <v>0</v>
      </c>
    </row>
    <row r="3981" spans="1:15" x14ac:dyDescent="0.3">
      <c r="A3981">
        <v>380</v>
      </c>
      <c r="B3981">
        <v>20240316</v>
      </c>
      <c r="C3981">
        <v>3.2</v>
      </c>
      <c r="D3981">
        <v>8.1</v>
      </c>
      <c r="E3981">
        <v>518</v>
      </c>
      <c r="F3981">
        <v>0.7</v>
      </c>
      <c r="G3981">
        <v>1020.1</v>
      </c>
      <c r="H3981">
        <v>83</v>
      </c>
      <c r="I3981" s="101" t="s">
        <v>44</v>
      </c>
      <c r="J3981" s="1">
        <f>DATEVALUE(RIGHT(jaar_zip[[#This Row],[YYYYMMDD]],2)&amp;"-"&amp;MID(jaar_zip[[#This Row],[YYYYMMDD]],5,2)&amp;"-"&amp;LEFT(jaar_zip[[#This Row],[YYYYMMDD]],4))</f>
        <v>45367</v>
      </c>
      <c r="K3981" s="101" t="str">
        <f>IF(AND(VALUE(MONTH(jaar_zip[[#This Row],[Datum]]))=1,VALUE(WEEKNUM(jaar_zip[[#This Row],[Datum]],21))&gt;51),RIGHT(YEAR(jaar_zip[[#This Row],[Datum]])-1,2),RIGHT(YEAR(jaar_zip[[#This Row],[Datum]]),2))&amp;"-"&amp; TEXT(WEEKNUM(jaar_zip[[#This Row],[Datum]],21),"00")</f>
        <v>24-11</v>
      </c>
      <c r="L3981" s="101">
        <f>MONTH(jaar_zip[[#This Row],[Datum]])</f>
        <v>3</v>
      </c>
      <c r="M3981" s="101">
        <f>IF(ISNUMBER(jaar_zip[[#This Row],[etmaaltemperatuur]]),IF(jaar_zip[[#This Row],[etmaaltemperatuur]]&lt;stookgrens,stookgrens-jaar_zip[[#This Row],[etmaaltemperatuur]],0),"")</f>
        <v>9.9</v>
      </c>
      <c r="N3981" s="101">
        <f>IF(ISNUMBER(jaar_zip[[#This Row],[graaddagen]]),IF(OR(MONTH(jaar_zip[[#This Row],[Datum]])=1,MONTH(jaar_zip[[#This Row],[Datum]])=2,MONTH(jaar_zip[[#This Row],[Datum]])=11,MONTH(jaar_zip[[#This Row],[Datum]])=12),1.1,IF(OR(MONTH(jaar_zip[[#This Row],[Datum]])=3,MONTH(jaar_zip[[#This Row],[Datum]])=10),1,0.8))*jaar_zip[[#This Row],[graaddagen]],"")</f>
        <v>9.9</v>
      </c>
      <c r="O3981" s="101">
        <f>IF(ISNUMBER(jaar_zip[[#This Row],[etmaaltemperatuur]]),IF(jaar_zip[[#This Row],[etmaaltemperatuur]]&gt;stookgrens,jaar_zip[[#This Row],[etmaaltemperatuur]]-stookgrens,0),"")</f>
        <v>0</v>
      </c>
    </row>
    <row r="3982" spans="1:15" x14ac:dyDescent="0.3">
      <c r="A3982">
        <v>380</v>
      </c>
      <c r="B3982">
        <v>20240317</v>
      </c>
      <c r="C3982">
        <v>3.1</v>
      </c>
      <c r="D3982">
        <v>10.199999999999999</v>
      </c>
      <c r="E3982">
        <v>912</v>
      </c>
      <c r="F3982">
        <v>0.8</v>
      </c>
      <c r="G3982">
        <v>1020</v>
      </c>
      <c r="H3982">
        <v>75</v>
      </c>
      <c r="I3982" s="101" t="s">
        <v>44</v>
      </c>
      <c r="J3982" s="1">
        <f>DATEVALUE(RIGHT(jaar_zip[[#This Row],[YYYYMMDD]],2)&amp;"-"&amp;MID(jaar_zip[[#This Row],[YYYYMMDD]],5,2)&amp;"-"&amp;LEFT(jaar_zip[[#This Row],[YYYYMMDD]],4))</f>
        <v>45368</v>
      </c>
      <c r="K3982" s="101" t="str">
        <f>IF(AND(VALUE(MONTH(jaar_zip[[#This Row],[Datum]]))=1,VALUE(WEEKNUM(jaar_zip[[#This Row],[Datum]],21))&gt;51),RIGHT(YEAR(jaar_zip[[#This Row],[Datum]])-1,2),RIGHT(YEAR(jaar_zip[[#This Row],[Datum]]),2))&amp;"-"&amp; TEXT(WEEKNUM(jaar_zip[[#This Row],[Datum]],21),"00")</f>
        <v>24-11</v>
      </c>
      <c r="L3982" s="101">
        <f>MONTH(jaar_zip[[#This Row],[Datum]])</f>
        <v>3</v>
      </c>
      <c r="M3982" s="101">
        <f>IF(ISNUMBER(jaar_zip[[#This Row],[etmaaltemperatuur]]),IF(jaar_zip[[#This Row],[etmaaltemperatuur]]&lt;stookgrens,stookgrens-jaar_zip[[#This Row],[etmaaltemperatuur]],0),"")</f>
        <v>7.8000000000000007</v>
      </c>
      <c r="N3982" s="101">
        <f>IF(ISNUMBER(jaar_zip[[#This Row],[graaddagen]]),IF(OR(MONTH(jaar_zip[[#This Row],[Datum]])=1,MONTH(jaar_zip[[#This Row],[Datum]])=2,MONTH(jaar_zip[[#This Row],[Datum]])=11,MONTH(jaar_zip[[#This Row],[Datum]])=12),1.1,IF(OR(MONTH(jaar_zip[[#This Row],[Datum]])=3,MONTH(jaar_zip[[#This Row],[Datum]])=10),1,0.8))*jaar_zip[[#This Row],[graaddagen]],"")</f>
        <v>7.8000000000000007</v>
      </c>
      <c r="O3982" s="101">
        <f>IF(ISNUMBER(jaar_zip[[#This Row],[etmaaltemperatuur]]),IF(jaar_zip[[#This Row],[etmaaltemperatuur]]&gt;stookgrens,jaar_zip[[#This Row],[etmaaltemperatuur]]-stookgrens,0),"")</f>
        <v>0</v>
      </c>
    </row>
    <row r="3983" spans="1:15" x14ac:dyDescent="0.3">
      <c r="A3983">
        <v>380</v>
      </c>
      <c r="B3983">
        <v>20240318</v>
      </c>
      <c r="C3983">
        <v>2.7</v>
      </c>
      <c r="D3983">
        <v>11.2</v>
      </c>
      <c r="E3983">
        <v>1119</v>
      </c>
      <c r="F3983">
        <v>0</v>
      </c>
      <c r="G3983">
        <v>1016.7</v>
      </c>
      <c r="H3983">
        <v>82</v>
      </c>
      <c r="I3983" s="101" t="s">
        <v>44</v>
      </c>
      <c r="J3983" s="1">
        <f>DATEVALUE(RIGHT(jaar_zip[[#This Row],[YYYYMMDD]],2)&amp;"-"&amp;MID(jaar_zip[[#This Row],[YYYYMMDD]],5,2)&amp;"-"&amp;LEFT(jaar_zip[[#This Row],[YYYYMMDD]],4))</f>
        <v>45369</v>
      </c>
      <c r="K3983" s="101" t="str">
        <f>IF(AND(VALUE(MONTH(jaar_zip[[#This Row],[Datum]]))=1,VALUE(WEEKNUM(jaar_zip[[#This Row],[Datum]],21))&gt;51),RIGHT(YEAR(jaar_zip[[#This Row],[Datum]])-1,2),RIGHT(YEAR(jaar_zip[[#This Row],[Datum]]),2))&amp;"-"&amp; TEXT(WEEKNUM(jaar_zip[[#This Row],[Datum]],21),"00")</f>
        <v>24-12</v>
      </c>
      <c r="L3983" s="101">
        <f>MONTH(jaar_zip[[#This Row],[Datum]])</f>
        <v>3</v>
      </c>
      <c r="M3983" s="101">
        <f>IF(ISNUMBER(jaar_zip[[#This Row],[etmaaltemperatuur]]),IF(jaar_zip[[#This Row],[etmaaltemperatuur]]&lt;stookgrens,stookgrens-jaar_zip[[#This Row],[etmaaltemperatuur]],0),"")</f>
        <v>6.8000000000000007</v>
      </c>
      <c r="N3983" s="101">
        <f>IF(ISNUMBER(jaar_zip[[#This Row],[graaddagen]]),IF(OR(MONTH(jaar_zip[[#This Row],[Datum]])=1,MONTH(jaar_zip[[#This Row],[Datum]])=2,MONTH(jaar_zip[[#This Row],[Datum]])=11,MONTH(jaar_zip[[#This Row],[Datum]])=12),1.1,IF(OR(MONTH(jaar_zip[[#This Row],[Datum]])=3,MONTH(jaar_zip[[#This Row],[Datum]])=10),1,0.8))*jaar_zip[[#This Row],[graaddagen]],"")</f>
        <v>6.8000000000000007</v>
      </c>
      <c r="O3983" s="101">
        <f>IF(ISNUMBER(jaar_zip[[#This Row],[etmaaltemperatuur]]),IF(jaar_zip[[#This Row],[etmaaltemperatuur]]&gt;stookgrens,jaar_zip[[#This Row],[etmaaltemperatuur]]-stookgrens,0),"")</f>
        <v>0</v>
      </c>
    </row>
    <row r="3984" spans="1:15" x14ac:dyDescent="0.3">
      <c r="A3984">
        <v>380</v>
      </c>
      <c r="B3984">
        <v>20240319</v>
      </c>
      <c r="C3984">
        <v>2.2000000000000002</v>
      </c>
      <c r="D3984">
        <v>12.3</v>
      </c>
      <c r="E3984">
        <v>1090</v>
      </c>
      <c r="F3984">
        <v>0</v>
      </c>
      <c r="G3984">
        <v>1018.4</v>
      </c>
      <c r="H3984">
        <v>75</v>
      </c>
      <c r="I3984" s="101" t="s">
        <v>44</v>
      </c>
      <c r="J3984" s="1">
        <f>DATEVALUE(RIGHT(jaar_zip[[#This Row],[YYYYMMDD]],2)&amp;"-"&amp;MID(jaar_zip[[#This Row],[YYYYMMDD]],5,2)&amp;"-"&amp;LEFT(jaar_zip[[#This Row],[YYYYMMDD]],4))</f>
        <v>45370</v>
      </c>
      <c r="K3984" s="101" t="str">
        <f>IF(AND(VALUE(MONTH(jaar_zip[[#This Row],[Datum]]))=1,VALUE(WEEKNUM(jaar_zip[[#This Row],[Datum]],21))&gt;51),RIGHT(YEAR(jaar_zip[[#This Row],[Datum]])-1,2),RIGHT(YEAR(jaar_zip[[#This Row],[Datum]]),2))&amp;"-"&amp; TEXT(WEEKNUM(jaar_zip[[#This Row],[Datum]],21),"00")</f>
        <v>24-12</v>
      </c>
      <c r="L3984" s="101">
        <f>MONTH(jaar_zip[[#This Row],[Datum]])</f>
        <v>3</v>
      </c>
      <c r="M3984" s="101">
        <f>IF(ISNUMBER(jaar_zip[[#This Row],[etmaaltemperatuur]]),IF(jaar_zip[[#This Row],[etmaaltemperatuur]]&lt;stookgrens,stookgrens-jaar_zip[[#This Row],[etmaaltemperatuur]],0),"")</f>
        <v>5.6999999999999993</v>
      </c>
      <c r="N3984" s="101">
        <f>IF(ISNUMBER(jaar_zip[[#This Row],[graaddagen]]),IF(OR(MONTH(jaar_zip[[#This Row],[Datum]])=1,MONTH(jaar_zip[[#This Row],[Datum]])=2,MONTH(jaar_zip[[#This Row],[Datum]])=11,MONTH(jaar_zip[[#This Row],[Datum]])=12),1.1,IF(OR(MONTH(jaar_zip[[#This Row],[Datum]])=3,MONTH(jaar_zip[[#This Row],[Datum]])=10),1,0.8))*jaar_zip[[#This Row],[graaddagen]],"")</f>
        <v>5.6999999999999993</v>
      </c>
      <c r="O3984" s="101">
        <f>IF(ISNUMBER(jaar_zip[[#This Row],[etmaaltemperatuur]]),IF(jaar_zip[[#This Row],[etmaaltemperatuur]]&gt;stookgrens,jaar_zip[[#This Row],[etmaaltemperatuur]]-stookgrens,0),"")</f>
        <v>0</v>
      </c>
    </row>
    <row r="3985" spans="1:15" x14ac:dyDescent="0.3">
      <c r="A3985">
        <v>380</v>
      </c>
      <c r="B3985">
        <v>20240320</v>
      </c>
      <c r="C3985">
        <v>1.8</v>
      </c>
      <c r="D3985">
        <v>12.8</v>
      </c>
      <c r="E3985">
        <v>1362</v>
      </c>
      <c r="F3985">
        <v>0</v>
      </c>
      <c r="G3985">
        <v>1018.9</v>
      </c>
      <c r="H3985">
        <v>72</v>
      </c>
      <c r="I3985" s="101" t="s">
        <v>44</v>
      </c>
      <c r="J3985" s="1">
        <f>DATEVALUE(RIGHT(jaar_zip[[#This Row],[YYYYMMDD]],2)&amp;"-"&amp;MID(jaar_zip[[#This Row],[YYYYMMDD]],5,2)&amp;"-"&amp;LEFT(jaar_zip[[#This Row],[YYYYMMDD]],4))</f>
        <v>45371</v>
      </c>
      <c r="K3985" s="101" t="str">
        <f>IF(AND(VALUE(MONTH(jaar_zip[[#This Row],[Datum]]))=1,VALUE(WEEKNUM(jaar_zip[[#This Row],[Datum]],21))&gt;51),RIGHT(YEAR(jaar_zip[[#This Row],[Datum]])-1,2),RIGHT(YEAR(jaar_zip[[#This Row],[Datum]]),2))&amp;"-"&amp; TEXT(WEEKNUM(jaar_zip[[#This Row],[Datum]],21),"00")</f>
        <v>24-12</v>
      </c>
      <c r="L3985" s="101">
        <f>MONTH(jaar_zip[[#This Row],[Datum]])</f>
        <v>3</v>
      </c>
      <c r="M3985" s="101">
        <f>IF(ISNUMBER(jaar_zip[[#This Row],[etmaaltemperatuur]]),IF(jaar_zip[[#This Row],[etmaaltemperatuur]]&lt;stookgrens,stookgrens-jaar_zip[[#This Row],[etmaaltemperatuur]],0),"")</f>
        <v>5.1999999999999993</v>
      </c>
      <c r="N3985" s="101">
        <f>IF(ISNUMBER(jaar_zip[[#This Row],[graaddagen]]),IF(OR(MONTH(jaar_zip[[#This Row],[Datum]])=1,MONTH(jaar_zip[[#This Row],[Datum]])=2,MONTH(jaar_zip[[#This Row],[Datum]])=11,MONTH(jaar_zip[[#This Row],[Datum]])=12),1.1,IF(OR(MONTH(jaar_zip[[#This Row],[Datum]])=3,MONTH(jaar_zip[[#This Row],[Datum]])=10),1,0.8))*jaar_zip[[#This Row],[graaddagen]],"")</f>
        <v>5.1999999999999993</v>
      </c>
      <c r="O3985" s="101">
        <f>IF(ISNUMBER(jaar_zip[[#This Row],[etmaaltemperatuur]]),IF(jaar_zip[[#This Row],[etmaaltemperatuur]]&gt;stookgrens,jaar_zip[[#This Row],[etmaaltemperatuur]]-stookgrens,0),"")</f>
        <v>0</v>
      </c>
    </row>
    <row r="3986" spans="1:15" x14ac:dyDescent="0.3">
      <c r="A3986">
        <v>380</v>
      </c>
      <c r="B3986">
        <v>20240321</v>
      </c>
      <c r="C3986">
        <v>2.7</v>
      </c>
      <c r="D3986">
        <v>10.1</v>
      </c>
      <c r="E3986">
        <v>989</v>
      </c>
      <c r="F3986">
        <v>0</v>
      </c>
      <c r="G3986">
        <v>1024</v>
      </c>
      <c r="H3986">
        <v>85</v>
      </c>
      <c r="I3986" s="101" t="s">
        <v>44</v>
      </c>
      <c r="J3986" s="1">
        <f>DATEVALUE(RIGHT(jaar_zip[[#This Row],[YYYYMMDD]],2)&amp;"-"&amp;MID(jaar_zip[[#This Row],[YYYYMMDD]],5,2)&amp;"-"&amp;LEFT(jaar_zip[[#This Row],[YYYYMMDD]],4))</f>
        <v>45372</v>
      </c>
      <c r="K3986" s="101" t="str">
        <f>IF(AND(VALUE(MONTH(jaar_zip[[#This Row],[Datum]]))=1,VALUE(WEEKNUM(jaar_zip[[#This Row],[Datum]],21))&gt;51),RIGHT(YEAR(jaar_zip[[#This Row],[Datum]])-1,2),RIGHT(YEAR(jaar_zip[[#This Row],[Datum]]),2))&amp;"-"&amp; TEXT(WEEKNUM(jaar_zip[[#This Row],[Datum]],21),"00")</f>
        <v>24-12</v>
      </c>
      <c r="L3986" s="101">
        <f>MONTH(jaar_zip[[#This Row],[Datum]])</f>
        <v>3</v>
      </c>
      <c r="M3986" s="101">
        <f>IF(ISNUMBER(jaar_zip[[#This Row],[etmaaltemperatuur]]),IF(jaar_zip[[#This Row],[etmaaltemperatuur]]&lt;stookgrens,stookgrens-jaar_zip[[#This Row],[etmaaltemperatuur]],0),"")</f>
        <v>7.9</v>
      </c>
      <c r="N3986" s="101">
        <f>IF(ISNUMBER(jaar_zip[[#This Row],[graaddagen]]),IF(OR(MONTH(jaar_zip[[#This Row],[Datum]])=1,MONTH(jaar_zip[[#This Row],[Datum]])=2,MONTH(jaar_zip[[#This Row],[Datum]])=11,MONTH(jaar_zip[[#This Row],[Datum]])=12),1.1,IF(OR(MONTH(jaar_zip[[#This Row],[Datum]])=3,MONTH(jaar_zip[[#This Row],[Datum]])=10),1,0.8))*jaar_zip[[#This Row],[graaddagen]],"")</f>
        <v>7.9</v>
      </c>
      <c r="O3986" s="101">
        <f>IF(ISNUMBER(jaar_zip[[#This Row],[etmaaltemperatuur]]),IF(jaar_zip[[#This Row],[etmaaltemperatuur]]&gt;stookgrens,jaar_zip[[#This Row],[etmaaltemperatuur]]-stookgrens,0),"")</f>
        <v>0</v>
      </c>
    </row>
    <row r="3987" spans="1:15" x14ac:dyDescent="0.3">
      <c r="A3987">
        <v>380</v>
      </c>
      <c r="B3987">
        <v>20240322</v>
      </c>
      <c r="C3987">
        <v>4.2</v>
      </c>
      <c r="D3987">
        <v>10.5</v>
      </c>
      <c r="E3987">
        <v>636</v>
      </c>
      <c r="F3987">
        <v>9.8000000000000007</v>
      </c>
      <c r="G3987">
        <v>1016.7</v>
      </c>
      <c r="H3987">
        <v>86</v>
      </c>
      <c r="I3987" s="101" t="s">
        <v>44</v>
      </c>
      <c r="J3987" s="1">
        <f>DATEVALUE(RIGHT(jaar_zip[[#This Row],[YYYYMMDD]],2)&amp;"-"&amp;MID(jaar_zip[[#This Row],[YYYYMMDD]],5,2)&amp;"-"&amp;LEFT(jaar_zip[[#This Row],[YYYYMMDD]],4))</f>
        <v>45373</v>
      </c>
      <c r="K3987" s="101" t="str">
        <f>IF(AND(VALUE(MONTH(jaar_zip[[#This Row],[Datum]]))=1,VALUE(WEEKNUM(jaar_zip[[#This Row],[Datum]],21))&gt;51),RIGHT(YEAR(jaar_zip[[#This Row],[Datum]])-1,2),RIGHT(YEAR(jaar_zip[[#This Row],[Datum]]),2))&amp;"-"&amp; TEXT(WEEKNUM(jaar_zip[[#This Row],[Datum]],21),"00")</f>
        <v>24-12</v>
      </c>
      <c r="L3987" s="101">
        <f>MONTH(jaar_zip[[#This Row],[Datum]])</f>
        <v>3</v>
      </c>
      <c r="M3987" s="101">
        <f>IF(ISNUMBER(jaar_zip[[#This Row],[etmaaltemperatuur]]),IF(jaar_zip[[#This Row],[etmaaltemperatuur]]&lt;stookgrens,stookgrens-jaar_zip[[#This Row],[etmaaltemperatuur]],0),"")</f>
        <v>7.5</v>
      </c>
      <c r="N3987" s="101">
        <f>IF(ISNUMBER(jaar_zip[[#This Row],[graaddagen]]),IF(OR(MONTH(jaar_zip[[#This Row],[Datum]])=1,MONTH(jaar_zip[[#This Row],[Datum]])=2,MONTH(jaar_zip[[#This Row],[Datum]])=11,MONTH(jaar_zip[[#This Row],[Datum]])=12),1.1,IF(OR(MONTH(jaar_zip[[#This Row],[Datum]])=3,MONTH(jaar_zip[[#This Row],[Datum]])=10),1,0.8))*jaar_zip[[#This Row],[graaddagen]],"")</f>
        <v>7.5</v>
      </c>
      <c r="O3987" s="101">
        <f>IF(ISNUMBER(jaar_zip[[#This Row],[etmaaltemperatuur]]),IF(jaar_zip[[#This Row],[etmaaltemperatuur]]&gt;stookgrens,jaar_zip[[#This Row],[etmaaltemperatuur]]-stookgrens,0),"")</f>
        <v>0</v>
      </c>
    </row>
    <row r="3988" spans="1:15" x14ac:dyDescent="0.3">
      <c r="A3988">
        <v>380</v>
      </c>
      <c r="B3988">
        <v>20240323</v>
      </c>
      <c r="C3988">
        <v>4</v>
      </c>
      <c r="D3988">
        <v>5.7</v>
      </c>
      <c r="E3988">
        <v>1070</v>
      </c>
      <c r="F3988">
        <v>5.6</v>
      </c>
      <c r="G3988">
        <v>1010.3</v>
      </c>
      <c r="H3988">
        <v>83</v>
      </c>
      <c r="I3988" s="101" t="s">
        <v>44</v>
      </c>
      <c r="J3988" s="1">
        <f>DATEVALUE(RIGHT(jaar_zip[[#This Row],[YYYYMMDD]],2)&amp;"-"&amp;MID(jaar_zip[[#This Row],[YYYYMMDD]],5,2)&amp;"-"&amp;LEFT(jaar_zip[[#This Row],[YYYYMMDD]],4))</f>
        <v>45374</v>
      </c>
      <c r="K3988" s="101" t="str">
        <f>IF(AND(VALUE(MONTH(jaar_zip[[#This Row],[Datum]]))=1,VALUE(WEEKNUM(jaar_zip[[#This Row],[Datum]],21))&gt;51),RIGHT(YEAR(jaar_zip[[#This Row],[Datum]])-1,2),RIGHT(YEAR(jaar_zip[[#This Row],[Datum]]),2))&amp;"-"&amp; TEXT(WEEKNUM(jaar_zip[[#This Row],[Datum]],21),"00")</f>
        <v>24-12</v>
      </c>
      <c r="L3988" s="101">
        <f>MONTH(jaar_zip[[#This Row],[Datum]])</f>
        <v>3</v>
      </c>
      <c r="M3988" s="101">
        <f>IF(ISNUMBER(jaar_zip[[#This Row],[etmaaltemperatuur]]),IF(jaar_zip[[#This Row],[etmaaltemperatuur]]&lt;stookgrens,stookgrens-jaar_zip[[#This Row],[etmaaltemperatuur]],0),"")</f>
        <v>12.3</v>
      </c>
      <c r="N3988" s="101">
        <f>IF(ISNUMBER(jaar_zip[[#This Row],[graaddagen]]),IF(OR(MONTH(jaar_zip[[#This Row],[Datum]])=1,MONTH(jaar_zip[[#This Row],[Datum]])=2,MONTH(jaar_zip[[#This Row],[Datum]])=11,MONTH(jaar_zip[[#This Row],[Datum]])=12),1.1,IF(OR(MONTH(jaar_zip[[#This Row],[Datum]])=3,MONTH(jaar_zip[[#This Row],[Datum]])=10),1,0.8))*jaar_zip[[#This Row],[graaddagen]],"")</f>
        <v>12.3</v>
      </c>
      <c r="O3988" s="101">
        <f>IF(ISNUMBER(jaar_zip[[#This Row],[etmaaltemperatuur]]),IF(jaar_zip[[#This Row],[etmaaltemperatuur]]&gt;stookgrens,jaar_zip[[#This Row],[etmaaltemperatuur]]-stookgrens,0),"")</f>
        <v>0</v>
      </c>
    </row>
    <row r="3989" spans="1:15" x14ac:dyDescent="0.3">
      <c r="A3989">
        <v>380</v>
      </c>
      <c r="B3989">
        <v>20240324</v>
      </c>
      <c r="C3989">
        <v>5.7</v>
      </c>
      <c r="D3989">
        <v>5.6</v>
      </c>
      <c r="E3989">
        <v>659</v>
      </c>
      <c r="F3989">
        <v>6.2</v>
      </c>
      <c r="G3989">
        <v>1007.2</v>
      </c>
      <c r="H3989">
        <v>82</v>
      </c>
      <c r="I3989" s="101" t="s">
        <v>44</v>
      </c>
      <c r="J3989" s="1">
        <f>DATEVALUE(RIGHT(jaar_zip[[#This Row],[YYYYMMDD]],2)&amp;"-"&amp;MID(jaar_zip[[#This Row],[YYYYMMDD]],5,2)&amp;"-"&amp;LEFT(jaar_zip[[#This Row],[YYYYMMDD]],4))</f>
        <v>45375</v>
      </c>
      <c r="K3989" s="101" t="str">
        <f>IF(AND(VALUE(MONTH(jaar_zip[[#This Row],[Datum]]))=1,VALUE(WEEKNUM(jaar_zip[[#This Row],[Datum]],21))&gt;51),RIGHT(YEAR(jaar_zip[[#This Row],[Datum]])-1,2),RIGHT(YEAR(jaar_zip[[#This Row],[Datum]]),2))&amp;"-"&amp; TEXT(WEEKNUM(jaar_zip[[#This Row],[Datum]],21),"00")</f>
        <v>24-12</v>
      </c>
      <c r="L3989" s="101">
        <f>MONTH(jaar_zip[[#This Row],[Datum]])</f>
        <v>3</v>
      </c>
      <c r="M3989" s="101">
        <f>IF(ISNUMBER(jaar_zip[[#This Row],[etmaaltemperatuur]]),IF(jaar_zip[[#This Row],[etmaaltemperatuur]]&lt;stookgrens,stookgrens-jaar_zip[[#This Row],[etmaaltemperatuur]],0),"")</f>
        <v>12.4</v>
      </c>
      <c r="N3989" s="101">
        <f>IF(ISNUMBER(jaar_zip[[#This Row],[graaddagen]]),IF(OR(MONTH(jaar_zip[[#This Row],[Datum]])=1,MONTH(jaar_zip[[#This Row],[Datum]])=2,MONTH(jaar_zip[[#This Row],[Datum]])=11,MONTH(jaar_zip[[#This Row],[Datum]])=12),1.1,IF(OR(MONTH(jaar_zip[[#This Row],[Datum]])=3,MONTH(jaar_zip[[#This Row],[Datum]])=10),1,0.8))*jaar_zip[[#This Row],[graaddagen]],"")</f>
        <v>12.4</v>
      </c>
      <c r="O3989" s="101">
        <f>IF(ISNUMBER(jaar_zip[[#This Row],[etmaaltemperatuur]]),IF(jaar_zip[[#This Row],[etmaaltemperatuur]]&gt;stookgrens,jaar_zip[[#This Row],[etmaaltemperatuur]]-stookgrens,0),"")</f>
        <v>0</v>
      </c>
    </row>
    <row r="3990" spans="1:15" x14ac:dyDescent="0.3">
      <c r="A3990">
        <v>380</v>
      </c>
      <c r="B3990">
        <v>20240325</v>
      </c>
      <c r="C3990">
        <v>3.3</v>
      </c>
      <c r="D3990">
        <v>6.9</v>
      </c>
      <c r="E3990">
        <v>1531</v>
      </c>
      <c r="F3990">
        <v>0</v>
      </c>
      <c r="G3990">
        <v>1004.4</v>
      </c>
      <c r="H3990">
        <v>69</v>
      </c>
      <c r="I3990" s="101" t="s">
        <v>44</v>
      </c>
      <c r="J3990" s="1">
        <f>DATEVALUE(RIGHT(jaar_zip[[#This Row],[YYYYMMDD]],2)&amp;"-"&amp;MID(jaar_zip[[#This Row],[YYYYMMDD]],5,2)&amp;"-"&amp;LEFT(jaar_zip[[#This Row],[YYYYMMDD]],4))</f>
        <v>45376</v>
      </c>
      <c r="K3990" s="101" t="str">
        <f>IF(AND(VALUE(MONTH(jaar_zip[[#This Row],[Datum]]))=1,VALUE(WEEKNUM(jaar_zip[[#This Row],[Datum]],21))&gt;51),RIGHT(YEAR(jaar_zip[[#This Row],[Datum]])-1,2),RIGHT(YEAR(jaar_zip[[#This Row],[Datum]]),2))&amp;"-"&amp; TEXT(WEEKNUM(jaar_zip[[#This Row],[Datum]],21),"00")</f>
        <v>24-13</v>
      </c>
      <c r="L3990" s="101">
        <f>MONTH(jaar_zip[[#This Row],[Datum]])</f>
        <v>3</v>
      </c>
      <c r="M3990" s="101">
        <f>IF(ISNUMBER(jaar_zip[[#This Row],[etmaaltemperatuur]]),IF(jaar_zip[[#This Row],[etmaaltemperatuur]]&lt;stookgrens,stookgrens-jaar_zip[[#This Row],[etmaaltemperatuur]],0),"")</f>
        <v>11.1</v>
      </c>
      <c r="N3990" s="101">
        <f>IF(ISNUMBER(jaar_zip[[#This Row],[graaddagen]]),IF(OR(MONTH(jaar_zip[[#This Row],[Datum]])=1,MONTH(jaar_zip[[#This Row],[Datum]])=2,MONTH(jaar_zip[[#This Row],[Datum]])=11,MONTH(jaar_zip[[#This Row],[Datum]])=12),1.1,IF(OR(MONTH(jaar_zip[[#This Row],[Datum]])=3,MONTH(jaar_zip[[#This Row],[Datum]])=10),1,0.8))*jaar_zip[[#This Row],[graaddagen]],"")</f>
        <v>11.1</v>
      </c>
      <c r="O3990" s="101">
        <f>IF(ISNUMBER(jaar_zip[[#This Row],[etmaaltemperatuur]]),IF(jaar_zip[[#This Row],[etmaaltemperatuur]]&gt;stookgrens,jaar_zip[[#This Row],[etmaaltemperatuur]]-stookgrens,0),"")</f>
        <v>0</v>
      </c>
    </row>
    <row r="3991" spans="1:15" x14ac:dyDescent="0.3">
      <c r="A3991">
        <v>380</v>
      </c>
      <c r="B3991">
        <v>20240326</v>
      </c>
      <c r="C3991">
        <v>3</v>
      </c>
      <c r="D3991">
        <v>10.3</v>
      </c>
      <c r="E3991">
        <v>959</v>
      </c>
      <c r="F3991">
        <v>0</v>
      </c>
      <c r="G3991">
        <v>990.6</v>
      </c>
      <c r="H3991">
        <v>65</v>
      </c>
      <c r="I3991" s="101" t="s">
        <v>44</v>
      </c>
      <c r="J3991" s="1">
        <f>DATEVALUE(RIGHT(jaar_zip[[#This Row],[YYYYMMDD]],2)&amp;"-"&amp;MID(jaar_zip[[#This Row],[YYYYMMDD]],5,2)&amp;"-"&amp;LEFT(jaar_zip[[#This Row],[YYYYMMDD]],4))</f>
        <v>45377</v>
      </c>
      <c r="K3991" s="101" t="str">
        <f>IF(AND(VALUE(MONTH(jaar_zip[[#This Row],[Datum]]))=1,VALUE(WEEKNUM(jaar_zip[[#This Row],[Datum]],21))&gt;51),RIGHT(YEAR(jaar_zip[[#This Row],[Datum]])-1,2),RIGHT(YEAR(jaar_zip[[#This Row],[Datum]]),2))&amp;"-"&amp; TEXT(WEEKNUM(jaar_zip[[#This Row],[Datum]],21),"00")</f>
        <v>24-13</v>
      </c>
      <c r="L3991" s="101">
        <f>MONTH(jaar_zip[[#This Row],[Datum]])</f>
        <v>3</v>
      </c>
      <c r="M3991" s="101">
        <f>IF(ISNUMBER(jaar_zip[[#This Row],[etmaaltemperatuur]]),IF(jaar_zip[[#This Row],[etmaaltemperatuur]]&lt;stookgrens,stookgrens-jaar_zip[[#This Row],[etmaaltemperatuur]],0),"")</f>
        <v>7.6999999999999993</v>
      </c>
      <c r="N3991" s="101">
        <f>IF(ISNUMBER(jaar_zip[[#This Row],[graaddagen]]),IF(OR(MONTH(jaar_zip[[#This Row],[Datum]])=1,MONTH(jaar_zip[[#This Row],[Datum]])=2,MONTH(jaar_zip[[#This Row],[Datum]])=11,MONTH(jaar_zip[[#This Row],[Datum]])=12),1.1,IF(OR(MONTH(jaar_zip[[#This Row],[Datum]])=3,MONTH(jaar_zip[[#This Row],[Datum]])=10),1,0.8))*jaar_zip[[#This Row],[graaddagen]],"")</f>
        <v>7.6999999999999993</v>
      </c>
      <c r="O3991" s="101">
        <f>IF(ISNUMBER(jaar_zip[[#This Row],[etmaaltemperatuur]]),IF(jaar_zip[[#This Row],[etmaaltemperatuur]]&gt;stookgrens,jaar_zip[[#This Row],[etmaaltemperatuur]]-stookgrens,0),"")</f>
        <v>0</v>
      </c>
    </row>
    <row r="3992" spans="1:15" x14ac:dyDescent="0.3">
      <c r="A3992">
        <v>380</v>
      </c>
      <c r="B3992">
        <v>20240327</v>
      </c>
      <c r="C3992">
        <v>4</v>
      </c>
      <c r="D3992">
        <v>8.6999999999999993</v>
      </c>
      <c r="E3992">
        <v>664</v>
      </c>
      <c r="F3992">
        <v>1.9</v>
      </c>
      <c r="G3992">
        <v>987.4</v>
      </c>
      <c r="H3992">
        <v>76</v>
      </c>
      <c r="I3992" s="101" t="s">
        <v>44</v>
      </c>
      <c r="J3992" s="1">
        <f>DATEVALUE(RIGHT(jaar_zip[[#This Row],[YYYYMMDD]],2)&amp;"-"&amp;MID(jaar_zip[[#This Row],[YYYYMMDD]],5,2)&amp;"-"&amp;LEFT(jaar_zip[[#This Row],[YYYYMMDD]],4))</f>
        <v>45378</v>
      </c>
      <c r="K3992" s="101" t="str">
        <f>IF(AND(VALUE(MONTH(jaar_zip[[#This Row],[Datum]]))=1,VALUE(WEEKNUM(jaar_zip[[#This Row],[Datum]],21))&gt;51),RIGHT(YEAR(jaar_zip[[#This Row],[Datum]])-1,2),RIGHT(YEAR(jaar_zip[[#This Row],[Datum]]),2))&amp;"-"&amp; TEXT(WEEKNUM(jaar_zip[[#This Row],[Datum]],21),"00")</f>
        <v>24-13</v>
      </c>
      <c r="L3992" s="101">
        <f>MONTH(jaar_zip[[#This Row],[Datum]])</f>
        <v>3</v>
      </c>
      <c r="M3992" s="101">
        <f>IF(ISNUMBER(jaar_zip[[#This Row],[etmaaltemperatuur]]),IF(jaar_zip[[#This Row],[etmaaltemperatuur]]&lt;stookgrens,stookgrens-jaar_zip[[#This Row],[etmaaltemperatuur]],0),"")</f>
        <v>9.3000000000000007</v>
      </c>
      <c r="N3992" s="101">
        <f>IF(ISNUMBER(jaar_zip[[#This Row],[graaddagen]]),IF(OR(MONTH(jaar_zip[[#This Row],[Datum]])=1,MONTH(jaar_zip[[#This Row],[Datum]])=2,MONTH(jaar_zip[[#This Row],[Datum]])=11,MONTH(jaar_zip[[#This Row],[Datum]])=12),1.1,IF(OR(MONTH(jaar_zip[[#This Row],[Datum]])=3,MONTH(jaar_zip[[#This Row],[Datum]])=10),1,0.8))*jaar_zip[[#This Row],[graaddagen]],"")</f>
        <v>9.3000000000000007</v>
      </c>
      <c r="O3992" s="101">
        <f>IF(ISNUMBER(jaar_zip[[#This Row],[etmaaltemperatuur]]),IF(jaar_zip[[#This Row],[etmaaltemperatuur]]&gt;stookgrens,jaar_zip[[#This Row],[etmaaltemperatuur]]-stookgrens,0),"")</f>
        <v>0</v>
      </c>
    </row>
    <row r="3993" spans="1:15" x14ac:dyDescent="0.3">
      <c r="A3993">
        <v>380</v>
      </c>
      <c r="B3993">
        <v>20240328</v>
      </c>
      <c r="C3993">
        <v>7</v>
      </c>
      <c r="D3993">
        <v>8.8000000000000007</v>
      </c>
      <c r="E3993">
        <v>958</v>
      </c>
      <c r="F3993">
        <v>0.8</v>
      </c>
      <c r="G3993">
        <v>988.1</v>
      </c>
      <c r="H3993">
        <v>66</v>
      </c>
      <c r="I3993" s="101" t="s">
        <v>44</v>
      </c>
      <c r="J3993" s="1">
        <f>DATEVALUE(RIGHT(jaar_zip[[#This Row],[YYYYMMDD]],2)&amp;"-"&amp;MID(jaar_zip[[#This Row],[YYYYMMDD]],5,2)&amp;"-"&amp;LEFT(jaar_zip[[#This Row],[YYYYMMDD]],4))</f>
        <v>45379</v>
      </c>
      <c r="K3993" s="101" t="str">
        <f>IF(AND(VALUE(MONTH(jaar_zip[[#This Row],[Datum]]))=1,VALUE(WEEKNUM(jaar_zip[[#This Row],[Datum]],21))&gt;51),RIGHT(YEAR(jaar_zip[[#This Row],[Datum]])-1,2),RIGHT(YEAR(jaar_zip[[#This Row],[Datum]]),2))&amp;"-"&amp; TEXT(WEEKNUM(jaar_zip[[#This Row],[Datum]],21),"00")</f>
        <v>24-13</v>
      </c>
      <c r="L3993" s="101">
        <f>MONTH(jaar_zip[[#This Row],[Datum]])</f>
        <v>3</v>
      </c>
      <c r="M3993" s="101">
        <f>IF(ISNUMBER(jaar_zip[[#This Row],[etmaaltemperatuur]]),IF(jaar_zip[[#This Row],[etmaaltemperatuur]]&lt;stookgrens,stookgrens-jaar_zip[[#This Row],[etmaaltemperatuur]],0),"")</f>
        <v>9.1999999999999993</v>
      </c>
      <c r="N3993" s="101">
        <f>IF(ISNUMBER(jaar_zip[[#This Row],[graaddagen]]),IF(OR(MONTH(jaar_zip[[#This Row],[Datum]])=1,MONTH(jaar_zip[[#This Row],[Datum]])=2,MONTH(jaar_zip[[#This Row],[Datum]])=11,MONTH(jaar_zip[[#This Row],[Datum]])=12),1.1,IF(OR(MONTH(jaar_zip[[#This Row],[Datum]])=3,MONTH(jaar_zip[[#This Row],[Datum]])=10),1,0.8))*jaar_zip[[#This Row],[graaddagen]],"")</f>
        <v>9.1999999999999993</v>
      </c>
      <c r="O3993" s="101">
        <f>IF(ISNUMBER(jaar_zip[[#This Row],[etmaaltemperatuur]]),IF(jaar_zip[[#This Row],[etmaaltemperatuur]]&gt;stookgrens,jaar_zip[[#This Row],[etmaaltemperatuur]]-stookgrens,0),"")</f>
        <v>0</v>
      </c>
    </row>
    <row r="3994" spans="1:15" x14ac:dyDescent="0.3">
      <c r="A3994">
        <v>380</v>
      </c>
      <c r="B3994">
        <v>20240329</v>
      </c>
      <c r="C3994">
        <v>4.8</v>
      </c>
      <c r="D3994">
        <v>10.6</v>
      </c>
      <c r="E3994">
        <v>752</v>
      </c>
      <c r="F3994">
        <v>1.2</v>
      </c>
      <c r="G3994">
        <v>994.6</v>
      </c>
      <c r="H3994">
        <v>76</v>
      </c>
      <c r="I3994" s="101" t="s">
        <v>44</v>
      </c>
      <c r="J3994" s="1">
        <f>DATEVALUE(RIGHT(jaar_zip[[#This Row],[YYYYMMDD]],2)&amp;"-"&amp;MID(jaar_zip[[#This Row],[YYYYMMDD]],5,2)&amp;"-"&amp;LEFT(jaar_zip[[#This Row],[YYYYMMDD]],4))</f>
        <v>45380</v>
      </c>
      <c r="K3994" s="101" t="str">
        <f>IF(AND(VALUE(MONTH(jaar_zip[[#This Row],[Datum]]))=1,VALUE(WEEKNUM(jaar_zip[[#This Row],[Datum]],21))&gt;51),RIGHT(YEAR(jaar_zip[[#This Row],[Datum]])-1,2),RIGHT(YEAR(jaar_zip[[#This Row],[Datum]]),2))&amp;"-"&amp; TEXT(WEEKNUM(jaar_zip[[#This Row],[Datum]],21),"00")</f>
        <v>24-13</v>
      </c>
      <c r="L3994" s="101">
        <f>MONTH(jaar_zip[[#This Row],[Datum]])</f>
        <v>3</v>
      </c>
      <c r="M3994" s="101">
        <f>IF(ISNUMBER(jaar_zip[[#This Row],[etmaaltemperatuur]]),IF(jaar_zip[[#This Row],[etmaaltemperatuur]]&lt;stookgrens,stookgrens-jaar_zip[[#This Row],[etmaaltemperatuur]],0),"")</f>
        <v>7.4</v>
      </c>
      <c r="N3994" s="101">
        <f>IF(ISNUMBER(jaar_zip[[#This Row],[graaddagen]]),IF(OR(MONTH(jaar_zip[[#This Row],[Datum]])=1,MONTH(jaar_zip[[#This Row],[Datum]])=2,MONTH(jaar_zip[[#This Row],[Datum]])=11,MONTH(jaar_zip[[#This Row],[Datum]])=12),1.1,IF(OR(MONTH(jaar_zip[[#This Row],[Datum]])=3,MONTH(jaar_zip[[#This Row],[Datum]])=10),1,0.8))*jaar_zip[[#This Row],[graaddagen]],"")</f>
        <v>7.4</v>
      </c>
      <c r="O3994" s="101">
        <f>IF(ISNUMBER(jaar_zip[[#This Row],[etmaaltemperatuur]]),IF(jaar_zip[[#This Row],[etmaaltemperatuur]]&gt;stookgrens,jaar_zip[[#This Row],[etmaaltemperatuur]]-stookgrens,0),"")</f>
        <v>0</v>
      </c>
    </row>
    <row r="3995" spans="1:15" x14ac:dyDescent="0.3">
      <c r="A3995">
        <v>380</v>
      </c>
      <c r="B3995">
        <v>20240330</v>
      </c>
      <c r="C3995">
        <v>3.4</v>
      </c>
      <c r="D3995">
        <v>10.1</v>
      </c>
      <c r="E3995">
        <v>605</v>
      </c>
      <c r="F3995">
        <v>0.2</v>
      </c>
      <c r="G3995">
        <v>996.8</v>
      </c>
      <c r="H3995">
        <v>84</v>
      </c>
      <c r="I3995" s="101" t="s">
        <v>44</v>
      </c>
      <c r="J3995" s="1">
        <f>DATEVALUE(RIGHT(jaar_zip[[#This Row],[YYYYMMDD]],2)&amp;"-"&amp;MID(jaar_zip[[#This Row],[YYYYMMDD]],5,2)&amp;"-"&amp;LEFT(jaar_zip[[#This Row],[YYYYMMDD]],4))</f>
        <v>45381</v>
      </c>
      <c r="K3995" s="101" t="str">
        <f>IF(AND(VALUE(MONTH(jaar_zip[[#This Row],[Datum]]))=1,VALUE(WEEKNUM(jaar_zip[[#This Row],[Datum]],21))&gt;51),RIGHT(YEAR(jaar_zip[[#This Row],[Datum]])-1,2),RIGHT(YEAR(jaar_zip[[#This Row],[Datum]]),2))&amp;"-"&amp; TEXT(WEEKNUM(jaar_zip[[#This Row],[Datum]],21),"00")</f>
        <v>24-13</v>
      </c>
      <c r="L3995" s="101">
        <f>MONTH(jaar_zip[[#This Row],[Datum]])</f>
        <v>3</v>
      </c>
      <c r="M3995" s="101">
        <f>IF(ISNUMBER(jaar_zip[[#This Row],[etmaaltemperatuur]]),IF(jaar_zip[[#This Row],[etmaaltemperatuur]]&lt;stookgrens,stookgrens-jaar_zip[[#This Row],[etmaaltemperatuur]],0),"")</f>
        <v>7.9</v>
      </c>
      <c r="N3995" s="101">
        <f>IF(ISNUMBER(jaar_zip[[#This Row],[graaddagen]]),IF(OR(MONTH(jaar_zip[[#This Row],[Datum]])=1,MONTH(jaar_zip[[#This Row],[Datum]])=2,MONTH(jaar_zip[[#This Row],[Datum]])=11,MONTH(jaar_zip[[#This Row],[Datum]])=12),1.1,IF(OR(MONTH(jaar_zip[[#This Row],[Datum]])=3,MONTH(jaar_zip[[#This Row],[Datum]])=10),1,0.8))*jaar_zip[[#This Row],[graaddagen]],"")</f>
        <v>7.9</v>
      </c>
      <c r="O3995" s="101">
        <f>IF(ISNUMBER(jaar_zip[[#This Row],[etmaaltemperatuur]]),IF(jaar_zip[[#This Row],[etmaaltemperatuur]]&gt;stookgrens,jaar_zip[[#This Row],[etmaaltemperatuur]]-stookgrens,0),"")</f>
        <v>0</v>
      </c>
    </row>
    <row r="3996" spans="1:15" x14ac:dyDescent="0.3">
      <c r="A3996">
        <v>380</v>
      </c>
      <c r="B3996">
        <v>20240331</v>
      </c>
      <c r="C3996">
        <v>3.2</v>
      </c>
      <c r="D3996">
        <v>11.4</v>
      </c>
      <c r="E3996">
        <v>911</v>
      </c>
      <c r="F3996">
        <v>1.9</v>
      </c>
      <c r="G3996">
        <v>996</v>
      </c>
      <c r="H3996">
        <v>80</v>
      </c>
      <c r="I3996" s="101" t="s">
        <v>44</v>
      </c>
      <c r="J3996" s="1">
        <f>DATEVALUE(RIGHT(jaar_zip[[#This Row],[YYYYMMDD]],2)&amp;"-"&amp;MID(jaar_zip[[#This Row],[YYYYMMDD]],5,2)&amp;"-"&amp;LEFT(jaar_zip[[#This Row],[YYYYMMDD]],4))</f>
        <v>45382</v>
      </c>
      <c r="K3996" s="101" t="str">
        <f>IF(AND(VALUE(MONTH(jaar_zip[[#This Row],[Datum]]))=1,VALUE(WEEKNUM(jaar_zip[[#This Row],[Datum]],21))&gt;51),RIGHT(YEAR(jaar_zip[[#This Row],[Datum]])-1,2),RIGHT(YEAR(jaar_zip[[#This Row],[Datum]]),2))&amp;"-"&amp; TEXT(WEEKNUM(jaar_zip[[#This Row],[Datum]],21),"00")</f>
        <v>24-13</v>
      </c>
      <c r="L3996" s="101">
        <f>MONTH(jaar_zip[[#This Row],[Datum]])</f>
        <v>3</v>
      </c>
      <c r="M3996" s="101">
        <f>IF(ISNUMBER(jaar_zip[[#This Row],[etmaaltemperatuur]]),IF(jaar_zip[[#This Row],[etmaaltemperatuur]]&lt;stookgrens,stookgrens-jaar_zip[[#This Row],[etmaaltemperatuur]],0),"")</f>
        <v>6.6</v>
      </c>
      <c r="N3996" s="101">
        <f>IF(ISNUMBER(jaar_zip[[#This Row],[graaddagen]]),IF(OR(MONTH(jaar_zip[[#This Row],[Datum]])=1,MONTH(jaar_zip[[#This Row],[Datum]])=2,MONTH(jaar_zip[[#This Row],[Datum]])=11,MONTH(jaar_zip[[#This Row],[Datum]])=12),1.1,IF(OR(MONTH(jaar_zip[[#This Row],[Datum]])=3,MONTH(jaar_zip[[#This Row],[Datum]])=10),1,0.8))*jaar_zip[[#This Row],[graaddagen]],"")</f>
        <v>6.6</v>
      </c>
      <c r="O3996" s="101">
        <f>IF(ISNUMBER(jaar_zip[[#This Row],[etmaaltemperatuur]]),IF(jaar_zip[[#This Row],[etmaaltemperatuur]]&gt;stookgrens,jaar_zip[[#This Row],[etmaaltemperatuur]]-stookgrens,0),"")</f>
        <v>0</v>
      </c>
    </row>
    <row r="3997" spans="1:15" x14ac:dyDescent="0.3">
      <c r="A3997">
        <v>380</v>
      </c>
      <c r="B3997">
        <v>20240401</v>
      </c>
      <c r="C3997">
        <v>4.3</v>
      </c>
      <c r="D3997">
        <v>10.199999999999999</v>
      </c>
      <c r="E3997">
        <v>923</v>
      </c>
      <c r="F3997">
        <v>1</v>
      </c>
      <c r="G3997">
        <v>998</v>
      </c>
      <c r="H3997">
        <v>77</v>
      </c>
      <c r="I3997" s="101" t="s">
        <v>44</v>
      </c>
      <c r="J3997" s="1">
        <f>DATEVALUE(RIGHT(jaar_zip[[#This Row],[YYYYMMDD]],2)&amp;"-"&amp;MID(jaar_zip[[#This Row],[YYYYMMDD]],5,2)&amp;"-"&amp;LEFT(jaar_zip[[#This Row],[YYYYMMDD]],4))</f>
        <v>45383</v>
      </c>
      <c r="K3997" s="101" t="str">
        <f>IF(AND(VALUE(MONTH(jaar_zip[[#This Row],[Datum]]))=1,VALUE(WEEKNUM(jaar_zip[[#This Row],[Datum]],21))&gt;51),RIGHT(YEAR(jaar_zip[[#This Row],[Datum]])-1,2),RIGHT(YEAR(jaar_zip[[#This Row],[Datum]]),2))&amp;"-"&amp; TEXT(WEEKNUM(jaar_zip[[#This Row],[Datum]],21),"00")</f>
        <v>24-14</v>
      </c>
      <c r="L3997" s="101">
        <f>MONTH(jaar_zip[[#This Row],[Datum]])</f>
        <v>4</v>
      </c>
      <c r="M3997" s="101">
        <f>IF(ISNUMBER(jaar_zip[[#This Row],[etmaaltemperatuur]]),IF(jaar_zip[[#This Row],[etmaaltemperatuur]]&lt;stookgrens,stookgrens-jaar_zip[[#This Row],[etmaaltemperatuur]],0),"")</f>
        <v>7.8000000000000007</v>
      </c>
      <c r="N3997" s="101">
        <f>IF(ISNUMBER(jaar_zip[[#This Row],[graaddagen]]),IF(OR(MONTH(jaar_zip[[#This Row],[Datum]])=1,MONTH(jaar_zip[[#This Row],[Datum]])=2,MONTH(jaar_zip[[#This Row],[Datum]])=11,MONTH(jaar_zip[[#This Row],[Datum]])=12),1.1,IF(OR(MONTH(jaar_zip[[#This Row],[Datum]])=3,MONTH(jaar_zip[[#This Row],[Datum]])=10),1,0.8))*jaar_zip[[#This Row],[graaddagen]],"")</f>
        <v>6.2400000000000011</v>
      </c>
      <c r="O3997" s="101">
        <f>IF(ISNUMBER(jaar_zip[[#This Row],[etmaaltemperatuur]]),IF(jaar_zip[[#This Row],[etmaaltemperatuur]]&gt;stookgrens,jaar_zip[[#This Row],[etmaaltemperatuur]]-stookgrens,0),"")</f>
        <v>0</v>
      </c>
    </row>
    <row r="3998" spans="1:15" x14ac:dyDescent="0.3">
      <c r="A3998">
        <v>380</v>
      </c>
      <c r="B3998">
        <v>20240402</v>
      </c>
      <c r="C3998">
        <v>5.8</v>
      </c>
      <c r="D3998">
        <v>9.9</v>
      </c>
      <c r="E3998">
        <v>532</v>
      </c>
      <c r="F3998">
        <v>1.5</v>
      </c>
      <c r="G3998">
        <v>1007.3</v>
      </c>
      <c r="H3998">
        <v>80</v>
      </c>
      <c r="I3998" s="101" t="s">
        <v>44</v>
      </c>
      <c r="J3998" s="1">
        <f>DATEVALUE(RIGHT(jaar_zip[[#This Row],[YYYYMMDD]],2)&amp;"-"&amp;MID(jaar_zip[[#This Row],[YYYYMMDD]],5,2)&amp;"-"&amp;LEFT(jaar_zip[[#This Row],[YYYYMMDD]],4))</f>
        <v>45384</v>
      </c>
      <c r="K3998" s="101" t="str">
        <f>IF(AND(VALUE(MONTH(jaar_zip[[#This Row],[Datum]]))=1,VALUE(WEEKNUM(jaar_zip[[#This Row],[Datum]],21))&gt;51),RIGHT(YEAR(jaar_zip[[#This Row],[Datum]])-1,2),RIGHT(YEAR(jaar_zip[[#This Row],[Datum]]),2))&amp;"-"&amp; TEXT(WEEKNUM(jaar_zip[[#This Row],[Datum]],21),"00")</f>
        <v>24-14</v>
      </c>
      <c r="L3998" s="101">
        <f>MONTH(jaar_zip[[#This Row],[Datum]])</f>
        <v>4</v>
      </c>
      <c r="M3998" s="101">
        <f>IF(ISNUMBER(jaar_zip[[#This Row],[etmaaltemperatuur]]),IF(jaar_zip[[#This Row],[etmaaltemperatuur]]&lt;stookgrens,stookgrens-jaar_zip[[#This Row],[etmaaltemperatuur]],0),"")</f>
        <v>8.1</v>
      </c>
      <c r="N3998" s="101">
        <f>IF(ISNUMBER(jaar_zip[[#This Row],[graaddagen]]),IF(OR(MONTH(jaar_zip[[#This Row],[Datum]])=1,MONTH(jaar_zip[[#This Row],[Datum]])=2,MONTH(jaar_zip[[#This Row],[Datum]])=11,MONTH(jaar_zip[[#This Row],[Datum]])=12),1.1,IF(OR(MONTH(jaar_zip[[#This Row],[Datum]])=3,MONTH(jaar_zip[[#This Row],[Datum]])=10),1,0.8))*jaar_zip[[#This Row],[graaddagen]],"")</f>
        <v>6.48</v>
      </c>
      <c r="O3998" s="101">
        <f>IF(ISNUMBER(jaar_zip[[#This Row],[etmaaltemperatuur]]),IF(jaar_zip[[#This Row],[etmaaltemperatuur]]&gt;stookgrens,jaar_zip[[#This Row],[etmaaltemperatuur]]-stookgrens,0),"")</f>
        <v>0</v>
      </c>
    </row>
    <row r="3999" spans="1:15" x14ac:dyDescent="0.3">
      <c r="A3999">
        <v>380</v>
      </c>
      <c r="B3999">
        <v>20240403</v>
      </c>
      <c r="C3999">
        <v>5.0999999999999996</v>
      </c>
      <c r="D3999">
        <v>10.9</v>
      </c>
      <c r="E3999">
        <v>740</v>
      </c>
      <c r="F3999">
        <v>3.2</v>
      </c>
      <c r="G3999">
        <v>1006</v>
      </c>
      <c r="H3999">
        <v>81</v>
      </c>
      <c r="I3999" s="101" t="s">
        <v>44</v>
      </c>
      <c r="J3999" s="1">
        <f>DATEVALUE(RIGHT(jaar_zip[[#This Row],[YYYYMMDD]],2)&amp;"-"&amp;MID(jaar_zip[[#This Row],[YYYYMMDD]],5,2)&amp;"-"&amp;LEFT(jaar_zip[[#This Row],[YYYYMMDD]],4))</f>
        <v>45385</v>
      </c>
      <c r="K3999" s="101" t="str">
        <f>IF(AND(VALUE(MONTH(jaar_zip[[#This Row],[Datum]]))=1,VALUE(WEEKNUM(jaar_zip[[#This Row],[Datum]],21))&gt;51),RIGHT(YEAR(jaar_zip[[#This Row],[Datum]])-1,2),RIGHT(YEAR(jaar_zip[[#This Row],[Datum]]),2))&amp;"-"&amp; TEXT(WEEKNUM(jaar_zip[[#This Row],[Datum]],21),"00")</f>
        <v>24-14</v>
      </c>
      <c r="L3999" s="101">
        <f>MONTH(jaar_zip[[#This Row],[Datum]])</f>
        <v>4</v>
      </c>
      <c r="M3999" s="101">
        <f>IF(ISNUMBER(jaar_zip[[#This Row],[etmaaltemperatuur]]),IF(jaar_zip[[#This Row],[etmaaltemperatuur]]&lt;stookgrens,stookgrens-jaar_zip[[#This Row],[etmaaltemperatuur]],0),"")</f>
        <v>7.1</v>
      </c>
      <c r="N3999" s="101">
        <f>IF(ISNUMBER(jaar_zip[[#This Row],[graaddagen]]),IF(OR(MONTH(jaar_zip[[#This Row],[Datum]])=1,MONTH(jaar_zip[[#This Row],[Datum]])=2,MONTH(jaar_zip[[#This Row],[Datum]])=11,MONTH(jaar_zip[[#This Row],[Datum]])=12),1.1,IF(OR(MONTH(jaar_zip[[#This Row],[Datum]])=3,MONTH(jaar_zip[[#This Row],[Datum]])=10),1,0.8))*jaar_zip[[#This Row],[graaddagen]],"")</f>
        <v>5.68</v>
      </c>
      <c r="O3999" s="101">
        <f>IF(ISNUMBER(jaar_zip[[#This Row],[etmaaltemperatuur]]),IF(jaar_zip[[#This Row],[etmaaltemperatuur]]&gt;stookgrens,jaar_zip[[#This Row],[etmaaltemperatuur]]-stookgrens,0),"")</f>
        <v>0</v>
      </c>
    </row>
    <row r="4000" spans="1:15" x14ac:dyDescent="0.3">
      <c r="A4000">
        <v>380</v>
      </c>
      <c r="B4000">
        <v>20240404</v>
      </c>
      <c r="C4000">
        <v>5.7</v>
      </c>
      <c r="D4000">
        <v>12</v>
      </c>
      <c r="E4000">
        <v>958</v>
      </c>
      <c r="F4000">
        <v>8.1999999999999993</v>
      </c>
      <c r="G4000">
        <v>1007.9</v>
      </c>
      <c r="H4000">
        <v>80</v>
      </c>
      <c r="I4000" s="101" t="s">
        <v>44</v>
      </c>
      <c r="J4000" s="1">
        <f>DATEVALUE(RIGHT(jaar_zip[[#This Row],[YYYYMMDD]],2)&amp;"-"&amp;MID(jaar_zip[[#This Row],[YYYYMMDD]],5,2)&amp;"-"&amp;LEFT(jaar_zip[[#This Row],[YYYYMMDD]],4))</f>
        <v>45386</v>
      </c>
      <c r="K4000" s="101" t="str">
        <f>IF(AND(VALUE(MONTH(jaar_zip[[#This Row],[Datum]]))=1,VALUE(WEEKNUM(jaar_zip[[#This Row],[Datum]],21))&gt;51),RIGHT(YEAR(jaar_zip[[#This Row],[Datum]])-1,2),RIGHT(YEAR(jaar_zip[[#This Row],[Datum]]),2))&amp;"-"&amp; TEXT(WEEKNUM(jaar_zip[[#This Row],[Datum]],21),"00")</f>
        <v>24-14</v>
      </c>
      <c r="L4000" s="101">
        <f>MONTH(jaar_zip[[#This Row],[Datum]])</f>
        <v>4</v>
      </c>
      <c r="M4000" s="101">
        <f>IF(ISNUMBER(jaar_zip[[#This Row],[etmaaltemperatuur]]),IF(jaar_zip[[#This Row],[etmaaltemperatuur]]&lt;stookgrens,stookgrens-jaar_zip[[#This Row],[etmaaltemperatuur]],0),"")</f>
        <v>6</v>
      </c>
      <c r="N4000" s="101">
        <f>IF(ISNUMBER(jaar_zip[[#This Row],[graaddagen]]),IF(OR(MONTH(jaar_zip[[#This Row],[Datum]])=1,MONTH(jaar_zip[[#This Row],[Datum]])=2,MONTH(jaar_zip[[#This Row],[Datum]])=11,MONTH(jaar_zip[[#This Row],[Datum]])=12),1.1,IF(OR(MONTH(jaar_zip[[#This Row],[Datum]])=3,MONTH(jaar_zip[[#This Row],[Datum]])=10),1,0.8))*jaar_zip[[#This Row],[graaddagen]],"")</f>
        <v>4.8000000000000007</v>
      </c>
      <c r="O4000" s="101">
        <f>IF(ISNUMBER(jaar_zip[[#This Row],[etmaaltemperatuur]]),IF(jaar_zip[[#This Row],[etmaaltemperatuur]]&gt;stookgrens,jaar_zip[[#This Row],[etmaaltemperatuur]]-stookgrens,0),"")</f>
        <v>0</v>
      </c>
    </row>
    <row r="4001" spans="1:15" x14ac:dyDescent="0.3">
      <c r="A4001">
        <v>380</v>
      </c>
      <c r="B4001">
        <v>20240405</v>
      </c>
      <c r="C4001">
        <v>5.8</v>
      </c>
      <c r="D4001">
        <v>14.8</v>
      </c>
      <c r="E4001">
        <v>691</v>
      </c>
      <c r="F4001">
        <v>0.7</v>
      </c>
      <c r="G4001">
        <v>1010.4</v>
      </c>
      <c r="H4001">
        <v>79</v>
      </c>
      <c r="I4001" s="101" t="s">
        <v>44</v>
      </c>
      <c r="J4001" s="1">
        <f>DATEVALUE(RIGHT(jaar_zip[[#This Row],[YYYYMMDD]],2)&amp;"-"&amp;MID(jaar_zip[[#This Row],[YYYYMMDD]],5,2)&amp;"-"&amp;LEFT(jaar_zip[[#This Row],[YYYYMMDD]],4))</f>
        <v>45387</v>
      </c>
      <c r="K4001" s="101" t="str">
        <f>IF(AND(VALUE(MONTH(jaar_zip[[#This Row],[Datum]]))=1,VALUE(WEEKNUM(jaar_zip[[#This Row],[Datum]],21))&gt;51),RIGHT(YEAR(jaar_zip[[#This Row],[Datum]])-1,2),RIGHT(YEAR(jaar_zip[[#This Row],[Datum]]),2))&amp;"-"&amp; TEXT(WEEKNUM(jaar_zip[[#This Row],[Datum]],21),"00")</f>
        <v>24-14</v>
      </c>
      <c r="L4001" s="101">
        <f>MONTH(jaar_zip[[#This Row],[Datum]])</f>
        <v>4</v>
      </c>
      <c r="M4001" s="101">
        <f>IF(ISNUMBER(jaar_zip[[#This Row],[etmaaltemperatuur]]),IF(jaar_zip[[#This Row],[etmaaltemperatuur]]&lt;stookgrens,stookgrens-jaar_zip[[#This Row],[etmaaltemperatuur]],0),"")</f>
        <v>3.1999999999999993</v>
      </c>
      <c r="N4001" s="101">
        <f>IF(ISNUMBER(jaar_zip[[#This Row],[graaddagen]]),IF(OR(MONTH(jaar_zip[[#This Row],[Datum]])=1,MONTH(jaar_zip[[#This Row],[Datum]])=2,MONTH(jaar_zip[[#This Row],[Datum]])=11,MONTH(jaar_zip[[#This Row],[Datum]])=12),1.1,IF(OR(MONTH(jaar_zip[[#This Row],[Datum]])=3,MONTH(jaar_zip[[#This Row],[Datum]])=10),1,0.8))*jaar_zip[[#This Row],[graaddagen]],"")</f>
        <v>2.5599999999999996</v>
      </c>
      <c r="O4001" s="101">
        <f>IF(ISNUMBER(jaar_zip[[#This Row],[etmaaltemperatuur]]),IF(jaar_zip[[#This Row],[etmaaltemperatuur]]&gt;stookgrens,jaar_zip[[#This Row],[etmaaltemperatuur]]-stookgrens,0),"")</f>
        <v>0</v>
      </c>
    </row>
    <row r="4002" spans="1:15" x14ac:dyDescent="0.3">
      <c r="A4002">
        <v>380</v>
      </c>
      <c r="B4002">
        <v>20240406</v>
      </c>
      <c r="C4002">
        <v>4.5</v>
      </c>
      <c r="D4002">
        <v>19</v>
      </c>
      <c r="E4002">
        <v>1669</v>
      </c>
      <c r="F4002">
        <v>0</v>
      </c>
      <c r="G4002">
        <v>1010.1</v>
      </c>
      <c r="H4002">
        <v>56</v>
      </c>
      <c r="I4002" s="101" t="s">
        <v>44</v>
      </c>
      <c r="J4002" s="1">
        <f>DATEVALUE(RIGHT(jaar_zip[[#This Row],[YYYYMMDD]],2)&amp;"-"&amp;MID(jaar_zip[[#This Row],[YYYYMMDD]],5,2)&amp;"-"&amp;LEFT(jaar_zip[[#This Row],[YYYYMMDD]],4))</f>
        <v>45388</v>
      </c>
      <c r="K4002" s="101" t="str">
        <f>IF(AND(VALUE(MONTH(jaar_zip[[#This Row],[Datum]]))=1,VALUE(WEEKNUM(jaar_zip[[#This Row],[Datum]],21))&gt;51),RIGHT(YEAR(jaar_zip[[#This Row],[Datum]])-1,2),RIGHT(YEAR(jaar_zip[[#This Row],[Datum]]),2))&amp;"-"&amp; TEXT(WEEKNUM(jaar_zip[[#This Row],[Datum]],21),"00")</f>
        <v>24-14</v>
      </c>
      <c r="L4002" s="101">
        <f>MONTH(jaar_zip[[#This Row],[Datum]])</f>
        <v>4</v>
      </c>
      <c r="M4002" s="101">
        <f>IF(ISNUMBER(jaar_zip[[#This Row],[etmaaltemperatuur]]),IF(jaar_zip[[#This Row],[etmaaltemperatuur]]&lt;stookgrens,stookgrens-jaar_zip[[#This Row],[etmaaltemperatuur]],0),"")</f>
        <v>0</v>
      </c>
      <c r="N4002" s="101">
        <f>IF(ISNUMBER(jaar_zip[[#This Row],[graaddagen]]),IF(OR(MONTH(jaar_zip[[#This Row],[Datum]])=1,MONTH(jaar_zip[[#This Row],[Datum]])=2,MONTH(jaar_zip[[#This Row],[Datum]])=11,MONTH(jaar_zip[[#This Row],[Datum]])=12),1.1,IF(OR(MONTH(jaar_zip[[#This Row],[Datum]])=3,MONTH(jaar_zip[[#This Row],[Datum]])=10),1,0.8))*jaar_zip[[#This Row],[graaddagen]],"")</f>
        <v>0</v>
      </c>
      <c r="O4002" s="101">
        <f>IF(ISNUMBER(jaar_zip[[#This Row],[etmaaltemperatuur]]),IF(jaar_zip[[#This Row],[etmaaltemperatuur]]&gt;stookgrens,jaar_zip[[#This Row],[etmaaltemperatuur]]-stookgrens,0),"")</f>
        <v>1</v>
      </c>
    </row>
    <row r="4003" spans="1:15" x14ac:dyDescent="0.3">
      <c r="A4003">
        <v>380</v>
      </c>
      <c r="B4003">
        <v>20240407</v>
      </c>
      <c r="C4003">
        <v>4</v>
      </c>
      <c r="D4003">
        <v>16.5</v>
      </c>
      <c r="E4003">
        <v>1113</v>
      </c>
      <c r="F4003">
        <v>0.4</v>
      </c>
      <c r="G4003">
        <v>1013.6</v>
      </c>
      <c r="H4003">
        <v>66</v>
      </c>
      <c r="I4003" s="101" t="s">
        <v>44</v>
      </c>
      <c r="J4003" s="1">
        <f>DATEVALUE(RIGHT(jaar_zip[[#This Row],[YYYYMMDD]],2)&amp;"-"&amp;MID(jaar_zip[[#This Row],[YYYYMMDD]],5,2)&amp;"-"&amp;LEFT(jaar_zip[[#This Row],[YYYYMMDD]],4))</f>
        <v>45389</v>
      </c>
      <c r="K4003" s="101" t="str">
        <f>IF(AND(VALUE(MONTH(jaar_zip[[#This Row],[Datum]]))=1,VALUE(WEEKNUM(jaar_zip[[#This Row],[Datum]],21))&gt;51),RIGHT(YEAR(jaar_zip[[#This Row],[Datum]])-1,2),RIGHT(YEAR(jaar_zip[[#This Row],[Datum]]),2))&amp;"-"&amp; TEXT(WEEKNUM(jaar_zip[[#This Row],[Datum]],21),"00")</f>
        <v>24-14</v>
      </c>
      <c r="L4003" s="101">
        <f>MONTH(jaar_zip[[#This Row],[Datum]])</f>
        <v>4</v>
      </c>
      <c r="M4003" s="101">
        <f>IF(ISNUMBER(jaar_zip[[#This Row],[etmaaltemperatuur]]),IF(jaar_zip[[#This Row],[etmaaltemperatuur]]&lt;stookgrens,stookgrens-jaar_zip[[#This Row],[etmaaltemperatuur]],0),"")</f>
        <v>1.5</v>
      </c>
      <c r="N4003" s="101">
        <f>IF(ISNUMBER(jaar_zip[[#This Row],[graaddagen]]),IF(OR(MONTH(jaar_zip[[#This Row],[Datum]])=1,MONTH(jaar_zip[[#This Row],[Datum]])=2,MONTH(jaar_zip[[#This Row],[Datum]])=11,MONTH(jaar_zip[[#This Row],[Datum]])=12),1.1,IF(OR(MONTH(jaar_zip[[#This Row],[Datum]])=3,MONTH(jaar_zip[[#This Row],[Datum]])=10),1,0.8))*jaar_zip[[#This Row],[graaddagen]],"")</f>
        <v>1.2000000000000002</v>
      </c>
      <c r="O4003" s="101">
        <f>IF(ISNUMBER(jaar_zip[[#This Row],[etmaaltemperatuur]]),IF(jaar_zip[[#This Row],[etmaaltemperatuur]]&gt;stookgrens,jaar_zip[[#This Row],[etmaaltemperatuur]]-stookgrens,0),"")</f>
        <v>0</v>
      </c>
    </row>
    <row r="4004" spans="1:15" x14ac:dyDescent="0.3">
      <c r="A4004">
        <v>380</v>
      </c>
      <c r="B4004">
        <v>20240408</v>
      </c>
      <c r="C4004">
        <v>2</v>
      </c>
      <c r="D4004">
        <v>16.600000000000001</v>
      </c>
      <c r="E4004">
        <v>1263</v>
      </c>
      <c r="F4004">
        <v>0.4</v>
      </c>
      <c r="G4004">
        <v>1007.5</v>
      </c>
      <c r="H4004">
        <v>72</v>
      </c>
      <c r="I4004" s="101" t="s">
        <v>44</v>
      </c>
      <c r="J4004" s="1">
        <f>DATEVALUE(RIGHT(jaar_zip[[#This Row],[YYYYMMDD]],2)&amp;"-"&amp;MID(jaar_zip[[#This Row],[YYYYMMDD]],5,2)&amp;"-"&amp;LEFT(jaar_zip[[#This Row],[YYYYMMDD]],4))</f>
        <v>45390</v>
      </c>
      <c r="K4004" s="101" t="str">
        <f>IF(AND(VALUE(MONTH(jaar_zip[[#This Row],[Datum]]))=1,VALUE(WEEKNUM(jaar_zip[[#This Row],[Datum]],21))&gt;51),RIGHT(YEAR(jaar_zip[[#This Row],[Datum]])-1,2),RIGHT(YEAR(jaar_zip[[#This Row],[Datum]]),2))&amp;"-"&amp; TEXT(WEEKNUM(jaar_zip[[#This Row],[Datum]],21),"00")</f>
        <v>24-15</v>
      </c>
      <c r="L4004" s="101">
        <f>MONTH(jaar_zip[[#This Row],[Datum]])</f>
        <v>4</v>
      </c>
      <c r="M4004" s="101">
        <f>IF(ISNUMBER(jaar_zip[[#This Row],[etmaaltemperatuur]]),IF(jaar_zip[[#This Row],[etmaaltemperatuur]]&lt;stookgrens,stookgrens-jaar_zip[[#This Row],[etmaaltemperatuur]],0),"")</f>
        <v>1.3999999999999986</v>
      </c>
      <c r="N4004" s="101">
        <f>IF(ISNUMBER(jaar_zip[[#This Row],[graaddagen]]),IF(OR(MONTH(jaar_zip[[#This Row],[Datum]])=1,MONTH(jaar_zip[[#This Row],[Datum]])=2,MONTH(jaar_zip[[#This Row],[Datum]])=11,MONTH(jaar_zip[[#This Row],[Datum]])=12),1.1,IF(OR(MONTH(jaar_zip[[#This Row],[Datum]])=3,MONTH(jaar_zip[[#This Row],[Datum]])=10),1,0.8))*jaar_zip[[#This Row],[graaddagen]],"")</f>
        <v>1.119999999999999</v>
      </c>
      <c r="O4004" s="101">
        <f>IF(ISNUMBER(jaar_zip[[#This Row],[etmaaltemperatuur]]),IF(jaar_zip[[#This Row],[etmaaltemperatuur]]&gt;stookgrens,jaar_zip[[#This Row],[etmaaltemperatuur]]-stookgrens,0),"")</f>
        <v>0</v>
      </c>
    </row>
    <row r="4005" spans="1:15" x14ac:dyDescent="0.3">
      <c r="A4005">
        <v>380</v>
      </c>
      <c r="B4005">
        <v>20240409</v>
      </c>
      <c r="C4005">
        <v>6.7</v>
      </c>
      <c r="D4005">
        <v>11.1</v>
      </c>
      <c r="E4005">
        <v>1169</v>
      </c>
      <c r="F4005">
        <v>1.1000000000000001</v>
      </c>
      <c r="G4005">
        <v>1012.8</v>
      </c>
      <c r="H4005">
        <v>73</v>
      </c>
      <c r="I4005" s="101" t="s">
        <v>44</v>
      </c>
      <c r="J4005" s="1">
        <f>DATEVALUE(RIGHT(jaar_zip[[#This Row],[YYYYMMDD]],2)&amp;"-"&amp;MID(jaar_zip[[#This Row],[YYYYMMDD]],5,2)&amp;"-"&amp;LEFT(jaar_zip[[#This Row],[YYYYMMDD]],4))</f>
        <v>45391</v>
      </c>
      <c r="K4005" s="101" t="str">
        <f>IF(AND(VALUE(MONTH(jaar_zip[[#This Row],[Datum]]))=1,VALUE(WEEKNUM(jaar_zip[[#This Row],[Datum]],21))&gt;51),RIGHT(YEAR(jaar_zip[[#This Row],[Datum]])-1,2),RIGHT(YEAR(jaar_zip[[#This Row],[Datum]]),2))&amp;"-"&amp; TEXT(WEEKNUM(jaar_zip[[#This Row],[Datum]],21),"00")</f>
        <v>24-15</v>
      </c>
      <c r="L4005" s="101">
        <f>MONTH(jaar_zip[[#This Row],[Datum]])</f>
        <v>4</v>
      </c>
      <c r="M4005" s="101">
        <f>IF(ISNUMBER(jaar_zip[[#This Row],[etmaaltemperatuur]]),IF(jaar_zip[[#This Row],[etmaaltemperatuur]]&lt;stookgrens,stookgrens-jaar_zip[[#This Row],[etmaaltemperatuur]],0),"")</f>
        <v>6.9</v>
      </c>
      <c r="N4005" s="101">
        <f>IF(ISNUMBER(jaar_zip[[#This Row],[graaddagen]]),IF(OR(MONTH(jaar_zip[[#This Row],[Datum]])=1,MONTH(jaar_zip[[#This Row],[Datum]])=2,MONTH(jaar_zip[[#This Row],[Datum]])=11,MONTH(jaar_zip[[#This Row],[Datum]])=12),1.1,IF(OR(MONTH(jaar_zip[[#This Row],[Datum]])=3,MONTH(jaar_zip[[#This Row],[Datum]])=10),1,0.8))*jaar_zip[[#This Row],[graaddagen]],"")</f>
        <v>5.5200000000000005</v>
      </c>
      <c r="O4005" s="101">
        <f>IF(ISNUMBER(jaar_zip[[#This Row],[etmaaltemperatuur]]),IF(jaar_zip[[#This Row],[etmaaltemperatuur]]&gt;stookgrens,jaar_zip[[#This Row],[etmaaltemperatuur]]-stookgrens,0),"")</f>
        <v>0</v>
      </c>
    </row>
    <row r="4006" spans="1:15" x14ac:dyDescent="0.3">
      <c r="A4006">
        <v>380</v>
      </c>
      <c r="B4006">
        <v>20240410</v>
      </c>
      <c r="C4006">
        <v>3.7</v>
      </c>
      <c r="D4006">
        <v>9.9</v>
      </c>
      <c r="E4006">
        <v>2077</v>
      </c>
      <c r="F4006">
        <v>0</v>
      </c>
      <c r="G4006">
        <v>1028.7</v>
      </c>
      <c r="H4006">
        <v>66</v>
      </c>
      <c r="I4006" s="101" t="s">
        <v>44</v>
      </c>
      <c r="J4006" s="1">
        <f>DATEVALUE(RIGHT(jaar_zip[[#This Row],[YYYYMMDD]],2)&amp;"-"&amp;MID(jaar_zip[[#This Row],[YYYYMMDD]],5,2)&amp;"-"&amp;LEFT(jaar_zip[[#This Row],[YYYYMMDD]],4))</f>
        <v>45392</v>
      </c>
      <c r="K4006" s="101" t="str">
        <f>IF(AND(VALUE(MONTH(jaar_zip[[#This Row],[Datum]]))=1,VALUE(WEEKNUM(jaar_zip[[#This Row],[Datum]],21))&gt;51),RIGHT(YEAR(jaar_zip[[#This Row],[Datum]])-1,2),RIGHT(YEAR(jaar_zip[[#This Row],[Datum]]),2))&amp;"-"&amp; TEXT(WEEKNUM(jaar_zip[[#This Row],[Datum]],21),"00")</f>
        <v>24-15</v>
      </c>
      <c r="L4006" s="101">
        <f>MONTH(jaar_zip[[#This Row],[Datum]])</f>
        <v>4</v>
      </c>
      <c r="M4006" s="101">
        <f>IF(ISNUMBER(jaar_zip[[#This Row],[etmaaltemperatuur]]),IF(jaar_zip[[#This Row],[etmaaltemperatuur]]&lt;stookgrens,stookgrens-jaar_zip[[#This Row],[etmaaltemperatuur]],0),"")</f>
        <v>8.1</v>
      </c>
      <c r="N4006" s="101">
        <f>IF(ISNUMBER(jaar_zip[[#This Row],[graaddagen]]),IF(OR(MONTH(jaar_zip[[#This Row],[Datum]])=1,MONTH(jaar_zip[[#This Row],[Datum]])=2,MONTH(jaar_zip[[#This Row],[Datum]])=11,MONTH(jaar_zip[[#This Row],[Datum]])=12),1.1,IF(OR(MONTH(jaar_zip[[#This Row],[Datum]])=3,MONTH(jaar_zip[[#This Row],[Datum]])=10),1,0.8))*jaar_zip[[#This Row],[graaddagen]],"")</f>
        <v>6.48</v>
      </c>
      <c r="O4006" s="101">
        <f>IF(ISNUMBER(jaar_zip[[#This Row],[etmaaltemperatuur]]),IF(jaar_zip[[#This Row],[etmaaltemperatuur]]&gt;stookgrens,jaar_zip[[#This Row],[etmaaltemperatuur]]-stookgrens,0),"")</f>
        <v>0</v>
      </c>
    </row>
    <row r="4007" spans="1:15" x14ac:dyDescent="0.3">
      <c r="A4007">
        <v>380</v>
      </c>
      <c r="B4007">
        <v>20240411</v>
      </c>
      <c r="C4007">
        <v>4.4000000000000004</v>
      </c>
      <c r="D4007">
        <v>12.6</v>
      </c>
      <c r="E4007">
        <v>794</v>
      </c>
      <c r="F4007">
        <v>0</v>
      </c>
      <c r="G4007">
        <v>1032.0999999999999</v>
      </c>
      <c r="H4007">
        <v>73</v>
      </c>
      <c r="I4007" s="101" t="s">
        <v>44</v>
      </c>
      <c r="J4007" s="1">
        <f>DATEVALUE(RIGHT(jaar_zip[[#This Row],[YYYYMMDD]],2)&amp;"-"&amp;MID(jaar_zip[[#This Row],[YYYYMMDD]],5,2)&amp;"-"&amp;LEFT(jaar_zip[[#This Row],[YYYYMMDD]],4))</f>
        <v>45393</v>
      </c>
      <c r="K4007" s="101" t="str">
        <f>IF(AND(VALUE(MONTH(jaar_zip[[#This Row],[Datum]]))=1,VALUE(WEEKNUM(jaar_zip[[#This Row],[Datum]],21))&gt;51),RIGHT(YEAR(jaar_zip[[#This Row],[Datum]])-1,2),RIGHT(YEAR(jaar_zip[[#This Row],[Datum]]),2))&amp;"-"&amp; TEXT(WEEKNUM(jaar_zip[[#This Row],[Datum]],21),"00")</f>
        <v>24-15</v>
      </c>
      <c r="L4007" s="101">
        <f>MONTH(jaar_zip[[#This Row],[Datum]])</f>
        <v>4</v>
      </c>
      <c r="M4007" s="101">
        <f>IF(ISNUMBER(jaar_zip[[#This Row],[etmaaltemperatuur]]),IF(jaar_zip[[#This Row],[etmaaltemperatuur]]&lt;stookgrens,stookgrens-jaar_zip[[#This Row],[etmaaltemperatuur]],0),"")</f>
        <v>5.4</v>
      </c>
      <c r="N4007" s="101">
        <f>IF(ISNUMBER(jaar_zip[[#This Row],[graaddagen]]),IF(OR(MONTH(jaar_zip[[#This Row],[Datum]])=1,MONTH(jaar_zip[[#This Row],[Datum]])=2,MONTH(jaar_zip[[#This Row],[Datum]])=11,MONTH(jaar_zip[[#This Row],[Datum]])=12),1.1,IF(OR(MONTH(jaar_zip[[#This Row],[Datum]])=3,MONTH(jaar_zip[[#This Row],[Datum]])=10),1,0.8))*jaar_zip[[#This Row],[graaddagen]],"")</f>
        <v>4.32</v>
      </c>
      <c r="O4007" s="101">
        <f>IF(ISNUMBER(jaar_zip[[#This Row],[etmaaltemperatuur]]),IF(jaar_zip[[#This Row],[etmaaltemperatuur]]&gt;stookgrens,jaar_zip[[#This Row],[etmaaltemperatuur]]-stookgrens,0),"")</f>
        <v>0</v>
      </c>
    </row>
    <row r="4008" spans="1:15" x14ac:dyDescent="0.3">
      <c r="A4008">
        <v>380</v>
      </c>
      <c r="B4008">
        <v>20240412</v>
      </c>
      <c r="C4008">
        <v>3.9</v>
      </c>
      <c r="D4008">
        <v>15.7</v>
      </c>
      <c r="E4008">
        <v>1025</v>
      </c>
      <c r="F4008">
        <v>0</v>
      </c>
      <c r="G4008">
        <v>1030.8</v>
      </c>
      <c r="H4008">
        <v>79</v>
      </c>
      <c r="I4008" s="101" t="s">
        <v>44</v>
      </c>
      <c r="J4008" s="1">
        <f>DATEVALUE(RIGHT(jaar_zip[[#This Row],[YYYYMMDD]],2)&amp;"-"&amp;MID(jaar_zip[[#This Row],[YYYYMMDD]],5,2)&amp;"-"&amp;LEFT(jaar_zip[[#This Row],[YYYYMMDD]],4))</f>
        <v>45394</v>
      </c>
      <c r="K4008" s="101" t="str">
        <f>IF(AND(VALUE(MONTH(jaar_zip[[#This Row],[Datum]]))=1,VALUE(WEEKNUM(jaar_zip[[#This Row],[Datum]],21))&gt;51),RIGHT(YEAR(jaar_zip[[#This Row],[Datum]])-1,2),RIGHT(YEAR(jaar_zip[[#This Row],[Datum]]),2))&amp;"-"&amp; TEXT(WEEKNUM(jaar_zip[[#This Row],[Datum]],21),"00")</f>
        <v>24-15</v>
      </c>
      <c r="L4008" s="101">
        <f>MONTH(jaar_zip[[#This Row],[Datum]])</f>
        <v>4</v>
      </c>
      <c r="M4008" s="101">
        <f>IF(ISNUMBER(jaar_zip[[#This Row],[etmaaltemperatuur]]),IF(jaar_zip[[#This Row],[etmaaltemperatuur]]&lt;stookgrens,stookgrens-jaar_zip[[#This Row],[etmaaltemperatuur]],0),"")</f>
        <v>2.3000000000000007</v>
      </c>
      <c r="N4008" s="101">
        <f>IF(ISNUMBER(jaar_zip[[#This Row],[graaddagen]]),IF(OR(MONTH(jaar_zip[[#This Row],[Datum]])=1,MONTH(jaar_zip[[#This Row],[Datum]])=2,MONTH(jaar_zip[[#This Row],[Datum]])=11,MONTH(jaar_zip[[#This Row],[Datum]])=12),1.1,IF(OR(MONTH(jaar_zip[[#This Row],[Datum]])=3,MONTH(jaar_zip[[#This Row],[Datum]])=10),1,0.8))*jaar_zip[[#This Row],[graaddagen]],"")</f>
        <v>1.8400000000000007</v>
      </c>
      <c r="O4008" s="101">
        <f>IF(ISNUMBER(jaar_zip[[#This Row],[etmaaltemperatuur]]),IF(jaar_zip[[#This Row],[etmaaltemperatuur]]&gt;stookgrens,jaar_zip[[#This Row],[etmaaltemperatuur]]-stookgrens,0),"")</f>
        <v>0</v>
      </c>
    </row>
    <row r="4009" spans="1:15" x14ac:dyDescent="0.3">
      <c r="A4009">
        <v>380</v>
      </c>
      <c r="B4009">
        <v>20240413</v>
      </c>
      <c r="C4009">
        <v>4.8</v>
      </c>
      <c r="D4009">
        <v>17.899999999999999</v>
      </c>
      <c r="E4009">
        <v>1946</v>
      </c>
      <c r="F4009">
        <v>0</v>
      </c>
      <c r="G4009">
        <v>1023.8</v>
      </c>
      <c r="H4009">
        <v>70</v>
      </c>
      <c r="I4009" s="101" t="s">
        <v>44</v>
      </c>
      <c r="J4009" s="1">
        <f>DATEVALUE(RIGHT(jaar_zip[[#This Row],[YYYYMMDD]],2)&amp;"-"&amp;MID(jaar_zip[[#This Row],[YYYYMMDD]],5,2)&amp;"-"&amp;LEFT(jaar_zip[[#This Row],[YYYYMMDD]],4))</f>
        <v>45395</v>
      </c>
      <c r="K4009" s="101" t="str">
        <f>IF(AND(VALUE(MONTH(jaar_zip[[#This Row],[Datum]]))=1,VALUE(WEEKNUM(jaar_zip[[#This Row],[Datum]],21))&gt;51),RIGHT(YEAR(jaar_zip[[#This Row],[Datum]])-1,2),RIGHT(YEAR(jaar_zip[[#This Row],[Datum]]),2))&amp;"-"&amp; TEXT(WEEKNUM(jaar_zip[[#This Row],[Datum]],21),"00")</f>
        <v>24-15</v>
      </c>
      <c r="L4009" s="101">
        <f>MONTH(jaar_zip[[#This Row],[Datum]])</f>
        <v>4</v>
      </c>
      <c r="M4009" s="101">
        <f>IF(ISNUMBER(jaar_zip[[#This Row],[etmaaltemperatuur]]),IF(jaar_zip[[#This Row],[etmaaltemperatuur]]&lt;stookgrens,stookgrens-jaar_zip[[#This Row],[etmaaltemperatuur]],0),"")</f>
        <v>0.10000000000000142</v>
      </c>
      <c r="N4009" s="101">
        <f>IF(ISNUMBER(jaar_zip[[#This Row],[graaddagen]]),IF(OR(MONTH(jaar_zip[[#This Row],[Datum]])=1,MONTH(jaar_zip[[#This Row],[Datum]])=2,MONTH(jaar_zip[[#This Row],[Datum]])=11,MONTH(jaar_zip[[#This Row],[Datum]])=12),1.1,IF(OR(MONTH(jaar_zip[[#This Row],[Datum]])=3,MONTH(jaar_zip[[#This Row],[Datum]])=10),1,0.8))*jaar_zip[[#This Row],[graaddagen]],"")</f>
        <v>8.000000000000114E-2</v>
      </c>
      <c r="O4009" s="101">
        <f>IF(ISNUMBER(jaar_zip[[#This Row],[etmaaltemperatuur]]),IF(jaar_zip[[#This Row],[etmaaltemperatuur]]&gt;stookgrens,jaar_zip[[#This Row],[etmaaltemperatuur]]-stookgrens,0),"")</f>
        <v>0</v>
      </c>
    </row>
    <row r="4010" spans="1:15" x14ac:dyDescent="0.3">
      <c r="A4010">
        <v>380</v>
      </c>
      <c r="B4010">
        <v>20240414</v>
      </c>
      <c r="C4010">
        <v>2.7</v>
      </c>
      <c r="D4010">
        <v>12.8</v>
      </c>
      <c r="E4010">
        <v>1503</v>
      </c>
      <c r="F4010">
        <v>2.8</v>
      </c>
      <c r="G4010">
        <v>1021</v>
      </c>
      <c r="H4010">
        <v>66</v>
      </c>
      <c r="I4010" s="101" t="s">
        <v>44</v>
      </c>
      <c r="J4010" s="1">
        <f>DATEVALUE(RIGHT(jaar_zip[[#This Row],[YYYYMMDD]],2)&amp;"-"&amp;MID(jaar_zip[[#This Row],[YYYYMMDD]],5,2)&amp;"-"&amp;LEFT(jaar_zip[[#This Row],[YYYYMMDD]],4))</f>
        <v>45396</v>
      </c>
      <c r="K4010" s="101" t="str">
        <f>IF(AND(VALUE(MONTH(jaar_zip[[#This Row],[Datum]]))=1,VALUE(WEEKNUM(jaar_zip[[#This Row],[Datum]],21))&gt;51),RIGHT(YEAR(jaar_zip[[#This Row],[Datum]])-1,2),RIGHT(YEAR(jaar_zip[[#This Row],[Datum]]),2))&amp;"-"&amp; TEXT(WEEKNUM(jaar_zip[[#This Row],[Datum]],21),"00")</f>
        <v>24-15</v>
      </c>
      <c r="L4010" s="101">
        <f>MONTH(jaar_zip[[#This Row],[Datum]])</f>
        <v>4</v>
      </c>
      <c r="M4010" s="101">
        <f>IF(ISNUMBER(jaar_zip[[#This Row],[etmaaltemperatuur]]),IF(jaar_zip[[#This Row],[etmaaltemperatuur]]&lt;stookgrens,stookgrens-jaar_zip[[#This Row],[etmaaltemperatuur]],0),"")</f>
        <v>5.1999999999999993</v>
      </c>
      <c r="N4010" s="101">
        <f>IF(ISNUMBER(jaar_zip[[#This Row],[graaddagen]]),IF(OR(MONTH(jaar_zip[[#This Row],[Datum]])=1,MONTH(jaar_zip[[#This Row],[Datum]])=2,MONTH(jaar_zip[[#This Row],[Datum]])=11,MONTH(jaar_zip[[#This Row],[Datum]])=12),1.1,IF(OR(MONTH(jaar_zip[[#This Row],[Datum]])=3,MONTH(jaar_zip[[#This Row],[Datum]])=10),1,0.8))*jaar_zip[[#This Row],[graaddagen]],"")</f>
        <v>4.1599999999999993</v>
      </c>
      <c r="O4010" s="101">
        <f>IF(ISNUMBER(jaar_zip[[#This Row],[etmaaltemperatuur]]),IF(jaar_zip[[#This Row],[etmaaltemperatuur]]&gt;stookgrens,jaar_zip[[#This Row],[etmaaltemperatuur]]-stookgrens,0),"")</f>
        <v>0</v>
      </c>
    </row>
    <row r="4011" spans="1:15" x14ac:dyDescent="0.3">
      <c r="A4011">
        <v>380</v>
      </c>
      <c r="B4011">
        <v>20240415</v>
      </c>
      <c r="C4011">
        <v>5.8</v>
      </c>
      <c r="D4011">
        <v>7.4</v>
      </c>
      <c r="E4011">
        <v>1144</v>
      </c>
      <c r="F4011">
        <v>4.7</v>
      </c>
      <c r="G4011">
        <v>1008.4</v>
      </c>
      <c r="H4011">
        <v>80</v>
      </c>
      <c r="I4011" s="101" t="s">
        <v>44</v>
      </c>
      <c r="J4011" s="1">
        <f>DATEVALUE(RIGHT(jaar_zip[[#This Row],[YYYYMMDD]],2)&amp;"-"&amp;MID(jaar_zip[[#This Row],[YYYYMMDD]],5,2)&amp;"-"&amp;LEFT(jaar_zip[[#This Row],[YYYYMMDD]],4))</f>
        <v>45397</v>
      </c>
      <c r="K4011" s="101" t="str">
        <f>IF(AND(VALUE(MONTH(jaar_zip[[#This Row],[Datum]]))=1,VALUE(WEEKNUM(jaar_zip[[#This Row],[Datum]],21))&gt;51),RIGHT(YEAR(jaar_zip[[#This Row],[Datum]])-1,2),RIGHT(YEAR(jaar_zip[[#This Row],[Datum]]),2))&amp;"-"&amp; TEXT(WEEKNUM(jaar_zip[[#This Row],[Datum]],21),"00")</f>
        <v>24-16</v>
      </c>
      <c r="L4011" s="101">
        <f>MONTH(jaar_zip[[#This Row],[Datum]])</f>
        <v>4</v>
      </c>
      <c r="M4011" s="101">
        <f>IF(ISNUMBER(jaar_zip[[#This Row],[etmaaltemperatuur]]),IF(jaar_zip[[#This Row],[etmaaltemperatuur]]&lt;stookgrens,stookgrens-jaar_zip[[#This Row],[etmaaltemperatuur]],0),"")</f>
        <v>10.6</v>
      </c>
      <c r="N4011" s="101">
        <f>IF(ISNUMBER(jaar_zip[[#This Row],[graaddagen]]),IF(OR(MONTH(jaar_zip[[#This Row],[Datum]])=1,MONTH(jaar_zip[[#This Row],[Datum]])=2,MONTH(jaar_zip[[#This Row],[Datum]])=11,MONTH(jaar_zip[[#This Row],[Datum]])=12),1.1,IF(OR(MONTH(jaar_zip[[#This Row],[Datum]])=3,MONTH(jaar_zip[[#This Row],[Datum]])=10),1,0.8))*jaar_zip[[#This Row],[graaddagen]],"")</f>
        <v>8.48</v>
      </c>
      <c r="O4011" s="101">
        <f>IF(ISNUMBER(jaar_zip[[#This Row],[etmaaltemperatuur]]),IF(jaar_zip[[#This Row],[etmaaltemperatuur]]&gt;stookgrens,jaar_zip[[#This Row],[etmaaltemperatuur]]-stookgrens,0),"")</f>
        <v>0</v>
      </c>
    </row>
    <row r="4012" spans="1:15" x14ac:dyDescent="0.3">
      <c r="A4012">
        <v>380</v>
      </c>
      <c r="B4012">
        <v>20240416</v>
      </c>
      <c r="C4012">
        <v>5.6</v>
      </c>
      <c r="D4012">
        <v>6.7</v>
      </c>
      <c r="E4012">
        <v>576</v>
      </c>
      <c r="F4012">
        <v>16.2</v>
      </c>
      <c r="G4012">
        <v>1006.3</v>
      </c>
      <c r="H4012">
        <v>89</v>
      </c>
      <c r="I4012" s="101" t="s">
        <v>44</v>
      </c>
      <c r="J4012" s="1">
        <f>DATEVALUE(RIGHT(jaar_zip[[#This Row],[YYYYMMDD]],2)&amp;"-"&amp;MID(jaar_zip[[#This Row],[YYYYMMDD]],5,2)&amp;"-"&amp;LEFT(jaar_zip[[#This Row],[YYYYMMDD]],4))</f>
        <v>45398</v>
      </c>
      <c r="K4012" s="101" t="str">
        <f>IF(AND(VALUE(MONTH(jaar_zip[[#This Row],[Datum]]))=1,VALUE(WEEKNUM(jaar_zip[[#This Row],[Datum]],21))&gt;51),RIGHT(YEAR(jaar_zip[[#This Row],[Datum]])-1,2),RIGHT(YEAR(jaar_zip[[#This Row],[Datum]]),2))&amp;"-"&amp; TEXT(WEEKNUM(jaar_zip[[#This Row],[Datum]],21),"00")</f>
        <v>24-16</v>
      </c>
      <c r="L4012" s="101">
        <f>MONTH(jaar_zip[[#This Row],[Datum]])</f>
        <v>4</v>
      </c>
      <c r="M4012" s="101">
        <f>IF(ISNUMBER(jaar_zip[[#This Row],[etmaaltemperatuur]]),IF(jaar_zip[[#This Row],[etmaaltemperatuur]]&lt;stookgrens,stookgrens-jaar_zip[[#This Row],[etmaaltemperatuur]],0),"")</f>
        <v>11.3</v>
      </c>
      <c r="N4012" s="101">
        <f>IF(ISNUMBER(jaar_zip[[#This Row],[graaddagen]]),IF(OR(MONTH(jaar_zip[[#This Row],[Datum]])=1,MONTH(jaar_zip[[#This Row],[Datum]])=2,MONTH(jaar_zip[[#This Row],[Datum]])=11,MONTH(jaar_zip[[#This Row],[Datum]])=12),1.1,IF(OR(MONTH(jaar_zip[[#This Row],[Datum]])=3,MONTH(jaar_zip[[#This Row],[Datum]])=10),1,0.8))*jaar_zip[[#This Row],[graaddagen]],"")</f>
        <v>9.0400000000000009</v>
      </c>
      <c r="O4012" s="101">
        <f>IF(ISNUMBER(jaar_zip[[#This Row],[etmaaltemperatuur]]),IF(jaar_zip[[#This Row],[etmaaltemperatuur]]&gt;stookgrens,jaar_zip[[#This Row],[etmaaltemperatuur]]-stookgrens,0),"")</f>
        <v>0</v>
      </c>
    </row>
    <row r="4013" spans="1:15" x14ac:dyDescent="0.3">
      <c r="A4013">
        <v>380</v>
      </c>
      <c r="B4013">
        <v>20240417</v>
      </c>
      <c r="C4013">
        <v>2.8</v>
      </c>
      <c r="D4013">
        <v>4.7</v>
      </c>
      <c r="E4013">
        <v>953</v>
      </c>
      <c r="F4013">
        <v>6.5</v>
      </c>
      <c r="G4013">
        <v>1012.7</v>
      </c>
      <c r="H4013">
        <v>90</v>
      </c>
      <c r="I4013" s="101" t="s">
        <v>44</v>
      </c>
      <c r="J4013" s="1">
        <f>DATEVALUE(RIGHT(jaar_zip[[#This Row],[YYYYMMDD]],2)&amp;"-"&amp;MID(jaar_zip[[#This Row],[YYYYMMDD]],5,2)&amp;"-"&amp;LEFT(jaar_zip[[#This Row],[YYYYMMDD]],4))</f>
        <v>45399</v>
      </c>
      <c r="K4013" s="101" t="str">
        <f>IF(AND(VALUE(MONTH(jaar_zip[[#This Row],[Datum]]))=1,VALUE(WEEKNUM(jaar_zip[[#This Row],[Datum]],21))&gt;51),RIGHT(YEAR(jaar_zip[[#This Row],[Datum]])-1,2),RIGHT(YEAR(jaar_zip[[#This Row],[Datum]]),2))&amp;"-"&amp; TEXT(WEEKNUM(jaar_zip[[#This Row],[Datum]],21),"00")</f>
        <v>24-16</v>
      </c>
      <c r="L4013" s="101">
        <f>MONTH(jaar_zip[[#This Row],[Datum]])</f>
        <v>4</v>
      </c>
      <c r="M4013" s="101">
        <f>IF(ISNUMBER(jaar_zip[[#This Row],[etmaaltemperatuur]]),IF(jaar_zip[[#This Row],[etmaaltemperatuur]]&lt;stookgrens,stookgrens-jaar_zip[[#This Row],[etmaaltemperatuur]],0),"")</f>
        <v>13.3</v>
      </c>
      <c r="N4013" s="101">
        <f>IF(ISNUMBER(jaar_zip[[#This Row],[graaddagen]]),IF(OR(MONTH(jaar_zip[[#This Row],[Datum]])=1,MONTH(jaar_zip[[#This Row],[Datum]])=2,MONTH(jaar_zip[[#This Row],[Datum]])=11,MONTH(jaar_zip[[#This Row],[Datum]])=12),1.1,IF(OR(MONTH(jaar_zip[[#This Row],[Datum]])=3,MONTH(jaar_zip[[#This Row],[Datum]])=10),1,0.8))*jaar_zip[[#This Row],[graaddagen]],"")</f>
        <v>10.64</v>
      </c>
      <c r="O4013" s="101">
        <f>IF(ISNUMBER(jaar_zip[[#This Row],[etmaaltemperatuur]]),IF(jaar_zip[[#This Row],[etmaaltemperatuur]]&gt;stookgrens,jaar_zip[[#This Row],[etmaaltemperatuur]]-stookgrens,0),"")</f>
        <v>0</v>
      </c>
    </row>
    <row r="4014" spans="1:15" x14ac:dyDescent="0.3">
      <c r="A4014">
        <v>380</v>
      </c>
      <c r="B4014">
        <v>20240418</v>
      </c>
      <c r="C4014">
        <v>2.7</v>
      </c>
      <c r="D4014">
        <v>7.2</v>
      </c>
      <c r="E4014">
        <v>1302</v>
      </c>
      <c r="F4014">
        <v>-0.1</v>
      </c>
      <c r="G4014">
        <v>1019</v>
      </c>
      <c r="H4014">
        <v>75</v>
      </c>
      <c r="I4014" s="101" t="s">
        <v>44</v>
      </c>
      <c r="J4014" s="1">
        <f>DATEVALUE(RIGHT(jaar_zip[[#This Row],[YYYYMMDD]],2)&amp;"-"&amp;MID(jaar_zip[[#This Row],[YYYYMMDD]],5,2)&amp;"-"&amp;LEFT(jaar_zip[[#This Row],[YYYYMMDD]],4))</f>
        <v>45400</v>
      </c>
      <c r="K4014" s="101" t="str">
        <f>IF(AND(VALUE(MONTH(jaar_zip[[#This Row],[Datum]]))=1,VALUE(WEEKNUM(jaar_zip[[#This Row],[Datum]],21))&gt;51),RIGHT(YEAR(jaar_zip[[#This Row],[Datum]])-1,2),RIGHT(YEAR(jaar_zip[[#This Row],[Datum]]),2))&amp;"-"&amp; TEXT(WEEKNUM(jaar_zip[[#This Row],[Datum]],21),"00")</f>
        <v>24-16</v>
      </c>
      <c r="L4014" s="101">
        <f>MONTH(jaar_zip[[#This Row],[Datum]])</f>
        <v>4</v>
      </c>
      <c r="M4014" s="101">
        <f>IF(ISNUMBER(jaar_zip[[#This Row],[etmaaltemperatuur]]),IF(jaar_zip[[#This Row],[etmaaltemperatuur]]&lt;stookgrens,stookgrens-jaar_zip[[#This Row],[etmaaltemperatuur]],0),"")</f>
        <v>10.8</v>
      </c>
      <c r="N4014" s="101">
        <f>IF(ISNUMBER(jaar_zip[[#This Row],[graaddagen]]),IF(OR(MONTH(jaar_zip[[#This Row],[Datum]])=1,MONTH(jaar_zip[[#This Row],[Datum]])=2,MONTH(jaar_zip[[#This Row],[Datum]])=11,MONTH(jaar_zip[[#This Row],[Datum]])=12),1.1,IF(OR(MONTH(jaar_zip[[#This Row],[Datum]])=3,MONTH(jaar_zip[[#This Row],[Datum]])=10),1,0.8))*jaar_zip[[#This Row],[graaddagen]],"")</f>
        <v>8.64</v>
      </c>
      <c r="O4014" s="101">
        <f>IF(ISNUMBER(jaar_zip[[#This Row],[etmaaltemperatuur]]),IF(jaar_zip[[#This Row],[etmaaltemperatuur]]&gt;stookgrens,jaar_zip[[#This Row],[etmaaltemperatuur]]-stookgrens,0),"")</f>
        <v>0</v>
      </c>
    </row>
    <row r="4015" spans="1:15" x14ac:dyDescent="0.3">
      <c r="A4015">
        <v>380</v>
      </c>
      <c r="B4015">
        <v>20240419</v>
      </c>
      <c r="C4015">
        <v>6.1</v>
      </c>
      <c r="D4015">
        <v>7.4</v>
      </c>
      <c r="E4015">
        <v>832</v>
      </c>
      <c r="F4015">
        <v>8.6999999999999993</v>
      </c>
      <c r="G4015">
        <v>1012.4</v>
      </c>
      <c r="H4015">
        <v>84</v>
      </c>
      <c r="I4015" s="101" t="s">
        <v>44</v>
      </c>
      <c r="J4015" s="1">
        <f>DATEVALUE(RIGHT(jaar_zip[[#This Row],[YYYYMMDD]],2)&amp;"-"&amp;MID(jaar_zip[[#This Row],[YYYYMMDD]],5,2)&amp;"-"&amp;LEFT(jaar_zip[[#This Row],[YYYYMMDD]],4))</f>
        <v>45401</v>
      </c>
      <c r="K4015" s="101" t="str">
        <f>IF(AND(VALUE(MONTH(jaar_zip[[#This Row],[Datum]]))=1,VALUE(WEEKNUM(jaar_zip[[#This Row],[Datum]],21))&gt;51),RIGHT(YEAR(jaar_zip[[#This Row],[Datum]])-1,2),RIGHT(YEAR(jaar_zip[[#This Row],[Datum]]),2))&amp;"-"&amp; TEXT(WEEKNUM(jaar_zip[[#This Row],[Datum]],21),"00")</f>
        <v>24-16</v>
      </c>
      <c r="L4015" s="101">
        <f>MONTH(jaar_zip[[#This Row],[Datum]])</f>
        <v>4</v>
      </c>
      <c r="M4015" s="101">
        <f>IF(ISNUMBER(jaar_zip[[#This Row],[etmaaltemperatuur]]),IF(jaar_zip[[#This Row],[etmaaltemperatuur]]&lt;stookgrens,stookgrens-jaar_zip[[#This Row],[etmaaltemperatuur]],0),"")</f>
        <v>10.6</v>
      </c>
      <c r="N4015" s="101">
        <f>IF(ISNUMBER(jaar_zip[[#This Row],[graaddagen]]),IF(OR(MONTH(jaar_zip[[#This Row],[Datum]])=1,MONTH(jaar_zip[[#This Row],[Datum]])=2,MONTH(jaar_zip[[#This Row],[Datum]])=11,MONTH(jaar_zip[[#This Row],[Datum]])=12),1.1,IF(OR(MONTH(jaar_zip[[#This Row],[Datum]])=3,MONTH(jaar_zip[[#This Row],[Datum]])=10),1,0.8))*jaar_zip[[#This Row],[graaddagen]],"")</f>
        <v>8.48</v>
      </c>
      <c r="O4015" s="101">
        <f>IF(ISNUMBER(jaar_zip[[#This Row],[etmaaltemperatuur]]),IF(jaar_zip[[#This Row],[etmaaltemperatuur]]&gt;stookgrens,jaar_zip[[#This Row],[etmaaltemperatuur]]-stookgrens,0),"")</f>
        <v>0</v>
      </c>
    </row>
    <row r="4016" spans="1:15" x14ac:dyDescent="0.3">
      <c r="A4016">
        <v>380</v>
      </c>
      <c r="B4016">
        <v>20240420</v>
      </c>
      <c r="C4016">
        <v>4.0999999999999996</v>
      </c>
      <c r="D4016">
        <v>6.4</v>
      </c>
      <c r="E4016">
        <v>977</v>
      </c>
      <c r="F4016">
        <v>2.2000000000000002</v>
      </c>
      <c r="G4016">
        <v>1021.5</v>
      </c>
      <c r="H4016">
        <v>81</v>
      </c>
      <c r="I4016" s="101" t="s">
        <v>44</v>
      </c>
      <c r="J4016" s="1">
        <f>DATEVALUE(RIGHT(jaar_zip[[#This Row],[YYYYMMDD]],2)&amp;"-"&amp;MID(jaar_zip[[#This Row],[YYYYMMDD]],5,2)&amp;"-"&amp;LEFT(jaar_zip[[#This Row],[YYYYMMDD]],4))</f>
        <v>45402</v>
      </c>
      <c r="K4016" s="101" t="str">
        <f>IF(AND(VALUE(MONTH(jaar_zip[[#This Row],[Datum]]))=1,VALUE(WEEKNUM(jaar_zip[[#This Row],[Datum]],21))&gt;51),RIGHT(YEAR(jaar_zip[[#This Row],[Datum]])-1,2),RIGHT(YEAR(jaar_zip[[#This Row],[Datum]]),2))&amp;"-"&amp; TEXT(WEEKNUM(jaar_zip[[#This Row],[Datum]],21),"00")</f>
        <v>24-16</v>
      </c>
      <c r="L4016" s="101">
        <f>MONTH(jaar_zip[[#This Row],[Datum]])</f>
        <v>4</v>
      </c>
      <c r="M4016" s="101">
        <f>IF(ISNUMBER(jaar_zip[[#This Row],[etmaaltemperatuur]]),IF(jaar_zip[[#This Row],[etmaaltemperatuur]]&lt;stookgrens,stookgrens-jaar_zip[[#This Row],[etmaaltemperatuur]],0),"")</f>
        <v>11.6</v>
      </c>
      <c r="N4016" s="101">
        <f>IF(ISNUMBER(jaar_zip[[#This Row],[graaddagen]]),IF(OR(MONTH(jaar_zip[[#This Row],[Datum]])=1,MONTH(jaar_zip[[#This Row],[Datum]])=2,MONTH(jaar_zip[[#This Row],[Datum]])=11,MONTH(jaar_zip[[#This Row],[Datum]])=12),1.1,IF(OR(MONTH(jaar_zip[[#This Row],[Datum]])=3,MONTH(jaar_zip[[#This Row],[Datum]])=10),1,0.8))*jaar_zip[[#This Row],[graaddagen]],"")</f>
        <v>9.2799999999999994</v>
      </c>
      <c r="O4016" s="101">
        <f>IF(ISNUMBER(jaar_zip[[#This Row],[etmaaltemperatuur]]),IF(jaar_zip[[#This Row],[etmaaltemperatuur]]&gt;stookgrens,jaar_zip[[#This Row],[etmaaltemperatuur]]-stookgrens,0),"")</f>
        <v>0</v>
      </c>
    </row>
    <row r="4017" spans="1:15" x14ac:dyDescent="0.3">
      <c r="A4017">
        <v>380</v>
      </c>
      <c r="B4017">
        <v>20240421</v>
      </c>
      <c r="C4017">
        <v>4.3</v>
      </c>
      <c r="D4017">
        <v>5.5</v>
      </c>
      <c r="E4017">
        <v>1502</v>
      </c>
      <c r="F4017">
        <v>0.4</v>
      </c>
      <c r="G4017">
        <v>1023.8</v>
      </c>
      <c r="H4017">
        <v>77</v>
      </c>
      <c r="I4017" s="101" t="s">
        <v>44</v>
      </c>
      <c r="J4017" s="1">
        <f>DATEVALUE(RIGHT(jaar_zip[[#This Row],[YYYYMMDD]],2)&amp;"-"&amp;MID(jaar_zip[[#This Row],[YYYYMMDD]],5,2)&amp;"-"&amp;LEFT(jaar_zip[[#This Row],[YYYYMMDD]],4))</f>
        <v>45403</v>
      </c>
      <c r="K4017" s="101" t="str">
        <f>IF(AND(VALUE(MONTH(jaar_zip[[#This Row],[Datum]]))=1,VALUE(WEEKNUM(jaar_zip[[#This Row],[Datum]],21))&gt;51),RIGHT(YEAR(jaar_zip[[#This Row],[Datum]])-1,2),RIGHT(YEAR(jaar_zip[[#This Row],[Datum]]),2))&amp;"-"&amp; TEXT(WEEKNUM(jaar_zip[[#This Row],[Datum]],21),"00")</f>
        <v>24-16</v>
      </c>
      <c r="L4017" s="101">
        <f>MONTH(jaar_zip[[#This Row],[Datum]])</f>
        <v>4</v>
      </c>
      <c r="M4017" s="101">
        <f>IF(ISNUMBER(jaar_zip[[#This Row],[etmaaltemperatuur]]),IF(jaar_zip[[#This Row],[etmaaltemperatuur]]&lt;stookgrens,stookgrens-jaar_zip[[#This Row],[etmaaltemperatuur]],0),"")</f>
        <v>12.5</v>
      </c>
      <c r="N4017" s="101">
        <f>IF(ISNUMBER(jaar_zip[[#This Row],[graaddagen]]),IF(OR(MONTH(jaar_zip[[#This Row],[Datum]])=1,MONTH(jaar_zip[[#This Row],[Datum]])=2,MONTH(jaar_zip[[#This Row],[Datum]])=11,MONTH(jaar_zip[[#This Row],[Datum]])=12),1.1,IF(OR(MONTH(jaar_zip[[#This Row],[Datum]])=3,MONTH(jaar_zip[[#This Row],[Datum]])=10),1,0.8))*jaar_zip[[#This Row],[graaddagen]],"")</f>
        <v>10</v>
      </c>
      <c r="O4017" s="101">
        <f>IF(ISNUMBER(jaar_zip[[#This Row],[etmaaltemperatuur]]),IF(jaar_zip[[#This Row],[etmaaltemperatuur]]&gt;stookgrens,jaar_zip[[#This Row],[etmaaltemperatuur]]-stookgrens,0),"")</f>
        <v>0</v>
      </c>
    </row>
    <row r="4018" spans="1:15" x14ac:dyDescent="0.3">
      <c r="A4018">
        <v>380</v>
      </c>
      <c r="B4018">
        <v>20240422</v>
      </c>
      <c r="C4018">
        <v>2.5</v>
      </c>
      <c r="D4018">
        <v>4.5999999999999996</v>
      </c>
      <c r="E4018">
        <v>1516</v>
      </c>
      <c r="F4018">
        <v>-0.1</v>
      </c>
      <c r="G4018">
        <v>1024.3</v>
      </c>
      <c r="H4018">
        <v>79</v>
      </c>
      <c r="I4018" s="101" t="s">
        <v>44</v>
      </c>
      <c r="J4018" s="1">
        <f>DATEVALUE(RIGHT(jaar_zip[[#This Row],[YYYYMMDD]],2)&amp;"-"&amp;MID(jaar_zip[[#This Row],[YYYYMMDD]],5,2)&amp;"-"&amp;LEFT(jaar_zip[[#This Row],[YYYYMMDD]],4))</f>
        <v>45404</v>
      </c>
      <c r="K4018" s="101" t="str">
        <f>IF(AND(VALUE(MONTH(jaar_zip[[#This Row],[Datum]]))=1,VALUE(WEEKNUM(jaar_zip[[#This Row],[Datum]],21))&gt;51),RIGHT(YEAR(jaar_zip[[#This Row],[Datum]])-1,2),RIGHT(YEAR(jaar_zip[[#This Row],[Datum]]),2))&amp;"-"&amp; TEXT(WEEKNUM(jaar_zip[[#This Row],[Datum]],21),"00")</f>
        <v>24-17</v>
      </c>
      <c r="L4018" s="101">
        <f>MONTH(jaar_zip[[#This Row],[Datum]])</f>
        <v>4</v>
      </c>
      <c r="M4018" s="101">
        <f>IF(ISNUMBER(jaar_zip[[#This Row],[etmaaltemperatuur]]),IF(jaar_zip[[#This Row],[etmaaltemperatuur]]&lt;stookgrens,stookgrens-jaar_zip[[#This Row],[etmaaltemperatuur]],0),"")</f>
        <v>13.4</v>
      </c>
      <c r="N4018" s="101">
        <f>IF(ISNUMBER(jaar_zip[[#This Row],[graaddagen]]),IF(OR(MONTH(jaar_zip[[#This Row],[Datum]])=1,MONTH(jaar_zip[[#This Row],[Datum]])=2,MONTH(jaar_zip[[#This Row],[Datum]])=11,MONTH(jaar_zip[[#This Row],[Datum]])=12),1.1,IF(OR(MONTH(jaar_zip[[#This Row],[Datum]])=3,MONTH(jaar_zip[[#This Row],[Datum]])=10),1,0.8))*jaar_zip[[#This Row],[graaddagen]],"")</f>
        <v>10.72</v>
      </c>
      <c r="O4018" s="101">
        <f>IF(ISNUMBER(jaar_zip[[#This Row],[etmaaltemperatuur]]),IF(jaar_zip[[#This Row],[etmaaltemperatuur]]&gt;stookgrens,jaar_zip[[#This Row],[etmaaltemperatuur]]-stookgrens,0),"")</f>
        <v>0</v>
      </c>
    </row>
    <row r="4019" spans="1:15" x14ac:dyDescent="0.3">
      <c r="A4019">
        <v>380</v>
      </c>
      <c r="B4019">
        <v>20240423</v>
      </c>
      <c r="C4019">
        <v>2.2000000000000002</v>
      </c>
      <c r="D4019">
        <v>5.7</v>
      </c>
      <c r="E4019">
        <v>1820</v>
      </c>
      <c r="F4019">
        <v>0.3</v>
      </c>
      <c r="G4019">
        <v>1019.1</v>
      </c>
      <c r="H4019">
        <v>69</v>
      </c>
      <c r="I4019" s="101" t="s">
        <v>44</v>
      </c>
      <c r="J4019" s="1">
        <f>DATEVALUE(RIGHT(jaar_zip[[#This Row],[YYYYMMDD]],2)&amp;"-"&amp;MID(jaar_zip[[#This Row],[YYYYMMDD]],5,2)&amp;"-"&amp;LEFT(jaar_zip[[#This Row],[YYYYMMDD]],4))</f>
        <v>45405</v>
      </c>
      <c r="K4019" s="101" t="str">
        <f>IF(AND(VALUE(MONTH(jaar_zip[[#This Row],[Datum]]))=1,VALUE(WEEKNUM(jaar_zip[[#This Row],[Datum]],21))&gt;51),RIGHT(YEAR(jaar_zip[[#This Row],[Datum]])-1,2),RIGHT(YEAR(jaar_zip[[#This Row],[Datum]]),2))&amp;"-"&amp; TEXT(WEEKNUM(jaar_zip[[#This Row],[Datum]],21),"00")</f>
        <v>24-17</v>
      </c>
      <c r="L4019" s="101">
        <f>MONTH(jaar_zip[[#This Row],[Datum]])</f>
        <v>4</v>
      </c>
      <c r="M4019" s="101">
        <f>IF(ISNUMBER(jaar_zip[[#This Row],[etmaaltemperatuur]]),IF(jaar_zip[[#This Row],[etmaaltemperatuur]]&lt;stookgrens,stookgrens-jaar_zip[[#This Row],[etmaaltemperatuur]],0),"")</f>
        <v>12.3</v>
      </c>
      <c r="N4019" s="101">
        <f>IF(ISNUMBER(jaar_zip[[#This Row],[graaddagen]]),IF(OR(MONTH(jaar_zip[[#This Row],[Datum]])=1,MONTH(jaar_zip[[#This Row],[Datum]])=2,MONTH(jaar_zip[[#This Row],[Datum]])=11,MONTH(jaar_zip[[#This Row],[Datum]])=12),1.1,IF(OR(MONTH(jaar_zip[[#This Row],[Datum]])=3,MONTH(jaar_zip[[#This Row],[Datum]])=10),1,0.8))*jaar_zip[[#This Row],[graaddagen]],"")</f>
        <v>9.8400000000000016</v>
      </c>
      <c r="O4019" s="101">
        <f>IF(ISNUMBER(jaar_zip[[#This Row],[etmaaltemperatuur]]),IF(jaar_zip[[#This Row],[etmaaltemperatuur]]&gt;stookgrens,jaar_zip[[#This Row],[etmaaltemperatuur]]-stookgrens,0),"")</f>
        <v>0</v>
      </c>
    </row>
    <row r="4020" spans="1:15" x14ac:dyDescent="0.3">
      <c r="A4020">
        <v>380</v>
      </c>
      <c r="B4020">
        <v>20240424</v>
      </c>
      <c r="C4020">
        <v>3.5</v>
      </c>
      <c r="D4020">
        <v>5.5</v>
      </c>
      <c r="E4020">
        <v>1512</v>
      </c>
      <c r="F4020">
        <v>2.4</v>
      </c>
      <c r="G4020">
        <v>1010.6</v>
      </c>
      <c r="H4020">
        <v>82</v>
      </c>
      <c r="I4020" s="101" t="s">
        <v>44</v>
      </c>
      <c r="J4020" s="1">
        <f>DATEVALUE(RIGHT(jaar_zip[[#This Row],[YYYYMMDD]],2)&amp;"-"&amp;MID(jaar_zip[[#This Row],[YYYYMMDD]],5,2)&amp;"-"&amp;LEFT(jaar_zip[[#This Row],[YYYYMMDD]],4))</f>
        <v>45406</v>
      </c>
      <c r="K4020" s="101" t="str">
        <f>IF(AND(VALUE(MONTH(jaar_zip[[#This Row],[Datum]]))=1,VALUE(WEEKNUM(jaar_zip[[#This Row],[Datum]],21))&gt;51),RIGHT(YEAR(jaar_zip[[#This Row],[Datum]])-1,2),RIGHT(YEAR(jaar_zip[[#This Row],[Datum]]),2))&amp;"-"&amp; TEXT(WEEKNUM(jaar_zip[[#This Row],[Datum]],21),"00")</f>
        <v>24-17</v>
      </c>
      <c r="L4020" s="101">
        <f>MONTH(jaar_zip[[#This Row],[Datum]])</f>
        <v>4</v>
      </c>
      <c r="M4020" s="101">
        <f>IF(ISNUMBER(jaar_zip[[#This Row],[etmaaltemperatuur]]),IF(jaar_zip[[#This Row],[etmaaltemperatuur]]&lt;stookgrens,stookgrens-jaar_zip[[#This Row],[etmaaltemperatuur]],0),"")</f>
        <v>12.5</v>
      </c>
      <c r="N4020" s="101">
        <f>IF(ISNUMBER(jaar_zip[[#This Row],[graaddagen]]),IF(OR(MONTH(jaar_zip[[#This Row],[Datum]])=1,MONTH(jaar_zip[[#This Row],[Datum]])=2,MONTH(jaar_zip[[#This Row],[Datum]])=11,MONTH(jaar_zip[[#This Row],[Datum]])=12),1.1,IF(OR(MONTH(jaar_zip[[#This Row],[Datum]])=3,MONTH(jaar_zip[[#This Row],[Datum]])=10),1,0.8))*jaar_zip[[#This Row],[graaddagen]],"")</f>
        <v>10</v>
      </c>
      <c r="O4020" s="101">
        <f>IF(ISNUMBER(jaar_zip[[#This Row],[etmaaltemperatuur]]),IF(jaar_zip[[#This Row],[etmaaltemperatuur]]&gt;stookgrens,jaar_zip[[#This Row],[etmaaltemperatuur]]-stookgrens,0),"")</f>
        <v>0</v>
      </c>
    </row>
    <row r="4021" spans="1:15" x14ac:dyDescent="0.3">
      <c r="A4021">
        <v>380</v>
      </c>
      <c r="B4021">
        <v>20240425</v>
      </c>
      <c r="C4021">
        <v>4.2</v>
      </c>
      <c r="D4021">
        <v>6.8</v>
      </c>
      <c r="E4021">
        <v>1264</v>
      </c>
      <c r="F4021">
        <v>0.6</v>
      </c>
      <c r="G4021">
        <v>1006</v>
      </c>
      <c r="H4021">
        <v>69</v>
      </c>
      <c r="I4021" s="101" t="s">
        <v>44</v>
      </c>
      <c r="J4021" s="1">
        <f>DATEVALUE(RIGHT(jaar_zip[[#This Row],[YYYYMMDD]],2)&amp;"-"&amp;MID(jaar_zip[[#This Row],[YYYYMMDD]],5,2)&amp;"-"&amp;LEFT(jaar_zip[[#This Row],[YYYYMMDD]],4))</f>
        <v>45407</v>
      </c>
      <c r="K4021" s="101" t="str">
        <f>IF(AND(VALUE(MONTH(jaar_zip[[#This Row],[Datum]]))=1,VALUE(WEEKNUM(jaar_zip[[#This Row],[Datum]],21))&gt;51),RIGHT(YEAR(jaar_zip[[#This Row],[Datum]])-1,2),RIGHT(YEAR(jaar_zip[[#This Row],[Datum]]),2))&amp;"-"&amp; TEXT(WEEKNUM(jaar_zip[[#This Row],[Datum]],21),"00")</f>
        <v>24-17</v>
      </c>
      <c r="L4021" s="101">
        <f>MONTH(jaar_zip[[#This Row],[Datum]])</f>
        <v>4</v>
      </c>
      <c r="M4021" s="101">
        <f>IF(ISNUMBER(jaar_zip[[#This Row],[etmaaltemperatuur]]),IF(jaar_zip[[#This Row],[etmaaltemperatuur]]&lt;stookgrens,stookgrens-jaar_zip[[#This Row],[etmaaltemperatuur]],0),"")</f>
        <v>11.2</v>
      </c>
      <c r="N4021" s="101">
        <f>IF(ISNUMBER(jaar_zip[[#This Row],[graaddagen]]),IF(OR(MONTH(jaar_zip[[#This Row],[Datum]])=1,MONTH(jaar_zip[[#This Row],[Datum]])=2,MONTH(jaar_zip[[#This Row],[Datum]])=11,MONTH(jaar_zip[[#This Row],[Datum]])=12),1.1,IF(OR(MONTH(jaar_zip[[#This Row],[Datum]])=3,MONTH(jaar_zip[[#This Row],[Datum]])=10),1,0.8))*jaar_zip[[#This Row],[graaddagen]],"")</f>
        <v>8.9599999999999991</v>
      </c>
      <c r="O4021" s="101">
        <f>IF(ISNUMBER(jaar_zip[[#This Row],[etmaaltemperatuur]]),IF(jaar_zip[[#This Row],[etmaaltemperatuur]]&gt;stookgrens,jaar_zip[[#This Row],[etmaaltemperatuur]]-stookgrens,0),"")</f>
        <v>0</v>
      </c>
    </row>
    <row r="4022" spans="1:15" x14ac:dyDescent="0.3">
      <c r="A4022">
        <v>380</v>
      </c>
      <c r="B4022">
        <v>20240426</v>
      </c>
      <c r="C4022">
        <v>2.9</v>
      </c>
      <c r="D4022">
        <v>9.3000000000000007</v>
      </c>
      <c r="E4022">
        <v>1061</v>
      </c>
      <c r="F4022">
        <v>-0.1</v>
      </c>
      <c r="G4022">
        <v>1004.3</v>
      </c>
      <c r="H4022">
        <v>73</v>
      </c>
      <c r="I4022" s="101" t="s">
        <v>44</v>
      </c>
      <c r="J4022" s="1">
        <f>DATEVALUE(RIGHT(jaar_zip[[#This Row],[YYYYMMDD]],2)&amp;"-"&amp;MID(jaar_zip[[#This Row],[YYYYMMDD]],5,2)&amp;"-"&amp;LEFT(jaar_zip[[#This Row],[YYYYMMDD]],4))</f>
        <v>45408</v>
      </c>
      <c r="K4022" s="101" t="str">
        <f>IF(AND(VALUE(MONTH(jaar_zip[[#This Row],[Datum]]))=1,VALUE(WEEKNUM(jaar_zip[[#This Row],[Datum]],21))&gt;51),RIGHT(YEAR(jaar_zip[[#This Row],[Datum]])-1,2),RIGHT(YEAR(jaar_zip[[#This Row],[Datum]]),2))&amp;"-"&amp; TEXT(WEEKNUM(jaar_zip[[#This Row],[Datum]],21),"00")</f>
        <v>24-17</v>
      </c>
      <c r="L4022" s="101">
        <f>MONTH(jaar_zip[[#This Row],[Datum]])</f>
        <v>4</v>
      </c>
      <c r="M4022" s="101">
        <f>IF(ISNUMBER(jaar_zip[[#This Row],[etmaaltemperatuur]]),IF(jaar_zip[[#This Row],[etmaaltemperatuur]]&lt;stookgrens,stookgrens-jaar_zip[[#This Row],[etmaaltemperatuur]],0),"")</f>
        <v>8.6999999999999993</v>
      </c>
      <c r="N4022" s="101">
        <f>IF(ISNUMBER(jaar_zip[[#This Row],[graaddagen]]),IF(OR(MONTH(jaar_zip[[#This Row],[Datum]])=1,MONTH(jaar_zip[[#This Row],[Datum]])=2,MONTH(jaar_zip[[#This Row],[Datum]])=11,MONTH(jaar_zip[[#This Row],[Datum]])=12),1.1,IF(OR(MONTH(jaar_zip[[#This Row],[Datum]])=3,MONTH(jaar_zip[[#This Row],[Datum]])=10),1,0.8))*jaar_zip[[#This Row],[graaddagen]],"")</f>
        <v>6.96</v>
      </c>
      <c r="O4022" s="101">
        <f>IF(ISNUMBER(jaar_zip[[#This Row],[etmaaltemperatuur]]),IF(jaar_zip[[#This Row],[etmaaltemperatuur]]&gt;stookgrens,jaar_zip[[#This Row],[etmaaltemperatuur]]-stookgrens,0),"")</f>
        <v>0</v>
      </c>
    </row>
    <row r="4023" spans="1:15" x14ac:dyDescent="0.3">
      <c r="A4023">
        <v>380</v>
      </c>
      <c r="B4023">
        <v>20240427</v>
      </c>
      <c r="C4023">
        <v>3.8</v>
      </c>
      <c r="D4023">
        <v>12.9</v>
      </c>
      <c r="E4023">
        <v>965</v>
      </c>
      <c r="F4023">
        <v>0.1</v>
      </c>
      <c r="G4023">
        <v>1005</v>
      </c>
      <c r="H4023">
        <v>69</v>
      </c>
      <c r="I4023" s="101" t="s">
        <v>44</v>
      </c>
      <c r="J4023" s="1">
        <f>DATEVALUE(RIGHT(jaar_zip[[#This Row],[YYYYMMDD]],2)&amp;"-"&amp;MID(jaar_zip[[#This Row],[YYYYMMDD]],5,2)&amp;"-"&amp;LEFT(jaar_zip[[#This Row],[YYYYMMDD]],4))</f>
        <v>45409</v>
      </c>
      <c r="K4023" s="101" t="str">
        <f>IF(AND(VALUE(MONTH(jaar_zip[[#This Row],[Datum]]))=1,VALUE(WEEKNUM(jaar_zip[[#This Row],[Datum]],21))&gt;51),RIGHT(YEAR(jaar_zip[[#This Row],[Datum]])-1,2),RIGHT(YEAR(jaar_zip[[#This Row],[Datum]]),2))&amp;"-"&amp; TEXT(WEEKNUM(jaar_zip[[#This Row],[Datum]],21),"00")</f>
        <v>24-17</v>
      </c>
      <c r="L4023" s="101">
        <f>MONTH(jaar_zip[[#This Row],[Datum]])</f>
        <v>4</v>
      </c>
      <c r="M4023" s="101">
        <f>IF(ISNUMBER(jaar_zip[[#This Row],[etmaaltemperatuur]]),IF(jaar_zip[[#This Row],[etmaaltemperatuur]]&lt;stookgrens,stookgrens-jaar_zip[[#This Row],[etmaaltemperatuur]],0),"")</f>
        <v>5.0999999999999996</v>
      </c>
      <c r="N4023" s="101">
        <f>IF(ISNUMBER(jaar_zip[[#This Row],[graaddagen]]),IF(OR(MONTH(jaar_zip[[#This Row],[Datum]])=1,MONTH(jaar_zip[[#This Row],[Datum]])=2,MONTH(jaar_zip[[#This Row],[Datum]])=11,MONTH(jaar_zip[[#This Row],[Datum]])=12),1.1,IF(OR(MONTH(jaar_zip[[#This Row],[Datum]])=3,MONTH(jaar_zip[[#This Row],[Datum]])=10),1,0.8))*jaar_zip[[#This Row],[graaddagen]],"")</f>
        <v>4.08</v>
      </c>
      <c r="O4023" s="101">
        <f>IF(ISNUMBER(jaar_zip[[#This Row],[etmaaltemperatuur]]),IF(jaar_zip[[#This Row],[etmaaltemperatuur]]&gt;stookgrens,jaar_zip[[#This Row],[etmaaltemperatuur]]-stookgrens,0),"")</f>
        <v>0</v>
      </c>
    </row>
    <row r="4024" spans="1:15" x14ac:dyDescent="0.3">
      <c r="A4024">
        <v>380</v>
      </c>
      <c r="B4024">
        <v>20240428</v>
      </c>
      <c r="C4024">
        <v>6.4</v>
      </c>
      <c r="D4024">
        <v>13.1</v>
      </c>
      <c r="E4024">
        <v>1611</v>
      </c>
      <c r="F4024">
        <v>-0.1</v>
      </c>
      <c r="G4024">
        <v>1010</v>
      </c>
      <c r="H4024">
        <v>64</v>
      </c>
      <c r="I4024" s="101" t="s">
        <v>44</v>
      </c>
      <c r="J4024" s="1">
        <f>DATEVALUE(RIGHT(jaar_zip[[#This Row],[YYYYMMDD]],2)&amp;"-"&amp;MID(jaar_zip[[#This Row],[YYYYMMDD]],5,2)&amp;"-"&amp;LEFT(jaar_zip[[#This Row],[YYYYMMDD]],4))</f>
        <v>45410</v>
      </c>
      <c r="K4024" s="101" t="str">
        <f>IF(AND(VALUE(MONTH(jaar_zip[[#This Row],[Datum]]))=1,VALUE(WEEKNUM(jaar_zip[[#This Row],[Datum]],21))&gt;51),RIGHT(YEAR(jaar_zip[[#This Row],[Datum]])-1,2),RIGHT(YEAR(jaar_zip[[#This Row],[Datum]]),2))&amp;"-"&amp; TEXT(WEEKNUM(jaar_zip[[#This Row],[Datum]],21),"00")</f>
        <v>24-17</v>
      </c>
      <c r="L4024" s="101">
        <f>MONTH(jaar_zip[[#This Row],[Datum]])</f>
        <v>4</v>
      </c>
      <c r="M4024" s="101">
        <f>IF(ISNUMBER(jaar_zip[[#This Row],[etmaaltemperatuur]]),IF(jaar_zip[[#This Row],[etmaaltemperatuur]]&lt;stookgrens,stookgrens-jaar_zip[[#This Row],[etmaaltemperatuur]],0),"")</f>
        <v>4.9000000000000004</v>
      </c>
      <c r="N4024" s="101">
        <f>IF(ISNUMBER(jaar_zip[[#This Row],[graaddagen]]),IF(OR(MONTH(jaar_zip[[#This Row],[Datum]])=1,MONTH(jaar_zip[[#This Row],[Datum]])=2,MONTH(jaar_zip[[#This Row],[Datum]])=11,MONTH(jaar_zip[[#This Row],[Datum]])=12),1.1,IF(OR(MONTH(jaar_zip[[#This Row],[Datum]])=3,MONTH(jaar_zip[[#This Row],[Datum]])=10),1,0.8))*jaar_zip[[#This Row],[graaddagen]],"")</f>
        <v>3.9200000000000004</v>
      </c>
      <c r="O4024" s="101">
        <f>IF(ISNUMBER(jaar_zip[[#This Row],[etmaaltemperatuur]]),IF(jaar_zip[[#This Row],[etmaaltemperatuur]]&gt;stookgrens,jaar_zip[[#This Row],[etmaaltemperatuur]]-stookgrens,0),"")</f>
        <v>0</v>
      </c>
    </row>
    <row r="4025" spans="1:15" x14ac:dyDescent="0.3">
      <c r="A4025">
        <v>380</v>
      </c>
      <c r="B4025">
        <v>20240429</v>
      </c>
      <c r="C4025">
        <v>2.9</v>
      </c>
      <c r="D4025">
        <v>14.1</v>
      </c>
      <c r="E4025">
        <v>1978</v>
      </c>
      <c r="F4025">
        <v>-0.1</v>
      </c>
      <c r="G4025">
        <v>1019.2</v>
      </c>
      <c r="H4025">
        <v>67</v>
      </c>
      <c r="I4025" s="101" t="s">
        <v>44</v>
      </c>
      <c r="J4025" s="1">
        <f>DATEVALUE(RIGHT(jaar_zip[[#This Row],[YYYYMMDD]],2)&amp;"-"&amp;MID(jaar_zip[[#This Row],[YYYYMMDD]],5,2)&amp;"-"&amp;LEFT(jaar_zip[[#This Row],[YYYYMMDD]],4))</f>
        <v>45411</v>
      </c>
      <c r="K4025" s="101" t="str">
        <f>IF(AND(VALUE(MONTH(jaar_zip[[#This Row],[Datum]]))=1,VALUE(WEEKNUM(jaar_zip[[#This Row],[Datum]],21))&gt;51),RIGHT(YEAR(jaar_zip[[#This Row],[Datum]])-1,2),RIGHT(YEAR(jaar_zip[[#This Row],[Datum]]),2))&amp;"-"&amp; TEXT(WEEKNUM(jaar_zip[[#This Row],[Datum]],21),"00")</f>
        <v>24-18</v>
      </c>
      <c r="L4025" s="101">
        <f>MONTH(jaar_zip[[#This Row],[Datum]])</f>
        <v>4</v>
      </c>
      <c r="M4025" s="101">
        <f>IF(ISNUMBER(jaar_zip[[#This Row],[etmaaltemperatuur]]),IF(jaar_zip[[#This Row],[etmaaltemperatuur]]&lt;stookgrens,stookgrens-jaar_zip[[#This Row],[etmaaltemperatuur]],0),"")</f>
        <v>3.9000000000000004</v>
      </c>
      <c r="N4025" s="101">
        <f>IF(ISNUMBER(jaar_zip[[#This Row],[graaddagen]]),IF(OR(MONTH(jaar_zip[[#This Row],[Datum]])=1,MONTH(jaar_zip[[#This Row],[Datum]])=2,MONTH(jaar_zip[[#This Row],[Datum]])=11,MONTH(jaar_zip[[#This Row],[Datum]])=12),1.1,IF(OR(MONTH(jaar_zip[[#This Row],[Datum]])=3,MONTH(jaar_zip[[#This Row],[Datum]])=10),1,0.8))*jaar_zip[[#This Row],[graaddagen]],"")</f>
        <v>3.1200000000000006</v>
      </c>
      <c r="O4025" s="101">
        <f>IF(ISNUMBER(jaar_zip[[#This Row],[etmaaltemperatuur]]),IF(jaar_zip[[#This Row],[etmaaltemperatuur]]&gt;stookgrens,jaar_zip[[#This Row],[etmaaltemperatuur]]-stookgrens,0),"")</f>
        <v>0</v>
      </c>
    </row>
    <row r="4026" spans="1:15" x14ac:dyDescent="0.3">
      <c r="A4026">
        <v>380</v>
      </c>
      <c r="B4026">
        <v>20240430</v>
      </c>
      <c r="C4026">
        <v>2</v>
      </c>
      <c r="D4026">
        <v>17.5</v>
      </c>
      <c r="E4026">
        <v>2065</v>
      </c>
      <c r="F4026">
        <v>0.5</v>
      </c>
      <c r="G4026">
        <v>1014.6</v>
      </c>
      <c r="H4026">
        <v>67</v>
      </c>
      <c r="I4026" s="101" t="s">
        <v>44</v>
      </c>
      <c r="J4026" s="1">
        <f>DATEVALUE(RIGHT(jaar_zip[[#This Row],[YYYYMMDD]],2)&amp;"-"&amp;MID(jaar_zip[[#This Row],[YYYYMMDD]],5,2)&amp;"-"&amp;LEFT(jaar_zip[[#This Row],[YYYYMMDD]],4))</f>
        <v>45412</v>
      </c>
      <c r="K4026" s="101" t="str">
        <f>IF(AND(VALUE(MONTH(jaar_zip[[#This Row],[Datum]]))=1,VALUE(WEEKNUM(jaar_zip[[#This Row],[Datum]],21))&gt;51),RIGHT(YEAR(jaar_zip[[#This Row],[Datum]])-1,2),RIGHT(YEAR(jaar_zip[[#This Row],[Datum]]),2))&amp;"-"&amp; TEXT(WEEKNUM(jaar_zip[[#This Row],[Datum]],21),"00")</f>
        <v>24-18</v>
      </c>
      <c r="L4026" s="101">
        <f>MONTH(jaar_zip[[#This Row],[Datum]])</f>
        <v>4</v>
      </c>
      <c r="M4026" s="101">
        <f>IF(ISNUMBER(jaar_zip[[#This Row],[etmaaltemperatuur]]),IF(jaar_zip[[#This Row],[etmaaltemperatuur]]&lt;stookgrens,stookgrens-jaar_zip[[#This Row],[etmaaltemperatuur]],0),"")</f>
        <v>0.5</v>
      </c>
      <c r="N4026" s="101">
        <f>IF(ISNUMBER(jaar_zip[[#This Row],[graaddagen]]),IF(OR(MONTH(jaar_zip[[#This Row],[Datum]])=1,MONTH(jaar_zip[[#This Row],[Datum]])=2,MONTH(jaar_zip[[#This Row],[Datum]])=11,MONTH(jaar_zip[[#This Row],[Datum]])=12),1.1,IF(OR(MONTH(jaar_zip[[#This Row],[Datum]])=3,MONTH(jaar_zip[[#This Row],[Datum]])=10),1,0.8))*jaar_zip[[#This Row],[graaddagen]],"")</f>
        <v>0.4</v>
      </c>
      <c r="O4026" s="101">
        <f>IF(ISNUMBER(jaar_zip[[#This Row],[etmaaltemperatuur]]),IF(jaar_zip[[#This Row],[etmaaltemperatuur]]&gt;stookgrens,jaar_zip[[#This Row],[etmaaltemperatuur]]-stookgrens,0),"")</f>
        <v>0</v>
      </c>
    </row>
    <row r="4027" spans="1:15" x14ac:dyDescent="0.3">
      <c r="A4027">
        <v>380</v>
      </c>
      <c r="B4027">
        <v>20240501</v>
      </c>
      <c r="C4027">
        <v>2.9</v>
      </c>
      <c r="D4027">
        <v>18.600000000000001</v>
      </c>
      <c r="E4027">
        <v>2171</v>
      </c>
      <c r="F4027">
        <v>0</v>
      </c>
      <c r="G4027">
        <v>1005</v>
      </c>
      <c r="H4027">
        <v>70</v>
      </c>
      <c r="I4027" s="101" t="s">
        <v>44</v>
      </c>
      <c r="J4027" s="1">
        <f>DATEVALUE(RIGHT(jaar_zip[[#This Row],[YYYYMMDD]],2)&amp;"-"&amp;MID(jaar_zip[[#This Row],[YYYYMMDD]],5,2)&amp;"-"&amp;LEFT(jaar_zip[[#This Row],[YYYYMMDD]],4))</f>
        <v>45413</v>
      </c>
      <c r="K4027" s="101" t="str">
        <f>IF(AND(VALUE(MONTH(jaar_zip[[#This Row],[Datum]]))=1,VALUE(WEEKNUM(jaar_zip[[#This Row],[Datum]],21))&gt;51),RIGHT(YEAR(jaar_zip[[#This Row],[Datum]])-1,2),RIGHT(YEAR(jaar_zip[[#This Row],[Datum]]),2))&amp;"-"&amp; TEXT(WEEKNUM(jaar_zip[[#This Row],[Datum]],21),"00")</f>
        <v>24-18</v>
      </c>
      <c r="L4027" s="101">
        <f>MONTH(jaar_zip[[#This Row],[Datum]])</f>
        <v>5</v>
      </c>
      <c r="M4027" s="101">
        <f>IF(ISNUMBER(jaar_zip[[#This Row],[etmaaltemperatuur]]),IF(jaar_zip[[#This Row],[etmaaltemperatuur]]&lt;stookgrens,stookgrens-jaar_zip[[#This Row],[etmaaltemperatuur]],0),"")</f>
        <v>0</v>
      </c>
      <c r="N4027" s="101">
        <f>IF(ISNUMBER(jaar_zip[[#This Row],[graaddagen]]),IF(OR(MONTH(jaar_zip[[#This Row],[Datum]])=1,MONTH(jaar_zip[[#This Row],[Datum]])=2,MONTH(jaar_zip[[#This Row],[Datum]])=11,MONTH(jaar_zip[[#This Row],[Datum]])=12),1.1,IF(OR(MONTH(jaar_zip[[#This Row],[Datum]])=3,MONTH(jaar_zip[[#This Row],[Datum]])=10),1,0.8))*jaar_zip[[#This Row],[graaddagen]],"")</f>
        <v>0</v>
      </c>
      <c r="O4027" s="101">
        <f>IF(ISNUMBER(jaar_zip[[#This Row],[etmaaltemperatuur]]),IF(jaar_zip[[#This Row],[etmaaltemperatuur]]&gt;stookgrens,jaar_zip[[#This Row],[etmaaltemperatuur]]-stookgrens,0),"")</f>
        <v>0.60000000000000142</v>
      </c>
    </row>
    <row r="4028" spans="1:15" x14ac:dyDescent="0.3">
      <c r="A4028">
        <v>391</v>
      </c>
      <c r="B4028">
        <v>20240101</v>
      </c>
      <c r="C4028">
        <v>4.3</v>
      </c>
      <c r="D4028">
        <v>7.5</v>
      </c>
      <c r="E4028">
        <v>188</v>
      </c>
      <c r="F4028">
        <v>2.7</v>
      </c>
      <c r="H4028">
        <v>80</v>
      </c>
      <c r="I4028" s="101" t="s">
        <v>45</v>
      </c>
      <c r="J4028" s="1">
        <f>DATEVALUE(RIGHT(jaar_zip[[#This Row],[YYYYMMDD]],2)&amp;"-"&amp;MID(jaar_zip[[#This Row],[YYYYMMDD]],5,2)&amp;"-"&amp;LEFT(jaar_zip[[#This Row],[YYYYMMDD]],4))</f>
        <v>45292</v>
      </c>
      <c r="K4028" s="101" t="str">
        <f>IF(AND(VALUE(MONTH(jaar_zip[[#This Row],[Datum]]))=1,VALUE(WEEKNUM(jaar_zip[[#This Row],[Datum]],21))&gt;51),RIGHT(YEAR(jaar_zip[[#This Row],[Datum]])-1,2),RIGHT(YEAR(jaar_zip[[#This Row],[Datum]]),2))&amp;"-"&amp; TEXT(WEEKNUM(jaar_zip[[#This Row],[Datum]],21),"00")</f>
        <v>24-01</v>
      </c>
      <c r="L4028" s="101">
        <f>MONTH(jaar_zip[[#This Row],[Datum]])</f>
        <v>1</v>
      </c>
      <c r="M4028" s="101">
        <f>IF(ISNUMBER(jaar_zip[[#This Row],[etmaaltemperatuur]]),IF(jaar_zip[[#This Row],[etmaaltemperatuur]]&lt;stookgrens,stookgrens-jaar_zip[[#This Row],[etmaaltemperatuur]],0),"")</f>
        <v>10.5</v>
      </c>
      <c r="N4028" s="101">
        <f>IF(ISNUMBER(jaar_zip[[#This Row],[graaddagen]]),IF(OR(MONTH(jaar_zip[[#This Row],[Datum]])=1,MONTH(jaar_zip[[#This Row],[Datum]])=2,MONTH(jaar_zip[[#This Row],[Datum]])=11,MONTH(jaar_zip[[#This Row],[Datum]])=12),1.1,IF(OR(MONTH(jaar_zip[[#This Row],[Datum]])=3,MONTH(jaar_zip[[#This Row],[Datum]])=10),1,0.8))*jaar_zip[[#This Row],[graaddagen]],"")</f>
        <v>11.55</v>
      </c>
      <c r="O4028" s="101">
        <f>IF(ISNUMBER(jaar_zip[[#This Row],[etmaaltemperatuur]]),IF(jaar_zip[[#This Row],[etmaaltemperatuur]]&gt;stookgrens,jaar_zip[[#This Row],[etmaaltemperatuur]]-stookgrens,0),"")</f>
        <v>0</v>
      </c>
    </row>
    <row r="4029" spans="1:15" x14ac:dyDescent="0.3">
      <c r="A4029">
        <v>391</v>
      </c>
      <c r="B4029">
        <v>20240102</v>
      </c>
      <c r="C4029">
        <v>5.2</v>
      </c>
      <c r="D4029">
        <v>10.3</v>
      </c>
      <c r="E4029">
        <v>71</v>
      </c>
      <c r="F4029">
        <v>19.600000000000001</v>
      </c>
      <c r="H4029">
        <v>86</v>
      </c>
      <c r="I4029" s="101" t="s">
        <v>45</v>
      </c>
      <c r="J4029" s="1">
        <f>DATEVALUE(RIGHT(jaar_zip[[#This Row],[YYYYMMDD]],2)&amp;"-"&amp;MID(jaar_zip[[#This Row],[YYYYMMDD]],5,2)&amp;"-"&amp;LEFT(jaar_zip[[#This Row],[YYYYMMDD]],4))</f>
        <v>45293</v>
      </c>
      <c r="K4029" s="101" t="str">
        <f>IF(AND(VALUE(MONTH(jaar_zip[[#This Row],[Datum]]))=1,VALUE(WEEKNUM(jaar_zip[[#This Row],[Datum]],21))&gt;51),RIGHT(YEAR(jaar_zip[[#This Row],[Datum]])-1,2),RIGHT(YEAR(jaar_zip[[#This Row],[Datum]]),2))&amp;"-"&amp; TEXT(WEEKNUM(jaar_zip[[#This Row],[Datum]],21),"00")</f>
        <v>24-01</v>
      </c>
      <c r="L4029" s="101">
        <f>MONTH(jaar_zip[[#This Row],[Datum]])</f>
        <v>1</v>
      </c>
      <c r="M4029" s="101">
        <f>IF(ISNUMBER(jaar_zip[[#This Row],[etmaaltemperatuur]]),IF(jaar_zip[[#This Row],[etmaaltemperatuur]]&lt;stookgrens,stookgrens-jaar_zip[[#This Row],[etmaaltemperatuur]],0),"")</f>
        <v>7.6999999999999993</v>
      </c>
      <c r="N4029" s="101">
        <f>IF(ISNUMBER(jaar_zip[[#This Row],[graaddagen]]),IF(OR(MONTH(jaar_zip[[#This Row],[Datum]])=1,MONTH(jaar_zip[[#This Row],[Datum]])=2,MONTH(jaar_zip[[#This Row],[Datum]])=11,MONTH(jaar_zip[[#This Row],[Datum]])=12),1.1,IF(OR(MONTH(jaar_zip[[#This Row],[Datum]])=3,MONTH(jaar_zip[[#This Row],[Datum]])=10),1,0.8))*jaar_zip[[#This Row],[graaddagen]],"")</f>
        <v>8.4700000000000006</v>
      </c>
      <c r="O4029" s="101">
        <f>IF(ISNUMBER(jaar_zip[[#This Row],[etmaaltemperatuur]]),IF(jaar_zip[[#This Row],[etmaaltemperatuur]]&gt;stookgrens,jaar_zip[[#This Row],[etmaaltemperatuur]]-stookgrens,0),"")</f>
        <v>0</v>
      </c>
    </row>
    <row r="4030" spans="1:15" x14ac:dyDescent="0.3">
      <c r="A4030">
        <v>391</v>
      </c>
      <c r="B4030">
        <v>20240103</v>
      </c>
      <c r="C4030">
        <v>5</v>
      </c>
      <c r="D4030">
        <v>9.3000000000000007</v>
      </c>
      <c r="E4030">
        <v>174</v>
      </c>
      <c r="F4030">
        <v>12.6</v>
      </c>
      <c r="H4030">
        <v>84</v>
      </c>
      <c r="I4030" s="101" t="s">
        <v>45</v>
      </c>
      <c r="J4030" s="1">
        <f>DATEVALUE(RIGHT(jaar_zip[[#This Row],[YYYYMMDD]],2)&amp;"-"&amp;MID(jaar_zip[[#This Row],[YYYYMMDD]],5,2)&amp;"-"&amp;LEFT(jaar_zip[[#This Row],[YYYYMMDD]],4))</f>
        <v>45294</v>
      </c>
      <c r="K4030" s="101" t="str">
        <f>IF(AND(VALUE(MONTH(jaar_zip[[#This Row],[Datum]]))=1,VALUE(WEEKNUM(jaar_zip[[#This Row],[Datum]],21))&gt;51),RIGHT(YEAR(jaar_zip[[#This Row],[Datum]])-1,2),RIGHT(YEAR(jaar_zip[[#This Row],[Datum]]),2))&amp;"-"&amp; TEXT(WEEKNUM(jaar_zip[[#This Row],[Datum]],21),"00")</f>
        <v>24-01</v>
      </c>
      <c r="L4030" s="101">
        <f>MONTH(jaar_zip[[#This Row],[Datum]])</f>
        <v>1</v>
      </c>
      <c r="M4030" s="101">
        <f>IF(ISNUMBER(jaar_zip[[#This Row],[etmaaltemperatuur]]),IF(jaar_zip[[#This Row],[etmaaltemperatuur]]&lt;stookgrens,stookgrens-jaar_zip[[#This Row],[etmaaltemperatuur]],0),"")</f>
        <v>8.6999999999999993</v>
      </c>
      <c r="N4030" s="101">
        <f>IF(ISNUMBER(jaar_zip[[#This Row],[graaddagen]]),IF(OR(MONTH(jaar_zip[[#This Row],[Datum]])=1,MONTH(jaar_zip[[#This Row],[Datum]])=2,MONTH(jaar_zip[[#This Row],[Datum]])=11,MONTH(jaar_zip[[#This Row],[Datum]])=12),1.1,IF(OR(MONTH(jaar_zip[[#This Row],[Datum]])=3,MONTH(jaar_zip[[#This Row],[Datum]])=10),1,0.8))*jaar_zip[[#This Row],[graaddagen]],"")</f>
        <v>9.57</v>
      </c>
      <c r="O4030" s="101">
        <f>IF(ISNUMBER(jaar_zip[[#This Row],[etmaaltemperatuur]]),IF(jaar_zip[[#This Row],[etmaaltemperatuur]]&gt;stookgrens,jaar_zip[[#This Row],[etmaaltemperatuur]]-stookgrens,0),"")</f>
        <v>0</v>
      </c>
    </row>
    <row r="4031" spans="1:15" x14ac:dyDescent="0.3">
      <c r="A4031">
        <v>391</v>
      </c>
      <c r="B4031">
        <v>20240104</v>
      </c>
      <c r="C4031">
        <v>2.7</v>
      </c>
      <c r="D4031">
        <v>7.5</v>
      </c>
      <c r="E4031">
        <v>141</v>
      </c>
      <c r="F4031">
        <v>7.8</v>
      </c>
      <c r="H4031">
        <v>90</v>
      </c>
      <c r="I4031" s="101" t="s">
        <v>45</v>
      </c>
      <c r="J4031" s="1">
        <f>DATEVALUE(RIGHT(jaar_zip[[#This Row],[YYYYMMDD]],2)&amp;"-"&amp;MID(jaar_zip[[#This Row],[YYYYMMDD]],5,2)&amp;"-"&amp;LEFT(jaar_zip[[#This Row],[YYYYMMDD]],4))</f>
        <v>45295</v>
      </c>
      <c r="K4031" s="101" t="str">
        <f>IF(AND(VALUE(MONTH(jaar_zip[[#This Row],[Datum]]))=1,VALUE(WEEKNUM(jaar_zip[[#This Row],[Datum]],21))&gt;51),RIGHT(YEAR(jaar_zip[[#This Row],[Datum]])-1,2),RIGHT(YEAR(jaar_zip[[#This Row],[Datum]]),2))&amp;"-"&amp; TEXT(WEEKNUM(jaar_zip[[#This Row],[Datum]],21),"00")</f>
        <v>24-01</v>
      </c>
      <c r="L4031" s="101">
        <f>MONTH(jaar_zip[[#This Row],[Datum]])</f>
        <v>1</v>
      </c>
      <c r="M4031" s="101">
        <f>IF(ISNUMBER(jaar_zip[[#This Row],[etmaaltemperatuur]]),IF(jaar_zip[[#This Row],[etmaaltemperatuur]]&lt;stookgrens,stookgrens-jaar_zip[[#This Row],[etmaaltemperatuur]],0),"")</f>
        <v>10.5</v>
      </c>
      <c r="N4031" s="101">
        <f>IF(ISNUMBER(jaar_zip[[#This Row],[graaddagen]]),IF(OR(MONTH(jaar_zip[[#This Row],[Datum]])=1,MONTH(jaar_zip[[#This Row],[Datum]])=2,MONTH(jaar_zip[[#This Row],[Datum]])=11,MONTH(jaar_zip[[#This Row],[Datum]])=12),1.1,IF(OR(MONTH(jaar_zip[[#This Row],[Datum]])=3,MONTH(jaar_zip[[#This Row],[Datum]])=10),1,0.8))*jaar_zip[[#This Row],[graaddagen]],"")</f>
        <v>11.55</v>
      </c>
      <c r="O4031" s="101">
        <f>IF(ISNUMBER(jaar_zip[[#This Row],[etmaaltemperatuur]]),IF(jaar_zip[[#This Row],[etmaaltemperatuur]]&gt;stookgrens,jaar_zip[[#This Row],[etmaaltemperatuur]]-stookgrens,0),"")</f>
        <v>0</v>
      </c>
    </row>
    <row r="4032" spans="1:15" x14ac:dyDescent="0.3">
      <c r="A4032">
        <v>391</v>
      </c>
      <c r="B4032">
        <v>20240105</v>
      </c>
      <c r="C4032">
        <v>3.5</v>
      </c>
      <c r="D4032">
        <v>7.1</v>
      </c>
      <c r="E4032">
        <v>82</v>
      </c>
      <c r="F4032">
        <v>2.8</v>
      </c>
      <c r="H4032">
        <v>86</v>
      </c>
      <c r="I4032" s="101" t="s">
        <v>45</v>
      </c>
      <c r="J4032" s="1">
        <f>DATEVALUE(RIGHT(jaar_zip[[#This Row],[YYYYMMDD]],2)&amp;"-"&amp;MID(jaar_zip[[#This Row],[YYYYMMDD]],5,2)&amp;"-"&amp;LEFT(jaar_zip[[#This Row],[YYYYMMDD]],4))</f>
        <v>45296</v>
      </c>
      <c r="K4032" s="101" t="str">
        <f>IF(AND(VALUE(MONTH(jaar_zip[[#This Row],[Datum]]))=1,VALUE(WEEKNUM(jaar_zip[[#This Row],[Datum]],21))&gt;51),RIGHT(YEAR(jaar_zip[[#This Row],[Datum]])-1,2),RIGHT(YEAR(jaar_zip[[#This Row],[Datum]]),2))&amp;"-"&amp; TEXT(WEEKNUM(jaar_zip[[#This Row],[Datum]],21),"00")</f>
        <v>24-01</v>
      </c>
      <c r="L4032" s="101">
        <f>MONTH(jaar_zip[[#This Row],[Datum]])</f>
        <v>1</v>
      </c>
      <c r="M4032" s="101">
        <f>IF(ISNUMBER(jaar_zip[[#This Row],[etmaaltemperatuur]]),IF(jaar_zip[[#This Row],[etmaaltemperatuur]]&lt;stookgrens,stookgrens-jaar_zip[[#This Row],[etmaaltemperatuur]],0),"")</f>
        <v>10.9</v>
      </c>
      <c r="N4032" s="101">
        <f>IF(ISNUMBER(jaar_zip[[#This Row],[graaddagen]]),IF(OR(MONTH(jaar_zip[[#This Row],[Datum]])=1,MONTH(jaar_zip[[#This Row],[Datum]])=2,MONTH(jaar_zip[[#This Row],[Datum]])=11,MONTH(jaar_zip[[#This Row],[Datum]])=12),1.1,IF(OR(MONTH(jaar_zip[[#This Row],[Datum]])=3,MONTH(jaar_zip[[#This Row],[Datum]])=10),1,0.8))*jaar_zip[[#This Row],[graaddagen]],"")</f>
        <v>11.990000000000002</v>
      </c>
      <c r="O4032" s="101">
        <f>IF(ISNUMBER(jaar_zip[[#This Row],[etmaaltemperatuur]]),IF(jaar_zip[[#This Row],[etmaaltemperatuur]]&gt;stookgrens,jaar_zip[[#This Row],[etmaaltemperatuur]]-stookgrens,0),"")</f>
        <v>0</v>
      </c>
    </row>
    <row r="4033" spans="1:15" x14ac:dyDescent="0.3">
      <c r="A4033">
        <v>391</v>
      </c>
      <c r="B4033">
        <v>20240106</v>
      </c>
      <c r="C4033">
        <v>2.2000000000000002</v>
      </c>
      <c r="D4033">
        <v>3.1</v>
      </c>
      <c r="E4033">
        <v>36</v>
      </c>
      <c r="F4033">
        <v>0.1</v>
      </c>
      <c r="H4033">
        <v>90</v>
      </c>
      <c r="I4033" s="101" t="s">
        <v>45</v>
      </c>
      <c r="J4033" s="1">
        <f>DATEVALUE(RIGHT(jaar_zip[[#This Row],[YYYYMMDD]],2)&amp;"-"&amp;MID(jaar_zip[[#This Row],[YYYYMMDD]],5,2)&amp;"-"&amp;LEFT(jaar_zip[[#This Row],[YYYYMMDD]],4))</f>
        <v>45297</v>
      </c>
      <c r="K4033" s="101" t="str">
        <f>IF(AND(VALUE(MONTH(jaar_zip[[#This Row],[Datum]]))=1,VALUE(WEEKNUM(jaar_zip[[#This Row],[Datum]],21))&gt;51),RIGHT(YEAR(jaar_zip[[#This Row],[Datum]])-1,2),RIGHT(YEAR(jaar_zip[[#This Row],[Datum]]),2))&amp;"-"&amp; TEXT(WEEKNUM(jaar_zip[[#This Row],[Datum]],21),"00")</f>
        <v>24-01</v>
      </c>
      <c r="L4033" s="101">
        <f>MONTH(jaar_zip[[#This Row],[Datum]])</f>
        <v>1</v>
      </c>
      <c r="M4033" s="101">
        <f>IF(ISNUMBER(jaar_zip[[#This Row],[etmaaltemperatuur]]),IF(jaar_zip[[#This Row],[etmaaltemperatuur]]&lt;stookgrens,stookgrens-jaar_zip[[#This Row],[etmaaltemperatuur]],0),"")</f>
        <v>14.9</v>
      </c>
      <c r="N4033" s="101">
        <f>IF(ISNUMBER(jaar_zip[[#This Row],[graaddagen]]),IF(OR(MONTH(jaar_zip[[#This Row],[Datum]])=1,MONTH(jaar_zip[[#This Row],[Datum]])=2,MONTH(jaar_zip[[#This Row],[Datum]])=11,MONTH(jaar_zip[[#This Row],[Datum]])=12),1.1,IF(OR(MONTH(jaar_zip[[#This Row],[Datum]])=3,MONTH(jaar_zip[[#This Row],[Datum]])=10),1,0.8))*jaar_zip[[#This Row],[graaddagen]],"")</f>
        <v>16.39</v>
      </c>
      <c r="O4033" s="101">
        <f>IF(ISNUMBER(jaar_zip[[#This Row],[etmaaltemperatuur]]),IF(jaar_zip[[#This Row],[etmaaltemperatuur]]&gt;stookgrens,jaar_zip[[#This Row],[etmaaltemperatuur]]-stookgrens,0),"")</f>
        <v>0</v>
      </c>
    </row>
    <row r="4034" spans="1:15" x14ac:dyDescent="0.3">
      <c r="A4034">
        <v>391</v>
      </c>
      <c r="B4034">
        <v>20240107</v>
      </c>
      <c r="C4034">
        <v>4.0999999999999996</v>
      </c>
      <c r="D4034">
        <v>0</v>
      </c>
      <c r="E4034">
        <v>124</v>
      </c>
      <c r="F4034">
        <v>0.1</v>
      </c>
      <c r="H4034">
        <v>79</v>
      </c>
      <c r="I4034" s="101" t="s">
        <v>45</v>
      </c>
      <c r="J4034" s="1">
        <f>DATEVALUE(RIGHT(jaar_zip[[#This Row],[YYYYMMDD]],2)&amp;"-"&amp;MID(jaar_zip[[#This Row],[YYYYMMDD]],5,2)&amp;"-"&amp;LEFT(jaar_zip[[#This Row],[YYYYMMDD]],4))</f>
        <v>45298</v>
      </c>
      <c r="K4034" s="101" t="str">
        <f>IF(AND(VALUE(MONTH(jaar_zip[[#This Row],[Datum]]))=1,VALUE(WEEKNUM(jaar_zip[[#This Row],[Datum]],21))&gt;51),RIGHT(YEAR(jaar_zip[[#This Row],[Datum]])-1,2),RIGHT(YEAR(jaar_zip[[#This Row],[Datum]]),2))&amp;"-"&amp; TEXT(WEEKNUM(jaar_zip[[#This Row],[Datum]],21),"00")</f>
        <v>24-01</v>
      </c>
      <c r="L4034" s="101">
        <f>MONTH(jaar_zip[[#This Row],[Datum]])</f>
        <v>1</v>
      </c>
      <c r="M4034" s="101">
        <f>IF(ISNUMBER(jaar_zip[[#This Row],[etmaaltemperatuur]]),IF(jaar_zip[[#This Row],[etmaaltemperatuur]]&lt;stookgrens,stookgrens-jaar_zip[[#This Row],[etmaaltemperatuur]],0),"")</f>
        <v>18</v>
      </c>
      <c r="N4034" s="101">
        <f>IF(ISNUMBER(jaar_zip[[#This Row],[graaddagen]]),IF(OR(MONTH(jaar_zip[[#This Row],[Datum]])=1,MONTH(jaar_zip[[#This Row],[Datum]])=2,MONTH(jaar_zip[[#This Row],[Datum]])=11,MONTH(jaar_zip[[#This Row],[Datum]])=12),1.1,IF(OR(MONTH(jaar_zip[[#This Row],[Datum]])=3,MONTH(jaar_zip[[#This Row],[Datum]])=10),1,0.8))*jaar_zip[[#This Row],[graaddagen]],"")</f>
        <v>19.8</v>
      </c>
      <c r="O4034" s="101">
        <f>IF(ISNUMBER(jaar_zip[[#This Row],[etmaaltemperatuur]]),IF(jaar_zip[[#This Row],[etmaaltemperatuur]]&gt;stookgrens,jaar_zip[[#This Row],[etmaaltemperatuur]]-stookgrens,0),"")</f>
        <v>0</v>
      </c>
    </row>
    <row r="4035" spans="1:15" x14ac:dyDescent="0.3">
      <c r="A4035">
        <v>391</v>
      </c>
      <c r="B4035">
        <v>20240108</v>
      </c>
      <c r="C4035">
        <v>5</v>
      </c>
      <c r="D4035">
        <v>-2.4</v>
      </c>
      <c r="E4035">
        <v>302</v>
      </c>
      <c r="F4035">
        <v>0.2</v>
      </c>
      <c r="H4035">
        <v>63</v>
      </c>
      <c r="I4035" s="101" t="s">
        <v>45</v>
      </c>
      <c r="J4035" s="1">
        <f>DATEVALUE(RIGHT(jaar_zip[[#This Row],[YYYYMMDD]],2)&amp;"-"&amp;MID(jaar_zip[[#This Row],[YYYYMMDD]],5,2)&amp;"-"&amp;LEFT(jaar_zip[[#This Row],[YYYYMMDD]],4))</f>
        <v>45299</v>
      </c>
      <c r="K4035" s="101" t="str">
        <f>IF(AND(VALUE(MONTH(jaar_zip[[#This Row],[Datum]]))=1,VALUE(WEEKNUM(jaar_zip[[#This Row],[Datum]],21))&gt;51),RIGHT(YEAR(jaar_zip[[#This Row],[Datum]])-1,2),RIGHT(YEAR(jaar_zip[[#This Row],[Datum]]),2))&amp;"-"&amp; TEXT(WEEKNUM(jaar_zip[[#This Row],[Datum]],21),"00")</f>
        <v>24-02</v>
      </c>
      <c r="L4035" s="101">
        <f>MONTH(jaar_zip[[#This Row],[Datum]])</f>
        <v>1</v>
      </c>
      <c r="M4035" s="101">
        <f>IF(ISNUMBER(jaar_zip[[#This Row],[etmaaltemperatuur]]),IF(jaar_zip[[#This Row],[etmaaltemperatuur]]&lt;stookgrens,stookgrens-jaar_zip[[#This Row],[etmaaltemperatuur]],0),"")</f>
        <v>20.399999999999999</v>
      </c>
      <c r="N4035" s="101">
        <f>IF(ISNUMBER(jaar_zip[[#This Row],[graaddagen]]),IF(OR(MONTH(jaar_zip[[#This Row],[Datum]])=1,MONTH(jaar_zip[[#This Row],[Datum]])=2,MONTH(jaar_zip[[#This Row],[Datum]])=11,MONTH(jaar_zip[[#This Row],[Datum]])=12),1.1,IF(OR(MONTH(jaar_zip[[#This Row],[Datum]])=3,MONTH(jaar_zip[[#This Row],[Datum]])=10),1,0.8))*jaar_zip[[#This Row],[graaddagen]],"")</f>
        <v>22.44</v>
      </c>
      <c r="O4035" s="101">
        <f>IF(ISNUMBER(jaar_zip[[#This Row],[etmaaltemperatuur]]),IF(jaar_zip[[#This Row],[etmaaltemperatuur]]&gt;stookgrens,jaar_zip[[#This Row],[etmaaltemperatuur]]-stookgrens,0),"")</f>
        <v>0</v>
      </c>
    </row>
    <row r="4036" spans="1:15" x14ac:dyDescent="0.3">
      <c r="A4036">
        <v>391</v>
      </c>
      <c r="B4036">
        <v>20240109</v>
      </c>
      <c r="C4036">
        <v>4.3</v>
      </c>
      <c r="D4036">
        <v>-3.6</v>
      </c>
      <c r="E4036">
        <v>491</v>
      </c>
      <c r="F4036">
        <v>0</v>
      </c>
      <c r="H4036">
        <v>55</v>
      </c>
      <c r="I4036" s="101" t="s">
        <v>45</v>
      </c>
      <c r="J4036" s="1">
        <f>DATEVALUE(RIGHT(jaar_zip[[#This Row],[YYYYMMDD]],2)&amp;"-"&amp;MID(jaar_zip[[#This Row],[YYYYMMDD]],5,2)&amp;"-"&amp;LEFT(jaar_zip[[#This Row],[YYYYMMDD]],4))</f>
        <v>45300</v>
      </c>
      <c r="K4036" s="101" t="str">
        <f>IF(AND(VALUE(MONTH(jaar_zip[[#This Row],[Datum]]))=1,VALUE(WEEKNUM(jaar_zip[[#This Row],[Datum]],21))&gt;51),RIGHT(YEAR(jaar_zip[[#This Row],[Datum]])-1,2),RIGHT(YEAR(jaar_zip[[#This Row],[Datum]]),2))&amp;"-"&amp; TEXT(WEEKNUM(jaar_zip[[#This Row],[Datum]],21),"00")</f>
        <v>24-02</v>
      </c>
      <c r="L4036" s="101">
        <f>MONTH(jaar_zip[[#This Row],[Datum]])</f>
        <v>1</v>
      </c>
      <c r="M4036" s="101">
        <f>IF(ISNUMBER(jaar_zip[[#This Row],[etmaaltemperatuur]]),IF(jaar_zip[[#This Row],[etmaaltemperatuur]]&lt;stookgrens,stookgrens-jaar_zip[[#This Row],[etmaaltemperatuur]],0),"")</f>
        <v>21.6</v>
      </c>
      <c r="N4036" s="101">
        <f>IF(ISNUMBER(jaar_zip[[#This Row],[graaddagen]]),IF(OR(MONTH(jaar_zip[[#This Row],[Datum]])=1,MONTH(jaar_zip[[#This Row],[Datum]])=2,MONTH(jaar_zip[[#This Row],[Datum]])=11,MONTH(jaar_zip[[#This Row],[Datum]])=12),1.1,IF(OR(MONTH(jaar_zip[[#This Row],[Datum]])=3,MONTH(jaar_zip[[#This Row],[Datum]])=10),1,0.8))*jaar_zip[[#This Row],[graaddagen]],"")</f>
        <v>23.760000000000005</v>
      </c>
      <c r="O4036" s="101">
        <f>IF(ISNUMBER(jaar_zip[[#This Row],[etmaaltemperatuur]]),IF(jaar_zip[[#This Row],[etmaaltemperatuur]]&gt;stookgrens,jaar_zip[[#This Row],[etmaaltemperatuur]]-stookgrens,0),"")</f>
        <v>0</v>
      </c>
    </row>
    <row r="4037" spans="1:15" x14ac:dyDescent="0.3">
      <c r="A4037">
        <v>391</v>
      </c>
      <c r="B4037">
        <v>20240110</v>
      </c>
      <c r="C4037">
        <v>2.5</v>
      </c>
      <c r="D4037">
        <v>-3.5</v>
      </c>
      <c r="E4037">
        <v>428</v>
      </c>
      <c r="F4037">
        <v>0</v>
      </c>
      <c r="H4037">
        <v>59</v>
      </c>
      <c r="I4037" s="101" t="s">
        <v>45</v>
      </c>
      <c r="J4037" s="1">
        <f>DATEVALUE(RIGHT(jaar_zip[[#This Row],[YYYYMMDD]],2)&amp;"-"&amp;MID(jaar_zip[[#This Row],[YYYYMMDD]],5,2)&amp;"-"&amp;LEFT(jaar_zip[[#This Row],[YYYYMMDD]],4))</f>
        <v>45301</v>
      </c>
      <c r="K4037" s="101" t="str">
        <f>IF(AND(VALUE(MONTH(jaar_zip[[#This Row],[Datum]]))=1,VALUE(WEEKNUM(jaar_zip[[#This Row],[Datum]],21))&gt;51),RIGHT(YEAR(jaar_zip[[#This Row],[Datum]])-1,2),RIGHT(YEAR(jaar_zip[[#This Row],[Datum]]),2))&amp;"-"&amp; TEXT(WEEKNUM(jaar_zip[[#This Row],[Datum]],21),"00")</f>
        <v>24-02</v>
      </c>
      <c r="L4037" s="101">
        <f>MONTH(jaar_zip[[#This Row],[Datum]])</f>
        <v>1</v>
      </c>
      <c r="M4037" s="101">
        <f>IF(ISNUMBER(jaar_zip[[#This Row],[etmaaltemperatuur]]),IF(jaar_zip[[#This Row],[etmaaltemperatuur]]&lt;stookgrens,stookgrens-jaar_zip[[#This Row],[etmaaltemperatuur]],0),"")</f>
        <v>21.5</v>
      </c>
      <c r="N4037" s="101">
        <f>IF(ISNUMBER(jaar_zip[[#This Row],[graaddagen]]),IF(OR(MONTH(jaar_zip[[#This Row],[Datum]])=1,MONTH(jaar_zip[[#This Row],[Datum]])=2,MONTH(jaar_zip[[#This Row],[Datum]])=11,MONTH(jaar_zip[[#This Row],[Datum]])=12),1.1,IF(OR(MONTH(jaar_zip[[#This Row],[Datum]])=3,MONTH(jaar_zip[[#This Row],[Datum]])=10),1,0.8))*jaar_zip[[#This Row],[graaddagen]],"")</f>
        <v>23.650000000000002</v>
      </c>
      <c r="O4037" s="101">
        <f>IF(ISNUMBER(jaar_zip[[#This Row],[etmaaltemperatuur]]),IF(jaar_zip[[#This Row],[etmaaltemperatuur]]&gt;stookgrens,jaar_zip[[#This Row],[etmaaltemperatuur]]-stookgrens,0),"")</f>
        <v>0</v>
      </c>
    </row>
    <row r="4038" spans="1:15" x14ac:dyDescent="0.3">
      <c r="A4038">
        <v>391</v>
      </c>
      <c r="B4038">
        <v>20240111</v>
      </c>
      <c r="C4038">
        <v>1.5</v>
      </c>
      <c r="D4038">
        <v>-3.2</v>
      </c>
      <c r="E4038">
        <v>438</v>
      </c>
      <c r="F4038">
        <v>-0.1</v>
      </c>
      <c r="H4038">
        <v>83</v>
      </c>
      <c r="I4038" s="101" t="s">
        <v>45</v>
      </c>
      <c r="J4038" s="1">
        <f>DATEVALUE(RIGHT(jaar_zip[[#This Row],[YYYYMMDD]],2)&amp;"-"&amp;MID(jaar_zip[[#This Row],[YYYYMMDD]],5,2)&amp;"-"&amp;LEFT(jaar_zip[[#This Row],[YYYYMMDD]],4))</f>
        <v>45302</v>
      </c>
      <c r="K4038" s="101" t="str">
        <f>IF(AND(VALUE(MONTH(jaar_zip[[#This Row],[Datum]]))=1,VALUE(WEEKNUM(jaar_zip[[#This Row],[Datum]],21))&gt;51),RIGHT(YEAR(jaar_zip[[#This Row],[Datum]])-1,2),RIGHT(YEAR(jaar_zip[[#This Row],[Datum]]),2))&amp;"-"&amp; TEXT(WEEKNUM(jaar_zip[[#This Row],[Datum]],21),"00")</f>
        <v>24-02</v>
      </c>
      <c r="L4038" s="101">
        <f>MONTH(jaar_zip[[#This Row],[Datum]])</f>
        <v>1</v>
      </c>
      <c r="M4038" s="101">
        <f>IF(ISNUMBER(jaar_zip[[#This Row],[etmaaltemperatuur]]),IF(jaar_zip[[#This Row],[etmaaltemperatuur]]&lt;stookgrens,stookgrens-jaar_zip[[#This Row],[etmaaltemperatuur]],0),"")</f>
        <v>21.2</v>
      </c>
      <c r="N4038" s="101">
        <f>IF(ISNUMBER(jaar_zip[[#This Row],[graaddagen]]),IF(OR(MONTH(jaar_zip[[#This Row],[Datum]])=1,MONTH(jaar_zip[[#This Row],[Datum]])=2,MONTH(jaar_zip[[#This Row],[Datum]])=11,MONTH(jaar_zip[[#This Row],[Datum]])=12),1.1,IF(OR(MONTH(jaar_zip[[#This Row],[Datum]])=3,MONTH(jaar_zip[[#This Row],[Datum]])=10),1,0.8))*jaar_zip[[#This Row],[graaddagen]],"")</f>
        <v>23.32</v>
      </c>
      <c r="O4038" s="101">
        <f>IF(ISNUMBER(jaar_zip[[#This Row],[etmaaltemperatuur]]),IF(jaar_zip[[#This Row],[etmaaltemperatuur]]&gt;stookgrens,jaar_zip[[#This Row],[etmaaltemperatuur]]-stookgrens,0),"")</f>
        <v>0</v>
      </c>
    </row>
    <row r="4039" spans="1:15" x14ac:dyDescent="0.3">
      <c r="A4039">
        <v>391</v>
      </c>
      <c r="B4039">
        <v>20240112</v>
      </c>
      <c r="C4039">
        <v>1.1000000000000001</v>
      </c>
      <c r="D4039">
        <v>0.9</v>
      </c>
      <c r="E4039">
        <v>121</v>
      </c>
      <c r="F4039">
        <v>0</v>
      </c>
      <c r="H4039">
        <v>94</v>
      </c>
      <c r="I4039" s="101" t="s">
        <v>45</v>
      </c>
      <c r="J4039" s="1">
        <f>DATEVALUE(RIGHT(jaar_zip[[#This Row],[YYYYMMDD]],2)&amp;"-"&amp;MID(jaar_zip[[#This Row],[YYYYMMDD]],5,2)&amp;"-"&amp;LEFT(jaar_zip[[#This Row],[YYYYMMDD]],4))</f>
        <v>45303</v>
      </c>
      <c r="K4039" s="101" t="str">
        <f>IF(AND(VALUE(MONTH(jaar_zip[[#This Row],[Datum]]))=1,VALUE(WEEKNUM(jaar_zip[[#This Row],[Datum]],21))&gt;51),RIGHT(YEAR(jaar_zip[[#This Row],[Datum]])-1,2),RIGHT(YEAR(jaar_zip[[#This Row],[Datum]]),2))&amp;"-"&amp; TEXT(WEEKNUM(jaar_zip[[#This Row],[Datum]],21),"00")</f>
        <v>24-02</v>
      </c>
      <c r="L4039" s="101">
        <f>MONTH(jaar_zip[[#This Row],[Datum]])</f>
        <v>1</v>
      </c>
      <c r="M4039" s="101">
        <f>IF(ISNUMBER(jaar_zip[[#This Row],[etmaaltemperatuur]]),IF(jaar_zip[[#This Row],[etmaaltemperatuur]]&lt;stookgrens,stookgrens-jaar_zip[[#This Row],[etmaaltemperatuur]],0),"")</f>
        <v>17.100000000000001</v>
      </c>
      <c r="N4039" s="101">
        <f>IF(ISNUMBER(jaar_zip[[#This Row],[graaddagen]]),IF(OR(MONTH(jaar_zip[[#This Row],[Datum]])=1,MONTH(jaar_zip[[#This Row],[Datum]])=2,MONTH(jaar_zip[[#This Row],[Datum]])=11,MONTH(jaar_zip[[#This Row],[Datum]])=12),1.1,IF(OR(MONTH(jaar_zip[[#This Row],[Datum]])=3,MONTH(jaar_zip[[#This Row],[Datum]])=10),1,0.8))*jaar_zip[[#This Row],[graaddagen]],"")</f>
        <v>18.810000000000002</v>
      </c>
      <c r="O4039" s="101">
        <f>IF(ISNUMBER(jaar_zip[[#This Row],[etmaaltemperatuur]]),IF(jaar_zip[[#This Row],[etmaaltemperatuur]]&gt;stookgrens,jaar_zip[[#This Row],[etmaaltemperatuur]]-stookgrens,0),"")</f>
        <v>0</v>
      </c>
    </row>
    <row r="4040" spans="1:15" x14ac:dyDescent="0.3">
      <c r="A4040">
        <v>391</v>
      </c>
      <c r="B4040">
        <v>20240113</v>
      </c>
      <c r="C4040">
        <v>2.8</v>
      </c>
      <c r="D4040">
        <v>2.2000000000000002</v>
      </c>
      <c r="E4040">
        <v>40</v>
      </c>
      <c r="F4040">
        <v>0</v>
      </c>
      <c r="H4040">
        <v>91</v>
      </c>
      <c r="I4040" s="101" t="s">
        <v>45</v>
      </c>
      <c r="J4040" s="1">
        <f>DATEVALUE(RIGHT(jaar_zip[[#This Row],[YYYYMMDD]],2)&amp;"-"&amp;MID(jaar_zip[[#This Row],[YYYYMMDD]],5,2)&amp;"-"&amp;LEFT(jaar_zip[[#This Row],[YYYYMMDD]],4))</f>
        <v>45304</v>
      </c>
      <c r="K4040" s="101" t="str">
        <f>IF(AND(VALUE(MONTH(jaar_zip[[#This Row],[Datum]]))=1,VALUE(WEEKNUM(jaar_zip[[#This Row],[Datum]],21))&gt;51),RIGHT(YEAR(jaar_zip[[#This Row],[Datum]])-1,2),RIGHT(YEAR(jaar_zip[[#This Row],[Datum]]),2))&amp;"-"&amp; TEXT(WEEKNUM(jaar_zip[[#This Row],[Datum]],21),"00")</f>
        <v>24-02</v>
      </c>
      <c r="L4040" s="101">
        <f>MONTH(jaar_zip[[#This Row],[Datum]])</f>
        <v>1</v>
      </c>
      <c r="M4040" s="101">
        <f>IF(ISNUMBER(jaar_zip[[#This Row],[etmaaltemperatuur]]),IF(jaar_zip[[#This Row],[etmaaltemperatuur]]&lt;stookgrens,stookgrens-jaar_zip[[#This Row],[etmaaltemperatuur]],0),"")</f>
        <v>15.8</v>
      </c>
      <c r="N4040" s="101">
        <f>IF(ISNUMBER(jaar_zip[[#This Row],[graaddagen]]),IF(OR(MONTH(jaar_zip[[#This Row],[Datum]])=1,MONTH(jaar_zip[[#This Row],[Datum]])=2,MONTH(jaar_zip[[#This Row],[Datum]])=11,MONTH(jaar_zip[[#This Row],[Datum]])=12),1.1,IF(OR(MONTH(jaar_zip[[#This Row],[Datum]])=3,MONTH(jaar_zip[[#This Row],[Datum]])=10),1,0.8))*jaar_zip[[#This Row],[graaddagen]],"")</f>
        <v>17.380000000000003</v>
      </c>
      <c r="O4040" s="101">
        <f>IF(ISNUMBER(jaar_zip[[#This Row],[etmaaltemperatuur]]),IF(jaar_zip[[#This Row],[etmaaltemperatuur]]&gt;stookgrens,jaar_zip[[#This Row],[etmaaltemperatuur]]-stookgrens,0),"")</f>
        <v>0</v>
      </c>
    </row>
    <row r="4041" spans="1:15" x14ac:dyDescent="0.3">
      <c r="A4041">
        <v>391</v>
      </c>
      <c r="B4041">
        <v>20240114</v>
      </c>
      <c r="C4041">
        <v>3.4</v>
      </c>
      <c r="D4041">
        <v>1</v>
      </c>
      <c r="E4041">
        <v>55</v>
      </c>
      <c r="F4041">
        <v>2.1</v>
      </c>
      <c r="H4041">
        <v>91</v>
      </c>
      <c r="I4041" s="101" t="s">
        <v>45</v>
      </c>
      <c r="J4041" s="1">
        <f>DATEVALUE(RIGHT(jaar_zip[[#This Row],[YYYYMMDD]],2)&amp;"-"&amp;MID(jaar_zip[[#This Row],[YYYYMMDD]],5,2)&amp;"-"&amp;LEFT(jaar_zip[[#This Row],[YYYYMMDD]],4))</f>
        <v>45305</v>
      </c>
      <c r="K4041" s="101" t="str">
        <f>IF(AND(VALUE(MONTH(jaar_zip[[#This Row],[Datum]]))=1,VALUE(WEEKNUM(jaar_zip[[#This Row],[Datum]],21))&gt;51),RIGHT(YEAR(jaar_zip[[#This Row],[Datum]])-1,2),RIGHT(YEAR(jaar_zip[[#This Row],[Datum]]),2))&amp;"-"&amp; TEXT(WEEKNUM(jaar_zip[[#This Row],[Datum]],21),"00")</f>
        <v>24-02</v>
      </c>
      <c r="L4041" s="101">
        <f>MONTH(jaar_zip[[#This Row],[Datum]])</f>
        <v>1</v>
      </c>
      <c r="M4041" s="101">
        <f>IF(ISNUMBER(jaar_zip[[#This Row],[etmaaltemperatuur]]),IF(jaar_zip[[#This Row],[etmaaltemperatuur]]&lt;stookgrens,stookgrens-jaar_zip[[#This Row],[etmaaltemperatuur]],0),"")</f>
        <v>17</v>
      </c>
      <c r="N4041" s="101">
        <f>IF(ISNUMBER(jaar_zip[[#This Row],[graaddagen]]),IF(OR(MONTH(jaar_zip[[#This Row],[Datum]])=1,MONTH(jaar_zip[[#This Row],[Datum]])=2,MONTH(jaar_zip[[#This Row],[Datum]])=11,MONTH(jaar_zip[[#This Row],[Datum]])=12),1.1,IF(OR(MONTH(jaar_zip[[#This Row],[Datum]])=3,MONTH(jaar_zip[[#This Row],[Datum]])=10),1,0.8))*jaar_zip[[#This Row],[graaddagen]],"")</f>
        <v>18.700000000000003</v>
      </c>
      <c r="O4041" s="101">
        <f>IF(ISNUMBER(jaar_zip[[#This Row],[etmaaltemperatuur]]),IF(jaar_zip[[#This Row],[etmaaltemperatuur]]&gt;stookgrens,jaar_zip[[#This Row],[etmaaltemperatuur]]-stookgrens,0),"")</f>
        <v>0</v>
      </c>
    </row>
    <row r="4042" spans="1:15" x14ac:dyDescent="0.3">
      <c r="A4042">
        <v>391</v>
      </c>
      <c r="B4042">
        <v>20240115</v>
      </c>
      <c r="C4042">
        <v>3.3</v>
      </c>
      <c r="D4042">
        <v>0.9</v>
      </c>
      <c r="E4042">
        <v>202</v>
      </c>
      <c r="F4042">
        <v>2.5</v>
      </c>
      <c r="H4042">
        <v>91</v>
      </c>
      <c r="I4042" s="101" t="s">
        <v>45</v>
      </c>
      <c r="J4042" s="1">
        <f>DATEVALUE(RIGHT(jaar_zip[[#This Row],[YYYYMMDD]],2)&amp;"-"&amp;MID(jaar_zip[[#This Row],[YYYYMMDD]],5,2)&amp;"-"&amp;LEFT(jaar_zip[[#This Row],[YYYYMMDD]],4))</f>
        <v>45306</v>
      </c>
      <c r="K4042" s="101" t="str">
        <f>IF(AND(VALUE(MONTH(jaar_zip[[#This Row],[Datum]]))=1,VALUE(WEEKNUM(jaar_zip[[#This Row],[Datum]],21))&gt;51),RIGHT(YEAR(jaar_zip[[#This Row],[Datum]])-1,2),RIGHT(YEAR(jaar_zip[[#This Row],[Datum]]),2))&amp;"-"&amp; TEXT(WEEKNUM(jaar_zip[[#This Row],[Datum]],21),"00")</f>
        <v>24-03</v>
      </c>
      <c r="L4042" s="101">
        <f>MONTH(jaar_zip[[#This Row],[Datum]])</f>
        <v>1</v>
      </c>
      <c r="M4042" s="101">
        <f>IF(ISNUMBER(jaar_zip[[#This Row],[etmaaltemperatuur]]),IF(jaar_zip[[#This Row],[etmaaltemperatuur]]&lt;stookgrens,stookgrens-jaar_zip[[#This Row],[etmaaltemperatuur]],0),"")</f>
        <v>17.100000000000001</v>
      </c>
      <c r="N4042" s="101">
        <f>IF(ISNUMBER(jaar_zip[[#This Row],[graaddagen]]),IF(OR(MONTH(jaar_zip[[#This Row],[Datum]])=1,MONTH(jaar_zip[[#This Row],[Datum]])=2,MONTH(jaar_zip[[#This Row],[Datum]])=11,MONTH(jaar_zip[[#This Row],[Datum]])=12),1.1,IF(OR(MONTH(jaar_zip[[#This Row],[Datum]])=3,MONTH(jaar_zip[[#This Row],[Datum]])=10),1,0.8))*jaar_zip[[#This Row],[graaddagen]],"")</f>
        <v>18.810000000000002</v>
      </c>
      <c r="O4042" s="101">
        <f>IF(ISNUMBER(jaar_zip[[#This Row],[etmaaltemperatuur]]),IF(jaar_zip[[#This Row],[etmaaltemperatuur]]&gt;stookgrens,jaar_zip[[#This Row],[etmaaltemperatuur]]-stookgrens,0),"")</f>
        <v>0</v>
      </c>
    </row>
    <row r="4043" spans="1:15" x14ac:dyDescent="0.3">
      <c r="A4043">
        <v>391</v>
      </c>
      <c r="B4043">
        <v>20240116</v>
      </c>
      <c r="C4043">
        <v>2.6</v>
      </c>
      <c r="D4043">
        <v>-0.3</v>
      </c>
      <c r="E4043">
        <v>433</v>
      </c>
      <c r="F4043">
        <v>0</v>
      </c>
      <c r="H4043">
        <v>81</v>
      </c>
      <c r="I4043" s="101" t="s">
        <v>45</v>
      </c>
      <c r="J4043" s="1">
        <f>DATEVALUE(RIGHT(jaar_zip[[#This Row],[YYYYMMDD]],2)&amp;"-"&amp;MID(jaar_zip[[#This Row],[YYYYMMDD]],5,2)&amp;"-"&amp;LEFT(jaar_zip[[#This Row],[YYYYMMDD]],4))</f>
        <v>45307</v>
      </c>
      <c r="K4043" s="101" t="str">
        <f>IF(AND(VALUE(MONTH(jaar_zip[[#This Row],[Datum]]))=1,VALUE(WEEKNUM(jaar_zip[[#This Row],[Datum]],21))&gt;51),RIGHT(YEAR(jaar_zip[[#This Row],[Datum]])-1,2),RIGHT(YEAR(jaar_zip[[#This Row],[Datum]]),2))&amp;"-"&amp; TEXT(WEEKNUM(jaar_zip[[#This Row],[Datum]],21),"00")</f>
        <v>24-03</v>
      </c>
      <c r="L4043" s="101">
        <f>MONTH(jaar_zip[[#This Row],[Datum]])</f>
        <v>1</v>
      </c>
      <c r="M4043" s="101">
        <f>IF(ISNUMBER(jaar_zip[[#This Row],[etmaaltemperatuur]]),IF(jaar_zip[[#This Row],[etmaaltemperatuur]]&lt;stookgrens,stookgrens-jaar_zip[[#This Row],[etmaaltemperatuur]],0),"")</f>
        <v>18.3</v>
      </c>
      <c r="N4043" s="101">
        <f>IF(ISNUMBER(jaar_zip[[#This Row],[graaddagen]]),IF(OR(MONTH(jaar_zip[[#This Row],[Datum]])=1,MONTH(jaar_zip[[#This Row],[Datum]])=2,MONTH(jaar_zip[[#This Row],[Datum]])=11,MONTH(jaar_zip[[#This Row],[Datum]])=12),1.1,IF(OR(MONTH(jaar_zip[[#This Row],[Datum]])=3,MONTH(jaar_zip[[#This Row],[Datum]])=10),1,0.8))*jaar_zip[[#This Row],[graaddagen]],"")</f>
        <v>20.130000000000003</v>
      </c>
      <c r="O4043" s="101">
        <f>IF(ISNUMBER(jaar_zip[[#This Row],[etmaaltemperatuur]]),IF(jaar_zip[[#This Row],[etmaaltemperatuur]]&gt;stookgrens,jaar_zip[[#This Row],[etmaaltemperatuur]]-stookgrens,0),"")</f>
        <v>0</v>
      </c>
    </row>
    <row r="4044" spans="1:15" x14ac:dyDescent="0.3">
      <c r="A4044">
        <v>391</v>
      </c>
      <c r="B4044">
        <v>20240117</v>
      </c>
      <c r="C4044">
        <v>1.8</v>
      </c>
      <c r="D4044">
        <v>-1.8</v>
      </c>
      <c r="E4044">
        <v>145</v>
      </c>
      <c r="F4044">
        <v>0</v>
      </c>
      <c r="H4044">
        <v>79</v>
      </c>
      <c r="I4044" s="101" t="s">
        <v>45</v>
      </c>
      <c r="J4044" s="1">
        <f>DATEVALUE(RIGHT(jaar_zip[[#This Row],[YYYYMMDD]],2)&amp;"-"&amp;MID(jaar_zip[[#This Row],[YYYYMMDD]],5,2)&amp;"-"&amp;LEFT(jaar_zip[[#This Row],[YYYYMMDD]],4))</f>
        <v>45308</v>
      </c>
      <c r="K4044" s="101" t="str">
        <f>IF(AND(VALUE(MONTH(jaar_zip[[#This Row],[Datum]]))=1,VALUE(WEEKNUM(jaar_zip[[#This Row],[Datum]],21))&gt;51),RIGHT(YEAR(jaar_zip[[#This Row],[Datum]])-1,2),RIGHT(YEAR(jaar_zip[[#This Row],[Datum]]),2))&amp;"-"&amp; TEXT(WEEKNUM(jaar_zip[[#This Row],[Datum]],21),"00")</f>
        <v>24-03</v>
      </c>
      <c r="L4044" s="101">
        <f>MONTH(jaar_zip[[#This Row],[Datum]])</f>
        <v>1</v>
      </c>
      <c r="M4044" s="101">
        <f>IF(ISNUMBER(jaar_zip[[#This Row],[etmaaltemperatuur]]),IF(jaar_zip[[#This Row],[etmaaltemperatuur]]&lt;stookgrens,stookgrens-jaar_zip[[#This Row],[etmaaltemperatuur]],0),"")</f>
        <v>19.8</v>
      </c>
      <c r="N4044" s="101">
        <f>IF(ISNUMBER(jaar_zip[[#This Row],[graaddagen]]),IF(OR(MONTH(jaar_zip[[#This Row],[Datum]])=1,MONTH(jaar_zip[[#This Row],[Datum]])=2,MONTH(jaar_zip[[#This Row],[Datum]])=11,MONTH(jaar_zip[[#This Row],[Datum]])=12),1.1,IF(OR(MONTH(jaar_zip[[#This Row],[Datum]])=3,MONTH(jaar_zip[[#This Row],[Datum]])=10),1,0.8))*jaar_zip[[#This Row],[graaddagen]],"")</f>
        <v>21.78</v>
      </c>
      <c r="O4044" s="101">
        <f>IF(ISNUMBER(jaar_zip[[#This Row],[etmaaltemperatuur]]),IF(jaar_zip[[#This Row],[etmaaltemperatuur]]&gt;stookgrens,jaar_zip[[#This Row],[etmaaltemperatuur]]-stookgrens,0),"")</f>
        <v>0</v>
      </c>
    </row>
    <row r="4045" spans="1:15" x14ac:dyDescent="0.3">
      <c r="A4045">
        <v>391</v>
      </c>
      <c r="B4045">
        <v>20240118</v>
      </c>
      <c r="C4045">
        <v>1</v>
      </c>
      <c r="D4045">
        <v>-1.2</v>
      </c>
      <c r="E4045">
        <v>538</v>
      </c>
      <c r="F4045">
        <v>0</v>
      </c>
      <c r="H4045">
        <v>85</v>
      </c>
      <c r="I4045" s="101" t="s">
        <v>45</v>
      </c>
      <c r="J4045" s="1">
        <f>DATEVALUE(RIGHT(jaar_zip[[#This Row],[YYYYMMDD]],2)&amp;"-"&amp;MID(jaar_zip[[#This Row],[YYYYMMDD]],5,2)&amp;"-"&amp;LEFT(jaar_zip[[#This Row],[YYYYMMDD]],4))</f>
        <v>45309</v>
      </c>
      <c r="K4045" s="101" t="str">
        <f>IF(AND(VALUE(MONTH(jaar_zip[[#This Row],[Datum]]))=1,VALUE(WEEKNUM(jaar_zip[[#This Row],[Datum]],21))&gt;51),RIGHT(YEAR(jaar_zip[[#This Row],[Datum]])-1,2),RIGHT(YEAR(jaar_zip[[#This Row],[Datum]]),2))&amp;"-"&amp; TEXT(WEEKNUM(jaar_zip[[#This Row],[Datum]],21),"00")</f>
        <v>24-03</v>
      </c>
      <c r="L4045" s="101">
        <f>MONTH(jaar_zip[[#This Row],[Datum]])</f>
        <v>1</v>
      </c>
      <c r="M4045" s="101">
        <f>IF(ISNUMBER(jaar_zip[[#This Row],[etmaaltemperatuur]]),IF(jaar_zip[[#This Row],[etmaaltemperatuur]]&lt;stookgrens,stookgrens-jaar_zip[[#This Row],[etmaaltemperatuur]],0),"")</f>
        <v>19.2</v>
      </c>
      <c r="N4045" s="101">
        <f>IF(ISNUMBER(jaar_zip[[#This Row],[graaddagen]]),IF(OR(MONTH(jaar_zip[[#This Row],[Datum]])=1,MONTH(jaar_zip[[#This Row],[Datum]])=2,MONTH(jaar_zip[[#This Row],[Datum]])=11,MONTH(jaar_zip[[#This Row],[Datum]])=12),1.1,IF(OR(MONTH(jaar_zip[[#This Row],[Datum]])=3,MONTH(jaar_zip[[#This Row],[Datum]])=10),1,0.8))*jaar_zip[[#This Row],[graaddagen]],"")</f>
        <v>21.12</v>
      </c>
      <c r="O4045" s="101">
        <f>IF(ISNUMBER(jaar_zip[[#This Row],[etmaaltemperatuur]]),IF(jaar_zip[[#This Row],[etmaaltemperatuur]]&gt;stookgrens,jaar_zip[[#This Row],[etmaaltemperatuur]]-stookgrens,0),"")</f>
        <v>0</v>
      </c>
    </row>
    <row r="4046" spans="1:15" x14ac:dyDescent="0.3">
      <c r="A4046">
        <v>391</v>
      </c>
      <c r="B4046">
        <v>20240119</v>
      </c>
      <c r="C4046">
        <v>2.2999999999999998</v>
      </c>
      <c r="D4046">
        <v>-1</v>
      </c>
      <c r="E4046">
        <v>535</v>
      </c>
      <c r="F4046">
        <v>0</v>
      </c>
      <c r="H4046">
        <v>89</v>
      </c>
      <c r="I4046" s="101" t="s">
        <v>45</v>
      </c>
      <c r="J4046" s="1">
        <f>DATEVALUE(RIGHT(jaar_zip[[#This Row],[YYYYMMDD]],2)&amp;"-"&amp;MID(jaar_zip[[#This Row],[YYYYMMDD]],5,2)&amp;"-"&amp;LEFT(jaar_zip[[#This Row],[YYYYMMDD]],4))</f>
        <v>45310</v>
      </c>
      <c r="K4046" s="101" t="str">
        <f>IF(AND(VALUE(MONTH(jaar_zip[[#This Row],[Datum]]))=1,VALUE(WEEKNUM(jaar_zip[[#This Row],[Datum]],21))&gt;51),RIGHT(YEAR(jaar_zip[[#This Row],[Datum]])-1,2),RIGHT(YEAR(jaar_zip[[#This Row],[Datum]]),2))&amp;"-"&amp; TEXT(WEEKNUM(jaar_zip[[#This Row],[Datum]],21),"00")</f>
        <v>24-03</v>
      </c>
      <c r="L4046" s="101">
        <f>MONTH(jaar_zip[[#This Row],[Datum]])</f>
        <v>1</v>
      </c>
      <c r="M4046" s="101">
        <f>IF(ISNUMBER(jaar_zip[[#This Row],[etmaaltemperatuur]]),IF(jaar_zip[[#This Row],[etmaaltemperatuur]]&lt;stookgrens,stookgrens-jaar_zip[[#This Row],[etmaaltemperatuur]],0),"")</f>
        <v>19</v>
      </c>
      <c r="N4046" s="101">
        <f>IF(ISNUMBER(jaar_zip[[#This Row],[graaddagen]]),IF(OR(MONTH(jaar_zip[[#This Row],[Datum]])=1,MONTH(jaar_zip[[#This Row],[Datum]])=2,MONTH(jaar_zip[[#This Row],[Datum]])=11,MONTH(jaar_zip[[#This Row],[Datum]])=12),1.1,IF(OR(MONTH(jaar_zip[[#This Row],[Datum]])=3,MONTH(jaar_zip[[#This Row],[Datum]])=10),1,0.8))*jaar_zip[[#This Row],[graaddagen]],"")</f>
        <v>20.900000000000002</v>
      </c>
      <c r="O4046" s="101">
        <f>IF(ISNUMBER(jaar_zip[[#This Row],[etmaaltemperatuur]]),IF(jaar_zip[[#This Row],[etmaaltemperatuur]]&gt;stookgrens,jaar_zip[[#This Row],[etmaaltemperatuur]]-stookgrens,0),"")</f>
        <v>0</v>
      </c>
    </row>
    <row r="4047" spans="1:15" x14ac:dyDescent="0.3">
      <c r="A4047">
        <v>391</v>
      </c>
      <c r="B4047">
        <v>20240120</v>
      </c>
      <c r="C4047">
        <v>2.5</v>
      </c>
      <c r="D4047">
        <v>-0.8</v>
      </c>
      <c r="E4047">
        <v>393</v>
      </c>
      <c r="F4047">
        <v>0</v>
      </c>
      <c r="H4047">
        <v>79</v>
      </c>
      <c r="I4047" s="101" t="s">
        <v>45</v>
      </c>
      <c r="J4047" s="1">
        <f>DATEVALUE(RIGHT(jaar_zip[[#This Row],[YYYYMMDD]],2)&amp;"-"&amp;MID(jaar_zip[[#This Row],[YYYYMMDD]],5,2)&amp;"-"&amp;LEFT(jaar_zip[[#This Row],[YYYYMMDD]],4))</f>
        <v>45311</v>
      </c>
      <c r="K4047" s="101" t="str">
        <f>IF(AND(VALUE(MONTH(jaar_zip[[#This Row],[Datum]]))=1,VALUE(WEEKNUM(jaar_zip[[#This Row],[Datum]],21))&gt;51),RIGHT(YEAR(jaar_zip[[#This Row],[Datum]])-1,2),RIGHT(YEAR(jaar_zip[[#This Row],[Datum]]),2))&amp;"-"&amp; TEXT(WEEKNUM(jaar_zip[[#This Row],[Datum]],21),"00")</f>
        <v>24-03</v>
      </c>
      <c r="L4047" s="101">
        <f>MONTH(jaar_zip[[#This Row],[Datum]])</f>
        <v>1</v>
      </c>
      <c r="M4047" s="101">
        <f>IF(ISNUMBER(jaar_zip[[#This Row],[etmaaltemperatuur]]),IF(jaar_zip[[#This Row],[etmaaltemperatuur]]&lt;stookgrens,stookgrens-jaar_zip[[#This Row],[etmaaltemperatuur]],0),"")</f>
        <v>18.8</v>
      </c>
      <c r="N4047" s="101">
        <f>IF(ISNUMBER(jaar_zip[[#This Row],[graaddagen]]),IF(OR(MONTH(jaar_zip[[#This Row],[Datum]])=1,MONTH(jaar_zip[[#This Row],[Datum]])=2,MONTH(jaar_zip[[#This Row],[Datum]])=11,MONTH(jaar_zip[[#This Row],[Datum]])=12),1.1,IF(OR(MONTH(jaar_zip[[#This Row],[Datum]])=3,MONTH(jaar_zip[[#This Row],[Datum]])=10),1,0.8))*jaar_zip[[#This Row],[graaddagen]],"")</f>
        <v>20.680000000000003</v>
      </c>
      <c r="O4047" s="101">
        <f>IF(ISNUMBER(jaar_zip[[#This Row],[etmaaltemperatuur]]),IF(jaar_zip[[#This Row],[etmaaltemperatuur]]&gt;stookgrens,jaar_zip[[#This Row],[etmaaltemperatuur]]-stookgrens,0),"")</f>
        <v>0</v>
      </c>
    </row>
    <row r="4048" spans="1:15" x14ac:dyDescent="0.3">
      <c r="A4048">
        <v>391</v>
      </c>
      <c r="B4048">
        <v>20240121</v>
      </c>
      <c r="C4048">
        <v>4.2</v>
      </c>
      <c r="D4048">
        <v>3.6</v>
      </c>
      <c r="E4048">
        <v>180</v>
      </c>
      <c r="F4048">
        <v>0</v>
      </c>
      <c r="H4048">
        <v>69</v>
      </c>
      <c r="I4048" s="101" t="s">
        <v>45</v>
      </c>
      <c r="J4048" s="1">
        <f>DATEVALUE(RIGHT(jaar_zip[[#This Row],[YYYYMMDD]],2)&amp;"-"&amp;MID(jaar_zip[[#This Row],[YYYYMMDD]],5,2)&amp;"-"&amp;LEFT(jaar_zip[[#This Row],[YYYYMMDD]],4))</f>
        <v>45312</v>
      </c>
      <c r="K4048" s="101" t="str">
        <f>IF(AND(VALUE(MONTH(jaar_zip[[#This Row],[Datum]]))=1,VALUE(WEEKNUM(jaar_zip[[#This Row],[Datum]],21))&gt;51),RIGHT(YEAR(jaar_zip[[#This Row],[Datum]])-1,2),RIGHT(YEAR(jaar_zip[[#This Row],[Datum]]),2))&amp;"-"&amp; TEXT(WEEKNUM(jaar_zip[[#This Row],[Datum]],21),"00")</f>
        <v>24-03</v>
      </c>
      <c r="L4048" s="101">
        <f>MONTH(jaar_zip[[#This Row],[Datum]])</f>
        <v>1</v>
      </c>
      <c r="M4048" s="101">
        <f>IF(ISNUMBER(jaar_zip[[#This Row],[etmaaltemperatuur]]),IF(jaar_zip[[#This Row],[etmaaltemperatuur]]&lt;stookgrens,stookgrens-jaar_zip[[#This Row],[etmaaltemperatuur]],0),"")</f>
        <v>14.4</v>
      </c>
      <c r="N4048" s="101">
        <f>IF(ISNUMBER(jaar_zip[[#This Row],[graaddagen]]),IF(OR(MONTH(jaar_zip[[#This Row],[Datum]])=1,MONTH(jaar_zip[[#This Row],[Datum]])=2,MONTH(jaar_zip[[#This Row],[Datum]])=11,MONTH(jaar_zip[[#This Row],[Datum]])=12),1.1,IF(OR(MONTH(jaar_zip[[#This Row],[Datum]])=3,MONTH(jaar_zip[[#This Row],[Datum]])=10),1,0.8))*jaar_zip[[#This Row],[graaddagen]],"")</f>
        <v>15.840000000000002</v>
      </c>
      <c r="O4048" s="101">
        <f>IF(ISNUMBER(jaar_zip[[#This Row],[etmaaltemperatuur]]),IF(jaar_zip[[#This Row],[etmaaltemperatuur]]&gt;stookgrens,jaar_zip[[#This Row],[etmaaltemperatuur]]-stookgrens,0),"")</f>
        <v>0</v>
      </c>
    </row>
    <row r="4049" spans="1:15" x14ac:dyDescent="0.3">
      <c r="A4049">
        <v>391</v>
      </c>
      <c r="B4049">
        <v>20240122</v>
      </c>
      <c r="C4049">
        <v>5.5</v>
      </c>
      <c r="D4049">
        <v>9.8000000000000007</v>
      </c>
      <c r="E4049">
        <v>199</v>
      </c>
      <c r="F4049">
        <v>3.9</v>
      </c>
      <c r="H4049">
        <v>77</v>
      </c>
      <c r="I4049" s="101" t="s">
        <v>45</v>
      </c>
      <c r="J4049" s="1">
        <f>DATEVALUE(RIGHT(jaar_zip[[#This Row],[YYYYMMDD]],2)&amp;"-"&amp;MID(jaar_zip[[#This Row],[YYYYMMDD]],5,2)&amp;"-"&amp;LEFT(jaar_zip[[#This Row],[YYYYMMDD]],4))</f>
        <v>45313</v>
      </c>
      <c r="K4049" s="101" t="str">
        <f>IF(AND(VALUE(MONTH(jaar_zip[[#This Row],[Datum]]))=1,VALUE(WEEKNUM(jaar_zip[[#This Row],[Datum]],21))&gt;51),RIGHT(YEAR(jaar_zip[[#This Row],[Datum]])-1,2),RIGHT(YEAR(jaar_zip[[#This Row],[Datum]]),2))&amp;"-"&amp; TEXT(WEEKNUM(jaar_zip[[#This Row],[Datum]],21),"00")</f>
        <v>24-04</v>
      </c>
      <c r="L4049" s="101">
        <f>MONTH(jaar_zip[[#This Row],[Datum]])</f>
        <v>1</v>
      </c>
      <c r="M4049" s="101">
        <f>IF(ISNUMBER(jaar_zip[[#This Row],[etmaaltemperatuur]]),IF(jaar_zip[[#This Row],[etmaaltemperatuur]]&lt;stookgrens,stookgrens-jaar_zip[[#This Row],[etmaaltemperatuur]],0),"")</f>
        <v>8.1999999999999993</v>
      </c>
      <c r="N4049" s="101">
        <f>IF(ISNUMBER(jaar_zip[[#This Row],[graaddagen]]),IF(OR(MONTH(jaar_zip[[#This Row],[Datum]])=1,MONTH(jaar_zip[[#This Row],[Datum]])=2,MONTH(jaar_zip[[#This Row],[Datum]])=11,MONTH(jaar_zip[[#This Row],[Datum]])=12),1.1,IF(OR(MONTH(jaar_zip[[#This Row],[Datum]])=3,MONTH(jaar_zip[[#This Row],[Datum]])=10),1,0.8))*jaar_zip[[#This Row],[graaddagen]],"")</f>
        <v>9.02</v>
      </c>
      <c r="O4049" s="101">
        <f>IF(ISNUMBER(jaar_zip[[#This Row],[etmaaltemperatuur]]),IF(jaar_zip[[#This Row],[etmaaltemperatuur]]&gt;stookgrens,jaar_zip[[#This Row],[etmaaltemperatuur]]-stookgrens,0),"")</f>
        <v>0</v>
      </c>
    </row>
    <row r="4050" spans="1:15" x14ac:dyDescent="0.3">
      <c r="A4050">
        <v>391</v>
      </c>
      <c r="B4050">
        <v>20240123</v>
      </c>
      <c r="C4050">
        <v>4.5</v>
      </c>
      <c r="D4050">
        <v>8.1999999999999993</v>
      </c>
      <c r="E4050">
        <v>363</v>
      </c>
      <c r="F4050">
        <v>1.4</v>
      </c>
      <c r="H4050">
        <v>79</v>
      </c>
      <c r="I4050" s="101" t="s">
        <v>45</v>
      </c>
      <c r="J4050" s="1">
        <f>DATEVALUE(RIGHT(jaar_zip[[#This Row],[YYYYMMDD]],2)&amp;"-"&amp;MID(jaar_zip[[#This Row],[YYYYMMDD]],5,2)&amp;"-"&amp;LEFT(jaar_zip[[#This Row],[YYYYMMDD]],4))</f>
        <v>45314</v>
      </c>
      <c r="K4050" s="101" t="str">
        <f>IF(AND(VALUE(MONTH(jaar_zip[[#This Row],[Datum]]))=1,VALUE(WEEKNUM(jaar_zip[[#This Row],[Datum]],21))&gt;51),RIGHT(YEAR(jaar_zip[[#This Row],[Datum]])-1,2),RIGHT(YEAR(jaar_zip[[#This Row],[Datum]]),2))&amp;"-"&amp; TEXT(WEEKNUM(jaar_zip[[#This Row],[Datum]],21),"00")</f>
        <v>24-04</v>
      </c>
      <c r="L4050" s="101">
        <f>MONTH(jaar_zip[[#This Row],[Datum]])</f>
        <v>1</v>
      </c>
      <c r="M4050" s="101">
        <f>IF(ISNUMBER(jaar_zip[[#This Row],[etmaaltemperatuur]]),IF(jaar_zip[[#This Row],[etmaaltemperatuur]]&lt;stookgrens,stookgrens-jaar_zip[[#This Row],[etmaaltemperatuur]],0),"")</f>
        <v>9.8000000000000007</v>
      </c>
      <c r="N4050" s="101">
        <f>IF(ISNUMBER(jaar_zip[[#This Row],[graaddagen]]),IF(OR(MONTH(jaar_zip[[#This Row],[Datum]])=1,MONTH(jaar_zip[[#This Row],[Datum]])=2,MONTH(jaar_zip[[#This Row],[Datum]])=11,MONTH(jaar_zip[[#This Row],[Datum]])=12),1.1,IF(OR(MONTH(jaar_zip[[#This Row],[Datum]])=3,MONTH(jaar_zip[[#This Row],[Datum]])=10),1,0.8))*jaar_zip[[#This Row],[graaddagen]],"")</f>
        <v>10.780000000000001</v>
      </c>
      <c r="O4050" s="101">
        <f>IF(ISNUMBER(jaar_zip[[#This Row],[etmaaltemperatuur]]),IF(jaar_zip[[#This Row],[etmaaltemperatuur]]&gt;stookgrens,jaar_zip[[#This Row],[etmaaltemperatuur]]-stookgrens,0),"")</f>
        <v>0</v>
      </c>
    </row>
    <row r="4051" spans="1:15" x14ac:dyDescent="0.3">
      <c r="A4051">
        <v>391</v>
      </c>
      <c r="B4051">
        <v>20240124</v>
      </c>
      <c r="C4051">
        <v>5.7</v>
      </c>
      <c r="D4051">
        <v>11</v>
      </c>
      <c r="E4051">
        <v>291</v>
      </c>
      <c r="F4051">
        <v>0.3</v>
      </c>
      <c r="H4051">
        <v>71</v>
      </c>
      <c r="I4051" s="101" t="s">
        <v>45</v>
      </c>
      <c r="J4051" s="1">
        <f>DATEVALUE(RIGHT(jaar_zip[[#This Row],[YYYYMMDD]],2)&amp;"-"&amp;MID(jaar_zip[[#This Row],[YYYYMMDD]],5,2)&amp;"-"&amp;LEFT(jaar_zip[[#This Row],[YYYYMMDD]],4))</f>
        <v>45315</v>
      </c>
      <c r="K4051" s="101" t="str">
        <f>IF(AND(VALUE(MONTH(jaar_zip[[#This Row],[Datum]]))=1,VALUE(WEEKNUM(jaar_zip[[#This Row],[Datum]],21))&gt;51),RIGHT(YEAR(jaar_zip[[#This Row],[Datum]])-1,2),RIGHT(YEAR(jaar_zip[[#This Row],[Datum]]),2))&amp;"-"&amp; TEXT(WEEKNUM(jaar_zip[[#This Row],[Datum]],21),"00")</f>
        <v>24-04</v>
      </c>
      <c r="L4051" s="101">
        <f>MONTH(jaar_zip[[#This Row],[Datum]])</f>
        <v>1</v>
      </c>
      <c r="M4051" s="101">
        <f>IF(ISNUMBER(jaar_zip[[#This Row],[etmaaltemperatuur]]),IF(jaar_zip[[#This Row],[etmaaltemperatuur]]&lt;stookgrens,stookgrens-jaar_zip[[#This Row],[etmaaltemperatuur]],0),"")</f>
        <v>7</v>
      </c>
      <c r="N4051" s="101">
        <f>IF(ISNUMBER(jaar_zip[[#This Row],[graaddagen]]),IF(OR(MONTH(jaar_zip[[#This Row],[Datum]])=1,MONTH(jaar_zip[[#This Row],[Datum]])=2,MONTH(jaar_zip[[#This Row],[Datum]])=11,MONTH(jaar_zip[[#This Row],[Datum]])=12),1.1,IF(OR(MONTH(jaar_zip[[#This Row],[Datum]])=3,MONTH(jaar_zip[[#This Row],[Datum]])=10),1,0.8))*jaar_zip[[#This Row],[graaddagen]],"")</f>
        <v>7.7000000000000011</v>
      </c>
      <c r="O4051" s="101">
        <f>IF(ISNUMBER(jaar_zip[[#This Row],[etmaaltemperatuur]]),IF(jaar_zip[[#This Row],[etmaaltemperatuur]]&gt;stookgrens,jaar_zip[[#This Row],[etmaaltemperatuur]]-stookgrens,0),"")</f>
        <v>0</v>
      </c>
    </row>
    <row r="4052" spans="1:15" x14ac:dyDescent="0.3">
      <c r="A4052">
        <v>391</v>
      </c>
      <c r="B4052">
        <v>20240125</v>
      </c>
      <c r="C4052">
        <v>1.8</v>
      </c>
      <c r="D4052">
        <v>6.5</v>
      </c>
      <c r="E4052">
        <v>286</v>
      </c>
      <c r="F4052">
        <v>0.6</v>
      </c>
      <c r="H4052">
        <v>93</v>
      </c>
      <c r="I4052" s="101" t="s">
        <v>45</v>
      </c>
      <c r="J4052" s="1">
        <f>DATEVALUE(RIGHT(jaar_zip[[#This Row],[YYYYMMDD]],2)&amp;"-"&amp;MID(jaar_zip[[#This Row],[YYYYMMDD]],5,2)&amp;"-"&amp;LEFT(jaar_zip[[#This Row],[YYYYMMDD]],4))</f>
        <v>45316</v>
      </c>
      <c r="K4052" s="101" t="str">
        <f>IF(AND(VALUE(MONTH(jaar_zip[[#This Row],[Datum]]))=1,VALUE(WEEKNUM(jaar_zip[[#This Row],[Datum]],21))&gt;51),RIGHT(YEAR(jaar_zip[[#This Row],[Datum]])-1,2),RIGHT(YEAR(jaar_zip[[#This Row],[Datum]]),2))&amp;"-"&amp; TEXT(WEEKNUM(jaar_zip[[#This Row],[Datum]],21),"00")</f>
        <v>24-04</v>
      </c>
      <c r="L4052" s="101">
        <f>MONTH(jaar_zip[[#This Row],[Datum]])</f>
        <v>1</v>
      </c>
      <c r="M4052" s="101">
        <f>IF(ISNUMBER(jaar_zip[[#This Row],[etmaaltemperatuur]]),IF(jaar_zip[[#This Row],[etmaaltemperatuur]]&lt;stookgrens,stookgrens-jaar_zip[[#This Row],[etmaaltemperatuur]],0),"")</f>
        <v>11.5</v>
      </c>
      <c r="N4052" s="101">
        <f>IF(ISNUMBER(jaar_zip[[#This Row],[graaddagen]]),IF(OR(MONTH(jaar_zip[[#This Row],[Datum]])=1,MONTH(jaar_zip[[#This Row],[Datum]])=2,MONTH(jaar_zip[[#This Row],[Datum]])=11,MONTH(jaar_zip[[#This Row],[Datum]])=12),1.1,IF(OR(MONTH(jaar_zip[[#This Row],[Datum]])=3,MONTH(jaar_zip[[#This Row],[Datum]])=10),1,0.8))*jaar_zip[[#This Row],[graaddagen]],"")</f>
        <v>12.65</v>
      </c>
      <c r="O4052" s="101">
        <f>IF(ISNUMBER(jaar_zip[[#This Row],[etmaaltemperatuur]]),IF(jaar_zip[[#This Row],[etmaaltemperatuur]]&gt;stookgrens,jaar_zip[[#This Row],[etmaaltemperatuur]]-stookgrens,0),"")</f>
        <v>0</v>
      </c>
    </row>
    <row r="4053" spans="1:15" x14ac:dyDescent="0.3">
      <c r="A4053">
        <v>391</v>
      </c>
      <c r="B4053">
        <v>20240126</v>
      </c>
      <c r="C4053">
        <v>3.3</v>
      </c>
      <c r="D4053">
        <v>7.7</v>
      </c>
      <c r="E4053">
        <v>302</v>
      </c>
      <c r="F4053">
        <v>6</v>
      </c>
      <c r="H4053">
        <v>81</v>
      </c>
      <c r="I4053" s="101" t="s">
        <v>45</v>
      </c>
      <c r="J4053" s="1">
        <f>DATEVALUE(RIGHT(jaar_zip[[#This Row],[YYYYMMDD]],2)&amp;"-"&amp;MID(jaar_zip[[#This Row],[YYYYMMDD]],5,2)&amp;"-"&amp;LEFT(jaar_zip[[#This Row],[YYYYMMDD]],4))</f>
        <v>45317</v>
      </c>
      <c r="K4053" s="101" t="str">
        <f>IF(AND(VALUE(MONTH(jaar_zip[[#This Row],[Datum]]))=1,VALUE(WEEKNUM(jaar_zip[[#This Row],[Datum]],21))&gt;51),RIGHT(YEAR(jaar_zip[[#This Row],[Datum]])-1,2),RIGHT(YEAR(jaar_zip[[#This Row],[Datum]]),2))&amp;"-"&amp; TEXT(WEEKNUM(jaar_zip[[#This Row],[Datum]],21),"00")</f>
        <v>24-04</v>
      </c>
      <c r="L4053" s="101">
        <f>MONTH(jaar_zip[[#This Row],[Datum]])</f>
        <v>1</v>
      </c>
      <c r="M4053" s="101">
        <f>IF(ISNUMBER(jaar_zip[[#This Row],[etmaaltemperatuur]]),IF(jaar_zip[[#This Row],[etmaaltemperatuur]]&lt;stookgrens,stookgrens-jaar_zip[[#This Row],[etmaaltemperatuur]],0),"")</f>
        <v>10.3</v>
      </c>
      <c r="N4053" s="101">
        <f>IF(ISNUMBER(jaar_zip[[#This Row],[graaddagen]]),IF(OR(MONTH(jaar_zip[[#This Row],[Datum]])=1,MONTH(jaar_zip[[#This Row],[Datum]])=2,MONTH(jaar_zip[[#This Row],[Datum]])=11,MONTH(jaar_zip[[#This Row],[Datum]])=12),1.1,IF(OR(MONTH(jaar_zip[[#This Row],[Datum]])=3,MONTH(jaar_zip[[#This Row],[Datum]])=10),1,0.8))*jaar_zip[[#This Row],[graaddagen]],"")</f>
        <v>11.330000000000002</v>
      </c>
      <c r="O4053" s="101">
        <f>IF(ISNUMBER(jaar_zip[[#This Row],[etmaaltemperatuur]]),IF(jaar_zip[[#This Row],[etmaaltemperatuur]]&gt;stookgrens,jaar_zip[[#This Row],[etmaaltemperatuur]]-stookgrens,0),"")</f>
        <v>0</v>
      </c>
    </row>
    <row r="4054" spans="1:15" x14ac:dyDescent="0.3">
      <c r="A4054">
        <v>391</v>
      </c>
      <c r="B4054">
        <v>20240127</v>
      </c>
      <c r="C4054">
        <v>1.3</v>
      </c>
      <c r="D4054">
        <v>2.2000000000000002</v>
      </c>
      <c r="E4054">
        <v>580</v>
      </c>
      <c r="F4054">
        <v>0</v>
      </c>
      <c r="H4054">
        <v>86</v>
      </c>
      <c r="I4054" s="101" t="s">
        <v>45</v>
      </c>
      <c r="J4054" s="1">
        <f>DATEVALUE(RIGHT(jaar_zip[[#This Row],[YYYYMMDD]],2)&amp;"-"&amp;MID(jaar_zip[[#This Row],[YYYYMMDD]],5,2)&amp;"-"&amp;LEFT(jaar_zip[[#This Row],[YYYYMMDD]],4))</f>
        <v>45318</v>
      </c>
      <c r="K4054" s="101" t="str">
        <f>IF(AND(VALUE(MONTH(jaar_zip[[#This Row],[Datum]]))=1,VALUE(WEEKNUM(jaar_zip[[#This Row],[Datum]],21))&gt;51),RIGHT(YEAR(jaar_zip[[#This Row],[Datum]])-1,2),RIGHT(YEAR(jaar_zip[[#This Row],[Datum]]),2))&amp;"-"&amp; TEXT(WEEKNUM(jaar_zip[[#This Row],[Datum]],21),"00")</f>
        <v>24-04</v>
      </c>
      <c r="L4054" s="101">
        <f>MONTH(jaar_zip[[#This Row],[Datum]])</f>
        <v>1</v>
      </c>
      <c r="M4054" s="101">
        <f>IF(ISNUMBER(jaar_zip[[#This Row],[etmaaltemperatuur]]),IF(jaar_zip[[#This Row],[etmaaltemperatuur]]&lt;stookgrens,stookgrens-jaar_zip[[#This Row],[etmaaltemperatuur]],0),"")</f>
        <v>15.8</v>
      </c>
      <c r="N4054" s="101">
        <f>IF(ISNUMBER(jaar_zip[[#This Row],[graaddagen]]),IF(OR(MONTH(jaar_zip[[#This Row],[Datum]])=1,MONTH(jaar_zip[[#This Row],[Datum]])=2,MONTH(jaar_zip[[#This Row],[Datum]])=11,MONTH(jaar_zip[[#This Row],[Datum]])=12),1.1,IF(OR(MONTH(jaar_zip[[#This Row],[Datum]])=3,MONTH(jaar_zip[[#This Row],[Datum]])=10),1,0.8))*jaar_zip[[#This Row],[graaddagen]],"")</f>
        <v>17.380000000000003</v>
      </c>
      <c r="O4054" s="101">
        <f>IF(ISNUMBER(jaar_zip[[#This Row],[etmaaltemperatuur]]),IF(jaar_zip[[#This Row],[etmaaltemperatuur]]&gt;stookgrens,jaar_zip[[#This Row],[etmaaltemperatuur]]-stookgrens,0),"")</f>
        <v>0</v>
      </c>
    </row>
    <row r="4055" spans="1:15" x14ac:dyDescent="0.3">
      <c r="A4055">
        <v>391</v>
      </c>
      <c r="B4055">
        <v>20240128</v>
      </c>
      <c r="C4055">
        <v>2.7</v>
      </c>
      <c r="D4055">
        <v>5.3</v>
      </c>
      <c r="E4055">
        <v>625</v>
      </c>
      <c r="F4055">
        <v>0</v>
      </c>
      <c r="H4055">
        <v>66</v>
      </c>
      <c r="I4055" s="101" t="s">
        <v>45</v>
      </c>
      <c r="J4055" s="1">
        <f>DATEVALUE(RIGHT(jaar_zip[[#This Row],[YYYYMMDD]],2)&amp;"-"&amp;MID(jaar_zip[[#This Row],[YYYYMMDD]],5,2)&amp;"-"&amp;LEFT(jaar_zip[[#This Row],[YYYYMMDD]],4))</f>
        <v>45319</v>
      </c>
      <c r="K4055" s="101" t="str">
        <f>IF(AND(VALUE(MONTH(jaar_zip[[#This Row],[Datum]]))=1,VALUE(WEEKNUM(jaar_zip[[#This Row],[Datum]],21))&gt;51),RIGHT(YEAR(jaar_zip[[#This Row],[Datum]])-1,2),RIGHT(YEAR(jaar_zip[[#This Row],[Datum]]),2))&amp;"-"&amp; TEXT(WEEKNUM(jaar_zip[[#This Row],[Datum]],21),"00")</f>
        <v>24-04</v>
      </c>
      <c r="L4055" s="101">
        <f>MONTH(jaar_zip[[#This Row],[Datum]])</f>
        <v>1</v>
      </c>
      <c r="M4055" s="101">
        <f>IF(ISNUMBER(jaar_zip[[#This Row],[etmaaltemperatuur]]),IF(jaar_zip[[#This Row],[etmaaltemperatuur]]&lt;stookgrens,stookgrens-jaar_zip[[#This Row],[etmaaltemperatuur]],0),"")</f>
        <v>12.7</v>
      </c>
      <c r="N4055" s="101">
        <f>IF(ISNUMBER(jaar_zip[[#This Row],[graaddagen]]),IF(OR(MONTH(jaar_zip[[#This Row],[Datum]])=1,MONTH(jaar_zip[[#This Row],[Datum]])=2,MONTH(jaar_zip[[#This Row],[Datum]])=11,MONTH(jaar_zip[[#This Row],[Datum]])=12),1.1,IF(OR(MONTH(jaar_zip[[#This Row],[Datum]])=3,MONTH(jaar_zip[[#This Row],[Datum]])=10),1,0.8))*jaar_zip[[#This Row],[graaddagen]],"")</f>
        <v>13.97</v>
      </c>
      <c r="O4055" s="101">
        <f>IF(ISNUMBER(jaar_zip[[#This Row],[etmaaltemperatuur]]),IF(jaar_zip[[#This Row],[etmaaltemperatuur]]&gt;stookgrens,jaar_zip[[#This Row],[etmaaltemperatuur]]-stookgrens,0),"")</f>
        <v>0</v>
      </c>
    </row>
    <row r="4056" spans="1:15" x14ac:dyDescent="0.3">
      <c r="A4056">
        <v>391</v>
      </c>
      <c r="B4056">
        <v>20240129</v>
      </c>
      <c r="C4056">
        <v>1.8</v>
      </c>
      <c r="D4056">
        <v>6.9</v>
      </c>
      <c r="E4056">
        <v>513</v>
      </c>
      <c r="F4056">
        <v>0</v>
      </c>
      <c r="H4056">
        <v>77</v>
      </c>
      <c r="I4056" s="101" t="s">
        <v>45</v>
      </c>
      <c r="J4056" s="1">
        <f>DATEVALUE(RIGHT(jaar_zip[[#This Row],[YYYYMMDD]],2)&amp;"-"&amp;MID(jaar_zip[[#This Row],[YYYYMMDD]],5,2)&amp;"-"&amp;LEFT(jaar_zip[[#This Row],[YYYYMMDD]],4))</f>
        <v>45320</v>
      </c>
      <c r="K4056" s="101" t="str">
        <f>IF(AND(VALUE(MONTH(jaar_zip[[#This Row],[Datum]]))=1,VALUE(WEEKNUM(jaar_zip[[#This Row],[Datum]],21))&gt;51),RIGHT(YEAR(jaar_zip[[#This Row],[Datum]])-1,2),RIGHT(YEAR(jaar_zip[[#This Row],[Datum]]),2))&amp;"-"&amp; TEXT(WEEKNUM(jaar_zip[[#This Row],[Datum]],21),"00")</f>
        <v>24-05</v>
      </c>
      <c r="L4056" s="101">
        <f>MONTH(jaar_zip[[#This Row],[Datum]])</f>
        <v>1</v>
      </c>
      <c r="M4056" s="101">
        <f>IF(ISNUMBER(jaar_zip[[#This Row],[etmaaltemperatuur]]),IF(jaar_zip[[#This Row],[etmaaltemperatuur]]&lt;stookgrens,stookgrens-jaar_zip[[#This Row],[etmaaltemperatuur]],0),"")</f>
        <v>11.1</v>
      </c>
      <c r="N4056" s="101">
        <f>IF(ISNUMBER(jaar_zip[[#This Row],[graaddagen]]),IF(OR(MONTH(jaar_zip[[#This Row],[Datum]])=1,MONTH(jaar_zip[[#This Row],[Datum]])=2,MONTH(jaar_zip[[#This Row],[Datum]])=11,MONTH(jaar_zip[[#This Row],[Datum]])=12),1.1,IF(OR(MONTH(jaar_zip[[#This Row],[Datum]])=3,MONTH(jaar_zip[[#This Row],[Datum]])=10),1,0.8))*jaar_zip[[#This Row],[graaddagen]],"")</f>
        <v>12.21</v>
      </c>
      <c r="O4056" s="101">
        <f>IF(ISNUMBER(jaar_zip[[#This Row],[etmaaltemperatuur]]),IF(jaar_zip[[#This Row],[etmaaltemperatuur]]&gt;stookgrens,jaar_zip[[#This Row],[etmaaltemperatuur]]-stookgrens,0),"")</f>
        <v>0</v>
      </c>
    </row>
    <row r="4057" spans="1:15" x14ac:dyDescent="0.3">
      <c r="A4057">
        <v>391</v>
      </c>
      <c r="B4057">
        <v>20240130</v>
      </c>
      <c r="C4057">
        <v>2.7</v>
      </c>
      <c r="D4057">
        <v>8.6</v>
      </c>
      <c r="E4057">
        <v>196</v>
      </c>
      <c r="F4057">
        <v>0.4</v>
      </c>
      <c r="H4057">
        <v>81</v>
      </c>
      <c r="I4057" s="101" t="s">
        <v>45</v>
      </c>
      <c r="J4057" s="1">
        <f>DATEVALUE(RIGHT(jaar_zip[[#This Row],[YYYYMMDD]],2)&amp;"-"&amp;MID(jaar_zip[[#This Row],[YYYYMMDD]],5,2)&amp;"-"&amp;LEFT(jaar_zip[[#This Row],[YYYYMMDD]],4))</f>
        <v>45321</v>
      </c>
      <c r="K4057" s="101" t="str">
        <f>IF(AND(VALUE(MONTH(jaar_zip[[#This Row],[Datum]]))=1,VALUE(WEEKNUM(jaar_zip[[#This Row],[Datum]],21))&gt;51),RIGHT(YEAR(jaar_zip[[#This Row],[Datum]])-1,2),RIGHT(YEAR(jaar_zip[[#This Row],[Datum]]),2))&amp;"-"&amp; TEXT(WEEKNUM(jaar_zip[[#This Row],[Datum]],21),"00")</f>
        <v>24-05</v>
      </c>
      <c r="L4057" s="101">
        <f>MONTH(jaar_zip[[#This Row],[Datum]])</f>
        <v>1</v>
      </c>
      <c r="M4057" s="101">
        <f>IF(ISNUMBER(jaar_zip[[#This Row],[etmaaltemperatuur]]),IF(jaar_zip[[#This Row],[etmaaltemperatuur]]&lt;stookgrens,stookgrens-jaar_zip[[#This Row],[etmaaltemperatuur]],0),"")</f>
        <v>9.4</v>
      </c>
      <c r="N4057" s="101">
        <f>IF(ISNUMBER(jaar_zip[[#This Row],[graaddagen]]),IF(OR(MONTH(jaar_zip[[#This Row],[Datum]])=1,MONTH(jaar_zip[[#This Row],[Datum]])=2,MONTH(jaar_zip[[#This Row],[Datum]])=11,MONTH(jaar_zip[[#This Row],[Datum]])=12),1.1,IF(OR(MONTH(jaar_zip[[#This Row],[Datum]])=3,MONTH(jaar_zip[[#This Row],[Datum]])=10),1,0.8))*jaar_zip[[#This Row],[graaddagen]],"")</f>
        <v>10.340000000000002</v>
      </c>
      <c r="O4057" s="101">
        <f>IF(ISNUMBER(jaar_zip[[#This Row],[etmaaltemperatuur]]),IF(jaar_zip[[#This Row],[etmaaltemperatuur]]&gt;stookgrens,jaar_zip[[#This Row],[etmaaltemperatuur]]-stookgrens,0),"")</f>
        <v>0</v>
      </c>
    </row>
    <row r="4058" spans="1:15" x14ac:dyDescent="0.3">
      <c r="A4058">
        <v>391</v>
      </c>
      <c r="B4058">
        <v>20240131</v>
      </c>
      <c r="C4058">
        <v>2.2999999999999998</v>
      </c>
      <c r="D4058">
        <v>6.5</v>
      </c>
      <c r="E4058">
        <v>135</v>
      </c>
      <c r="F4058">
        <v>0</v>
      </c>
      <c r="H4058">
        <v>80</v>
      </c>
      <c r="I4058" s="101" t="s">
        <v>45</v>
      </c>
      <c r="J4058" s="1">
        <f>DATEVALUE(RIGHT(jaar_zip[[#This Row],[YYYYMMDD]],2)&amp;"-"&amp;MID(jaar_zip[[#This Row],[YYYYMMDD]],5,2)&amp;"-"&amp;LEFT(jaar_zip[[#This Row],[YYYYMMDD]],4))</f>
        <v>45322</v>
      </c>
      <c r="K4058" s="101" t="str">
        <f>IF(AND(VALUE(MONTH(jaar_zip[[#This Row],[Datum]]))=1,VALUE(WEEKNUM(jaar_zip[[#This Row],[Datum]],21))&gt;51),RIGHT(YEAR(jaar_zip[[#This Row],[Datum]])-1,2),RIGHT(YEAR(jaar_zip[[#This Row],[Datum]]),2))&amp;"-"&amp; TEXT(WEEKNUM(jaar_zip[[#This Row],[Datum]],21),"00")</f>
        <v>24-05</v>
      </c>
      <c r="L4058" s="101">
        <f>MONTH(jaar_zip[[#This Row],[Datum]])</f>
        <v>1</v>
      </c>
      <c r="M4058" s="101">
        <f>IF(ISNUMBER(jaar_zip[[#This Row],[etmaaltemperatuur]]),IF(jaar_zip[[#This Row],[etmaaltemperatuur]]&lt;stookgrens,stookgrens-jaar_zip[[#This Row],[etmaaltemperatuur]],0),"")</f>
        <v>11.5</v>
      </c>
      <c r="N4058" s="101">
        <f>IF(ISNUMBER(jaar_zip[[#This Row],[graaddagen]]),IF(OR(MONTH(jaar_zip[[#This Row],[Datum]])=1,MONTH(jaar_zip[[#This Row],[Datum]])=2,MONTH(jaar_zip[[#This Row],[Datum]])=11,MONTH(jaar_zip[[#This Row],[Datum]])=12),1.1,IF(OR(MONTH(jaar_zip[[#This Row],[Datum]])=3,MONTH(jaar_zip[[#This Row],[Datum]])=10),1,0.8))*jaar_zip[[#This Row],[graaddagen]],"")</f>
        <v>12.65</v>
      </c>
      <c r="O4058" s="101">
        <f>IF(ISNUMBER(jaar_zip[[#This Row],[etmaaltemperatuur]]),IF(jaar_zip[[#This Row],[etmaaltemperatuur]]&gt;stookgrens,jaar_zip[[#This Row],[etmaaltemperatuur]]-stookgrens,0),"")</f>
        <v>0</v>
      </c>
    </row>
    <row r="4059" spans="1:15" x14ac:dyDescent="0.3">
      <c r="A4059">
        <v>391</v>
      </c>
      <c r="B4059">
        <v>20240201</v>
      </c>
      <c r="C4059">
        <v>1.9</v>
      </c>
      <c r="D4059">
        <v>5.8</v>
      </c>
      <c r="E4059">
        <v>581</v>
      </c>
      <c r="F4059">
        <v>3.5</v>
      </c>
      <c r="H4059">
        <v>86</v>
      </c>
      <c r="I4059" s="101" t="s">
        <v>45</v>
      </c>
      <c r="J4059" s="1">
        <f>DATEVALUE(RIGHT(jaar_zip[[#This Row],[YYYYMMDD]],2)&amp;"-"&amp;MID(jaar_zip[[#This Row],[YYYYMMDD]],5,2)&amp;"-"&amp;LEFT(jaar_zip[[#This Row],[YYYYMMDD]],4))</f>
        <v>45323</v>
      </c>
      <c r="K4059" s="101" t="str">
        <f>IF(AND(VALUE(MONTH(jaar_zip[[#This Row],[Datum]]))=1,VALUE(WEEKNUM(jaar_zip[[#This Row],[Datum]],21))&gt;51),RIGHT(YEAR(jaar_zip[[#This Row],[Datum]])-1,2),RIGHT(YEAR(jaar_zip[[#This Row],[Datum]]),2))&amp;"-"&amp; TEXT(WEEKNUM(jaar_zip[[#This Row],[Datum]],21),"00")</f>
        <v>24-05</v>
      </c>
      <c r="L4059" s="101">
        <f>MONTH(jaar_zip[[#This Row],[Datum]])</f>
        <v>2</v>
      </c>
      <c r="M4059" s="101">
        <f>IF(ISNUMBER(jaar_zip[[#This Row],[etmaaltemperatuur]]),IF(jaar_zip[[#This Row],[etmaaltemperatuur]]&lt;stookgrens,stookgrens-jaar_zip[[#This Row],[etmaaltemperatuur]],0),"")</f>
        <v>12.2</v>
      </c>
      <c r="N4059" s="101">
        <f>IF(ISNUMBER(jaar_zip[[#This Row],[graaddagen]]),IF(OR(MONTH(jaar_zip[[#This Row],[Datum]])=1,MONTH(jaar_zip[[#This Row],[Datum]])=2,MONTH(jaar_zip[[#This Row],[Datum]])=11,MONTH(jaar_zip[[#This Row],[Datum]])=12),1.1,IF(OR(MONTH(jaar_zip[[#This Row],[Datum]])=3,MONTH(jaar_zip[[#This Row],[Datum]])=10),1,0.8))*jaar_zip[[#This Row],[graaddagen]],"")</f>
        <v>13.42</v>
      </c>
      <c r="O4059" s="101">
        <f>IF(ISNUMBER(jaar_zip[[#This Row],[etmaaltemperatuur]]),IF(jaar_zip[[#This Row],[etmaaltemperatuur]]&gt;stookgrens,jaar_zip[[#This Row],[etmaaltemperatuur]]-stookgrens,0),"")</f>
        <v>0</v>
      </c>
    </row>
    <row r="4060" spans="1:15" x14ac:dyDescent="0.3">
      <c r="A4060">
        <v>391</v>
      </c>
      <c r="B4060">
        <v>20240202</v>
      </c>
      <c r="C4060">
        <v>3.8</v>
      </c>
      <c r="D4060">
        <v>7.2</v>
      </c>
      <c r="E4060">
        <v>204</v>
      </c>
      <c r="F4060">
        <v>0</v>
      </c>
      <c r="H4060">
        <v>84</v>
      </c>
      <c r="I4060" s="101" t="s">
        <v>45</v>
      </c>
      <c r="J4060" s="1">
        <f>DATEVALUE(RIGHT(jaar_zip[[#This Row],[YYYYMMDD]],2)&amp;"-"&amp;MID(jaar_zip[[#This Row],[YYYYMMDD]],5,2)&amp;"-"&amp;LEFT(jaar_zip[[#This Row],[YYYYMMDD]],4))</f>
        <v>45324</v>
      </c>
      <c r="K4060" s="101" t="str">
        <f>IF(AND(VALUE(MONTH(jaar_zip[[#This Row],[Datum]]))=1,VALUE(WEEKNUM(jaar_zip[[#This Row],[Datum]],21))&gt;51),RIGHT(YEAR(jaar_zip[[#This Row],[Datum]])-1,2),RIGHT(YEAR(jaar_zip[[#This Row],[Datum]]),2))&amp;"-"&amp; TEXT(WEEKNUM(jaar_zip[[#This Row],[Datum]],21),"00")</f>
        <v>24-05</v>
      </c>
      <c r="L4060" s="101">
        <f>MONTH(jaar_zip[[#This Row],[Datum]])</f>
        <v>2</v>
      </c>
      <c r="M4060" s="101">
        <f>IF(ISNUMBER(jaar_zip[[#This Row],[etmaaltemperatuur]]),IF(jaar_zip[[#This Row],[etmaaltemperatuur]]&lt;stookgrens,stookgrens-jaar_zip[[#This Row],[etmaaltemperatuur]],0),"")</f>
        <v>10.8</v>
      </c>
      <c r="N4060" s="101">
        <f>IF(ISNUMBER(jaar_zip[[#This Row],[graaddagen]]),IF(OR(MONTH(jaar_zip[[#This Row],[Datum]])=1,MONTH(jaar_zip[[#This Row],[Datum]])=2,MONTH(jaar_zip[[#This Row],[Datum]])=11,MONTH(jaar_zip[[#This Row],[Datum]])=12),1.1,IF(OR(MONTH(jaar_zip[[#This Row],[Datum]])=3,MONTH(jaar_zip[[#This Row],[Datum]])=10),1,0.8))*jaar_zip[[#This Row],[graaddagen]],"")</f>
        <v>11.880000000000003</v>
      </c>
      <c r="O4060" s="101">
        <f>IF(ISNUMBER(jaar_zip[[#This Row],[etmaaltemperatuur]]),IF(jaar_zip[[#This Row],[etmaaltemperatuur]]&gt;stookgrens,jaar_zip[[#This Row],[etmaaltemperatuur]]-stookgrens,0),"")</f>
        <v>0</v>
      </c>
    </row>
    <row r="4061" spans="1:15" x14ac:dyDescent="0.3">
      <c r="A4061">
        <v>391</v>
      </c>
      <c r="B4061">
        <v>20240203</v>
      </c>
      <c r="C4061">
        <v>3.6</v>
      </c>
      <c r="D4061">
        <v>9.9</v>
      </c>
      <c r="E4061">
        <v>117</v>
      </c>
      <c r="F4061">
        <v>2.6</v>
      </c>
      <c r="H4061">
        <v>93</v>
      </c>
      <c r="I4061" s="101" t="s">
        <v>45</v>
      </c>
      <c r="J4061" s="1">
        <f>DATEVALUE(RIGHT(jaar_zip[[#This Row],[YYYYMMDD]],2)&amp;"-"&amp;MID(jaar_zip[[#This Row],[YYYYMMDD]],5,2)&amp;"-"&amp;LEFT(jaar_zip[[#This Row],[YYYYMMDD]],4))</f>
        <v>45325</v>
      </c>
      <c r="K4061" s="101" t="str">
        <f>IF(AND(VALUE(MONTH(jaar_zip[[#This Row],[Datum]]))=1,VALUE(WEEKNUM(jaar_zip[[#This Row],[Datum]],21))&gt;51),RIGHT(YEAR(jaar_zip[[#This Row],[Datum]])-1,2),RIGHT(YEAR(jaar_zip[[#This Row],[Datum]]),2))&amp;"-"&amp; TEXT(WEEKNUM(jaar_zip[[#This Row],[Datum]],21),"00")</f>
        <v>24-05</v>
      </c>
      <c r="L4061" s="101">
        <f>MONTH(jaar_zip[[#This Row],[Datum]])</f>
        <v>2</v>
      </c>
      <c r="M4061" s="101">
        <f>IF(ISNUMBER(jaar_zip[[#This Row],[etmaaltemperatuur]]),IF(jaar_zip[[#This Row],[etmaaltemperatuur]]&lt;stookgrens,stookgrens-jaar_zip[[#This Row],[etmaaltemperatuur]],0),"")</f>
        <v>8.1</v>
      </c>
      <c r="N4061" s="101">
        <f>IF(ISNUMBER(jaar_zip[[#This Row],[graaddagen]]),IF(OR(MONTH(jaar_zip[[#This Row],[Datum]])=1,MONTH(jaar_zip[[#This Row],[Datum]])=2,MONTH(jaar_zip[[#This Row],[Datum]])=11,MONTH(jaar_zip[[#This Row],[Datum]])=12),1.1,IF(OR(MONTH(jaar_zip[[#This Row],[Datum]])=3,MONTH(jaar_zip[[#This Row],[Datum]])=10),1,0.8))*jaar_zip[[#This Row],[graaddagen]],"")</f>
        <v>8.91</v>
      </c>
      <c r="O4061" s="101">
        <f>IF(ISNUMBER(jaar_zip[[#This Row],[etmaaltemperatuur]]),IF(jaar_zip[[#This Row],[etmaaltemperatuur]]&gt;stookgrens,jaar_zip[[#This Row],[etmaaltemperatuur]]-stookgrens,0),"")</f>
        <v>0</v>
      </c>
    </row>
    <row r="4062" spans="1:15" x14ac:dyDescent="0.3">
      <c r="A4062">
        <v>391</v>
      </c>
      <c r="B4062">
        <v>20240204</v>
      </c>
      <c r="C4062">
        <v>4.2</v>
      </c>
      <c r="D4062">
        <v>10.6</v>
      </c>
      <c r="E4062">
        <v>109</v>
      </c>
      <c r="F4062">
        <v>10.8</v>
      </c>
      <c r="H4062">
        <v>91</v>
      </c>
      <c r="I4062" s="101" t="s">
        <v>45</v>
      </c>
      <c r="J4062" s="1">
        <f>DATEVALUE(RIGHT(jaar_zip[[#This Row],[YYYYMMDD]],2)&amp;"-"&amp;MID(jaar_zip[[#This Row],[YYYYMMDD]],5,2)&amp;"-"&amp;LEFT(jaar_zip[[#This Row],[YYYYMMDD]],4))</f>
        <v>45326</v>
      </c>
      <c r="K4062" s="101" t="str">
        <f>IF(AND(VALUE(MONTH(jaar_zip[[#This Row],[Datum]]))=1,VALUE(WEEKNUM(jaar_zip[[#This Row],[Datum]],21))&gt;51),RIGHT(YEAR(jaar_zip[[#This Row],[Datum]])-1,2),RIGHT(YEAR(jaar_zip[[#This Row],[Datum]]),2))&amp;"-"&amp; TEXT(WEEKNUM(jaar_zip[[#This Row],[Datum]],21),"00")</f>
        <v>24-05</v>
      </c>
      <c r="L4062" s="101">
        <f>MONTH(jaar_zip[[#This Row],[Datum]])</f>
        <v>2</v>
      </c>
      <c r="M4062" s="101">
        <f>IF(ISNUMBER(jaar_zip[[#This Row],[etmaaltemperatuur]]),IF(jaar_zip[[#This Row],[etmaaltemperatuur]]&lt;stookgrens,stookgrens-jaar_zip[[#This Row],[etmaaltemperatuur]],0),"")</f>
        <v>7.4</v>
      </c>
      <c r="N4062" s="101">
        <f>IF(ISNUMBER(jaar_zip[[#This Row],[graaddagen]]),IF(OR(MONTH(jaar_zip[[#This Row],[Datum]])=1,MONTH(jaar_zip[[#This Row],[Datum]])=2,MONTH(jaar_zip[[#This Row],[Datum]])=11,MONTH(jaar_zip[[#This Row],[Datum]])=12),1.1,IF(OR(MONTH(jaar_zip[[#This Row],[Datum]])=3,MONTH(jaar_zip[[#This Row],[Datum]])=10),1,0.8))*jaar_zip[[#This Row],[graaddagen]],"")</f>
        <v>8.14</v>
      </c>
      <c r="O4062" s="101">
        <f>IF(ISNUMBER(jaar_zip[[#This Row],[etmaaltemperatuur]]),IF(jaar_zip[[#This Row],[etmaaltemperatuur]]&gt;stookgrens,jaar_zip[[#This Row],[etmaaltemperatuur]]-stookgrens,0),"")</f>
        <v>0</v>
      </c>
    </row>
    <row r="4063" spans="1:15" x14ac:dyDescent="0.3">
      <c r="A4063">
        <v>391</v>
      </c>
      <c r="B4063">
        <v>20240205</v>
      </c>
      <c r="C4063">
        <v>5.4</v>
      </c>
      <c r="D4063">
        <v>10</v>
      </c>
      <c r="E4063">
        <v>421</v>
      </c>
      <c r="F4063">
        <v>0</v>
      </c>
      <c r="H4063">
        <v>77</v>
      </c>
      <c r="I4063" s="101" t="s">
        <v>45</v>
      </c>
      <c r="J4063" s="1">
        <f>DATEVALUE(RIGHT(jaar_zip[[#This Row],[YYYYMMDD]],2)&amp;"-"&amp;MID(jaar_zip[[#This Row],[YYYYMMDD]],5,2)&amp;"-"&amp;LEFT(jaar_zip[[#This Row],[YYYYMMDD]],4))</f>
        <v>45327</v>
      </c>
      <c r="K4063" s="101" t="str">
        <f>IF(AND(VALUE(MONTH(jaar_zip[[#This Row],[Datum]]))=1,VALUE(WEEKNUM(jaar_zip[[#This Row],[Datum]],21))&gt;51),RIGHT(YEAR(jaar_zip[[#This Row],[Datum]])-1,2),RIGHT(YEAR(jaar_zip[[#This Row],[Datum]]),2))&amp;"-"&amp; TEXT(WEEKNUM(jaar_zip[[#This Row],[Datum]],21),"00")</f>
        <v>24-06</v>
      </c>
      <c r="L4063" s="101">
        <f>MONTH(jaar_zip[[#This Row],[Datum]])</f>
        <v>2</v>
      </c>
      <c r="M4063" s="101">
        <f>IF(ISNUMBER(jaar_zip[[#This Row],[etmaaltemperatuur]]),IF(jaar_zip[[#This Row],[etmaaltemperatuur]]&lt;stookgrens,stookgrens-jaar_zip[[#This Row],[etmaaltemperatuur]],0),"")</f>
        <v>8</v>
      </c>
      <c r="N4063" s="101">
        <f>IF(ISNUMBER(jaar_zip[[#This Row],[graaddagen]]),IF(OR(MONTH(jaar_zip[[#This Row],[Datum]])=1,MONTH(jaar_zip[[#This Row],[Datum]])=2,MONTH(jaar_zip[[#This Row],[Datum]])=11,MONTH(jaar_zip[[#This Row],[Datum]])=12),1.1,IF(OR(MONTH(jaar_zip[[#This Row],[Datum]])=3,MONTH(jaar_zip[[#This Row],[Datum]])=10),1,0.8))*jaar_zip[[#This Row],[graaddagen]],"")</f>
        <v>8.8000000000000007</v>
      </c>
      <c r="O4063" s="101">
        <f>IF(ISNUMBER(jaar_zip[[#This Row],[etmaaltemperatuur]]),IF(jaar_zip[[#This Row],[etmaaltemperatuur]]&gt;stookgrens,jaar_zip[[#This Row],[etmaaltemperatuur]]-stookgrens,0),"")</f>
        <v>0</v>
      </c>
    </row>
    <row r="4064" spans="1:15" x14ac:dyDescent="0.3">
      <c r="A4064">
        <v>391</v>
      </c>
      <c r="B4064">
        <v>20240206</v>
      </c>
      <c r="C4064">
        <v>5.5</v>
      </c>
      <c r="D4064">
        <v>10.7</v>
      </c>
      <c r="E4064">
        <v>105</v>
      </c>
      <c r="F4064">
        <v>1.1000000000000001</v>
      </c>
      <c r="H4064">
        <v>78</v>
      </c>
      <c r="I4064" s="101" t="s">
        <v>45</v>
      </c>
      <c r="J4064" s="1">
        <f>DATEVALUE(RIGHT(jaar_zip[[#This Row],[YYYYMMDD]],2)&amp;"-"&amp;MID(jaar_zip[[#This Row],[YYYYMMDD]],5,2)&amp;"-"&amp;LEFT(jaar_zip[[#This Row],[YYYYMMDD]],4))</f>
        <v>45328</v>
      </c>
      <c r="K4064" s="101" t="str">
        <f>IF(AND(VALUE(MONTH(jaar_zip[[#This Row],[Datum]]))=1,VALUE(WEEKNUM(jaar_zip[[#This Row],[Datum]],21))&gt;51),RIGHT(YEAR(jaar_zip[[#This Row],[Datum]])-1,2),RIGHT(YEAR(jaar_zip[[#This Row],[Datum]]),2))&amp;"-"&amp; TEXT(WEEKNUM(jaar_zip[[#This Row],[Datum]],21),"00")</f>
        <v>24-06</v>
      </c>
      <c r="L4064" s="101">
        <f>MONTH(jaar_zip[[#This Row],[Datum]])</f>
        <v>2</v>
      </c>
      <c r="M4064" s="101">
        <f>IF(ISNUMBER(jaar_zip[[#This Row],[etmaaltemperatuur]]),IF(jaar_zip[[#This Row],[etmaaltemperatuur]]&lt;stookgrens,stookgrens-jaar_zip[[#This Row],[etmaaltemperatuur]],0),"")</f>
        <v>7.3000000000000007</v>
      </c>
      <c r="N4064" s="101">
        <f>IF(ISNUMBER(jaar_zip[[#This Row],[graaddagen]]),IF(OR(MONTH(jaar_zip[[#This Row],[Datum]])=1,MONTH(jaar_zip[[#This Row],[Datum]])=2,MONTH(jaar_zip[[#This Row],[Datum]])=11,MONTH(jaar_zip[[#This Row],[Datum]])=12),1.1,IF(OR(MONTH(jaar_zip[[#This Row],[Datum]])=3,MONTH(jaar_zip[[#This Row],[Datum]])=10),1,0.8))*jaar_zip[[#This Row],[graaddagen]],"")</f>
        <v>8.0300000000000011</v>
      </c>
      <c r="O4064" s="101">
        <f>IF(ISNUMBER(jaar_zip[[#This Row],[etmaaltemperatuur]]),IF(jaar_zip[[#This Row],[etmaaltemperatuur]]&gt;stookgrens,jaar_zip[[#This Row],[etmaaltemperatuur]]-stookgrens,0),"")</f>
        <v>0</v>
      </c>
    </row>
    <row r="4065" spans="1:15" x14ac:dyDescent="0.3">
      <c r="A4065">
        <v>391</v>
      </c>
      <c r="B4065">
        <v>20240207</v>
      </c>
      <c r="C4065">
        <v>1.7</v>
      </c>
      <c r="D4065">
        <v>4.3</v>
      </c>
      <c r="E4065">
        <v>269</v>
      </c>
      <c r="F4065">
        <v>14.8</v>
      </c>
      <c r="H4065">
        <v>91</v>
      </c>
      <c r="I4065" s="101" t="s">
        <v>45</v>
      </c>
      <c r="J4065" s="1">
        <f>DATEVALUE(RIGHT(jaar_zip[[#This Row],[YYYYMMDD]],2)&amp;"-"&amp;MID(jaar_zip[[#This Row],[YYYYMMDD]],5,2)&amp;"-"&amp;LEFT(jaar_zip[[#This Row],[YYYYMMDD]],4))</f>
        <v>45329</v>
      </c>
      <c r="K4065" s="101" t="str">
        <f>IF(AND(VALUE(MONTH(jaar_zip[[#This Row],[Datum]]))=1,VALUE(WEEKNUM(jaar_zip[[#This Row],[Datum]],21))&gt;51),RIGHT(YEAR(jaar_zip[[#This Row],[Datum]])-1,2),RIGHT(YEAR(jaar_zip[[#This Row],[Datum]]),2))&amp;"-"&amp; TEXT(WEEKNUM(jaar_zip[[#This Row],[Datum]],21),"00")</f>
        <v>24-06</v>
      </c>
      <c r="L4065" s="101">
        <f>MONTH(jaar_zip[[#This Row],[Datum]])</f>
        <v>2</v>
      </c>
      <c r="M4065" s="101">
        <f>IF(ISNUMBER(jaar_zip[[#This Row],[etmaaltemperatuur]]),IF(jaar_zip[[#This Row],[etmaaltemperatuur]]&lt;stookgrens,stookgrens-jaar_zip[[#This Row],[etmaaltemperatuur]],0),"")</f>
        <v>13.7</v>
      </c>
      <c r="N4065" s="101">
        <f>IF(ISNUMBER(jaar_zip[[#This Row],[graaddagen]]),IF(OR(MONTH(jaar_zip[[#This Row],[Datum]])=1,MONTH(jaar_zip[[#This Row],[Datum]])=2,MONTH(jaar_zip[[#This Row],[Datum]])=11,MONTH(jaar_zip[[#This Row],[Datum]])=12),1.1,IF(OR(MONTH(jaar_zip[[#This Row],[Datum]])=3,MONTH(jaar_zip[[#This Row],[Datum]])=10),1,0.8))*jaar_zip[[#This Row],[graaddagen]],"")</f>
        <v>15.07</v>
      </c>
      <c r="O4065" s="101">
        <f>IF(ISNUMBER(jaar_zip[[#This Row],[etmaaltemperatuur]]),IF(jaar_zip[[#This Row],[etmaaltemperatuur]]&gt;stookgrens,jaar_zip[[#This Row],[etmaaltemperatuur]]-stookgrens,0),"")</f>
        <v>0</v>
      </c>
    </row>
    <row r="4066" spans="1:15" x14ac:dyDescent="0.3">
      <c r="A4066">
        <v>391</v>
      </c>
      <c r="B4066">
        <v>20240208</v>
      </c>
      <c r="C4066">
        <v>2</v>
      </c>
      <c r="D4066">
        <v>4.7</v>
      </c>
      <c r="E4066">
        <v>129</v>
      </c>
      <c r="F4066">
        <v>15.3</v>
      </c>
      <c r="H4066">
        <v>95</v>
      </c>
      <c r="I4066" s="101" t="s">
        <v>45</v>
      </c>
      <c r="J4066" s="1">
        <f>DATEVALUE(RIGHT(jaar_zip[[#This Row],[YYYYMMDD]],2)&amp;"-"&amp;MID(jaar_zip[[#This Row],[YYYYMMDD]],5,2)&amp;"-"&amp;LEFT(jaar_zip[[#This Row],[YYYYMMDD]],4))</f>
        <v>45330</v>
      </c>
      <c r="K4066" s="101" t="str">
        <f>IF(AND(VALUE(MONTH(jaar_zip[[#This Row],[Datum]]))=1,VALUE(WEEKNUM(jaar_zip[[#This Row],[Datum]],21))&gt;51),RIGHT(YEAR(jaar_zip[[#This Row],[Datum]])-1,2),RIGHT(YEAR(jaar_zip[[#This Row],[Datum]]),2))&amp;"-"&amp; TEXT(WEEKNUM(jaar_zip[[#This Row],[Datum]],21),"00")</f>
        <v>24-06</v>
      </c>
      <c r="L4066" s="101">
        <f>MONTH(jaar_zip[[#This Row],[Datum]])</f>
        <v>2</v>
      </c>
      <c r="M4066" s="101">
        <f>IF(ISNUMBER(jaar_zip[[#This Row],[etmaaltemperatuur]]),IF(jaar_zip[[#This Row],[etmaaltemperatuur]]&lt;stookgrens,stookgrens-jaar_zip[[#This Row],[etmaaltemperatuur]],0),"")</f>
        <v>13.3</v>
      </c>
      <c r="N4066" s="101">
        <f>IF(ISNUMBER(jaar_zip[[#This Row],[graaddagen]]),IF(OR(MONTH(jaar_zip[[#This Row],[Datum]])=1,MONTH(jaar_zip[[#This Row],[Datum]])=2,MONTH(jaar_zip[[#This Row],[Datum]])=11,MONTH(jaar_zip[[#This Row],[Datum]])=12),1.1,IF(OR(MONTH(jaar_zip[[#This Row],[Datum]])=3,MONTH(jaar_zip[[#This Row],[Datum]])=10),1,0.8))*jaar_zip[[#This Row],[graaddagen]],"")</f>
        <v>14.630000000000003</v>
      </c>
      <c r="O4066" s="101">
        <f>IF(ISNUMBER(jaar_zip[[#This Row],[etmaaltemperatuur]]),IF(jaar_zip[[#This Row],[etmaaltemperatuur]]&gt;stookgrens,jaar_zip[[#This Row],[etmaaltemperatuur]]-stookgrens,0),"")</f>
        <v>0</v>
      </c>
    </row>
    <row r="4067" spans="1:15" x14ac:dyDescent="0.3">
      <c r="A4067">
        <v>391</v>
      </c>
      <c r="B4067">
        <v>20240209</v>
      </c>
      <c r="C4067">
        <v>2.8</v>
      </c>
      <c r="D4067">
        <v>10.8</v>
      </c>
      <c r="E4067">
        <v>206</v>
      </c>
      <c r="F4067">
        <v>4</v>
      </c>
      <c r="H4067">
        <v>85</v>
      </c>
      <c r="I4067" s="101" t="s">
        <v>45</v>
      </c>
      <c r="J4067" s="1">
        <f>DATEVALUE(RIGHT(jaar_zip[[#This Row],[YYYYMMDD]],2)&amp;"-"&amp;MID(jaar_zip[[#This Row],[YYYYMMDD]],5,2)&amp;"-"&amp;LEFT(jaar_zip[[#This Row],[YYYYMMDD]],4))</f>
        <v>45331</v>
      </c>
      <c r="K4067" s="101" t="str">
        <f>IF(AND(VALUE(MONTH(jaar_zip[[#This Row],[Datum]]))=1,VALUE(WEEKNUM(jaar_zip[[#This Row],[Datum]],21))&gt;51),RIGHT(YEAR(jaar_zip[[#This Row],[Datum]])-1,2),RIGHT(YEAR(jaar_zip[[#This Row],[Datum]]),2))&amp;"-"&amp; TEXT(WEEKNUM(jaar_zip[[#This Row],[Datum]],21),"00")</f>
        <v>24-06</v>
      </c>
      <c r="L4067" s="101">
        <f>MONTH(jaar_zip[[#This Row],[Datum]])</f>
        <v>2</v>
      </c>
      <c r="M4067" s="101">
        <f>IF(ISNUMBER(jaar_zip[[#This Row],[etmaaltemperatuur]]),IF(jaar_zip[[#This Row],[etmaaltemperatuur]]&lt;stookgrens,stookgrens-jaar_zip[[#This Row],[etmaaltemperatuur]],0),"")</f>
        <v>7.1999999999999993</v>
      </c>
      <c r="N4067" s="101">
        <f>IF(ISNUMBER(jaar_zip[[#This Row],[graaddagen]]),IF(OR(MONTH(jaar_zip[[#This Row],[Datum]])=1,MONTH(jaar_zip[[#This Row],[Datum]])=2,MONTH(jaar_zip[[#This Row],[Datum]])=11,MONTH(jaar_zip[[#This Row],[Datum]])=12),1.1,IF(OR(MONTH(jaar_zip[[#This Row],[Datum]])=3,MONTH(jaar_zip[[#This Row],[Datum]])=10),1,0.8))*jaar_zip[[#This Row],[graaddagen]],"")</f>
        <v>7.92</v>
      </c>
      <c r="O4067" s="101">
        <f>IF(ISNUMBER(jaar_zip[[#This Row],[etmaaltemperatuur]]),IF(jaar_zip[[#This Row],[etmaaltemperatuur]]&gt;stookgrens,jaar_zip[[#This Row],[etmaaltemperatuur]]-stookgrens,0),"")</f>
        <v>0</v>
      </c>
    </row>
    <row r="4068" spans="1:15" x14ac:dyDescent="0.3">
      <c r="A4068">
        <v>391</v>
      </c>
      <c r="B4068">
        <v>20240210</v>
      </c>
      <c r="C4068">
        <v>2</v>
      </c>
      <c r="D4068">
        <v>10.3</v>
      </c>
      <c r="E4068">
        <v>411</v>
      </c>
      <c r="F4068">
        <v>0.8</v>
      </c>
      <c r="H4068">
        <v>88</v>
      </c>
      <c r="I4068" s="101" t="s">
        <v>45</v>
      </c>
      <c r="J4068" s="1">
        <f>DATEVALUE(RIGHT(jaar_zip[[#This Row],[YYYYMMDD]],2)&amp;"-"&amp;MID(jaar_zip[[#This Row],[YYYYMMDD]],5,2)&amp;"-"&amp;LEFT(jaar_zip[[#This Row],[YYYYMMDD]],4))</f>
        <v>45332</v>
      </c>
      <c r="K4068" s="101" t="str">
        <f>IF(AND(VALUE(MONTH(jaar_zip[[#This Row],[Datum]]))=1,VALUE(WEEKNUM(jaar_zip[[#This Row],[Datum]],21))&gt;51),RIGHT(YEAR(jaar_zip[[#This Row],[Datum]])-1,2),RIGHT(YEAR(jaar_zip[[#This Row],[Datum]]),2))&amp;"-"&amp; TEXT(WEEKNUM(jaar_zip[[#This Row],[Datum]],21),"00")</f>
        <v>24-06</v>
      </c>
      <c r="L4068" s="101">
        <f>MONTH(jaar_zip[[#This Row],[Datum]])</f>
        <v>2</v>
      </c>
      <c r="M4068" s="101">
        <f>IF(ISNUMBER(jaar_zip[[#This Row],[etmaaltemperatuur]]),IF(jaar_zip[[#This Row],[etmaaltemperatuur]]&lt;stookgrens,stookgrens-jaar_zip[[#This Row],[etmaaltemperatuur]],0),"")</f>
        <v>7.6999999999999993</v>
      </c>
      <c r="N4068" s="101">
        <f>IF(ISNUMBER(jaar_zip[[#This Row],[graaddagen]]),IF(OR(MONTH(jaar_zip[[#This Row],[Datum]])=1,MONTH(jaar_zip[[#This Row],[Datum]])=2,MONTH(jaar_zip[[#This Row],[Datum]])=11,MONTH(jaar_zip[[#This Row],[Datum]])=12),1.1,IF(OR(MONTH(jaar_zip[[#This Row],[Datum]])=3,MONTH(jaar_zip[[#This Row],[Datum]])=10),1,0.8))*jaar_zip[[#This Row],[graaddagen]],"")</f>
        <v>8.4700000000000006</v>
      </c>
      <c r="O4068" s="101">
        <f>IF(ISNUMBER(jaar_zip[[#This Row],[etmaaltemperatuur]]),IF(jaar_zip[[#This Row],[etmaaltemperatuur]]&gt;stookgrens,jaar_zip[[#This Row],[etmaaltemperatuur]]-stookgrens,0),"")</f>
        <v>0</v>
      </c>
    </row>
    <row r="4069" spans="1:15" x14ac:dyDescent="0.3">
      <c r="A4069">
        <v>391</v>
      </c>
      <c r="B4069">
        <v>20240211</v>
      </c>
      <c r="C4069">
        <v>1.8</v>
      </c>
      <c r="D4069">
        <v>8.8000000000000007</v>
      </c>
      <c r="E4069">
        <v>275</v>
      </c>
      <c r="F4069">
        <v>3.7</v>
      </c>
      <c r="H4069">
        <v>89</v>
      </c>
      <c r="I4069" s="101" t="s">
        <v>45</v>
      </c>
      <c r="J4069" s="1">
        <f>DATEVALUE(RIGHT(jaar_zip[[#This Row],[YYYYMMDD]],2)&amp;"-"&amp;MID(jaar_zip[[#This Row],[YYYYMMDD]],5,2)&amp;"-"&amp;LEFT(jaar_zip[[#This Row],[YYYYMMDD]],4))</f>
        <v>45333</v>
      </c>
      <c r="K4069" s="101" t="str">
        <f>IF(AND(VALUE(MONTH(jaar_zip[[#This Row],[Datum]]))=1,VALUE(WEEKNUM(jaar_zip[[#This Row],[Datum]],21))&gt;51),RIGHT(YEAR(jaar_zip[[#This Row],[Datum]])-1,2),RIGHT(YEAR(jaar_zip[[#This Row],[Datum]]),2))&amp;"-"&amp; TEXT(WEEKNUM(jaar_zip[[#This Row],[Datum]],21),"00")</f>
        <v>24-06</v>
      </c>
      <c r="L4069" s="101">
        <f>MONTH(jaar_zip[[#This Row],[Datum]])</f>
        <v>2</v>
      </c>
      <c r="M4069" s="101">
        <f>IF(ISNUMBER(jaar_zip[[#This Row],[etmaaltemperatuur]]),IF(jaar_zip[[#This Row],[etmaaltemperatuur]]&lt;stookgrens,stookgrens-jaar_zip[[#This Row],[etmaaltemperatuur]],0),"")</f>
        <v>9.1999999999999993</v>
      </c>
      <c r="N4069" s="101">
        <f>IF(ISNUMBER(jaar_zip[[#This Row],[graaddagen]]),IF(OR(MONTH(jaar_zip[[#This Row],[Datum]])=1,MONTH(jaar_zip[[#This Row],[Datum]])=2,MONTH(jaar_zip[[#This Row],[Datum]])=11,MONTH(jaar_zip[[#This Row],[Datum]])=12),1.1,IF(OR(MONTH(jaar_zip[[#This Row],[Datum]])=3,MONTH(jaar_zip[[#This Row],[Datum]])=10),1,0.8))*jaar_zip[[#This Row],[graaddagen]],"")</f>
        <v>10.119999999999999</v>
      </c>
      <c r="O4069" s="101">
        <f>IF(ISNUMBER(jaar_zip[[#This Row],[etmaaltemperatuur]]),IF(jaar_zip[[#This Row],[etmaaltemperatuur]]&gt;stookgrens,jaar_zip[[#This Row],[etmaaltemperatuur]]-stookgrens,0),"")</f>
        <v>0</v>
      </c>
    </row>
    <row r="4070" spans="1:15" x14ac:dyDescent="0.3">
      <c r="A4070">
        <v>391</v>
      </c>
      <c r="B4070">
        <v>20240212</v>
      </c>
      <c r="C4070">
        <v>1.7</v>
      </c>
      <c r="D4070">
        <v>6.7</v>
      </c>
      <c r="E4070">
        <v>412</v>
      </c>
      <c r="F4070">
        <v>-0.1</v>
      </c>
      <c r="H4070">
        <v>86</v>
      </c>
      <c r="I4070" s="101" t="s">
        <v>45</v>
      </c>
      <c r="J4070" s="1">
        <f>DATEVALUE(RIGHT(jaar_zip[[#This Row],[YYYYMMDD]],2)&amp;"-"&amp;MID(jaar_zip[[#This Row],[YYYYMMDD]],5,2)&amp;"-"&amp;LEFT(jaar_zip[[#This Row],[YYYYMMDD]],4))</f>
        <v>45334</v>
      </c>
      <c r="K4070" s="101" t="str">
        <f>IF(AND(VALUE(MONTH(jaar_zip[[#This Row],[Datum]]))=1,VALUE(WEEKNUM(jaar_zip[[#This Row],[Datum]],21))&gt;51),RIGHT(YEAR(jaar_zip[[#This Row],[Datum]])-1,2),RIGHT(YEAR(jaar_zip[[#This Row],[Datum]]),2))&amp;"-"&amp; TEXT(WEEKNUM(jaar_zip[[#This Row],[Datum]],21),"00")</f>
        <v>24-07</v>
      </c>
      <c r="L4070" s="101">
        <f>MONTH(jaar_zip[[#This Row],[Datum]])</f>
        <v>2</v>
      </c>
      <c r="M4070" s="101">
        <f>IF(ISNUMBER(jaar_zip[[#This Row],[etmaaltemperatuur]]),IF(jaar_zip[[#This Row],[etmaaltemperatuur]]&lt;stookgrens,stookgrens-jaar_zip[[#This Row],[etmaaltemperatuur]],0),"")</f>
        <v>11.3</v>
      </c>
      <c r="N4070" s="101">
        <f>IF(ISNUMBER(jaar_zip[[#This Row],[graaddagen]]),IF(OR(MONTH(jaar_zip[[#This Row],[Datum]])=1,MONTH(jaar_zip[[#This Row],[Datum]])=2,MONTH(jaar_zip[[#This Row],[Datum]])=11,MONTH(jaar_zip[[#This Row],[Datum]])=12),1.1,IF(OR(MONTH(jaar_zip[[#This Row],[Datum]])=3,MONTH(jaar_zip[[#This Row],[Datum]])=10),1,0.8))*jaar_zip[[#This Row],[graaddagen]],"")</f>
        <v>12.430000000000001</v>
      </c>
      <c r="O4070" s="101">
        <f>IF(ISNUMBER(jaar_zip[[#This Row],[etmaaltemperatuur]]),IF(jaar_zip[[#This Row],[etmaaltemperatuur]]&gt;stookgrens,jaar_zip[[#This Row],[etmaaltemperatuur]]-stookgrens,0),"")</f>
        <v>0</v>
      </c>
    </row>
    <row r="4071" spans="1:15" x14ac:dyDescent="0.3">
      <c r="A4071">
        <v>391</v>
      </c>
      <c r="B4071">
        <v>20240213</v>
      </c>
      <c r="C4071">
        <v>2.5</v>
      </c>
      <c r="D4071">
        <v>6.6</v>
      </c>
      <c r="E4071">
        <v>673</v>
      </c>
      <c r="F4071">
        <v>0.1</v>
      </c>
      <c r="H4071">
        <v>80</v>
      </c>
      <c r="I4071" s="101" t="s">
        <v>45</v>
      </c>
      <c r="J4071" s="1">
        <f>DATEVALUE(RIGHT(jaar_zip[[#This Row],[YYYYMMDD]],2)&amp;"-"&amp;MID(jaar_zip[[#This Row],[YYYYMMDD]],5,2)&amp;"-"&amp;LEFT(jaar_zip[[#This Row],[YYYYMMDD]],4))</f>
        <v>45335</v>
      </c>
      <c r="K4071" s="101" t="str">
        <f>IF(AND(VALUE(MONTH(jaar_zip[[#This Row],[Datum]]))=1,VALUE(WEEKNUM(jaar_zip[[#This Row],[Datum]],21))&gt;51),RIGHT(YEAR(jaar_zip[[#This Row],[Datum]])-1,2),RIGHT(YEAR(jaar_zip[[#This Row],[Datum]]),2))&amp;"-"&amp; TEXT(WEEKNUM(jaar_zip[[#This Row],[Datum]],21),"00")</f>
        <v>24-07</v>
      </c>
      <c r="L4071" s="101">
        <f>MONTH(jaar_zip[[#This Row],[Datum]])</f>
        <v>2</v>
      </c>
      <c r="M4071" s="101">
        <f>IF(ISNUMBER(jaar_zip[[#This Row],[etmaaltemperatuur]]),IF(jaar_zip[[#This Row],[etmaaltemperatuur]]&lt;stookgrens,stookgrens-jaar_zip[[#This Row],[etmaaltemperatuur]],0),"")</f>
        <v>11.4</v>
      </c>
      <c r="N4071" s="101">
        <f>IF(ISNUMBER(jaar_zip[[#This Row],[graaddagen]]),IF(OR(MONTH(jaar_zip[[#This Row],[Datum]])=1,MONTH(jaar_zip[[#This Row],[Datum]])=2,MONTH(jaar_zip[[#This Row],[Datum]])=11,MONTH(jaar_zip[[#This Row],[Datum]])=12),1.1,IF(OR(MONTH(jaar_zip[[#This Row],[Datum]])=3,MONTH(jaar_zip[[#This Row],[Datum]])=10),1,0.8))*jaar_zip[[#This Row],[graaddagen]],"")</f>
        <v>12.540000000000001</v>
      </c>
      <c r="O4071" s="101">
        <f>IF(ISNUMBER(jaar_zip[[#This Row],[etmaaltemperatuur]]),IF(jaar_zip[[#This Row],[etmaaltemperatuur]]&gt;stookgrens,jaar_zip[[#This Row],[etmaaltemperatuur]]-stookgrens,0),"")</f>
        <v>0</v>
      </c>
    </row>
    <row r="4072" spans="1:15" x14ac:dyDescent="0.3">
      <c r="A4072">
        <v>391</v>
      </c>
      <c r="B4072">
        <v>20240214</v>
      </c>
      <c r="C4072">
        <v>3.3</v>
      </c>
      <c r="D4072">
        <v>11</v>
      </c>
      <c r="E4072">
        <v>166</v>
      </c>
      <c r="F4072">
        <v>2.9</v>
      </c>
      <c r="H4072">
        <v>89</v>
      </c>
      <c r="I4072" s="101" t="s">
        <v>45</v>
      </c>
      <c r="J4072" s="1">
        <f>DATEVALUE(RIGHT(jaar_zip[[#This Row],[YYYYMMDD]],2)&amp;"-"&amp;MID(jaar_zip[[#This Row],[YYYYMMDD]],5,2)&amp;"-"&amp;LEFT(jaar_zip[[#This Row],[YYYYMMDD]],4))</f>
        <v>45336</v>
      </c>
      <c r="K4072" s="101" t="str">
        <f>IF(AND(VALUE(MONTH(jaar_zip[[#This Row],[Datum]]))=1,VALUE(WEEKNUM(jaar_zip[[#This Row],[Datum]],21))&gt;51),RIGHT(YEAR(jaar_zip[[#This Row],[Datum]])-1,2),RIGHT(YEAR(jaar_zip[[#This Row],[Datum]]),2))&amp;"-"&amp; TEXT(WEEKNUM(jaar_zip[[#This Row],[Datum]],21),"00")</f>
        <v>24-07</v>
      </c>
      <c r="L4072" s="101">
        <f>MONTH(jaar_zip[[#This Row],[Datum]])</f>
        <v>2</v>
      </c>
      <c r="M4072" s="101">
        <f>IF(ISNUMBER(jaar_zip[[#This Row],[etmaaltemperatuur]]),IF(jaar_zip[[#This Row],[etmaaltemperatuur]]&lt;stookgrens,stookgrens-jaar_zip[[#This Row],[etmaaltemperatuur]],0),"")</f>
        <v>7</v>
      </c>
      <c r="N4072" s="101">
        <f>IF(ISNUMBER(jaar_zip[[#This Row],[graaddagen]]),IF(OR(MONTH(jaar_zip[[#This Row],[Datum]])=1,MONTH(jaar_zip[[#This Row],[Datum]])=2,MONTH(jaar_zip[[#This Row],[Datum]])=11,MONTH(jaar_zip[[#This Row],[Datum]])=12),1.1,IF(OR(MONTH(jaar_zip[[#This Row],[Datum]])=3,MONTH(jaar_zip[[#This Row],[Datum]])=10),1,0.8))*jaar_zip[[#This Row],[graaddagen]],"")</f>
        <v>7.7000000000000011</v>
      </c>
      <c r="O4072" s="101">
        <f>IF(ISNUMBER(jaar_zip[[#This Row],[etmaaltemperatuur]]),IF(jaar_zip[[#This Row],[etmaaltemperatuur]]&gt;stookgrens,jaar_zip[[#This Row],[etmaaltemperatuur]]-stookgrens,0),"")</f>
        <v>0</v>
      </c>
    </row>
    <row r="4073" spans="1:15" x14ac:dyDescent="0.3">
      <c r="A4073">
        <v>391</v>
      </c>
      <c r="B4073">
        <v>20240215</v>
      </c>
      <c r="C4073">
        <v>2.5</v>
      </c>
      <c r="D4073">
        <v>13.1</v>
      </c>
      <c r="E4073">
        <v>391</v>
      </c>
      <c r="F4073">
        <v>2.2000000000000002</v>
      </c>
      <c r="H4073">
        <v>81</v>
      </c>
      <c r="I4073" s="101" t="s">
        <v>45</v>
      </c>
      <c r="J4073" s="1">
        <f>DATEVALUE(RIGHT(jaar_zip[[#This Row],[YYYYMMDD]],2)&amp;"-"&amp;MID(jaar_zip[[#This Row],[YYYYMMDD]],5,2)&amp;"-"&amp;LEFT(jaar_zip[[#This Row],[YYYYMMDD]],4))</f>
        <v>45337</v>
      </c>
      <c r="K4073" s="101" t="str">
        <f>IF(AND(VALUE(MONTH(jaar_zip[[#This Row],[Datum]]))=1,VALUE(WEEKNUM(jaar_zip[[#This Row],[Datum]],21))&gt;51),RIGHT(YEAR(jaar_zip[[#This Row],[Datum]])-1,2),RIGHT(YEAR(jaar_zip[[#This Row],[Datum]]),2))&amp;"-"&amp; TEXT(WEEKNUM(jaar_zip[[#This Row],[Datum]],21),"00")</f>
        <v>24-07</v>
      </c>
      <c r="L4073" s="101">
        <f>MONTH(jaar_zip[[#This Row],[Datum]])</f>
        <v>2</v>
      </c>
      <c r="M4073" s="101">
        <f>IF(ISNUMBER(jaar_zip[[#This Row],[etmaaltemperatuur]]),IF(jaar_zip[[#This Row],[etmaaltemperatuur]]&lt;stookgrens,stookgrens-jaar_zip[[#This Row],[etmaaltemperatuur]],0),"")</f>
        <v>4.9000000000000004</v>
      </c>
      <c r="N4073" s="101">
        <f>IF(ISNUMBER(jaar_zip[[#This Row],[graaddagen]]),IF(OR(MONTH(jaar_zip[[#This Row],[Datum]])=1,MONTH(jaar_zip[[#This Row],[Datum]])=2,MONTH(jaar_zip[[#This Row],[Datum]])=11,MONTH(jaar_zip[[#This Row],[Datum]])=12),1.1,IF(OR(MONTH(jaar_zip[[#This Row],[Datum]])=3,MONTH(jaar_zip[[#This Row],[Datum]])=10),1,0.8))*jaar_zip[[#This Row],[graaddagen]],"")</f>
        <v>5.3900000000000006</v>
      </c>
      <c r="O4073" s="101">
        <f>IF(ISNUMBER(jaar_zip[[#This Row],[etmaaltemperatuur]]),IF(jaar_zip[[#This Row],[etmaaltemperatuur]]&gt;stookgrens,jaar_zip[[#This Row],[etmaaltemperatuur]]-stookgrens,0),"")</f>
        <v>0</v>
      </c>
    </row>
    <row r="4074" spans="1:15" x14ac:dyDescent="0.3">
      <c r="A4074">
        <v>391</v>
      </c>
      <c r="B4074">
        <v>20240216</v>
      </c>
      <c r="C4074">
        <v>2</v>
      </c>
      <c r="D4074">
        <v>11.5</v>
      </c>
      <c r="E4074">
        <v>153</v>
      </c>
      <c r="F4074">
        <v>0.7</v>
      </c>
      <c r="H4074">
        <v>85</v>
      </c>
      <c r="I4074" s="101" t="s">
        <v>45</v>
      </c>
      <c r="J4074" s="1">
        <f>DATEVALUE(RIGHT(jaar_zip[[#This Row],[YYYYMMDD]],2)&amp;"-"&amp;MID(jaar_zip[[#This Row],[YYYYMMDD]],5,2)&amp;"-"&amp;LEFT(jaar_zip[[#This Row],[YYYYMMDD]],4))</f>
        <v>45338</v>
      </c>
      <c r="K4074" s="101" t="str">
        <f>IF(AND(VALUE(MONTH(jaar_zip[[#This Row],[Datum]]))=1,VALUE(WEEKNUM(jaar_zip[[#This Row],[Datum]],21))&gt;51),RIGHT(YEAR(jaar_zip[[#This Row],[Datum]])-1,2),RIGHT(YEAR(jaar_zip[[#This Row],[Datum]]),2))&amp;"-"&amp; TEXT(WEEKNUM(jaar_zip[[#This Row],[Datum]],21),"00")</f>
        <v>24-07</v>
      </c>
      <c r="L4074" s="101">
        <f>MONTH(jaar_zip[[#This Row],[Datum]])</f>
        <v>2</v>
      </c>
      <c r="M4074" s="101">
        <f>IF(ISNUMBER(jaar_zip[[#This Row],[etmaaltemperatuur]]),IF(jaar_zip[[#This Row],[etmaaltemperatuur]]&lt;stookgrens,stookgrens-jaar_zip[[#This Row],[etmaaltemperatuur]],0),"")</f>
        <v>6.5</v>
      </c>
      <c r="N4074" s="101">
        <f>IF(ISNUMBER(jaar_zip[[#This Row],[graaddagen]]),IF(OR(MONTH(jaar_zip[[#This Row],[Datum]])=1,MONTH(jaar_zip[[#This Row],[Datum]])=2,MONTH(jaar_zip[[#This Row],[Datum]])=11,MONTH(jaar_zip[[#This Row],[Datum]])=12),1.1,IF(OR(MONTH(jaar_zip[[#This Row],[Datum]])=3,MONTH(jaar_zip[[#This Row],[Datum]])=10),1,0.8))*jaar_zip[[#This Row],[graaddagen]],"")</f>
        <v>7.15</v>
      </c>
      <c r="O4074" s="101">
        <f>IF(ISNUMBER(jaar_zip[[#This Row],[etmaaltemperatuur]]),IF(jaar_zip[[#This Row],[etmaaltemperatuur]]&gt;stookgrens,jaar_zip[[#This Row],[etmaaltemperatuur]]-stookgrens,0),"")</f>
        <v>0</v>
      </c>
    </row>
    <row r="4075" spans="1:15" x14ac:dyDescent="0.3">
      <c r="A4075">
        <v>391</v>
      </c>
      <c r="B4075">
        <v>20240217</v>
      </c>
      <c r="C4075">
        <v>1.4</v>
      </c>
      <c r="D4075">
        <v>9.8000000000000007</v>
      </c>
      <c r="E4075">
        <v>334</v>
      </c>
      <c r="F4075">
        <v>-0.1</v>
      </c>
      <c r="H4075">
        <v>88</v>
      </c>
      <c r="I4075" s="101" t="s">
        <v>45</v>
      </c>
      <c r="J4075" s="1">
        <f>DATEVALUE(RIGHT(jaar_zip[[#This Row],[YYYYMMDD]],2)&amp;"-"&amp;MID(jaar_zip[[#This Row],[YYYYMMDD]],5,2)&amp;"-"&amp;LEFT(jaar_zip[[#This Row],[YYYYMMDD]],4))</f>
        <v>45339</v>
      </c>
      <c r="K4075" s="101" t="str">
        <f>IF(AND(VALUE(MONTH(jaar_zip[[#This Row],[Datum]]))=1,VALUE(WEEKNUM(jaar_zip[[#This Row],[Datum]],21))&gt;51),RIGHT(YEAR(jaar_zip[[#This Row],[Datum]])-1,2),RIGHT(YEAR(jaar_zip[[#This Row],[Datum]]),2))&amp;"-"&amp; TEXT(WEEKNUM(jaar_zip[[#This Row],[Datum]],21),"00")</f>
        <v>24-07</v>
      </c>
      <c r="L4075" s="101">
        <f>MONTH(jaar_zip[[#This Row],[Datum]])</f>
        <v>2</v>
      </c>
      <c r="M4075" s="101">
        <f>IF(ISNUMBER(jaar_zip[[#This Row],[etmaaltemperatuur]]),IF(jaar_zip[[#This Row],[etmaaltemperatuur]]&lt;stookgrens,stookgrens-jaar_zip[[#This Row],[etmaaltemperatuur]],0),"")</f>
        <v>8.1999999999999993</v>
      </c>
      <c r="N4075" s="101">
        <f>IF(ISNUMBER(jaar_zip[[#This Row],[graaddagen]]),IF(OR(MONTH(jaar_zip[[#This Row],[Datum]])=1,MONTH(jaar_zip[[#This Row],[Datum]])=2,MONTH(jaar_zip[[#This Row],[Datum]])=11,MONTH(jaar_zip[[#This Row],[Datum]])=12),1.1,IF(OR(MONTH(jaar_zip[[#This Row],[Datum]])=3,MONTH(jaar_zip[[#This Row],[Datum]])=10),1,0.8))*jaar_zip[[#This Row],[graaddagen]],"")</f>
        <v>9.02</v>
      </c>
      <c r="O4075" s="101">
        <f>IF(ISNUMBER(jaar_zip[[#This Row],[etmaaltemperatuur]]),IF(jaar_zip[[#This Row],[etmaaltemperatuur]]&gt;stookgrens,jaar_zip[[#This Row],[etmaaltemperatuur]]-stookgrens,0),"")</f>
        <v>0</v>
      </c>
    </row>
    <row r="4076" spans="1:15" x14ac:dyDescent="0.3">
      <c r="A4076">
        <v>391</v>
      </c>
      <c r="B4076">
        <v>20240218</v>
      </c>
      <c r="C4076">
        <v>3.6</v>
      </c>
      <c r="D4076">
        <v>9.3000000000000007</v>
      </c>
      <c r="E4076">
        <v>132</v>
      </c>
      <c r="F4076">
        <v>6.6</v>
      </c>
      <c r="H4076">
        <v>85</v>
      </c>
      <c r="I4076" s="101" t="s">
        <v>45</v>
      </c>
      <c r="J4076" s="1">
        <f>DATEVALUE(RIGHT(jaar_zip[[#This Row],[YYYYMMDD]],2)&amp;"-"&amp;MID(jaar_zip[[#This Row],[YYYYMMDD]],5,2)&amp;"-"&amp;LEFT(jaar_zip[[#This Row],[YYYYMMDD]],4))</f>
        <v>45340</v>
      </c>
      <c r="K4076" s="101" t="str">
        <f>IF(AND(VALUE(MONTH(jaar_zip[[#This Row],[Datum]]))=1,VALUE(WEEKNUM(jaar_zip[[#This Row],[Datum]],21))&gt;51),RIGHT(YEAR(jaar_zip[[#This Row],[Datum]])-1,2),RIGHT(YEAR(jaar_zip[[#This Row],[Datum]]),2))&amp;"-"&amp; TEXT(WEEKNUM(jaar_zip[[#This Row],[Datum]],21),"00")</f>
        <v>24-07</v>
      </c>
      <c r="L4076" s="101">
        <f>MONTH(jaar_zip[[#This Row],[Datum]])</f>
        <v>2</v>
      </c>
      <c r="M4076" s="101">
        <f>IF(ISNUMBER(jaar_zip[[#This Row],[etmaaltemperatuur]]),IF(jaar_zip[[#This Row],[etmaaltemperatuur]]&lt;stookgrens,stookgrens-jaar_zip[[#This Row],[etmaaltemperatuur]],0),"")</f>
        <v>8.6999999999999993</v>
      </c>
      <c r="N4076" s="101">
        <f>IF(ISNUMBER(jaar_zip[[#This Row],[graaddagen]]),IF(OR(MONTH(jaar_zip[[#This Row],[Datum]])=1,MONTH(jaar_zip[[#This Row],[Datum]])=2,MONTH(jaar_zip[[#This Row],[Datum]])=11,MONTH(jaar_zip[[#This Row],[Datum]])=12),1.1,IF(OR(MONTH(jaar_zip[[#This Row],[Datum]])=3,MONTH(jaar_zip[[#This Row],[Datum]])=10),1,0.8))*jaar_zip[[#This Row],[graaddagen]],"")</f>
        <v>9.57</v>
      </c>
      <c r="O4076" s="101">
        <f>IF(ISNUMBER(jaar_zip[[#This Row],[etmaaltemperatuur]]),IF(jaar_zip[[#This Row],[etmaaltemperatuur]]&gt;stookgrens,jaar_zip[[#This Row],[etmaaltemperatuur]]-stookgrens,0),"")</f>
        <v>0</v>
      </c>
    </row>
    <row r="4077" spans="1:15" x14ac:dyDescent="0.3">
      <c r="A4077">
        <v>391</v>
      </c>
      <c r="B4077">
        <v>20240219</v>
      </c>
      <c r="C4077">
        <v>2.4</v>
      </c>
      <c r="D4077">
        <v>8.8000000000000007</v>
      </c>
      <c r="E4077">
        <v>284</v>
      </c>
      <c r="F4077">
        <v>1.2</v>
      </c>
      <c r="H4077">
        <v>88</v>
      </c>
      <c r="I4077" s="101" t="s">
        <v>45</v>
      </c>
      <c r="J4077" s="1">
        <f>DATEVALUE(RIGHT(jaar_zip[[#This Row],[YYYYMMDD]],2)&amp;"-"&amp;MID(jaar_zip[[#This Row],[YYYYMMDD]],5,2)&amp;"-"&amp;LEFT(jaar_zip[[#This Row],[YYYYMMDD]],4))</f>
        <v>45341</v>
      </c>
      <c r="K4077" s="101" t="str">
        <f>IF(AND(VALUE(MONTH(jaar_zip[[#This Row],[Datum]]))=1,VALUE(WEEKNUM(jaar_zip[[#This Row],[Datum]],21))&gt;51),RIGHT(YEAR(jaar_zip[[#This Row],[Datum]])-1,2),RIGHT(YEAR(jaar_zip[[#This Row],[Datum]]),2))&amp;"-"&amp; TEXT(WEEKNUM(jaar_zip[[#This Row],[Datum]],21),"00")</f>
        <v>24-08</v>
      </c>
      <c r="L4077" s="101">
        <f>MONTH(jaar_zip[[#This Row],[Datum]])</f>
        <v>2</v>
      </c>
      <c r="M4077" s="101">
        <f>IF(ISNUMBER(jaar_zip[[#This Row],[etmaaltemperatuur]]),IF(jaar_zip[[#This Row],[etmaaltemperatuur]]&lt;stookgrens,stookgrens-jaar_zip[[#This Row],[etmaaltemperatuur]],0),"")</f>
        <v>9.1999999999999993</v>
      </c>
      <c r="N4077" s="101">
        <f>IF(ISNUMBER(jaar_zip[[#This Row],[graaddagen]]),IF(OR(MONTH(jaar_zip[[#This Row],[Datum]])=1,MONTH(jaar_zip[[#This Row],[Datum]])=2,MONTH(jaar_zip[[#This Row],[Datum]])=11,MONTH(jaar_zip[[#This Row],[Datum]])=12),1.1,IF(OR(MONTH(jaar_zip[[#This Row],[Datum]])=3,MONTH(jaar_zip[[#This Row],[Datum]])=10),1,0.8))*jaar_zip[[#This Row],[graaddagen]],"")</f>
        <v>10.119999999999999</v>
      </c>
      <c r="O4077" s="101">
        <f>IF(ISNUMBER(jaar_zip[[#This Row],[etmaaltemperatuur]]),IF(jaar_zip[[#This Row],[etmaaltemperatuur]]&gt;stookgrens,jaar_zip[[#This Row],[etmaaltemperatuur]]-stookgrens,0),"")</f>
        <v>0</v>
      </c>
    </row>
    <row r="4078" spans="1:15" x14ac:dyDescent="0.3">
      <c r="A4078">
        <v>391</v>
      </c>
      <c r="B4078">
        <v>20240220</v>
      </c>
      <c r="C4078">
        <v>2.7</v>
      </c>
      <c r="D4078">
        <v>8</v>
      </c>
      <c r="E4078">
        <v>535</v>
      </c>
      <c r="F4078">
        <v>0</v>
      </c>
      <c r="H4078">
        <v>83</v>
      </c>
      <c r="I4078" s="101" t="s">
        <v>45</v>
      </c>
      <c r="J4078" s="1">
        <f>DATEVALUE(RIGHT(jaar_zip[[#This Row],[YYYYMMDD]],2)&amp;"-"&amp;MID(jaar_zip[[#This Row],[YYYYMMDD]],5,2)&amp;"-"&amp;LEFT(jaar_zip[[#This Row],[YYYYMMDD]],4))</f>
        <v>45342</v>
      </c>
      <c r="K4078" s="101" t="str">
        <f>IF(AND(VALUE(MONTH(jaar_zip[[#This Row],[Datum]]))=1,VALUE(WEEKNUM(jaar_zip[[#This Row],[Datum]],21))&gt;51),RIGHT(YEAR(jaar_zip[[#This Row],[Datum]])-1,2),RIGHT(YEAR(jaar_zip[[#This Row],[Datum]]),2))&amp;"-"&amp; TEXT(WEEKNUM(jaar_zip[[#This Row],[Datum]],21),"00")</f>
        <v>24-08</v>
      </c>
      <c r="L4078" s="101">
        <f>MONTH(jaar_zip[[#This Row],[Datum]])</f>
        <v>2</v>
      </c>
      <c r="M4078" s="101">
        <f>IF(ISNUMBER(jaar_zip[[#This Row],[etmaaltemperatuur]]),IF(jaar_zip[[#This Row],[etmaaltemperatuur]]&lt;stookgrens,stookgrens-jaar_zip[[#This Row],[etmaaltemperatuur]],0),"")</f>
        <v>10</v>
      </c>
      <c r="N4078" s="101">
        <f>IF(ISNUMBER(jaar_zip[[#This Row],[graaddagen]]),IF(OR(MONTH(jaar_zip[[#This Row],[Datum]])=1,MONTH(jaar_zip[[#This Row],[Datum]])=2,MONTH(jaar_zip[[#This Row],[Datum]])=11,MONTH(jaar_zip[[#This Row],[Datum]])=12),1.1,IF(OR(MONTH(jaar_zip[[#This Row],[Datum]])=3,MONTH(jaar_zip[[#This Row],[Datum]])=10),1,0.8))*jaar_zip[[#This Row],[graaddagen]],"")</f>
        <v>11</v>
      </c>
      <c r="O4078" s="101">
        <f>IF(ISNUMBER(jaar_zip[[#This Row],[etmaaltemperatuur]]),IF(jaar_zip[[#This Row],[etmaaltemperatuur]]&gt;stookgrens,jaar_zip[[#This Row],[etmaaltemperatuur]]-stookgrens,0),"")</f>
        <v>0</v>
      </c>
    </row>
    <row r="4079" spans="1:15" x14ac:dyDescent="0.3">
      <c r="A4079">
        <v>391</v>
      </c>
      <c r="B4079">
        <v>20240221</v>
      </c>
      <c r="C4079">
        <v>3.7</v>
      </c>
      <c r="D4079">
        <v>9.1999999999999993</v>
      </c>
      <c r="E4079">
        <v>333</v>
      </c>
      <c r="F4079">
        <v>6.5</v>
      </c>
      <c r="H4079">
        <v>81</v>
      </c>
      <c r="I4079" s="101" t="s">
        <v>45</v>
      </c>
      <c r="J4079" s="1">
        <f>DATEVALUE(RIGHT(jaar_zip[[#This Row],[YYYYMMDD]],2)&amp;"-"&amp;MID(jaar_zip[[#This Row],[YYYYMMDD]],5,2)&amp;"-"&amp;LEFT(jaar_zip[[#This Row],[YYYYMMDD]],4))</f>
        <v>45343</v>
      </c>
      <c r="K4079" s="101" t="str">
        <f>IF(AND(VALUE(MONTH(jaar_zip[[#This Row],[Datum]]))=1,VALUE(WEEKNUM(jaar_zip[[#This Row],[Datum]],21))&gt;51),RIGHT(YEAR(jaar_zip[[#This Row],[Datum]])-1,2),RIGHT(YEAR(jaar_zip[[#This Row],[Datum]]),2))&amp;"-"&amp; TEXT(WEEKNUM(jaar_zip[[#This Row],[Datum]],21),"00")</f>
        <v>24-08</v>
      </c>
      <c r="L4079" s="101">
        <f>MONTH(jaar_zip[[#This Row],[Datum]])</f>
        <v>2</v>
      </c>
      <c r="M4079" s="101">
        <f>IF(ISNUMBER(jaar_zip[[#This Row],[etmaaltemperatuur]]),IF(jaar_zip[[#This Row],[etmaaltemperatuur]]&lt;stookgrens,stookgrens-jaar_zip[[#This Row],[etmaaltemperatuur]],0),"")</f>
        <v>8.8000000000000007</v>
      </c>
      <c r="N4079" s="101">
        <f>IF(ISNUMBER(jaar_zip[[#This Row],[graaddagen]]),IF(OR(MONTH(jaar_zip[[#This Row],[Datum]])=1,MONTH(jaar_zip[[#This Row],[Datum]])=2,MONTH(jaar_zip[[#This Row],[Datum]])=11,MONTH(jaar_zip[[#This Row],[Datum]])=12),1.1,IF(OR(MONTH(jaar_zip[[#This Row],[Datum]])=3,MONTH(jaar_zip[[#This Row],[Datum]])=10),1,0.8))*jaar_zip[[#This Row],[graaddagen]],"")</f>
        <v>9.6800000000000015</v>
      </c>
      <c r="O4079" s="101">
        <f>IF(ISNUMBER(jaar_zip[[#This Row],[etmaaltemperatuur]]),IF(jaar_zip[[#This Row],[etmaaltemperatuur]]&gt;stookgrens,jaar_zip[[#This Row],[etmaaltemperatuur]]-stookgrens,0),"")</f>
        <v>0</v>
      </c>
    </row>
    <row r="4080" spans="1:15" x14ac:dyDescent="0.3">
      <c r="A4080">
        <v>391</v>
      </c>
      <c r="B4080">
        <v>20240222</v>
      </c>
      <c r="C4080">
        <v>4.4000000000000004</v>
      </c>
      <c r="D4080">
        <v>10.1</v>
      </c>
      <c r="E4080">
        <v>227</v>
      </c>
      <c r="F4080">
        <v>6.4</v>
      </c>
      <c r="H4080">
        <v>86</v>
      </c>
      <c r="I4080" s="101" t="s">
        <v>45</v>
      </c>
      <c r="J4080" s="1">
        <f>DATEVALUE(RIGHT(jaar_zip[[#This Row],[YYYYMMDD]],2)&amp;"-"&amp;MID(jaar_zip[[#This Row],[YYYYMMDD]],5,2)&amp;"-"&amp;LEFT(jaar_zip[[#This Row],[YYYYMMDD]],4))</f>
        <v>45344</v>
      </c>
      <c r="K4080" s="101" t="str">
        <f>IF(AND(VALUE(MONTH(jaar_zip[[#This Row],[Datum]]))=1,VALUE(WEEKNUM(jaar_zip[[#This Row],[Datum]],21))&gt;51),RIGHT(YEAR(jaar_zip[[#This Row],[Datum]])-1,2),RIGHT(YEAR(jaar_zip[[#This Row],[Datum]]),2))&amp;"-"&amp; TEXT(WEEKNUM(jaar_zip[[#This Row],[Datum]],21),"00")</f>
        <v>24-08</v>
      </c>
      <c r="L4080" s="101">
        <f>MONTH(jaar_zip[[#This Row],[Datum]])</f>
        <v>2</v>
      </c>
      <c r="M4080" s="101">
        <f>IF(ISNUMBER(jaar_zip[[#This Row],[etmaaltemperatuur]]),IF(jaar_zip[[#This Row],[etmaaltemperatuur]]&lt;stookgrens,stookgrens-jaar_zip[[#This Row],[etmaaltemperatuur]],0),"")</f>
        <v>7.9</v>
      </c>
      <c r="N4080" s="101">
        <f>IF(ISNUMBER(jaar_zip[[#This Row],[graaddagen]]),IF(OR(MONTH(jaar_zip[[#This Row],[Datum]])=1,MONTH(jaar_zip[[#This Row],[Datum]])=2,MONTH(jaar_zip[[#This Row],[Datum]])=11,MONTH(jaar_zip[[#This Row],[Datum]])=12),1.1,IF(OR(MONTH(jaar_zip[[#This Row],[Datum]])=3,MONTH(jaar_zip[[#This Row],[Datum]])=10),1,0.8))*jaar_zip[[#This Row],[graaddagen]],"")</f>
        <v>8.6900000000000013</v>
      </c>
      <c r="O4080" s="101">
        <f>IF(ISNUMBER(jaar_zip[[#This Row],[etmaaltemperatuur]]),IF(jaar_zip[[#This Row],[etmaaltemperatuur]]&gt;stookgrens,jaar_zip[[#This Row],[etmaaltemperatuur]]-stookgrens,0),"")</f>
        <v>0</v>
      </c>
    </row>
    <row r="4081" spans="1:15" x14ac:dyDescent="0.3">
      <c r="A4081">
        <v>391</v>
      </c>
      <c r="B4081">
        <v>20240223</v>
      </c>
      <c r="C4081">
        <v>3.9</v>
      </c>
      <c r="D4081">
        <v>6.5</v>
      </c>
      <c r="E4081">
        <v>347</v>
      </c>
      <c r="F4081">
        <v>0.5</v>
      </c>
      <c r="H4081">
        <v>74</v>
      </c>
      <c r="I4081" s="101" t="s">
        <v>45</v>
      </c>
      <c r="J4081" s="1">
        <f>DATEVALUE(RIGHT(jaar_zip[[#This Row],[YYYYMMDD]],2)&amp;"-"&amp;MID(jaar_zip[[#This Row],[YYYYMMDD]],5,2)&amp;"-"&amp;LEFT(jaar_zip[[#This Row],[YYYYMMDD]],4))</f>
        <v>45345</v>
      </c>
      <c r="K4081" s="101" t="str">
        <f>IF(AND(VALUE(MONTH(jaar_zip[[#This Row],[Datum]]))=1,VALUE(WEEKNUM(jaar_zip[[#This Row],[Datum]],21))&gt;51),RIGHT(YEAR(jaar_zip[[#This Row],[Datum]])-1,2),RIGHT(YEAR(jaar_zip[[#This Row],[Datum]]),2))&amp;"-"&amp; TEXT(WEEKNUM(jaar_zip[[#This Row],[Datum]],21),"00")</f>
        <v>24-08</v>
      </c>
      <c r="L4081" s="101">
        <f>MONTH(jaar_zip[[#This Row],[Datum]])</f>
        <v>2</v>
      </c>
      <c r="M4081" s="101">
        <f>IF(ISNUMBER(jaar_zip[[#This Row],[etmaaltemperatuur]]),IF(jaar_zip[[#This Row],[etmaaltemperatuur]]&lt;stookgrens,stookgrens-jaar_zip[[#This Row],[etmaaltemperatuur]],0),"")</f>
        <v>11.5</v>
      </c>
      <c r="N4081" s="101">
        <f>IF(ISNUMBER(jaar_zip[[#This Row],[graaddagen]]),IF(OR(MONTH(jaar_zip[[#This Row],[Datum]])=1,MONTH(jaar_zip[[#This Row],[Datum]])=2,MONTH(jaar_zip[[#This Row],[Datum]])=11,MONTH(jaar_zip[[#This Row],[Datum]])=12),1.1,IF(OR(MONTH(jaar_zip[[#This Row],[Datum]])=3,MONTH(jaar_zip[[#This Row],[Datum]])=10),1,0.8))*jaar_zip[[#This Row],[graaddagen]],"")</f>
        <v>12.65</v>
      </c>
      <c r="O4081" s="101">
        <f>IF(ISNUMBER(jaar_zip[[#This Row],[etmaaltemperatuur]]),IF(jaar_zip[[#This Row],[etmaaltemperatuur]]&gt;stookgrens,jaar_zip[[#This Row],[etmaaltemperatuur]]-stookgrens,0),"")</f>
        <v>0</v>
      </c>
    </row>
    <row r="4082" spans="1:15" x14ac:dyDescent="0.3">
      <c r="A4082">
        <v>391</v>
      </c>
      <c r="B4082">
        <v>20240224</v>
      </c>
      <c r="C4082">
        <v>2.8</v>
      </c>
      <c r="D4082">
        <v>5.6</v>
      </c>
      <c r="E4082">
        <v>580</v>
      </c>
      <c r="F4082">
        <v>0.9</v>
      </c>
      <c r="H4082">
        <v>77</v>
      </c>
      <c r="I4082" s="101" t="s">
        <v>45</v>
      </c>
      <c r="J4082" s="1">
        <f>DATEVALUE(RIGHT(jaar_zip[[#This Row],[YYYYMMDD]],2)&amp;"-"&amp;MID(jaar_zip[[#This Row],[YYYYMMDD]],5,2)&amp;"-"&amp;LEFT(jaar_zip[[#This Row],[YYYYMMDD]],4))</f>
        <v>45346</v>
      </c>
      <c r="K4082" s="101" t="str">
        <f>IF(AND(VALUE(MONTH(jaar_zip[[#This Row],[Datum]]))=1,VALUE(WEEKNUM(jaar_zip[[#This Row],[Datum]],21))&gt;51),RIGHT(YEAR(jaar_zip[[#This Row],[Datum]])-1,2),RIGHT(YEAR(jaar_zip[[#This Row],[Datum]]),2))&amp;"-"&amp; TEXT(WEEKNUM(jaar_zip[[#This Row],[Datum]],21),"00")</f>
        <v>24-08</v>
      </c>
      <c r="L4082" s="101">
        <f>MONTH(jaar_zip[[#This Row],[Datum]])</f>
        <v>2</v>
      </c>
      <c r="M4082" s="101">
        <f>IF(ISNUMBER(jaar_zip[[#This Row],[etmaaltemperatuur]]),IF(jaar_zip[[#This Row],[etmaaltemperatuur]]&lt;stookgrens,stookgrens-jaar_zip[[#This Row],[etmaaltemperatuur]],0),"")</f>
        <v>12.4</v>
      </c>
      <c r="N4082" s="101">
        <f>IF(ISNUMBER(jaar_zip[[#This Row],[graaddagen]]),IF(OR(MONTH(jaar_zip[[#This Row],[Datum]])=1,MONTH(jaar_zip[[#This Row],[Datum]])=2,MONTH(jaar_zip[[#This Row],[Datum]])=11,MONTH(jaar_zip[[#This Row],[Datum]])=12),1.1,IF(OR(MONTH(jaar_zip[[#This Row],[Datum]])=3,MONTH(jaar_zip[[#This Row],[Datum]])=10),1,0.8))*jaar_zip[[#This Row],[graaddagen]],"")</f>
        <v>13.640000000000002</v>
      </c>
      <c r="O4082" s="101">
        <f>IF(ISNUMBER(jaar_zip[[#This Row],[etmaaltemperatuur]]),IF(jaar_zip[[#This Row],[etmaaltemperatuur]]&gt;stookgrens,jaar_zip[[#This Row],[etmaaltemperatuur]]-stookgrens,0),"")</f>
        <v>0</v>
      </c>
    </row>
    <row r="4083" spans="1:15" x14ac:dyDescent="0.3">
      <c r="A4083">
        <v>391</v>
      </c>
      <c r="B4083">
        <v>20240225</v>
      </c>
      <c r="C4083">
        <v>2.6</v>
      </c>
      <c r="D4083">
        <v>6.6</v>
      </c>
      <c r="E4083">
        <v>486</v>
      </c>
      <c r="F4083">
        <v>2.9</v>
      </c>
      <c r="H4083">
        <v>78</v>
      </c>
      <c r="I4083" s="101" t="s">
        <v>45</v>
      </c>
      <c r="J4083" s="1">
        <f>DATEVALUE(RIGHT(jaar_zip[[#This Row],[YYYYMMDD]],2)&amp;"-"&amp;MID(jaar_zip[[#This Row],[YYYYMMDD]],5,2)&amp;"-"&amp;LEFT(jaar_zip[[#This Row],[YYYYMMDD]],4))</f>
        <v>45347</v>
      </c>
      <c r="K4083" s="101" t="str">
        <f>IF(AND(VALUE(MONTH(jaar_zip[[#This Row],[Datum]]))=1,VALUE(WEEKNUM(jaar_zip[[#This Row],[Datum]],21))&gt;51),RIGHT(YEAR(jaar_zip[[#This Row],[Datum]])-1,2),RIGHT(YEAR(jaar_zip[[#This Row],[Datum]]),2))&amp;"-"&amp; TEXT(WEEKNUM(jaar_zip[[#This Row],[Datum]],21),"00")</f>
        <v>24-08</v>
      </c>
      <c r="L4083" s="101">
        <f>MONTH(jaar_zip[[#This Row],[Datum]])</f>
        <v>2</v>
      </c>
      <c r="M4083" s="101">
        <f>IF(ISNUMBER(jaar_zip[[#This Row],[etmaaltemperatuur]]),IF(jaar_zip[[#This Row],[etmaaltemperatuur]]&lt;stookgrens,stookgrens-jaar_zip[[#This Row],[etmaaltemperatuur]],0),"")</f>
        <v>11.4</v>
      </c>
      <c r="N4083" s="101">
        <f>IF(ISNUMBER(jaar_zip[[#This Row],[graaddagen]]),IF(OR(MONTH(jaar_zip[[#This Row],[Datum]])=1,MONTH(jaar_zip[[#This Row],[Datum]])=2,MONTH(jaar_zip[[#This Row],[Datum]])=11,MONTH(jaar_zip[[#This Row],[Datum]])=12),1.1,IF(OR(MONTH(jaar_zip[[#This Row],[Datum]])=3,MONTH(jaar_zip[[#This Row],[Datum]])=10),1,0.8))*jaar_zip[[#This Row],[graaddagen]],"")</f>
        <v>12.540000000000001</v>
      </c>
      <c r="O4083" s="101">
        <f>IF(ISNUMBER(jaar_zip[[#This Row],[etmaaltemperatuur]]),IF(jaar_zip[[#This Row],[etmaaltemperatuur]]&gt;stookgrens,jaar_zip[[#This Row],[etmaaltemperatuur]]-stookgrens,0),"")</f>
        <v>0</v>
      </c>
    </row>
    <row r="4084" spans="1:15" x14ac:dyDescent="0.3">
      <c r="A4084">
        <v>391</v>
      </c>
      <c r="B4084">
        <v>20240226</v>
      </c>
      <c r="C4084">
        <v>4.3</v>
      </c>
      <c r="D4084">
        <v>5.3</v>
      </c>
      <c r="E4084">
        <v>122</v>
      </c>
      <c r="F4084">
        <v>13.4</v>
      </c>
      <c r="H4084">
        <v>87</v>
      </c>
      <c r="I4084" s="101" t="s">
        <v>45</v>
      </c>
      <c r="J4084" s="1">
        <f>DATEVALUE(RIGHT(jaar_zip[[#This Row],[YYYYMMDD]],2)&amp;"-"&amp;MID(jaar_zip[[#This Row],[YYYYMMDD]],5,2)&amp;"-"&amp;LEFT(jaar_zip[[#This Row],[YYYYMMDD]],4))</f>
        <v>45348</v>
      </c>
      <c r="K4084" s="101" t="str">
        <f>IF(AND(VALUE(MONTH(jaar_zip[[#This Row],[Datum]]))=1,VALUE(WEEKNUM(jaar_zip[[#This Row],[Datum]],21))&gt;51),RIGHT(YEAR(jaar_zip[[#This Row],[Datum]])-1,2),RIGHT(YEAR(jaar_zip[[#This Row],[Datum]]),2))&amp;"-"&amp; TEXT(WEEKNUM(jaar_zip[[#This Row],[Datum]],21),"00")</f>
        <v>24-09</v>
      </c>
      <c r="L4084" s="101">
        <f>MONTH(jaar_zip[[#This Row],[Datum]])</f>
        <v>2</v>
      </c>
      <c r="M4084" s="101">
        <f>IF(ISNUMBER(jaar_zip[[#This Row],[etmaaltemperatuur]]),IF(jaar_zip[[#This Row],[etmaaltemperatuur]]&lt;stookgrens,stookgrens-jaar_zip[[#This Row],[etmaaltemperatuur]],0),"")</f>
        <v>12.7</v>
      </c>
      <c r="N4084" s="101">
        <f>IF(ISNUMBER(jaar_zip[[#This Row],[graaddagen]]),IF(OR(MONTH(jaar_zip[[#This Row],[Datum]])=1,MONTH(jaar_zip[[#This Row],[Datum]])=2,MONTH(jaar_zip[[#This Row],[Datum]])=11,MONTH(jaar_zip[[#This Row],[Datum]])=12),1.1,IF(OR(MONTH(jaar_zip[[#This Row],[Datum]])=3,MONTH(jaar_zip[[#This Row],[Datum]])=10),1,0.8))*jaar_zip[[#This Row],[graaddagen]],"")</f>
        <v>13.97</v>
      </c>
      <c r="O4084" s="101">
        <f>IF(ISNUMBER(jaar_zip[[#This Row],[etmaaltemperatuur]]),IF(jaar_zip[[#This Row],[etmaaltemperatuur]]&gt;stookgrens,jaar_zip[[#This Row],[etmaaltemperatuur]]-stookgrens,0),"")</f>
        <v>0</v>
      </c>
    </row>
    <row r="4085" spans="1:15" x14ac:dyDescent="0.3">
      <c r="A4085">
        <v>391</v>
      </c>
      <c r="B4085">
        <v>20240227</v>
      </c>
      <c r="C4085">
        <v>2.2000000000000002</v>
      </c>
      <c r="D4085">
        <v>2.8</v>
      </c>
      <c r="E4085">
        <v>572</v>
      </c>
      <c r="F4085">
        <v>0</v>
      </c>
      <c r="H4085">
        <v>88</v>
      </c>
      <c r="I4085" s="101" t="s">
        <v>45</v>
      </c>
      <c r="J4085" s="1">
        <f>DATEVALUE(RIGHT(jaar_zip[[#This Row],[YYYYMMDD]],2)&amp;"-"&amp;MID(jaar_zip[[#This Row],[YYYYMMDD]],5,2)&amp;"-"&amp;LEFT(jaar_zip[[#This Row],[YYYYMMDD]],4))</f>
        <v>45349</v>
      </c>
      <c r="K4085" s="101" t="str">
        <f>IF(AND(VALUE(MONTH(jaar_zip[[#This Row],[Datum]]))=1,VALUE(WEEKNUM(jaar_zip[[#This Row],[Datum]],21))&gt;51),RIGHT(YEAR(jaar_zip[[#This Row],[Datum]])-1,2),RIGHT(YEAR(jaar_zip[[#This Row],[Datum]]),2))&amp;"-"&amp; TEXT(WEEKNUM(jaar_zip[[#This Row],[Datum]],21),"00")</f>
        <v>24-09</v>
      </c>
      <c r="L4085" s="101">
        <f>MONTH(jaar_zip[[#This Row],[Datum]])</f>
        <v>2</v>
      </c>
      <c r="M4085" s="101">
        <f>IF(ISNUMBER(jaar_zip[[#This Row],[etmaaltemperatuur]]),IF(jaar_zip[[#This Row],[etmaaltemperatuur]]&lt;stookgrens,stookgrens-jaar_zip[[#This Row],[etmaaltemperatuur]],0),"")</f>
        <v>15.2</v>
      </c>
      <c r="N4085" s="101">
        <f>IF(ISNUMBER(jaar_zip[[#This Row],[graaddagen]]),IF(OR(MONTH(jaar_zip[[#This Row],[Datum]])=1,MONTH(jaar_zip[[#This Row],[Datum]])=2,MONTH(jaar_zip[[#This Row],[Datum]])=11,MONTH(jaar_zip[[#This Row],[Datum]])=12),1.1,IF(OR(MONTH(jaar_zip[[#This Row],[Datum]])=3,MONTH(jaar_zip[[#This Row],[Datum]])=10),1,0.8))*jaar_zip[[#This Row],[graaddagen]],"")</f>
        <v>16.72</v>
      </c>
      <c r="O4085" s="101">
        <f>IF(ISNUMBER(jaar_zip[[#This Row],[etmaaltemperatuur]]),IF(jaar_zip[[#This Row],[etmaaltemperatuur]]&gt;stookgrens,jaar_zip[[#This Row],[etmaaltemperatuur]]-stookgrens,0),"")</f>
        <v>0</v>
      </c>
    </row>
    <row r="4086" spans="1:15" x14ac:dyDescent="0.3">
      <c r="A4086">
        <v>391</v>
      </c>
      <c r="B4086">
        <v>20240228</v>
      </c>
      <c r="C4086">
        <v>1.8</v>
      </c>
      <c r="D4086">
        <v>4.0999999999999996</v>
      </c>
      <c r="E4086">
        <v>602</v>
      </c>
      <c r="F4086">
        <v>0</v>
      </c>
      <c r="H4086">
        <v>87</v>
      </c>
      <c r="I4086" s="101" t="s">
        <v>45</v>
      </c>
      <c r="J4086" s="1">
        <f>DATEVALUE(RIGHT(jaar_zip[[#This Row],[YYYYMMDD]],2)&amp;"-"&amp;MID(jaar_zip[[#This Row],[YYYYMMDD]],5,2)&amp;"-"&amp;LEFT(jaar_zip[[#This Row],[YYYYMMDD]],4))</f>
        <v>45350</v>
      </c>
      <c r="K4086" s="101" t="str">
        <f>IF(AND(VALUE(MONTH(jaar_zip[[#This Row],[Datum]]))=1,VALUE(WEEKNUM(jaar_zip[[#This Row],[Datum]],21))&gt;51),RIGHT(YEAR(jaar_zip[[#This Row],[Datum]])-1,2),RIGHT(YEAR(jaar_zip[[#This Row],[Datum]]),2))&amp;"-"&amp; TEXT(WEEKNUM(jaar_zip[[#This Row],[Datum]],21),"00")</f>
        <v>24-09</v>
      </c>
      <c r="L4086" s="101">
        <f>MONTH(jaar_zip[[#This Row],[Datum]])</f>
        <v>2</v>
      </c>
      <c r="M4086" s="101">
        <f>IF(ISNUMBER(jaar_zip[[#This Row],[etmaaltemperatuur]]),IF(jaar_zip[[#This Row],[etmaaltemperatuur]]&lt;stookgrens,stookgrens-jaar_zip[[#This Row],[etmaaltemperatuur]],0),"")</f>
        <v>13.9</v>
      </c>
      <c r="N4086" s="101">
        <f>IF(ISNUMBER(jaar_zip[[#This Row],[graaddagen]]),IF(OR(MONTH(jaar_zip[[#This Row],[Datum]])=1,MONTH(jaar_zip[[#This Row],[Datum]])=2,MONTH(jaar_zip[[#This Row],[Datum]])=11,MONTH(jaar_zip[[#This Row],[Datum]])=12),1.1,IF(OR(MONTH(jaar_zip[[#This Row],[Datum]])=3,MONTH(jaar_zip[[#This Row],[Datum]])=10),1,0.8))*jaar_zip[[#This Row],[graaddagen]],"")</f>
        <v>15.290000000000001</v>
      </c>
      <c r="O4086" s="101">
        <f>IF(ISNUMBER(jaar_zip[[#This Row],[etmaaltemperatuur]]),IF(jaar_zip[[#This Row],[etmaaltemperatuur]]&gt;stookgrens,jaar_zip[[#This Row],[etmaaltemperatuur]]-stookgrens,0),"")</f>
        <v>0</v>
      </c>
    </row>
    <row r="4087" spans="1:15" x14ac:dyDescent="0.3">
      <c r="A4087">
        <v>391</v>
      </c>
      <c r="B4087">
        <v>20240229</v>
      </c>
      <c r="C4087">
        <v>3.4</v>
      </c>
      <c r="D4087">
        <v>8.3000000000000007</v>
      </c>
      <c r="E4087">
        <v>365</v>
      </c>
      <c r="F4087">
        <v>0</v>
      </c>
      <c r="H4087">
        <v>70</v>
      </c>
      <c r="I4087" s="101" t="s">
        <v>45</v>
      </c>
      <c r="J4087" s="1">
        <f>DATEVALUE(RIGHT(jaar_zip[[#This Row],[YYYYMMDD]],2)&amp;"-"&amp;MID(jaar_zip[[#This Row],[YYYYMMDD]],5,2)&amp;"-"&amp;LEFT(jaar_zip[[#This Row],[YYYYMMDD]],4))</f>
        <v>45351</v>
      </c>
      <c r="K4087" s="101" t="str">
        <f>IF(AND(VALUE(MONTH(jaar_zip[[#This Row],[Datum]]))=1,VALUE(WEEKNUM(jaar_zip[[#This Row],[Datum]],21))&gt;51),RIGHT(YEAR(jaar_zip[[#This Row],[Datum]])-1,2),RIGHT(YEAR(jaar_zip[[#This Row],[Datum]]),2))&amp;"-"&amp; TEXT(WEEKNUM(jaar_zip[[#This Row],[Datum]],21),"00")</f>
        <v>24-09</v>
      </c>
      <c r="L4087" s="101">
        <f>MONTH(jaar_zip[[#This Row],[Datum]])</f>
        <v>2</v>
      </c>
      <c r="M4087" s="101">
        <f>IF(ISNUMBER(jaar_zip[[#This Row],[etmaaltemperatuur]]),IF(jaar_zip[[#This Row],[etmaaltemperatuur]]&lt;stookgrens,stookgrens-jaar_zip[[#This Row],[etmaaltemperatuur]],0),"")</f>
        <v>9.6999999999999993</v>
      </c>
      <c r="N4087" s="101">
        <f>IF(ISNUMBER(jaar_zip[[#This Row],[graaddagen]]),IF(OR(MONTH(jaar_zip[[#This Row],[Datum]])=1,MONTH(jaar_zip[[#This Row],[Datum]])=2,MONTH(jaar_zip[[#This Row],[Datum]])=11,MONTH(jaar_zip[[#This Row],[Datum]])=12),1.1,IF(OR(MONTH(jaar_zip[[#This Row],[Datum]])=3,MONTH(jaar_zip[[#This Row],[Datum]])=10),1,0.8))*jaar_zip[[#This Row],[graaddagen]],"")</f>
        <v>10.67</v>
      </c>
      <c r="O4087" s="101">
        <f>IF(ISNUMBER(jaar_zip[[#This Row],[etmaaltemperatuur]]),IF(jaar_zip[[#This Row],[etmaaltemperatuur]]&gt;stookgrens,jaar_zip[[#This Row],[etmaaltemperatuur]]-stookgrens,0),"")</f>
        <v>0</v>
      </c>
    </row>
    <row r="4088" spans="1:15" x14ac:dyDescent="0.3">
      <c r="A4088">
        <v>391</v>
      </c>
      <c r="B4088">
        <v>20240301</v>
      </c>
      <c r="C4088">
        <v>3.8</v>
      </c>
      <c r="D4088">
        <v>8.6999999999999993</v>
      </c>
      <c r="E4088">
        <v>838</v>
      </c>
      <c r="F4088">
        <v>0.1</v>
      </c>
      <c r="H4088">
        <v>67</v>
      </c>
      <c r="I4088" s="101" t="s">
        <v>45</v>
      </c>
      <c r="J4088" s="1">
        <f>DATEVALUE(RIGHT(jaar_zip[[#This Row],[YYYYMMDD]],2)&amp;"-"&amp;MID(jaar_zip[[#This Row],[YYYYMMDD]],5,2)&amp;"-"&amp;LEFT(jaar_zip[[#This Row],[YYYYMMDD]],4))</f>
        <v>45352</v>
      </c>
      <c r="K4088" s="101" t="str">
        <f>IF(AND(VALUE(MONTH(jaar_zip[[#This Row],[Datum]]))=1,VALUE(WEEKNUM(jaar_zip[[#This Row],[Datum]],21))&gt;51),RIGHT(YEAR(jaar_zip[[#This Row],[Datum]])-1,2),RIGHT(YEAR(jaar_zip[[#This Row],[Datum]]),2))&amp;"-"&amp; TEXT(WEEKNUM(jaar_zip[[#This Row],[Datum]],21),"00")</f>
        <v>24-09</v>
      </c>
      <c r="L4088" s="101">
        <f>MONTH(jaar_zip[[#This Row],[Datum]])</f>
        <v>3</v>
      </c>
      <c r="M4088" s="101">
        <f>IF(ISNUMBER(jaar_zip[[#This Row],[etmaaltemperatuur]]),IF(jaar_zip[[#This Row],[etmaaltemperatuur]]&lt;stookgrens,stookgrens-jaar_zip[[#This Row],[etmaaltemperatuur]],0),"")</f>
        <v>9.3000000000000007</v>
      </c>
      <c r="N4088" s="101">
        <f>IF(ISNUMBER(jaar_zip[[#This Row],[graaddagen]]),IF(OR(MONTH(jaar_zip[[#This Row],[Datum]])=1,MONTH(jaar_zip[[#This Row],[Datum]])=2,MONTH(jaar_zip[[#This Row],[Datum]])=11,MONTH(jaar_zip[[#This Row],[Datum]])=12),1.1,IF(OR(MONTH(jaar_zip[[#This Row],[Datum]])=3,MONTH(jaar_zip[[#This Row],[Datum]])=10),1,0.8))*jaar_zip[[#This Row],[graaddagen]],"")</f>
        <v>9.3000000000000007</v>
      </c>
      <c r="O4088" s="101">
        <f>IF(ISNUMBER(jaar_zip[[#This Row],[etmaaltemperatuur]]),IF(jaar_zip[[#This Row],[etmaaltemperatuur]]&gt;stookgrens,jaar_zip[[#This Row],[etmaaltemperatuur]]-stookgrens,0),"")</f>
        <v>0</v>
      </c>
    </row>
    <row r="4089" spans="1:15" x14ac:dyDescent="0.3">
      <c r="A4089">
        <v>391</v>
      </c>
      <c r="B4089">
        <v>20240302</v>
      </c>
      <c r="C4089">
        <v>3.5</v>
      </c>
      <c r="D4089">
        <v>10.6</v>
      </c>
      <c r="E4089">
        <v>945</v>
      </c>
      <c r="F4089">
        <v>0</v>
      </c>
      <c r="H4089">
        <v>62</v>
      </c>
      <c r="I4089" s="101" t="s">
        <v>45</v>
      </c>
      <c r="J4089" s="1">
        <f>DATEVALUE(RIGHT(jaar_zip[[#This Row],[YYYYMMDD]],2)&amp;"-"&amp;MID(jaar_zip[[#This Row],[YYYYMMDD]],5,2)&amp;"-"&amp;LEFT(jaar_zip[[#This Row],[YYYYMMDD]],4))</f>
        <v>45353</v>
      </c>
      <c r="K4089" s="101" t="str">
        <f>IF(AND(VALUE(MONTH(jaar_zip[[#This Row],[Datum]]))=1,VALUE(WEEKNUM(jaar_zip[[#This Row],[Datum]],21))&gt;51),RIGHT(YEAR(jaar_zip[[#This Row],[Datum]])-1,2),RIGHT(YEAR(jaar_zip[[#This Row],[Datum]]),2))&amp;"-"&amp; TEXT(WEEKNUM(jaar_zip[[#This Row],[Datum]],21),"00")</f>
        <v>24-09</v>
      </c>
      <c r="L4089" s="101">
        <f>MONTH(jaar_zip[[#This Row],[Datum]])</f>
        <v>3</v>
      </c>
      <c r="M4089" s="101">
        <f>IF(ISNUMBER(jaar_zip[[#This Row],[etmaaltemperatuur]]),IF(jaar_zip[[#This Row],[etmaaltemperatuur]]&lt;stookgrens,stookgrens-jaar_zip[[#This Row],[etmaaltemperatuur]],0),"")</f>
        <v>7.4</v>
      </c>
      <c r="N4089" s="101">
        <f>IF(ISNUMBER(jaar_zip[[#This Row],[graaddagen]]),IF(OR(MONTH(jaar_zip[[#This Row],[Datum]])=1,MONTH(jaar_zip[[#This Row],[Datum]])=2,MONTH(jaar_zip[[#This Row],[Datum]])=11,MONTH(jaar_zip[[#This Row],[Datum]])=12),1.1,IF(OR(MONTH(jaar_zip[[#This Row],[Datum]])=3,MONTH(jaar_zip[[#This Row],[Datum]])=10),1,0.8))*jaar_zip[[#This Row],[graaddagen]],"")</f>
        <v>7.4</v>
      </c>
      <c r="O4089" s="101">
        <f>IF(ISNUMBER(jaar_zip[[#This Row],[etmaaltemperatuur]]),IF(jaar_zip[[#This Row],[etmaaltemperatuur]]&gt;stookgrens,jaar_zip[[#This Row],[etmaaltemperatuur]]-stookgrens,0),"")</f>
        <v>0</v>
      </c>
    </row>
    <row r="4090" spans="1:15" x14ac:dyDescent="0.3">
      <c r="A4090">
        <v>391</v>
      </c>
      <c r="B4090">
        <v>20240303</v>
      </c>
      <c r="C4090">
        <v>2.4</v>
      </c>
      <c r="D4090">
        <v>11.5</v>
      </c>
      <c r="E4090">
        <v>962</v>
      </c>
      <c r="F4090">
        <v>-0.1</v>
      </c>
      <c r="H4090">
        <v>69</v>
      </c>
      <c r="I4090" s="101" t="s">
        <v>45</v>
      </c>
      <c r="J4090" s="1">
        <f>DATEVALUE(RIGHT(jaar_zip[[#This Row],[YYYYMMDD]],2)&amp;"-"&amp;MID(jaar_zip[[#This Row],[YYYYMMDD]],5,2)&amp;"-"&amp;LEFT(jaar_zip[[#This Row],[YYYYMMDD]],4))</f>
        <v>45354</v>
      </c>
      <c r="K4090" s="101" t="str">
        <f>IF(AND(VALUE(MONTH(jaar_zip[[#This Row],[Datum]]))=1,VALUE(WEEKNUM(jaar_zip[[#This Row],[Datum]],21))&gt;51),RIGHT(YEAR(jaar_zip[[#This Row],[Datum]])-1,2),RIGHT(YEAR(jaar_zip[[#This Row],[Datum]]),2))&amp;"-"&amp; TEXT(WEEKNUM(jaar_zip[[#This Row],[Datum]],21),"00")</f>
        <v>24-09</v>
      </c>
      <c r="L4090" s="101">
        <f>MONTH(jaar_zip[[#This Row],[Datum]])</f>
        <v>3</v>
      </c>
      <c r="M4090" s="101">
        <f>IF(ISNUMBER(jaar_zip[[#This Row],[etmaaltemperatuur]]),IF(jaar_zip[[#This Row],[etmaaltemperatuur]]&lt;stookgrens,stookgrens-jaar_zip[[#This Row],[etmaaltemperatuur]],0),"")</f>
        <v>6.5</v>
      </c>
      <c r="N4090" s="101">
        <f>IF(ISNUMBER(jaar_zip[[#This Row],[graaddagen]]),IF(OR(MONTH(jaar_zip[[#This Row],[Datum]])=1,MONTH(jaar_zip[[#This Row],[Datum]])=2,MONTH(jaar_zip[[#This Row],[Datum]])=11,MONTH(jaar_zip[[#This Row],[Datum]])=12),1.1,IF(OR(MONTH(jaar_zip[[#This Row],[Datum]])=3,MONTH(jaar_zip[[#This Row],[Datum]])=10),1,0.8))*jaar_zip[[#This Row],[graaddagen]],"")</f>
        <v>6.5</v>
      </c>
      <c r="O4090" s="101">
        <f>IF(ISNUMBER(jaar_zip[[#This Row],[etmaaltemperatuur]]),IF(jaar_zip[[#This Row],[etmaaltemperatuur]]&gt;stookgrens,jaar_zip[[#This Row],[etmaaltemperatuur]]-stookgrens,0),"")</f>
        <v>0</v>
      </c>
    </row>
    <row r="4091" spans="1:15" x14ac:dyDescent="0.3">
      <c r="A4091">
        <v>391</v>
      </c>
      <c r="B4091">
        <v>20240304</v>
      </c>
      <c r="C4091">
        <v>1.8</v>
      </c>
      <c r="D4091">
        <v>8.1999999999999993</v>
      </c>
      <c r="E4091">
        <v>637</v>
      </c>
      <c r="F4091">
        <v>0</v>
      </c>
      <c r="H4091">
        <v>79</v>
      </c>
      <c r="I4091" s="101" t="s">
        <v>45</v>
      </c>
      <c r="J4091" s="1">
        <f>DATEVALUE(RIGHT(jaar_zip[[#This Row],[YYYYMMDD]],2)&amp;"-"&amp;MID(jaar_zip[[#This Row],[YYYYMMDD]],5,2)&amp;"-"&amp;LEFT(jaar_zip[[#This Row],[YYYYMMDD]],4))</f>
        <v>45355</v>
      </c>
      <c r="K4091" s="101" t="str">
        <f>IF(AND(VALUE(MONTH(jaar_zip[[#This Row],[Datum]]))=1,VALUE(WEEKNUM(jaar_zip[[#This Row],[Datum]],21))&gt;51),RIGHT(YEAR(jaar_zip[[#This Row],[Datum]])-1,2),RIGHT(YEAR(jaar_zip[[#This Row],[Datum]]),2))&amp;"-"&amp; TEXT(WEEKNUM(jaar_zip[[#This Row],[Datum]],21),"00")</f>
        <v>24-10</v>
      </c>
      <c r="L4091" s="101">
        <f>MONTH(jaar_zip[[#This Row],[Datum]])</f>
        <v>3</v>
      </c>
      <c r="M4091" s="101">
        <f>IF(ISNUMBER(jaar_zip[[#This Row],[etmaaltemperatuur]]),IF(jaar_zip[[#This Row],[etmaaltemperatuur]]&lt;stookgrens,stookgrens-jaar_zip[[#This Row],[etmaaltemperatuur]],0),"")</f>
        <v>9.8000000000000007</v>
      </c>
      <c r="N4091" s="101">
        <f>IF(ISNUMBER(jaar_zip[[#This Row],[graaddagen]]),IF(OR(MONTH(jaar_zip[[#This Row],[Datum]])=1,MONTH(jaar_zip[[#This Row],[Datum]])=2,MONTH(jaar_zip[[#This Row],[Datum]])=11,MONTH(jaar_zip[[#This Row],[Datum]])=12),1.1,IF(OR(MONTH(jaar_zip[[#This Row],[Datum]])=3,MONTH(jaar_zip[[#This Row],[Datum]])=10),1,0.8))*jaar_zip[[#This Row],[graaddagen]],"")</f>
        <v>9.8000000000000007</v>
      </c>
      <c r="O4091" s="101">
        <f>IF(ISNUMBER(jaar_zip[[#This Row],[etmaaltemperatuur]]),IF(jaar_zip[[#This Row],[etmaaltemperatuur]]&gt;stookgrens,jaar_zip[[#This Row],[etmaaltemperatuur]]-stookgrens,0),"")</f>
        <v>0</v>
      </c>
    </row>
    <row r="4092" spans="1:15" x14ac:dyDescent="0.3">
      <c r="A4092">
        <v>391</v>
      </c>
      <c r="B4092">
        <v>20240305</v>
      </c>
      <c r="C4092">
        <v>0.8</v>
      </c>
      <c r="D4092">
        <v>6.5</v>
      </c>
      <c r="E4092">
        <v>228</v>
      </c>
      <c r="F4092">
        <v>0.9</v>
      </c>
      <c r="H4092">
        <v>89</v>
      </c>
      <c r="I4092" s="101" t="s">
        <v>45</v>
      </c>
      <c r="J4092" s="1">
        <f>DATEVALUE(RIGHT(jaar_zip[[#This Row],[YYYYMMDD]],2)&amp;"-"&amp;MID(jaar_zip[[#This Row],[YYYYMMDD]],5,2)&amp;"-"&amp;LEFT(jaar_zip[[#This Row],[YYYYMMDD]],4))</f>
        <v>45356</v>
      </c>
      <c r="K4092" s="101" t="str">
        <f>IF(AND(VALUE(MONTH(jaar_zip[[#This Row],[Datum]]))=1,VALUE(WEEKNUM(jaar_zip[[#This Row],[Datum]],21))&gt;51),RIGHT(YEAR(jaar_zip[[#This Row],[Datum]])-1,2),RIGHT(YEAR(jaar_zip[[#This Row],[Datum]]),2))&amp;"-"&amp; TEXT(WEEKNUM(jaar_zip[[#This Row],[Datum]],21),"00")</f>
        <v>24-10</v>
      </c>
      <c r="L4092" s="101">
        <f>MONTH(jaar_zip[[#This Row],[Datum]])</f>
        <v>3</v>
      </c>
      <c r="M4092" s="101">
        <f>IF(ISNUMBER(jaar_zip[[#This Row],[etmaaltemperatuur]]),IF(jaar_zip[[#This Row],[etmaaltemperatuur]]&lt;stookgrens,stookgrens-jaar_zip[[#This Row],[etmaaltemperatuur]],0),"")</f>
        <v>11.5</v>
      </c>
      <c r="N4092" s="101">
        <f>IF(ISNUMBER(jaar_zip[[#This Row],[graaddagen]]),IF(OR(MONTH(jaar_zip[[#This Row],[Datum]])=1,MONTH(jaar_zip[[#This Row],[Datum]])=2,MONTH(jaar_zip[[#This Row],[Datum]])=11,MONTH(jaar_zip[[#This Row],[Datum]])=12),1.1,IF(OR(MONTH(jaar_zip[[#This Row],[Datum]])=3,MONTH(jaar_zip[[#This Row],[Datum]])=10),1,0.8))*jaar_zip[[#This Row],[graaddagen]],"")</f>
        <v>11.5</v>
      </c>
      <c r="O4092" s="101">
        <f>IF(ISNUMBER(jaar_zip[[#This Row],[etmaaltemperatuur]]),IF(jaar_zip[[#This Row],[etmaaltemperatuur]]&gt;stookgrens,jaar_zip[[#This Row],[etmaaltemperatuur]]-stookgrens,0),"")</f>
        <v>0</v>
      </c>
    </row>
    <row r="4093" spans="1:15" x14ac:dyDescent="0.3">
      <c r="A4093">
        <v>391</v>
      </c>
      <c r="B4093">
        <v>20240306</v>
      </c>
      <c r="C4093">
        <v>1.1000000000000001</v>
      </c>
      <c r="D4093">
        <v>6.2</v>
      </c>
      <c r="E4093">
        <v>1125</v>
      </c>
      <c r="F4093">
        <v>0</v>
      </c>
      <c r="H4093">
        <v>83</v>
      </c>
      <c r="I4093" s="101" t="s">
        <v>45</v>
      </c>
      <c r="J4093" s="1">
        <f>DATEVALUE(RIGHT(jaar_zip[[#This Row],[YYYYMMDD]],2)&amp;"-"&amp;MID(jaar_zip[[#This Row],[YYYYMMDD]],5,2)&amp;"-"&amp;LEFT(jaar_zip[[#This Row],[YYYYMMDD]],4))</f>
        <v>45357</v>
      </c>
      <c r="K4093" s="101" t="str">
        <f>IF(AND(VALUE(MONTH(jaar_zip[[#This Row],[Datum]]))=1,VALUE(WEEKNUM(jaar_zip[[#This Row],[Datum]],21))&gt;51),RIGHT(YEAR(jaar_zip[[#This Row],[Datum]])-1,2),RIGHT(YEAR(jaar_zip[[#This Row],[Datum]]),2))&amp;"-"&amp; TEXT(WEEKNUM(jaar_zip[[#This Row],[Datum]],21),"00")</f>
        <v>24-10</v>
      </c>
      <c r="L4093" s="101">
        <f>MONTH(jaar_zip[[#This Row],[Datum]])</f>
        <v>3</v>
      </c>
      <c r="M4093" s="101">
        <f>IF(ISNUMBER(jaar_zip[[#This Row],[etmaaltemperatuur]]),IF(jaar_zip[[#This Row],[etmaaltemperatuur]]&lt;stookgrens,stookgrens-jaar_zip[[#This Row],[etmaaltemperatuur]],0),"")</f>
        <v>11.8</v>
      </c>
      <c r="N4093" s="101">
        <f>IF(ISNUMBER(jaar_zip[[#This Row],[graaddagen]]),IF(OR(MONTH(jaar_zip[[#This Row],[Datum]])=1,MONTH(jaar_zip[[#This Row],[Datum]])=2,MONTH(jaar_zip[[#This Row],[Datum]])=11,MONTH(jaar_zip[[#This Row],[Datum]])=12),1.1,IF(OR(MONTH(jaar_zip[[#This Row],[Datum]])=3,MONTH(jaar_zip[[#This Row],[Datum]])=10),1,0.8))*jaar_zip[[#This Row],[graaddagen]],"")</f>
        <v>11.8</v>
      </c>
      <c r="O4093" s="101">
        <f>IF(ISNUMBER(jaar_zip[[#This Row],[etmaaltemperatuur]]),IF(jaar_zip[[#This Row],[etmaaltemperatuur]]&gt;stookgrens,jaar_zip[[#This Row],[etmaaltemperatuur]]-stookgrens,0),"")</f>
        <v>0</v>
      </c>
    </row>
    <row r="4094" spans="1:15" x14ac:dyDescent="0.3">
      <c r="A4094">
        <v>391</v>
      </c>
      <c r="B4094">
        <v>20240307</v>
      </c>
      <c r="C4094">
        <v>3.5</v>
      </c>
      <c r="D4094">
        <v>5.7</v>
      </c>
      <c r="E4094">
        <v>1006</v>
      </c>
      <c r="F4094">
        <v>0</v>
      </c>
      <c r="H4094">
        <v>76</v>
      </c>
      <c r="I4094" s="101" t="s">
        <v>45</v>
      </c>
      <c r="J4094" s="1">
        <f>DATEVALUE(RIGHT(jaar_zip[[#This Row],[YYYYMMDD]],2)&amp;"-"&amp;MID(jaar_zip[[#This Row],[YYYYMMDD]],5,2)&amp;"-"&amp;LEFT(jaar_zip[[#This Row],[YYYYMMDD]],4))</f>
        <v>45358</v>
      </c>
      <c r="K4094" s="101" t="str">
        <f>IF(AND(VALUE(MONTH(jaar_zip[[#This Row],[Datum]]))=1,VALUE(WEEKNUM(jaar_zip[[#This Row],[Datum]],21))&gt;51),RIGHT(YEAR(jaar_zip[[#This Row],[Datum]])-1,2),RIGHT(YEAR(jaar_zip[[#This Row],[Datum]]),2))&amp;"-"&amp; TEXT(WEEKNUM(jaar_zip[[#This Row],[Datum]],21),"00")</f>
        <v>24-10</v>
      </c>
      <c r="L4094" s="101">
        <f>MONTH(jaar_zip[[#This Row],[Datum]])</f>
        <v>3</v>
      </c>
      <c r="M4094" s="101">
        <f>IF(ISNUMBER(jaar_zip[[#This Row],[etmaaltemperatuur]]),IF(jaar_zip[[#This Row],[etmaaltemperatuur]]&lt;stookgrens,stookgrens-jaar_zip[[#This Row],[etmaaltemperatuur]],0),"")</f>
        <v>12.3</v>
      </c>
      <c r="N4094" s="101">
        <f>IF(ISNUMBER(jaar_zip[[#This Row],[graaddagen]]),IF(OR(MONTH(jaar_zip[[#This Row],[Datum]])=1,MONTH(jaar_zip[[#This Row],[Datum]])=2,MONTH(jaar_zip[[#This Row],[Datum]])=11,MONTH(jaar_zip[[#This Row],[Datum]])=12),1.1,IF(OR(MONTH(jaar_zip[[#This Row],[Datum]])=3,MONTH(jaar_zip[[#This Row],[Datum]])=10),1,0.8))*jaar_zip[[#This Row],[graaddagen]],"")</f>
        <v>12.3</v>
      </c>
      <c r="O4094" s="101">
        <f>IF(ISNUMBER(jaar_zip[[#This Row],[etmaaltemperatuur]]),IF(jaar_zip[[#This Row],[etmaaltemperatuur]]&gt;stookgrens,jaar_zip[[#This Row],[etmaaltemperatuur]]-stookgrens,0),"")</f>
        <v>0</v>
      </c>
    </row>
    <row r="4095" spans="1:15" x14ac:dyDescent="0.3">
      <c r="A4095">
        <v>391</v>
      </c>
      <c r="B4095">
        <v>20240308</v>
      </c>
      <c r="C4095">
        <v>4</v>
      </c>
      <c r="D4095">
        <v>6</v>
      </c>
      <c r="E4095">
        <v>1358</v>
      </c>
      <c r="F4095">
        <v>0</v>
      </c>
      <c r="H4095">
        <v>63</v>
      </c>
      <c r="I4095" s="101" t="s">
        <v>45</v>
      </c>
      <c r="J4095" s="1">
        <f>DATEVALUE(RIGHT(jaar_zip[[#This Row],[YYYYMMDD]],2)&amp;"-"&amp;MID(jaar_zip[[#This Row],[YYYYMMDD]],5,2)&amp;"-"&amp;LEFT(jaar_zip[[#This Row],[YYYYMMDD]],4))</f>
        <v>45359</v>
      </c>
      <c r="K4095" s="101" t="str">
        <f>IF(AND(VALUE(MONTH(jaar_zip[[#This Row],[Datum]]))=1,VALUE(WEEKNUM(jaar_zip[[#This Row],[Datum]],21))&gt;51),RIGHT(YEAR(jaar_zip[[#This Row],[Datum]])-1,2),RIGHT(YEAR(jaar_zip[[#This Row],[Datum]]),2))&amp;"-"&amp; TEXT(WEEKNUM(jaar_zip[[#This Row],[Datum]],21),"00")</f>
        <v>24-10</v>
      </c>
      <c r="L4095" s="101">
        <f>MONTH(jaar_zip[[#This Row],[Datum]])</f>
        <v>3</v>
      </c>
      <c r="M4095" s="101">
        <f>IF(ISNUMBER(jaar_zip[[#This Row],[etmaaltemperatuur]]),IF(jaar_zip[[#This Row],[etmaaltemperatuur]]&lt;stookgrens,stookgrens-jaar_zip[[#This Row],[etmaaltemperatuur]],0),"")</f>
        <v>12</v>
      </c>
      <c r="N4095" s="101">
        <f>IF(ISNUMBER(jaar_zip[[#This Row],[graaddagen]]),IF(OR(MONTH(jaar_zip[[#This Row],[Datum]])=1,MONTH(jaar_zip[[#This Row],[Datum]])=2,MONTH(jaar_zip[[#This Row],[Datum]])=11,MONTH(jaar_zip[[#This Row],[Datum]])=12),1.1,IF(OR(MONTH(jaar_zip[[#This Row],[Datum]])=3,MONTH(jaar_zip[[#This Row],[Datum]])=10),1,0.8))*jaar_zip[[#This Row],[graaddagen]],"")</f>
        <v>12</v>
      </c>
      <c r="O4095" s="101">
        <f>IF(ISNUMBER(jaar_zip[[#This Row],[etmaaltemperatuur]]),IF(jaar_zip[[#This Row],[etmaaltemperatuur]]&gt;stookgrens,jaar_zip[[#This Row],[etmaaltemperatuur]]-stookgrens,0),"")</f>
        <v>0</v>
      </c>
    </row>
    <row r="4096" spans="1:15" x14ac:dyDescent="0.3">
      <c r="A4096">
        <v>391</v>
      </c>
      <c r="B4096">
        <v>20240309</v>
      </c>
      <c r="C4096">
        <v>3.6</v>
      </c>
      <c r="D4096">
        <v>9.1</v>
      </c>
      <c r="E4096">
        <v>1091</v>
      </c>
      <c r="F4096">
        <v>0</v>
      </c>
      <c r="H4096">
        <v>61</v>
      </c>
      <c r="I4096" s="101" t="s">
        <v>45</v>
      </c>
      <c r="J4096" s="1">
        <f>DATEVALUE(RIGHT(jaar_zip[[#This Row],[YYYYMMDD]],2)&amp;"-"&amp;MID(jaar_zip[[#This Row],[YYYYMMDD]],5,2)&amp;"-"&amp;LEFT(jaar_zip[[#This Row],[YYYYMMDD]],4))</f>
        <v>45360</v>
      </c>
      <c r="K4096" s="101" t="str">
        <f>IF(AND(VALUE(MONTH(jaar_zip[[#This Row],[Datum]]))=1,VALUE(WEEKNUM(jaar_zip[[#This Row],[Datum]],21))&gt;51),RIGHT(YEAR(jaar_zip[[#This Row],[Datum]])-1,2),RIGHT(YEAR(jaar_zip[[#This Row],[Datum]]),2))&amp;"-"&amp; TEXT(WEEKNUM(jaar_zip[[#This Row],[Datum]],21),"00")</f>
        <v>24-10</v>
      </c>
      <c r="L4096" s="101">
        <f>MONTH(jaar_zip[[#This Row],[Datum]])</f>
        <v>3</v>
      </c>
      <c r="M4096" s="101">
        <f>IF(ISNUMBER(jaar_zip[[#This Row],[etmaaltemperatuur]]),IF(jaar_zip[[#This Row],[etmaaltemperatuur]]&lt;stookgrens,stookgrens-jaar_zip[[#This Row],[etmaaltemperatuur]],0),"")</f>
        <v>8.9</v>
      </c>
      <c r="N4096" s="101">
        <f>IF(ISNUMBER(jaar_zip[[#This Row],[graaddagen]]),IF(OR(MONTH(jaar_zip[[#This Row],[Datum]])=1,MONTH(jaar_zip[[#This Row],[Datum]])=2,MONTH(jaar_zip[[#This Row],[Datum]])=11,MONTH(jaar_zip[[#This Row],[Datum]])=12),1.1,IF(OR(MONTH(jaar_zip[[#This Row],[Datum]])=3,MONTH(jaar_zip[[#This Row],[Datum]])=10),1,0.8))*jaar_zip[[#This Row],[graaddagen]],"")</f>
        <v>8.9</v>
      </c>
      <c r="O4096" s="101">
        <f>IF(ISNUMBER(jaar_zip[[#This Row],[etmaaltemperatuur]]),IF(jaar_zip[[#This Row],[etmaaltemperatuur]]&gt;stookgrens,jaar_zip[[#This Row],[etmaaltemperatuur]]-stookgrens,0),"")</f>
        <v>0</v>
      </c>
    </row>
    <row r="4097" spans="1:15" x14ac:dyDescent="0.3">
      <c r="A4097">
        <v>391</v>
      </c>
      <c r="B4097">
        <v>20240310</v>
      </c>
      <c r="C4097">
        <v>3.1</v>
      </c>
      <c r="D4097">
        <v>9.9</v>
      </c>
      <c r="E4097">
        <v>983</v>
      </c>
      <c r="F4097">
        <v>0</v>
      </c>
      <c r="H4097">
        <v>66</v>
      </c>
      <c r="I4097" s="101" t="s">
        <v>45</v>
      </c>
      <c r="J4097" s="1">
        <f>DATEVALUE(RIGHT(jaar_zip[[#This Row],[YYYYMMDD]],2)&amp;"-"&amp;MID(jaar_zip[[#This Row],[YYYYMMDD]],5,2)&amp;"-"&amp;LEFT(jaar_zip[[#This Row],[YYYYMMDD]],4))</f>
        <v>45361</v>
      </c>
      <c r="K4097" s="101" t="str">
        <f>IF(AND(VALUE(MONTH(jaar_zip[[#This Row],[Datum]]))=1,VALUE(WEEKNUM(jaar_zip[[#This Row],[Datum]],21))&gt;51),RIGHT(YEAR(jaar_zip[[#This Row],[Datum]])-1,2),RIGHT(YEAR(jaar_zip[[#This Row],[Datum]]),2))&amp;"-"&amp; TEXT(WEEKNUM(jaar_zip[[#This Row],[Datum]],21),"00")</f>
        <v>24-10</v>
      </c>
      <c r="L4097" s="101">
        <f>MONTH(jaar_zip[[#This Row],[Datum]])</f>
        <v>3</v>
      </c>
      <c r="M4097" s="101">
        <f>IF(ISNUMBER(jaar_zip[[#This Row],[etmaaltemperatuur]]),IF(jaar_zip[[#This Row],[etmaaltemperatuur]]&lt;stookgrens,stookgrens-jaar_zip[[#This Row],[etmaaltemperatuur]],0),"")</f>
        <v>8.1</v>
      </c>
      <c r="N4097" s="101">
        <f>IF(ISNUMBER(jaar_zip[[#This Row],[graaddagen]]),IF(OR(MONTH(jaar_zip[[#This Row],[Datum]])=1,MONTH(jaar_zip[[#This Row],[Datum]])=2,MONTH(jaar_zip[[#This Row],[Datum]])=11,MONTH(jaar_zip[[#This Row],[Datum]])=12),1.1,IF(OR(MONTH(jaar_zip[[#This Row],[Datum]])=3,MONTH(jaar_zip[[#This Row],[Datum]])=10),1,0.8))*jaar_zip[[#This Row],[graaddagen]],"")</f>
        <v>8.1</v>
      </c>
      <c r="O4097" s="101">
        <f>IF(ISNUMBER(jaar_zip[[#This Row],[etmaaltemperatuur]]),IF(jaar_zip[[#This Row],[etmaaltemperatuur]]&gt;stookgrens,jaar_zip[[#This Row],[etmaaltemperatuur]]-stookgrens,0),"")</f>
        <v>0</v>
      </c>
    </row>
    <row r="4098" spans="1:15" x14ac:dyDescent="0.3">
      <c r="A4098">
        <v>391</v>
      </c>
      <c r="B4098">
        <v>20240311</v>
      </c>
      <c r="C4098">
        <v>1.1000000000000001</v>
      </c>
      <c r="D4098">
        <v>7.5</v>
      </c>
      <c r="E4098">
        <v>190</v>
      </c>
      <c r="F4098">
        <v>26.3</v>
      </c>
      <c r="H4098">
        <v>94</v>
      </c>
      <c r="I4098" s="101" t="s">
        <v>45</v>
      </c>
      <c r="J4098" s="1">
        <f>DATEVALUE(RIGHT(jaar_zip[[#This Row],[YYYYMMDD]],2)&amp;"-"&amp;MID(jaar_zip[[#This Row],[YYYYMMDD]],5,2)&amp;"-"&amp;LEFT(jaar_zip[[#This Row],[YYYYMMDD]],4))</f>
        <v>45362</v>
      </c>
      <c r="K4098" s="101" t="str">
        <f>IF(AND(VALUE(MONTH(jaar_zip[[#This Row],[Datum]]))=1,VALUE(WEEKNUM(jaar_zip[[#This Row],[Datum]],21))&gt;51),RIGHT(YEAR(jaar_zip[[#This Row],[Datum]])-1,2),RIGHT(YEAR(jaar_zip[[#This Row],[Datum]]),2))&amp;"-"&amp; TEXT(WEEKNUM(jaar_zip[[#This Row],[Datum]],21),"00")</f>
        <v>24-11</v>
      </c>
      <c r="L4098" s="101">
        <f>MONTH(jaar_zip[[#This Row],[Datum]])</f>
        <v>3</v>
      </c>
      <c r="M4098" s="101">
        <f>IF(ISNUMBER(jaar_zip[[#This Row],[etmaaltemperatuur]]),IF(jaar_zip[[#This Row],[etmaaltemperatuur]]&lt;stookgrens,stookgrens-jaar_zip[[#This Row],[etmaaltemperatuur]],0),"")</f>
        <v>10.5</v>
      </c>
      <c r="N4098" s="101">
        <f>IF(ISNUMBER(jaar_zip[[#This Row],[graaddagen]]),IF(OR(MONTH(jaar_zip[[#This Row],[Datum]])=1,MONTH(jaar_zip[[#This Row],[Datum]])=2,MONTH(jaar_zip[[#This Row],[Datum]])=11,MONTH(jaar_zip[[#This Row],[Datum]])=12),1.1,IF(OR(MONTH(jaar_zip[[#This Row],[Datum]])=3,MONTH(jaar_zip[[#This Row],[Datum]])=10),1,0.8))*jaar_zip[[#This Row],[graaddagen]],"")</f>
        <v>10.5</v>
      </c>
      <c r="O4098" s="101">
        <f>IF(ISNUMBER(jaar_zip[[#This Row],[etmaaltemperatuur]]),IF(jaar_zip[[#This Row],[etmaaltemperatuur]]&gt;stookgrens,jaar_zip[[#This Row],[etmaaltemperatuur]]-stookgrens,0),"")</f>
        <v>0</v>
      </c>
    </row>
    <row r="4099" spans="1:15" x14ac:dyDescent="0.3">
      <c r="A4099">
        <v>391</v>
      </c>
      <c r="B4099">
        <v>20240312</v>
      </c>
      <c r="C4099">
        <v>2.5</v>
      </c>
      <c r="D4099">
        <v>8</v>
      </c>
      <c r="E4099">
        <v>353</v>
      </c>
      <c r="F4099">
        <v>2.9</v>
      </c>
      <c r="H4099">
        <v>89</v>
      </c>
      <c r="I4099" s="101" t="s">
        <v>45</v>
      </c>
      <c r="J4099" s="1">
        <f>DATEVALUE(RIGHT(jaar_zip[[#This Row],[YYYYMMDD]],2)&amp;"-"&amp;MID(jaar_zip[[#This Row],[YYYYMMDD]],5,2)&amp;"-"&amp;LEFT(jaar_zip[[#This Row],[YYYYMMDD]],4))</f>
        <v>45363</v>
      </c>
      <c r="K4099" s="101" t="str">
        <f>IF(AND(VALUE(MONTH(jaar_zip[[#This Row],[Datum]]))=1,VALUE(WEEKNUM(jaar_zip[[#This Row],[Datum]],21))&gt;51),RIGHT(YEAR(jaar_zip[[#This Row],[Datum]])-1,2),RIGHT(YEAR(jaar_zip[[#This Row],[Datum]]),2))&amp;"-"&amp; TEXT(WEEKNUM(jaar_zip[[#This Row],[Datum]],21),"00")</f>
        <v>24-11</v>
      </c>
      <c r="L4099" s="101">
        <f>MONTH(jaar_zip[[#This Row],[Datum]])</f>
        <v>3</v>
      </c>
      <c r="M4099" s="101">
        <f>IF(ISNUMBER(jaar_zip[[#This Row],[etmaaltemperatuur]]),IF(jaar_zip[[#This Row],[etmaaltemperatuur]]&lt;stookgrens,stookgrens-jaar_zip[[#This Row],[etmaaltemperatuur]],0),"")</f>
        <v>10</v>
      </c>
      <c r="N4099" s="101">
        <f>IF(ISNUMBER(jaar_zip[[#This Row],[graaddagen]]),IF(OR(MONTH(jaar_zip[[#This Row],[Datum]])=1,MONTH(jaar_zip[[#This Row],[Datum]])=2,MONTH(jaar_zip[[#This Row],[Datum]])=11,MONTH(jaar_zip[[#This Row],[Datum]])=12),1.1,IF(OR(MONTH(jaar_zip[[#This Row],[Datum]])=3,MONTH(jaar_zip[[#This Row],[Datum]])=10),1,0.8))*jaar_zip[[#This Row],[graaddagen]],"")</f>
        <v>10</v>
      </c>
      <c r="O4099" s="101">
        <f>IF(ISNUMBER(jaar_zip[[#This Row],[etmaaltemperatuur]]),IF(jaar_zip[[#This Row],[etmaaltemperatuur]]&gt;stookgrens,jaar_zip[[#This Row],[etmaaltemperatuur]]-stookgrens,0),"")</f>
        <v>0</v>
      </c>
    </row>
    <row r="4100" spans="1:15" x14ac:dyDescent="0.3">
      <c r="A4100">
        <v>391</v>
      </c>
      <c r="B4100">
        <v>20240313</v>
      </c>
      <c r="C4100">
        <v>2.2999999999999998</v>
      </c>
      <c r="D4100">
        <v>10.8</v>
      </c>
      <c r="E4100">
        <v>274</v>
      </c>
      <c r="F4100">
        <v>4.0999999999999996</v>
      </c>
      <c r="H4100">
        <v>88</v>
      </c>
      <c r="I4100" s="101" t="s">
        <v>45</v>
      </c>
      <c r="J4100" s="1">
        <f>DATEVALUE(RIGHT(jaar_zip[[#This Row],[YYYYMMDD]],2)&amp;"-"&amp;MID(jaar_zip[[#This Row],[YYYYMMDD]],5,2)&amp;"-"&amp;LEFT(jaar_zip[[#This Row],[YYYYMMDD]],4))</f>
        <v>45364</v>
      </c>
      <c r="K4100" s="101" t="str">
        <f>IF(AND(VALUE(MONTH(jaar_zip[[#This Row],[Datum]]))=1,VALUE(WEEKNUM(jaar_zip[[#This Row],[Datum]],21))&gt;51),RIGHT(YEAR(jaar_zip[[#This Row],[Datum]])-1,2),RIGHT(YEAR(jaar_zip[[#This Row],[Datum]]),2))&amp;"-"&amp; TEXT(WEEKNUM(jaar_zip[[#This Row],[Datum]],21),"00")</f>
        <v>24-11</v>
      </c>
      <c r="L4100" s="101">
        <f>MONTH(jaar_zip[[#This Row],[Datum]])</f>
        <v>3</v>
      </c>
      <c r="M4100" s="101">
        <f>IF(ISNUMBER(jaar_zip[[#This Row],[etmaaltemperatuur]]),IF(jaar_zip[[#This Row],[etmaaltemperatuur]]&lt;stookgrens,stookgrens-jaar_zip[[#This Row],[etmaaltemperatuur]],0),"")</f>
        <v>7.1999999999999993</v>
      </c>
      <c r="N4100" s="101">
        <f>IF(ISNUMBER(jaar_zip[[#This Row],[graaddagen]]),IF(OR(MONTH(jaar_zip[[#This Row],[Datum]])=1,MONTH(jaar_zip[[#This Row],[Datum]])=2,MONTH(jaar_zip[[#This Row],[Datum]])=11,MONTH(jaar_zip[[#This Row],[Datum]])=12),1.1,IF(OR(MONTH(jaar_zip[[#This Row],[Datum]])=3,MONTH(jaar_zip[[#This Row],[Datum]])=10),1,0.8))*jaar_zip[[#This Row],[graaddagen]],"")</f>
        <v>7.1999999999999993</v>
      </c>
      <c r="O4100" s="101">
        <f>IF(ISNUMBER(jaar_zip[[#This Row],[etmaaltemperatuur]]),IF(jaar_zip[[#This Row],[etmaaltemperatuur]]&gt;stookgrens,jaar_zip[[#This Row],[etmaaltemperatuur]]-stookgrens,0),"")</f>
        <v>0</v>
      </c>
    </row>
    <row r="4101" spans="1:15" x14ac:dyDescent="0.3">
      <c r="A4101">
        <v>391</v>
      </c>
      <c r="B4101">
        <v>20240314</v>
      </c>
      <c r="C4101">
        <v>2.2999999999999998</v>
      </c>
      <c r="D4101">
        <v>12.4</v>
      </c>
      <c r="E4101">
        <v>1241</v>
      </c>
      <c r="F4101">
        <v>0</v>
      </c>
      <c r="H4101">
        <v>75</v>
      </c>
      <c r="I4101" s="101" t="s">
        <v>45</v>
      </c>
      <c r="J4101" s="1">
        <f>DATEVALUE(RIGHT(jaar_zip[[#This Row],[YYYYMMDD]],2)&amp;"-"&amp;MID(jaar_zip[[#This Row],[YYYYMMDD]],5,2)&amp;"-"&amp;LEFT(jaar_zip[[#This Row],[YYYYMMDD]],4))</f>
        <v>45365</v>
      </c>
      <c r="K4101" s="101" t="str">
        <f>IF(AND(VALUE(MONTH(jaar_zip[[#This Row],[Datum]]))=1,VALUE(WEEKNUM(jaar_zip[[#This Row],[Datum]],21))&gt;51),RIGHT(YEAR(jaar_zip[[#This Row],[Datum]])-1,2),RIGHT(YEAR(jaar_zip[[#This Row],[Datum]]),2))&amp;"-"&amp; TEXT(WEEKNUM(jaar_zip[[#This Row],[Datum]],21),"00")</f>
        <v>24-11</v>
      </c>
      <c r="L4101" s="101">
        <f>MONTH(jaar_zip[[#This Row],[Datum]])</f>
        <v>3</v>
      </c>
      <c r="M4101" s="101">
        <f>IF(ISNUMBER(jaar_zip[[#This Row],[etmaaltemperatuur]]),IF(jaar_zip[[#This Row],[etmaaltemperatuur]]&lt;stookgrens,stookgrens-jaar_zip[[#This Row],[etmaaltemperatuur]],0),"")</f>
        <v>5.6</v>
      </c>
      <c r="N4101" s="101">
        <f>IF(ISNUMBER(jaar_zip[[#This Row],[graaddagen]]),IF(OR(MONTH(jaar_zip[[#This Row],[Datum]])=1,MONTH(jaar_zip[[#This Row],[Datum]])=2,MONTH(jaar_zip[[#This Row],[Datum]])=11,MONTH(jaar_zip[[#This Row],[Datum]])=12),1.1,IF(OR(MONTH(jaar_zip[[#This Row],[Datum]])=3,MONTH(jaar_zip[[#This Row],[Datum]])=10),1,0.8))*jaar_zip[[#This Row],[graaddagen]],"")</f>
        <v>5.6</v>
      </c>
      <c r="O4101" s="101">
        <f>IF(ISNUMBER(jaar_zip[[#This Row],[etmaaltemperatuur]]),IF(jaar_zip[[#This Row],[etmaaltemperatuur]]&gt;stookgrens,jaar_zip[[#This Row],[etmaaltemperatuur]]-stookgrens,0),"")</f>
        <v>0</v>
      </c>
    </row>
    <row r="4102" spans="1:15" x14ac:dyDescent="0.3">
      <c r="A4102">
        <v>391</v>
      </c>
      <c r="B4102">
        <v>20240315</v>
      </c>
      <c r="C4102">
        <v>3.2</v>
      </c>
      <c r="D4102">
        <v>12.7</v>
      </c>
      <c r="E4102">
        <v>749</v>
      </c>
      <c r="F4102">
        <v>1</v>
      </c>
      <c r="H4102">
        <v>79</v>
      </c>
      <c r="I4102" s="101" t="s">
        <v>45</v>
      </c>
      <c r="J4102" s="1">
        <f>DATEVALUE(RIGHT(jaar_zip[[#This Row],[YYYYMMDD]],2)&amp;"-"&amp;MID(jaar_zip[[#This Row],[YYYYMMDD]],5,2)&amp;"-"&amp;LEFT(jaar_zip[[#This Row],[YYYYMMDD]],4))</f>
        <v>45366</v>
      </c>
      <c r="K4102" s="101" t="str">
        <f>IF(AND(VALUE(MONTH(jaar_zip[[#This Row],[Datum]]))=1,VALUE(WEEKNUM(jaar_zip[[#This Row],[Datum]],21))&gt;51),RIGHT(YEAR(jaar_zip[[#This Row],[Datum]])-1,2),RIGHT(YEAR(jaar_zip[[#This Row],[Datum]]),2))&amp;"-"&amp; TEXT(WEEKNUM(jaar_zip[[#This Row],[Datum]],21),"00")</f>
        <v>24-11</v>
      </c>
      <c r="L4102" s="101">
        <f>MONTH(jaar_zip[[#This Row],[Datum]])</f>
        <v>3</v>
      </c>
      <c r="M4102" s="101">
        <f>IF(ISNUMBER(jaar_zip[[#This Row],[etmaaltemperatuur]]),IF(jaar_zip[[#This Row],[etmaaltemperatuur]]&lt;stookgrens,stookgrens-jaar_zip[[#This Row],[etmaaltemperatuur]],0),"")</f>
        <v>5.3000000000000007</v>
      </c>
      <c r="N4102" s="101">
        <f>IF(ISNUMBER(jaar_zip[[#This Row],[graaddagen]]),IF(OR(MONTH(jaar_zip[[#This Row],[Datum]])=1,MONTH(jaar_zip[[#This Row],[Datum]])=2,MONTH(jaar_zip[[#This Row],[Datum]])=11,MONTH(jaar_zip[[#This Row],[Datum]])=12),1.1,IF(OR(MONTH(jaar_zip[[#This Row],[Datum]])=3,MONTH(jaar_zip[[#This Row],[Datum]])=10),1,0.8))*jaar_zip[[#This Row],[graaddagen]],"")</f>
        <v>5.3000000000000007</v>
      </c>
      <c r="O4102" s="101">
        <f>IF(ISNUMBER(jaar_zip[[#This Row],[etmaaltemperatuur]]),IF(jaar_zip[[#This Row],[etmaaltemperatuur]]&gt;stookgrens,jaar_zip[[#This Row],[etmaaltemperatuur]]-stookgrens,0),"")</f>
        <v>0</v>
      </c>
    </row>
    <row r="4103" spans="1:15" x14ac:dyDescent="0.3">
      <c r="A4103">
        <v>391</v>
      </c>
      <c r="B4103">
        <v>20240316</v>
      </c>
      <c r="C4103">
        <v>2.1</v>
      </c>
      <c r="D4103">
        <v>8.3000000000000007</v>
      </c>
      <c r="E4103">
        <v>553</v>
      </c>
      <c r="F4103">
        <v>0.7</v>
      </c>
      <c r="H4103">
        <v>78</v>
      </c>
      <c r="I4103" s="101" t="s">
        <v>45</v>
      </c>
      <c r="J4103" s="1">
        <f>DATEVALUE(RIGHT(jaar_zip[[#This Row],[YYYYMMDD]],2)&amp;"-"&amp;MID(jaar_zip[[#This Row],[YYYYMMDD]],5,2)&amp;"-"&amp;LEFT(jaar_zip[[#This Row],[YYYYMMDD]],4))</f>
        <v>45367</v>
      </c>
      <c r="K4103" s="101" t="str">
        <f>IF(AND(VALUE(MONTH(jaar_zip[[#This Row],[Datum]]))=1,VALUE(WEEKNUM(jaar_zip[[#This Row],[Datum]],21))&gt;51),RIGHT(YEAR(jaar_zip[[#This Row],[Datum]])-1,2),RIGHT(YEAR(jaar_zip[[#This Row],[Datum]]),2))&amp;"-"&amp; TEXT(WEEKNUM(jaar_zip[[#This Row],[Datum]],21),"00")</f>
        <v>24-11</v>
      </c>
      <c r="L4103" s="101">
        <f>MONTH(jaar_zip[[#This Row],[Datum]])</f>
        <v>3</v>
      </c>
      <c r="M4103" s="101">
        <f>IF(ISNUMBER(jaar_zip[[#This Row],[etmaaltemperatuur]]),IF(jaar_zip[[#This Row],[etmaaltemperatuur]]&lt;stookgrens,stookgrens-jaar_zip[[#This Row],[etmaaltemperatuur]],0),"")</f>
        <v>9.6999999999999993</v>
      </c>
      <c r="N4103" s="101">
        <f>IF(ISNUMBER(jaar_zip[[#This Row],[graaddagen]]),IF(OR(MONTH(jaar_zip[[#This Row],[Datum]])=1,MONTH(jaar_zip[[#This Row],[Datum]])=2,MONTH(jaar_zip[[#This Row],[Datum]])=11,MONTH(jaar_zip[[#This Row],[Datum]])=12),1.1,IF(OR(MONTH(jaar_zip[[#This Row],[Datum]])=3,MONTH(jaar_zip[[#This Row],[Datum]])=10),1,0.8))*jaar_zip[[#This Row],[graaddagen]],"")</f>
        <v>9.6999999999999993</v>
      </c>
      <c r="O4103" s="101">
        <f>IF(ISNUMBER(jaar_zip[[#This Row],[etmaaltemperatuur]]),IF(jaar_zip[[#This Row],[etmaaltemperatuur]]&gt;stookgrens,jaar_zip[[#This Row],[etmaaltemperatuur]]-stookgrens,0),"")</f>
        <v>0</v>
      </c>
    </row>
    <row r="4104" spans="1:15" x14ac:dyDescent="0.3">
      <c r="A4104">
        <v>391</v>
      </c>
      <c r="B4104">
        <v>20240317</v>
      </c>
      <c r="C4104">
        <v>2.1</v>
      </c>
      <c r="D4104">
        <v>9.1999999999999993</v>
      </c>
      <c r="E4104">
        <v>782</v>
      </c>
      <c r="F4104">
        <v>1</v>
      </c>
      <c r="H4104">
        <v>77</v>
      </c>
      <c r="I4104" s="101" t="s">
        <v>45</v>
      </c>
      <c r="J4104" s="1">
        <f>DATEVALUE(RIGHT(jaar_zip[[#This Row],[YYYYMMDD]],2)&amp;"-"&amp;MID(jaar_zip[[#This Row],[YYYYMMDD]],5,2)&amp;"-"&amp;LEFT(jaar_zip[[#This Row],[YYYYMMDD]],4))</f>
        <v>45368</v>
      </c>
      <c r="K4104" s="101" t="str">
        <f>IF(AND(VALUE(MONTH(jaar_zip[[#This Row],[Datum]]))=1,VALUE(WEEKNUM(jaar_zip[[#This Row],[Datum]],21))&gt;51),RIGHT(YEAR(jaar_zip[[#This Row],[Datum]])-1,2),RIGHT(YEAR(jaar_zip[[#This Row],[Datum]]),2))&amp;"-"&amp; TEXT(WEEKNUM(jaar_zip[[#This Row],[Datum]],21),"00")</f>
        <v>24-11</v>
      </c>
      <c r="L4104" s="101">
        <f>MONTH(jaar_zip[[#This Row],[Datum]])</f>
        <v>3</v>
      </c>
      <c r="M4104" s="101">
        <f>IF(ISNUMBER(jaar_zip[[#This Row],[etmaaltemperatuur]]),IF(jaar_zip[[#This Row],[etmaaltemperatuur]]&lt;stookgrens,stookgrens-jaar_zip[[#This Row],[etmaaltemperatuur]],0),"")</f>
        <v>8.8000000000000007</v>
      </c>
      <c r="N4104" s="101">
        <f>IF(ISNUMBER(jaar_zip[[#This Row],[graaddagen]]),IF(OR(MONTH(jaar_zip[[#This Row],[Datum]])=1,MONTH(jaar_zip[[#This Row],[Datum]])=2,MONTH(jaar_zip[[#This Row],[Datum]])=11,MONTH(jaar_zip[[#This Row],[Datum]])=12),1.1,IF(OR(MONTH(jaar_zip[[#This Row],[Datum]])=3,MONTH(jaar_zip[[#This Row],[Datum]])=10),1,0.8))*jaar_zip[[#This Row],[graaddagen]],"")</f>
        <v>8.8000000000000007</v>
      </c>
      <c r="O4104" s="101">
        <f>IF(ISNUMBER(jaar_zip[[#This Row],[etmaaltemperatuur]]),IF(jaar_zip[[#This Row],[etmaaltemperatuur]]&gt;stookgrens,jaar_zip[[#This Row],[etmaaltemperatuur]]-stookgrens,0),"")</f>
        <v>0</v>
      </c>
    </row>
    <row r="4105" spans="1:15" x14ac:dyDescent="0.3">
      <c r="A4105">
        <v>391</v>
      </c>
      <c r="B4105">
        <v>20240318</v>
      </c>
      <c r="C4105">
        <v>1.3</v>
      </c>
      <c r="D4105">
        <v>10.9</v>
      </c>
      <c r="E4105">
        <v>629</v>
      </c>
      <c r="F4105">
        <v>-0.1</v>
      </c>
      <c r="H4105">
        <v>84</v>
      </c>
      <c r="I4105" s="101" t="s">
        <v>45</v>
      </c>
      <c r="J4105" s="1">
        <f>DATEVALUE(RIGHT(jaar_zip[[#This Row],[YYYYMMDD]],2)&amp;"-"&amp;MID(jaar_zip[[#This Row],[YYYYMMDD]],5,2)&amp;"-"&amp;LEFT(jaar_zip[[#This Row],[YYYYMMDD]],4))</f>
        <v>45369</v>
      </c>
      <c r="K4105" s="101" t="str">
        <f>IF(AND(VALUE(MONTH(jaar_zip[[#This Row],[Datum]]))=1,VALUE(WEEKNUM(jaar_zip[[#This Row],[Datum]],21))&gt;51),RIGHT(YEAR(jaar_zip[[#This Row],[Datum]])-1,2),RIGHT(YEAR(jaar_zip[[#This Row],[Datum]]),2))&amp;"-"&amp; TEXT(WEEKNUM(jaar_zip[[#This Row],[Datum]],21),"00")</f>
        <v>24-12</v>
      </c>
      <c r="L4105" s="101">
        <f>MONTH(jaar_zip[[#This Row],[Datum]])</f>
        <v>3</v>
      </c>
      <c r="M4105" s="101">
        <f>IF(ISNUMBER(jaar_zip[[#This Row],[etmaaltemperatuur]]),IF(jaar_zip[[#This Row],[etmaaltemperatuur]]&lt;stookgrens,stookgrens-jaar_zip[[#This Row],[etmaaltemperatuur]],0),"")</f>
        <v>7.1</v>
      </c>
      <c r="N4105" s="101">
        <f>IF(ISNUMBER(jaar_zip[[#This Row],[graaddagen]]),IF(OR(MONTH(jaar_zip[[#This Row],[Datum]])=1,MONTH(jaar_zip[[#This Row],[Datum]])=2,MONTH(jaar_zip[[#This Row],[Datum]])=11,MONTH(jaar_zip[[#This Row],[Datum]])=12),1.1,IF(OR(MONTH(jaar_zip[[#This Row],[Datum]])=3,MONTH(jaar_zip[[#This Row],[Datum]])=10),1,0.8))*jaar_zip[[#This Row],[graaddagen]],"")</f>
        <v>7.1</v>
      </c>
      <c r="O4105" s="101">
        <f>IF(ISNUMBER(jaar_zip[[#This Row],[etmaaltemperatuur]]),IF(jaar_zip[[#This Row],[etmaaltemperatuur]]&gt;stookgrens,jaar_zip[[#This Row],[etmaaltemperatuur]]-stookgrens,0),"")</f>
        <v>0</v>
      </c>
    </row>
    <row r="4106" spans="1:15" x14ac:dyDescent="0.3">
      <c r="A4106">
        <v>391</v>
      </c>
      <c r="B4106">
        <v>20240319</v>
      </c>
      <c r="C4106">
        <v>0.9</v>
      </c>
      <c r="D4106">
        <v>11.3</v>
      </c>
      <c r="E4106">
        <v>968</v>
      </c>
      <c r="F4106">
        <v>0</v>
      </c>
      <c r="H4106">
        <v>80</v>
      </c>
      <c r="I4106" s="101" t="s">
        <v>45</v>
      </c>
      <c r="J4106" s="1">
        <f>DATEVALUE(RIGHT(jaar_zip[[#This Row],[YYYYMMDD]],2)&amp;"-"&amp;MID(jaar_zip[[#This Row],[YYYYMMDD]],5,2)&amp;"-"&amp;LEFT(jaar_zip[[#This Row],[YYYYMMDD]],4))</f>
        <v>45370</v>
      </c>
      <c r="K4106" s="101" t="str">
        <f>IF(AND(VALUE(MONTH(jaar_zip[[#This Row],[Datum]]))=1,VALUE(WEEKNUM(jaar_zip[[#This Row],[Datum]],21))&gt;51),RIGHT(YEAR(jaar_zip[[#This Row],[Datum]])-1,2),RIGHT(YEAR(jaar_zip[[#This Row],[Datum]]),2))&amp;"-"&amp; TEXT(WEEKNUM(jaar_zip[[#This Row],[Datum]],21),"00")</f>
        <v>24-12</v>
      </c>
      <c r="L4106" s="101">
        <f>MONTH(jaar_zip[[#This Row],[Datum]])</f>
        <v>3</v>
      </c>
      <c r="M4106" s="101">
        <f>IF(ISNUMBER(jaar_zip[[#This Row],[etmaaltemperatuur]]),IF(jaar_zip[[#This Row],[etmaaltemperatuur]]&lt;stookgrens,stookgrens-jaar_zip[[#This Row],[etmaaltemperatuur]],0),"")</f>
        <v>6.6999999999999993</v>
      </c>
      <c r="N4106" s="101">
        <f>IF(ISNUMBER(jaar_zip[[#This Row],[graaddagen]]),IF(OR(MONTH(jaar_zip[[#This Row],[Datum]])=1,MONTH(jaar_zip[[#This Row],[Datum]])=2,MONTH(jaar_zip[[#This Row],[Datum]])=11,MONTH(jaar_zip[[#This Row],[Datum]])=12),1.1,IF(OR(MONTH(jaar_zip[[#This Row],[Datum]])=3,MONTH(jaar_zip[[#This Row],[Datum]])=10),1,0.8))*jaar_zip[[#This Row],[graaddagen]],"")</f>
        <v>6.6999999999999993</v>
      </c>
      <c r="O4106" s="101">
        <f>IF(ISNUMBER(jaar_zip[[#This Row],[etmaaltemperatuur]]),IF(jaar_zip[[#This Row],[etmaaltemperatuur]]&gt;stookgrens,jaar_zip[[#This Row],[etmaaltemperatuur]]-stookgrens,0),"")</f>
        <v>0</v>
      </c>
    </row>
    <row r="4107" spans="1:15" x14ac:dyDescent="0.3">
      <c r="A4107">
        <v>391</v>
      </c>
      <c r="B4107">
        <v>20240320</v>
      </c>
      <c r="C4107">
        <v>0.7</v>
      </c>
      <c r="D4107">
        <v>11.6</v>
      </c>
      <c r="E4107">
        <v>1204</v>
      </c>
      <c r="F4107">
        <v>0</v>
      </c>
      <c r="H4107">
        <v>79</v>
      </c>
      <c r="I4107" s="101" t="s">
        <v>45</v>
      </c>
      <c r="J4107" s="1">
        <f>DATEVALUE(RIGHT(jaar_zip[[#This Row],[YYYYMMDD]],2)&amp;"-"&amp;MID(jaar_zip[[#This Row],[YYYYMMDD]],5,2)&amp;"-"&amp;LEFT(jaar_zip[[#This Row],[YYYYMMDD]],4))</f>
        <v>45371</v>
      </c>
      <c r="K4107" s="101" t="str">
        <f>IF(AND(VALUE(MONTH(jaar_zip[[#This Row],[Datum]]))=1,VALUE(WEEKNUM(jaar_zip[[#This Row],[Datum]],21))&gt;51),RIGHT(YEAR(jaar_zip[[#This Row],[Datum]])-1,2),RIGHT(YEAR(jaar_zip[[#This Row],[Datum]]),2))&amp;"-"&amp; TEXT(WEEKNUM(jaar_zip[[#This Row],[Datum]],21),"00")</f>
        <v>24-12</v>
      </c>
      <c r="L4107" s="101">
        <f>MONTH(jaar_zip[[#This Row],[Datum]])</f>
        <v>3</v>
      </c>
      <c r="M4107" s="101">
        <f>IF(ISNUMBER(jaar_zip[[#This Row],[etmaaltemperatuur]]),IF(jaar_zip[[#This Row],[etmaaltemperatuur]]&lt;stookgrens,stookgrens-jaar_zip[[#This Row],[etmaaltemperatuur]],0),"")</f>
        <v>6.4</v>
      </c>
      <c r="N4107" s="101">
        <f>IF(ISNUMBER(jaar_zip[[#This Row],[graaddagen]]),IF(OR(MONTH(jaar_zip[[#This Row],[Datum]])=1,MONTH(jaar_zip[[#This Row],[Datum]])=2,MONTH(jaar_zip[[#This Row],[Datum]])=11,MONTH(jaar_zip[[#This Row],[Datum]])=12),1.1,IF(OR(MONTH(jaar_zip[[#This Row],[Datum]])=3,MONTH(jaar_zip[[#This Row],[Datum]])=10),1,0.8))*jaar_zip[[#This Row],[graaddagen]],"")</f>
        <v>6.4</v>
      </c>
      <c r="O4107" s="101">
        <f>IF(ISNUMBER(jaar_zip[[#This Row],[etmaaltemperatuur]]),IF(jaar_zip[[#This Row],[etmaaltemperatuur]]&gt;stookgrens,jaar_zip[[#This Row],[etmaaltemperatuur]]-stookgrens,0),"")</f>
        <v>0</v>
      </c>
    </row>
    <row r="4108" spans="1:15" x14ac:dyDescent="0.3">
      <c r="A4108">
        <v>391</v>
      </c>
      <c r="B4108">
        <v>20240321</v>
      </c>
      <c r="C4108">
        <v>1.8</v>
      </c>
      <c r="D4108">
        <v>10.3</v>
      </c>
      <c r="E4108">
        <v>827</v>
      </c>
      <c r="F4108">
        <v>0</v>
      </c>
      <c r="H4108">
        <v>81</v>
      </c>
      <c r="I4108" s="101" t="s">
        <v>45</v>
      </c>
      <c r="J4108" s="1">
        <f>DATEVALUE(RIGHT(jaar_zip[[#This Row],[YYYYMMDD]],2)&amp;"-"&amp;MID(jaar_zip[[#This Row],[YYYYMMDD]],5,2)&amp;"-"&amp;LEFT(jaar_zip[[#This Row],[YYYYMMDD]],4))</f>
        <v>45372</v>
      </c>
      <c r="K4108" s="101" t="str">
        <f>IF(AND(VALUE(MONTH(jaar_zip[[#This Row],[Datum]]))=1,VALUE(WEEKNUM(jaar_zip[[#This Row],[Datum]],21))&gt;51),RIGHT(YEAR(jaar_zip[[#This Row],[Datum]])-1,2),RIGHT(YEAR(jaar_zip[[#This Row],[Datum]]),2))&amp;"-"&amp; TEXT(WEEKNUM(jaar_zip[[#This Row],[Datum]],21),"00")</f>
        <v>24-12</v>
      </c>
      <c r="L4108" s="101">
        <f>MONTH(jaar_zip[[#This Row],[Datum]])</f>
        <v>3</v>
      </c>
      <c r="M4108" s="101">
        <f>IF(ISNUMBER(jaar_zip[[#This Row],[etmaaltemperatuur]]),IF(jaar_zip[[#This Row],[etmaaltemperatuur]]&lt;stookgrens,stookgrens-jaar_zip[[#This Row],[etmaaltemperatuur]],0),"")</f>
        <v>7.6999999999999993</v>
      </c>
      <c r="N4108" s="101">
        <f>IF(ISNUMBER(jaar_zip[[#This Row],[graaddagen]]),IF(OR(MONTH(jaar_zip[[#This Row],[Datum]])=1,MONTH(jaar_zip[[#This Row],[Datum]])=2,MONTH(jaar_zip[[#This Row],[Datum]])=11,MONTH(jaar_zip[[#This Row],[Datum]])=12),1.1,IF(OR(MONTH(jaar_zip[[#This Row],[Datum]])=3,MONTH(jaar_zip[[#This Row],[Datum]])=10),1,0.8))*jaar_zip[[#This Row],[graaddagen]],"")</f>
        <v>7.6999999999999993</v>
      </c>
      <c r="O4108" s="101">
        <f>IF(ISNUMBER(jaar_zip[[#This Row],[etmaaltemperatuur]]),IF(jaar_zip[[#This Row],[etmaaltemperatuur]]&gt;stookgrens,jaar_zip[[#This Row],[etmaaltemperatuur]]-stookgrens,0),"")</f>
        <v>0</v>
      </c>
    </row>
    <row r="4109" spans="1:15" x14ac:dyDescent="0.3">
      <c r="A4109">
        <v>391</v>
      </c>
      <c r="B4109">
        <v>20240322</v>
      </c>
      <c r="C4109">
        <v>2.5</v>
      </c>
      <c r="D4109">
        <v>10.3</v>
      </c>
      <c r="E4109">
        <v>376</v>
      </c>
      <c r="F4109">
        <v>11.1</v>
      </c>
      <c r="H4109">
        <v>84</v>
      </c>
      <c r="I4109" s="101" t="s">
        <v>45</v>
      </c>
      <c r="J4109" s="1">
        <f>DATEVALUE(RIGHT(jaar_zip[[#This Row],[YYYYMMDD]],2)&amp;"-"&amp;MID(jaar_zip[[#This Row],[YYYYMMDD]],5,2)&amp;"-"&amp;LEFT(jaar_zip[[#This Row],[YYYYMMDD]],4))</f>
        <v>45373</v>
      </c>
      <c r="K4109" s="101" t="str">
        <f>IF(AND(VALUE(MONTH(jaar_zip[[#This Row],[Datum]]))=1,VALUE(WEEKNUM(jaar_zip[[#This Row],[Datum]],21))&gt;51),RIGHT(YEAR(jaar_zip[[#This Row],[Datum]])-1,2),RIGHT(YEAR(jaar_zip[[#This Row],[Datum]]),2))&amp;"-"&amp; TEXT(WEEKNUM(jaar_zip[[#This Row],[Datum]],21),"00")</f>
        <v>24-12</v>
      </c>
      <c r="L4109" s="101">
        <f>MONTH(jaar_zip[[#This Row],[Datum]])</f>
        <v>3</v>
      </c>
      <c r="M4109" s="101">
        <f>IF(ISNUMBER(jaar_zip[[#This Row],[etmaaltemperatuur]]),IF(jaar_zip[[#This Row],[etmaaltemperatuur]]&lt;stookgrens,stookgrens-jaar_zip[[#This Row],[etmaaltemperatuur]],0),"")</f>
        <v>7.6999999999999993</v>
      </c>
      <c r="N4109" s="101">
        <f>IF(ISNUMBER(jaar_zip[[#This Row],[graaddagen]]),IF(OR(MONTH(jaar_zip[[#This Row],[Datum]])=1,MONTH(jaar_zip[[#This Row],[Datum]])=2,MONTH(jaar_zip[[#This Row],[Datum]])=11,MONTH(jaar_zip[[#This Row],[Datum]])=12),1.1,IF(OR(MONTH(jaar_zip[[#This Row],[Datum]])=3,MONTH(jaar_zip[[#This Row],[Datum]])=10),1,0.8))*jaar_zip[[#This Row],[graaddagen]],"")</f>
        <v>7.6999999999999993</v>
      </c>
      <c r="O4109" s="101">
        <f>IF(ISNUMBER(jaar_zip[[#This Row],[etmaaltemperatuur]]),IF(jaar_zip[[#This Row],[etmaaltemperatuur]]&gt;stookgrens,jaar_zip[[#This Row],[etmaaltemperatuur]]-stookgrens,0),"")</f>
        <v>0</v>
      </c>
    </row>
    <row r="4110" spans="1:15" x14ac:dyDescent="0.3">
      <c r="A4110">
        <v>391</v>
      </c>
      <c r="B4110">
        <v>20240323</v>
      </c>
      <c r="C4110">
        <v>3.4</v>
      </c>
      <c r="D4110">
        <v>6</v>
      </c>
      <c r="E4110">
        <v>1183</v>
      </c>
      <c r="F4110">
        <v>3.3</v>
      </c>
      <c r="H4110">
        <v>80</v>
      </c>
      <c r="I4110" s="101" t="s">
        <v>45</v>
      </c>
      <c r="J4110" s="1">
        <f>DATEVALUE(RIGHT(jaar_zip[[#This Row],[YYYYMMDD]],2)&amp;"-"&amp;MID(jaar_zip[[#This Row],[YYYYMMDD]],5,2)&amp;"-"&amp;LEFT(jaar_zip[[#This Row],[YYYYMMDD]],4))</f>
        <v>45374</v>
      </c>
      <c r="K4110" s="101" t="str">
        <f>IF(AND(VALUE(MONTH(jaar_zip[[#This Row],[Datum]]))=1,VALUE(WEEKNUM(jaar_zip[[#This Row],[Datum]],21))&gt;51),RIGHT(YEAR(jaar_zip[[#This Row],[Datum]])-1,2),RIGHT(YEAR(jaar_zip[[#This Row],[Datum]]),2))&amp;"-"&amp; TEXT(WEEKNUM(jaar_zip[[#This Row],[Datum]],21),"00")</f>
        <v>24-12</v>
      </c>
      <c r="L4110" s="101">
        <f>MONTH(jaar_zip[[#This Row],[Datum]])</f>
        <v>3</v>
      </c>
      <c r="M4110" s="101">
        <f>IF(ISNUMBER(jaar_zip[[#This Row],[etmaaltemperatuur]]),IF(jaar_zip[[#This Row],[etmaaltemperatuur]]&lt;stookgrens,stookgrens-jaar_zip[[#This Row],[etmaaltemperatuur]],0),"")</f>
        <v>12</v>
      </c>
      <c r="N4110" s="101">
        <f>IF(ISNUMBER(jaar_zip[[#This Row],[graaddagen]]),IF(OR(MONTH(jaar_zip[[#This Row],[Datum]])=1,MONTH(jaar_zip[[#This Row],[Datum]])=2,MONTH(jaar_zip[[#This Row],[Datum]])=11,MONTH(jaar_zip[[#This Row],[Datum]])=12),1.1,IF(OR(MONTH(jaar_zip[[#This Row],[Datum]])=3,MONTH(jaar_zip[[#This Row],[Datum]])=10),1,0.8))*jaar_zip[[#This Row],[graaddagen]],"")</f>
        <v>12</v>
      </c>
      <c r="O4110" s="101">
        <f>IF(ISNUMBER(jaar_zip[[#This Row],[etmaaltemperatuur]]),IF(jaar_zip[[#This Row],[etmaaltemperatuur]]&gt;stookgrens,jaar_zip[[#This Row],[etmaaltemperatuur]]-stookgrens,0),"")</f>
        <v>0</v>
      </c>
    </row>
    <row r="4111" spans="1:15" x14ac:dyDescent="0.3">
      <c r="A4111">
        <v>391</v>
      </c>
      <c r="B4111">
        <v>20240324</v>
      </c>
      <c r="C4111">
        <v>4.7</v>
      </c>
      <c r="D4111">
        <v>6.5</v>
      </c>
      <c r="E4111">
        <v>837</v>
      </c>
      <c r="F4111">
        <v>6.4</v>
      </c>
      <c r="H4111">
        <v>80</v>
      </c>
      <c r="I4111" s="101" t="s">
        <v>45</v>
      </c>
      <c r="J4111" s="1">
        <f>DATEVALUE(RIGHT(jaar_zip[[#This Row],[YYYYMMDD]],2)&amp;"-"&amp;MID(jaar_zip[[#This Row],[YYYYMMDD]],5,2)&amp;"-"&amp;LEFT(jaar_zip[[#This Row],[YYYYMMDD]],4))</f>
        <v>45375</v>
      </c>
      <c r="K4111" s="101" t="str">
        <f>IF(AND(VALUE(MONTH(jaar_zip[[#This Row],[Datum]]))=1,VALUE(WEEKNUM(jaar_zip[[#This Row],[Datum]],21))&gt;51),RIGHT(YEAR(jaar_zip[[#This Row],[Datum]])-1,2),RIGHT(YEAR(jaar_zip[[#This Row],[Datum]]),2))&amp;"-"&amp; TEXT(WEEKNUM(jaar_zip[[#This Row],[Datum]],21),"00")</f>
        <v>24-12</v>
      </c>
      <c r="L4111" s="101">
        <f>MONTH(jaar_zip[[#This Row],[Datum]])</f>
        <v>3</v>
      </c>
      <c r="M4111" s="101">
        <f>IF(ISNUMBER(jaar_zip[[#This Row],[etmaaltemperatuur]]),IF(jaar_zip[[#This Row],[etmaaltemperatuur]]&lt;stookgrens,stookgrens-jaar_zip[[#This Row],[etmaaltemperatuur]],0),"")</f>
        <v>11.5</v>
      </c>
      <c r="N4111" s="101">
        <f>IF(ISNUMBER(jaar_zip[[#This Row],[graaddagen]]),IF(OR(MONTH(jaar_zip[[#This Row],[Datum]])=1,MONTH(jaar_zip[[#This Row],[Datum]])=2,MONTH(jaar_zip[[#This Row],[Datum]])=11,MONTH(jaar_zip[[#This Row],[Datum]])=12),1.1,IF(OR(MONTH(jaar_zip[[#This Row],[Datum]])=3,MONTH(jaar_zip[[#This Row],[Datum]])=10),1,0.8))*jaar_zip[[#This Row],[graaddagen]],"")</f>
        <v>11.5</v>
      </c>
      <c r="O4111" s="101">
        <f>IF(ISNUMBER(jaar_zip[[#This Row],[etmaaltemperatuur]]),IF(jaar_zip[[#This Row],[etmaaltemperatuur]]&gt;stookgrens,jaar_zip[[#This Row],[etmaaltemperatuur]]-stookgrens,0),"")</f>
        <v>0</v>
      </c>
    </row>
    <row r="4112" spans="1:15" x14ac:dyDescent="0.3">
      <c r="A4112">
        <v>391</v>
      </c>
      <c r="B4112">
        <v>20240325</v>
      </c>
      <c r="C4112">
        <v>2</v>
      </c>
      <c r="D4112">
        <v>7.4</v>
      </c>
      <c r="E4112">
        <v>1314</v>
      </c>
      <c r="F4112">
        <v>0</v>
      </c>
      <c r="H4112">
        <v>67</v>
      </c>
      <c r="I4112" s="101" t="s">
        <v>45</v>
      </c>
      <c r="J4112" s="1">
        <f>DATEVALUE(RIGHT(jaar_zip[[#This Row],[YYYYMMDD]],2)&amp;"-"&amp;MID(jaar_zip[[#This Row],[YYYYMMDD]],5,2)&amp;"-"&amp;LEFT(jaar_zip[[#This Row],[YYYYMMDD]],4))</f>
        <v>45376</v>
      </c>
      <c r="K4112" s="101" t="str">
        <f>IF(AND(VALUE(MONTH(jaar_zip[[#This Row],[Datum]]))=1,VALUE(WEEKNUM(jaar_zip[[#This Row],[Datum]],21))&gt;51),RIGHT(YEAR(jaar_zip[[#This Row],[Datum]])-1,2),RIGHT(YEAR(jaar_zip[[#This Row],[Datum]]),2))&amp;"-"&amp; TEXT(WEEKNUM(jaar_zip[[#This Row],[Datum]],21),"00")</f>
        <v>24-13</v>
      </c>
      <c r="L4112" s="101">
        <f>MONTH(jaar_zip[[#This Row],[Datum]])</f>
        <v>3</v>
      </c>
      <c r="M4112" s="101">
        <f>IF(ISNUMBER(jaar_zip[[#This Row],[etmaaltemperatuur]]),IF(jaar_zip[[#This Row],[etmaaltemperatuur]]&lt;stookgrens,stookgrens-jaar_zip[[#This Row],[etmaaltemperatuur]],0),"")</f>
        <v>10.6</v>
      </c>
      <c r="N4112" s="101">
        <f>IF(ISNUMBER(jaar_zip[[#This Row],[graaddagen]]),IF(OR(MONTH(jaar_zip[[#This Row],[Datum]])=1,MONTH(jaar_zip[[#This Row],[Datum]])=2,MONTH(jaar_zip[[#This Row],[Datum]])=11,MONTH(jaar_zip[[#This Row],[Datum]])=12),1.1,IF(OR(MONTH(jaar_zip[[#This Row],[Datum]])=3,MONTH(jaar_zip[[#This Row],[Datum]])=10),1,0.8))*jaar_zip[[#This Row],[graaddagen]],"")</f>
        <v>10.6</v>
      </c>
      <c r="O4112" s="101">
        <f>IF(ISNUMBER(jaar_zip[[#This Row],[etmaaltemperatuur]]),IF(jaar_zip[[#This Row],[etmaaltemperatuur]]&gt;stookgrens,jaar_zip[[#This Row],[etmaaltemperatuur]]-stookgrens,0),"")</f>
        <v>0</v>
      </c>
    </row>
    <row r="4113" spans="1:15" x14ac:dyDescent="0.3">
      <c r="A4113">
        <v>391</v>
      </c>
      <c r="B4113">
        <v>20240326</v>
      </c>
      <c r="C4113">
        <v>3.2</v>
      </c>
      <c r="D4113">
        <v>9.6999999999999993</v>
      </c>
      <c r="E4113">
        <v>805</v>
      </c>
      <c r="F4113">
        <v>0</v>
      </c>
      <c r="H4113">
        <v>61</v>
      </c>
      <c r="I4113" s="101" t="s">
        <v>45</v>
      </c>
      <c r="J4113" s="1">
        <f>DATEVALUE(RIGHT(jaar_zip[[#This Row],[YYYYMMDD]],2)&amp;"-"&amp;MID(jaar_zip[[#This Row],[YYYYMMDD]],5,2)&amp;"-"&amp;LEFT(jaar_zip[[#This Row],[YYYYMMDD]],4))</f>
        <v>45377</v>
      </c>
      <c r="K4113" s="101" t="str">
        <f>IF(AND(VALUE(MONTH(jaar_zip[[#This Row],[Datum]]))=1,VALUE(WEEKNUM(jaar_zip[[#This Row],[Datum]],21))&gt;51),RIGHT(YEAR(jaar_zip[[#This Row],[Datum]])-1,2),RIGHT(YEAR(jaar_zip[[#This Row],[Datum]]),2))&amp;"-"&amp; TEXT(WEEKNUM(jaar_zip[[#This Row],[Datum]],21),"00")</f>
        <v>24-13</v>
      </c>
      <c r="L4113" s="101">
        <f>MONTH(jaar_zip[[#This Row],[Datum]])</f>
        <v>3</v>
      </c>
      <c r="M4113" s="101">
        <f>IF(ISNUMBER(jaar_zip[[#This Row],[etmaaltemperatuur]]),IF(jaar_zip[[#This Row],[etmaaltemperatuur]]&lt;stookgrens,stookgrens-jaar_zip[[#This Row],[etmaaltemperatuur]],0),"")</f>
        <v>8.3000000000000007</v>
      </c>
      <c r="N4113" s="101">
        <f>IF(ISNUMBER(jaar_zip[[#This Row],[graaddagen]]),IF(OR(MONTH(jaar_zip[[#This Row],[Datum]])=1,MONTH(jaar_zip[[#This Row],[Datum]])=2,MONTH(jaar_zip[[#This Row],[Datum]])=11,MONTH(jaar_zip[[#This Row],[Datum]])=12),1.1,IF(OR(MONTH(jaar_zip[[#This Row],[Datum]])=3,MONTH(jaar_zip[[#This Row],[Datum]])=10),1,0.8))*jaar_zip[[#This Row],[graaddagen]],"")</f>
        <v>8.3000000000000007</v>
      </c>
      <c r="O4113" s="101">
        <f>IF(ISNUMBER(jaar_zip[[#This Row],[etmaaltemperatuur]]),IF(jaar_zip[[#This Row],[etmaaltemperatuur]]&gt;stookgrens,jaar_zip[[#This Row],[etmaaltemperatuur]]-stookgrens,0),"")</f>
        <v>0</v>
      </c>
    </row>
    <row r="4114" spans="1:15" x14ac:dyDescent="0.3">
      <c r="A4114">
        <v>391</v>
      </c>
      <c r="B4114">
        <v>20240327</v>
      </c>
      <c r="C4114">
        <v>2.2999999999999998</v>
      </c>
      <c r="D4114">
        <v>9.1</v>
      </c>
      <c r="E4114">
        <v>453</v>
      </c>
      <c r="F4114">
        <v>0.8</v>
      </c>
      <c r="H4114">
        <v>77</v>
      </c>
      <c r="I4114" s="101" t="s">
        <v>45</v>
      </c>
      <c r="J4114" s="1">
        <f>DATEVALUE(RIGHT(jaar_zip[[#This Row],[YYYYMMDD]],2)&amp;"-"&amp;MID(jaar_zip[[#This Row],[YYYYMMDD]],5,2)&amp;"-"&amp;LEFT(jaar_zip[[#This Row],[YYYYMMDD]],4))</f>
        <v>45378</v>
      </c>
      <c r="K4114" s="101" t="str">
        <f>IF(AND(VALUE(MONTH(jaar_zip[[#This Row],[Datum]]))=1,VALUE(WEEKNUM(jaar_zip[[#This Row],[Datum]],21))&gt;51),RIGHT(YEAR(jaar_zip[[#This Row],[Datum]])-1,2),RIGHT(YEAR(jaar_zip[[#This Row],[Datum]]),2))&amp;"-"&amp; TEXT(WEEKNUM(jaar_zip[[#This Row],[Datum]],21),"00")</f>
        <v>24-13</v>
      </c>
      <c r="L4114" s="101">
        <f>MONTH(jaar_zip[[#This Row],[Datum]])</f>
        <v>3</v>
      </c>
      <c r="M4114" s="101">
        <f>IF(ISNUMBER(jaar_zip[[#This Row],[etmaaltemperatuur]]),IF(jaar_zip[[#This Row],[etmaaltemperatuur]]&lt;stookgrens,stookgrens-jaar_zip[[#This Row],[etmaaltemperatuur]],0),"")</f>
        <v>8.9</v>
      </c>
      <c r="N4114" s="101">
        <f>IF(ISNUMBER(jaar_zip[[#This Row],[graaddagen]]),IF(OR(MONTH(jaar_zip[[#This Row],[Datum]])=1,MONTH(jaar_zip[[#This Row],[Datum]])=2,MONTH(jaar_zip[[#This Row],[Datum]])=11,MONTH(jaar_zip[[#This Row],[Datum]])=12),1.1,IF(OR(MONTH(jaar_zip[[#This Row],[Datum]])=3,MONTH(jaar_zip[[#This Row],[Datum]])=10),1,0.8))*jaar_zip[[#This Row],[graaddagen]],"")</f>
        <v>8.9</v>
      </c>
      <c r="O4114" s="101">
        <f>IF(ISNUMBER(jaar_zip[[#This Row],[etmaaltemperatuur]]),IF(jaar_zip[[#This Row],[etmaaltemperatuur]]&gt;stookgrens,jaar_zip[[#This Row],[etmaaltemperatuur]]-stookgrens,0),"")</f>
        <v>0</v>
      </c>
    </row>
    <row r="4115" spans="1:15" x14ac:dyDescent="0.3">
      <c r="A4115">
        <v>391</v>
      </c>
      <c r="B4115">
        <v>20240328</v>
      </c>
      <c r="C4115">
        <v>3.7</v>
      </c>
      <c r="D4115">
        <v>9.1</v>
      </c>
      <c r="E4115">
        <v>809</v>
      </c>
      <c r="F4115">
        <v>2.2000000000000002</v>
      </c>
      <c r="H4115">
        <v>68</v>
      </c>
      <c r="I4115" s="101" t="s">
        <v>45</v>
      </c>
      <c r="J4115" s="1">
        <f>DATEVALUE(RIGHT(jaar_zip[[#This Row],[YYYYMMDD]],2)&amp;"-"&amp;MID(jaar_zip[[#This Row],[YYYYMMDD]],5,2)&amp;"-"&amp;LEFT(jaar_zip[[#This Row],[YYYYMMDD]],4))</f>
        <v>45379</v>
      </c>
      <c r="K4115" s="101" t="str">
        <f>IF(AND(VALUE(MONTH(jaar_zip[[#This Row],[Datum]]))=1,VALUE(WEEKNUM(jaar_zip[[#This Row],[Datum]],21))&gt;51),RIGHT(YEAR(jaar_zip[[#This Row],[Datum]])-1,2),RIGHT(YEAR(jaar_zip[[#This Row],[Datum]]),2))&amp;"-"&amp; TEXT(WEEKNUM(jaar_zip[[#This Row],[Datum]],21),"00")</f>
        <v>24-13</v>
      </c>
      <c r="L4115" s="101">
        <f>MONTH(jaar_zip[[#This Row],[Datum]])</f>
        <v>3</v>
      </c>
      <c r="M4115" s="101">
        <f>IF(ISNUMBER(jaar_zip[[#This Row],[etmaaltemperatuur]]),IF(jaar_zip[[#This Row],[etmaaltemperatuur]]&lt;stookgrens,stookgrens-jaar_zip[[#This Row],[etmaaltemperatuur]],0),"")</f>
        <v>8.9</v>
      </c>
      <c r="N4115" s="101">
        <f>IF(ISNUMBER(jaar_zip[[#This Row],[graaddagen]]),IF(OR(MONTH(jaar_zip[[#This Row],[Datum]])=1,MONTH(jaar_zip[[#This Row],[Datum]])=2,MONTH(jaar_zip[[#This Row],[Datum]])=11,MONTH(jaar_zip[[#This Row],[Datum]])=12),1.1,IF(OR(MONTH(jaar_zip[[#This Row],[Datum]])=3,MONTH(jaar_zip[[#This Row],[Datum]])=10),1,0.8))*jaar_zip[[#This Row],[graaddagen]],"")</f>
        <v>8.9</v>
      </c>
      <c r="O4115" s="101">
        <f>IF(ISNUMBER(jaar_zip[[#This Row],[etmaaltemperatuur]]),IF(jaar_zip[[#This Row],[etmaaltemperatuur]]&gt;stookgrens,jaar_zip[[#This Row],[etmaaltemperatuur]]-stookgrens,0),"")</f>
        <v>0</v>
      </c>
    </row>
    <row r="4116" spans="1:15" x14ac:dyDescent="0.3">
      <c r="A4116">
        <v>391</v>
      </c>
      <c r="B4116">
        <v>20240329</v>
      </c>
      <c r="C4116">
        <v>2.9</v>
      </c>
      <c r="D4116">
        <v>11.3</v>
      </c>
      <c r="E4116">
        <v>1018</v>
      </c>
      <c r="F4116">
        <v>2</v>
      </c>
      <c r="H4116">
        <v>72</v>
      </c>
      <c r="I4116" s="101" t="s">
        <v>45</v>
      </c>
      <c r="J4116" s="1">
        <f>DATEVALUE(RIGHT(jaar_zip[[#This Row],[YYYYMMDD]],2)&amp;"-"&amp;MID(jaar_zip[[#This Row],[YYYYMMDD]],5,2)&amp;"-"&amp;LEFT(jaar_zip[[#This Row],[YYYYMMDD]],4))</f>
        <v>45380</v>
      </c>
      <c r="K4116" s="101" t="str">
        <f>IF(AND(VALUE(MONTH(jaar_zip[[#This Row],[Datum]]))=1,VALUE(WEEKNUM(jaar_zip[[#This Row],[Datum]],21))&gt;51),RIGHT(YEAR(jaar_zip[[#This Row],[Datum]])-1,2),RIGHT(YEAR(jaar_zip[[#This Row],[Datum]]),2))&amp;"-"&amp; TEXT(WEEKNUM(jaar_zip[[#This Row],[Datum]],21),"00")</f>
        <v>24-13</v>
      </c>
      <c r="L4116" s="101">
        <f>MONTH(jaar_zip[[#This Row],[Datum]])</f>
        <v>3</v>
      </c>
      <c r="M4116" s="101">
        <f>IF(ISNUMBER(jaar_zip[[#This Row],[etmaaltemperatuur]]),IF(jaar_zip[[#This Row],[etmaaltemperatuur]]&lt;stookgrens,stookgrens-jaar_zip[[#This Row],[etmaaltemperatuur]],0),"")</f>
        <v>6.6999999999999993</v>
      </c>
      <c r="N4116" s="101">
        <f>IF(ISNUMBER(jaar_zip[[#This Row],[graaddagen]]),IF(OR(MONTH(jaar_zip[[#This Row],[Datum]])=1,MONTH(jaar_zip[[#This Row],[Datum]])=2,MONTH(jaar_zip[[#This Row],[Datum]])=11,MONTH(jaar_zip[[#This Row],[Datum]])=12),1.1,IF(OR(MONTH(jaar_zip[[#This Row],[Datum]])=3,MONTH(jaar_zip[[#This Row],[Datum]])=10),1,0.8))*jaar_zip[[#This Row],[graaddagen]],"")</f>
        <v>6.6999999999999993</v>
      </c>
      <c r="O4116" s="101">
        <f>IF(ISNUMBER(jaar_zip[[#This Row],[etmaaltemperatuur]]),IF(jaar_zip[[#This Row],[etmaaltemperatuur]]&gt;stookgrens,jaar_zip[[#This Row],[etmaaltemperatuur]]-stookgrens,0),"")</f>
        <v>0</v>
      </c>
    </row>
    <row r="4117" spans="1:15" x14ac:dyDescent="0.3">
      <c r="A4117">
        <v>391</v>
      </c>
      <c r="B4117">
        <v>20240330</v>
      </c>
      <c r="C4117">
        <v>2.4</v>
      </c>
      <c r="D4117">
        <v>10.9</v>
      </c>
      <c r="E4117">
        <v>692</v>
      </c>
      <c r="F4117">
        <v>0.4</v>
      </c>
      <c r="H4117">
        <v>82</v>
      </c>
      <c r="I4117" s="101" t="s">
        <v>45</v>
      </c>
      <c r="J4117" s="1">
        <f>DATEVALUE(RIGHT(jaar_zip[[#This Row],[YYYYMMDD]],2)&amp;"-"&amp;MID(jaar_zip[[#This Row],[YYYYMMDD]],5,2)&amp;"-"&amp;LEFT(jaar_zip[[#This Row],[YYYYMMDD]],4))</f>
        <v>45381</v>
      </c>
      <c r="K4117" s="101" t="str">
        <f>IF(AND(VALUE(MONTH(jaar_zip[[#This Row],[Datum]]))=1,VALUE(WEEKNUM(jaar_zip[[#This Row],[Datum]],21))&gt;51),RIGHT(YEAR(jaar_zip[[#This Row],[Datum]])-1,2),RIGHT(YEAR(jaar_zip[[#This Row],[Datum]]),2))&amp;"-"&amp; TEXT(WEEKNUM(jaar_zip[[#This Row],[Datum]],21),"00")</f>
        <v>24-13</v>
      </c>
      <c r="L4117" s="101">
        <f>MONTH(jaar_zip[[#This Row],[Datum]])</f>
        <v>3</v>
      </c>
      <c r="M4117" s="101">
        <f>IF(ISNUMBER(jaar_zip[[#This Row],[etmaaltemperatuur]]),IF(jaar_zip[[#This Row],[etmaaltemperatuur]]&lt;stookgrens,stookgrens-jaar_zip[[#This Row],[etmaaltemperatuur]],0),"")</f>
        <v>7.1</v>
      </c>
      <c r="N4117" s="101">
        <f>IF(ISNUMBER(jaar_zip[[#This Row],[graaddagen]]),IF(OR(MONTH(jaar_zip[[#This Row],[Datum]])=1,MONTH(jaar_zip[[#This Row],[Datum]])=2,MONTH(jaar_zip[[#This Row],[Datum]])=11,MONTH(jaar_zip[[#This Row],[Datum]])=12),1.1,IF(OR(MONTH(jaar_zip[[#This Row],[Datum]])=3,MONTH(jaar_zip[[#This Row],[Datum]])=10),1,0.8))*jaar_zip[[#This Row],[graaddagen]],"")</f>
        <v>7.1</v>
      </c>
      <c r="O4117" s="101">
        <f>IF(ISNUMBER(jaar_zip[[#This Row],[etmaaltemperatuur]]),IF(jaar_zip[[#This Row],[etmaaltemperatuur]]&gt;stookgrens,jaar_zip[[#This Row],[etmaaltemperatuur]]-stookgrens,0),"")</f>
        <v>0</v>
      </c>
    </row>
    <row r="4118" spans="1:15" x14ac:dyDescent="0.3">
      <c r="A4118">
        <v>391</v>
      </c>
      <c r="B4118">
        <v>20240331</v>
      </c>
      <c r="C4118">
        <v>2.5</v>
      </c>
      <c r="D4118">
        <v>11.7</v>
      </c>
      <c r="E4118">
        <v>1154</v>
      </c>
      <c r="F4118">
        <v>3.6</v>
      </c>
      <c r="H4118">
        <v>80</v>
      </c>
      <c r="I4118" s="101" t="s">
        <v>45</v>
      </c>
      <c r="J4118" s="1">
        <f>DATEVALUE(RIGHT(jaar_zip[[#This Row],[YYYYMMDD]],2)&amp;"-"&amp;MID(jaar_zip[[#This Row],[YYYYMMDD]],5,2)&amp;"-"&amp;LEFT(jaar_zip[[#This Row],[YYYYMMDD]],4))</f>
        <v>45382</v>
      </c>
      <c r="K4118" s="101" t="str">
        <f>IF(AND(VALUE(MONTH(jaar_zip[[#This Row],[Datum]]))=1,VALUE(WEEKNUM(jaar_zip[[#This Row],[Datum]],21))&gt;51),RIGHT(YEAR(jaar_zip[[#This Row],[Datum]])-1,2),RIGHT(YEAR(jaar_zip[[#This Row],[Datum]]),2))&amp;"-"&amp; TEXT(WEEKNUM(jaar_zip[[#This Row],[Datum]],21),"00")</f>
        <v>24-13</v>
      </c>
      <c r="L4118" s="101">
        <f>MONTH(jaar_zip[[#This Row],[Datum]])</f>
        <v>3</v>
      </c>
      <c r="M4118" s="101">
        <f>IF(ISNUMBER(jaar_zip[[#This Row],[etmaaltemperatuur]]),IF(jaar_zip[[#This Row],[etmaaltemperatuur]]&lt;stookgrens,stookgrens-jaar_zip[[#This Row],[etmaaltemperatuur]],0),"")</f>
        <v>6.3000000000000007</v>
      </c>
      <c r="N4118" s="101">
        <f>IF(ISNUMBER(jaar_zip[[#This Row],[graaddagen]]),IF(OR(MONTH(jaar_zip[[#This Row],[Datum]])=1,MONTH(jaar_zip[[#This Row],[Datum]])=2,MONTH(jaar_zip[[#This Row],[Datum]])=11,MONTH(jaar_zip[[#This Row],[Datum]])=12),1.1,IF(OR(MONTH(jaar_zip[[#This Row],[Datum]])=3,MONTH(jaar_zip[[#This Row],[Datum]])=10),1,0.8))*jaar_zip[[#This Row],[graaddagen]],"")</f>
        <v>6.3000000000000007</v>
      </c>
      <c r="O4118" s="101">
        <f>IF(ISNUMBER(jaar_zip[[#This Row],[etmaaltemperatuur]]),IF(jaar_zip[[#This Row],[etmaaltemperatuur]]&gt;stookgrens,jaar_zip[[#This Row],[etmaaltemperatuur]]-stookgrens,0),"")</f>
        <v>0</v>
      </c>
    </row>
    <row r="4119" spans="1:15" x14ac:dyDescent="0.3">
      <c r="A4119">
        <v>391</v>
      </c>
      <c r="B4119">
        <v>20240401</v>
      </c>
      <c r="C4119">
        <v>2</v>
      </c>
      <c r="D4119">
        <v>10.1</v>
      </c>
      <c r="E4119">
        <v>683</v>
      </c>
      <c r="F4119">
        <v>3.6</v>
      </c>
      <c r="H4119">
        <v>81</v>
      </c>
      <c r="I4119" s="101" t="s">
        <v>45</v>
      </c>
      <c r="J4119" s="1">
        <f>DATEVALUE(RIGHT(jaar_zip[[#This Row],[YYYYMMDD]],2)&amp;"-"&amp;MID(jaar_zip[[#This Row],[YYYYMMDD]],5,2)&amp;"-"&amp;LEFT(jaar_zip[[#This Row],[YYYYMMDD]],4))</f>
        <v>45383</v>
      </c>
      <c r="K4119" s="101" t="str">
        <f>IF(AND(VALUE(MONTH(jaar_zip[[#This Row],[Datum]]))=1,VALUE(WEEKNUM(jaar_zip[[#This Row],[Datum]],21))&gt;51),RIGHT(YEAR(jaar_zip[[#This Row],[Datum]])-1,2),RIGHT(YEAR(jaar_zip[[#This Row],[Datum]]),2))&amp;"-"&amp; TEXT(WEEKNUM(jaar_zip[[#This Row],[Datum]],21),"00")</f>
        <v>24-14</v>
      </c>
      <c r="L4119" s="101">
        <f>MONTH(jaar_zip[[#This Row],[Datum]])</f>
        <v>4</v>
      </c>
      <c r="M4119" s="101">
        <f>IF(ISNUMBER(jaar_zip[[#This Row],[etmaaltemperatuur]]),IF(jaar_zip[[#This Row],[etmaaltemperatuur]]&lt;stookgrens,stookgrens-jaar_zip[[#This Row],[etmaaltemperatuur]],0),"")</f>
        <v>7.9</v>
      </c>
      <c r="N4119" s="101">
        <f>IF(ISNUMBER(jaar_zip[[#This Row],[graaddagen]]),IF(OR(MONTH(jaar_zip[[#This Row],[Datum]])=1,MONTH(jaar_zip[[#This Row],[Datum]])=2,MONTH(jaar_zip[[#This Row],[Datum]])=11,MONTH(jaar_zip[[#This Row],[Datum]])=12),1.1,IF(OR(MONTH(jaar_zip[[#This Row],[Datum]])=3,MONTH(jaar_zip[[#This Row],[Datum]])=10),1,0.8))*jaar_zip[[#This Row],[graaddagen]],"")</f>
        <v>6.32</v>
      </c>
      <c r="O4119" s="101">
        <f>IF(ISNUMBER(jaar_zip[[#This Row],[etmaaltemperatuur]]),IF(jaar_zip[[#This Row],[etmaaltemperatuur]]&gt;stookgrens,jaar_zip[[#This Row],[etmaaltemperatuur]]-stookgrens,0),"")</f>
        <v>0</v>
      </c>
    </row>
    <row r="4120" spans="1:15" x14ac:dyDescent="0.3">
      <c r="A4120">
        <v>391</v>
      </c>
      <c r="B4120">
        <v>20240402</v>
      </c>
      <c r="C4120">
        <v>3.2</v>
      </c>
      <c r="D4120">
        <v>10.1</v>
      </c>
      <c r="E4120">
        <v>661</v>
      </c>
      <c r="F4120">
        <v>1.5</v>
      </c>
      <c r="H4120">
        <v>81</v>
      </c>
      <c r="I4120" s="101" t="s">
        <v>45</v>
      </c>
      <c r="J4120" s="1">
        <f>DATEVALUE(RIGHT(jaar_zip[[#This Row],[YYYYMMDD]],2)&amp;"-"&amp;MID(jaar_zip[[#This Row],[YYYYMMDD]],5,2)&amp;"-"&amp;LEFT(jaar_zip[[#This Row],[YYYYMMDD]],4))</f>
        <v>45384</v>
      </c>
      <c r="K4120" s="101" t="str">
        <f>IF(AND(VALUE(MONTH(jaar_zip[[#This Row],[Datum]]))=1,VALUE(WEEKNUM(jaar_zip[[#This Row],[Datum]],21))&gt;51),RIGHT(YEAR(jaar_zip[[#This Row],[Datum]])-1,2),RIGHT(YEAR(jaar_zip[[#This Row],[Datum]]),2))&amp;"-"&amp; TEXT(WEEKNUM(jaar_zip[[#This Row],[Datum]],21),"00")</f>
        <v>24-14</v>
      </c>
      <c r="L4120" s="101">
        <f>MONTH(jaar_zip[[#This Row],[Datum]])</f>
        <v>4</v>
      </c>
      <c r="M4120" s="101">
        <f>IF(ISNUMBER(jaar_zip[[#This Row],[etmaaltemperatuur]]),IF(jaar_zip[[#This Row],[etmaaltemperatuur]]&lt;stookgrens,stookgrens-jaar_zip[[#This Row],[etmaaltemperatuur]],0),"")</f>
        <v>7.9</v>
      </c>
      <c r="N4120" s="101">
        <f>IF(ISNUMBER(jaar_zip[[#This Row],[graaddagen]]),IF(OR(MONTH(jaar_zip[[#This Row],[Datum]])=1,MONTH(jaar_zip[[#This Row],[Datum]])=2,MONTH(jaar_zip[[#This Row],[Datum]])=11,MONTH(jaar_zip[[#This Row],[Datum]])=12),1.1,IF(OR(MONTH(jaar_zip[[#This Row],[Datum]])=3,MONTH(jaar_zip[[#This Row],[Datum]])=10),1,0.8))*jaar_zip[[#This Row],[graaddagen]],"")</f>
        <v>6.32</v>
      </c>
      <c r="O4120" s="101">
        <f>IF(ISNUMBER(jaar_zip[[#This Row],[etmaaltemperatuur]]),IF(jaar_zip[[#This Row],[etmaaltemperatuur]]&gt;stookgrens,jaar_zip[[#This Row],[etmaaltemperatuur]]-stookgrens,0),"")</f>
        <v>0</v>
      </c>
    </row>
    <row r="4121" spans="1:15" x14ac:dyDescent="0.3">
      <c r="A4121">
        <v>391</v>
      </c>
      <c r="B4121">
        <v>20240403</v>
      </c>
      <c r="C4121">
        <v>3.1</v>
      </c>
      <c r="D4121">
        <v>11.6</v>
      </c>
      <c r="E4121">
        <v>587</v>
      </c>
      <c r="F4121">
        <v>1.2</v>
      </c>
      <c r="H4121">
        <v>80</v>
      </c>
      <c r="I4121" s="101" t="s">
        <v>45</v>
      </c>
      <c r="J4121" s="1">
        <f>DATEVALUE(RIGHT(jaar_zip[[#This Row],[YYYYMMDD]],2)&amp;"-"&amp;MID(jaar_zip[[#This Row],[YYYYMMDD]],5,2)&amp;"-"&amp;LEFT(jaar_zip[[#This Row],[YYYYMMDD]],4))</f>
        <v>45385</v>
      </c>
      <c r="K4121" s="101" t="str">
        <f>IF(AND(VALUE(MONTH(jaar_zip[[#This Row],[Datum]]))=1,VALUE(WEEKNUM(jaar_zip[[#This Row],[Datum]],21))&gt;51),RIGHT(YEAR(jaar_zip[[#This Row],[Datum]])-1,2),RIGHT(YEAR(jaar_zip[[#This Row],[Datum]]),2))&amp;"-"&amp; TEXT(WEEKNUM(jaar_zip[[#This Row],[Datum]],21),"00")</f>
        <v>24-14</v>
      </c>
      <c r="L4121" s="101">
        <f>MONTH(jaar_zip[[#This Row],[Datum]])</f>
        <v>4</v>
      </c>
      <c r="M4121" s="101">
        <f>IF(ISNUMBER(jaar_zip[[#This Row],[etmaaltemperatuur]]),IF(jaar_zip[[#This Row],[etmaaltemperatuur]]&lt;stookgrens,stookgrens-jaar_zip[[#This Row],[etmaaltemperatuur]],0),"")</f>
        <v>6.4</v>
      </c>
      <c r="N4121" s="101">
        <f>IF(ISNUMBER(jaar_zip[[#This Row],[graaddagen]]),IF(OR(MONTH(jaar_zip[[#This Row],[Datum]])=1,MONTH(jaar_zip[[#This Row],[Datum]])=2,MONTH(jaar_zip[[#This Row],[Datum]])=11,MONTH(jaar_zip[[#This Row],[Datum]])=12),1.1,IF(OR(MONTH(jaar_zip[[#This Row],[Datum]])=3,MONTH(jaar_zip[[#This Row],[Datum]])=10),1,0.8))*jaar_zip[[#This Row],[graaddagen]],"")</f>
        <v>5.120000000000001</v>
      </c>
      <c r="O4121" s="101">
        <f>IF(ISNUMBER(jaar_zip[[#This Row],[etmaaltemperatuur]]),IF(jaar_zip[[#This Row],[etmaaltemperatuur]]&gt;stookgrens,jaar_zip[[#This Row],[etmaaltemperatuur]]-stookgrens,0),"")</f>
        <v>0</v>
      </c>
    </row>
    <row r="4122" spans="1:15" x14ac:dyDescent="0.3">
      <c r="A4122">
        <v>391</v>
      </c>
      <c r="B4122">
        <v>20240404</v>
      </c>
      <c r="C4122">
        <v>3.2</v>
      </c>
      <c r="D4122">
        <v>12.1</v>
      </c>
      <c r="E4122">
        <v>886</v>
      </c>
      <c r="F4122">
        <v>8.3000000000000007</v>
      </c>
      <c r="H4122">
        <v>81</v>
      </c>
      <c r="I4122" s="101" t="s">
        <v>45</v>
      </c>
      <c r="J4122" s="1">
        <f>DATEVALUE(RIGHT(jaar_zip[[#This Row],[YYYYMMDD]],2)&amp;"-"&amp;MID(jaar_zip[[#This Row],[YYYYMMDD]],5,2)&amp;"-"&amp;LEFT(jaar_zip[[#This Row],[YYYYMMDD]],4))</f>
        <v>45386</v>
      </c>
      <c r="K4122" s="101" t="str">
        <f>IF(AND(VALUE(MONTH(jaar_zip[[#This Row],[Datum]]))=1,VALUE(WEEKNUM(jaar_zip[[#This Row],[Datum]],21))&gt;51),RIGHT(YEAR(jaar_zip[[#This Row],[Datum]])-1,2),RIGHT(YEAR(jaar_zip[[#This Row],[Datum]]),2))&amp;"-"&amp; TEXT(WEEKNUM(jaar_zip[[#This Row],[Datum]],21),"00")</f>
        <v>24-14</v>
      </c>
      <c r="L4122" s="101">
        <f>MONTH(jaar_zip[[#This Row],[Datum]])</f>
        <v>4</v>
      </c>
      <c r="M4122" s="101">
        <f>IF(ISNUMBER(jaar_zip[[#This Row],[etmaaltemperatuur]]),IF(jaar_zip[[#This Row],[etmaaltemperatuur]]&lt;stookgrens,stookgrens-jaar_zip[[#This Row],[etmaaltemperatuur]],0),"")</f>
        <v>5.9</v>
      </c>
      <c r="N4122" s="101">
        <f>IF(ISNUMBER(jaar_zip[[#This Row],[graaddagen]]),IF(OR(MONTH(jaar_zip[[#This Row],[Datum]])=1,MONTH(jaar_zip[[#This Row],[Datum]])=2,MONTH(jaar_zip[[#This Row],[Datum]])=11,MONTH(jaar_zip[[#This Row],[Datum]])=12),1.1,IF(OR(MONTH(jaar_zip[[#This Row],[Datum]])=3,MONTH(jaar_zip[[#This Row],[Datum]])=10),1,0.8))*jaar_zip[[#This Row],[graaddagen]],"")</f>
        <v>4.7200000000000006</v>
      </c>
      <c r="O4122" s="101">
        <f>IF(ISNUMBER(jaar_zip[[#This Row],[etmaaltemperatuur]]),IF(jaar_zip[[#This Row],[etmaaltemperatuur]]&gt;stookgrens,jaar_zip[[#This Row],[etmaaltemperatuur]]-stookgrens,0),"")</f>
        <v>0</v>
      </c>
    </row>
    <row r="4123" spans="1:15" x14ac:dyDescent="0.3">
      <c r="A4123">
        <v>391</v>
      </c>
      <c r="B4123">
        <v>20240405</v>
      </c>
      <c r="C4123">
        <v>3</v>
      </c>
      <c r="D4123">
        <v>14.8</v>
      </c>
      <c r="E4123">
        <v>667</v>
      </c>
      <c r="F4123">
        <v>0.6</v>
      </c>
      <c r="H4123">
        <v>77</v>
      </c>
      <c r="I4123" s="101" t="s">
        <v>45</v>
      </c>
      <c r="J4123" s="1">
        <f>DATEVALUE(RIGHT(jaar_zip[[#This Row],[YYYYMMDD]],2)&amp;"-"&amp;MID(jaar_zip[[#This Row],[YYYYMMDD]],5,2)&amp;"-"&amp;LEFT(jaar_zip[[#This Row],[YYYYMMDD]],4))</f>
        <v>45387</v>
      </c>
      <c r="K4123" s="101" t="str">
        <f>IF(AND(VALUE(MONTH(jaar_zip[[#This Row],[Datum]]))=1,VALUE(WEEKNUM(jaar_zip[[#This Row],[Datum]],21))&gt;51),RIGHT(YEAR(jaar_zip[[#This Row],[Datum]])-1,2),RIGHT(YEAR(jaar_zip[[#This Row],[Datum]]),2))&amp;"-"&amp; TEXT(WEEKNUM(jaar_zip[[#This Row],[Datum]],21),"00")</f>
        <v>24-14</v>
      </c>
      <c r="L4123" s="101">
        <f>MONTH(jaar_zip[[#This Row],[Datum]])</f>
        <v>4</v>
      </c>
      <c r="M4123" s="101">
        <f>IF(ISNUMBER(jaar_zip[[#This Row],[etmaaltemperatuur]]),IF(jaar_zip[[#This Row],[etmaaltemperatuur]]&lt;stookgrens,stookgrens-jaar_zip[[#This Row],[etmaaltemperatuur]],0),"")</f>
        <v>3.1999999999999993</v>
      </c>
      <c r="N4123" s="101">
        <f>IF(ISNUMBER(jaar_zip[[#This Row],[graaddagen]]),IF(OR(MONTH(jaar_zip[[#This Row],[Datum]])=1,MONTH(jaar_zip[[#This Row],[Datum]])=2,MONTH(jaar_zip[[#This Row],[Datum]])=11,MONTH(jaar_zip[[#This Row],[Datum]])=12),1.1,IF(OR(MONTH(jaar_zip[[#This Row],[Datum]])=3,MONTH(jaar_zip[[#This Row],[Datum]])=10),1,0.8))*jaar_zip[[#This Row],[graaddagen]],"")</f>
        <v>2.5599999999999996</v>
      </c>
      <c r="O4123" s="101">
        <f>IF(ISNUMBER(jaar_zip[[#This Row],[etmaaltemperatuur]]),IF(jaar_zip[[#This Row],[etmaaltemperatuur]]&gt;stookgrens,jaar_zip[[#This Row],[etmaaltemperatuur]]-stookgrens,0),"")</f>
        <v>0</v>
      </c>
    </row>
    <row r="4124" spans="1:15" x14ac:dyDescent="0.3">
      <c r="A4124">
        <v>391</v>
      </c>
      <c r="B4124">
        <v>20240406</v>
      </c>
      <c r="C4124">
        <v>2.5</v>
      </c>
      <c r="D4124">
        <v>18.2</v>
      </c>
      <c r="E4124">
        <v>1552</v>
      </c>
      <c r="F4124">
        <v>0</v>
      </c>
      <c r="H4124">
        <v>64</v>
      </c>
      <c r="I4124" s="101" t="s">
        <v>45</v>
      </c>
      <c r="J4124" s="1">
        <f>DATEVALUE(RIGHT(jaar_zip[[#This Row],[YYYYMMDD]],2)&amp;"-"&amp;MID(jaar_zip[[#This Row],[YYYYMMDD]],5,2)&amp;"-"&amp;LEFT(jaar_zip[[#This Row],[YYYYMMDD]],4))</f>
        <v>45388</v>
      </c>
      <c r="K4124" s="101" t="str">
        <f>IF(AND(VALUE(MONTH(jaar_zip[[#This Row],[Datum]]))=1,VALUE(WEEKNUM(jaar_zip[[#This Row],[Datum]],21))&gt;51),RIGHT(YEAR(jaar_zip[[#This Row],[Datum]])-1,2),RIGHT(YEAR(jaar_zip[[#This Row],[Datum]]),2))&amp;"-"&amp; TEXT(WEEKNUM(jaar_zip[[#This Row],[Datum]],21),"00")</f>
        <v>24-14</v>
      </c>
      <c r="L4124" s="101">
        <f>MONTH(jaar_zip[[#This Row],[Datum]])</f>
        <v>4</v>
      </c>
      <c r="M4124" s="101">
        <f>IF(ISNUMBER(jaar_zip[[#This Row],[etmaaltemperatuur]]),IF(jaar_zip[[#This Row],[etmaaltemperatuur]]&lt;stookgrens,stookgrens-jaar_zip[[#This Row],[etmaaltemperatuur]],0),"")</f>
        <v>0</v>
      </c>
      <c r="N4124" s="101">
        <f>IF(ISNUMBER(jaar_zip[[#This Row],[graaddagen]]),IF(OR(MONTH(jaar_zip[[#This Row],[Datum]])=1,MONTH(jaar_zip[[#This Row],[Datum]])=2,MONTH(jaar_zip[[#This Row],[Datum]])=11,MONTH(jaar_zip[[#This Row],[Datum]])=12),1.1,IF(OR(MONTH(jaar_zip[[#This Row],[Datum]])=3,MONTH(jaar_zip[[#This Row],[Datum]])=10),1,0.8))*jaar_zip[[#This Row],[graaddagen]],"")</f>
        <v>0</v>
      </c>
      <c r="O4124" s="101">
        <f>IF(ISNUMBER(jaar_zip[[#This Row],[etmaaltemperatuur]]),IF(jaar_zip[[#This Row],[etmaaltemperatuur]]&gt;stookgrens,jaar_zip[[#This Row],[etmaaltemperatuur]]-stookgrens,0),"")</f>
        <v>0.19999999999999929</v>
      </c>
    </row>
    <row r="4125" spans="1:15" x14ac:dyDescent="0.3">
      <c r="A4125">
        <v>391</v>
      </c>
      <c r="B4125">
        <v>20240407</v>
      </c>
      <c r="C4125">
        <v>2.5</v>
      </c>
      <c r="D4125">
        <v>17.100000000000001</v>
      </c>
      <c r="E4125">
        <v>1164</v>
      </c>
      <c r="F4125">
        <v>1.4</v>
      </c>
      <c r="H4125">
        <v>62</v>
      </c>
      <c r="I4125" s="101" t="s">
        <v>45</v>
      </c>
      <c r="J4125" s="1">
        <f>DATEVALUE(RIGHT(jaar_zip[[#This Row],[YYYYMMDD]],2)&amp;"-"&amp;MID(jaar_zip[[#This Row],[YYYYMMDD]],5,2)&amp;"-"&amp;LEFT(jaar_zip[[#This Row],[YYYYMMDD]],4))</f>
        <v>45389</v>
      </c>
      <c r="K4125" s="101" t="str">
        <f>IF(AND(VALUE(MONTH(jaar_zip[[#This Row],[Datum]]))=1,VALUE(WEEKNUM(jaar_zip[[#This Row],[Datum]],21))&gt;51),RIGHT(YEAR(jaar_zip[[#This Row],[Datum]])-1,2),RIGHT(YEAR(jaar_zip[[#This Row],[Datum]]),2))&amp;"-"&amp; TEXT(WEEKNUM(jaar_zip[[#This Row],[Datum]],21),"00")</f>
        <v>24-14</v>
      </c>
      <c r="L4125" s="101">
        <f>MONTH(jaar_zip[[#This Row],[Datum]])</f>
        <v>4</v>
      </c>
      <c r="M4125" s="101">
        <f>IF(ISNUMBER(jaar_zip[[#This Row],[etmaaltemperatuur]]),IF(jaar_zip[[#This Row],[etmaaltemperatuur]]&lt;stookgrens,stookgrens-jaar_zip[[#This Row],[etmaaltemperatuur]],0),"")</f>
        <v>0.89999999999999858</v>
      </c>
      <c r="N4125" s="101">
        <f>IF(ISNUMBER(jaar_zip[[#This Row],[graaddagen]]),IF(OR(MONTH(jaar_zip[[#This Row],[Datum]])=1,MONTH(jaar_zip[[#This Row],[Datum]])=2,MONTH(jaar_zip[[#This Row],[Datum]])=11,MONTH(jaar_zip[[#This Row],[Datum]])=12),1.1,IF(OR(MONTH(jaar_zip[[#This Row],[Datum]])=3,MONTH(jaar_zip[[#This Row],[Datum]])=10),1,0.8))*jaar_zip[[#This Row],[graaddagen]],"")</f>
        <v>0.71999999999999886</v>
      </c>
      <c r="O4125" s="101">
        <f>IF(ISNUMBER(jaar_zip[[#This Row],[etmaaltemperatuur]]),IF(jaar_zip[[#This Row],[etmaaltemperatuur]]&gt;stookgrens,jaar_zip[[#This Row],[etmaaltemperatuur]]-stookgrens,0),"")</f>
        <v>0</v>
      </c>
    </row>
    <row r="4126" spans="1:15" x14ac:dyDescent="0.3">
      <c r="A4126">
        <v>391</v>
      </c>
      <c r="B4126">
        <v>20240408</v>
      </c>
      <c r="C4126">
        <v>1.4</v>
      </c>
      <c r="D4126">
        <v>15.5</v>
      </c>
      <c r="E4126">
        <v>1201</v>
      </c>
      <c r="F4126">
        <v>1.9</v>
      </c>
      <c r="H4126">
        <v>83</v>
      </c>
      <c r="I4126" s="101" t="s">
        <v>45</v>
      </c>
      <c r="J4126" s="1">
        <f>DATEVALUE(RIGHT(jaar_zip[[#This Row],[YYYYMMDD]],2)&amp;"-"&amp;MID(jaar_zip[[#This Row],[YYYYMMDD]],5,2)&amp;"-"&amp;LEFT(jaar_zip[[#This Row],[YYYYMMDD]],4))</f>
        <v>45390</v>
      </c>
      <c r="K4126" s="101" t="str">
        <f>IF(AND(VALUE(MONTH(jaar_zip[[#This Row],[Datum]]))=1,VALUE(WEEKNUM(jaar_zip[[#This Row],[Datum]],21))&gt;51),RIGHT(YEAR(jaar_zip[[#This Row],[Datum]])-1,2),RIGHT(YEAR(jaar_zip[[#This Row],[Datum]]),2))&amp;"-"&amp; TEXT(WEEKNUM(jaar_zip[[#This Row],[Datum]],21),"00")</f>
        <v>24-15</v>
      </c>
      <c r="L4126" s="101">
        <f>MONTH(jaar_zip[[#This Row],[Datum]])</f>
        <v>4</v>
      </c>
      <c r="M4126" s="101">
        <f>IF(ISNUMBER(jaar_zip[[#This Row],[etmaaltemperatuur]]),IF(jaar_zip[[#This Row],[etmaaltemperatuur]]&lt;stookgrens,stookgrens-jaar_zip[[#This Row],[etmaaltemperatuur]],0),"")</f>
        <v>2.5</v>
      </c>
      <c r="N4126" s="101">
        <f>IF(ISNUMBER(jaar_zip[[#This Row],[graaddagen]]),IF(OR(MONTH(jaar_zip[[#This Row],[Datum]])=1,MONTH(jaar_zip[[#This Row],[Datum]])=2,MONTH(jaar_zip[[#This Row],[Datum]])=11,MONTH(jaar_zip[[#This Row],[Datum]])=12),1.1,IF(OR(MONTH(jaar_zip[[#This Row],[Datum]])=3,MONTH(jaar_zip[[#This Row],[Datum]])=10),1,0.8))*jaar_zip[[#This Row],[graaddagen]],"")</f>
        <v>2</v>
      </c>
      <c r="O4126" s="101">
        <f>IF(ISNUMBER(jaar_zip[[#This Row],[etmaaltemperatuur]]),IF(jaar_zip[[#This Row],[etmaaltemperatuur]]&gt;stookgrens,jaar_zip[[#This Row],[etmaaltemperatuur]]-stookgrens,0),"")</f>
        <v>0</v>
      </c>
    </row>
    <row r="4127" spans="1:15" x14ac:dyDescent="0.3">
      <c r="A4127">
        <v>391</v>
      </c>
      <c r="B4127">
        <v>20240409</v>
      </c>
      <c r="C4127">
        <v>4</v>
      </c>
      <c r="D4127">
        <v>12.3</v>
      </c>
      <c r="E4127">
        <v>994</v>
      </c>
      <c r="F4127">
        <v>1</v>
      </c>
      <c r="H4127">
        <v>71</v>
      </c>
      <c r="I4127" s="101" t="s">
        <v>45</v>
      </c>
      <c r="J4127" s="1">
        <f>DATEVALUE(RIGHT(jaar_zip[[#This Row],[YYYYMMDD]],2)&amp;"-"&amp;MID(jaar_zip[[#This Row],[YYYYMMDD]],5,2)&amp;"-"&amp;LEFT(jaar_zip[[#This Row],[YYYYMMDD]],4))</f>
        <v>45391</v>
      </c>
      <c r="K4127" s="101" t="str">
        <f>IF(AND(VALUE(MONTH(jaar_zip[[#This Row],[Datum]]))=1,VALUE(WEEKNUM(jaar_zip[[#This Row],[Datum]],21))&gt;51),RIGHT(YEAR(jaar_zip[[#This Row],[Datum]])-1,2),RIGHT(YEAR(jaar_zip[[#This Row],[Datum]]),2))&amp;"-"&amp; TEXT(WEEKNUM(jaar_zip[[#This Row],[Datum]],21),"00")</f>
        <v>24-15</v>
      </c>
      <c r="L4127" s="101">
        <f>MONTH(jaar_zip[[#This Row],[Datum]])</f>
        <v>4</v>
      </c>
      <c r="M4127" s="101">
        <f>IF(ISNUMBER(jaar_zip[[#This Row],[etmaaltemperatuur]]),IF(jaar_zip[[#This Row],[etmaaltemperatuur]]&lt;stookgrens,stookgrens-jaar_zip[[#This Row],[etmaaltemperatuur]],0),"")</f>
        <v>5.6999999999999993</v>
      </c>
      <c r="N4127" s="101">
        <f>IF(ISNUMBER(jaar_zip[[#This Row],[graaddagen]]),IF(OR(MONTH(jaar_zip[[#This Row],[Datum]])=1,MONTH(jaar_zip[[#This Row],[Datum]])=2,MONTH(jaar_zip[[#This Row],[Datum]])=11,MONTH(jaar_zip[[#This Row],[Datum]])=12),1.1,IF(OR(MONTH(jaar_zip[[#This Row],[Datum]])=3,MONTH(jaar_zip[[#This Row],[Datum]])=10),1,0.8))*jaar_zip[[#This Row],[graaddagen]],"")</f>
        <v>4.5599999999999996</v>
      </c>
      <c r="O4127" s="101">
        <f>IF(ISNUMBER(jaar_zip[[#This Row],[etmaaltemperatuur]]),IF(jaar_zip[[#This Row],[etmaaltemperatuur]]&gt;stookgrens,jaar_zip[[#This Row],[etmaaltemperatuur]]-stookgrens,0),"")</f>
        <v>0</v>
      </c>
    </row>
    <row r="4128" spans="1:15" x14ac:dyDescent="0.3">
      <c r="A4128">
        <v>391</v>
      </c>
      <c r="B4128">
        <v>20240410</v>
      </c>
      <c r="C4128">
        <v>2.4</v>
      </c>
      <c r="D4128">
        <v>11.1</v>
      </c>
      <c r="E4128">
        <v>1852</v>
      </c>
      <c r="F4128">
        <v>0.2</v>
      </c>
      <c r="H4128">
        <v>61</v>
      </c>
      <c r="I4128" s="101" t="s">
        <v>45</v>
      </c>
      <c r="J4128" s="1">
        <f>DATEVALUE(RIGHT(jaar_zip[[#This Row],[YYYYMMDD]],2)&amp;"-"&amp;MID(jaar_zip[[#This Row],[YYYYMMDD]],5,2)&amp;"-"&amp;LEFT(jaar_zip[[#This Row],[YYYYMMDD]],4))</f>
        <v>45392</v>
      </c>
      <c r="K4128" s="101" t="str">
        <f>IF(AND(VALUE(MONTH(jaar_zip[[#This Row],[Datum]]))=1,VALUE(WEEKNUM(jaar_zip[[#This Row],[Datum]],21))&gt;51),RIGHT(YEAR(jaar_zip[[#This Row],[Datum]])-1,2),RIGHT(YEAR(jaar_zip[[#This Row],[Datum]]),2))&amp;"-"&amp; TEXT(WEEKNUM(jaar_zip[[#This Row],[Datum]],21),"00")</f>
        <v>24-15</v>
      </c>
      <c r="L4128" s="101">
        <f>MONTH(jaar_zip[[#This Row],[Datum]])</f>
        <v>4</v>
      </c>
      <c r="M4128" s="101">
        <f>IF(ISNUMBER(jaar_zip[[#This Row],[etmaaltemperatuur]]),IF(jaar_zip[[#This Row],[etmaaltemperatuur]]&lt;stookgrens,stookgrens-jaar_zip[[#This Row],[etmaaltemperatuur]],0),"")</f>
        <v>6.9</v>
      </c>
      <c r="N4128" s="101">
        <f>IF(ISNUMBER(jaar_zip[[#This Row],[graaddagen]]),IF(OR(MONTH(jaar_zip[[#This Row],[Datum]])=1,MONTH(jaar_zip[[#This Row],[Datum]])=2,MONTH(jaar_zip[[#This Row],[Datum]])=11,MONTH(jaar_zip[[#This Row],[Datum]])=12),1.1,IF(OR(MONTH(jaar_zip[[#This Row],[Datum]])=3,MONTH(jaar_zip[[#This Row],[Datum]])=10),1,0.8))*jaar_zip[[#This Row],[graaddagen]],"")</f>
        <v>5.5200000000000005</v>
      </c>
      <c r="O4128" s="101">
        <f>IF(ISNUMBER(jaar_zip[[#This Row],[etmaaltemperatuur]]),IF(jaar_zip[[#This Row],[etmaaltemperatuur]]&gt;stookgrens,jaar_zip[[#This Row],[etmaaltemperatuur]]-stookgrens,0),"")</f>
        <v>0</v>
      </c>
    </row>
    <row r="4129" spans="1:15" x14ac:dyDescent="0.3">
      <c r="A4129">
        <v>391</v>
      </c>
      <c r="B4129">
        <v>20240411</v>
      </c>
      <c r="C4129">
        <v>2</v>
      </c>
      <c r="D4129">
        <v>13.2</v>
      </c>
      <c r="E4129">
        <v>489</v>
      </c>
      <c r="F4129">
        <v>0.1</v>
      </c>
      <c r="H4129">
        <v>73</v>
      </c>
      <c r="I4129" s="101" t="s">
        <v>45</v>
      </c>
      <c r="J4129" s="1">
        <f>DATEVALUE(RIGHT(jaar_zip[[#This Row],[YYYYMMDD]],2)&amp;"-"&amp;MID(jaar_zip[[#This Row],[YYYYMMDD]],5,2)&amp;"-"&amp;LEFT(jaar_zip[[#This Row],[YYYYMMDD]],4))</f>
        <v>45393</v>
      </c>
      <c r="K4129" s="101" t="str">
        <f>IF(AND(VALUE(MONTH(jaar_zip[[#This Row],[Datum]]))=1,VALUE(WEEKNUM(jaar_zip[[#This Row],[Datum]],21))&gt;51),RIGHT(YEAR(jaar_zip[[#This Row],[Datum]])-1,2),RIGHT(YEAR(jaar_zip[[#This Row],[Datum]]),2))&amp;"-"&amp; TEXT(WEEKNUM(jaar_zip[[#This Row],[Datum]],21),"00")</f>
        <v>24-15</v>
      </c>
      <c r="L4129" s="101">
        <f>MONTH(jaar_zip[[#This Row],[Datum]])</f>
        <v>4</v>
      </c>
      <c r="M4129" s="101">
        <f>IF(ISNUMBER(jaar_zip[[#This Row],[etmaaltemperatuur]]),IF(jaar_zip[[#This Row],[etmaaltemperatuur]]&lt;stookgrens,stookgrens-jaar_zip[[#This Row],[etmaaltemperatuur]],0),"")</f>
        <v>4.8000000000000007</v>
      </c>
      <c r="N4129" s="101">
        <f>IF(ISNUMBER(jaar_zip[[#This Row],[graaddagen]]),IF(OR(MONTH(jaar_zip[[#This Row],[Datum]])=1,MONTH(jaar_zip[[#This Row],[Datum]])=2,MONTH(jaar_zip[[#This Row],[Datum]])=11,MONTH(jaar_zip[[#This Row],[Datum]])=12),1.1,IF(OR(MONTH(jaar_zip[[#This Row],[Datum]])=3,MONTH(jaar_zip[[#This Row],[Datum]])=10),1,0.8))*jaar_zip[[#This Row],[graaddagen]],"")</f>
        <v>3.8400000000000007</v>
      </c>
      <c r="O4129" s="101">
        <f>IF(ISNUMBER(jaar_zip[[#This Row],[etmaaltemperatuur]]),IF(jaar_zip[[#This Row],[etmaaltemperatuur]]&gt;stookgrens,jaar_zip[[#This Row],[etmaaltemperatuur]]-stookgrens,0),"")</f>
        <v>0</v>
      </c>
    </row>
    <row r="4130" spans="1:15" x14ac:dyDescent="0.3">
      <c r="A4130">
        <v>391</v>
      </c>
      <c r="B4130">
        <v>20240412</v>
      </c>
      <c r="C4130">
        <v>2.1</v>
      </c>
      <c r="D4130">
        <v>16.600000000000001</v>
      </c>
      <c r="E4130">
        <v>1047</v>
      </c>
      <c r="F4130">
        <v>0</v>
      </c>
      <c r="H4130">
        <v>74</v>
      </c>
      <c r="I4130" s="101" t="s">
        <v>45</v>
      </c>
      <c r="J4130" s="1">
        <f>DATEVALUE(RIGHT(jaar_zip[[#This Row],[YYYYMMDD]],2)&amp;"-"&amp;MID(jaar_zip[[#This Row],[YYYYMMDD]],5,2)&amp;"-"&amp;LEFT(jaar_zip[[#This Row],[YYYYMMDD]],4))</f>
        <v>45394</v>
      </c>
      <c r="K4130" s="101" t="str">
        <f>IF(AND(VALUE(MONTH(jaar_zip[[#This Row],[Datum]]))=1,VALUE(WEEKNUM(jaar_zip[[#This Row],[Datum]],21))&gt;51),RIGHT(YEAR(jaar_zip[[#This Row],[Datum]])-1,2),RIGHT(YEAR(jaar_zip[[#This Row],[Datum]]),2))&amp;"-"&amp; TEXT(WEEKNUM(jaar_zip[[#This Row],[Datum]],21),"00")</f>
        <v>24-15</v>
      </c>
      <c r="L4130" s="101">
        <f>MONTH(jaar_zip[[#This Row],[Datum]])</f>
        <v>4</v>
      </c>
      <c r="M4130" s="101">
        <f>IF(ISNUMBER(jaar_zip[[#This Row],[etmaaltemperatuur]]),IF(jaar_zip[[#This Row],[etmaaltemperatuur]]&lt;stookgrens,stookgrens-jaar_zip[[#This Row],[etmaaltemperatuur]],0),"")</f>
        <v>1.3999999999999986</v>
      </c>
      <c r="N4130" s="101">
        <f>IF(ISNUMBER(jaar_zip[[#This Row],[graaddagen]]),IF(OR(MONTH(jaar_zip[[#This Row],[Datum]])=1,MONTH(jaar_zip[[#This Row],[Datum]])=2,MONTH(jaar_zip[[#This Row],[Datum]])=11,MONTH(jaar_zip[[#This Row],[Datum]])=12),1.1,IF(OR(MONTH(jaar_zip[[#This Row],[Datum]])=3,MONTH(jaar_zip[[#This Row],[Datum]])=10),1,0.8))*jaar_zip[[#This Row],[graaddagen]],"")</f>
        <v>1.119999999999999</v>
      </c>
      <c r="O4130" s="101">
        <f>IF(ISNUMBER(jaar_zip[[#This Row],[etmaaltemperatuur]]),IF(jaar_zip[[#This Row],[etmaaltemperatuur]]&gt;stookgrens,jaar_zip[[#This Row],[etmaaltemperatuur]]-stookgrens,0),"")</f>
        <v>0</v>
      </c>
    </row>
    <row r="4131" spans="1:15" x14ac:dyDescent="0.3">
      <c r="A4131">
        <v>391</v>
      </c>
      <c r="B4131">
        <v>20240413</v>
      </c>
      <c r="C4131">
        <v>2.4</v>
      </c>
      <c r="D4131">
        <v>18.399999999999999</v>
      </c>
      <c r="E4131">
        <v>1780</v>
      </c>
      <c r="F4131">
        <v>0</v>
      </c>
      <c r="H4131">
        <v>66</v>
      </c>
      <c r="I4131" s="101" t="s">
        <v>45</v>
      </c>
      <c r="J4131" s="1">
        <f>DATEVALUE(RIGHT(jaar_zip[[#This Row],[YYYYMMDD]],2)&amp;"-"&amp;MID(jaar_zip[[#This Row],[YYYYMMDD]],5,2)&amp;"-"&amp;LEFT(jaar_zip[[#This Row],[YYYYMMDD]],4))</f>
        <v>45395</v>
      </c>
      <c r="K4131" s="101" t="str">
        <f>IF(AND(VALUE(MONTH(jaar_zip[[#This Row],[Datum]]))=1,VALUE(WEEKNUM(jaar_zip[[#This Row],[Datum]],21))&gt;51),RIGHT(YEAR(jaar_zip[[#This Row],[Datum]])-1,2),RIGHT(YEAR(jaar_zip[[#This Row],[Datum]]),2))&amp;"-"&amp; TEXT(WEEKNUM(jaar_zip[[#This Row],[Datum]],21),"00")</f>
        <v>24-15</v>
      </c>
      <c r="L4131" s="101">
        <f>MONTH(jaar_zip[[#This Row],[Datum]])</f>
        <v>4</v>
      </c>
      <c r="M4131" s="101">
        <f>IF(ISNUMBER(jaar_zip[[#This Row],[etmaaltemperatuur]]),IF(jaar_zip[[#This Row],[etmaaltemperatuur]]&lt;stookgrens,stookgrens-jaar_zip[[#This Row],[etmaaltemperatuur]],0),"")</f>
        <v>0</v>
      </c>
      <c r="N4131" s="101">
        <f>IF(ISNUMBER(jaar_zip[[#This Row],[graaddagen]]),IF(OR(MONTH(jaar_zip[[#This Row],[Datum]])=1,MONTH(jaar_zip[[#This Row],[Datum]])=2,MONTH(jaar_zip[[#This Row],[Datum]])=11,MONTH(jaar_zip[[#This Row],[Datum]])=12),1.1,IF(OR(MONTH(jaar_zip[[#This Row],[Datum]])=3,MONTH(jaar_zip[[#This Row],[Datum]])=10),1,0.8))*jaar_zip[[#This Row],[graaddagen]],"")</f>
        <v>0</v>
      </c>
      <c r="O4131" s="101">
        <f>IF(ISNUMBER(jaar_zip[[#This Row],[etmaaltemperatuur]]),IF(jaar_zip[[#This Row],[etmaaltemperatuur]]&gt;stookgrens,jaar_zip[[#This Row],[etmaaltemperatuur]]-stookgrens,0),"")</f>
        <v>0.39999999999999858</v>
      </c>
    </row>
    <row r="4132" spans="1:15" x14ac:dyDescent="0.3">
      <c r="A4132">
        <v>391</v>
      </c>
      <c r="B4132">
        <v>20240414</v>
      </c>
      <c r="C4132">
        <v>1.8</v>
      </c>
      <c r="D4132">
        <v>12.8</v>
      </c>
      <c r="E4132">
        <v>1709</v>
      </c>
      <c r="F4132">
        <v>0.8</v>
      </c>
      <c r="H4132">
        <v>64</v>
      </c>
      <c r="I4132" s="101" t="s">
        <v>45</v>
      </c>
      <c r="J4132" s="1">
        <f>DATEVALUE(RIGHT(jaar_zip[[#This Row],[YYYYMMDD]],2)&amp;"-"&amp;MID(jaar_zip[[#This Row],[YYYYMMDD]],5,2)&amp;"-"&amp;LEFT(jaar_zip[[#This Row],[YYYYMMDD]],4))</f>
        <v>45396</v>
      </c>
      <c r="K4132" s="101" t="str">
        <f>IF(AND(VALUE(MONTH(jaar_zip[[#This Row],[Datum]]))=1,VALUE(WEEKNUM(jaar_zip[[#This Row],[Datum]],21))&gt;51),RIGHT(YEAR(jaar_zip[[#This Row],[Datum]])-1,2),RIGHT(YEAR(jaar_zip[[#This Row],[Datum]]),2))&amp;"-"&amp; TEXT(WEEKNUM(jaar_zip[[#This Row],[Datum]],21),"00")</f>
        <v>24-15</v>
      </c>
      <c r="L4132" s="101">
        <f>MONTH(jaar_zip[[#This Row],[Datum]])</f>
        <v>4</v>
      </c>
      <c r="M4132" s="101">
        <f>IF(ISNUMBER(jaar_zip[[#This Row],[etmaaltemperatuur]]),IF(jaar_zip[[#This Row],[etmaaltemperatuur]]&lt;stookgrens,stookgrens-jaar_zip[[#This Row],[etmaaltemperatuur]],0),"")</f>
        <v>5.1999999999999993</v>
      </c>
      <c r="N4132" s="101">
        <f>IF(ISNUMBER(jaar_zip[[#This Row],[graaddagen]]),IF(OR(MONTH(jaar_zip[[#This Row],[Datum]])=1,MONTH(jaar_zip[[#This Row],[Datum]])=2,MONTH(jaar_zip[[#This Row],[Datum]])=11,MONTH(jaar_zip[[#This Row],[Datum]])=12),1.1,IF(OR(MONTH(jaar_zip[[#This Row],[Datum]])=3,MONTH(jaar_zip[[#This Row],[Datum]])=10),1,0.8))*jaar_zip[[#This Row],[graaddagen]],"")</f>
        <v>4.1599999999999993</v>
      </c>
      <c r="O4132" s="101">
        <f>IF(ISNUMBER(jaar_zip[[#This Row],[etmaaltemperatuur]]),IF(jaar_zip[[#This Row],[etmaaltemperatuur]]&gt;stookgrens,jaar_zip[[#This Row],[etmaaltemperatuur]]-stookgrens,0),"")</f>
        <v>0</v>
      </c>
    </row>
    <row r="4133" spans="1:15" x14ac:dyDescent="0.3">
      <c r="A4133">
        <v>391</v>
      </c>
      <c r="B4133">
        <v>20240415</v>
      </c>
      <c r="C4133">
        <v>3.3</v>
      </c>
      <c r="D4133">
        <v>8.1</v>
      </c>
      <c r="E4133">
        <v>1067</v>
      </c>
      <c r="F4133">
        <v>6.8</v>
      </c>
      <c r="H4133">
        <v>79</v>
      </c>
      <c r="I4133" s="101" t="s">
        <v>45</v>
      </c>
      <c r="J4133" s="1">
        <f>DATEVALUE(RIGHT(jaar_zip[[#This Row],[YYYYMMDD]],2)&amp;"-"&amp;MID(jaar_zip[[#This Row],[YYYYMMDD]],5,2)&amp;"-"&amp;LEFT(jaar_zip[[#This Row],[YYYYMMDD]],4))</f>
        <v>45397</v>
      </c>
      <c r="K4133" s="101" t="str">
        <f>IF(AND(VALUE(MONTH(jaar_zip[[#This Row],[Datum]]))=1,VALUE(WEEKNUM(jaar_zip[[#This Row],[Datum]],21))&gt;51),RIGHT(YEAR(jaar_zip[[#This Row],[Datum]])-1,2),RIGHT(YEAR(jaar_zip[[#This Row],[Datum]]),2))&amp;"-"&amp; TEXT(WEEKNUM(jaar_zip[[#This Row],[Datum]],21),"00")</f>
        <v>24-16</v>
      </c>
      <c r="L4133" s="101">
        <f>MONTH(jaar_zip[[#This Row],[Datum]])</f>
        <v>4</v>
      </c>
      <c r="M4133" s="101">
        <f>IF(ISNUMBER(jaar_zip[[#This Row],[etmaaltemperatuur]]),IF(jaar_zip[[#This Row],[etmaaltemperatuur]]&lt;stookgrens,stookgrens-jaar_zip[[#This Row],[etmaaltemperatuur]],0),"")</f>
        <v>9.9</v>
      </c>
      <c r="N4133" s="101">
        <f>IF(ISNUMBER(jaar_zip[[#This Row],[graaddagen]]),IF(OR(MONTH(jaar_zip[[#This Row],[Datum]])=1,MONTH(jaar_zip[[#This Row],[Datum]])=2,MONTH(jaar_zip[[#This Row],[Datum]])=11,MONTH(jaar_zip[[#This Row],[Datum]])=12),1.1,IF(OR(MONTH(jaar_zip[[#This Row],[Datum]])=3,MONTH(jaar_zip[[#This Row],[Datum]])=10),1,0.8))*jaar_zip[[#This Row],[graaddagen]],"")</f>
        <v>7.9200000000000008</v>
      </c>
      <c r="O4133" s="101">
        <f>IF(ISNUMBER(jaar_zip[[#This Row],[etmaaltemperatuur]]),IF(jaar_zip[[#This Row],[etmaaltemperatuur]]&gt;stookgrens,jaar_zip[[#This Row],[etmaaltemperatuur]]-stookgrens,0),"")</f>
        <v>0</v>
      </c>
    </row>
    <row r="4134" spans="1:15" x14ac:dyDescent="0.3">
      <c r="A4134">
        <v>391</v>
      </c>
      <c r="B4134">
        <v>20240416</v>
      </c>
      <c r="C4134">
        <v>3</v>
      </c>
      <c r="D4134">
        <v>7.6</v>
      </c>
      <c r="E4134">
        <v>1019</v>
      </c>
      <c r="F4134">
        <v>9.6</v>
      </c>
      <c r="H4134">
        <v>83</v>
      </c>
      <c r="I4134" s="101" t="s">
        <v>45</v>
      </c>
      <c r="J4134" s="1">
        <f>DATEVALUE(RIGHT(jaar_zip[[#This Row],[YYYYMMDD]],2)&amp;"-"&amp;MID(jaar_zip[[#This Row],[YYYYMMDD]],5,2)&amp;"-"&amp;LEFT(jaar_zip[[#This Row],[YYYYMMDD]],4))</f>
        <v>45398</v>
      </c>
      <c r="K4134" s="101" t="str">
        <f>IF(AND(VALUE(MONTH(jaar_zip[[#This Row],[Datum]]))=1,VALUE(WEEKNUM(jaar_zip[[#This Row],[Datum]],21))&gt;51),RIGHT(YEAR(jaar_zip[[#This Row],[Datum]])-1,2),RIGHT(YEAR(jaar_zip[[#This Row],[Datum]]),2))&amp;"-"&amp; TEXT(WEEKNUM(jaar_zip[[#This Row],[Datum]],21),"00")</f>
        <v>24-16</v>
      </c>
      <c r="L4134" s="101">
        <f>MONTH(jaar_zip[[#This Row],[Datum]])</f>
        <v>4</v>
      </c>
      <c r="M4134" s="101">
        <f>IF(ISNUMBER(jaar_zip[[#This Row],[etmaaltemperatuur]]),IF(jaar_zip[[#This Row],[etmaaltemperatuur]]&lt;stookgrens,stookgrens-jaar_zip[[#This Row],[etmaaltemperatuur]],0),"")</f>
        <v>10.4</v>
      </c>
      <c r="N4134" s="101">
        <f>IF(ISNUMBER(jaar_zip[[#This Row],[graaddagen]]),IF(OR(MONTH(jaar_zip[[#This Row],[Datum]])=1,MONTH(jaar_zip[[#This Row],[Datum]])=2,MONTH(jaar_zip[[#This Row],[Datum]])=11,MONTH(jaar_zip[[#This Row],[Datum]])=12),1.1,IF(OR(MONTH(jaar_zip[[#This Row],[Datum]])=3,MONTH(jaar_zip[[#This Row],[Datum]])=10),1,0.8))*jaar_zip[[#This Row],[graaddagen]],"")</f>
        <v>8.32</v>
      </c>
      <c r="O4134" s="101">
        <f>IF(ISNUMBER(jaar_zip[[#This Row],[etmaaltemperatuur]]),IF(jaar_zip[[#This Row],[etmaaltemperatuur]]&gt;stookgrens,jaar_zip[[#This Row],[etmaaltemperatuur]]-stookgrens,0),"")</f>
        <v>0</v>
      </c>
    </row>
    <row r="4135" spans="1:15" x14ac:dyDescent="0.3">
      <c r="A4135">
        <v>391</v>
      </c>
      <c r="B4135">
        <v>20240417</v>
      </c>
      <c r="C4135">
        <v>1.3</v>
      </c>
      <c r="D4135">
        <v>5.4</v>
      </c>
      <c r="E4135">
        <v>1099</v>
      </c>
      <c r="F4135">
        <v>2.8</v>
      </c>
      <c r="H4135">
        <v>87</v>
      </c>
      <c r="I4135" s="101" t="s">
        <v>45</v>
      </c>
      <c r="J4135" s="1">
        <f>DATEVALUE(RIGHT(jaar_zip[[#This Row],[YYYYMMDD]],2)&amp;"-"&amp;MID(jaar_zip[[#This Row],[YYYYMMDD]],5,2)&amp;"-"&amp;LEFT(jaar_zip[[#This Row],[YYYYMMDD]],4))</f>
        <v>45399</v>
      </c>
      <c r="K4135" s="101" t="str">
        <f>IF(AND(VALUE(MONTH(jaar_zip[[#This Row],[Datum]]))=1,VALUE(WEEKNUM(jaar_zip[[#This Row],[Datum]],21))&gt;51),RIGHT(YEAR(jaar_zip[[#This Row],[Datum]])-1,2),RIGHT(YEAR(jaar_zip[[#This Row],[Datum]]),2))&amp;"-"&amp; TEXT(WEEKNUM(jaar_zip[[#This Row],[Datum]],21),"00")</f>
        <v>24-16</v>
      </c>
      <c r="L4135" s="101">
        <f>MONTH(jaar_zip[[#This Row],[Datum]])</f>
        <v>4</v>
      </c>
      <c r="M4135" s="101">
        <f>IF(ISNUMBER(jaar_zip[[#This Row],[etmaaltemperatuur]]),IF(jaar_zip[[#This Row],[etmaaltemperatuur]]&lt;stookgrens,stookgrens-jaar_zip[[#This Row],[etmaaltemperatuur]],0),"")</f>
        <v>12.6</v>
      </c>
      <c r="N4135" s="101">
        <f>IF(ISNUMBER(jaar_zip[[#This Row],[graaddagen]]),IF(OR(MONTH(jaar_zip[[#This Row],[Datum]])=1,MONTH(jaar_zip[[#This Row],[Datum]])=2,MONTH(jaar_zip[[#This Row],[Datum]])=11,MONTH(jaar_zip[[#This Row],[Datum]])=12),1.1,IF(OR(MONTH(jaar_zip[[#This Row],[Datum]])=3,MONTH(jaar_zip[[#This Row],[Datum]])=10),1,0.8))*jaar_zip[[#This Row],[graaddagen]],"")</f>
        <v>10.08</v>
      </c>
      <c r="O4135" s="101">
        <f>IF(ISNUMBER(jaar_zip[[#This Row],[etmaaltemperatuur]]),IF(jaar_zip[[#This Row],[etmaaltemperatuur]]&gt;stookgrens,jaar_zip[[#This Row],[etmaaltemperatuur]]-stookgrens,0),"")</f>
        <v>0</v>
      </c>
    </row>
    <row r="4136" spans="1:15" x14ac:dyDescent="0.3">
      <c r="A4136">
        <v>391</v>
      </c>
      <c r="B4136">
        <v>20240418</v>
      </c>
      <c r="C4136">
        <v>1.8</v>
      </c>
      <c r="D4136">
        <v>8</v>
      </c>
      <c r="E4136">
        <v>1679</v>
      </c>
      <c r="F4136">
        <v>-0.1</v>
      </c>
      <c r="H4136">
        <v>71</v>
      </c>
      <c r="I4136" s="101" t="s">
        <v>45</v>
      </c>
      <c r="J4136" s="1">
        <f>DATEVALUE(RIGHT(jaar_zip[[#This Row],[YYYYMMDD]],2)&amp;"-"&amp;MID(jaar_zip[[#This Row],[YYYYMMDD]],5,2)&amp;"-"&amp;LEFT(jaar_zip[[#This Row],[YYYYMMDD]],4))</f>
        <v>45400</v>
      </c>
      <c r="K4136" s="101" t="str">
        <f>IF(AND(VALUE(MONTH(jaar_zip[[#This Row],[Datum]]))=1,VALUE(WEEKNUM(jaar_zip[[#This Row],[Datum]],21))&gt;51),RIGHT(YEAR(jaar_zip[[#This Row],[Datum]])-1,2),RIGHT(YEAR(jaar_zip[[#This Row],[Datum]]),2))&amp;"-"&amp; TEXT(WEEKNUM(jaar_zip[[#This Row],[Datum]],21),"00")</f>
        <v>24-16</v>
      </c>
      <c r="L4136" s="101">
        <f>MONTH(jaar_zip[[#This Row],[Datum]])</f>
        <v>4</v>
      </c>
      <c r="M4136" s="101">
        <f>IF(ISNUMBER(jaar_zip[[#This Row],[etmaaltemperatuur]]),IF(jaar_zip[[#This Row],[etmaaltemperatuur]]&lt;stookgrens,stookgrens-jaar_zip[[#This Row],[etmaaltemperatuur]],0),"")</f>
        <v>10</v>
      </c>
      <c r="N4136" s="101">
        <f>IF(ISNUMBER(jaar_zip[[#This Row],[graaddagen]]),IF(OR(MONTH(jaar_zip[[#This Row],[Datum]])=1,MONTH(jaar_zip[[#This Row],[Datum]])=2,MONTH(jaar_zip[[#This Row],[Datum]])=11,MONTH(jaar_zip[[#This Row],[Datum]])=12),1.1,IF(OR(MONTH(jaar_zip[[#This Row],[Datum]])=3,MONTH(jaar_zip[[#This Row],[Datum]])=10),1,0.8))*jaar_zip[[#This Row],[graaddagen]],"")</f>
        <v>8</v>
      </c>
      <c r="O4136" s="101">
        <f>IF(ISNUMBER(jaar_zip[[#This Row],[etmaaltemperatuur]]),IF(jaar_zip[[#This Row],[etmaaltemperatuur]]&gt;stookgrens,jaar_zip[[#This Row],[etmaaltemperatuur]]-stookgrens,0),"")</f>
        <v>0</v>
      </c>
    </row>
    <row r="4137" spans="1:15" x14ac:dyDescent="0.3">
      <c r="A4137">
        <v>391</v>
      </c>
      <c r="B4137">
        <v>20240419</v>
      </c>
      <c r="C4137">
        <v>2.8</v>
      </c>
      <c r="D4137">
        <v>7.8</v>
      </c>
      <c r="E4137">
        <v>929</v>
      </c>
      <c r="F4137">
        <v>13.1</v>
      </c>
      <c r="H4137">
        <v>85</v>
      </c>
      <c r="I4137" s="101" t="s">
        <v>45</v>
      </c>
      <c r="J4137" s="1">
        <f>DATEVALUE(RIGHT(jaar_zip[[#This Row],[YYYYMMDD]],2)&amp;"-"&amp;MID(jaar_zip[[#This Row],[YYYYMMDD]],5,2)&amp;"-"&amp;LEFT(jaar_zip[[#This Row],[YYYYMMDD]],4))</f>
        <v>45401</v>
      </c>
      <c r="K4137" s="101" t="str">
        <f>IF(AND(VALUE(MONTH(jaar_zip[[#This Row],[Datum]]))=1,VALUE(WEEKNUM(jaar_zip[[#This Row],[Datum]],21))&gt;51),RIGHT(YEAR(jaar_zip[[#This Row],[Datum]])-1,2),RIGHT(YEAR(jaar_zip[[#This Row],[Datum]]),2))&amp;"-"&amp; TEXT(WEEKNUM(jaar_zip[[#This Row],[Datum]],21),"00")</f>
        <v>24-16</v>
      </c>
      <c r="L4137" s="101">
        <f>MONTH(jaar_zip[[#This Row],[Datum]])</f>
        <v>4</v>
      </c>
      <c r="M4137" s="101">
        <f>IF(ISNUMBER(jaar_zip[[#This Row],[etmaaltemperatuur]]),IF(jaar_zip[[#This Row],[etmaaltemperatuur]]&lt;stookgrens,stookgrens-jaar_zip[[#This Row],[etmaaltemperatuur]],0),"")</f>
        <v>10.199999999999999</v>
      </c>
      <c r="N4137" s="101">
        <f>IF(ISNUMBER(jaar_zip[[#This Row],[graaddagen]]),IF(OR(MONTH(jaar_zip[[#This Row],[Datum]])=1,MONTH(jaar_zip[[#This Row],[Datum]])=2,MONTH(jaar_zip[[#This Row],[Datum]])=11,MONTH(jaar_zip[[#This Row],[Datum]])=12),1.1,IF(OR(MONTH(jaar_zip[[#This Row],[Datum]])=3,MONTH(jaar_zip[[#This Row],[Datum]])=10),1,0.8))*jaar_zip[[#This Row],[graaddagen]],"")</f>
        <v>8.16</v>
      </c>
      <c r="O4137" s="101">
        <f>IF(ISNUMBER(jaar_zip[[#This Row],[etmaaltemperatuur]]),IF(jaar_zip[[#This Row],[etmaaltemperatuur]]&gt;stookgrens,jaar_zip[[#This Row],[etmaaltemperatuur]]-stookgrens,0),"")</f>
        <v>0</v>
      </c>
    </row>
    <row r="4138" spans="1:15" x14ac:dyDescent="0.3">
      <c r="A4138">
        <v>391</v>
      </c>
      <c r="B4138">
        <v>20240420</v>
      </c>
      <c r="C4138">
        <v>2.2999999999999998</v>
      </c>
      <c r="D4138">
        <v>7.3</v>
      </c>
      <c r="E4138">
        <v>1427</v>
      </c>
      <c r="F4138">
        <v>0.9</v>
      </c>
      <c r="H4138">
        <v>78</v>
      </c>
      <c r="I4138" s="101" t="s">
        <v>45</v>
      </c>
      <c r="J4138" s="1">
        <f>DATEVALUE(RIGHT(jaar_zip[[#This Row],[YYYYMMDD]],2)&amp;"-"&amp;MID(jaar_zip[[#This Row],[YYYYMMDD]],5,2)&amp;"-"&amp;LEFT(jaar_zip[[#This Row],[YYYYMMDD]],4))</f>
        <v>45402</v>
      </c>
      <c r="K4138" s="101" t="str">
        <f>IF(AND(VALUE(MONTH(jaar_zip[[#This Row],[Datum]]))=1,VALUE(WEEKNUM(jaar_zip[[#This Row],[Datum]],21))&gt;51),RIGHT(YEAR(jaar_zip[[#This Row],[Datum]])-1,2),RIGHT(YEAR(jaar_zip[[#This Row],[Datum]]),2))&amp;"-"&amp; TEXT(WEEKNUM(jaar_zip[[#This Row],[Datum]],21),"00")</f>
        <v>24-16</v>
      </c>
      <c r="L4138" s="101">
        <f>MONTH(jaar_zip[[#This Row],[Datum]])</f>
        <v>4</v>
      </c>
      <c r="M4138" s="101">
        <f>IF(ISNUMBER(jaar_zip[[#This Row],[etmaaltemperatuur]]),IF(jaar_zip[[#This Row],[etmaaltemperatuur]]&lt;stookgrens,stookgrens-jaar_zip[[#This Row],[etmaaltemperatuur]],0),"")</f>
        <v>10.7</v>
      </c>
      <c r="N4138" s="101">
        <f>IF(ISNUMBER(jaar_zip[[#This Row],[graaddagen]]),IF(OR(MONTH(jaar_zip[[#This Row],[Datum]])=1,MONTH(jaar_zip[[#This Row],[Datum]])=2,MONTH(jaar_zip[[#This Row],[Datum]])=11,MONTH(jaar_zip[[#This Row],[Datum]])=12),1.1,IF(OR(MONTH(jaar_zip[[#This Row],[Datum]])=3,MONTH(jaar_zip[[#This Row],[Datum]])=10),1,0.8))*jaar_zip[[#This Row],[graaddagen]],"")</f>
        <v>8.56</v>
      </c>
      <c r="O4138" s="101">
        <f>IF(ISNUMBER(jaar_zip[[#This Row],[etmaaltemperatuur]]),IF(jaar_zip[[#This Row],[etmaaltemperatuur]]&gt;stookgrens,jaar_zip[[#This Row],[etmaaltemperatuur]]-stookgrens,0),"")</f>
        <v>0</v>
      </c>
    </row>
    <row r="4139" spans="1:15" x14ac:dyDescent="0.3">
      <c r="A4139">
        <v>391</v>
      </c>
      <c r="B4139">
        <v>20240421</v>
      </c>
      <c r="C4139">
        <v>3</v>
      </c>
      <c r="D4139">
        <v>6.3</v>
      </c>
      <c r="E4139">
        <v>1813</v>
      </c>
      <c r="F4139">
        <v>1.3</v>
      </c>
      <c r="H4139">
        <v>70</v>
      </c>
      <c r="I4139" s="101" t="s">
        <v>45</v>
      </c>
      <c r="J4139" s="1">
        <f>DATEVALUE(RIGHT(jaar_zip[[#This Row],[YYYYMMDD]],2)&amp;"-"&amp;MID(jaar_zip[[#This Row],[YYYYMMDD]],5,2)&amp;"-"&amp;LEFT(jaar_zip[[#This Row],[YYYYMMDD]],4))</f>
        <v>45403</v>
      </c>
      <c r="K4139" s="101" t="str">
        <f>IF(AND(VALUE(MONTH(jaar_zip[[#This Row],[Datum]]))=1,VALUE(WEEKNUM(jaar_zip[[#This Row],[Datum]],21))&gt;51),RIGHT(YEAR(jaar_zip[[#This Row],[Datum]])-1,2),RIGHT(YEAR(jaar_zip[[#This Row],[Datum]]),2))&amp;"-"&amp; TEXT(WEEKNUM(jaar_zip[[#This Row],[Datum]],21),"00")</f>
        <v>24-16</v>
      </c>
      <c r="L4139" s="101">
        <f>MONTH(jaar_zip[[#This Row],[Datum]])</f>
        <v>4</v>
      </c>
      <c r="M4139" s="101">
        <f>IF(ISNUMBER(jaar_zip[[#This Row],[etmaaltemperatuur]]),IF(jaar_zip[[#This Row],[etmaaltemperatuur]]&lt;stookgrens,stookgrens-jaar_zip[[#This Row],[etmaaltemperatuur]],0),"")</f>
        <v>11.7</v>
      </c>
      <c r="N4139" s="101">
        <f>IF(ISNUMBER(jaar_zip[[#This Row],[graaddagen]]),IF(OR(MONTH(jaar_zip[[#This Row],[Datum]])=1,MONTH(jaar_zip[[#This Row],[Datum]])=2,MONTH(jaar_zip[[#This Row],[Datum]])=11,MONTH(jaar_zip[[#This Row],[Datum]])=12),1.1,IF(OR(MONTH(jaar_zip[[#This Row],[Datum]])=3,MONTH(jaar_zip[[#This Row],[Datum]])=10),1,0.8))*jaar_zip[[#This Row],[graaddagen]],"")</f>
        <v>9.36</v>
      </c>
      <c r="O4139" s="101">
        <f>IF(ISNUMBER(jaar_zip[[#This Row],[etmaaltemperatuur]]),IF(jaar_zip[[#This Row],[etmaaltemperatuur]]&gt;stookgrens,jaar_zip[[#This Row],[etmaaltemperatuur]]-stookgrens,0),"")</f>
        <v>0</v>
      </c>
    </row>
    <row r="4140" spans="1:15" x14ac:dyDescent="0.3">
      <c r="A4140">
        <v>391</v>
      </c>
      <c r="B4140">
        <v>20240422</v>
      </c>
      <c r="C4140">
        <v>1.9</v>
      </c>
      <c r="D4140">
        <v>5</v>
      </c>
      <c r="E4140">
        <v>1365</v>
      </c>
      <c r="F4140">
        <v>0.6</v>
      </c>
      <c r="H4140">
        <v>74</v>
      </c>
      <c r="I4140" s="101" t="s">
        <v>45</v>
      </c>
      <c r="J4140" s="1">
        <f>DATEVALUE(RIGHT(jaar_zip[[#This Row],[YYYYMMDD]],2)&amp;"-"&amp;MID(jaar_zip[[#This Row],[YYYYMMDD]],5,2)&amp;"-"&amp;LEFT(jaar_zip[[#This Row],[YYYYMMDD]],4))</f>
        <v>45404</v>
      </c>
      <c r="K4140" s="101" t="str">
        <f>IF(AND(VALUE(MONTH(jaar_zip[[#This Row],[Datum]]))=1,VALUE(WEEKNUM(jaar_zip[[#This Row],[Datum]],21))&gt;51),RIGHT(YEAR(jaar_zip[[#This Row],[Datum]])-1,2),RIGHT(YEAR(jaar_zip[[#This Row],[Datum]]),2))&amp;"-"&amp; TEXT(WEEKNUM(jaar_zip[[#This Row],[Datum]],21),"00")</f>
        <v>24-17</v>
      </c>
      <c r="L4140" s="101">
        <f>MONTH(jaar_zip[[#This Row],[Datum]])</f>
        <v>4</v>
      </c>
      <c r="M4140" s="101">
        <f>IF(ISNUMBER(jaar_zip[[#This Row],[etmaaltemperatuur]]),IF(jaar_zip[[#This Row],[etmaaltemperatuur]]&lt;stookgrens,stookgrens-jaar_zip[[#This Row],[etmaaltemperatuur]],0),"")</f>
        <v>13</v>
      </c>
      <c r="N4140" s="101">
        <f>IF(ISNUMBER(jaar_zip[[#This Row],[graaddagen]]),IF(OR(MONTH(jaar_zip[[#This Row],[Datum]])=1,MONTH(jaar_zip[[#This Row],[Datum]])=2,MONTH(jaar_zip[[#This Row],[Datum]])=11,MONTH(jaar_zip[[#This Row],[Datum]])=12),1.1,IF(OR(MONTH(jaar_zip[[#This Row],[Datum]])=3,MONTH(jaar_zip[[#This Row],[Datum]])=10),1,0.8))*jaar_zip[[#This Row],[graaddagen]],"")</f>
        <v>10.4</v>
      </c>
      <c r="O4140" s="101">
        <f>IF(ISNUMBER(jaar_zip[[#This Row],[etmaaltemperatuur]]),IF(jaar_zip[[#This Row],[etmaaltemperatuur]]&gt;stookgrens,jaar_zip[[#This Row],[etmaaltemperatuur]]-stookgrens,0),"")</f>
        <v>0</v>
      </c>
    </row>
    <row r="4141" spans="1:15" x14ac:dyDescent="0.3">
      <c r="A4141">
        <v>391</v>
      </c>
      <c r="B4141">
        <v>20240423</v>
      </c>
      <c r="C4141">
        <v>1.5</v>
      </c>
      <c r="D4141">
        <v>6.1</v>
      </c>
      <c r="E4141">
        <v>1622</v>
      </c>
      <c r="F4141">
        <v>0.7</v>
      </c>
      <c r="H4141">
        <v>68</v>
      </c>
      <c r="I4141" s="101" t="s">
        <v>45</v>
      </c>
      <c r="J4141" s="1">
        <f>DATEVALUE(RIGHT(jaar_zip[[#This Row],[YYYYMMDD]],2)&amp;"-"&amp;MID(jaar_zip[[#This Row],[YYYYMMDD]],5,2)&amp;"-"&amp;LEFT(jaar_zip[[#This Row],[YYYYMMDD]],4))</f>
        <v>45405</v>
      </c>
      <c r="K4141" s="101" t="str">
        <f>IF(AND(VALUE(MONTH(jaar_zip[[#This Row],[Datum]]))=1,VALUE(WEEKNUM(jaar_zip[[#This Row],[Datum]],21))&gt;51),RIGHT(YEAR(jaar_zip[[#This Row],[Datum]])-1,2),RIGHT(YEAR(jaar_zip[[#This Row],[Datum]]),2))&amp;"-"&amp; TEXT(WEEKNUM(jaar_zip[[#This Row],[Datum]],21),"00")</f>
        <v>24-17</v>
      </c>
      <c r="L4141" s="101">
        <f>MONTH(jaar_zip[[#This Row],[Datum]])</f>
        <v>4</v>
      </c>
      <c r="M4141" s="101">
        <f>IF(ISNUMBER(jaar_zip[[#This Row],[etmaaltemperatuur]]),IF(jaar_zip[[#This Row],[etmaaltemperatuur]]&lt;stookgrens,stookgrens-jaar_zip[[#This Row],[etmaaltemperatuur]],0),"")</f>
        <v>11.9</v>
      </c>
      <c r="N4141" s="101">
        <f>IF(ISNUMBER(jaar_zip[[#This Row],[graaddagen]]),IF(OR(MONTH(jaar_zip[[#This Row],[Datum]])=1,MONTH(jaar_zip[[#This Row],[Datum]])=2,MONTH(jaar_zip[[#This Row],[Datum]])=11,MONTH(jaar_zip[[#This Row],[Datum]])=12),1.1,IF(OR(MONTH(jaar_zip[[#This Row],[Datum]])=3,MONTH(jaar_zip[[#This Row],[Datum]])=10),1,0.8))*jaar_zip[[#This Row],[graaddagen]],"")</f>
        <v>9.5200000000000014</v>
      </c>
      <c r="O4141" s="101">
        <f>IF(ISNUMBER(jaar_zip[[#This Row],[etmaaltemperatuur]]),IF(jaar_zip[[#This Row],[etmaaltemperatuur]]&gt;stookgrens,jaar_zip[[#This Row],[etmaaltemperatuur]]-stookgrens,0),"")</f>
        <v>0</v>
      </c>
    </row>
    <row r="4142" spans="1:15" x14ac:dyDescent="0.3">
      <c r="A4142">
        <v>391</v>
      </c>
      <c r="B4142">
        <v>20240424</v>
      </c>
      <c r="C4142">
        <v>2</v>
      </c>
      <c r="D4142">
        <v>6.2</v>
      </c>
      <c r="E4142">
        <v>1388</v>
      </c>
      <c r="F4142">
        <v>3.6</v>
      </c>
      <c r="H4142">
        <v>81</v>
      </c>
      <c r="I4142" s="101" t="s">
        <v>45</v>
      </c>
      <c r="J4142" s="1">
        <f>DATEVALUE(RIGHT(jaar_zip[[#This Row],[YYYYMMDD]],2)&amp;"-"&amp;MID(jaar_zip[[#This Row],[YYYYMMDD]],5,2)&amp;"-"&amp;LEFT(jaar_zip[[#This Row],[YYYYMMDD]],4))</f>
        <v>45406</v>
      </c>
      <c r="K4142" s="101" t="str">
        <f>IF(AND(VALUE(MONTH(jaar_zip[[#This Row],[Datum]]))=1,VALUE(WEEKNUM(jaar_zip[[#This Row],[Datum]],21))&gt;51),RIGHT(YEAR(jaar_zip[[#This Row],[Datum]])-1,2),RIGHT(YEAR(jaar_zip[[#This Row],[Datum]]),2))&amp;"-"&amp; TEXT(WEEKNUM(jaar_zip[[#This Row],[Datum]],21),"00")</f>
        <v>24-17</v>
      </c>
      <c r="L4142" s="101">
        <f>MONTH(jaar_zip[[#This Row],[Datum]])</f>
        <v>4</v>
      </c>
      <c r="M4142" s="101">
        <f>IF(ISNUMBER(jaar_zip[[#This Row],[etmaaltemperatuur]]),IF(jaar_zip[[#This Row],[etmaaltemperatuur]]&lt;stookgrens,stookgrens-jaar_zip[[#This Row],[etmaaltemperatuur]],0),"")</f>
        <v>11.8</v>
      </c>
      <c r="N4142" s="101">
        <f>IF(ISNUMBER(jaar_zip[[#This Row],[graaddagen]]),IF(OR(MONTH(jaar_zip[[#This Row],[Datum]])=1,MONTH(jaar_zip[[#This Row],[Datum]])=2,MONTH(jaar_zip[[#This Row],[Datum]])=11,MONTH(jaar_zip[[#This Row],[Datum]])=12),1.1,IF(OR(MONTH(jaar_zip[[#This Row],[Datum]])=3,MONTH(jaar_zip[[#This Row],[Datum]])=10),1,0.8))*jaar_zip[[#This Row],[graaddagen]],"")</f>
        <v>9.4400000000000013</v>
      </c>
      <c r="O4142" s="101">
        <f>IF(ISNUMBER(jaar_zip[[#This Row],[etmaaltemperatuur]]),IF(jaar_zip[[#This Row],[etmaaltemperatuur]]&gt;stookgrens,jaar_zip[[#This Row],[etmaaltemperatuur]]-stookgrens,0),"")</f>
        <v>0</v>
      </c>
    </row>
    <row r="4143" spans="1:15" x14ac:dyDescent="0.3">
      <c r="A4143">
        <v>391</v>
      </c>
      <c r="B4143">
        <v>20240425</v>
      </c>
      <c r="C4143">
        <v>2.2999999999999998</v>
      </c>
      <c r="D4143">
        <v>7.2</v>
      </c>
      <c r="E4143">
        <v>1054</v>
      </c>
      <c r="F4143">
        <v>0.5</v>
      </c>
      <c r="H4143">
        <v>70</v>
      </c>
      <c r="I4143" s="101" t="s">
        <v>45</v>
      </c>
      <c r="J4143" s="1">
        <f>DATEVALUE(RIGHT(jaar_zip[[#This Row],[YYYYMMDD]],2)&amp;"-"&amp;MID(jaar_zip[[#This Row],[YYYYMMDD]],5,2)&amp;"-"&amp;LEFT(jaar_zip[[#This Row],[YYYYMMDD]],4))</f>
        <v>45407</v>
      </c>
      <c r="K4143" s="101" t="str">
        <f>IF(AND(VALUE(MONTH(jaar_zip[[#This Row],[Datum]]))=1,VALUE(WEEKNUM(jaar_zip[[#This Row],[Datum]],21))&gt;51),RIGHT(YEAR(jaar_zip[[#This Row],[Datum]])-1,2),RIGHT(YEAR(jaar_zip[[#This Row],[Datum]]),2))&amp;"-"&amp; TEXT(WEEKNUM(jaar_zip[[#This Row],[Datum]],21),"00")</f>
        <v>24-17</v>
      </c>
      <c r="L4143" s="101">
        <f>MONTH(jaar_zip[[#This Row],[Datum]])</f>
        <v>4</v>
      </c>
      <c r="M4143" s="101">
        <f>IF(ISNUMBER(jaar_zip[[#This Row],[etmaaltemperatuur]]),IF(jaar_zip[[#This Row],[etmaaltemperatuur]]&lt;stookgrens,stookgrens-jaar_zip[[#This Row],[etmaaltemperatuur]],0),"")</f>
        <v>10.8</v>
      </c>
      <c r="N4143" s="101">
        <f>IF(ISNUMBER(jaar_zip[[#This Row],[graaddagen]]),IF(OR(MONTH(jaar_zip[[#This Row],[Datum]])=1,MONTH(jaar_zip[[#This Row],[Datum]])=2,MONTH(jaar_zip[[#This Row],[Datum]])=11,MONTH(jaar_zip[[#This Row],[Datum]])=12),1.1,IF(OR(MONTH(jaar_zip[[#This Row],[Datum]])=3,MONTH(jaar_zip[[#This Row],[Datum]])=10),1,0.8))*jaar_zip[[#This Row],[graaddagen]],"")</f>
        <v>8.64</v>
      </c>
      <c r="O4143" s="101">
        <f>IF(ISNUMBER(jaar_zip[[#This Row],[etmaaltemperatuur]]),IF(jaar_zip[[#This Row],[etmaaltemperatuur]]&gt;stookgrens,jaar_zip[[#This Row],[etmaaltemperatuur]]-stookgrens,0),"")</f>
        <v>0</v>
      </c>
    </row>
    <row r="4144" spans="1:15" x14ac:dyDescent="0.3">
      <c r="A4144">
        <v>391</v>
      </c>
      <c r="B4144">
        <v>20240426</v>
      </c>
      <c r="C4144">
        <v>1.3</v>
      </c>
      <c r="D4144">
        <v>9.3000000000000007</v>
      </c>
      <c r="E4144">
        <v>915</v>
      </c>
      <c r="F4144">
        <v>0.5</v>
      </c>
      <c r="H4144">
        <v>73</v>
      </c>
      <c r="I4144" s="101" t="s">
        <v>45</v>
      </c>
      <c r="J4144" s="1">
        <f>DATEVALUE(RIGHT(jaar_zip[[#This Row],[YYYYMMDD]],2)&amp;"-"&amp;MID(jaar_zip[[#This Row],[YYYYMMDD]],5,2)&amp;"-"&amp;LEFT(jaar_zip[[#This Row],[YYYYMMDD]],4))</f>
        <v>45408</v>
      </c>
      <c r="K4144" s="101" t="str">
        <f>IF(AND(VALUE(MONTH(jaar_zip[[#This Row],[Datum]]))=1,VALUE(WEEKNUM(jaar_zip[[#This Row],[Datum]],21))&gt;51),RIGHT(YEAR(jaar_zip[[#This Row],[Datum]])-1,2),RIGHT(YEAR(jaar_zip[[#This Row],[Datum]]),2))&amp;"-"&amp; TEXT(WEEKNUM(jaar_zip[[#This Row],[Datum]],21),"00")</f>
        <v>24-17</v>
      </c>
      <c r="L4144" s="101">
        <f>MONTH(jaar_zip[[#This Row],[Datum]])</f>
        <v>4</v>
      </c>
      <c r="M4144" s="101">
        <f>IF(ISNUMBER(jaar_zip[[#This Row],[etmaaltemperatuur]]),IF(jaar_zip[[#This Row],[etmaaltemperatuur]]&lt;stookgrens,stookgrens-jaar_zip[[#This Row],[etmaaltemperatuur]],0),"")</f>
        <v>8.6999999999999993</v>
      </c>
      <c r="N4144" s="101">
        <f>IF(ISNUMBER(jaar_zip[[#This Row],[graaddagen]]),IF(OR(MONTH(jaar_zip[[#This Row],[Datum]])=1,MONTH(jaar_zip[[#This Row],[Datum]])=2,MONTH(jaar_zip[[#This Row],[Datum]])=11,MONTH(jaar_zip[[#This Row],[Datum]])=12),1.1,IF(OR(MONTH(jaar_zip[[#This Row],[Datum]])=3,MONTH(jaar_zip[[#This Row],[Datum]])=10),1,0.8))*jaar_zip[[#This Row],[graaddagen]],"")</f>
        <v>6.96</v>
      </c>
      <c r="O4144" s="101">
        <f>IF(ISNUMBER(jaar_zip[[#This Row],[etmaaltemperatuur]]),IF(jaar_zip[[#This Row],[etmaaltemperatuur]]&gt;stookgrens,jaar_zip[[#This Row],[etmaaltemperatuur]]-stookgrens,0),"")</f>
        <v>0</v>
      </c>
    </row>
    <row r="4145" spans="1:15" x14ac:dyDescent="0.3">
      <c r="A4145">
        <v>391</v>
      </c>
      <c r="B4145">
        <v>20240427</v>
      </c>
      <c r="C4145">
        <v>2.5</v>
      </c>
      <c r="D4145">
        <v>12.7</v>
      </c>
      <c r="E4145">
        <v>1237</v>
      </c>
      <c r="F4145">
        <v>0.9</v>
      </c>
      <c r="H4145">
        <v>72</v>
      </c>
      <c r="I4145" s="101" t="s">
        <v>45</v>
      </c>
      <c r="J4145" s="1">
        <f>DATEVALUE(RIGHT(jaar_zip[[#This Row],[YYYYMMDD]],2)&amp;"-"&amp;MID(jaar_zip[[#This Row],[YYYYMMDD]],5,2)&amp;"-"&amp;LEFT(jaar_zip[[#This Row],[YYYYMMDD]],4))</f>
        <v>45409</v>
      </c>
      <c r="K4145" s="101" t="str">
        <f>IF(AND(VALUE(MONTH(jaar_zip[[#This Row],[Datum]]))=1,VALUE(WEEKNUM(jaar_zip[[#This Row],[Datum]],21))&gt;51),RIGHT(YEAR(jaar_zip[[#This Row],[Datum]])-1,2),RIGHT(YEAR(jaar_zip[[#This Row],[Datum]]),2))&amp;"-"&amp; TEXT(WEEKNUM(jaar_zip[[#This Row],[Datum]],21),"00")</f>
        <v>24-17</v>
      </c>
      <c r="L4145" s="101">
        <f>MONTH(jaar_zip[[#This Row],[Datum]])</f>
        <v>4</v>
      </c>
      <c r="M4145" s="101">
        <f>IF(ISNUMBER(jaar_zip[[#This Row],[etmaaltemperatuur]]),IF(jaar_zip[[#This Row],[etmaaltemperatuur]]&lt;stookgrens,stookgrens-jaar_zip[[#This Row],[etmaaltemperatuur]],0),"")</f>
        <v>5.3000000000000007</v>
      </c>
      <c r="N4145" s="101">
        <f>IF(ISNUMBER(jaar_zip[[#This Row],[graaddagen]]),IF(OR(MONTH(jaar_zip[[#This Row],[Datum]])=1,MONTH(jaar_zip[[#This Row],[Datum]])=2,MONTH(jaar_zip[[#This Row],[Datum]])=11,MONTH(jaar_zip[[#This Row],[Datum]])=12),1.1,IF(OR(MONTH(jaar_zip[[#This Row],[Datum]])=3,MONTH(jaar_zip[[#This Row],[Datum]])=10),1,0.8))*jaar_zip[[#This Row],[graaddagen]],"")</f>
        <v>4.2400000000000011</v>
      </c>
      <c r="O4145" s="101">
        <f>IF(ISNUMBER(jaar_zip[[#This Row],[etmaaltemperatuur]]),IF(jaar_zip[[#This Row],[etmaaltemperatuur]]&gt;stookgrens,jaar_zip[[#This Row],[etmaaltemperatuur]]-stookgrens,0),"")</f>
        <v>0</v>
      </c>
    </row>
    <row r="4146" spans="1:15" x14ac:dyDescent="0.3">
      <c r="A4146">
        <v>391</v>
      </c>
      <c r="B4146">
        <v>20240428</v>
      </c>
      <c r="C4146">
        <v>2.9</v>
      </c>
      <c r="D4146">
        <v>13.8</v>
      </c>
      <c r="E4146">
        <v>1481</v>
      </c>
      <c r="F4146">
        <v>0.4</v>
      </c>
      <c r="H4146">
        <v>65</v>
      </c>
      <c r="I4146" s="101" t="s">
        <v>45</v>
      </c>
      <c r="J4146" s="1">
        <f>DATEVALUE(RIGHT(jaar_zip[[#This Row],[YYYYMMDD]],2)&amp;"-"&amp;MID(jaar_zip[[#This Row],[YYYYMMDD]],5,2)&amp;"-"&amp;LEFT(jaar_zip[[#This Row],[YYYYMMDD]],4))</f>
        <v>45410</v>
      </c>
      <c r="K4146" s="101" t="str">
        <f>IF(AND(VALUE(MONTH(jaar_zip[[#This Row],[Datum]]))=1,VALUE(WEEKNUM(jaar_zip[[#This Row],[Datum]],21))&gt;51),RIGHT(YEAR(jaar_zip[[#This Row],[Datum]])-1,2),RIGHT(YEAR(jaar_zip[[#This Row],[Datum]]),2))&amp;"-"&amp; TEXT(WEEKNUM(jaar_zip[[#This Row],[Datum]],21),"00")</f>
        <v>24-17</v>
      </c>
      <c r="L4146" s="101">
        <f>MONTH(jaar_zip[[#This Row],[Datum]])</f>
        <v>4</v>
      </c>
      <c r="M4146" s="101">
        <f>IF(ISNUMBER(jaar_zip[[#This Row],[etmaaltemperatuur]]),IF(jaar_zip[[#This Row],[etmaaltemperatuur]]&lt;stookgrens,stookgrens-jaar_zip[[#This Row],[etmaaltemperatuur]],0),"")</f>
        <v>4.1999999999999993</v>
      </c>
      <c r="N4146" s="101">
        <f>IF(ISNUMBER(jaar_zip[[#This Row],[graaddagen]]),IF(OR(MONTH(jaar_zip[[#This Row],[Datum]])=1,MONTH(jaar_zip[[#This Row],[Datum]])=2,MONTH(jaar_zip[[#This Row],[Datum]])=11,MONTH(jaar_zip[[#This Row],[Datum]])=12),1.1,IF(OR(MONTH(jaar_zip[[#This Row],[Datum]])=3,MONTH(jaar_zip[[#This Row],[Datum]])=10),1,0.8))*jaar_zip[[#This Row],[graaddagen]],"")</f>
        <v>3.3599999999999994</v>
      </c>
      <c r="O4146" s="101">
        <f>IF(ISNUMBER(jaar_zip[[#This Row],[etmaaltemperatuur]]),IF(jaar_zip[[#This Row],[etmaaltemperatuur]]&gt;stookgrens,jaar_zip[[#This Row],[etmaaltemperatuur]]-stookgrens,0),"")</f>
        <v>0</v>
      </c>
    </row>
    <row r="4147" spans="1:15" x14ac:dyDescent="0.3">
      <c r="A4147">
        <v>391</v>
      </c>
      <c r="B4147">
        <v>20240429</v>
      </c>
      <c r="C4147">
        <v>1.8</v>
      </c>
      <c r="D4147">
        <v>14.4</v>
      </c>
      <c r="E4147">
        <v>1960</v>
      </c>
      <c r="F4147">
        <v>0.1</v>
      </c>
      <c r="H4147">
        <v>65</v>
      </c>
      <c r="I4147" s="101" t="s">
        <v>45</v>
      </c>
      <c r="J4147" s="1">
        <f>DATEVALUE(RIGHT(jaar_zip[[#This Row],[YYYYMMDD]],2)&amp;"-"&amp;MID(jaar_zip[[#This Row],[YYYYMMDD]],5,2)&amp;"-"&amp;LEFT(jaar_zip[[#This Row],[YYYYMMDD]],4))</f>
        <v>45411</v>
      </c>
      <c r="K4147" s="101" t="str">
        <f>IF(AND(VALUE(MONTH(jaar_zip[[#This Row],[Datum]]))=1,VALUE(WEEKNUM(jaar_zip[[#This Row],[Datum]],21))&gt;51),RIGHT(YEAR(jaar_zip[[#This Row],[Datum]])-1,2),RIGHT(YEAR(jaar_zip[[#This Row],[Datum]]),2))&amp;"-"&amp; TEXT(WEEKNUM(jaar_zip[[#This Row],[Datum]],21),"00")</f>
        <v>24-18</v>
      </c>
      <c r="L4147" s="101">
        <f>MONTH(jaar_zip[[#This Row],[Datum]])</f>
        <v>4</v>
      </c>
      <c r="M4147" s="101">
        <f>IF(ISNUMBER(jaar_zip[[#This Row],[etmaaltemperatuur]]),IF(jaar_zip[[#This Row],[etmaaltemperatuur]]&lt;stookgrens,stookgrens-jaar_zip[[#This Row],[etmaaltemperatuur]],0),"")</f>
        <v>3.5999999999999996</v>
      </c>
      <c r="N4147" s="101">
        <f>IF(ISNUMBER(jaar_zip[[#This Row],[graaddagen]]),IF(OR(MONTH(jaar_zip[[#This Row],[Datum]])=1,MONTH(jaar_zip[[#This Row],[Datum]])=2,MONTH(jaar_zip[[#This Row],[Datum]])=11,MONTH(jaar_zip[[#This Row],[Datum]])=12),1.1,IF(OR(MONTH(jaar_zip[[#This Row],[Datum]])=3,MONTH(jaar_zip[[#This Row],[Datum]])=10),1,0.8))*jaar_zip[[#This Row],[graaddagen]],"")</f>
        <v>2.88</v>
      </c>
      <c r="O4147" s="101">
        <f>IF(ISNUMBER(jaar_zip[[#This Row],[etmaaltemperatuur]]),IF(jaar_zip[[#This Row],[etmaaltemperatuur]]&gt;stookgrens,jaar_zip[[#This Row],[etmaaltemperatuur]]-stookgrens,0),"")</f>
        <v>0</v>
      </c>
    </row>
    <row r="4148" spans="1:15" x14ac:dyDescent="0.3">
      <c r="A4148">
        <v>391</v>
      </c>
      <c r="B4148">
        <v>20240430</v>
      </c>
      <c r="C4148">
        <v>1.2</v>
      </c>
      <c r="D4148">
        <v>17.3</v>
      </c>
      <c r="E4148">
        <v>1994</v>
      </c>
      <c r="F4148">
        <v>0.3</v>
      </c>
      <c r="H4148">
        <v>69</v>
      </c>
      <c r="I4148" s="101" t="s">
        <v>45</v>
      </c>
      <c r="J4148" s="1">
        <f>DATEVALUE(RIGHT(jaar_zip[[#This Row],[YYYYMMDD]],2)&amp;"-"&amp;MID(jaar_zip[[#This Row],[YYYYMMDD]],5,2)&amp;"-"&amp;LEFT(jaar_zip[[#This Row],[YYYYMMDD]],4))</f>
        <v>45412</v>
      </c>
      <c r="K4148" s="101" t="str">
        <f>IF(AND(VALUE(MONTH(jaar_zip[[#This Row],[Datum]]))=1,VALUE(WEEKNUM(jaar_zip[[#This Row],[Datum]],21))&gt;51),RIGHT(YEAR(jaar_zip[[#This Row],[Datum]])-1,2),RIGHT(YEAR(jaar_zip[[#This Row],[Datum]]),2))&amp;"-"&amp; TEXT(WEEKNUM(jaar_zip[[#This Row],[Datum]],21),"00")</f>
        <v>24-18</v>
      </c>
      <c r="L4148" s="101">
        <f>MONTH(jaar_zip[[#This Row],[Datum]])</f>
        <v>4</v>
      </c>
      <c r="M4148" s="101">
        <f>IF(ISNUMBER(jaar_zip[[#This Row],[etmaaltemperatuur]]),IF(jaar_zip[[#This Row],[etmaaltemperatuur]]&lt;stookgrens,stookgrens-jaar_zip[[#This Row],[etmaaltemperatuur]],0),"")</f>
        <v>0.69999999999999929</v>
      </c>
      <c r="N4148" s="101">
        <f>IF(ISNUMBER(jaar_zip[[#This Row],[graaddagen]]),IF(OR(MONTH(jaar_zip[[#This Row],[Datum]])=1,MONTH(jaar_zip[[#This Row],[Datum]])=2,MONTH(jaar_zip[[#This Row],[Datum]])=11,MONTH(jaar_zip[[#This Row],[Datum]])=12),1.1,IF(OR(MONTH(jaar_zip[[#This Row],[Datum]])=3,MONTH(jaar_zip[[#This Row],[Datum]])=10),1,0.8))*jaar_zip[[#This Row],[graaddagen]],"")</f>
        <v>0.5599999999999995</v>
      </c>
      <c r="O4148" s="101">
        <f>IF(ISNUMBER(jaar_zip[[#This Row],[etmaaltemperatuur]]),IF(jaar_zip[[#This Row],[etmaaltemperatuur]]&gt;stookgrens,jaar_zip[[#This Row],[etmaaltemperatuur]]-stookgrens,0),"")</f>
        <v>0</v>
      </c>
    </row>
    <row r="4149" spans="1:15" x14ac:dyDescent="0.3">
      <c r="A4149">
        <v>391</v>
      </c>
      <c r="B4149">
        <v>20240501</v>
      </c>
      <c r="C4149">
        <v>2</v>
      </c>
      <c r="D4149">
        <v>19.899999999999999</v>
      </c>
      <c r="E4149">
        <v>2214</v>
      </c>
      <c r="F4149">
        <v>0.1</v>
      </c>
      <c r="H4149">
        <v>68</v>
      </c>
      <c r="I4149" s="101" t="s">
        <v>45</v>
      </c>
      <c r="J4149" s="1">
        <f>DATEVALUE(RIGHT(jaar_zip[[#This Row],[YYYYMMDD]],2)&amp;"-"&amp;MID(jaar_zip[[#This Row],[YYYYMMDD]],5,2)&amp;"-"&amp;LEFT(jaar_zip[[#This Row],[YYYYMMDD]],4))</f>
        <v>45413</v>
      </c>
      <c r="K4149" s="101" t="str">
        <f>IF(AND(VALUE(MONTH(jaar_zip[[#This Row],[Datum]]))=1,VALUE(WEEKNUM(jaar_zip[[#This Row],[Datum]],21))&gt;51),RIGHT(YEAR(jaar_zip[[#This Row],[Datum]])-1,2),RIGHT(YEAR(jaar_zip[[#This Row],[Datum]]),2))&amp;"-"&amp; TEXT(WEEKNUM(jaar_zip[[#This Row],[Datum]],21),"00")</f>
        <v>24-18</v>
      </c>
      <c r="L4149" s="101">
        <f>MONTH(jaar_zip[[#This Row],[Datum]])</f>
        <v>5</v>
      </c>
      <c r="M4149" s="101">
        <f>IF(ISNUMBER(jaar_zip[[#This Row],[etmaaltemperatuur]]),IF(jaar_zip[[#This Row],[etmaaltemperatuur]]&lt;stookgrens,stookgrens-jaar_zip[[#This Row],[etmaaltemperatuur]],0),"")</f>
        <v>0</v>
      </c>
      <c r="N4149" s="101">
        <f>IF(ISNUMBER(jaar_zip[[#This Row],[graaddagen]]),IF(OR(MONTH(jaar_zip[[#This Row],[Datum]])=1,MONTH(jaar_zip[[#This Row],[Datum]])=2,MONTH(jaar_zip[[#This Row],[Datum]])=11,MONTH(jaar_zip[[#This Row],[Datum]])=12),1.1,IF(OR(MONTH(jaar_zip[[#This Row],[Datum]])=3,MONTH(jaar_zip[[#This Row],[Datum]])=10),1,0.8))*jaar_zip[[#This Row],[graaddagen]],"")</f>
        <v>0</v>
      </c>
      <c r="O4149" s="101">
        <f>IF(ISNUMBER(jaar_zip[[#This Row],[etmaaltemperatuur]]),IF(jaar_zip[[#This Row],[etmaaltemperatuur]]&gt;stookgrens,jaar_zip[[#This Row],[etmaaltemperatuur]]-stookgrens,0),"")</f>
        <v>1.8999999999999986</v>
      </c>
    </row>
  </sheetData>
  <phoneticPr fontId="3" type="noConversion"/>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12E6F-8F45-46AB-BA70-C23FAF46FAE8}">
  <sheetPr codeName="Blad10"/>
  <dimension ref="A1:AJ128"/>
  <sheetViews>
    <sheetView showGridLines="0" workbookViewId="0">
      <selection activeCell="A2" sqref="A2"/>
    </sheetView>
  </sheetViews>
  <sheetFormatPr defaultRowHeight="14.4" x14ac:dyDescent="0.3"/>
  <cols>
    <col min="1" max="1" width="15.109375" bestFit="1" customWidth="1"/>
    <col min="2" max="35" width="18.77734375" bestFit="1" customWidth="1"/>
    <col min="36" max="36" width="9.6640625" bestFit="1" customWidth="1"/>
    <col min="37" max="69" width="32.33203125" bestFit="1" customWidth="1"/>
    <col min="70" max="70" width="38.44140625" bestFit="1" customWidth="1"/>
    <col min="71" max="71" width="25.6640625" bestFit="1" customWidth="1"/>
  </cols>
  <sheetData>
    <row r="1" spans="1:36" x14ac:dyDescent="0.3">
      <c r="A1" s="29" t="str">
        <f>"Graaddagen "&amp; YEAR(jaar_zip!J2)</f>
        <v>Graaddagen 2024</v>
      </c>
    </row>
    <row r="2" spans="1:36" x14ac:dyDescent="0.3">
      <c r="A2" t="s">
        <v>76</v>
      </c>
    </row>
    <row r="4" spans="1:36" x14ac:dyDescent="0.3">
      <c r="A4" s="4" t="s">
        <v>53</v>
      </c>
      <c r="B4" s="4" t="s">
        <v>142</v>
      </c>
    </row>
    <row r="5" spans="1:36" x14ac:dyDescent="0.3">
      <c r="A5" s="4" t="s">
        <v>146</v>
      </c>
      <c r="B5" t="s">
        <v>45</v>
      </c>
      <c r="C5" t="s">
        <v>16</v>
      </c>
      <c r="D5" t="s">
        <v>38</v>
      </c>
      <c r="E5" t="s">
        <v>19</v>
      </c>
      <c r="F5" t="s">
        <v>13</v>
      </c>
      <c r="G5" t="s">
        <v>24</v>
      </c>
      <c r="H5" t="s">
        <v>28</v>
      </c>
      <c r="I5" t="s">
        <v>41</v>
      </c>
      <c r="J5" t="s">
        <v>43</v>
      </c>
      <c r="K5" t="s">
        <v>39</v>
      </c>
      <c r="L5" t="s">
        <v>26</v>
      </c>
      <c r="M5" t="s">
        <v>40</v>
      </c>
      <c r="N5" t="s">
        <v>35</v>
      </c>
      <c r="O5" t="s">
        <v>27</v>
      </c>
      <c r="P5" t="s">
        <v>17</v>
      </c>
      <c r="Q5" t="s">
        <v>29</v>
      </c>
      <c r="R5" t="s">
        <v>25</v>
      </c>
      <c r="S5" t="s">
        <v>22</v>
      </c>
      <c r="T5" t="s">
        <v>21</v>
      </c>
      <c r="U5" t="s">
        <v>44</v>
      </c>
      <c r="V5" t="s">
        <v>23</v>
      </c>
      <c r="W5" t="s">
        <v>30</v>
      </c>
      <c r="X5" t="s">
        <v>37</v>
      </c>
      <c r="Y5" t="s">
        <v>14</v>
      </c>
      <c r="Z5" t="s">
        <v>20</v>
      </c>
      <c r="AA5" t="s">
        <v>31</v>
      </c>
      <c r="AB5" t="s">
        <v>15</v>
      </c>
      <c r="AC5" t="s">
        <v>32</v>
      </c>
      <c r="AD5" t="s">
        <v>42</v>
      </c>
      <c r="AE5" t="s">
        <v>12</v>
      </c>
      <c r="AF5" t="s">
        <v>33</v>
      </c>
      <c r="AG5" t="s">
        <v>18</v>
      </c>
      <c r="AH5" t="s">
        <v>34</v>
      </c>
      <c r="AI5" t="s">
        <v>36</v>
      </c>
      <c r="AJ5" t="s">
        <v>11</v>
      </c>
    </row>
    <row r="6" spans="1:36" x14ac:dyDescent="0.3">
      <c r="A6" t="s">
        <v>47</v>
      </c>
      <c r="B6" s="46">
        <v>10.5</v>
      </c>
      <c r="C6" s="46">
        <v>10.5</v>
      </c>
      <c r="D6" s="46">
        <v>10.8</v>
      </c>
      <c r="E6" s="46">
        <v>10.6</v>
      </c>
      <c r="F6" s="46">
        <v>9.9</v>
      </c>
      <c r="G6" s="46">
        <v>11.4</v>
      </c>
      <c r="H6" s="46">
        <v>11.3</v>
      </c>
      <c r="I6" s="46">
        <v>10.8</v>
      </c>
      <c r="J6" s="46">
        <v>10.8</v>
      </c>
      <c r="K6" s="46">
        <v>10.7</v>
      </c>
      <c r="L6" s="46">
        <v>10.9</v>
      </c>
      <c r="M6" s="46">
        <v>10.7</v>
      </c>
      <c r="N6" s="46">
        <v>9.5</v>
      </c>
      <c r="O6" s="46">
        <v>11.1</v>
      </c>
      <c r="P6" s="46">
        <v>10.5</v>
      </c>
      <c r="Q6" s="46">
        <v>11.1</v>
      </c>
      <c r="R6" s="46">
        <v>11</v>
      </c>
      <c r="S6" s="46">
        <v>11.1</v>
      </c>
      <c r="T6" s="46">
        <v>10.7</v>
      </c>
      <c r="U6" s="46">
        <v>11</v>
      </c>
      <c r="V6" s="46">
        <v>10.8</v>
      </c>
      <c r="W6" s="46">
        <v>11.2</v>
      </c>
      <c r="X6" s="46">
        <v>10</v>
      </c>
      <c r="Y6" s="46">
        <v>10.1</v>
      </c>
      <c r="Z6" s="46">
        <v>10.7</v>
      </c>
      <c r="AA6" s="46">
        <v>11.2</v>
      </c>
      <c r="AB6" s="46">
        <v>10.1</v>
      </c>
      <c r="AC6" s="46">
        <v>9.5</v>
      </c>
      <c r="AD6" s="46">
        <v>10.9</v>
      </c>
      <c r="AE6" s="46">
        <v>9.8000000000000007</v>
      </c>
      <c r="AF6" s="46">
        <v>10.1</v>
      </c>
      <c r="AG6" s="46">
        <v>9.6</v>
      </c>
      <c r="AH6" s="46">
        <v>10</v>
      </c>
      <c r="AI6" s="46">
        <v>10.4</v>
      </c>
      <c r="AJ6" s="46">
        <v>359.3</v>
      </c>
    </row>
    <row r="7" spans="1:36" x14ac:dyDescent="0.3">
      <c r="A7" t="s">
        <v>48</v>
      </c>
      <c r="B7" s="46">
        <v>7.6999999999999993</v>
      </c>
      <c r="C7" s="46">
        <v>8.1</v>
      </c>
      <c r="D7" s="46">
        <v>7.4</v>
      </c>
      <c r="E7" s="46">
        <v>7.5</v>
      </c>
      <c r="F7" s="46">
        <v>8.4</v>
      </c>
      <c r="G7" s="46">
        <v>8</v>
      </c>
      <c r="H7" s="46">
        <v>9.1999999999999993</v>
      </c>
      <c r="I7" s="46">
        <v>7.1999999999999993</v>
      </c>
      <c r="J7" s="46">
        <v>7.4</v>
      </c>
      <c r="K7" s="46">
        <v>6.9</v>
      </c>
      <c r="L7" s="46">
        <v>8.1999999999999993</v>
      </c>
      <c r="M7" s="46">
        <v>7.1999999999999993</v>
      </c>
      <c r="N7" s="46">
        <v>7.1999999999999993</v>
      </c>
      <c r="O7" s="46">
        <v>8.6999999999999993</v>
      </c>
      <c r="P7" s="46">
        <v>9.6999999999999993</v>
      </c>
      <c r="Q7" s="46">
        <v>8.1</v>
      </c>
      <c r="R7" s="46">
        <v>9.6</v>
      </c>
      <c r="S7" s="46">
        <v>9.1</v>
      </c>
      <c r="T7" s="46">
        <v>7.9</v>
      </c>
      <c r="U7" s="46">
        <v>8.1</v>
      </c>
      <c r="V7" s="46">
        <v>8.4</v>
      </c>
      <c r="W7" s="46">
        <v>9.5</v>
      </c>
      <c r="X7" s="46">
        <v>7.1</v>
      </c>
      <c r="Y7" s="46">
        <v>7.4</v>
      </c>
      <c r="Z7" s="46">
        <v>9.1999999999999993</v>
      </c>
      <c r="AA7" s="46">
        <v>8.4</v>
      </c>
      <c r="AB7" s="46">
        <v>9.1</v>
      </c>
      <c r="AC7" s="46">
        <v>7</v>
      </c>
      <c r="AD7" s="46">
        <v>7.4</v>
      </c>
      <c r="AE7" s="46">
        <v>7.1</v>
      </c>
      <c r="AF7" s="46">
        <v>6.3000000000000007</v>
      </c>
      <c r="AG7" s="46">
        <v>7.9</v>
      </c>
      <c r="AH7" s="46">
        <v>6.6999999999999993</v>
      </c>
      <c r="AI7" s="46">
        <v>6.6999999999999993</v>
      </c>
      <c r="AJ7" s="46">
        <v>269.8</v>
      </c>
    </row>
    <row r="8" spans="1:36" x14ac:dyDescent="0.3">
      <c r="A8" t="s">
        <v>49</v>
      </c>
      <c r="B8" s="46">
        <v>8.6999999999999993</v>
      </c>
      <c r="C8" s="46">
        <v>9</v>
      </c>
      <c r="D8" s="46">
        <v>8.6999999999999993</v>
      </c>
      <c r="E8" s="46">
        <v>8.6</v>
      </c>
      <c r="F8" s="46">
        <v>9.1999999999999993</v>
      </c>
      <c r="G8" s="46">
        <v>9.1999999999999993</v>
      </c>
      <c r="H8" s="46">
        <v>9.6999999999999993</v>
      </c>
      <c r="I8" s="46">
        <v>8.6999999999999993</v>
      </c>
      <c r="J8" s="46">
        <v>8.4</v>
      </c>
      <c r="K8" s="46">
        <v>8.4</v>
      </c>
      <c r="L8" s="46">
        <v>8.9</v>
      </c>
      <c r="M8" s="46">
        <v>8.6</v>
      </c>
      <c r="N8" s="46">
        <v>8.1999999999999993</v>
      </c>
      <c r="O8" s="46">
        <v>9.1999999999999993</v>
      </c>
      <c r="P8" s="46">
        <v>10.199999999999999</v>
      </c>
      <c r="Q8" s="46">
        <v>8.6999999999999993</v>
      </c>
      <c r="R8" s="46">
        <v>10.3</v>
      </c>
      <c r="S8" s="46">
        <v>9.6999999999999993</v>
      </c>
      <c r="T8" s="46">
        <v>8.8000000000000007</v>
      </c>
      <c r="U8" s="46">
        <v>8.6</v>
      </c>
      <c r="V8" s="46">
        <v>9.1</v>
      </c>
      <c r="W8" s="46">
        <v>9.6999999999999993</v>
      </c>
      <c r="X8" s="46">
        <v>8.1999999999999993</v>
      </c>
      <c r="Y8" s="46">
        <v>8.5</v>
      </c>
      <c r="Z8" s="46">
        <v>9.8000000000000007</v>
      </c>
      <c r="AA8" s="46">
        <v>9</v>
      </c>
      <c r="AB8" s="46">
        <v>9.6999999999999993</v>
      </c>
      <c r="AC8" s="46">
        <v>8.1</v>
      </c>
      <c r="AD8" s="46">
        <v>8.6</v>
      </c>
      <c r="AE8" s="46">
        <v>8.4</v>
      </c>
      <c r="AF8" s="46">
        <v>8.3000000000000007</v>
      </c>
      <c r="AG8" s="46">
        <v>8.8000000000000007</v>
      </c>
      <c r="AH8" s="46">
        <v>8.4</v>
      </c>
      <c r="AI8" s="46">
        <v>8.5</v>
      </c>
      <c r="AJ8" s="46">
        <v>302.89999999999998</v>
      </c>
    </row>
    <row r="9" spans="1:36" x14ac:dyDescent="0.3">
      <c r="A9" t="s">
        <v>58</v>
      </c>
      <c r="B9" s="46">
        <v>10.5</v>
      </c>
      <c r="C9" s="46">
        <v>11.5</v>
      </c>
      <c r="D9" s="46">
        <v>10.199999999999999</v>
      </c>
      <c r="E9" s="46">
        <v>10.4</v>
      </c>
      <c r="F9" s="46">
        <v>11.9</v>
      </c>
      <c r="G9" s="46">
        <v>11</v>
      </c>
      <c r="H9" s="46">
        <v>14.4</v>
      </c>
      <c r="I9" s="46">
        <v>10.1</v>
      </c>
      <c r="J9" s="46">
        <v>9.9</v>
      </c>
      <c r="K9" s="46">
        <v>9.9</v>
      </c>
      <c r="L9" s="46">
        <v>12.1</v>
      </c>
      <c r="M9" s="46">
        <v>10.1</v>
      </c>
      <c r="N9" s="46">
        <v>9.4</v>
      </c>
      <c r="O9" s="46">
        <v>13.4</v>
      </c>
      <c r="P9" s="46">
        <v>13.5</v>
      </c>
      <c r="Q9" s="46">
        <v>11</v>
      </c>
      <c r="R9" s="46">
        <v>14</v>
      </c>
      <c r="S9" s="46">
        <v>13.7</v>
      </c>
      <c r="T9" s="46">
        <v>11.3</v>
      </c>
      <c r="U9" s="46">
        <v>10</v>
      </c>
      <c r="V9" s="46">
        <v>12.5</v>
      </c>
      <c r="W9" s="46">
        <v>14.8</v>
      </c>
      <c r="X9" s="46">
        <v>9.5</v>
      </c>
      <c r="Y9" s="46">
        <v>10.6</v>
      </c>
      <c r="Z9" s="46">
        <v>12.8</v>
      </c>
      <c r="AA9" s="46">
        <v>12.2</v>
      </c>
      <c r="AB9" s="46">
        <v>12.7</v>
      </c>
      <c r="AC9" s="46">
        <v>8.6999999999999993</v>
      </c>
      <c r="AD9" s="46">
        <v>10.3</v>
      </c>
      <c r="AE9" s="46">
        <v>9.9</v>
      </c>
      <c r="AF9" s="46">
        <v>8.9</v>
      </c>
      <c r="AG9" s="46">
        <v>10.7</v>
      </c>
      <c r="AH9" s="46">
        <v>9.1999999999999993</v>
      </c>
      <c r="AI9" s="46">
        <v>9.5</v>
      </c>
      <c r="AJ9" s="46">
        <v>380.59999999999997</v>
      </c>
    </row>
    <row r="10" spans="1:36" x14ac:dyDescent="0.3">
      <c r="A10" t="s">
        <v>181</v>
      </c>
      <c r="B10" s="46">
        <v>10.9</v>
      </c>
      <c r="C10" s="46">
        <v>11.6</v>
      </c>
      <c r="D10" s="46">
        <v>10.8</v>
      </c>
      <c r="E10" s="46">
        <v>11</v>
      </c>
      <c r="F10" s="46">
        <v>11.9</v>
      </c>
      <c r="G10" s="46">
        <v>11.6</v>
      </c>
      <c r="H10" s="46">
        <v>14.9</v>
      </c>
      <c r="I10" s="46">
        <v>10.7</v>
      </c>
      <c r="J10" s="46">
        <v>10.7</v>
      </c>
      <c r="K10" s="46">
        <v>10.7</v>
      </c>
      <c r="L10" s="46">
        <v>12</v>
      </c>
      <c r="M10" s="46">
        <v>10.9</v>
      </c>
      <c r="N10" s="46">
        <v>10</v>
      </c>
      <c r="O10" s="46">
        <v>13.2</v>
      </c>
      <c r="P10" s="46">
        <v>14.1</v>
      </c>
      <c r="Q10" s="46">
        <v>11.4</v>
      </c>
      <c r="R10" s="46">
        <v>15.1</v>
      </c>
      <c r="S10" s="46">
        <v>14.4</v>
      </c>
      <c r="T10" s="46">
        <v>11.5</v>
      </c>
      <c r="U10" s="46">
        <v>11.1</v>
      </c>
      <c r="V10" s="46">
        <v>12.7</v>
      </c>
      <c r="W10" s="46">
        <v>15.5</v>
      </c>
      <c r="X10" s="46">
        <v>10.3</v>
      </c>
      <c r="Y10" s="46">
        <v>11</v>
      </c>
      <c r="Z10" s="46">
        <v>12.9</v>
      </c>
      <c r="AA10" s="46">
        <v>11.7</v>
      </c>
      <c r="AB10" s="46">
        <v>13.2</v>
      </c>
      <c r="AC10" s="46">
        <v>10</v>
      </c>
      <c r="AD10" s="46">
        <v>10.9</v>
      </c>
      <c r="AE10" s="46">
        <v>10.6</v>
      </c>
      <c r="AF10" s="46">
        <v>10.4</v>
      </c>
      <c r="AG10" s="46">
        <v>11.1</v>
      </c>
      <c r="AH10" s="46">
        <v>10.199999999999999</v>
      </c>
      <c r="AI10" s="46">
        <v>10.5</v>
      </c>
      <c r="AJ10" s="46">
        <v>399.49999999999994</v>
      </c>
    </row>
    <row r="11" spans="1:36" x14ac:dyDescent="0.3">
      <c r="A11" t="s">
        <v>182</v>
      </c>
      <c r="B11" s="46">
        <v>14.9</v>
      </c>
      <c r="C11" s="46">
        <v>15</v>
      </c>
      <c r="D11" s="46">
        <v>14.6</v>
      </c>
      <c r="E11" s="46">
        <v>14.8</v>
      </c>
      <c r="F11" s="46">
        <v>14.5</v>
      </c>
      <c r="G11" s="46">
        <v>16.2</v>
      </c>
      <c r="H11" s="46">
        <v>17.5</v>
      </c>
      <c r="I11" s="46">
        <v>14.4</v>
      </c>
      <c r="J11" s="46">
        <v>14.2</v>
      </c>
      <c r="K11" s="46">
        <v>14.3</v>
      </c>
      <c r="L11" s="46">
        <v>16.600000000000001</v>
      </c>
      <c r="M11" s="46">
        <v>14.6</v>
      </c>
      <c r="N11" s="46">
        <v>13.3</v>
      </c>
      <c r="O11" s="46">
        <v>17.399999999999999</v>
      </c>
      <c r="P11" s="46">
        <v>15.1</v>
      </c>
      <c r="Q11" s="46">
        <v>16.399999999999999</v>
      </c>
      <c r="R11" s="46">
        <v>16</v>
      </c>
      <c r="S11" s="46">
        <v>16.399999999999999</v>
      </c>
      <c r="T11" s="46">
        <v>15.7</v>
      </c>
      <c r="U11" s="46">
        <v>14.6</v>
      </c>
      <c r="V11" s="46">
        <v>16.5</v>
      </c>
      <c r="W11" s="46">
        <v>18</v>
      </c>
      <c r="X11" s="46">
        <v>14</v>
      </c>
      <c r="Y11" s="46">
        <v>14.5</v>
      </c>
      <c r="Z11" s="46">
        <v>16</v>
      </c>
      <c r="AA11" s="46">
        <v>16.8</v>
      </c>
      <c r="AB11" s="46">
        <v>14.7</v>
      </c>
      <c r="AC11" s="46">
        <v>12.7</v>
      </c>
      <c r="AD11" s="46">
        <v>14.9</v>
      </c>
      <c r="AE11" s="46">
        <v>14.3</v>
      </c>
      <c r="AF11" s="46">
        <v>13.2</v>
      </c>
      <c r="AG11" s="46">
        <v>14.9</v>
      </c>
      <c r="AH11" s="46">
        <v>12.9</v>
      </c>
      <c r="AI11" s="46">
        <v>14.1</v>
      </c>
      <c r="AJ11" s="46">
        <v>513.99999999999989</v>
      </c>
    </row>
    <row r="12" spans="1:36" x14ac:dyDescent="0.3">
      <c r="A12" t="s">
        <v>183</v>
      </c>
      <c r="B12" s="46">
        <v>18</v>
      </c>
      <c r="C12" s="46">
        <v>17.899999999999999</v>
      </c>
      <c r="D12" s="46">
        <v>18.2</v>
      </c>
      <c r="E12" s="46">
        <v>18.2</v>
      </c>
      <c r="F12" s="46">
        <v>16.899999999999999</v>
      </c>
      <c r="G12" s="46">
        <v>19</v>
      </c>
      <c r="H12" s="46">
        <v>18.7</v>
      </c>
      <c r="I12" s="46">
        <v>18.2</v>
      </c>
      <c r="J12" s="46">
        <v>17.899999999999999</v>
      </c>
      <c r="K12" s="46">
        <v>18.2</v>
      </c>
      <c r="L12" s="46">
        <v>18.7</v>
      </c>
      <c r="M12" s="46">
        <v>18.100000000000001</v>
      </c>
      <c r="N12" s="46">
        <v>17.600000000000001</v>
      </c>
      <c r="O12" s="46">
        <v>18.899999999999999</v>
      </c>
      <c r="P12" s="46">
        <v>16.7</v>
      </c>
      <c r="Q12" s="46">
        <v>19</v>
      </c>
      <c r="R12" s="46">
        <v>17.100000000000001</v>
      </c>
      <c r="S12" s="46">
        <v>18.3</v>
      </c>
      <c r="T12" s="46">
        <v>18.5</v>
      </c>
      <c r="U12" s="46">
        <v>18.399999999999999</v>
      </c>
      <c r="V12" s="46">
        <v>18.600000000000001</v>
      </c>
      <c r="W12" s="46">
        <v>18.899999999999999</v>
      </c>
      <c r="X12" s="46">
        <v>17.8</v>
      </c>
      <c r="Y12" s="46">
        <v>17.5</v>
      </c>
      <c r="Z12" s="46">
        <v>18.600000000000001</v>
      </c>
      <c r="AA12" s="46">
        <v>19.100000000000001</v>
      </c>
      <c r="AB12" s="46">
        <v>16.600000000000001</v>
      </c>
      <c r="AC12" s="46">
        <v>16.7</v>
      </c>
      <c r="AD12" s="46">
        <v>18.2</v>
      </c>
      <c r="AE12" s="46">
        <v>17.600000000000001</v>
      </c>
      <c r="AF12" s="46">
        <v>17.2</v>
      </c>
      <c r="AG12" s="46">
        <v>18.100000000000001</v>
      </c>
      <c r="AH12" s="46">
        <v>17</v>
      </c>
      <c r="AI12" s="46">
        <v>17.8</v>
      </c>
      <c r="AJ12" s="46">
        <v>612.20000000000016</v>
      </c>
    </row>
    <row r="13" spans="1:36" x14ac:dyDescent="0.3">
      <c r="A13" t="s">
        <v>184</v>
      </c>
      <c r="B13" s="46">
        <v>20.399999999999999</v>
      </c>
      <c r="C13" s="46">
        <v>19.100000000000001</v>
      </c>
      <c r="D13" s="46">
        <v>19.7</v>
      </c>
      <c r="E13" s="46">
        <v>19.8</v>
      </c>
      <c r="F13" s="46">
        <v>18.100000000000001</v>
      </c>
      <c r="G13" s="46">
        <v>20.5</v>
      </c>
      <c r="H13" s="46">
        <v>19.600000000000001</v>
      </c>
      <c r="I13" s="46">
        <v>20.100000000000001</v>
      </c>
      <c r="J13" s="46">
        <v>20.5</v>
      </c>
      <c r="K13" s="46">
        <v>20.100000000000001</v>
      </c>
      <c r="L13" s="46">
        <v>19.899999999999999</v>
      </c>
      <c r="M13" s="46">
        <v>19.8</v>
      </c>
      <c r="N13" s="46">
        <v>19.3</v>
      </c>
      <c r="O13" s="46">
        <v>19.8</v>
      </c>
      <c r="P13" s="46">
        <v>17.8</v>
      </c>
      <c r="Q13" s="46">
        <v>20.5</v>
      </c>
      <c r="R13" s="46">
        <v>18.2</v>
      </c>
      <c r="S13" s="46">
        <v>19</v>
      </c>
      <c r="T13" s="46">
        <v>19.7</v>
      </c>
      <c r="U13" s="46">
        <v>21.2</v>
      </c>
      <c r="V13" s="46">
        <v>19.600000000000001</v>
      </c>
      <c r="W13" s="46">
        <v>19.5</v>
      </c>
      <c r="X13" s="46">
        <v>19.600000000000001</v>
      </c>
      <c r="Y13" s="46">
        <v>18.8</v>
      </c>
      <c r="Z13" s="46">
        <v>19.2</v>
      </c>
      <c r="AA13" s="46">
        <v>20.3</v>
      </c>
      <c r="AB13" s="46">
        <v>17.8</v>
      </c>
      <c r="AC13" s="46">
        <v>18.8</v>
      </c>
      <c r="AD13" s="46">
        <v>20.3</v>
      </c>
      <c r="AE13" s="46">
        <v>19.100000000000001</v>
      </c>
      <c r="AF13" s="46">
        <v>19.7</v>
      </c>
      <c r="AG13" s="46">
        <v>19.2</v>
      </c>
      <c r="AH13" s="46">
        <v>19.2</v>
      </c>
      <c r="AI13" s="46">
        <v>20.100000000000001</v>
      </c>
      <c r="AJ13" s="46">
        <v>664.30000000000007</v>
      </c>
    </row>
    <row r="14" spans="1:36" x14ac:dyDescent="0.3">
      <c r="A14" t="s">
        <v>188</v>
      </c>
      <c r="B14" s="46">
        <v>21.6</v>
      </c>
      <c r="C14" s="46">
        <v>20.5</v>
      </c>
      <c r="D14" s="46">
        <v>20.9</v>
      </c>
      <c r="E14" s="46">
        <v>21.2</v>
      </c>
      <c r="F14" s="46">
        <v>19.100000000000001</v>
      </c>
      <c r="G14" s="46">
        <v>22.1</v>
      </c>
      <c r="H14" s="46">
        <v>21.8</v>
      </c>
      <c r="I14" s="46">
        <v>21.4</v>
      </c>
      <c r="J14" s="46">
        <v>21.7</v>
      </c>
      <c r="K14" s="46">
        <v>21.5</v>
      </c>
      <c r="L14" s="46">
        <v>21.7</v>
      </c>
      <c r="M14" s="46">
        <v>21.1</v>
      </c>
      <c r="N14" s="46">
        <v>20.399999999999999</v>
      </c>
      <c r="O14" s="46">
        <v>21.8</v>
      </c>
      <c r="P14" s="46">
        <v>18.899999999999999</v>
      </c>
      <c r="Q14" s="46">
        <v>22.4</v>
      </c>
      <c r="R14" s="46">
        <v>19.600000000000001</v>
      </c>
      <c r="S14" s="46">
        <v>20.8</v>
      </c>
      <c r="T14" s="46">
        <v>21.5</v>
      </c>
      <c r="U14" s="46">
        <v>23</v>
      </c>
      <c r="V14" s="46">
        <v>21.5</v>
      </c>
      <c r="W14" s="46">
        <v>21.8</v>
      </c>
      <c r="X14" s="46">
        <v>21</v>
      </c>
      <c r="Y14" s="46">
        <v>20.2</v>
      </c>
      <c r="Z14" s="46">
        <v>20.8</v>
      </c>
      <c r="AA14" s="46">
        <v>22.4</v>
      </c>
      <c r="AB14" s="46">
        <v>18.7</v>
      </c>
      <c r="AC14" s="46">
        <v>19.899999999999999</v>
      </c>
      <c r="AD14" s="46">
        <v>21.8</v>
      </c>
      <c r="AE14" s="46">
        <v>20.2</v>
      </c>
      <c r="AF14" s="46">
        <v>20.8</v>
      </c>
      <c r="AG14" s="46">
        <v>20.2</v>
      </c>
      <c r="AH14" s="46">
        <v>20.2</v>
      </c>
      <c r="AI14" s="46">
        <v>21.5</v>
      </c>
      <c r="AJ14" s="46">
        <v>714</v>
      </c>
    </row>
    <row r="15" spans="1:36" x14ac:dyDescent="0.3">
      <c r="A15" t="s">
        <v>189</v>
      </c>
      <c r="B15" s="46">
        <v>21.5</v>
      </c>
      <c r="C15" s="46">
        <v>20.6</v>
      </c>
      <c r="D15" s="46">
        <v>21.1</v>
      </c>
      <c r="E15" s="46">
        <v>21.2</v>
      </c>
      <c r="F15" s="46">
        <v>18.600000000000001</v>
      </c>
      <c r="G15" s="46">
        <v>21.9</v>
      </c>
      <c r="H15" s="46">
        <v>22.2</v>
      </c>
      <c r="I15" s="46">
        <v>22.3</v>
      </c>
      <c r="J15" s="46">
        <v>22.1</v>
      </c>
      <c r="K15" s="46">
        <v>22.4</v>
      </c>
      <c r="L15" s="46">
        <v>21.7</v>
      </c>
      <c r="M15" s="46">
        <v>21.6</v>
      </c>
      <c r="N15" s="46">
        <v>20.3</v>
      </c>
      <c r="O15" s="46">
        <v>22</v>
      </c>
      <c r="P15" s="46">
        <v>18.7</v>
      </c>
      <c r="Q15" s="46">
        <v>22.3</v>
      </c>
      <c r="R15" s="46">
        <v>19.5</v>
      </c>
      <c r="S15" s="46">
        <v>21</v>
      </c>
      <c r="T15" s="46">
        <v>21.8</v>
      </c>
      <c r="U15" s="46">
        <v>23.5</v>
      </c>
      <c r="V15" s="46">
        <v>21.5</v>
      </c>
      <c r="W15" s="46">
        <v>22.4</v>
      </c>
      <c r="X15" s="46">
        <v>21.4</v>
      </c>
      <c r="Y15" s="46">
        <v>20</v>
      </c>
      <c r="Z15" s="46">
        <v>21.1</v>
      </c>
      <c r="AA15" s="46">
        <v>22.3</v>
      </c>
      <c r="AB15" s="46">
        <v>18.100000000000001</v>
      </c>
      <c r="AC15" s="46">
        <v>20</v>
      </c>
      <c r="AD15" s="46">
        <v>21.8</v>
      </c>
      <c r="AE15" s="46">
        <v>20</v>
      </c>
      <c r="AF15" s="46">
        <v>21.6</v>
      </c>
      <c r="AG15" s="46">
        <v>20.399999999999999</v>
      </c>
      <c r="AH15" s="46">
        <v>20.100000000000001</v>
      </c>
      <c r="AI15" s="46">
        <v>22.6</v>
      </c>
      <c r="AJ15" s="46">
        <v>719.59999999999991</v>
      </c>
    </row>
    <row r="16" spans="1:36" x14ac:dyDescent="0.3">
      <c r="A16" t="s">
        <v>190</v>
      </c>
      <c r="B16" s="46">
        <v>21.2</v>
      </c>
      <c r="C16" s="46">
        <v>18.3</v>
      </c>
      <c r="D16" s="46">
        <v>19.600000000000001</v>
      </c>
      <c r="E16" s="46">
        <v>19.899999999999999</v>
      </c>
      <c r="F16" s="46">
        <v>15.2</v>
      </c>
      <c r="G16" s="46">
        <v>21.3</v>
      </c>
      <c r="H16" s="46">
        <v>19.5</v>
      </c>
      <c r="I16" s="46">
        <v>21</v>
      </c>
      <c r="J16" s="46">
        <v>20.9</v>
      </c>
      <c r="K16" s="46">
        <v>20.8</v>
      </c>
      <c r="L16" s="46">
        <v>20.7</v>
      </c>
      <c r="M16" s="46">
        <v>20.399999999999999</v>
      </c>
      <c r="N16" s="46">
        <v>17.100000000000001</v>
      </c>
      <c r="O16" s="46">
        <v>20.100000000000001</v>
      </c>
      <c r="P16" s="46">
        <v>14.7</v>
      </c>
      <c r="Q16" s="46">
        <v>21.6</v>
      </c>
      <c r="R16" s="46">
        <v>16.100000000000001</v>
      </c>
      <c r="S16" s="46">
        <v>17.7</v>
      </c>
      <c r="T16" s="46">
        <v>19.399999999999999</v>
      </c>
      <c r="U16" s="46">
        <v>21.6</v>
      </c>
      <c r="V16" s="46">
        <v>19.399999999999999</v>
      </c>
      <c r="W16" s="46">
        <v>19.600000000000001</v>
      </c>
      <c r="X16" s="46">
        <v>18.7</v>
      </c>
      <c r="Y16" s="46">
        <v>17.5</v>
      </c>
      <c r="Z16" s="46">
        <v>18.100000000000001</v>
      </c>
      <c r="AA16" s="46">
        <v>21.5</v>
      </c>
      <c r="AB16" s="46">
        <v>14.5</v>
      </c>
      <c r="AC16" s="46">
        <v>17.5</v>
      </c>
      <c r="AD16" s="46">
        <v>20.7</v>
      </c>
      <c r="AE16" s="46">
        <v>17.899999999999999</v>
      </c>
      <c r="AF16" s="46">
        <v>19.7</v>
      </c>
      <c r="AG16" s="46">
        <v>16.5</v>
      </c>
      <c r="AH16" s="46">
        <v>18.2</v>
      </c>
      <c r="AI16" s="46">
        <v>20.6</v>
      </c>
      <c r="AJ16" s="46">
        <v>647.50000000000023</v>
      </c>
    </row>
    <row r="17" spans="1:36" x14ac:dyDescent="0.3">
      <c r="A17" t="s">
        <v>191</v>
      </c>
      <c r="B17" s="46">
        <v>17.100000000000001</v>
      </c>
      <c r="C17" s="46">
        <v>15</v>
      </c>
      <c r="D17" s="46">
        <v>15.1</v>
      </c>
      <c r="E17" s="46">
        <v>14.7</v>
      </c>
      <c r="F17" s="46">
        <v>13</v>
      </c>
      <c r="G17" s="46">
        <v>16.2</v>
      </c>
      <c r="H17" s="46">
        <v>15.2</v>
      </c>
      <c r="I17" s="46">
        <v>16.399999999999999</v>
      </c>
      <c r="J17" s="46">
        <v>17.2</v>
      </c>
      <c r="K17" s="46">
        <v>15.3</v>
      </c>
      <c r="L17" s="46">
        <v>15.9</v>
      </c>
      <c r="M17" s="46">
        <v>15.4</v>
      </c>
      <c r="N17" s="46">
        <v>12.9</v>
      </c>
      <c r="O17" s="46">
        <v>15.7</v>
      </c>
      <c r="P17" s="46">
        <v>12.8</v>
      </c>
      <c r="Q17" s="46">
        <v>16.600000000000001</v>
      </c>
      <c r="R17" s="46">
        <v>14</v>
      </c>
      <c r="S17" s="46">
        <v>14.6</v>
      </c>
      <c r="T17" s="46">
        <v>15.2</v>
      </c>
      <c r="U17" s="46">
        <v>18.100000000000001</v>
      </c>
      <c r="V17" s="46">
        <v>15.6</v>
      </c>
      <c r="W17" s="46">
        <v>16</v>
      </c>
      <c r="X17" s="46">
        <v>14.5</v>
      </c>
      <c r="Y17" s="46">
        <v>14</v>
      </c>
      <c r="Z17" s="46">
        <v>14.8</v>
      </c>
      <c r="AA17" s="46">
        <v>16.399999999999999</v>
      </c>
      <c r="AB17" s="46">
        <v>12.4</v>
      </c>
      <c r="AC17" s="46">
        <v>13.5</v>
      </c>
      <c r="AD17" s="46">
        <v>16.399999999999999</v>
      </c>
      <c r="AE17" s="46">
        <v>14.2</v>
      </c>
      <c r="AF17" s="46">
        <v>15.8</v>
      </c>
      <c r="AG17" s="46">
        <v>13.2</v>
      </c>
      <c r="AH17" s="46">
        <v>15</v>
      </c>
      <c r="AI17" s="46">
        <v>15.4</v>
      </c>
      <c r="AJ17" s="46">
        <v>513.6</v>
      </c>
    </row>
    <row r="18" spans="1:36" x14ac:dyDescent="0.3">
      <c r="A18" t="s">
        <v>192</v>
      </c>
      <c r="B18" s="46">
        <v>15.8</v>
      </c>
      <c r="C18" s="46">
        <v>14</v>
      </c>
      <c r="D18" s="46">
        <v>15.1</v>
      </c>
      <c r="E18" s="46">
        <v>14.5</v>
      </c>
      <c r="F18" s="46">
        <v>12.5</v>
      </c>
      <c r="G18" s="46">
        <v>15.2</v>
      </c>
      <c r="H18" s="46">
        <v>14.2</v>
      </c>
      <c r="I18" s="46">
        <v>15.6</v>
      </c>
      <c r="J18" s="46">
        <v>16.100000000000001</v>
      </c>
      <c r="K18" s="46">
        <v>15.2</v>
      </c>
      <c r="L18" s="46">
        <v>14.6</v>
      </c>
      <c r="M18" s="46">
        <v>15.2</v>
      </c>
      <c r="N18" s="46">
        <v>13</v>
      </c>
      <c r="O18" s="46">
        <v>14.6</v>
      </c>
      <c r="P18" s="46">
        <v>12.3</v>
      </c>
      <c r="Q18" s="46">
        <v>15.4</v>
      </c>
      <c r="R18" s="46">
        <v>13.4</v>
      </c>
      <c r="S18" s="46">
        <v>13.5</v>
      </c>
      <c r="T18" s="46">
        <v>14.3</v>
      </c>
      <c r="U18" s="46">
        <v>17.100000000000001</v>
      </c>
      <c r="V18" s="46">
        <v>15.1</v>
      </c>
      <c r="W18" s="46">
        <v>14.4</v>
      </c>
      <c r="X18" s="46">
        <v>13.9</v>
      </c>
      <c r="Y18" s="46">
        <v>13.2</v>
      </c>
      <c r="Z18" s="46">
        <v>14.1</v>
      </c>
      <c r="AA18" s="46">
        <v>15</v>
      </c>
      <c r="AB18" s="46">
        <v>12</v>
      </c>
      <c r="AC18" s="46">
        <v>14.2</v>
      </c>
      <c r="AD18" s="46">
        <v>15.4</v>
      </c>
      <c r="AE18" s="46">
        <v>13.1</v>
      </c>
      <c r="AF18" s="46">
        <v>15.8</v>
      </c>
      <c r="AG18" s="46">
        <v>12.6</v>
      </c>
      <c r="AH18" s="46">
        <v>15</v>
      </c>
      <c r="AI18" s="46">
        <v>15.2</v>
      </c>
      <c r="AJ18" s="46">
        <v>490.6</v>
      </c>
    </row>
    <row r="19" spans="1:36" x14ac:dyDescent="0.3">
      <c r="A19" t="s">
        <v>193</v>
      </c>
      <c r="B19" s="46">
        <v>17</v>
      </c>
      <c r="C19" s="46">
        <v>14.6</v>
      </c>
      <c r="D19" s="46">
        <v>15.7</v>
      </c>
      <c r="E19" s="46">
        <v>15.2</v>
      </c>
      <c r="F19" s="46">
        <v>13.1</v>
      </c>
      <c r="G19" s="46">
        <v>16</v>
      </c>
      <c r="H19" s="46">
        <v>15.1</v>
      </c>
      <c r="I19" s="46">
        <v>17.2</v>
      </c>
      <c r="J19" s="46">
        <v>17.5</v>
      </c>
      <c r="K19" s="46">
        <v>16.600000000000001</v>
      </c>
      <c r="L19" s="46">
        <v>15.3</v>
      </c>
      <c r="M19" s="46">
        <v>16</v>
      </c>
      <c r="N19" s="46">
        <v>12.8</v>
      </c>
      <c r="O19" s="46">
        <v>15.2</v>
      </c>
      <c r="P19" s="46">
        <v>13.3</v>
      </c>
      <c r="Q19" s="46">
        <v>16.100000000000001</v>
      </c>
      <c r="R19" s="46">
        <v>13.5</v>
      </c>
      <c r="S19" s="46">
        <v>14.2</v>
      </c>
      <c r="T19" s="46">
        <v>15</v>
      </c>
      <c r="U19" s="46">
        <v>18.3</v>
      </c>
      <c r="V19" s="46">
        <v>15.2</v>
      </c>
      <c r="W19" s="46">
        <v>15.2</v>
      </c>
      <c r="X19" s="46">
        <v>14.5</v>
      </c>
      <c r="Y19" s="46">
        <v>13.8</v>
      </c>
      <c r="Z19" s="46">
        <v>14.5</v>
      </c>
      <c r="AA19" s="46">
        <v>15.7</v>
      </c>
      <c r="AB19" s="46">
        <v>12.8</v>
      </c>
      <c r="AC19" s="46">
        <v>14.7</v>
      </c>
      <c r="AD19" s="46">
        <v>16.8</v>
      </c>
      <c r="AE19" s="46">
        <v>13.2</v>
      </c>
      <c r="AF19" s="46">
        <v>16.7</v>
      </c>
      <c r="AG19" s="46">
        <v>13</v>
      </c>
      <c r="AH19" s="46">
        <v>15.4</v>
      </c>
      <c r="AI19" s="46">
        <v>16.3</v>
      </c>
      <c r="AJ19" s="46">
        <v>515.49999999999989</v>
      </c>
    </row>
    <row r="20" spans="1:36" x14ac:dyDescent="0.3">
      <c r="A20" t="s">
        <v>194</v>
      </c>
      <c r="B20" s="46">
        <v>17.100000000000001</v>
      </c>
      <c r="C20" s="46">
        <v>16</v>
      </c>
      <c r="D20" s="46">
        <v>16.899999999999999</v>
      </c>
      <c r="E20" s="46">
        <v>16.399999999999999</v>
      </c>
      <c r="F20" s="46">
        <v>14.8</v>
      </c>
      <c r="G20" s="46">
        <v>17.7</v>
      </c>
      <c r="H20" s="46">
        <v>16.8</v>
      </c>
      <c r="I20" s="46">
        <v>17.3</v>
      </c>
      <c r="J20" s="46">
        <v>17.3</v>
      </c>
      <c r="K20" s="46">
        <v>17.2</v>
      </c>
      <c r="L20" s="46">
        <v>16.899999999999999</v>
      </c>
      <c r="M20" s="46">
        <v>17.2</v>
      </c>
      <c r="N20" s="46">
        <v>14.7</v>
      </c>
      <c r="O20" s="46">
        <v>17.100000000000001</v>
      </c>
      <c r="P20" s="46">
        <v>14.9</v>
      </c>
      <c r="Q20" s="46">
        <v>17.3</v>
      </c>
      <c r="R20" s="46">
        <v>14.7</v>
      </c>
      <c r="S20" s="46">
        <v>15.8</v>
      </c>
      <c r="T20" s="46">
        <v>16.399999999999999</v>
      </c>
      <c r="U20" s="46">
        <v>17.7</v>
      </c>
      <c r="V20" s="46">
        <v>16.3</v>
      </c>
      <c r="W20" s="46">
        <v>16.8</v>
      </c>
      <c r="X20" s="46">
        <v>16.3</v>
      </c>
      <c r="Y20" s="46">
        <v>15.7</v>
      </c>
      <c r="Z20" s="46">
        <v>15.7</v>
      </c>
      <c r="AA20" s="46">
        <v>17.3</v>
      </c>
      <c r="AB20" s="46">
        <v>14.6</v>
      </c>
      <c r="AC20" s="46">
        <v>14.5</v>
      </c>
      <c r="AD20" s="46">
        <v>17.5</v>
      </c>
      <c r="AE20" s="46">
        <v>15.4</v>
      </c>
      <c r="AF20" s="46">
        <v>15.9</v>
      </c>
      <c r="AG20" s="46">
        <v>14.6</v>
      </c>
      <c r="AH20" s="46">
        <v>15.7</v>
      </c>
      <c r="AI20" s="46">
        <v>16.7</v>
      </c>
      <c r="AJ20" s="46">
        <v>553.20000000000005</v>
      </c>
    </row>
    <row r="21" spans="1:36" x14ac:dyDescent="0.3">
      <c r="A21" t="s">
        <v>195</v>
      </c>
      <c r="B21" s="46">
        <v>18.3</v>
      </c>
      <c r="C21" s="46">
        <v>17.399999999999999</v>
      </c>
      <c r="D21" s="46">
        <v>17.899999999999999</v>
      </c>
      <c r="E21" s="46">
        <v>17.2</v>
      </c>
      <c r="F21" s="46">
        <v>15</v>
      </c>
      <c r="G21" s="46">
        <v>18.399999999999999</v>
      </c>
      <c r="H21" s="46">
        <v>18.2</v>
      </c>
      <c r="I21" s="46">
        <v>18.899999999999999</v>
      </c>
      <c r="J21" s="46">
        <v>19.7</v>
      </c>
      <c r="K21" s="46">
        <v>18.899999999999999</v>
      </c>
      <c r="L21" s="46">
        <v>17.899999999999999</v>
      </c>
      <c r="M21" s="46">
        <v>18.100000000000001</v>
      </c>
      <c r="N21" s="46">
        <v>15.4</v>
      </c>
      <c r="O21" s="46">
        <v>18.100000000000001</v>
      </c>
      <c r="P21" s="46">
        <v>15.7</v>
      </c>
      <c r="Q21" s="46">
        <v>18.399999999999999</v>
      </c>
      <c r="R21" s="46">
        <v>16.600000000000001</v>
      </c>
      <c r="S21" s="46">
        <v>16.899999999999999</v>
      </c>
      <c r="T21" s="46">
        <v>17.5</v>
      </c>
      <c r="U21" s="46">
        <v>19.399999999999999</v>
      </c>
      <c r="V21" s="46">
        <v>17.600000000000001</v>
      </c>
      <c r="W21" s="46">
        <v>18.100000000000001</v>
      </c>
      <c r="X21" s="46">
        <v>16.7</v>
      </c>
      <c r="Y21" s="46">
        <v>17</v>
      </c>
      <c r="Z21" s="46">
        <v>16.7</v>
      </c>
      <c r="AA21" s="46">
        <v>18.600000000000001</v>
      </c>
      <c r="AB21" s="46">
        <v>14.5</v>
      </c>
      <c r="AC21" s="46">
        <v>16.2</v>
      </c>
      <c r="AD21" s="46">
        <v>18.600000000000001</v>
      </c>
      <c r="AE21" s="46">
        <v>16.2</v>
      </c>
      <c r="AF21" s="46">
        <v>17.5</v>
      </c>
      <c r="AG21" s="46">
        <v>15.3</v>
      </c>
      <c r="AH21" s="46">
        <v>17</v>
      </c>
      <c r="AI21" s="46">
        <v>17.3</v>
      </c>
      <c r="AJ21" s="46">
        <v>591.19999999999993</v>
      </c>
    </row>
    <row r="22" spans="1:36" x14ac:dyDescent="0.3">
      <c r="A22" t="s">
        <v>196</v>
      </c>
      <c r="B22" s="46">
        <v>19.8</v>
      </c>
      <c r="C22" s="46">
        <v>18.899999999999999</v>
      </c>
      <c r="D22" s="46">
        <v>19.8</v>
      </c>
      <c r="E22" s="46">
        <v>19.5</v>
      </c>
      <c r="F22" s="46">
        <v>15.9</v>
      </c>
      <c r="G22" s="46">
        <v>20.399999999999999</v>
      </c>
      <c r="H22" s="46">
        <v>19.7</v>
      </c>
      <c r="I22" s="46">
        <v>20.2</v>
      </c>
      <c r="J22" s="46">
        <v>21.1</v>
      </c>
      <c r="K22" s="46">
        <v>20.3</v>
      </c>
      <c r="L22" s="46">
        <v>19.600000000000001</v>
      </c>
      <c r="M22" s="46">
        <v>20.2</v>
      </c>
      <c r="N22" s="46">
        <v>17.2</v>
      </c>
      <c r="O22" s="46">
        <v>19.899999999999999</v>
      </c>
      <c r="P22" s="46">
        <v>15.7</v>
      </c>
      <c r="Q22" s="46">
        <v>20.2</v>
      </c>
      <c r="R22" s="46">
        <v>17.7</v>
      </c>
      <c r="S22" s="46">
        <v>18.2</v>
      </c>
      <c r="T22" s="46">
        <v>19.100000000000001</v>
      </c>
      <c r="U22" s="46">
        <v>21</v>
      </c>
      <c r="V22" s="46">
        <v>18.899999999999999</v>
      </c>
      <c r="W22" s="46">
        <v>19.3</v>
      </c>
      <c r="X22" s="46">
        <v>18.7</v>
      </c>
      <c r="Y22" s="46">
        <v>18.8</v>
      </c>
      <c r="Z22" s="46">
        <v>17.8</v>
      </c>
      <c r="AA22" s="46">
        <v>20.3</v>
      </c>
      <c r="AB22" s="46">
        <v>14.5</v>
      </c>
      <c r="AC22" s="46">
        <v>17.399999999999999</v>
      </c>
      <c r="AD22" s="46">
        <v>20.100000000000001</v>
      </c>
      <c r="AE22" s="46">
        <v>18.2</v>
      </c>
      <c r="AF22" s="46">
        <v>19.100000000000001</v>
      </c>
      <c r="AG22" s="46">
        <v>17.3</v>
      </c>
      <c r="AH22" s="46">
        <v>18.100000000000001</v>
      </c>
      <c r="AI22" s="46">
        <v>19.8</v>
      </c>
      <c r="AJ22" s="46">
        <v>642.69999999999993</v>
      </c>
    </row>
    <row r="23" spans="1:36" x14ac:dyDescent="0.3">
      <c r="A23" t="s">
        <v>197</v>
      </c>
      <c r="B23" s="46">
        <v>19.2</v>
      </c>
      <c r="C23" s="46">
        <v>18.8</v>
      </c>
      <c r="D23" s="46">
        <v>19.3</v>
      </c>
      <c r="E23" s="46">
        <v>19.7</v>
      </c>
      <c r="F23" s="46">
        <v>15.6</v>
      </c>
      <c r="G23" s="46">
        <v>21.4</v>
      </c>
      <c r="H23" s="46">
        <v>19.5</v>
      </c>
      <c r="I23" s="46">
        <v>20</v>
      </c>
      <c r="J23" s="46">
        <v>20.7</v>
      </c>
      <c r="K23" s="46">
        <v>20.100000000000001</v>
      </c>
      <c r="L23" s="46">
        <v>19.5</v>
      </c>
      <c r="M23" s="46">
        <v>20.9</v>
      </c>
      <c r="N23" s="46">
        <v>15.1</v>
      </c>
      <c r="O23" s="46">
        <v>19.399999999999999</v>
      </c>
      <c r="P23" s="46">
        <v>15.1</v>
      </c>
      <c r="Q23" s="46">
        <v>19.8</v>
      </c>
      <c r="R23" s="46">
        <v>15.8</v>
      </c>
      <c r="S23" s="46">
        <v>17.600000000000001</v>
      </c>
      <c r="T23" s="46">
        <v>19.600000000000001</v>
      </c>
      <c r="U23" s="46">
        <v>20.9</v>
      </c>
      <c r="V23" s="46">
        <v>18.7</v>
      </c>
      <c r="W23" s="46">
        <v>19.5</v>
      </c>
      <c r="X23" s="46">
        <v>18.7</v>
      </c>
      <c r="Y23" s="46">
        <v>18.3</v>
      </c>
      <c r="Z23" s="46">
        <v>17.600000000000001</v>
      </c>
      <c r="AA23" s="46">
        <v>20.6</v>
      </c>
      <c r="AB23" s="46">
        <v>14.3</v>
      </c>
      <c r="AC23" s="46">
        <v>16.100000000000001</v>
      </c>
      <c r="AD23" s="46">
        <v>19.100000000000001</v>
      </c>
      <c r="AE23" s="46">
        <v>18.5</v>
      </c>
      <c r="AF23" s="46">
        <v>17.899999999999999</v>
      </c>
      <c r="AG23" s="46">
        <v>15.5</v>
      </c>
      <c r="AH23" s="46">
        <v>17.600000000000001</v>
      </c>
      <c r="AI23" s="46">
        <v>19.7</v>
      </c>
      <c r="AJ23" s="46">
        <v>630.10000000000014</v>
      </c>
    </row>
    <row r="24" spans="1:36" x14ac:dyDescent="0.3">
      <c r="A24" t="s">
        <v>198</v>
      </c>
      <c r="B24" s="46">
        <v>19</v>
      </c>
      <c r="C24" s="46">
        <v>16.2</v>
      </c>
      <c r="D24" s="46">
        <v>17.899999999999999</v>
      </c>
      <c r="E24" s="46">
        <v>16.5</v>
      </c>
      <c r="F24" s="46">
        <v>13.7</v>
      </c>
      <c r="G24" s="46">
        <v>18.3</v>
      </c>
      <c r="H24" s="46">
        <v>17.399999999999999</v>
      </c>
      <c r="I24" s="46">
        <v>19.3</v>
      </c>
      <c r="J24" s="46">
        <v>19.8</v>
      </c>
      <c r="K24" s="46">
        <v>18.3</v>
      </c>
      <c r="L24" s="46">
        <v>17.3</v>
      </c>
      <c r="M24" s="46">
        <v>18.100000000000001</v>
      </c>
      <c r="N24" s="46">
        <v>14</v>
      </c>
      <c r="O24" s="46">
        <v>17.2</v>
      </c>
      <c r="P24" s="46">
        <v>14</v>
      </c>
      <c r="Q24" s="46">
        <v>18.100000000000001</v>
      </c>
      <c r="R24" s="46">
        <v>15.5</v>
      </c>
      <c r="S24" s="46">
        <v>15.8</v>
      </c>
      <c r="T24" s="46">
        <v>17.5</v>
      </c>
      <c r="U24" s="46">
        <v>19.899999999999999</v>
      </c>
      <c r="V24" s="46">
        <v>17.600000000000001</v>
      </c>
      <c r="W24" s="46">
        <v>17.2</v>
      </c>
      <c r="X24" s="46">
        <v>16.100000000000001</v>
      </c>
      <c r="Y24" s="46">
        <v>16.3</v>
      </c>
      <c r="Z24" s="46">
        <v>16.100000000000001</v>
      </c>
      <c r="AA24" s="46">
        <v>17.8</v>
      </c>
      <c r="AB24" s="46">
        <v>13.3</v>
      </c>
      <c r="AC24" s="46">
        <v>15.2</v>
      </c>
      <c r="AD24" s="46">
        <v>19.399999999999999</v>
      </c>
      <c r="AE24" s="46">
        <v>15.2</v>
      </c>
      <c r="AF24" s="46">
        <v>17.8</v>
      </c>
      <c r="AG24" s="46">
        <v>13.5</v>
      </c>
      <c r="AH24" s="46">
        <v>17</v>
      </c>
      <c r="AI24" s="46">
        <v>17.899999999999999</v>
      </c>
      <c r="AJ24" s="46">
        <v>574.20000000000005</v>
      </c>
    </row>
    <row r="25" spans="1:36" x14ac:dyDescent="0.3">
      <c r="A25" t="s">
        <v>199</v>
      </c>
      <c r="B25" s="46">
        <v>18.8</v>
      </c>
      <c r="C25" s="46">
        <v>16.600000000000001</v>
      </c>
      <c r="D25" s="46">
        <v>18.7</v>
      </c>
      <c r="E25" s="46">
        <v>18.399999999999999</v>
      </c>
      <c r="F25" s="46">
        <v>14.3</v>
      </c>
      <c r="G25" s="46">
        <v>18.8</v>
      </c>
      <c r="H25" s="46">
        <v>17.600000000000001</v>
      </c>
      <c r="I25" s="46">
        <v>19</v>
      </c>
      <c r="J25" s="46">
        <v>20.100000000000001</v>
      </c>
      <c r="K25" s="46">
        <v>19.2</v>
      </c>
      <c r="L25" s="46">
        <v>18.100000000000001</v>
      </c>
      <c r="M25" s="46">
        <v>19</v>
      </c>
      <c r="N25" s="46">
        <v>17.100000000000001</v>
      </c>
      <c r="O25" s="46">
        <v>18.100000000000001</v>
      </c>
      <c r="P25" s="46">
        <v>14.4</v>
      </c>
      <c r="Q25" s="46">
        <v>18.8</v>
      </c>
      <c r="R25" s="46">
        <v>16.7</v>
      </c>
      <c r="S25" s="46">
        <v>16.8</v>
      </c>
      <c r="T25" s="46">
        <v>17.899999999999999</v>
      </c>
      <c r="U25" s="46">
        <v>20.100000000000001</v>
      </c>
      <c r="V25" s="46">
        <v>17.8</v>
      </c>
      <c r="W25" s="46">
        <v>17.8</v>
      </c>
      <c r="X25" s="46">
        <v>17.899999999999999</v>
      </c>
      <c r="Y25" s="46">
        <v>17.600000000000001</v>
      </c>
      <c r="Z25" s="46">
        <v>16.8</v>
      </c>
      <c r="AA25" s="46">
        <v>18.399999999999999</v>
      </c>
      <c r="AB25" s="46">
        <v>13.7</v>
      </c>
      <c r="AC25" s="46">
        <v>18.3</v>
      </c>
      <c r="AD25" s="46">
        <v>18.899999999999999</v>
      </c>
      <c r="AE25" s="46">
        <v>17.5</v>
      </c>
      <c r="AF25" s="46">
        <v>19.100000000000001</v>
      </c>
      <c r="AG25" s="46">
        <v>15</v>
      </c>
      <c r="AH25" s="46">
        <v>18.7</v>
      </c>
      <c r="AI25" s="46">
        <v>18.600000000000001</v>
      </c>
      <c r="AJ25" s="46">
        <v>604.6</v>
      </c>
    </row>
    <row r="26" spans="1:36" x14ac:dyDescent="0.3">
      <c r="A26" t="s">
        <v>200</v>
      </c>
      <c r="B26" s="46">
        <v>14.4</v>
      </c>
      <c r="C26" s="46">
        <v>14.2</v>
      </c>
      <c r="D26" s="46">
        <v>14.3</v>
      </c>
      <c r="E26" s="46">
        <v>14.3</v>
      </c>
      <c r="F26" s="46">
        <v>13</v>
      </c>
      <c r="G26" s="46">
        <v>14.8</v>
      </c>
      <c r="H26" s="46">
        <v>14.7</v>
      </c>
      <c r="I26" s="46">
        <v>14.4</v>
      </c>
      <c r="J26" s="46">
        <v>15</v>
      </c>
      <c r="K26" s="46">
        <v>14.4</v>
      </c>
      <c r="L26" s="46">
        <v>14.5</v>
      </c>
      <c r="M26" s="46">
        <v>14.4</v>
      </c>
      <c r="N26" s="46">
        <v>13.4</v>
      </c>
      <c r="O26" s="46">
        <v>14.6</v>
      </c>
      <c r="P26" s="46">
        <v>14.7</v>
      </c>
      <c r="Q26" s="46">
        <v>14.6</v>
      </c>
      <c r="R26" s="46">
        <v>14.7</v>
      </c>
      <c r="S26" s="46">
        <v>14.7</v>
      </c>
      <c r="T26" s="46">
        <v>14.3</v>
      </c>
      <c r="U26" s="46">
        <v>14.6</v>
      </c>
      <c r="V26" s="46">
        <v>14.7</v>
      </c>
      <c r="W26" s="46">
        <v>15.2</v>
      </c>
      <c r="X26" s="46">
        <v>13.9</v>
      </c>
      <c r="Y26" s="46">
        <v>14</v>
      </c>
      <c r="Z26" s="46">
        <v>15.1</v>
      </c>
      <c r="AA26" s="46">
        <v>14.2</v>
      </c>
      <c r="AB26" s="46">
        <v>12.8</v>
      </c>
      <c r="AC26" s="46">
        <v>13.4</v>
      </c>
      <c r="AD26" s="46">
        <v>14.5</v>
      </c>
      <c r="AE26" s="46">
        <v>13.7</v>
      </c>
      <c r="AF26" s="46">
        <v>13.7</v>
      </c>
      <c r="AG26" s="46">
        <v>12.9</v>
      </c>
      <c r="AH26" s="46">
        <v>13.7</v>
      </c>
      <c r="AI26" s="46">
        <v>13.4</v>
      </c>
      <c r="AJ26" s="46">
        <v>483.19999999999993</v>
      </c>
    </row>
    <row r="27" spans="1:36" x14ac:dyDescent="0.3">
      <c r="A27" t="s">
        <v>201</v>
      </c>
      <c r="B27" s="46">
        <v>8.1999999999999993</v>
      </c>
      <c r="C27" s="46">
        <v>8.8000000000000007</v>
      </c>
      <c r="D27" s="46">
        <v>8.6</v>
      </c>
      <c r="E27" s="46">
        <v>8.4</v>
      </c>
      <c r="F27" s="46">
        <v>9.5</v>
      </c>
      <c r="G27" s="46">
        <v>9</v>
      </c>
      <c r="H27" s="46">
        <v>9.4</v>
      </c>
      <c r="I27" s="46">
        <v>8.1999999999999993</v>
      </c>
      <c r="J27" s="46">
        <v>7.9</v>
      </c>
      <c r="K27" s="46">
        <v>8</v>
      </c>
      <c r="L27" s="46">
        <v>8.6</v>
      </c>
      <c r="M27" s="46">
        <v>8.5</v>
      </c>
      <c r="N27" s="46">
        <v>9</v>
      </c>
      <c r="O27" s="46">
        <v>9.1</v>
      </c>
      <c r="P27" s="46">
        <v>10.3</v>
      </c>
      <c r="Q27" s="46">
        <v>9</v>
      </c>
      <c r="R27" s="46">
        <v>10.199999999999999</v>
      </c>
      <c r="S27" s="46">
        <v>9.6999999999999993</v>
      </c>
      <c r="T27" s="46">
        <v>8.6</v>
      </c>
      <c r="U27" s="46">
        <v>8.6999999999999993</v>
      </c>
      <c r="V27" s="46">
        <v>9.3000000000000007</v>
      </c>
      <c r="W27" s="46">
        <v>9.5</v>
      </c>
      <c r="X27" s="46">
        <v>8.3000000000000007</v>
      </c>
      <c r="Y27" s="46">
        <v>8.4</v>
      </c>
      <c r="Z27" s="46">
        <v>10.6</v>
      </c>
      <c r="AA27" s="46">
        <v>8.9</v>
      </c>
      <c r="AB27" s="46">
        <v>9.6999999999999993</v>
      </c>
      <c r="AC27" s="46">
        <v>9.1999999999999993</v>
      </c>
      <c r="AD27" s="46">
        <v>8.3000000000000007</v>
      </c>
      <c r="AE27" s="46">
        <v>8.5</v>
      </c>
      <c r="AF27" s="46">
        <v>7.9</v>
      </c>
      <c r="AG27" s="46">
        <v>9.4</v>
      </c>
      <c r="AH27" s="46">
        <v>8.3000000000000007</v>
      </c>
      <c r="AI27" s="46">
        <v>8.1</v>
      </c>
      <c r="AJ27" s="46">
        <v>302.09999999999997</v>
      </c>
    </row>
    <row r="28" spans="1:36" x14ac:dyDescent="0.3">
      <c r="A28" t="s">
        <v>202</v>
      </c>
      <c r="B28" s="46">
        <v>9.8000000000000007</v>
      </c>
      <c r="C28" s="46">
        <v>9.9</v>
      </c>
      <c r="D28" s="46">
        <v>10</v>
      </c>
      <c r="E28" s="46">
        <v>9.6</v>
      </c>
      <c r="F28" s="46">
        <v>10.199999999999999</v>
      </c>
      <c r="G28" s="46">
        <v>10.4</v>
      </c>
      <c r="H28" s="46">
        <v>10.4</v>
      </c>
      <c r="I28" s="46">
        <v>9.6</v>
      </c>
      <c r="J28" s="46">
        <v>9.8000000000000007</v>
      </c>
      <c r="K28" s="46">
        <v>9.6</v>
      </c>
      <c r="L28" s="46">
        <v>9.9</v>
      </c>
      <c r="M28" s="46">
        <v>10</v>
      </c>
      <c r="N28" s="46">
        <v>9.6999999999999993</v>
      </c>
      <c r="O28" s="46">
        <v>10.3</v>
      </c>
      <c r="P28" s="46">
        <v>11.1</v>
      </c>
      <c r="Q28" s="46">
        <v>10.5</v>
      </c>
      <c r="R28" s="46">
        <v>11.2</v>
      </c>
      <c r="S28" s="46">
        <v>10.6</v>
      </c>
      <c r="T28" s="46">
        <v>9.9</v>
      </c>
      <c r="U28" s="46">
        <v>10.3</v>
      </c>
      <c r="V28" s="46">
        <v>10.5</v>
      </c>
      <c r="W28" s="46">
        <v>10.6</v>
      </c>
      <c r="X28" s="46">
        <v>9.5</v>
      </c>
      <c r="Y28" s="46">
        <v>9.5</v>
      </c>
      <c r="Z28" s="46">
        <v>11.5</v>
      </c>
      <c r="AA28" s="46">
        <v>10.4</v>
      </c>
      <c r="AB28" s="46">
        <v>10.199999999999999</v>
      </c>
      <c r="AC28" s="46">
        <v>10</v>
      </c>
      <c r="AD28" s="46">
        <v>9.9</v>
      </c>
      <c r="AE28" s="46">
        <v>9.5</v>
      </c>
      <c r="AF28" s="46">
        <v>9.5</v>
      </c>
      <c r="AG28" s="46">
        <v>10</v>
      </c>
      <c r="AH28" s="46">
        <v>9.6</v>
      </c>
      <c r="AI28" s="46">
        <v>9.8000000000000007</v>
      </c>
      <c r="AJ28" s="46">
        <v>343.29999999999995</v>
      </c>
    </row>
    <row r="29" spans="1:36" x14ac:dyDescent="0.3">
      <c r="A29" t="s">
        <v>203</v>
      </c>
      <c r="B29" s="46">
        <v>7</v>
      </c>
      <c r="C29" s="46">
        <v>8.6999999999999993</v>
      </c>
      <c r="D29" s="46">
        <v>8.3000000000000007</v>
      </c>
      <c r="E29" s="46">
        <v>7.6</v>
      </c>
      <c r="F29" s="46">
        <v>9.1999999999999993</v>
      </c>
      <c r="G29" s="46">
        <v>8.3000000000000007</v>
      </c>
      <c r="H29" s="46">
        <v>8.5</v>
      </c>
      <c r="I29" s="46">
        <v>7.3000000000000007</v>
      </c>
      <c r="J29" s="46">
        <v>7.1</v>
      </c>
      <c r="K29" s="46">
        <v>7.4</v>
      </c>
      <c r="L29" s="46">
        <v>7.6999999999999993</v>
      </c>
      <c r="M29" s="46">
        <v>8.3000000000000007</v>
      </c>
      <c r="N29" s="46">
        <v>8.5</v>
      </c>
      <c r="O29" s="46">
        <v>8.1</v>
      </c>
      <c r="P29" s="46">
        <v>9.3000000000000007</v>
      </c>
      <c r="Q29" s="46">
        <v>8</v>
      </c>
      <c r="R29" s="46">
        <v>9.4</v>
      </c>
      <c r="S29" s="46">
        <v>9</v>
      </c>
      <c r="T29" s="46">
        <v>8</v>
      </c>
      <c r="U29" s="46">
        <v>7.6</v>
      </c>
      <c r="V29" s="46">
        <v>8.9</v>
      </c>
      <c r="W29" s="46">
        <v>8.4</v>
      </c>
      <c r="X29" s="46">
        <v>8</v>
      </c>
      <c r="Y29" s="46">
        <v>8.1</v>
      </c>
      <c r="Z29" s="46">
        <v>9.9</v>
      </c>
      <c r="AA29" s="46">
        <v>7.9</v>
      </c>
      <c r="AB29" s="46">
        <v>9.4</v>
      </c>
      <c r="AC29" s="46">
        <v>9.5</v>
      </c>
      <c r="AD29" s="46">
        <v>7.3000000000000007</v>
      </c>
      <c r="AE29" s="46">
        <v>8.3000000000000007</v>
      </c>
      <c r="AF29" s="46">
        <v>7.4</v>
      </c>
      <c r="AG29" s="46">
        <v>9.1</v>
      </c>
      <c r="AH29" s="46">
        <v>8.3000000000000007</v>
      </c>
      <c r="AI29" s="46">
        <v>8</v>
      </c>
      <c r="AJ29" s="46">
        <v>281.80000000000007</v>
      </c>
    </row>
    <row r="30" spans="1:36" x14ac:dyDescent="0.3">
      <c r="A30" t="s">
        <v>204</v>
      </c>
      <c r="B30" s="46">
        <v>11.5</v>
      </c>
      <c r="C30" s="46">
        <v>11.1</v>
      </c>
      <c r="D30" s="46">
        <v>11.9</v>
      </c>
      <c r="E30" s="46">
        <v>11</v>
      </c>
      <c r="F30" s="46">
        <v>10.8</v>
      </c>
      <c r="G30" s="46">
        <v>12.4</v>
      </c>
      <c r="H30" s="46">
        <v>11.7</v>
      </c>
      <c r="I30" s="46">
        <v>11.1</v>
      </c>
      <c r="J30" s="46">
        <v>10.8</v>
      </c>
      <c r="K30" s="46">
        <v>10.8</v>
      </c>
      <c r="L30" s="46">
        <v>11.4</v>
      </c>
      <c r="M30" s="46">
        <v>11.7</v>
      </c>
      <c r="N30" s="46">
        <v>10.4</v>
      </c>
      <c r="O30" s="46">
        <v>11.6</v>
      </c>
      <c r="P30" s="46">
        <v>11.7</v>
      </c>
      <c r="Q30" s="46">
        <v>11.9</v>
      </c>
      <c r="R30" s="46">
        <v>11.7</v>
      </c>
      <c r="S30" s="46">
        <v>11.5</v>
      </c>
      <c r="T30" s="46">
        <v>11.4</v>
      </c>
      <c r="U30" s="46">
        <v>10.7</v>
      </c>
      <c r="V30" s="46">
        <v>11.5</v>
      </c>
      <c r="W30" s="46">
        <v>11.7</v>
      </c>
      <c r="X30" s="46">
        <v>11.1</v>
      </c>
      <c r="Y30" s="46">
        <v>11</v>
      </c>
      <c r="Z30" s="46">
        <v>12.3</v>
      </c>
      <c r="AA30" s="46">
        <v>11.6</v>
      </c>
      <c r="AB30" s="46">
        <v>11</v>
      </c>
      <c r="AC30" s="46">
        <v>10.9</v>
      </c>
      <c r="AD30" s="46">
        <v>11.5</v>
      </c>
      <c r="AE30" s="46">
        <v>10.8</v>
      </c>
      <c r="AF30" s="46">
        <v>10</v>
      </c>
      <c r="AG30" s="46">
        <v>10.4</v>
      </c>
      <c r="AH30" s="46">
        <v>10.5</v>
      </c>
      <c r="AI30" s="46">
        <v>11</v>
      </c>
      <c r="AJ30" s="46">
        <v>382.4</v>
      </c>
    </row>
    <row r="31" spans="1:36" x14ac:dyDescent="0.3">
      <c r="A31" t="s">
        <v>205</v>
      </c>
      <c r="B31" s="46">
        <v>10.3</v>
      </c>
      <c r="C31" s="46">
        <v>10.199999999999999</v>
      </c>
      <c r="D31" s="46">
        <v>10.6</v>
      </c>
      <c r="E31" s="46">
        <v>9.9</v>
      </c>
      <c r="F31" s="46">
        <v>10.199999999999999</v>
      </c>
      <c r="G31" s="46">
        <v>11.1</v>
      </c>
      <c r="H31" s="46">
        <v>10.4</v>
      </c>
      <c r="I31" s="46">
        <v>10.5</v>
      </c>
      <c r="J31" s="46">
        <v>10.3</v>
      </c>
      <c r="K31" s="46">
        <v>10.3</v>
      </c>
      <c r="L31" s="46">
        <v>10.3</v>
      </c>
      <c r="M31" s="46">
        <v>10.6</v>
      </c>
      <c r="N31" s="46">
        <v>9.8000000000000007</v>
      </c>
      <c r="O31" s="46">
        <v>10.5</v>
      </c>
      <c r="P31" s="46">
        <v>10.7</v>
      </c>
      <c r="Q31" s="46">
        <v>10.6</v>
      </c>
      <c r="R31" s="46">
        <v>10.3</v>
      </c>
      <c r="S31" s="46">
        <v>10.5</v>
      </c>
      <c r="T31" s="46">
        <v>10.3</v>
      </c>
      <c r="U31" s="46">
        <v>10.6</v>
      </c>
      <c r="V31" s="46">
        <v>10.3</v>
      </c>
      <c r="W31" s="46">
        <v>10.3</v>
      </c>
      <c r="X31" s="46">
        <v>10.199999999999999</v>
      </c>
      <c r="Y31" s="46">
        <v>10.1</v>
      </c>
      <c r="Z31" s="46">
        <v>11.3</v>
      </c>
      <c r="AA31" s="46">
        <v>10.5</v>
      </c>
      <c r="AB31" s="46">
        <v>10.4</v>
      </c>
      <c r="AC31" s="46">
        <v>10.199999999999999</v>
      </c>
      <c r="AD31" s="46">
        <v>10.8</v>
      </c>
      <c r="AE31" s="46">
        <v>9.6999999999999993</v>
      </c>
      <c r="AF31" s="46">
        <v>9.9</v>
      </c>
      <c r="AG31" s="46">
        <v>9.9</v>
      </c>
      <c r="AH31" s="46">
        <v>10.3</v>
      </c>
      <c r="AI31" s="46">
        <v>10.4</v>
      </c>
      <c r="AJ31" s="46">
        <v>352.2999999999999</v>
      </c>
    </row>
    <row r="32" spans="1:36" x14ac:dyDescent="0.3">
      <c r="A32" t="s">
        <v>206</v>
      </c>
      <c r="B32" s="46">
        <v>15.8</v>
      </c>
      <c r="C32" s="46">
        <v>13.6</v>
      </c>
      <c r="D32" s="46">
        <v>15.2</v>
      </c>
      <c r="E32" s="46">
        <v>14.2</v>
      </c>
      <c r="F32" s="46">
        <v>12.5</v>
      </c>
      <c r="G32" s="46">
        <v>15.8</v>
      </c>
      <c r="H32" s="46">
        <v>14.6</v>
      </c>
      <c r="I32" s="46">
        <v>15.6</v>
      </c>
      <c r="J32" s="46">
        <v>16.2</v>
      </c>
      <c r="K32" s="46">
        <v>15.5</v>
      </c>
      <c r="L32" s="46">
        <v>14.6</v>
      </c>
      <c r="M32" s="46">
        <v>15.4</v>
      </c>
      <c r="N32" s="46">
        <v>12.9</v>
      </c>
      <c r="O32" s="46">
        <v>14.9</v>
      </c>
      <c r="P32" s="46">
        <v>12.6</v>
      </c>
      <c r="Q32" s="46">
        <v>15.6</v>
      </c>
      <c r="R32" s="46">
        <v>13.2</v>
      </c>
      <c r="S32" s="46">
        <v>14</v>
      </c>
      <c r="T32" s="46">
        <v>15</v>
      </c>
      <c r="U32" s="46">
        <v>15.1</v>
      </c>
      <c r="V32" s="46">
        <v>14</v>
      </c>
      <c r="W32" s="46">
        <v>13.9</v>
      </c>
      <c r="X32" s="46">
        <v>14</v>
      </c>
      <c r="Y32" s="46">
        <v>14.2</v>
      </c>
      <c r="Z32" s="46">
        <v>13.6</v>
      </c>
      <c r="AA32" s="46">
        <v>15</v>
      </c>
      <c r="AB32" s="46">
        <v>12.2</v>
      </c>
      <c r="AC32" s="46">
        <v>13.4</v>
      </c>
      <c r="AD32" s="46">
        <v>16.2</v>
      </c>
      <c r="AE32" s="46">
        <v>14.5</v>
      </c>
      <c r="AF32" s="46">
        <v>14.7</v>
      </c>
      <c r="AG32" s="46">
        <v>12</v>
      </c>
      <c r="AH32" s="46">
        <v>14.3</v>
      </c>
      <c r="AI32" s="46">
        <v>15.5</v>
      </c>
      <c r="AJ32" s="46">
        <v>489.7999999999999</v>
      </c>
    </row>
    <row r="33" spans="1:36" x14ac:dyDescent="0.3">
      <c r="A33" t="s">
        <v>207</v>
      </c>
      <c r="B33" s="46">
        <v>12.7</v>
      </c>
      <c r="C33" s="46">
        <v>14.1</v>
      </c>
      <c r="D33" s="46">
        <v>14.2</v>
      </c>
      <c r="E33" s="46">
        <v>14.1</v>
      </c>
      <c r="F33" s="46">
        <v>13.4</v>
      </c>
      <c r="G33" s="46">
        <v>13.6</v>
      </c>
      <c r="H33" s="46">
        <v>13.6</v>
      </c>
      <c r="I33" s="46">
        <v>13.8</v>
      </c>
      <c r="J33" s="46">
        <v>15.3</v>
      </c>
      <c r="K33" s="46">
        <v>14.2</v>
      </c>
      <c r="L33" s="46">
        <v>13.6</v>
      </c>
      <c r="M33" s="46">
        <v>15</v>
      </c>
      <c r="N33" s="46">
        <v>11.8</v>
      </c>
      <c r="O33" s="46">
        <v>14.4</v>
      </c>
      <c r="P33" s="46">
        <v>13.3</v>
      </c>
      <c r="Q33" s="46">
        <v>13.9</v>
      </c>
      <c r="R33" s="46">
        <v>13.5</v>
      </c>
      <c r="S33" s="46">
        <v>13.6</v>
      </c>
      <c r="T33" s="46">
        <v>13.6</v>
      </c>
      <c r="U33" s="46">
        <v>12.7</v>
      </c>
      <c r="V33" s="46">
        <v>13.5</v>
      </c>
      <c r="W33" s="46">
        <v>14.5</v>
      </c>
      <c r="X33" s="46">
        <v>12.8</v>
      </c>
      <c r="Y33" s="46">
        <v>13.9</v>
      </c>
      <c r="Z33" s="46">
        <v>14.2</v>
      </c>
      <c r="AA33" s="46">
        <v>13.3</v>
      </c>
      <c r="AB33" s="46">
        <v>13</v>
      </c>
      <c r="AC33" s="46">
        <v>12.5</v>
      </c>
      <c r="AD33" s="46">
        <v>14.5</v>
      </c>
      <c r="AE33" s="46">
        <v>14.2</v>
      </c>
      <c r="AF33" s="46">
        <v>13.4</v>
      </c>
      <c r="AG33" s="46">
        <v>12</v>
      </c>
      <c r="AH33" s="46">
        <v>12.9</v>
      </c>
      <c r="AI33" s="46">
        <v>12.9</v>
      </c>
      <c r="AJ33" s="46">
        <v>461.99999999999989</v>
      </c>
    </row>
    <row r="34" spans="1:36" x14ac:dyDescent="0.3">
      <c r="A34" t="s">
        <v>208</v>
      </c>
      <c r="B34" s="46">
        <v>11.1</v>
      </c>
      <c r="C34" s="46">
        <v>12</v>
      </c>
      <c r="D34" s="46">
        <v>11.8</v>
      </c>
      <c r="E34" s="46">
        <v>11.5</v>
      </c>
      <c r="F34" s="46">
        <v>11.5</v>
      </c>
      <c r="G34" s="46">
        <v>11.1</v>
      </c>
      <c r="H34" s="46">
        <v>12</v>
      </c>
      <c r="I34" s="46">
        <v>10.7</v>
      </c>
      <c r="J34" s="46">
        <v>11.9</v>
      </c>
      <c r="K34" s="46">
        <v>10.9</v>
      </c>
      <c r="L34" s="46">
        <v>11.1</v>
      </c>
      <c r="M34" s="46">
        <v>11.9</v>
      </c>
      <c r="N34" s="46">
        <v>9.8000000000000007</v>
      </c>
      <c r="O34" s="46">
        <v>12.5</v>
      </c>
      <c r="P34" s="46">
        <v>12.3</v>
      </c>
      <c r="Q34" s="46">
        <v>11</v>
      </c>
      <c r="R34" s="46">
        <v>12.4</v>
      </c>
      <c r="S34" s="46">
        <v>12.4</v>
      </c>
      <c r="T34" s="46">
        <v>11.9</v>
      </c>
      <c r="U34" s="46">
        <v>9.4</v>
      </c>
      <c r="V34" s="46">
        <v>11.6</v>
      </c>
      <c r="W34" s="46">
        <v>12.1</v>
      </c>
      <c r="X34" s="46">
        <v>10.3</v>
      </c>
      <c r="Y34" s="46">
        <v>11.7</v>
      </c>
      <c r="Z34" s="46">
        <v>12.9</v>
      </c>
      <c r="AA34" s="46">
        <v>10.5</v>
      </c>
      <c r="AB34" s="46">
        <v>12</v>
      </c>
      <c r="AC34" s="46">
        <v>11</v>
      </c>
      <c r="AD34" s="46">
        <v>10.8</v>
      </c>
      <c r="AE34" s="46">
        <v>10.9</v>
      </c>
      <c r="AF34" s="46">
        <v>9.5</v>
      </c>
      <c r="AG34" s="46">
        <v>9.3000000000000007</v>
      </c>
      <c r="AH34" s="46">
        <v>10</v>
      </c>
      <c r="AI34" s="46">
        <v>8.9</v>
      </c>
      <c r="AJ34" s="46">
        <v>380.7</v>
      </c>
    </row>
    <row r="35" spans="1:36" x14ac:dyDescent="0.3">
      <c r="A35" t="s">
        <v>209</v>
      </c>
      <c r="B35" s="46">
        <v>9.4</v>
      </c>
      <c r="C35" s="46">
        <v>10.7</v>
      </c>
      <c r="D35" s="46">
        <v>10.199999999999999</v>
      </c>
      <c r="E35" s="46">
        <v>10.1</v>
      </c>
      <c r="F35" s="46">
        <v>10.4</v>
      </c>
      <c r="G35" s="46">
        <v>10.199999999999999</v>
      </c>
      <c r="H35" s="46">
        <v>10.7</v>
      </c>
      <c r="I35" s="46">
        <v>9.1</v>
      </c>
      <c r="J35" s="46">
        <v>9.4</v>
      </c>
      <c r="K35" s="46">
        <v>9.6</v>
      </c>
      <c r="L35" s="46">
        <v>10</v>
      </c>
      <c r="M35" s="46">
        <v>10.199999999999999</v>
      </c>
      <c r="N35" s="46">
        <v>9.8000000000000007</v>
      </c>
      <c r="O35" s="46">
        <v>10.7</v>
      </c>
      <c r="P35" s="46">
        <v>11.5</v>
      </c>
      <c r="Q35" s="46">
        <v>9.6</v>
      </c>
      <c r="R35" s="46">
        <v>11.2</v>
      </c>
      <c r="S35" s="46">
        <v>11</v>
      </c>
      <c r="T35" s="46">
        <v>10.5</v>
      </c>
      <c r="U35" s="46">
        <v>8.8000000000000007</v>
      </c>
      <c r="V35" s="46">
        <v>10.6</v>
      </c>
      <c r="W35" s="46">
        <v>10.8</v>
      </c>
      <c r="X35" s="46">
        <v>9.6999999999999993</v>
      </c>
      <c r="Y35" s="46">
        <v>10.4</v>
      </c>
      <c r="Z35" s="46">
        <v>11.9</v>
      </c>
      <c r="AA35" s="46">
        <v>9.3000000000000007</v>
      </c>
      <c r="AB35" s="46">
        <v>11.1</v>
      </c>
      <c r="AC35" s="46">
        <v>10.6</v>
      </c>
      <c r="AD35" s="46">
        <v>9.4</v>
      </c>
      <c r="AE35" s="46">
        <v>10</v>
      </c>
      <c r="AF35" s="46">
        <v>9</v>
      </c>
      <c r="AG35" s="46">
        <v>10.1</v>
      </c>
      <c r="AH35" s="46">
        <v>9.6</v>
      </c>
      <c r="AI35" s="46">
        <v>9</v>
      </c>
      <c r="AJ35" s="46">
        <v>344.60000000000008</v>
      </c>
    </row>
    <row r="36" spans="1:36" x14ac:dyDescent="0.3">
      <c r="A36" t="s">
        <v>210</v>
      </c>
      <c r="B36" s="46">
        <v>11.5</v>
      </c>
      <c r="C36" s="46">
        <v>11.6</v>
      </c>
      <c r="D36" s="46">
        <v>11.5</v>
      </c>
      <c r="E36" s="46">
        <v>11.4</v>
      </c>
      <c r="F36" s="46">
        <v>11.4</v>
      </c>
      <c r="G36" s="46">
        <v>12.2</v>
      </c>
      <c r="H36" s="46">
        <v>12.7</v>
      </c>
      <c r="I36" s="46">
        <v>11.2</v>
      </c>
      <c r="J36" s="46">
        <v>11.4</v>
      </c>
      <c r="K36" s="46">
        <v>11.1</v>
      </c>
      <c r="L36" s="46">
        <v>12</v>
      </c>
      <c r="M36" s="46">
        <v>11.4</v>
      </c>
      <c r="N36" s="46">
        <v>11</v>
      </c>
      <c r="O36" s="46">
        <v>12.3</v>
      </c>
      <c r="P36" s="46">
        <v>12.4</v>
      </c>
      <c r="Q36" s="46">
        <v>12.1</v>
      </c>
      <c r="R36" s="46">
        <v>12.2</v>
      </c>
      <c r="S36" s="46">
        <v>12.4</v>
      </c>
      <c r="T36" s="46">
        <v>12</v>
      </c>
      <c r="U36" s="46">
        <v>11.7</v>
      </c>
      <c r="V36" s="46">
        <v>12.1</v>
      </c>
      <c r="W36" s="46">
        <v>12.5</v>
      </c>
      <c r="X36" s="46">
        <v>11</v>
      </c>
      <c r="Y36" s="46">
        <v>11.1</v>
      </c>
      <c r="Z36" s="46">
        <v>12.4</v>
      </c>
      <c r="AA36" s="46">
        <v>12.4</v>
      </c>
      <c r="AB36" s="46">
        <v>11.5</v>
      </c>
      <c r="AC36" s="46">
        <v>11.1</v>
      </c>
      <c r="AD36" s="46">
        <v>11.5</v>
      </c>
      <c r="AE36" s="46">
        <v>11</v>
      </c>
      <c r="AF36" s="46">
        <v>10.8</v>
      </c>
      <c r="AG36" s="46">
        <v>11.2</v>
      </c>
      <c r="AH36" s="46">
        <v>10.9</v>
      </c>
      <c r="AI36" s="46">
        <v>11.1</v>
      </c>
      <c r="AJ36" s="46">
        <v>396.1</v>
      </c>
    </row>
    <row r="37" spans="1:36" x14ac:dyDescent="0.3">
      <c r="A37" t="s">
        <v>213</v>
      </c>
      <c r="B37" s="46">
        <v>12.2</v>
      </c>
      <c r="C37" s="46">
        <v>12.1</v>
      </c>
      <c r="D37" s="46">
        <v>12.3</v>
      </c>
      <c r="E37" s="46">
        <v>11.5</v>
      </c>
      <c r="F37" s="46">
        <v>11.3</v>
      </c>
      <c r="G37" s="46">
        <v>12.6</v>
      </c>
      <c r="H37" s="46">
        <v>12.5</v>
      </c>
      <c r="I37" s="46">
        <v>11.8</v>
      </c>
      <c r="J37" s="46">
        <v>11.8</v>
      </c>
      <c r="K37" s="46">
        <v>11.5</v>
      </c>
      <c r="L37" s="46">
        <v>12</v>
      </c>
      <c r="M37" s="46">
        <v>12.3</v>
      </c>
      <c r="N37" s="46">
        <v>11</v>
      </c>
      <c r="O37" s="46">
        <v>12.1</v>
      </c>
      <c r="P37" s="46">
        <v>11.7</v>
      </c>
      <c r="Q37" s="46">
        <v>12.4</v>
      </c>
      <c r="R37" s="46">
        <v>12.2</v>
      </c>
      <c r="S37" s="46">
        <v>12.2</v>
      </c>
      <c r="T37" s="46">
        <v>12.1</v>
      </c>
      <c r="U37" s="46">
        <v>11.7</v>
      </c>
      <c r="V37" s="46">
        <v>11.9</v>
      </c>
      <c r="W37" s="46">
        <v>12.2</v>
      </c>
      <c r="X37" s="46">
        <v>11.7</v>
      </c>
      <c r="Y37" s="46">
        <v>11.7</v>
      </c>
      <c r="Z37" s="46">
        <v>12.6</v>
      </c>
      <c r="AA37" s="46">
        <v>12.5</v>
      </c>
      <c r="AB37" s="46">
        <v>11.4</v>
      </c>
      <c r="AC37" s="46">
        <v>11.5</v>
      </c>
      <c r="AD37" s="46">
        <v>11.6</v>
      </c>
      <c r="AE37" s="46">
        <v>11.4</v>
      </c>
      <c r="AF37" s="46">
        <v>11.1</v>
      </c>
      <c r="AG37" s="46">
        <v>11.1</v>
      </c>
      <c r="AH37" s="46">
        <v>11.7</v>
      </c>
      <c r="AI37" s="46">
        <v>12</v>
      </c>
      <c r="AJ37" s="46">
        <v>403.69999999999993</v>
      </c>
    </row>
    <row r="38" spans="1:36" x14ac:dyDescent="0.3">
      <c r="A38" t="s">
        <v>214</v>
      </c>
      <c r="B38" s="46">
        <v>10.8</v>
      </c>
      <c r="C38" s="46">
        <v>10.3</v>
      </c>
      <c r="D38" s="46">
        <v>10.6</v>
      </c>
      <c r="E38" s="46">
        <v>10.4</v>
      </c>
      <c r="F38" s="46">
        <v>10.3</v>
      </c>
      <c r="G38" s="46">
        <v>10.8</v>
      </c>
      <c r="H38" s="46">
        <v>10.4</v>
      </c>
      <c r="I38" s="46">
        <v>10.8</v>
      </c>
      <c r="J38" s="46">
        <v>11.3</v>
      </c>
      <c r="K38" s="46">
        <v>9.6999999999999993</v>
      </c>
      <c r="L38" s="46">
        <v>10.1</v>
      </c>
      <c r="M38" s="46">
        <v>10.4</v>
      </c>
      <c r="N38" s="46">
        <v>10.4</v>
      </c>
      <c r="O38" s="46">
        <v>10.4</v>
      </c>
      <c r="P38" s="46">
        <v>10.5</v>
      </c>
      <c r="Q38" s="46">
        <v>10.9</v>
      </c>
      <c r="R38" s="46">
        <v>10.5</v>
      </c>
      <c r="S38" s="46">
        <v>10.4</v>
      </c>
      <c r="T38" s="46">
        <v>10.1</v>
      </c>
      <c r="U38" s="46">
        <v>11.9</v>
      </c>
      <c r="V38" s="46">
        <v>10.3</v>
      </c>
      <c r="W38" s="46">
        <v>10.3</v>
      </c>
      <c r="X38" s="46">
        <v>10.199999999999999</v>
      </c>
      <c r="Y38" s="46">
        <v>9.9</v>
      </c>
      <c r="Z38" s="46">
        <v>11.1</v>
      </c>
      <c r="AA38" s="46">
        <v>10.8</v>
      </c>
      <c r="AB38" s="46">
        <v>10.5</v>
      </c>
      <c r="AC38" s="46">
        <v>10.6</v>
      </c>
      <c r="AD38" s="46">
        <v>10.7</v>
      </c>
      <c r="AE38" s="46">
        <v>9.6999999999999993</v>
      </c>
      <c r="AF38" s="46">
        <v>9.8000000000000007</v>
      </c>
      <c r="AG38" s="46">
        <v>10.5</v>
      </c>
      <c r="AH38" s="46">
        <v>9.8000000000000007</v>
      </c>
      <c r="AI38" s="46">
        <v>10</v>
      </c>
      <c r="AJ38" s="46">
        <v>355.2000000000001</v>
      </c>
    </row>
    <row r="39" spans="1:36" x14ac:dyDescent="0.3">
      <c r="A39" t="s">
        <v>215</v>
      </c>
      <c r="B39" s="46">
        <v>8.1</v>
      </c>
      <c r="C39" s="46">
        <v>8.1999999999999993</v>
      </c>
      <c r="D39" s="46">
        <v>8.1</v>
      </c>
      <c r="E39" s="46">
        <v>7.9</v>
      </c>
      <c r="F39" s="46">
        <v>9.1</v>
      </c>
      <c r="G39" s="46">
        <v>8.3000000000000007</v>
      </c>
      <c r="H39" s="46">
        <v>8.6</v>
      </c>
      <c r="I39" s="46">
        <v>7.9</v>
      </c>
      <c r="J39" s="46">
        <v>8.1</v>
      </c>
      <c r="K39" s="46">
        <v>7.5</v>
      </c>
      <c r="L39" s="46">
        <v>7.6999999999999993</v>
      </c>
      <c r="M39" s="46">
        <v>8.1</v>
      </c>
      <c r="N39" s="46">
        <v>8.4</v>
      </c>
      <c r="O39" s="46">
        <v>8.1999999999999993</v>
      </c>
      <c r="P39" s="46">
        <v>9.6999999999999993</v>
      </c>
      <c r="Q39" s="46">
        <v>8.1</v>
      </c>
      <c r="R39" s="46">
        <v>9.8000000000000007</v>
      </c>
      <c r="S39" s="46">
        <v>9.3000000000000007</v>
      </c>
      <c r="T39" s="46">
        <v>7.6999999999999993</v>
      </c>
      <c r="U39" s="46">
        <v>9</v>
      </c>
      <c r="V39" s="46">
        <v>8.6999999999999993</v>
      </c>
      <c r="W39" s="46">
        <v>8.6</v>
      </c>
      <c r="X39" s="46">
        <v>7.8000000000000007</v>
      </c>
      <c r="Y39" s="46">
        <v>7.8000000000000007</v>
      </c>
      <c r="Z39" s="46">
        <v>9.8000000000000007</v>
      </c>
      <c r="AA39" s="46">
        <v>8.1</v>
      </c>
      <c r="AB39" s="46">
        <v>9.8000000000000007</v>
      </c>
      <c r="AC39" s="46">
        <v>9.3000000000000007</v>
      </c>
      <c r="AD39" s="46">
        <v>8</v>
      </c>
      <c r="AE39" s="46">
        <v>7.8000000000000007</v>
      </c>
      <c r="AF39" s="46">
        <v>7.4</v>
      </c>
      <c r="AG39" s="46">
        <v>9.4</v>
      </c>
      <c r="AH39" s="46">
        <v>7.6</v>
      </c>
      <c r="AI39" s="46">
        <v>7.6999999999999993</v>
      </c>
      <c r="AJ39" s="46">
        <v>285.60000000000002</v>
      </c>
    </row>
    <row r="40" spans="1:36" x14ac:dyDescent="0.3">
      <c r="A40" t="s">
        <v>216</v>
      </c>
      <c r="B40" s="46">
        <v>7.4</v>
      </c>
      <c r="C40" s="46">
        <v>8.6999999999999993</v>
      </c>
      <c r="D40" s="46">
        <v>7.5</v>
      </c>
      <c r="E40" s="46">
        <v>7.4</v>
      </c>
      <c r="F40" s="46">
        <v>9.4</v>
      </c>
      <c r="G40" s="46">
        <v>8</v>
      </c>
      <c r="H40" s="46">
        <v>9.5</v>
      </c>
      <c r="I40" s="46">
        <v>7</v>
      </c>
      <c r="J40" s="46">
        <v>7.1</v>
      </c>
      <c r="K40" s="46">
        <v>7</v>
      </c>
      <c r="L40" s="46">
        <v>8.1</v>
      </c>
      <c r="M40" s="46">
        <v>7.4</v>
      </c>
      <c r="N40" s="46">
        <v>8.5</v>
      </c>
      <c r="O40" s="46">
        <v>8.9</v>
      </c>
      <c r="P40" s="46">
        <v>9.6999999999999993</v>
      </c>
      <c r="Q40" s="46">
        <v>7.9</v>
      </c>
      <c r="R40" s="46">
        <v>10</v>
      </c>
      <c r="S40" s="46">
        <v>9.6</v>
      </c>
      <c r="T40" s="46">
        <v>8.1</v>
      </c>
      <c r="U40" s="46">
        <v>8.3000000000000007</v>
      </c>
      <c r="V40" s="46">
        <v>9.1</v>
      </c>
      <c r="W40" s="46">
        <v>9.6999999999999993</v>
      </c>
      <c r="X40" s="46">
        <v>7.6</v>
      </c>
      <c r="Y40" s="46">
        <v>8.1</v>
      </c>
      <c r="Z40" s="46">
        <v>10</v>
      </c>
      <c r="AA40" s="46">
        <v>8.3000000000000007</v>
      </c>
      <c r="AB40" s="46">
        <v>9.9</v>
      </c>
      <c r="AC40" s="46">
        <v>8.9</v>
      </c>
      <c r="AD40" s="46">
        <v>7.1</v>
      </c>
      <c r="AE40" s="46">
        <v>7.9</v>
      </c>
      <c r="AF40" s="46">
        <v>6.8000000000000007</v>
      </c>
      <c r="AG40" s="46">
        <v>9.4</v>
      </c>
      <c r="AH40" s="46">
        <v>7.3000000000000007</v>
      </c>
      <c r="AI40" s="46">
        <v>7.1</v>
      </c>
      <c r="AJ40" s="46">
        <v>282.7</v>
      </c>
    </row>
    <row r="41" spans="1:36" x14ac:dyDescent="0.3">
      <c r="A41" t="s">
        <v>217</v>
      </c>
      <c r="B41" s="46">
        <v>8</v>
      </c>
      <c r="C41" s="46">
        <v>9</v>
      </c>
      <c r="D41" s="46">
        <v>8.6</v>
      </c>
      <c r="E41" s="46">
        <v>8.4</v>
      </c>
      <c r="F41" s="46">
        <v>9.4</v>
      </c>
      <c r="G41" s="46">
        <v>8.6999999999999993</v>
      </c>
      <c r="H41" s="46">
        <v>8.6999999999999993</v>
      </c>
      <c r="I41" s="46">
        <v>8.1999999999999993</v>
      </c>
      <c r="J41" s="46">
        <v>8.3000000000000007</v>
      </c>
      <c r="K41" s="46">
        <v>8.3000000000000007</v>
      </c>
      <c r="L41" s="46">
        <v>8.1</v>
      </c>
      <c r="M41" s="46">
        <v>8.5</v>
      </c>
      <c r="N41" s="46">
        <v>9.1999999999999993</v>
      </c>
      <c r="O41" s="46">
        <v>8.4</v>
      </c>
      <c r="P41" s="46">
        <v>9.4</v>
      </c>
      <c r="Q41" s="46">
        <v>8.4</v>
      </c>
      <c r="R41" s="46">
        <v>9.1999999999999993</v>
      </c>
      <c r="S41" s="46">
        <v>9.1999999999999993</v>
      </c>
      <c r="T41" s="46">
        <v>8.3000000000000007</v>
      </c>
      <c r="U41" s="46">
        <v>9.1</v>
      </c>
      <c r="V41" s="46">
        <v>8.8000000000000007</v>
      </c>
      <c r="W41" s="46">
        <v>8.6</v>
      </c>
      <c r="X41" s="46">
        <v>8.6</v>
      </c>
      <c r="Y41" s="46">
        <v>8.4</v>
      </c>
      <c r="Z41" s="46">
        <v>9.6</v>
      </c>
      <c r="AA41" s="46">
        <v>8.3000000000000007</v>
      </c>
      <c r="AB41" s="46">
        <v>9.6999999999999993</v>
      </c>
      <c r="AC41" s="46">
        <v>9.1</v>
      </c>
      <c r="AD41" s="46">
        <v>8.1999999999999993</v>
      </c>
      <c r="AE41" s="46">
        <v>8.6999999999999993</v>
      </c>
      <c r="AF41" s="46">
        <v>8.4</v>
      </c>
      <c r="AG41" s="46">
        <v>9.6999999999999993</v>
      </c>
      <c r="AH41" s="46">
        <v>8.6</v>
      </c>
      <c r="AI41" s="46">
        <v>8.5</v>
      </c>
      <c r="AJ41" s="46">
        <v>296.59999999999997</v>
      </c>
    </row>
    <row r="42" spans="1:36" x14ac:dyDescent="0.3">
      <c r="A42" t="s">
        <v>218</v>
      </c>
      <c r="B42" s="46">
        <v>7.3000000000000007</v>
      </c>
      <c r="C42" s="46">
        <v>8.6999999999999993</v>
      </c>
      <c r="D42" s="46">
        <v>7.4</v>
      </c>
      <c r="E42" s="46">
        <v>7.4</v>
      </c>
      <c r="F42" s="46">
        <v>9.5</v>
      </c>
      <c r="G42" s="46">
        <v>8</v>
      </c>
      <c r="H42" s="46">
        <v>8.8000000000000007</v>
      </c>
      <c r="I42" s="46">
        <v>7.4</v>
      </c>
      <c r="J42" s="46">
        <v>7.6</v>
      </c>
      <c r="K42" s="46">
        <v>6.8000000000000007</v>
      </c>
      <c r="L42" s="46">
        <v>7.8000000000000007</v>
      </c>
      <c r="M42" s="46">
        <v>7.3000000000000007</v>
      </c>
      <c r="N42" s="46">
        <v>8.6</v>
      </c>
      <c r="O42" s="46">
        <v>8.1999999999999993</v>
      </c>
      <c r="P42" s="46">
        <v>9.6999999999999993</v>
      </c>
      <c r="Q42" s="46">
        <v>8</v>
      </c>
      <c r="R42" s="46">
        <v>9</v>
      </c>
      <c r="S42" s="46">
        <v>8.9</v>
      </c>
      <c r="T42" s="46">
        <v>7.8000000000000007</v>
      </c>
      <c r="U42" s="46">
        <v>8.1999999999999993</v>
      </c>
      <c r="V42" s="46">
        <v>8.1999999999999993</v>
      </c>
      <c r="W42" s="46">
        <v>8.6</v>
      </c>
      <c r="X42" s="46">
        <v>7.6</v>
      </c>
      <c r="Y42" s="46">
        <v>7.4</v>
      </c>
      <c r="Z42" s="46">
        <v>9.4</v>
      </c>
      <c r="AA42" s="46">
        <v>8.3000000000000007</v>
      </c>
      <c r="AB42" s="46">
        <v>9.6999999999999993</v>
      </c>
      <c r="AC42" s="46">
        <v>7.5</v>
      </c>
      <c r="AD42" s="46">
        <v>7.6</v>
      </c>
      <c r="AE42" s="46">
        <v>7.9</v>
      </c>
      <c r="AF42" s="46">
        <v>6.6</v>
      </c>
      <c r="AG42" s="46">
        <v>9.5</v>
      </c>
      <c r="AH42" s="46">
        <v>6.8000000000000007</v>
      </c>
      <c r="AI42" s="46">
        <v>7</v>
      </c>
      <c r="AJ42" s="46">
        <v>274.5</v>
      </c>
    </row>
    <row r="43" spans="1:36" x14ac:dyDescent="0.3">
      <c r="A43" t="s">
        <v>219</v>
      </c>
      <c r="B43" s="46">
        <v>13.7</v>
      </c>
      <c r="C43" s="46">
        <v>14</v>
      </c>
      <c r="D43" s="46">
        <v>13.5</v>
      </c>
      <c r="E43" s="46">
        <v>13.9</v>
      </c>
      <c r="F43" s="46">
        <v>13.7</v>
      </c>
      <c r="G43" s="46">
        <v>14.8</v>
      </c>
      <c r="H43" s="46">
        <v>15.1</v>
      </c>
      <c r="I43" s="46">
        <v>13.4</v>
      </c>
      <c r="J43" s="46">
        <v>13.1</v>
      </c>
      <c r="K43" s="46">
        <v>13.8</v>
      </c>
      <c r="L43" s="46">
        <v>14.2</v>
      </c>
      <c r="M43" s="46">
        <v>13.6</v>
      </c>
      <c r="N43" s="46">
        <v>12.9</v>
      </c>
      <c r="O43" s="46">
        <v>14.3</v>
      </c>
      <c r="P43" s="46">
        <v>14</v>
      </c>
      <c r="Q43" s="46">
        <v>14.2</v>
      </c>
      <c r="R43" s="46">
        <v>12.8</v>
      </c>
      <c r="S43" s="46">
        <v>14.3</v>
      </c>
      <c r="T43" s="46">
        <v>13.5</v>
      </c>
      <c r="U43" s="46">
        <v>13.2</v>
      </c>
      <c r="V43" s="46">
        <v>13.5</v>
      </c>
      <c r="W43" s="46">
        <v>14.2</v>
      </c>
      <c r="X43" s="46">
        <v>13.4</v>
      </c>
      <c r="Y43" s="46">
        <v>13.4</v>
      </c>
      <c r="Z43" s="46">
        <v>14.1</v>
      </c>
      <c r="AA43" s="46">
        <v>14.6</v>
      </c>
      <c r="AB43" s="46">
        <v>12.8</v>
      </c>
      <c r="AC43" s="46">
        <v>12.8</v>
      </c>
      <c r="AD43" s="46">
        <v>14.1</v>
      </c>
      <c r="AE43" s="46">
        <v>13.4</v>
      </c>
      <c r="AF43" s="46">
        <v>12.8</v>
      </c>
      <c r="AG43" s="46">
        <v>14.2</v>
      </c>
      <c r="AH43" s="46">
        <v>12.9</v>
      </c>
      <c r="AI43" s="46">
        <v>13.9</v>
      </c>
      <c r="AJ43" s="46">
        <v>466.09999999999997</v>
      </c>
    </row>
    <row r="44" spans="1:36" x14ac:dyDescent="0.3">
      <c r="A44" t="s">
        <v>220</v>
      </c>
      <c r="B44" s="46">
        <v>13.3</v>
      </c>
      <c r="C44" s="46">
        <v>15.8</v>
      </c>
      <c r="D44" s="46">
        <v>14.3</v>
      </c>
      <c r="E44" s="46">
        <v>15.2</v>
      </c>
      <c r="F44" s="46">
        <v>15.9</v>
      </c>
      <c r="G44" s="46">
        <v>15.7</v>
      </c>
      <c r="H44" s="46">
        <v>17.899999999999999</v>
      </c>
      <c r="I44" s="46">
        <v>12.7</v>
      </c>
      <c r="J44" s="46">
        <v>11.5</v>
      </c>
      <c r="K44" s="46">
        <v>12.9</v>
      </c>
      <c r="L44" s="46">
        <v>16.3</v>
      </c>
      <c r="M44" s="46">
        <v>14.2</v>
      </c>
      <c r="N44" s="46">
        <v>13.7</v>
      </c>
      <c r="O44" s="46">
        <v>17</v>
      </c>
      <c r="P44" s="46">
        <v>16.100000000000001</v>
      </c>
      <c r="Q44" s="46">
        <v>15.6</v>
      </c>
      <c r="R44" s="46">
        <v>15.7</v>
      </c>
      <c r="S44" s="46">
        <v>16.7</v>
      </c>
      <c r="T44" s="46">
        <v>15.9</v>
      </c>
      <c r="U44" s="46">
        <v>11.1</v>
      </c>
      <c r="V44" s="46">
        <v>16.5</v>
      </c>
      <c r="W44" s="46">
        <v>16.899999999999999</v>
      </c>
      <c r="X44" s="46">
        <v>14.1</v>
      </c>
      <c r="Y44" s="46">
        <v>14.9</v>
      </c>
      <c r="Z44" s="46">
        <v>16.600000000000001</v>
      </c>
      <c r="AA44" s="46">
        <v>16.399999999999999</v>
      </c>
      <c r="AB44" s="46">
        <v>15.6</v>
      </c>
      <c r="AC44" s="46">
        <v>11.5</v>
      </c>
      <c r="AD44" s="46">
        <v>14</v>
      </c>
      <c r="AE44" s="46">
        <v>14.8</v>
      </c>
      <c r="AF44" s="46">
        <v>11.1</v>
      </c>
      <c r="AG44" s="46">
        <v>16.100000000000001</v>
      </c>
      <c r="AH44" s="46">
        <v>11.7</v>
      </c>
      <c r="AI44" s="46">
        <v>12.2</v>
      </c>
      <c r="AJ44" s="46">
        <v>499.90000000000003</v>
      </c>
    </row>
    <row r="45" spans="1:36" x14ac:dyDescent="0.3">
      <c r="A45" t="s">
        <v>221</v>
      </c>
      <c r="B45" s="46">
        <v>7.1999999999999993</v>
      </c>
      <c r="C45" s="46">
        <v>8.3000000000000007</v>
      </c>
      <c r="D45" s="46">
        <v>7.3000000000000007</v>
      </c>
      <c r="E45" s="46">
        <v>7.1999999999999993</v>
      </c>
      <c r="F45" s="46">
        <v>9</v>
      </c>
      <c r="G45" s="46">
        <v>7.6999999999999993</v>
      </c>
      <c r="H45" s="46">
        <v>10.8</v>
      </c>
      <c r="I45" s="46">
        <v>6.6</v>
      </c>
      <c r="J45" s="46">
        <v>6.9</v>
      </c>
      <c r="K45" s="46">
        <v>6.9</v>
      </c>
      <c r="L45" s="46">
        <v>8.6</v>
      </c>
      <c r="M45" s="46">
        <v>7.1</v>
      </c>
      <c r="N45" s="46">
        <v>6.9</v>
      </c>
      <c r="O45" s="46">
        <v>9.8000000000000007</v>
      </c>
      <c r="P45" s="46">
        <v>11.7</v>
      </c>
      <c r="Q45" s="46">
        <v>7.6999999999999993</v>
      </c>
      <c r="R45" s="46">
        <v>11.5</v>
      </c>
      <c r="S45" s="46">
        <v>10.4</v>
      </c>
      <c r="T45" s="46">
        <v>8.1999999999999993</v>
      </c>
      <c r="U45" s="46">
        <v>7.1</v>
      </c>
      <c r="V45" s="46">
        <v>9.1</v>
      </c>
      <c r="W45" s="46">
        <v>11.5</v>
      </c>
      <c r="X45" s="46">
        <v>6.9</v>
      </c>
      <c r="Y45" s="46">
        <v>7.3000000000000007</v>
      </c>
      <c r="Z45" s="46">
        <v>10.4</v>
      </c>
      <c r="AA45" s="46">
        <v>8.1999999999999993</v>
      </c>
      <c r="AB45" s="46">
        <v>10.8</v>
      </c>
      <c r="AC45" s="46">
        <v>7.8000000000000007</v>
      </c>
      <c r="AD45" s="46">
        <v>6.9</v>
      </c>
      <c r="AE45" s="46">
        <v>7</v>
      </c>
      <c r="AF45" s="46">
        <v>6.3000000000000007</v>
      </c>
      <c r="AG45" s="46">
        <v>7.4</v>
      </c>
      <c r="AH45" s="46">
        <v>6.6</v>
      </c>
      <c r="AI45" s="46">
        <v>6.4</v>
      </c>
      <c r="AJ45" s="46">
        <v>279.5</v>
      </c>
    </row>
    <row r="46" spans="1:36" x14ac:dyDescent="0.3">
      <c r="A46" t="s">
        <v>222</v>
      </c>
      <c r="B46" s="46">
        <v>7.6999999999999993</v>
      </c>
      <c r="C46" s="46">
        <v>8.1999999999999993</v>
      </c>
      <c r="D46" s="46">
        <v>7.5</v>
      </c>
      <c r="E46" s="46">
        <v>7.6999999999999993</v>
      </c>
      <c r="F46" s="46">
        <v>8.3000000000000007</v>
      </c>
      <c r="G46" s="46">
        <v>7.6999999999999993</v>
      </c>
      <c r="H46" s="46">
        <v>8</v>
      </c>
      <c r="I46" s="46">
        <v>7.1999999999999993</v>
      </c>
      <c r="J46" s="46">
        <v>8.1</v>
      </c>
      <c r="K46" s="46">
        <v>7.1999999999999993</v>
      </c>
      <c r="L46" s="46">
        <v>8.1999999999999993</v>
      </c>
      <c r="M46" s="46">
        <v>7.6</v>
      </c>
      <c r="N46" s="46">
        <v>7.1999999999999993</v>
      </c>
      <c r="O46" s="46">
        <v>7.9</v>
      </c>
      <c r="P46" s="46">
        <v>10</v>
      </c>
      <c r="Q46" s="46">
        <v>7.6999999999999993</v>
      </c>
      <c r="R46" s="46">
        <v>8.6999999999999993</v>
      </c>
      <c r="S46" s="46">
        <v>8.1999999999999993</v>
      </c>
      <c r="T46" s="46">
        <v>7.6999999999999993</v>
      </c>
      <c r="U46" s="46">
        <v>7.5</v>
      </c>
      <c r="V46" s="46">
        <v>8.1999999999999993</v>
      </c>
      <c r="W46" s="46">
        <v>8.3000000000000007</v>
      </c>
      <c r="X46" s="46">
        <v>7.4</v>
      </c>
      <c r="Y46" s="46">
        <v>7.6</v>
      </c>
      <c r="Z46" s="46">
        <v>8.4</v>
      </c>
      <c r="AA46" s="46">
        <v>7.3000000000000007</v>
      </c>
      <c r="AB46" s="46">
        <v>9.6999999999999993</v>
      </c>
      <c r="AC46" s="46">
        <v>8.6</v>
      </c>
      <c r="AD46" s="46">
        <v>7.6</v>
      </c>
      <c r="AE46" s="46">
        <v>7.4</v>
      </c>
      <c r="AF46" s="46">
        <v>7</v>
      </c>
      <c r="AG46" s="46">
        <v>7.6</v>
      </c>
      <c r="AH46" s="46">
        <v>7.6</v>
      </c>
      <c r="AI46" s="46">
        <v>7</v>
      </c>
      <c r="AJ46" s="46">
        <v>268</v>
      </c>
    </row>
    <row r="47" spans="1:36" x14ac:dyDescent="0.3">
      <c r="A47" t="s">
        <v>223</v>
      </c>
      <c r="B47" s="46">
        <v>9.1999999999999993</v>
      </c>
      <c r="C47" s="46">
        <v>9.5</v>
      </c>
      <c r="D47" s="46">
        <v>9.6</v>
      </c>
      <c r="E47" s="46">
        <v>9.3000000000000007</v>
      </c>
      <c r="F47" s="46">
        <v>9.8000000000000007</v>
      </c>
      <c r="G47" s="46">
        <v>9.8000000000000007</v>
      </c>
      <c r="H47" s="46">
        <v>10</v>
      </c>
      <c r="I47" s="46">
        <v>9.1</v>
      </c>
      <c r="J47" s="46">
        <v>9</v>
      </c>
      <c r="K47" s="46">
        <v>9.5</v>
      </c>
      <c r="L47" s="46">
        <v>9.1999999999999993</v>
      </c>
      <c r="M47" s="46">
        <v>9.5</v>
      </c>
      <c r="N47" s="46">
        <v>9.6</v>
      </c>
      <c r="O47" s="46">
        <v>9.1999999999999993</v>
      </c>
      <c r="P47" s="46">
        <v>10.7</v>
      </c>
      <c r="Q47" s="46">
        <v>9.6</v>
      </c>
      <c r="R47" s="46">
        <v>10.4</v>
      </c>
      <c r="S47" s="46">
        <v>9.9</v>
      </c>
      <c r="T47" s="46">
        <v>9.3000000000000007</v>
      </c>
      <c r="U47" s="46">
        <v>9.6</v>
      </c>
      <c r="V47" s="46">
        <v>9.1999999999999993</v>
      </c>
      <c r="W47" s="46">
        <v>10.199999999999999</v>
      </c>
      <c r="X47" s="46">
        <v>9.6</v>
      </c>
      <c r="Y47" s="46">
        <v>9.1</v>
      </c>
      <c r="Z47" s="46">
        <v>9.9</v>
      </c>
      <c r="AA47" s="46">
        <v>9.3000000000000007</v>
      </c>
      <c r="AB47" s="46">
        <v>10.3</v>
      </c>
      <c r="AC47" s="46">
        <v>9.9</v>
      </c>
      <c r="AD47" s="46">
        <v>9.5</v>
      </c>
      <c r="AE47" s="46">
        <v>9.4</v>
      </c>
      <c r="AF47" s="46">
        <v>9.4</v>
      </c>
      <c r="AG47" s="46">
        <v>9.8000000000000007</v>
      </c>
      <c r="AH47" s="46">
        <v>9.8000000000000007</v>
      </c>
      <c r="AI47" s="46">
        <v>9.5</v>
      </c>
      <c r="AJ47" s="46">
        <v>326.69999999999993</v>
      </c>
    </row>
    <row r="48" spans="1:36" x14ac:dyDescent="0.3">
      <c r="A48" t="s">
        <v>224</v>
      </c>
      <c r="B48" s="46">
        <v>11.3</v>
      </c>
      <c r="C48" s="46">
        <v>11.6</v>
      </c>
      <c r="D48" s="46">
        <v>12</v>
      </c>
      <c r="E48" s="46">
        <v>11.2</v>
      </c>
      <c r="F48" s="46">
        <v>11</v>
      </c>
      <c r="G48" s="46">
        <v>12.4</v>
      </c>
      <c r="H48" s="46">
        <v>11.6</v>
      </c>
      <c r="I48" s="46">
        <v>11.7</v>
      </c>
      <c r="J48" s="46">
        <v>11.3</v>
      </c>
      <c r="K48" s="46">
        <v>11.6</v>
      </c>
      <c r="L48" s="46">
        <v>11.4</v>
      </c>
      <c r="M48" s="46">
        <v>11.8</v>
      </c>
      <c r="N48" s="46">
        <v>10.8</v>
      </c>
      <c r="O48" s="46">
        <v>11.2</v>
      </c>
      <c r="P48" s="46">
        <v>11.6</v>
      </c>
      <c r="Q48" s="46">
        <v>11.9</v>
      </c>
      <c r="R48" s="46">
        <v>11.5</v>
      </c>
      <c r="S48" s="46">
        <v>11.5</v>
      </c>
      <c r="T48" s="46">
        <v>11.8</v>
      </c>
      <c r="U48" s="46">
        <v>11.3</v>
      </c>
      <c r="V48" s="46">
        <v>11</v>
      </c>
      <c r="W48" s="46">
        <v>11.3</v>
      </c>
      <c r="X48" s="46">
        <v>11.1</v>
      </c>
      <c r="Y48" s="46">
        <v>11.4</v>
      </c>
      <c r="Z48" s="46">
        <v>11.5</v>
      </c>
      <c r="AA48" s="46">
        <v>11.9</v>
      </c>
      <c r="AB48" s="46">
        <v>11.1</v>
      </c>
      <c r="AC48" s="46">
        <v>11</v>
      </c>
      <c r="AD48" s="46">
        <v>11.9</v>
      </c>
      <c r="AE48" s="46">
        <v>11.3</v>
      </c>
      <c r="AF48" s="46">
        <v>11</v>
      </c>
      <c r="AG48" s="46">
        <v>10.8</v>
      </c>
      <c r="AH48" s="46">
        <v>11.7</v>
      </c>
      <c r="AI48" s="46">
        <v>11.5</v>
      </c>
      <c r="AJ48" s="46">
        <v>389</v>
      </c>
    </row>
    <row r="49" spans="1:36" x14ac:dyDescent="0.3">
      <c r="A49" t="s">
        <v>225</v>
      </c>
      <c r="B49" s="46">
        <v>11.4</v>
      </c>
      <c r="C49" s="46">
        <v>11.2</v>
      </c>
      <c r="D49" s="46">
        <v>11.6</v>
      </c>
      <c r="E49" s="46">
        <v>11.3</v>
      </c>
      <c r="F49" s="46">
        <v>10.6</v>
      </c>
      <c r="G49" s="46">
        <v>12</v>
      </c>
      <c r="H49" s="46">
        <v>11.8</v>
      </c>
      <c r="I49" s="46">
        <v>11.3</v>
      </c>
      <c r="J49" s="46">
        <v>11.4</v>
      </c>
      <c r="K49" s="46">
        <v>11.4</v>
      </c>
      <c r="L49" s="46">
        <v>11.5</v>
      </c>
      <c r="M49" s="46">
        <v>11.5</v>
      </c>
      <c r="N49" s="46">
        <v>10.4</v>
      </c>
      <c r="O49" s="46">
        <v>12</v>
      </c>
      <c r="P49" s="46">
        <v>11.2</v>
      </c>
      <c r="Q49" s="46">
        <v>12</v>
      </c>
      <c r="R49" s="46">
        <v>11.3</v>
      </c>
      <c r="S49" s="46">
        <v>11.4</v>
      </c>
      <c r="T49" s="46">
        <v>11.4</v>
      </c>
      <c r="U49" s="46">
        <v>11.7</v>
      </c>
      <c r="V49" s="46">
        <v>11.5</v>
      </c>
      <c r="W49" s="46">
        <v>11.9</v>
      </c>
      <c r="X49" s="46">
        <v>10.8</v>
      </c>
      <c r="Y49" s="46">
        <v>11</v>
      </c>
      <c r="Z49" s="46">
        <v>11.3</v>
      </c>
      <c r="AA49" s="46">
        <v>11.8</v>
      </c>
      <c r="AB49" s="46">
        <v>10.6</v>
      </c>
      <c r="AC49" s="46">
        <v>10.7</v>
      </c>
      <c r="AD49" s="46">
        <v>11.7</v>
      </c>
      <c r="AE49" s="46">
        <v>11</v>
      </c>
      <c r="AF49" s="46">
        <v>10.5</v>
      </c>
      <c r="AG49" s="46">
        <v>10.5</v>
      </c>
      <c r="AH49" s="46">
        <v>11</v>
      </c>
      <c r="AI49" s="46">
        <v>10.7</v>
      </c>
      <c r="AJ49" s="46">
        <v>383.40000000000003</v>
      </c>
    </row>
    <row r="50" spans="1:36" x14ac:dyDescent="0.3">
      <c r="A50" t="s">
        <v>226</v>
      </c>
      <c r="B50" s="46">
        <v>7</v>
      </c>
      <c r="C50" s="46">
        <v>7.5</v>
      </c>
      <c r="D50" s="46">
        <v>6.6999999999999993</v>
      </c>
      <c r="E50" s="46">
        <v>6.8000000000000007</v>
      </c>
      <c r="F50" s="46">
        <v>8.6</v>
      </c>
      <c r="G50" s="46">
        <v>7.5</v>
      </c>
      <c r="H50" s="46">
        <v>7.8000000000000007</v>
      </c>
      <c r="I50" s="46">
        <v>6.9</v>
      </c>
      <c r="J50" s="46">
        <v>6.9</v>
      </c>
      <c r="K50" s="46">
        <v>6.6999999999999993</v>
      </c>
      <c r="L50" s="46">
        <v>7.4</v>
      </c>
      <c r="M50" s="46">
        <v>6.8000000000000007</v>
      </c>
      <c r="N50" s="46">
        <v>7.4</v>
      </c>
      <c r="O50" s="46">
        <v>7.6</v>
      </c>
      <c r="P50" s="46">
        <v>9.4</v>
      </c>
      <c r="Q50" s="46">
        <v>7.5</v>
      </c>
      <c r="R50" s="46">
        <v>8.6</v>
      </c>
      <c r="S50" s="46">
        <v>8.1</v>
      </c>
      <c r="T50" s="46">
        <v>7.1</v>
      </c>
      <c r="U50" s="46">
        <v>7.8000000000000007</v>
      </c>
      <c r="V50" s="46">
        <v>7.4</v>
      </c>
      <c r="W50" s="46">
        <v>7.9</v>
      </c>
      <c r="X50" s="46">
        <v>6.6</v>
      </c>
      <c r="Y50" s="46">
        <v>6.8000000000000007</v>
      </c>
      <c r="Z50" s="46">
        <v>8.6</v>
      </c>
      <c r="AA50" s="46">
        <v>7.6</v>
      </c>
      <c r="AB50" s="46">
        <v>9</v>
      </c>
      <c r="AC50" s="46">
        <v>7.6</v>
      </c>
      <c r="AD50" s="46">
        <v>7.1</v>
      </c>
      <c r="AE50" s="46">
        <v>6.8000000000000007</v>
      </c>
      <c r="AF50" s="46">
        <v>5.9</v>
      </c>
      <c r="AG50" s="46">
        <v>8.8000000000000007</v>
      </c>
      <c r="AH50" s="46">
        <v>6.6</v>
      </c>
      <c r="AI50" s="46">
        <v>6.4</v>
      </c>
      <c r="AJ50" s="46">
        <v>253.20000000000005</v>
      </c>
    </row>
    <row r="51" spans="1:36" x14ac:dyDescent="0.3">
      <c r="A51" t="s">
        <v>227</v>
      </c>
      <c r="B51" s="46">
        <v>4.9000000000000004</v>
      </c>
      <c r="C51" s="46">
        <v>5.6999999999999993</v>
      </c>
      <c r="D51" s="46">
        <v>5.3000000000000007</v>
      </c>
      <c r="E51" s="46">
        <v>5.1999999999999993</v>
      </c>
      <c r="F51" s="46">
        <v>5.6999999999999993</v>
      </c>
      <c r="G51" s="46">
        <v>5.6999999999999993</v>
      </c>
      <c r="H51" s="46">
        <v>6</v>
      </c>
      <c r="I51" s="46">
        <v>4.8000000000000007</v>
      </c>
      <c r="J51" s="46">
        <v>5.3000000000000007</v>
      </c>
      <c r="K51" s="46">
        <v>4.9000000000000004</v>
      </c>
      <c r="L51" s="46">
        <v>5.8000000000000007</v>
      </c>
      <c r="M51" s="46">
        <v>5.1999999999999993</v>
      </c>
      <c r="N51" s="46">
        <v>4.5999999999999996</v>
      </c>
      <c r="O51" s="46">
        <v>6.1</v>
      </c>
      <c r="P51" s="46">
        <v>8.5</v>
      </c>
      <c r="Q51" s="46">
        <v>5.6</v>
      </c>
      <c r="R51" s="46">
        <v>6.8000000000000007</v>
      </c>
      <c r="S51" s="46">
        <v>6.3000000000000007</v>
      </c>
      <c r="T51" s="46">
        <v>5.4</v>
      </c>
      <c r="U51" s="46">
        <v>4.8000000000000007</v>
      </c>
      <c r="V51" s="46">
        <v>5.6999999999999993</v>
      </c>
      <c r="W51" s="46">
        <v>6.1999999999999993</v>
      </c>
      <c r="X51" s="46">
        <v>4.6999999999999993</v>
      </c>
      <c r="Y51" s="46">
        <v>5.1999999999999993</v>
      </c>
      <c r="Z51" s="46">
        <v>7.5</v>
      </c>
      <c r="AA51" s="46">
        <v>5.6999999999999993</v>
      </c>
      <c r="AB51" s="46">
        <v>7.6</v>
      </c>
      <c r="AC51" s="46">
        <v>6.6999999999999993</v>
      </c>
      <c r="AD51" s="46">
        <v>5.1999999999999993</v>
      </c>
      <c r="AE51" s="46">
        <v>4.8000000000000007</v>
      </c>
      <c r="AF51" s="46">
        <v>4.1999999999999993</v>
      </c>
      <c r="AG51" s="46">
        <v>4.5999999999999996</v>
      </c>
      <c r="AH51" s="46">
        <v>4.5999999999999996</v>
      </c>
      <c r="AI51" s="46">
        <v>4.0999999999999996</v>
      </c>
      <c r="AJ51" s="46">
        <v>189.39999999999992</v>
      </c>
    </row>
    <row r="52" spans="1:36" x14ac:dyDescent="0.3">
      <c r="A52" t="s">
        <v>228</v>
      </c>
      <c r="B52" s="46">
        <v>6.5</v>
      </c>
      <c r="C52" s="46">
        <v>7.9</v>
      </c>
      <c r="D52" s="46">
        <v>7.1999999999999993</v>
      </c>
      <c r="E52" s="46">
        <v>7.1</v>
      </c>
      <c r="F52" s="46">
        <v>8.4</v>
      </c>
      <c r="G52" s="46">
        <v>6.9</v>
      </c>
      <c r="H52" s="46">
        <v>7.6</v>
      </c>
      <c r="I52" s="46">
        <v>6.6</v>
      </c>
      <c r="J52" s="46">
        <v>6.1</v>
      </c>
      <c r="K52" s="46">
        <v>6.6999999999999993</v>
      </c>
      <c r="L52" s="46">
        <v>6.6999999999999993</v>
      </c>
      <c r="M52" s="46">
        <v>7.1</v>
      </c>
      <c r="N52" s="46">
        <v>6.8000000000000007</v>
      </c>
      <c r="O52" s="46">
        <v>7.3000000000000007</v>
      </c>
      <c r="P52" s="46">
        <v>9.1</v>
      </c>
      <c r="Q52" s="46">
        <v>6.4</v>
      </c>
      <c r="R52" s="46">
        <v>8.6</v>
      </c>
      <c r="S52" s="46">
        <v>8.4</v>
      </c>
      <c r="T52" s="46">
        <v>7.3000000000000007</v>
      </c>
      <c r="U52" s="46">
        <v>5.9</v>
      </c>
      <c r="V52" s="46">
        <v>7.6</v>
      </c>
      <c r="W52" s="46">
        <v>7.3000000000000007</v>
      </c>
      <c r="X52" s="46">
        <v>6.8000000000000007</v>
      </c>
      <c r="Y52" s="46">
        <v>7.5</v>
      </c>
      <c r="Z52" s="46">
        <v>9.3000000000000007</v>
      </c>
      <c r="AA52" s="46">
        <v>6.3000000000000007</v>
      </c>
      <c r="AB52" s="46">
        <v>9.1999999999999993</v>
      </c>
      <c r="AC52" s="46">
        <v>8.1</v>
      </c>
      <c r="AD52" s="46">
        <v>6.6</v>
      </c>
      <c r="AE52" s="46">
        <v>7.3000000000000007</v>
      </c>
      <c r="AF52" s="46">
        <v>6.1</v>
      </c>
      <c r="AG52" s="46">
        <v>7.9</v>
      </c>
      <c r="AH52" s="46">
        <v>6.8000000000000007</v>
      </c>
      <c r="AI52" s="46">
        <v>6.3000000000000007</v>
      </c>
      <c r="AJ52" s="46">
        <v>247.70000000000005</v>
      </c>
    </row>
    <row r="53" spans="1:36" x14ac:dyDescent="0.3">
      <c r="A53" t="s">
        <v>229</v>
      </c>
      <c r="B53" s="46">
        <v>8.1999999999999993</v>
      </c>
      <c r="C53" s="46">
        <v>8.9</v>
      </c>
      <c r="D53" s="46">
        <v>7.8000000000000007</v>
      </c>
      <c r="E53" s="46">
        <v>7.4</v>
      </c>
      <c r="F53" s="46">
        <v>9.3000000000000007</v>
      </c>
      <c r="G53" s="46">
        <v>8.3000000000000007</v>
      </c>
      <c r="H53" s="46">
        <v>9.8000000000000007</v>
      </c>
      <c r="I53" s="46">
        <v>7.5</v>
      </c>
      <c r="J53" s="46">
        <v>8.1</v>
      </c>
      <c r="K53" s="46">
        <v>7.5</v>
      </c>
      <c r="L53" s="46">
        <v>8.4</v>
      </c>
      <c r="M53" s="46">
        <v>7.6999999999999993</v>
      </c>
      <c r="N53" s="46">
        <v>7.6999999999999993</v>
      </c>
      <c r="O53" s="46">
        <v>9.3000000000000007</v>
      </c>
      <c r="P53" s="46">
        <v>10.4</v>
      </c>
      <c r="Q53" s="46">
        <v>8.3000000000000007</v>
      </c>
      <c r="R53" s="46">
        <v>10.199999999999999</v>
      </c>
      <c r="S53" s="46">
        <v>9.9</v>
      </c>
      <c r="T53" s="46">
        <v>8.5</v>
      </c>
      <c r="U53" s="46">
        <v>8.3000000000000007</v>
      </c>
      <c r="V53" s="46">
        <v>9.3000000000000007</v>
      </c>
      <c r="W53" s="46">
        <v>9.6</v>
      </c>
      <c r="X53" s="46">
        <v>7.4</v>
      </c>
      <c r="Y53" s="46">
        <v>8.1</v>
      </c>
      <c r="Z53" s="46">
        <v>10.199999999999999</v>
      </c>
      <c r="AA53" s="46">
        <v>8.4</v>
      </c>
      <c r="AB53" s="46">
        <v>10.199999999999999</v>
      </c>
      <c r="AC53" s="46">
        <v>7.9</v>
      </c>
      <c r="AD53" s="46">
        <v>7.8000000000000007</v>
      </c>
      <c r="AE53" s="46">
        <v>7.8000000000000007</v>
      </c>
      <c r="AF53" s="46">
        <v>7</v>
      </c>
      <c r="AG53" s="46">
        <v>8.6</v>
      </c>
      <c r="AH53" s="46">
        <v>7.3000000000000007</v>
      </c>
      <c r="AI53" s="46">
        <v>7</v>
      </c>
      <c r="AJ53" s="46">
        <v>288.10000000000008</v>
      </c>
    </row>
    <row r="54" spans="1:36" x14ac:dyDescent="0.3">
      <c r="A54" t="s">
        <v>230</v>
      </c>
      <c r="B54" s="46">
        <v>8.6999999999999993</v>
      </c>
      <c r="C54" s="46">
        <v>8.9</v>
      </c>
      <c r="D54" s="46">
        <v>8.5</v>
      </c>
      <c r="E54" s="46">
        <v>8.6</v>
      </c>
      <c r="F54" s="46">
        <v>9</v>
      </c>
      <c r="G54" s="46">
        <v>9.1</v>
      </c>
      <c r="H54" s="46">
        <v>9.1999999999999993</v>
      </c>
      <c r="I54" s="46">
        <v>8.4</v>
      </c>
      <c r="J54" s="46">
        <v>8.6999999999999993</v>
      </c>
      <c r="K54" s="46">
        <v>8.4</v>
      </c>
      <c r="L54" s="46">
        <v>9</v>
      </c>
      <c r="M54" s="46">
        <v>8.4</v>
      </c>
      <c r="N54" s="46">
        <v>8.8000000000000007</v>
      </c>
      <c r="O54" s="46">
        <v>9.1999999999999993</v>
      </c>
      <c r="P54" s="46">
        <v>9.6999999999999993</v>
      </c>
      <c r="Q54" s="46">
        <v>9</v>
      </c>
      <c r="R54" s="46">
        <v>9.3000000000000007</v>
      </c>
      <c r="S54" s="46">
        <v>9.1999999999999993</v>
      </c>
      <c r="T54" s="46">
        <v>8.6999999999999993</v>
      </c>
      <c r="U54" s="46">
        <v>9.4</v>
      </c>
      <c r="V54" s="46">
        <v>8.9</v>
      </c>
      <c r="W54" s="46">
        <v>9.1999999999999993</v>
      </c>
      <c r="X54" s="46">
        <v>8.5</v>
      </c>
      <c r="Y54" s="46">
        <v>8.6999999999999993</v>
      </c>
      <c r="Z54" s="46">
        <v>9.8000000000000007</v>
      </c>
      <c r="AA54" s="46">
        <v>9</v>
      </c>
      <c r="AB54" s="46">
        <v>9.4</v>
      </c>
      <c r="AC54" s="46">
        <v>8.3000000000000007</v>
      </c>
      <c r="AD54" s="46">
        <v>8.6999999999999993</v>
      </c>
      <c r="AE54" s="46">
        <v>8.6</v>
      </c>
      <c r="AF54" s="46">
        <v>7.6</v>
      </c>
      <c r="AG54" s="46">
        <v>8.8000000000000007</v>
      </c>
      <c r="AH54" s="46">
        <v>8</v>
      </c>
      <c r="AI54" s="46">
        <v>8.1</v>
      </c>
      <c r="AJ54" s="46">
        <v>299.80000000000013</v>
      </c>
    </row>
    <row r="55" spans="1:36" x14ac:dyDescent="0.3">
      <c r="A55" t="s">
        <v>231</v>
      </c>
      <c r="B55" s="46">
        <v>9.1999999999999993</v>
      </c>
      <c r="C55" s="46">
        <v>9.9</v>
      </c>
      <c r="D55" s="46">
        <v>9.4</v>
      </c>
      <c r="E55" s="46">
        <v>9.3000000000000007</v>
      </c>
      <c r="F55" s="46">
        <v>9.6999999999999993</v>
      </c>
      <c r="G55" s="46">
        <v>9.8000000000000007</v>
      </c>
      <c r="H55" s="46">
        <v>9.9</v>
      </c>
      <c r="I55" s="46">
        <v>9.5</v>
      </c>
      <c r="J55" s="46">
        <v>9.1</v>
      </c>
      <c r="K55" s="46">
        <v>9.1999999999999993</v>
      </c>
      <c r="L55" s="46">
        <v>9.4</v>
      </c>
      <c r="M55" s="46">
        <v>9.6</v>
      </c>
      <c r="N55" s="46">
        <v>9</v>
      </c>
      <c r="O55" s="46">
        <v>9.6999999999999993</v>
      </c>
      <c r="P55" s="46">
        <v>10</v>
      </c>
      <c r="Q55" s="46">
        <v>9.3000000000000007</v>
      </c>
      <c r="R55" s="46">
        <v>9.8000000000000007</v>
      </c>
      <c r="S55" s="46">
        <v>9.9</v>
      </c>
      <c r="T55" s="46">
        <v>9.5</v>
      </c>
      <c r="U55" s="46">
        <v>9.5</v>
      </c>
      <c r="V55" s="46">
        <v>9.6</v>
      </c>
      <c r="W55" s="46">
        <v>9.6999999999999993</v>
      </c>
      <c r="X55" s="46">
        <v>9.1999999999999993</v>
      </c>
      <c r="Y55" s="46">
        <v>9.6</v>
      </c>
      <c r="Z55" s="46">
        <v>10.1</v>
      </c>
      <c r="AA55" s="46">
        <v>9.6</v>
      </c>
      <c r="AB55" s="46">
        <v>10</v>
      </c>
      <c r="AC55" s="46">
        <v>9</v>
      </c>
      <c r="AD55" s="46">
        <v>9.3000000000000007</v>
      </c>
      <c r="AE55" s="46">
        <v>9.1999999999999993</v>
      </c>
      <c r="AF55" s="46">
        <v>9.1</v>
      </c>
      <c r="AG55" s="46">
        <v>9.6999999999999993</v>
      </c>
      <c r="AH55" s="46">
        <v>9.4</v>
      </c>
      <c r="AI55" s="46">
        <v>9.1</v>
      </c>
      <c r="AJ55" s="46">
        <v>323.3</v>
      </c>
    </row>
    <row r="56" spans="1:36" x14ac:dyDescent="0.3">
      <c r="A56" t="s">
        <v>232</v>
      </c>
      <c r="B56" s="46">
        <v>10</v>
      </c>
      <c r="C56" s="46">
        <v>9.8000000000000007</v>
      </c>
      <c r="D56" s="46">
        <v>9.5</v>
      </c>
      <c r="E56" s="46">
        <v>9.3000000000000007</v>
      </c>
      <c r="F56" s="46">
        <v>9.6</v>
      </c>
      <c r="G56" s="46">
        <v>10.6</v>
      </c>
      <c r="H56" s="46">
        <v>10.199999999999999</v>
      </c>
      <c r="I56" s="46">
        <v>9.9</v>
      </c>
      <c r="J56" s="46">
        <v>9.8000000000000007</v>
      </c>
      <c r="K56" s="46">
        <v>9.6</v>
      </c>
      <c r="L56" s="46">
        <v>10</v>
      </c>
      <c r="M56" s="46">
        <v>9.6</v>
      </c>
      <c r="N56" s="46">
        <v>9</v>
      </c>
      <c r="O56" s="46">
        <v>10</v>
      </c>
      <c r="P56" s="46">
        <v>10</v>
      </c>
      <c r="Q56" s="46">
        <v>10.199999999999999</v>
      </c>
      <c r="R56" s="46">
        <v>9.6999999999999993</v>
      </c>
      <c r="S56" s="46">
        <v>9.9</v>
      </c>
      <c r="T56" s="46">
        <v>9.6</v>
      </c>
      <c r="U56" s="46">
        <v>10.3</v>
      </c>
      <c r="V56" s="46">
        <v>9.6999999999999993</v>
      </c>
      <c r="W56" s="46">
        <v>10</v>
      </c>
      <c r="X56" s="46">
        <v>9.1</v>
      </c>
      <c r="Y56" s="46">
        <v>9.1999999999999993</v>
      </c>
      <c r="Z56" s="46">
        <v>9.9</v>
      </c>
      <c r="AA56" s="46">
        <v>10.199999999999999</v>
      </c>
      <c r="AB56" s="46">
        <v>9.9</v>
      </c>
      <c r="AC56" s="46">
        <v>9.1999999999999993</v>
      </c>
      <c r="AD56" s="46">
        <v>10.199999999999999</v>
      </c>
      <c r="AE56" s="46">
        <v>9.1</v>
      </c>
      <c r="AF56" s="46">
        <v>9.5</v>
      </c>
      <c r="AG56" s="46">
        <v>9.6</v>
      </c>
      <c r="AH56" s="46">
        <v>9.5</v>
      </c>
      <c r="AI56" s="46">
        <v>9.5</v>
      </c>
      <c r="AJ56" s="46">
        <v>331.19999999999993</v>
      </c>
    </row>
    <row r="57" spans="1:36" x14ac:dyDescent="0.3">
      <c r="A57" t="s">
        <v>233</v>
      </c>
      <c r="B57" s="46">
        <v>8.8000000000000007</v>
      </c>
      <c r="C57" s="46">
        <v>8.8000000000000007</v>
      </c>
      <c r="D57" s="46">
        <v>8.6999999999999993</v>
      </c>
      <c r="E57" s="46">
        <v>8.6999999999999993</v>
      </c>
      <c r="F57" s="46">
        <v>9</v>
      </c>
      <c r="G57" s="46">
        <v>9.1999999999999993</v>
      </c>
      <c r="H57" s="46">
        <v>9.1999999999999993</v>
      </c>
      <c r="I57" s="46">
        <v>8.9</v>
      </c>
      <c r="J57" s="46">
        <v>8.9</v>
      </c>
      <c r="K57" s="46">
        <v>8.9</v>
      </c>
      <c r="L57" s="46">
        <v>8.9</v>
      </c>
      <c r="M57" s="46">
        <v>8.8000000000000007</v>
      </c>
      <c r="N57" s="46">
        <v>8.6999999999999993</v>
      </c>
      <c r="O57" s="46">
        <v>9.1999999999999993</v>
      </c>
      <c r="P57" s="46">
        <v>9.6</v>
      </c>
      <c r="Q57" s="46">
        <v>9.1999999999999993</v>
      </c>
      <c r="R57" s="46">
        <v>9.1999999999999993</v>
      </c>
      <c r="S57" s="46">
        <v>9.1999999999999993</v>
      </c>
      <c r="T57" s="46">
        <v>8.6999999999999993</v>
      </c>
      <c r="U57" s="46">
        <v>9.5</v>
      </c>
      <c r="V57" s="46">
        <v>8.9</v>
      </c>
      <c r="W57" s="46">
        <v>9.1999999999999993</v>
      </c>
      <c r="X57" s="46">
        <v>8.6</v>
      </c>
      <c r="Y57" s="46">
        <v>8.6</v>
      </c>
      <c r="Z57" s="46">
        <v>9.5</v>
      </c>
      <c r="AA57" s="46">
        <v>9.1999999999999993</v>
      </c>
      <c r="AB57" s="46">
        <v>9.4</v>
      </c>
      <c r="AC57" s="46">
        <v>9</v>
      </c>
      <c r="AD57" s="46">
        <v>9</v>
      </c>
      <c r="AE57" s="46">
        <v>8.6</v>
      </c>
      <c r="AF57" s="46">
        <v>8.6</v>
      </c>
      <c r="AG57" s="46">
        <v>8.8000000000000007</v>
      </c>
      <c r="AH57" s="46">
        <v>8.8000000000000007</v>
      </c>
      <c r="AI57" s="46">
        <v>8.6999999999999993</v>
      </c>
      <c r="AJ57" s="46">
        <v>305.00000000000006</v>
      </c>
    </row>
    <row r="58" spans="1:36" x14ac:dyDescent="0.3">
      <c r="A58" t="s">
        <v>234</v>
      </c>
      <c r="B58" s="46">
        <v>7.9</v>
      </c>
      <c r="C58" s="46">
        <v>8.8000000000000007</v>
      </c>
      <c r="D58" s="46">
        <v>8.3000000000000007</v>
      </c>
      <c r="E58" s="46">
        <v>8.3000000000000007</v>
      </c>
      <c r="F58" s="46">
        <v>8.9</v>
      </c>
      <c r="G58" s="46">
        <v>8.5</v>
      </c>
      <c r="H58" s="46">
        <v>8.1999999999999993</v>
      </c>
      <c r="I58" s="46">
        <v>8.1999999999999993</v>
      </c>
      <c r="J58" s="46">
        <v>7.6999999999999993</v>
      </c>
      <c r="K58" s="46">
        <v>8.3000000000000007</v>
      </c>
      <c r="L58" s="46">
        <v>8.1</v>
      </c>
      <c r="M58" s="46">
        <v>8.1999999999999993</v>
      </c>
      <c r="N58" s="46">
        <v>8.6</v>
      </c>
      <c r="O58" s="46">
        <v>8.3000000000000007</v>
      </c>
      <c r="P58" s="46">
        <v>9.1999999999999993</v>
      </c>
      <c r="Q58" s="46">
        <v>8.1</v>
      </c>
      <c r="R58" s="46">
        <v>8.4</v>
      </c>
      <c r="S58" s="46">
        <v>8.6</v>
      </c>
      <c r="T58" s="46">
        <v>8.3000000000000007</v>
      </c>
      <c r="U58" s="46">
        <v>8.3000000000000007</v>
      </c>
      <c r="V58" s="46">
        <v>8.1999999999999993</v>
      </c>
      <c r="W58" s="46">
        <v>8.1999999999999993</v>
      </c>
      <c r="X58" s="46">
        <v>8.1999999999999993</v>
      </c>
      <c r="Y58" s="46">
        <v>8.4</v>
      </c>
      <c r="Z58" s="46">
        <v>9.1</v>
      </c>
      <c r="AA58" s="46">
        <v>8</v>
      </c>
      <c r="AB58" s="46">
        <v>9.4</v>
      </c>
      <c r="AC58" s="46">
        <v>8.6</v>
      </c>
      <c r="AD58" s="46">
        <v>8.1999999999999993</v>
      </c>
      <c r="AE58" s="46">
        <v>8.3000000000000007</v>
      </c>
      <c r="AF58" s="46">
        <v>8.1</v>
      </c>
      <c r="AG58" s="46">
        <v>8.9</v>
      </c>
      <c r="AH58" s="46">
        <v>8.3000000000000007</v>
      </c>
      <c r="AI58" s="46">
        <v>8.1</v>
      </c>
      <c r="AJ58" s="46">
        <v>285.2</v>
      </c>
    </row>
    <row r="59" spans="1:36" x14ac:dyDescent="0.3">
      <c r="A59" t="s">
        <v>235</v>
      </c>
      <c r="B59" s="46">
        <v>11.5</v>
      </c>
      <c r="C59" s="46">
        <v>11.8</v>
      </c>
      <c r="D59" s="46">
        <v>12.2</v>
      </c>
      <c r="E59" s="46">
        <v>11.9</v>
      </c>
      <c r="F59" s="46">
        <v>11.8</v>
      </c>
      <c r="G59" s="46">
        <v>12.1</v>
      </c>
      <c r="H59" s="46">
        <v>12.1</v>
      </c>
      <c r="I59" s="46">
        <v>11.8</v>
      </c>
      <c r="J59" s="46">
        <v>11.8</v>
      </c>
      <c r="K59" s="46">
        <v>12.1</v>
      </c>
      <c r="L59" s="46">
        <v>11.9</v>
      </c>
      <c r="M59" s="46">
        <v>12</v>
      </c>
      <c r="N59" s="46">
        <v>11.7</v>
      </c>
      <c r="O59" s="46">
        <v>12.3</v>
      </c>
      <c r="P59" s="46">
        <v>11.7</v>
      </c>
      <c r="Q59" s="46">
        <v>11.9</v>
      </c>
      <c r="R59" s="46">
        <v>11.8</v>
      </c>
      <c r="S59" s="46">
        <v>12.1</v>
      </c>
      <c r="T59" s="46">
        <v>11.9</v>
      </c>
      <c r="U59" s="46">
        <v>12.1</v>
      </c>
      <c r="V59" s="46">
        <v>11.7</v>
      </c>
      <c r="W59" s="46">
        <v>12.2</v>
      </c>
      <c r="X59" s="46">
        <v>11.8</v>
      </c>
      <c r="Y59" s="46">
        <v>11.9</v>
      </c>
      <c r="Z59" s="46">
        <v>11.8</v>
      </c>
      <c r="AA59" s="46">
        <v>12</v>
      </c>
      <c r="AB59" s="46">
        <v>11.7</v>
      </c>
      <c r="AC59" s="46">
        <v>11.8</v>
      </c>
      <c r="AD59" s="46">
        <v>11.9</v>
      </c>
      <c r="AE59" s="46">
        <v>11.8</v>
      </c>
      <c r="AF59" s="46">
        <v>12</v>
      </c>
      <c r="AG59" s="46">
        <v>11.6</v>
      </c>
      <c r="AH59" s="46">
        <v>12.2</v>
      </c>
      <c r="AI59" s="46">
        <v>12.2</v>
      </c>
      <c r="AJ59" s="46">
        <v>405.09999999999997</v>
      </c>
    </row>
    <row r="60" spans="1:36" x14ac:dyDescent="0.3">
      <c r="A60" t="s">
        <v>236</v>
      </c>
      <c r="B60" s="46">
        <v>12.4</v>
      </c>
      <c r="C60" s="46">
        <v>13.6</v>
      </c>
      <c r="D60" s="46">
        <v>13.1</v>
      </c>
      <c r="E60" s="46">
        <v>13</v>
      </c>
      <c r="F60" s="46">
        <v>13.8</v>
      </c>
      <c r="G60" s="46">
        <v>13.5</v>
      </c>
      <c r="H60" s="46">
        <v>13.4</v>
      </c>
      <c r="I60" s="46">
        <v>12.4</v>
      </c>
      <c r="J60" s="46">
        <v>12.5</v>
      </c>
      <c r="K60" s="46">
        <v>12.7</v>
      </c>
      <c r="L60" s="46">
        <v>13.2</v>
      </c>
      <c r="M60" s="46">
        <v>12.8</v>
      </c>
      <c r="N60" s="46">
        <v>12.5</v>
      </c>
      <c r="O60" s="46">
        <v>13.4</v>
      </c>
      <c r="P60" s="46">
        <v>12.4</v>
      </c>
      <c r="Q60" s="46">
        <v>12.9</v>
      </c>
      <c r="R60" s="46">
        <v>13</v>
      </c>
      <c r="S60" s="46">
        <v>13.3</v>
      </c>
      <c r="T60" s="46">
        <v>13.1</v>
      </c>
      <c r="U60" s="46">
        <v>12.7</v>
      </c>
      <c r="V60" s="46">
        <v>13.3</v>
      </c>
      <c r="W60" s="46">
        <v>13.3</v>
      </c>
      <c r="X60" s="46">
        <v>12.8</v>
      </c>
      <c r="Y60" s="46">
        <v>13.3</v>
      </c>
      <c r="Z60" s="46">
        <v>12.7</v>
      </c>
      <c r="AA60" s="46">
        <v>13</v>
      </c>
      <c r="AB60" s="46">
        <v>12.8</v>
      </c>
      <c r="AC60" s="46">
        <v>12.2</v>
      </c>
      <c r="AD60" s="46">
        <v>12.7</v>
      </c>
      <c r="AE60" s="46">
        <v>13.2</v>
      </c>
      <c r="AF60" s="46">
        <v>12.6</v>
      </c>
      <c r="AG60" s="46">
        <v>13.2</v>
      </c>
      <c r="AH60" s="46">
        <v>12.6</v>
      </c>
      <c r="AI60" s="46">
        <v>12.3</v>
      </c>
      <c r="AJ60" s="46">
        <v>439.7000000000001</v>
      </c>
    </row>
    <row r="61" spans="1:36" x14ac:dyDescent="0.3">
      <c r="A61" t="s">
        <v>237</v>
      </c>
      <c r="B61" s="46">
        <v>11.4</v>
      </c>
      <c r="C61" s="46">
        <v>12.4</v>
      </c>
      <c r="D61" s="46">
        <v>11.5</v>
      </c>
      <c r="E61" s="46">
        <v>11.6</v>
      </c>
      <c r="F61" s="46">
        <v>12.4</v>
      </c>
      <c r="G61" s="46">
        <v>12.3</v>
      </c>
      <c r="H61" s="46">
        <v>13.4</v>
      </c>
      <c r="I61" s="46">
        <v>11</v>
      </c>
      <c r="J61" s="46">
        <v>11.1</v>
      </c>
      <c r="K61" s="46">
        <v>11.3</v>
      </c>
      <c r="L61" s="46">
        <v>12.2</v>
      </c>
      <c r="M61" s="46">
        <v>11.6</v>
      </c>
      <c r="N61" s="46">
        <v>11.3</v>
      </c>
      <c r="O61" s="46">
        <v>12.8</v>
      </c>
      <c r="P61" s="46">
        <v>12.9</v>
      </c>
      <c r="Q61" s="46">
        <v>12.3</v>
      </c>
      <c r="R61" s="46">
        <v>12.4</v>
      </c>
      <c r="S61" s="46">
        <v>13</v>
      </c>
      <c r="T61" s="46">
        <v>12</v>
      </c>
      <c r="U61" s="46">
        <v>11.3</v>
      </c>
      <c r="V61" s="46">
        <v>12.2</v>
      </c>
      <c r="W61" s="46">
        <v>13.3</v>
      </c>
      <c r="X61" s="46">
        <v>11.3</v>
      </c>
      <c r="Y61" s="46">
        <v>11.6</v>
      </c>
      <c r="Z61" s="46">
        <v>12.3</v>
      </c>
      <c r="AA61" s="46">
        <v>12.2</v>
      </c>
      <c r="AB61" s="46">
        <v>12.7</v>
      </c>
      <c r="AC61" s="46">
        <v>10.8</v>
      </c>
      <c r="AD61" s="46">
        <v>11.8</v>
      </c>
      <c r="AE61" s="46">
        <v>11.2</v>
      </c>
      <c r="AF61" s="46">
        <v>10.5</v>
      </c>
      <c r="AG61" s="46">
        <v>12.1</v>
      </c>
      <c r="AH61" s="46">
        <v>11</v>
      </c>
      <c r="AI61" s="46">
        <v>10.9</v>
      </c>
      <c r="AJ61" s="46">
        <v>404.10000000000008</v>
      </c>
    </row>
    <row r="62" spans="1:36" x14ac:dyDescent="0.3">
      <c r="A62" t="s">
        <v>238</v>
      </c>
      <c r="B62" s="46">
        <v>12.7</v>
      </c>
      <c r="C62" s="46">
        <v>13.2</v>
      </c>
      <c r="D62" s="46">
        <v>12.7</v>
      </c>
      <c r="E62" s="46">
        <v>13</v>
      </c>
      <c r="F62" s="46">
        <v>12.2</v>
      </c>
      <c r="G62" s="46">
        <v>13.5</v>
      </c>
      <c r="H62" s="46">
        <v>14</v>
      </c>
      <c r="I62" s="46">
        <v>12.7</v>
      </c>
      <c r="J62" s="46">
        <v>12.6</v>
      </c>
      <c r="K62" s="46">
        <v>12.8</v>
      </c>
      <c r="L62" s="46">
        <v>13.6</v>
      </c>
      <c r="M62" s="46">
        <v>12.8</v>
      </c>
      <c r="N62" s="46">
        <v>12.1</v>
      </c>
      <c r="O62" s="46">
        <v>14</v>
      </c>
      <c r="P62" s="46">
        <v>12.3</v>
      </c>
      <c r="Q62" s="46">
        <v>13.1</v>
      </c>
      <c r="R62" s="46">
        <v>12.4</v>
      </c>
      <c r="S62" s="46">
        <v>13.5</v>
      </c>
      <c r="T62" s="46">
        <v>13.4</v>
      </c>
      <c r="U62" s="46">
        <v>12.7</v>
      </c>
      <c r="V62" s="46">
        <v>13.7</v>
      </c>
      <c r="W62" s="46">
        <v>14.5</v>
      </c>
      <c r="X62" s="46">
        <v>12.5</v>
      </c>
      <c r="Y62" s="46">
        <v>12.5</v>
      </c>
      <c r="Z62" s="46">
        <v>13.7</v>
      </c>
      <c r="AA62" s="46">
        <v>13.3</v>
      </c>
      <c r="AB62" s="46">
        <v>12.1</v>
      </c>
      <c r="AC62" s="46">
        <v>12</v>
      </c>
      <c r="AD62" s="46">
        <v>12.9</v>
      </c>
      <c r="AE62" s="46">
        <v>12.3</v>
      </c>
      <c r="AF62" s="46">
        <v>12.3</v>
      </c>
      <c r="AG62" s="46">
        <v>12.9</v>
      </c>
      <c r="AH62" s="46">
        <v>12.2</v>
      </c>
      <c r="AI62" s="46">
        <v>12.7</v>
      </c>
      <c r="AJ62" s="46">
        <v>438.9</v>
      </c>
    </row>
    <row r="63" spans="1:36" x14ac:dyDescent="0.3">
      <c r="A63" t="s">
        <v>239</v>
      </c>
      <c r="B63" s="46">
        <v>15.2</v>
      </c>
      <c r="C63" s="46">
        <v>14</v>
      </c>
      <c r="D63" s="46">
        <v>13.4</v>
      </c>
      <c r="E63" s="46">
        <v>13.7</v>
      </c>
      <c r="F63" s="46">
        <v>12.5</v>
      </c>
      <c r="G63" s="46">
        <v>14.8</v>
      </c>
      <c r="H63" s="46">
        <v>14.6</v>
      </c>
      <c r="I63" s="46">
        <v>13.6</v>
      </c>
      <c r="J63" s="46">
        <v>14.8</v>
      </c>
      <c r="K63" s="46">
        <v>13.4</v>
      </c>
      <c r="L63" s="46">
        <v>15.3</v>
      </c>
      <c r="M63" s="46">
        <v>13.5</v>
      </c>
      <c r="N63" s="46">
        <v>12.1</v>
      </c>
      <c r="O63" s="46">
        <v>15.1</v>
      </c>
      <c r="P63" s="46">
        <v>12.3</v>
      </c>
      <c r="Q63" s="46">
        <v>15.7</v>
      </c>
      <c r="R63" s="46">
        <v>12.8</v>
      </c>
      <c r="S63" s="46">
        <v>13.8</v>
      </c>
      <c r="T63" s="46">
        <v>14.2</v>
      </c>
      <c r="U63" s="46">
        <v>14.6</v>
      </c>
      <c r="V63" s="46">
        <v>14.9</v>
      </c>
      <c r="W63" s="46">
        <v>15.2</v>
      </c>
      <c r="X63" s="46">
        <v>13</v>
      </c>
      <c r="Y63" s="46">
        <v>13.2</v>
      </c>
      <c r="Z63" s="46">
        <v>13.6</v>
      </c>
      <c r="AA63" s="46">
        <v>15.7</v>
      </c>
      <c r="AB63" s="46">
        <v>12.1</v>
      </c>
      <c r="AC63" s="46">
        <v>11.9</v>
      </c>
      <c r="AD63" s="46">
        <v>15</v>
      </c>
      <c r="AE63" s="46">
        <v>13.6</v>
      </c>
      <c r="AF63" s="46">
        <v>12.4</v>
      </c>
      <c r="AG63" s="46">
        <v>13.7</v>
      </c>
      <c r="AH63" s="46">
        <v>12.6</v>
      </c>
      <c r="AI63" s="46">
        <v>13.1</v>
      </c>
      <c r="AJ63" s="46">
        <v>469.40000000000003</v>
      </c>
    </row>
    <row r="64" spans="1:36" x14ac:dyDescent="0.3">
      <c r="A64" t="s">
        <v>240</v>
      </c>
      <c r="B64" s="46">
        <v>13.9</v>
      </c>
      <c r="C64" s="46">
        <v>10.7</v>
      </c>
      <c r="D64" s="46">
        <v>11.7</v>
      </c>
      <c r="E64" s="46">
        <v>12.1</v>
      </c>
      <c r="F64" s="46">
        <v>10</v>
      </c>
      <c r="G64" s="46">
        <v>13.4</v>
      </c>
      <c r="H64" s="46">
        <v>12.7</v>
      </c>
      <c r="I64" s="46">
        <v>13.3</v>
      </c>
      <c r="J64" s="46">
        <v>14.1</v>
      </c>
      <c r="K64" s="46">
        <v>13</v>
      </c>
      <c r="L64" s="46">
        <v>13.1</v>
      </c>
      <c r="M64" s="46">
        <v>12.3</v>
      </c>
      <c r="N64" s="46">
        <v>10.1</v>
      </c>
      <c r="O64" s="46">
        <v>13.2</v>
      </c>
      <c r="P64" s="46">
        <v>10.8</v>
      </c>
      <c r="Q64" s="46">
        <v>13.9</v>
      </c>
      <c r="R64" s="46">
        <v>12</v>
      </c>
      <c r="S64" s="46">
        <v>11.5</v>
      </c>
      <c r="T64" s="46">
        <v>11.9</v>
      </c>
      <c r="U64" s="46">
        <v>13.2</v>
      </c>
      <c r="V64" s="46">
        <v>12.1</v>
      </c>
      <c r="W64" s="46">
        <v>13.1</v>
      </c>
      <c r="X64" s="46">
        <v>10.8</v>
      </c>
      <c r="Y64" s="46">
        <v>10.9</v>
      </c>
      <c r="Z64" s="46">
        <v>11.3</v>
      </c>
      <c r="AA64" s="46">
        <v>13.9</v>
      </c>
      <c r="AB64" s="46">
        <v>10.3</v>
      </c>
      <c r="AC64" s="46">
        <v>10.7</v>
      </c>
      <c r="AD64" s="46">
        <v>13.7</v>
      </c>
      <c r="AE64" s="46">
        <v>10.6</v>
      </c>
      <c r="AF64" s="46">
        <v>10.9</v>
      </c>
      <c r="AG64" s="46">
        <v>9.6999999999999993</v>
      </c>
      <c r="AH64" s="46">
        <v>10.9</v>
      </c>
      <c r="AI64" s="46">
        <v>11.1</v>
      </c>
      <c r="AJ64" s="46">
        <v>406.9</v>
      </c>
    </row>
    <row r="65" spans="1:36" x14ac:dyDescent="0.3">
      <c r="A65" t="s">
        <v>241</v>
      </c>
      <c r="B65" s="46">
        <v>9.6999999999999993</v>
      </c>
      <c r="C65" s="46">
        <v>9.8000000000000007</v>
      </c>
      <c r="D65" s="46">
        <v>9.9</v>
      </c>
      <c r="E65" s="46">
        <v>9.9</v>
      </c>
      <c r="F65" s="46">
        <v>8.9</v>
      </c>
      <c r="G65" s="46">
        <v>10.6</v>
      </c>
      <c r="H65" s="46">
        <v>10.9</v>
      </c>
      <c r="I65" s="46">
        <v>9.6999999999999993</v>
      </c>
      <c r="J65" s="46">
        <v>9.9</v>
      </c>
      <c r="K65" s="46">
        <v>9.9</v>
      </c>
      <c r="L65" s="46">
        <v>10.5</v>
      </c>
      <c r="M65" s="46">
        <v>9.8000000000000007</v>
      </c>
      <c r="N65" s="46">
        <v>9.4</v>
      </c>
      <c r="O65" s="46">
        <v>10.9</v>
      </c>
      <c r="P65" s="46">
        <v>10.3</v>
      </c>
      <c r="Q65" s="46">
        <v>10</v>
      </c>
      <c r="R65" s="46">
        <v>10.6</v>
      </c>
      <c r="S65" s="46">
        <v>10.199999999999999</v>
      </c>
      <c r="T65" s="46">
        <v>10</v>
      </c>
      <c r="U65" s="46">
        <v>10.1</v>
      </c>
      <c r="V65" s="46">
        <v>10.199999999999999</v>
      </c>
      <c r="W65" s="46">
        <v>10.7</v>
      </c>
      <c r="X65" s="46">
        <v>9.4</v>
      </c>
      <c r="Y65" s="46">
        <v>9.6999999999999993</v>
      </c>
      <c r="Z65" s="46">
        <v>10.5</v>
      </c>
      <c r="AA65" s="46">
        <v>9.5</v>
      </c>
      <c r="AB65" s="46">
        <v>9.6</v>
      </c>
      <c r="AC65" s="46">
        <v>9.4</v>
      </c>
      <c r="AD65" s="46">
        <v>10</v>
      </c>
      <c r="AE65" s="46">
        <v>9.4</v>
      </c>
      <c r="AF65" s="46">
        <v>9.3000000000000007</v>
      </c>
      <c r="AG65" s="46">
        <v>9.1999999999999993</v>
      </c>
      <c r="AH65" s="46">
        <v>9.1999999999999993</v>
      </c>
      <c r="AI65" s="46">
        <v>9.5</v>
      </c>
      <c r="AJ65" s="46">
        <v>336.59999999999997</v>
      </c>
    </row>
    <row r="66" spans="1:36" x14ac:dyDescent="0.3">
      <c r="A66" t="s">
        <v>242</v>
      </c>
      <c r="B66" s="46">
        <v>9.3000000000000007</v>
      </c>
      <c r="C66" s="46">
        <v>10.3</v>
      </c>
      <c r="D66" s="46">
        <v>10.3</v>
      </c>
      <c r="E66" s="46">
        <v>9.8000000000000007</v>
      </c>
      <c r="F66" s="46">
        <v>10.4</v>
      </c>
      <c r="G66" s="46">
        <v>9.6999999999999993</v>
      </c>
      <c r="H66" s="46">
        <v>9.3000000000000007</v>
      </c>
      <c r="I66" s="46">
        <v>9.5</v>
      </c>
      <c r="J66" s="46">
        <v>9.4</v>
      </c>
      <c r="K66" s="46">
        <v>10</v>
      </c>
      <c r="L66" s="46">
        <v>9.3000000000000007</v>
      </c>
      <c r="M66" s="46">
        <v>9.8000000000000007</v>
      </c>
      <c r="N66" s="46">
        <v>11.2</v>
      </c>
      <c r="O66" s="46">
        <v>9.5</v>
      </c>
      <c r="P66" s="46">
        <v>10.199999999999999</v>
      </c>
      <c r="Q66" s="46">
        <v>9.3000000000000007</v>
      </c>
      <c r="R66" s="46">
        <v>9.6999999999999993</v>
      </c>
      <c r="S66" s="46">
        <v>9.8000000000000007</v>
      </c>
      <c r="T66" s="46">
        <v>9.6</v>
      </c>
      <c r="U66" s="46">
        <v>9.6999999999999993</v>
      </c>
      <c r="V66" s="46">
        <v>9.6999999999999993</v>
      </c>
      <c r="W66" s="46">
        <v>9.8000000000000007</v>
      </c>
      <c r="X66" s="46">
        <v>10.5</v>
      </c>
      <c r="Y66" s="46">
        <v>10.4</v>
      </c>
      <c r="Z66" s="46">
        <v>10.5</v>
      </c>
      <c r="AA66" s="46">
        <v>9.3000000000000007</v>
      </c>
      <c r="AB66" s="46">
        <v>10.6</v>
      </c>
      <c r="AC66" s="46">
        <v>11.2</v>
      </c>
      <c r="AD66" s="46">
        <v>9.6</v>
      </c>
      <c r="AE66" s="46">
        <v>10.8</v>
      </c>
      <c r="AF66" s="46">
        <v>11.1</v>
      </c>
      <c r="AG66" s="46">
        <v>10.5</v>
      </c>
      <c r="AH66" s="46">
        <v>11.2</v>
      </c>
      <c r="AI66" s="46">
        <v>10.8</v>
      </c>
      <c r="AJ66" s="46">
        <v>342.1</v>
      </c>
    </row>
    <row r="67" spans="1:36" x14ac:dyDescent="0.3">
      <c r="A67" t="s">
        <v>243</v>
      </c>
      <c r="B67" s="46">
        <v>7.4</v>
      </c>
      <c r="C67" s="46">
        <v>9.3000000000000007</v>
      </c>
      <c r="D67" s="46">
        <v>8.8000000000000007</v>
      </c>
      <c r="E67" s="46">
        <v>8.4</v>
      </c>
      <c r="F67" s="46">
        <v>9.5</v>
      </c>
      <c r="G67" s="46">
        <v>8.1</v>
      </c>
      <c r="H67" s="46">
        <v>8.9</v>
      </c>
      <c r="I67" s="46">
        <v>7.9</v>
      </c>
      <c r="J67" s="46">
        <v>8.1</v>
      </c>
      <c r="K67" s="46">
        <v>8.5</v>
      </c>
      <c r="L67" s="46">
        <v>8.1</v>
      </c>
      <c r="M67" s="46">
        <v>8.5</v>
      </c>
      <c r="N67" s="46">
        <v>9.1</v>
      </c>
      <c r="O67" s="46">
        <v>8.9</v>
      </c>
      <c r="P67" s="46">
        <v>9.8000000000000007</v>
      </c>
      <c r="Q67" s="46">
        <v>7.9</v>
      </c>
      <c r="R67" s="46">
        <v>8.8000000000000007</v>
      </c>
      <c r="S67" s="46">
        <v>8.8000000000000007</v>
      </c>
      <c r="T67" s="46">
        <v>8.3000000000000007</v>
      </c>
      <c r="U67" s="46">
        <v>8.3000000000000007</v>
      </c>
      <c r="V67" s="46">
        <v>8.8000000000000007</v>
      </c>
      <c r="W67" s="46">
        <v>9.1</v>
      </c>
      <c r="X67" s="46">
        <v>8.8000000000000007</v>
      </c>
      <c r="Y67" s="46">
        <v>9</v>
      </c>
      <c r="Z67" s="46">
        <v>9.5</v>
      </c>
      <c r="AA67" s="46">
        <v>8.1</v>
      </c>
      <c r="AB67" s="46">
        <v>9.8000000000000007</v>
      </c>
      <c r="AC67" s="46">
        <v>10.6</v>
      </c>
      <c r="AD67" s="46">
        <v>7.8000000000000007</v>
      </c>
      <c r="AE67" s="46">
        <v>9</v>
      </c>
      <c r="AF67" s="46">
        <v>10.199999999999999</v>
      </c>
      <c r="AG67" s="46">
        <v>8.8000000000000007</v>
      </c>
      <c r="AH67" s="46">
        <v>10.1</v>
      </c>
      <c r="AI67" s="46">
        <v>9</v>
      </c>
      <c r="AJ67" s="46">
        <v>300.00000000000011</v>
      </c>
    </row>
    <row r="68" spans="1:36" x14ac:dyDescent="0.3">
      <c r="A68" t="s">
        <v>244</v>
      </c>
      <c r="B68" s="46">
        <v>6.5</v>
      </c>
      <c r="C68" s="46">
        <v>8.3000000000000007</v>
      </c>
      <c r="D68" s="46">
        <v>7.5</v>
      </c>
      <c r="E68" s="46">
        <v>6.9</v>
      </c>
      <c r="F68" s="46">
        <v>8.8000000000000007</v>
      </c>
      <c r="G68" s="46">
        <v>7.6</v>
      </c>
      <c r="H68" s="46">
        <v>9.1999999999999993</v>
      </c>
      <c r="I68" s="46">
        <v>7</v>
      </c>
      <c r="J68" s="46">
        <v>7.4</v>
      </c>
      <c r="K68" s="46">
        <v>7.8000000000000007</v>
      </c>
      <c r="L68" s="46">
        <v>8.5</v>
      </c>
      <c r="M68" s="46">
        <v>7.4</v>
      </c>
      <c r="N68" s="46">
        <v>10.1</v>
      </c>
      <c r="O68" s="46">
        <v>8.6999999999999993</v>
      </c>
      <c r="P68" s="46">
        <v>9.8000000000000007</v>
      </c>
      <c r="Q68" s="46">
        <v>8.1</v>
      </c>
      <c r="R68" s="46">
        <v>8.9</v>
      </c>
      <c r="S68" s="46">
        <v>8.6</v>
      </c>
      <c r="T68" s="46">
        <v>7.6999999999999993</v>
      </c>
      <c r="U68" s="46">
        <v>7.3000000000000007</v>
      </c>
      <c r="V68" s="46">
        <v>8.1</v>
      </c>
      <c r="W68" s="46">
        <v>9.3000000000000007</v>
      </c>
      <c r="X68" s="46">
        <v>8.9</v>
      </c>
      <c r="Y68" s="46">
        <v>7.6</v>
      </c>
      <c r="Z68" s="46">
        <v>9</v>
      </c>
      <c r="AA68" s="46">
        <v>7.9</v>
      </c>
      <c r="AB68" s="46">
        <v>9.3000000000000007</v>
      </c>
      <c r="AC68" s="46">
        <v>11.2</v>
      </c>
      <c r="AD68" s="46">
        <v>7</v>
      </c>
      <c r="AE68" s="46">
        <v>8.9</v>
      </c>
      <c r="AF68" s="46">
        <v>11.2</v>
      </c>
      <c r="AG68" s="46">
        <v>7.8000000000000007</v>
      </c>
      <c r="AH68" s="46">
        <v>10.8</v>
      </c>
      <c r="AI68" s="46">
        <v>10.1</v>
      </c>
      <c r="AJ68" s="46">
        <v>289.20000000000005</v>
      </c>
    </row>
    <row r="69" spans="1:36" x14ac:dyDescent="0.3">
      <c r="A69" t="s">
        <v>245</v>
      </c>
      <c r="B69" s="46">
        <v>9.8000000000000007</v>
      </c>
      <c r="C69" s="46">
        <v>11.3</v>
      </c>
      <c r="D69" s="46">
        <v>10.199999999999999</v>
      </c>
      <c r="E69" s="46">
        <v>10.5</v>
      </c>
      <c r="F69" s="46">
        <v>11</v>
      </c>
      <c r="G69" s="46">
        <v>11.1</v>
      </c>
      <c r="H69" s="46">
        <v>11.6</v>
      </c>
      <c r="I69" s="46">
        <v>10.1</v>
      </c>
      <c r="J69" s="46">
        <v>10</v>
      </c>
      <c r="K69" s="46">
        <v>10.9</v>
      </c>
      <c r="L69" s="46">
        <v>10.6</v>
      </c>
      <c r="M69" s="46">
        <v>10.5</v>
      </c>
      <c r="N69" s="46">
        <v>10.7</v>
      </c>
      <c r="O69" s="46">
        <v>11.4</v>
      </c>
      <c r="P69" s="46">
        <v>11.3</v>
      </c>
      <c r="Q69" s="46">
        <v>10.9</v>
      </c>
      <c r="R69" s="46">
        <v>10.9</v>
      </c>
      <c r="S69" s="46">
        <v>10.9</v>
      </c>
      <c r="T69" s="46">
        <v>10.9</v>
      </c>
      <c r="U69" s="46">
        <v>9.9</v>
      </c>
      <c r="V69" s="46">
        <v>10.6</v>
      </c>
      <c r="W69" s="46">
        <v>11.2</v>
      </c>
      <c r="X69" s="46">
        <v>10.3</v>
      </c>
      <c r="Y69" s="46">
        <v>10.8</v>
      </c>
      <c r="Z69" s="46">
        <v>11.1</v>
      </c>
      <c r="AA69" s="46">
        <v>11.2</v>
      </c>
      <c r="AB69" s="46">
        <v>11.8</v>
      </c>
      <c r="AC69" s="46">
        <v>9.9</v>
      </c>
      <c r="AD69" s="46">
        <v>10.1</v>
      </c>
      <c r="AE69" s="46">
        <v>11</v>
      </c>
      <c r="AF69" s="46">
        <v>11</v>
      </c>
      <c r="AG69" s="46">
        <v>11.7</v>
      </c>
      <c r="AH69" s="46">
        <v>10.7</v>
      </c>
      <c r="AI69" s="46">
        <v>11.8</v>
      </c>
      <c r="AJ69" s="46">
        <v>367.70000000000005</v>
      </c>
    </row>
    <row r="70" spans="1:36" x14ac:dyDescent="0.3">
      <c r="A70" t="s">
        <v>246</v>
      </c>
      <c r="B70" s="46">
        <v>11.5</v>
      </c>
      <c r="C70" s="46">
        <v>12</v>
      </c>
      <c r="D70" s="46">
        <v>11.1</v>
      </c>
      <c r="E70" s="46">
        <v>12.3</v>
      </c>
      <c r="F70" s="46">
        <v>10.9</v>
      </c>
      <c r="G70" s="46">
        <v>11.8</v>
      </c>
      <c r="H70" s="46">
        <v>11.7</v>
      </c>
      <c r="I70" s="46">
        <v>11.1</v>
      </c>
      <c r="J70" s="46">
        <v>10.9</v>
      </c>
      <c r="K70" s="46">
        <v>11.8</v>
      </c>
      <c r="L70" s="46">
        <v>10.6</v>
      </c>
      <c r="M70" s="46">
        <v>11.6</v>
      </c>
      <c r="N70" s="46">
        <v>11.7</v>
      </c>
      <c r="O70" s="46">
        <v>10.9</v>
      </c>
      <c r="P70" s="46">
        <v>11.4</v>
      </c>
      <c r="Q70" s="46">
        <v>10.9</v>
      </c>
      <c r="R70" s="46">
        <v>11.8</v>
      </c>
      <c r="S70" s="46">
        <v>11.4</v>
      </c>
      <c r="T70" s="46">
        <v>11.3</v>
      </c>
      <c r="U70" s="46">
        <v>10.5</v>
      </c>
      <c r="V70" s="46">
        <v>10.5</v>
      </c>
      <c r="W70" s="46">
        <v>12.1</v>
      </c>
      <c r="X70" s="46">
        <v>11.4</v>
      </c>
      <c r="Y70" s="46">
        <v>11.6</v>
      </c>
      <c r="Z70" s="46">
        <v>10.8</v>
      </c>
      <c r="AA70" s="46">
        <v>10.7</v>
      </c>
      <c r="AB70" s="46">
        <v>11.6</v>
      </c>
      <c r="AC70" s="46">
        <v>11</v>
      </c>
      <c r="AD70" s="46">
        <v>11.6</v>
      </c>
      <c r="AE70" s="46">
        <v>11.6</v>
      </c>
      <c r="AF70" s="46">
        <v>11.9</v>
      </c>
      <c r="AG70" s="46">
        <v>12.5</v>
      </c>
      <c r="AH70" s="46">
        <v>11.7</v>
      </c>
      <c r="AI70" s="46">
        <v>12.8</v>
      </c>
      <c r="AJ70" s="46">
        <v>389.00000000000011</v>
      </c>
    </row>
    <row r="71" spans="1:36" x14ac:dyDescent="0.3">
      <c r="A71" t="s">
        <v>247</v>
      </c>
      <c r="B71" s="46">
        <v>11.8</v>
      </c>
      <c r="C71" s="46">
        <v>11.1</v>
      </c>
      <c r="D71" s="46">
        <v>10.9</v>
      </c>
      <c r="E71" s="46">
        <v>11.3</v>
      </c>
      <c r="F71" s="46">
        <v>10.7</v>
      </c>
      <c r="G71" s="46">
        <v>12.3</v>
      </c>
      <c r="H71" s="46">
        <v>12.6</v>
      </c>
      <c r="I71" s="46">
        <v>11.4</v>
      </c>
      <c r="J71" s="46">
        <v>11.7</v>
      </c>
      <c r="K71" s="46">
        <v>11.7</v>
      </c>
      <c r="L71" s="46">
        <v>11.8</v>
      </c>
      <c r="M71" s="46">
        <v>12.1</v>
      </c>
      <c r="N71" s="46">
        <v>11.4</v>
      </c>
      <c r="O71" s="46">
        <v>12.2</v>
      </c>
      <c r="P71" s="46">
        <v>13.1</v>
      </c>
      <c r="Q71" s="46">
        <v>11.6</v>
      </c>
      <c r="R71" s="46">
        <v>12.5</v>
      </c>
      <c r="S71" s="46">
        <v>13.3</v>
      </c>
      <c r="T71" s="46">
        <v>11.7</v>
      </c>
      <c r="U71" s="46">
        <v>11.5</v>
      </c>
      <c r="V71" s="46">
        <v>11.7</v>
      </c>
      <c r="W71" s="46">
        <v>12.5</v>
      </c>
      <c r="X71" s="46">
        <v>11</v>
      </c>
      <c r="Y71" s="46">
        <v>10.4</v>
      </c>
      <c r="Z71" s="46">
        <v>11.8</v>
      </c>
      <c r="AA71" s="46">
        <v>11.6</v>
      </c>
      <c r="AB71" s="46">
        <v>12.3</v>
      </c>
      <c r="AC71" s="46">
        <v>11.5</v>
      </c>
      <c r="AD71" s="46">
        <v>12.5</v>
      </c>
      <c r="AE71" s="46">
        <v>10.8</v>
      </c>
      <c r="AF71" s="46">
        <v>11.4</v>
      </c>
      <c r="AG71" s="46">
        <v>11.1</v>
      </c>
      <c r="AH71" s="46">
        <v>11.8</v>
      </c>
      <c r="AI71" s="46">
        <v>12.6</v>
      </c>
      <c r="AJ71" s="46">
        <v>399.70000000000005</v>
      </c>
    </row>
    <row r="72" spans="1:36" x14ac:dyDescent="0.3">
      <c r="A72" t="s">
        <v>248</v>
      </c>
      <c r="B72" s="46">
        <v>12.3</v>
      </c>
      <c r="C72" s="46">
        <v>13.1</v>
      </c>
      <c r="D72" s="46">
        <v>12.5</v>
      </c>
      <c r="E72" s="46">
        <v>12.9</v>
      </c>
      <c r="F72" s="46">
        <v>12.5</v>
      </c>
      <c r="G72" s="46">
        <v>13.6</v>
      </c>
      <c r="H72" s="46">
        <v>15</v>
      </c>
      <c r="I72" s="46">
        <v>12</v>
      </c>
      <c r="J72" s="46">
        <v>12.4</v>
      </c>
      <c r="K72" s="46">
        <v>12.3</v>
      </c>
      <c r="L72" s="46">
        <v>14.6</v>
      </c>
      <c r="M72" s="46">
        <v>12.8</v>
      </c>
      <c r="N72" s="46">
        <v>11.8</v>
      </c>
      <c r="O72" s="46">
        <v>14.7</v>
      </c>
      <c r="P72" s="46">
        <v>14.2</v>
      </c>
      <c r="Q72" s="46">
        <v>14.2</v>
      </c>
      <c r="R72" s="46">
        <v>14.2</v>
      </c>
      <c r="S72" s="46">
        <v>14.9</v>
      </c>
      <c r="T72" s="46">
        <v>14</v>
      </c>
      <c r="U72" s="46">
        <v>12.3</v>
      </c>
      <c r="V72" s="46">
        <v>14.2</v>
      </c>
      <c r="W72" s="46">
        <v>15.2</v>
      </c>
      <c r="X72" s="46">
        <v>12.6</v>
      </c>
      <c r="Y72" s="46">
        <v>12.2</v>
      </c>
      <c r="Z72" s="46">
        <v>14</v>
      </c>
      <c r="AA72" s="46">
        <v>14.6</v>
      </c>
      <c r="AB72" s="46">
        <v>13.3</v>
      </c>
      <c r="AC72" s="46">
        <v>11.1</v>
      </c>
      <c r="AD72" s="46">
        <v>13</v>
      </c>
      <c r="AE72" s="46">
        <v>12</v>
      </c>
      <c r="AF72" s="46">
        <v>11.7</v>
      </c>
      <c r="AG72" s="46">
        <v>12.8</v>
      </c>
      <c r="AH72" s="46">
        <v>11.4</v>
      </c>
      <c r="AI72" s="46">
        <v>12.7</v>
      </c>
      <c r="AJ72" s="46">
        <v>447.09999999999997</v>
      </c>
    </row>
    <row r="73" spans="1:36" x14ac:dyDescent="0.3">
      <c r="A73" t="s">
        <v>249</v>
      </c>
      <c r="B73" s="46">
        <v>12</v>
      </c>
      <c r="C73" s="46">
        <v>12.6</v>
      </c>
      <c r="D73" s="46">
        <v>12.5</v>
      </c>
      <c r="E73" s="46">
        <v>12.6</v>
      </c>
      <c r="F73" s="46">
        <v>12.6</v>
      </c>
      <c r="G73" s="46">
        <v>13.1</v>
      </c>
      <c r="H73" s="46">
        <v>13.9</v>
      </c>
      <c r="I73" s="46">
        <v>11.3</v>
      </c>
      <c r="J73" s="46">
        <v>12.3</v>
      </c>
      <c r="K73" s="46">
        <v>11.9</v>
      </c>
      <c r="L73" s="46">
        <v>13.8</v>
      </c>
      <c r="M73" s="46">
        <v>12.8</v>
      </c>
      <c r="N73" s="46">
        <v>11.9</v>
      </c>
      <c r="O73" s="46">
        <v>13.7</v>
      </c>
      <c r="P73" s="46">
        <v>13.2</v>
      </c>
      <c r="Q73" s="46">
        <v>13.1</v>
      </c>
      <c r="R73" s="46">
        <v>13.6</v>
      </c>
      <c r="S73" s="46">
        <v>13.9</v>
      </c>
      <c r="T73" s="46">
        <v>13.3</v>
      </c>
      <c r="U73" s="46">
        <v>12.1</v>
      </c>
      <c r="V73" s="46">
        <v>13.6</v>
      </c>
      <c r="W73" s="46">
        <v>14</v>
      </c>
      <c r="X73" s="46">
        <v>12.4</v>
      </c>
      <c r="Y73" s="46">
        <v>12.3</v>
      </c>
      <c r="Z73" s="46">
        <v>13.8</v>
      </c>
      <c r="AA73" s="46">
        <v>13.1</v>
      </c>
      <c r="AB73" s="46">
        <v>13</v>
      </c>
      <c r="AC73" s="46">
        <v>10.8</v>
      </c>
      <c r="AD73" s="46">
        <v>13</v>
      </c>
      <c r="AE73" s="46">
        <v>12.6</v>
      </c>
      <c r="AF73" s="46">
        <v>11</v>
      </c>
      <c r="AG73" s="46">
        <v>12.8</v>
      </c>
      <c r="AH73" s="46">
        <v>11.4</v>
      </c>
      <c r="AI73" s="46">
        <v>11.8</v>
      </c>
      <c r="AJ73" s="46">
        <v>431.80000000000013</v>
      </c>
    </row>
    <row r="74" spans="1:36" x14ac:dyDescent="0.3">
      <c r="A74" t="s">
        <v>250</v>
      </c>
      <c r="B74" s="46">
        <v>8.9</v>
      </c>
      <c r="C74" s="46">
        <v>10.8</v>
      </c>
      <c r="D74" s="46">
        <v>9.6999999999999993</v>
      </c>
      <c r="E74" s="46">
        <v>9.8000000000000007</v>
      </c>
      <c r="F74" s="46">
        <v>11</v>
      </c>
      <c r="G74" s="46">
        <v>10.5</v>
      </c>
      <c r="H74" s="46">
        <v>12.6</v>
      </c>
      <c r="I74" s="46">
        <v>8.3000000000000007</v>
      </c>
      <c r="J74" s="46">
        <v>8.9</v>
      </c>
      <c r="K74" s="46">
        <v>8.6</v>
      </c>
      <c r="L74" s="46">
        <v>11.6</v>
      </c>
      <c r="M74" s="46">
        <v>10.1</v>
      </c>
      <c r="N74" s="46">
        <v>8.6</v>
      </c>
      <c r="O74" s="46">
        <v>12.3</v>
      </c>
      <c r="P74" s="46">
        <v>12.6</v>
      </c>
      <c r="Q74" s="46">
        <v>11.1</v>
      </c>
      <c r="R74" s="46">
        <v>12.3</v>
      </c>
      <c r="S74" s="46">
        <v>12.1</v>
      </c>
      <c r="T74" s="46">
        <v>11</v>
      </c>
      <c r="U74" s="46">
        <v>8.6</v>
      </c>
      <c r="V74" s="46">
        <v>11.7</v>
      </c>
      <c r="W74" s="46">
        <v>12.8</v>
      </c>
      <c r="X74" s="46">
        <v>9.3000000000000007</v>
      </c>
      <c r="Y74" s="46">
        <v>9.6</v>
      </c>
      <c r="Z74" s="46">
        <v>12</v>
      </c>
      <c r="AA74" s="46">
        <v>11</v>
      </c>
      <c r="AB74" s="46">
        <v>11.6</v>
      </c>
      <c r="AC74" s="46">
        <v>8.1</v>
      </c>
      <c r="AD74" s="46">
        <v>9.8000000000000007</v>
      </c>
      <c r="AE74" s="46">
        <v>9.6</v>
      </c>
      <c r="AF74" s="46">
        <v>7.4</v>
      </c>
      <c r="AG74" s="46">
        <v>10.3</v>
      </c>
      <c r="AH74" s="46">
        <v>8</v>
      </c>
      <c r="AI74" s="46">
        <v>8.3000000000000007</v>
      </c>
      <c r="AJ74" s="46">
        <v>348.90000000000003</v>
      </c>
    </row>
    <row r="75" spans="1:36" x14ac:dyDescent="0.3">
      <c r="A75" t="s">
        <v>251</v>
      </c>
      <c r="B75" s="46">
        <v>8.1</v>
      </c>
      <c r="C75" s="46">
        <v>10</v>
      </c>
      <c r="D75" s="46">
        <v>8.6999999999999993</v>
      </c>
      <c r="E75" s="46">
        <v>8.6999999999999993</v>
      </c>
      <c r="F75" s="46">
        <v>10.8</v>
      </c>
      <c r="G75" s="46">
        <v>9.4</v>
      </c>
      <c r="H75" s="46">
        <v>11</v>
      </c>
      <c r="I75" s="46">
        <v>8.1</v>
      </c>
      <c r="J75" s="46">
        <v>8</v>
      </c>
      <c r="K75" s="46">
        <v>8.5</v>
      </c>
      <c r="L75" s="46">
        <v>9.9</v>
      </c>
      <c r="M75" s="46">
        <v>9</v>
      </c>
      <c r="N75" s="46">
        <v>8.6</v>
      </c>
      <c r="O75" s="46">
        <v>10.4</v>
      </c>
      <c r="P75" s="46">
        <v>11.8</v>
      </c>
      <c r="Q75" s="46">
        <v>9.8000000000000007</v>
      </c>
      <c r="R75" s="46">
        <v>12.1</v>
      </c>
      <c r="S75" s="46">
        <v>11.5</v>
      </c>
      <c r="T75" s="46">
        <v>9.8000000000000007</v>
      </c>
      <c r="U75" s="46">
        <v>7.8000000000000007</v>
      </c>
      <c r="V75" s="46">
        <v>10.199999999999999</v>
      </c>
      <c r="W75" s="46">
        <v>11.3</v>
      </c>
      <c r="X75" s="46">
        <v>9</v>
      </c>
      <c r="Y75" s="46">
        <v>9.1999999999999993</v>
      </c>
      <c r="Z75" s="46">
        <v>10.8</v>
      </c>
      <c r="AA75" s="46">
        <v>10.3</v>
      </c>
      <c r="AB75" s="46">
        <v>11.6</v>
      </c>
      <c r="AC75" s="46">
        <v>9.1</v>
      </c>
      <c r="AD75" s="46">
        <v>8.6</v>
      </c>
      <c r="AE75" s="46">
        <v>9.1</v>
      </c>
      <c r="AF75" s="46">
        <v>8.6999999999999993</v>
      </c>
      <c r="AG75" s="46">
        <v>10</v>
      </c>
      <c r="AH75" s="46">
        <v>9.5</v>
      </c>
      <c r="AI75" s="46">
        <v>8.6999999999999993</v>
      </c>
      <c r="AJ75" s="46">
        <v>328.10000000000008</v>
      </c>
    </row>
    <row r="76" spans="1:36" x14ac:dyDescent="0.3">
      <c r="A76" t="s">
        <v>252</v>
      </c>
      <c r="B76" s="46">
        <v>10.5</v>
      </c>
      <c r="C76" s="46">
        <v>11.4</v>
      </c>
      <c r="D76" s="46">
        <v>11</v>
      </c>
      <c r="E76" s="46">
        <v>11.1</v>
      </c>
      <c r="F76" s="46">
        <v>11.3</v>
      </c>
      <c r="G76" s="46">
        <v>11.3</v>
      </c>
      <c r="H76" s="46">
        <v>10.6</v>
      </c>
      <c r="I76" s="46">
        <v>10.4</v>
      </c>
      <c r="J76" s="46">
        <v>10.199999999999999</v>
      </c>
      <c r="K76" s="46">
        <v>10.3</v>
      </c>
      <c r="L76" s="46">
        <v>10.9</v>
      </c>
      <c r="M76" s="46">
        <v>11.1</v>
      </c>
      <c r="N76" s="46">
        <v>10.6</v>
      </c>
      <c r="O76" s="46">
        <v>10.8</v>
      </c>
      <c r="P76" s="46">
        <v>11.2</v>
      </c>
      <c r="Q76" s="46">
        <v>10.7</v>
      </c>
      <c r="R76" s="46">
        <v>11.5</v>
      </c>
      <c r="S76" s="46">
        <v>11.3</v>
      </c>
      <c r="T76" s="46">
        <v>11.2</v>
      </c>
      <c r="U76" s="46">
        <v>10.4</v>
      </c>
      <c r="V76" s="46">
        <v>11</v>
      </c>
      <c r="W76" s="46">
        <v>10.5</v>
      </c>
      <c r="X76" s="46">
        <v>10.6</v>
      </c>
      <c r="Y76" s="46">
        <v>10.8</v>
      </c>
      <c r="Z76" s="46">
        <v>11.3</v>
      </c>
      <c r="AA76" s="46">
        <v>10.4</v>
      </c>
      <c r="AB76" s="46">
        <v>11.1</v>
      </c>
      <c r="AC76" s="46">
        <v>10.1</v>
      </c>
      <c r="AD76" s="46">
        <v>10.9</v>
      </c>
      <c r="AE76" s="46">
        <v>10.8</v>
      </c>
      <c r="AF76" s="46">
        <v>9.9</v>
      </c>
      <c r="AG76" s="46">
        <v>11.2</v>
      </c>
      <c r="AH76" s="46">
        <v>10.199999999999999</v>
      </c>
      <c r="AI76" s="46">
        <v>10.199999999999999</v>
      </c>
      <c r="AJ76" s="46">
        <v>366.79999999999995</v>
      </c>
    </row>
    <row r="77" spans="1:36" x14ac:dyDescent="0.3">
      <c r="A77" t="s">
        <v>253</v>
      </c>
      <c r="B77" s="46">
        <v>10</v>
      </c>
      <c r="C77" s="46">
        <v>9.6999999999999993</v>
      </c>
      <c r="D77" s="46">
        <v>9.6</v>
      </c>
      <c r="E77" s="46">
        <v>9.6</v>
      </c>
      <c r="F77" s="46">
        <v>9.8000000000000007</v>
      </c>
      <c r="G77" s="46">
        <v>10.4</v>
      </c>
      <c r="H77" s="46">
        <v>10.8</v>
      </c>
      <c r="I77" s="46">
        <v>9.8000000000000007</v>
      </c>
      <c r="J77" s="46">
        <v>10</v>
      </c>
      <c r="K77" s="46">
        <v>9.6</v>
      </c>
      <c r="L77" s="46">
        <v>10.6</v>
      </c>
      <c r="M77" s="46">
        <v>9.6</v>
      </c>
      <c r="N77" s="46">
        <v>9.1999999999999993</v>
      </c>
      <c r="O77" s="46">
        <v>11.1</v>
      </c>
      <c r="P77" s="46">
        <v>10.8</v>
      </c>
      <c r="Q77" s="46">
        <v>10.8</v>
      </c>
      <c r="R77" s="46">
        <v>10.9</v>
      </c>
      <c r="S77" s="46">
        <v>10.8</v>
      </c>
      <c r="T77" s="46">
        <v>9.8000000000000007</v>
      </c>
      <c r="U77" s="46">
        <v>10.4</v>
      </c>
      <c r="V77" s="46">
        <v>10.3</v>
      </c>
      <c r="W77" s="46">
        <v>11</v>
      </c>
      <c r="X77" s="46">
        <v>9.4</v>
      </c>
      <c r="Y77" s="46">
        <v>9.4</v>
      </c>
      <c r="Z77" s="46">
        <v>10.5</v>
      </c>
      <c r="AA77" s="46">
        <v>11.1</v>
      </c>
      <c r="AB77" s="46">
        <v>10.199999999999999</v>
      </c>
      <c r="AC77" s="46">
        <v>9.4</v>
      </c>
      <c r="AD77" s="46">
        <v>9.9</v>
      </c>
      <c r="AE77" s="46">
        <v>9.3000000000000007</v>
      </c>
      <c r="AF77" s="46">
        <v>9.1</v>
      </c>
      <c r="AG77" s="46">
        <v>9.5</v>
      </c>
      <c r="AH77" s="46">
        <v>9.3000000000000007</v>
      </c>
      <c r="AI77" s="46">
        <v>9.4</v>
      </c>
      <c r="AJ77" s="46">
        <v>341.1</v>
      </c>
    </row>
    <row r="78" spans="1:36" x14ac:dyDescent="0.3">
      <c r="A78" t="s">
        <v>254</v>
      </c>
      <c r="B78" s="46">
        <v>7.1999999999999993</v>
      </c>
      <c r="C78" s="46">
        <v>7.3000000000000007</v>
      </c>
      <c r="D78" s="46">
        <v>7.1</v>
      </c>
      <c r="E78" s="46">
        <v>7</v>
      </c>
      <c r="F78" s="46">
        <v>7.8000000000000007</v>
      </c>
      <c r="G78" s="46">
        <v>7.6</v>
      </c>
      <c r="H78" s="46">
        <v>8.5</v>
      </c>
      <c r="I78" s="46">
        <v>6.6</v>
      </c>
      <c r="J78" s="46">
        <v>6.6999999999999993</v>
      </c>
      <c r="K78" s="46">
        <v>6.6999999999999993</v>
      </c>
      <c r="L78" s="46">
        <v>7.6</v>
      </c>
      <c r="M78" s="46">
        <v>7</v>
      </c>
      <c r="N78" s="46">
        <v>7.1999999999999993</v>
      </c>
      <c r="O78" s="46">
        <v>8.1999999999999993</v>
      </c>
      <c r="P78" s="46">
        <v>9</v>
      </c>
      <c r="Q78" s="46">
        <v>7.6</v>
      </c>
      <c r="R78" s="46">
        <v>8.6999999999999993</v>
      </c>
      <c r="S78" s="46">
        <v>8.1999999999999993</v>
      </c>
      <c r="T78" s="46">
        <v>7.3000000000000007</v>
      </c>
      <c r="U78" s="46">
        <v>7.1</v>
      </c>
      <c r="V78" s="46">
        <v>7.8000000000000007</v>
      </c>
      <c r="W78" s="46">
        <v>9.3000000000000007</v>
      </c>
      <c r="X78" s="46">
        <v>6.6999999999999993</v>
      </c>
      <c r="Y78" s="46">
        <v>6.8000000000000007</v>
      </c>
      <c r="Z78" s="46">
        <v>8.1999999999999993</v>
      </c>
      <c r="AA78" s="46">
        <v>7.9</v>
      </c>
      <c r="AB78" s="46">
        <v>8</v>
      </c>
      <c r="AC78" s="46">
        <v>7.6</v>
      </c>
      <c r="AD78" s="46">
        <v>7.1</v>
      </c>
      <c r="AE78" s="46">
        <v>6.6999999999999993</v>
      </c>
      <c r="AF78" s="46">
        <v>6.1999999999999993</v>
      </c>
      <c r="AG78" s="46">
        <v>7.9</v>
      </c>
      <c r="AH78" s="46">
        <v>6.6</v>
      </c>
      <c r="AI78" s="46">
        <v>6.4</v>
      </c>
      <c r="AJ78" s="46">
        <v>253.6</v>
      </c>
    </row>
    <row r="79" spans="1:36" x14ac:dyDescent="0.3">
      <c r="A79" t="s">
        <v>255</v>
      </c>
      <c r="B79" s="46">
        <v>5.6</v>
      </c>
      <c r="C79" s="46">
        <v>5.4</v>
      </c>
      <c r="D79" s="46">
        <v>5.6999999999999993</v>
      </c>
      <c r="E79" s="46">
        <v>5</v>
      </c>
      <c r="F79" s="46">
        <v>5.9</v>
      </c>
      <c r="G79" s="46">
        <v>5.0999999999999996</v>
      </c>
      <c r="H79" s="46">
        <v>5.5</v>
      </c>
      <c r="I79" s="46">
        <v>5</v>
      </c>
      <c r="J79" s="46">
        <v>5.8000000000000007</v>
      </c>
      <c r="K79" s="46">
        <v>5.4</v>
      </c>
      <c r="L79" s="46">
        <v>5.0999999999999996</v>
      </c>
      <c r="M79" s="46">
        <v>5.3000000000000007</v>
      </c>
      <c r="N79" s="46">
        <v>4.8000000000000007</v>
      </c>
      <c r="O79" s="46">
        <v>5.6999999999999993</v>
      </c>
      <c r="P79" s="46">
        <v>8</v>
      </c>
      <c r="Q79" s="46">
        <v>5.6999999999999993</v>
      </c>
      <c r="R79" s="46">
        <v>6.5</v>
      </c>
      <c r="S79" s="46">
        <v>6.3000000000000007</v>
      </c>
      <c r="T79" s="46">
        <v>5.1999999999999993</v>
      </c>
      <c r="U79" s="46">
        <v>5.5</v>
      </c>
      <c r="V79" s="46">
        <v>5.5</v>
      </c>
      <c r="W79" s="46">
        <v>6</v>
      </c>
      <c r="X79" s="46">
        <v>5.0999999999999996</v>
      </c>
      <c r="Y79" s="46">
        <v>5.6</v>
      </c>
      <c r="Z79" s="46">
        <v>7.1</v>
      </c>
      <c r="AA79" s="46">
        <v>5.1999999999999993</v>
      </c>
      <c r="AB79" s="46">
        <v>6.4</v>
      </c>
      <c r="AC79" s="46">
        <v>6.8000000000000007</v>
      </c>
      <c r="AD79" s="46">
        <v>5.4</v>
      </c>
      <c r="AE79" s="46">
        <v>5.0999999999999996</v>
      </c>
      <c r="AF79" s="46">
        <v>4.8000000000000007</v>
      </c>
      <c r="AG79" s="46">
        <v>4.8000000000000007</v>
      </c>
      <c r="AH79" s="46">
        <v>5.1999999999999993</v>
      </c>
      <c r="AI79" s="46">
        <v>4.4000000000000004</v>
      </c>
      <c r="AJ79" s="46">
        <v>189.9</v>
      </c>
    </row>
    <row r="80" spans="1:36" x14ac:dyDescent="0.3">
      <c r="A80" t="s">
        <v>256</v>
      </c>
      <c r="B80" s="46">
        <v>5.3000000000000007</v>
      </c>
      <c r="C80" s="46">
        <v>6</v>
      </c>
      <c r="D80" s="46">
        <v>5.4</v>
      </c>
      <c r="E80" s="46">
        <v>5</v>
      </c>
      <c r="F80" s="46">
        <v>7</v>
      </c>
      <c r="G80" s="46">
        <v>5.5</v>
      </c>
      <c r="H80" s="46">
        <v>5.6</v>
      </c>
      <c r="I80" s="46">
        <v>5.4</v>
      </c>
      <c r="J80" s="46">
        <v>5.6999999999999993</v>
      </c>
      <c r="K80" s="46">
        <v>4.9000000000000004</v>
      </c>
      <c r="L80" s="46">
        <v>4.9000000000000004</v>
      </c>
      <c r="M80" s="46">
        <v>5.3000000000000007</v>
      </c>
      <c r="N80" s="46">
        <v>6.3000000000000007</v>
      </c>
      <c r="O80" s="46">
        <v>5.6</v>
      </c>
      <c r="P80" s="46">
        <v>7.5</v>
      </c>
      <c r="Q80" s="46">
        <v>5.5</v>
      </c>
      <c r="R80" s="46">
        <v>6.1999999999999993</v>
      </c>
      <c r="S80" s="46">
        <v>6.1999999999999993</v>
      </c>
      <c r="T80" s="46">
        <v>5.5</v>
      </c>
      <c r="U80" s="46">
        <v>6.1999999999999993</v>
      </c>
      <c r="V80" s="46">
        <v>5.5</v>
      </c>
      <c r="W80" s="46">
        <v>5.8000000000000007</v>
      </c>
      <c r="X80" s="46">
        <v>5.4</v>
      </c>
      <c r="Y80" s="46">
        <v>5.4</v>
      </c>
      <c r="Z80" s="46">
        <v>6.8000000000000007</v>
      </c>
      <c r="AA80" s="46">
        <v>5.4</v>
      </c>
      <c r="AB80" s="46">
        <v>7.1</v>
      </c>
      <c r="AC80" s="46">
        <v>6.4</v>
      </c>
      <c r="AD80" s="46">
        <v>5.6</v>
      </c>
      <c r="AE80" s="46">
        <v>5.6999999999999993</v>
      </c>
      <c r="AF80" s="46">
        <v>5</v>
      </c>
      <c r="AG80" s="46">
        <v>7.1</v>
      </c>
      <c r="AH80" s="46">
        <v>5.4</v>
      </c>
      <c r="AI80" s="46">
        <v>5</v>
      </c>
      <c r="AJ80" s="46">
        <v>196.6</v>
      </c>
    </row>
    <row r="81" spans="1:36" x14ac:dyDescent="0.3">
      <c r="A81" t="s">
        <v>257</v>
      </c>
      <c r="B81" s="46">
        <v>9.6999999999999993</v>
      </c>
      <c r="C81" s="46">
        <v>10.9</v>
      </c>
      <c r="D81" s="46">
        <v>10.4</v>
      </c>
      <c r="E81" s="46">
        <v>10.5</v>
      </c>
      <c r="F81" s="46">
        <v>11</v>
      </c>
      <c r="G81" s="46">
        <v>11.2</v>
      </c>
      <c r="H81" s="46">
        <v>11.1</v>
      </c>
      <c r="I81" s="46">
        <v>10.1</v>
      </c>
      <c r="J81" s="46">
        <v>9.9</v>
      </c>
      <c r="K81" s="46">
        <v>10.3</v>
      </c>
      <c r="L81" s="46">
        <v>10.6</v>
      </c>
      <c r="M81" s="46">
        <v>10.3</v>
      </c>
      <c r="N81" s="46">
        <v>9.9</v>
      </c>
      <c r="O81" s="46">
        <v>10.7</v>
      </c>
      <c r="P81" s="46">
        <v>10.9</v>
      </c>
      <c r="Q81" s="46">
        <v>10.4</v>
      </c>
      <c r="R81" s="46">
        <v>10</v>
      </c>
      <c r="S81" s="46">
        <v>10.8</v>
      </c>
      <c r="T81" s="46">
        <v>10.6</v>
      </c>
      <c r="U81" s="46">
        <v>9.9</v>
      </c>
      <c r="V81" s="46">
        <v>10.3</v>
      </c>
      <c r="W81" s="46">
        <v>10.7</v>
      </c>
      <c r="X81" s="46">
        <v>10</v>
      </c>
      <c r="Y81" s="46">
        <v>10.6</v>
      </c>
      <c r="Z81" s="46">
        <v>11.2</v>
      </c>
      <c r="AA81" s="46">
        <v>10.7</v>
      </c>
      <c r="AB81" s="46">
        <v>10.4</v>
      </c>
      <c r="AC81" s="46">
        <v>9.3000000000000007</v>
      </c>
      <c r="AD81" s="46">
        <v>10</v>
      </c>
      <c r="AE81" s="46">
        <v>10.5</v>
      </c>
      <c r="AF81" s="46">
        <v>9.1</v>
      </c>
      <c r="AG81" s="46">
        <v>11.1</v>
      </c>
      <c r="AH81" s="46">
        <v>9.6</v>
      </c>
      <c r="AI81" s="46">
        <v>10.1</v>
      </c>
      <c r="AJ81" s="46">
        <v>352.80000000000007</v>
      </c>
    </row>
    <row r="82" spans="1:36" x14ac:dyDescent="0.3">
      <c r="A82" t="s">
        <v>258</v>
      </c>
      <c r="B82" s="46">
        <v>8.8000000000000007</v>
      </c>
      <c r="C82" s="46">
        <v>8.6999999999999993</v>
      </c>
      <c r="D82" s="46">
        <v>8.1</v>
      </c>
      <c r="E82" s="46">
        <v>8.6</v>
      </c>
      <c r="F82" s="46">
        <v>8.6999999999999993</v>
      </c>
      <c r="G82" s="46">
        <v>9.3000000000000007</v>
      </c>
      <c r="H82" s="46">
        <v>10.7</v>
      </c>
      <c r="I82" s="46">
        <v>7.6999999999999993</v>
      </c>
      <c r="J82" s="46">
        <v>8.1</v>
      </c>
      <c r="K82" s="46">
        <v>7.9</v>
      </c>
      <c r="L82" s="46">
        <v>10.199999999999999</v>
      </c>
      <c r="M82" s="46">
        <v>8.1999999999999993</v>
      </c>
      <c r="N82" s="46">
        <v>7.6999999999999993</v>
      </c>
      <c r="O82" s="46">
        <v>10.7</v>
      </c>
      <c r="P82" s="46">
        <v>9.6999999999999993</v>
      </c>
      <c r="Q82" s="46">
        <v>10</v>
      </c>
      <c r="R82" s="46">
        <v>10.1</v>
      </c>
      <c r="S82" s="46">
        <v>9.8000000000000007</v>
      </c>
      <c r="T82" s="46">
        <v>8.8000000000000007</v>
      </c>
      <c r="U82" s="46">
        <v>7.8000000000000007</v>
      </c>
      <c r="V82" s="46">
        <v>9.6999999999999993</v>
      </c>
      <c r="W82" s="46">
        <v>10.8</v>
      </c>
      <c r="X82" s="46">
        <v>7.6</v>
      </c>
      <c r="Y82" s="46">
        <v>8.1999999999999993</v>
      </c>
      <c r="Z82" s="46">
        <v>9.8000000000000007</v>
      </c>
      <c r="AA82" s="46">
        <v>10.199999999999999</v>
      </c>
      <c r="AB82" s="46">
        <v>9.1</v>
      </c>
      <c r="AC82" s="46">
        <v>7.9</v>
      </c>
      <c r="AD82" s="46">
        <v>8.6</v>
      </c>
      <c r="AE82" s="46">
        <v>8.1999999999999993</v>
      </c>
      <c r="AF82" s="46">
        <v>7.4</v>
      </c>
      <c r="AG82" s="46">
        <v>7.9</v>
      </c>
      <c r="AH82" s="46">
        <v>7.5</v>
      </c>
      <c r="AI82" s="46">
        <v>7.4</v>
      </c>
      <c r="AJ82" s="46">
        <v>299.89999999999998</v>
      </c>
    </row>
    <row r="83" spans="1:36" x14ac:dyDescent="0.3">
      <c r="A83" t="s">
        <v>259</v>
      </c>
      <c r="B83" s="46">
        <v>7.1</v>
      </c>
      <c r="C83" s="46">
        <v>7.6999999999999993</v>
      </c>
      <c r="D83" s="46">
        <v>7.3000000000000007</v>
      </c>
      <c r="E83" s="46">
        <v>6.9</v>
      </c>
      <c r="F83" s="46">
        <v>8.4</v>
      </c>
      <c r="G83" s="46">
        <v>8</v>
      </c>
      <c r="H83" s="46">
        <v>10.1</v>
      </c>
      <c r="I83" s="46">
        <v>6.6</v>
      </c>
      <c r="J83" s="46">
        <v>6.6</v>
      </c>
      <c r="K83" s="46">
        <v>6.9</v>
      </c>
      <c r="L83" s="46">
        <v>7.9</v>
      </c>
      <c r="M83" s="46">
        <v>7.1999999999999993</v>
      </c>
      <c r="N83" s="46">
        <v>7.3000000000000007</v>
      </c>
      <c r="O83" s="46">
        <v>9.1</v>
      </c>
      <c r="P83" s="46">
        <v>9.3000000000000007</v>
      </c>
      <c r="Q83" s="46">
        <v>7.6999999999999993</v>
      </c>
      <c r="R83" s="46">
        <v>9.6999999999999993</v>
      </c>
      <c r="S83" s="46">
        <v>8.8000000000000007</v>
      </c>
      <c r="T83" s="46">
        <v>7.3000000000000007</v>
      </c>
      <c r="U83" s="46">
        <v>6.8000000000000007</v>
      </c>
      <c r="V83" s="46">
        <v>8</v>
      </c>
      <c r="W83" s="46">
        <v>10.1</v>
      </c>
      <c r="X83" s="46">
        <v>7</v>
      </c>
      <c r="Y83" s="46">
        <v>7.4</v>
      </c>
      <c r="Z83" s="46">
        <v>8.6</v>
      </c>
      <c r="AA83" s="46">
        <v>8.1999999999999993</v>
      </c>
      <c r="AB83" s="46">
        <v>8.8000000000000007</v>
      </c>
      <c r="AC83" s="46">
        <v>7.9</v>
      </c>
      <c r="AD83" s="46">
        <v>6.8000000000000007</v>
      </c>
      <c r="AE83" s="46">
        <v>7.6999999999999993</v>
      </c>
      <c r="AF83" s="46">
        <v>6.3000000000000007</v>
      </c>
      <c r="AG83" s="46">
        <v>8.1999999999999993</v>
      </c>
      <c r="AH83" s="46">
        <v>7.1999999999999993</v>
      </c>
      <c r="AI83" s="46">
        <v>7.4</v>
      </c>
      <c r="AJ83" s="46">
        <v>266.3</v>
      </c>
    </row>
    <row r="84" spans="1:36" x14ac:dyDescent="0.3">
      <c r="A84" t="s">
        <v>260</v>
      </c>
      <c r="B84" s="46">
        <v>6.6999999999999993</v>
      </c>
      <c r="C84" s="46">
        <v>6.8000000000000007</v>
      </c>
      <c r="D84" s="46">
        <v>6.6</v>
      </c>
      <c r="E84" s="46">
        <v>6.5</v>
      </c>
      <c r="F84" s="46">
        <v>7.5</v>
      </c>
      <c r="G84" s="46">
        <v>6.8000000000000007</v>
      </c>
      <c r="H84" s="46">
        <v>7.5</v>
      </c>
      <c r="I84" s="46">
        <v>6.1999999999999993</v>
      </c>
      <c r="J84" s="46">
        <v>6.1999999999999993</v>
      </c>
      <c r="K84" s="46">
        <v>6.4</v>
      </c>
      <c r="L84" s="46">
        <v>7</v>
      </c>
      <c r="M84" s="46">
        <v>6.6999999999999993</v>
      </c>
      <c r="N84" s="46">
        <v>6.3000000000000007</v>
      </c>
      <c r="O84" s="46">
        <v>7.6</v>
      </c>
      <c r="P84" s="46">
        <v>7.6999999999999993</v>
      </c>
      <c r="Q84" s="46">
        <v>7.5</v>
      </c>
      <c r="R84" s="46">
        <v>7.6999999999999993</v>
      </c>
      <c r="S84" s="46">
        <v>7.1999999999999993</v>
      </c>
      <c r="T84" s="46">
        <v>6.5</v>
      </c>
      <c r="U84" s="46">
        <v>5.6999999999999993</v>
      </c>
      <c r="V84" s="46">
        <v>6.8000000000000007</v>
      </c>
      <c r="W84" s="46">
        <v>7.5</v>
      </c>
      <c r="X84" s="46">
        <v>6.4</v>
      </c>
      <c r="Y84" s="46">
        <v>6.3000000000000007</v>
      </c>
      <c r="Z84" s="46">
        <v>7.6999999999999993</v>
      </c>
      <c r="AA84" s="46">
        <v>7.6</v>
      </c>
      <c r="AB84" s="46">
        <v>7.5</v>
      </c>
      <c r="AC84" s="46">
        <v>7.3000000000000007</v>
      </c>
      <c r="AD84" s="46">
        <v>6.4</v>
      </c>
      <c r="AE84" s="46">
        <v>6.6999999999999993</v>
      </c>
      <c r="AF84" s="46">
        <v>6.3000000000000007</v>
      </c>
      <c r="AG84" s="46">
        <v>6.8000000000000007</v>
      </c>
      <c r="AH84" s="46">
        <v>6.5</v>
      </c>
      <c r="AI84" s="46">
        <v>6.5</v>
      </c>
      <c r="AJ84" s="46">
        <v>233.40000000000006</v>
      </c>
    </row>
    <row r="85" spans="1:36" x14ac:dyDescent="0.3">
      <c r="A85" t="s">
        <v>261</v>
      </c>
      <c r="B85" s="46">
        <v>6.4</v>
      </c>
      <c r="C85" s="46">
        <v>6.9</v>
      </c>
      <c r="D85" s="46">
        <v>6.3000000000000007</v>
      </c>
      <c r="E85" s="46">
        <v>6</v>
      </c>
      <c r="F85" s="46">
        <v>8</v>
      </c>
      <c r="G85" s="46">
        <v>6.5</v>
      </c>
      <c r="H85" s="46">
        <v>6.9</v>
      </c>
      <c r="I85" s="46">
        <v>6.1999999999999993</v>
      </c>
      <c r="J85" s="46">
        <v>6.3000000000000007</v>
      </c>
      <c r="K85" s="46">
        <v>6.1</v>
      </c>
      <c r="L85" s="46">
        <v>6.6</v>
      </c>
      <c r="M85" s="46">
        <v>6.4</v>
      </c>
      <c r="N85" s="46">
        <v>6.9</v>
      </c>
      <c r="O85" s="46">
        <v>6.4</v>
      </c>
      <c r="P85" s="46">
        <v>8</v>
      </c>
      <c r="Q85" s="46">
        <v>6.3000000000000007</v>
      </c>
      <c r="R85" s="46">
        <v>7.6</v>
      </c>
      <c r="S85" s="46">
        <v>7.6</v>
      </c>
      <c r="T85" s="46">
        <v>6.5</v>
      </c>
      <c r="U85" s="46">
        <v>5.1999999999999993</v>
      </c>
      <c r="V85" s="46">
        <v>6.4</v>
      </c>
      <c r="W85" s="46">
        <v>6.6999999999999993</v>
      </c>
      <c r="X85" s="46">
        <v>6.1999999999999993</v>
      </c>
      <c r="Y85" s="46">
        <v>6.8000000000000007</v>
      </c>
      <c r="Z85" s="46">
        <v>7.8000000000000007</v>
      </c>
      <c r="AA85" s="46">
        <v>6.1999999999999993</v>
      </c>
      <c r="AB85" s="46">
        <v>8.1</v>
      </c>
      <c r="AC85" s="46">
        <v>6.6999999999999993</v>
      </c>
      <c r="AD85" s="46">
        <v>6.4</v>
      </c>
      <c r="AE85" s="46">
        <v>7.3000000000000007</v>
      </c>
      <c r="AF85" s="46">
        <v>6.4</v>
      </c>
      <c r="AG85" s="46">
        <v>7.4</v>
      </c>
      <c r="AH85" s="46">
        <v>6.9</v>
      </c>
      <c r="AI85" s="46">
        <v>7.1</v>
      </c>
      <c r="AJ85" s="46">
        <v>229.5</v>
      </c>
    </row>
    <row r="86" spans="1:36" x14ac:dyDescent="0.3">
      <c r="A86" t="s">
        <v>262</v>
      </c>
      <c r="B86" s="46">
        <v>7.6999999999999993</v>
      </c>
      <c r="C86" s="46">
        <v>9.5</v>
      </c>
      <c r="D86" s="46">
        <v>8.6</v>
      </c>
      <c r="E86" s="46">
        <v>8.5</v>
      </c>
      <c r="F86" s="46">
        <v>9.9</v>
      </c>
      <c r="G86" s="46">
        <v>8.6</v>
      </c>
      <c r="H86" s="46">
        <v>9.6999999999999993</v>
      </c>
      <c r="I86" s="46">
        <v>7.8000000000000007</v>
      </c>
      <c r="J86" s="46">
        <v>7.8000000000000007</v>
      </c>
      <c r="K86" s="46">
        <v>8.4</v>
      </c>
      <c r="L86" s="46">
        <v>8.8000000000000007</v>
      </c>
      <c r="M86" s="46">
        <v>8.5</v>
      </c>
      <c r="N86" s="46">
        <v>8.6999999999999993</v>
      </c>
      <c r="O86" s="46">
        <v>9.3000000000000007</v>
      </c>
      <c r="P86" s="46">
        <v>10.199999999999999</v>
      </c>
      <c r="Q86" s="46">
        <v>8.5</v>
      </c>
      <c r="R86" s="46">
        <v>10</v>
      </c>
      <c r="S86" s="46">
        <v>10.199999999999999</v>
      </c>
      <c r="T86" s="46">
        <v>8.9</v>
      </c>
      <c r="U86" s="46">
        <v>7.9</v>
      </c>
      <c r="V86" s="46">
        <v>9.3000000000000007</v>
      </c>
      <c r="W86" s="46">
        <v>9.3000000000000007</v>
      </c>
      <c r="X86" s="46">
        <v>8.4</v>
      </c>
      <c r="Y86" s="46">
        <v>8.9</v>
      </c>
      <c r="Z86" s="46">
        <v>9.8000000000000007</v>
      </c>
      <c r="AA86" s="46">
        <v>8.5</v>
      </c>
      <c r="AB86" s="46">
        <v>10.199999999999999</v>
      </c>
      <c r="AC86" s="46">
        <v>8.4</v>
      </c>
      <c r="AD86" s="46">
        <v>8.1</v>
      </c>
      <c r="AE86" s="46">
        <v>8.6999999999999993</v>
      </c>
      <c r="AF86" s="46">
        <v>7.3000000000000007</v>
      </c>
      <c r="AG86" s="46">
        <v>9.4</v>
      </c>
      <c r="AH86" s="46">
        <v>8.1999999999999993</v>
      </c>
      <c r="AI86" s="46">
        <v>8</v>
      </c>
      <c r="AJ86" s="46">
        <v>300</v>
      </c>
    </row>
    <row r="87" spans="1:36" x14ac:dyDescent="0.3">
      <c r="A87" t="s">
        <v>263</v>
      </c>
      <c r="B87" s="46">
        <v>7.6999999999999993</v>
      </c>
      <c r="C87" s="46">
        <v>8.9</v>
      </c>
      <c r="D87" s="46">
        <v>8.6999999999999993</v>
      </c>
      <c r="E87" s="46">
        <v>8.6</v>
      </c>
      <c r="F87" s="46">
        <v>9.1</v>
      </c>
      <c r="G87" s="46">
        <v>8.8000000000000007</v>
      </c>
      <c r="H87" s="46">
        <v>9.4</v>
      </c>
      <c r="I87" s="46">
        <v>8.1</v>
      </c>
      <c r="J87" s="46">
        <v>7.5</v>
      </c>
      <c r="K87" s="46">
        <v>8.5</v>
      </c>
      <c r="L87" s="46">
        <v>8.5</v>
      </c>
      <c r="M87" s="46">
        <v>8.6999999999999993</v>
      </c>
      <c r="N87" s="46">
        <v>8.9</v>
      </c>
      <c r="O87" s="46">
        <v>9</v>
      </c>
      <c r="P87" s="46">
        <v>9.8000000000000007</v>
      </c>
      <c r="Q87" s="46">
        <v>8.4</v>
      </c>
      <c r="R87" s="46">
        <v>9</v>
      </c>
      <c r="S87" s="46">
        <v>9.5</v>
      </c>
      <c r="T87" s="46">
        <v>8.6999999999999993</v>
      </c>
      <c r="U87" s="46">
        <v>7.5</v>
      </c>
      <c r="V87" s="46">
        <v>8.8000000000000007</v>
      </c>
      <c r="W87" s="46">
        <v>9</v>
      </c>
      <c r="X87" s="46">
        <v>8.8000000000000007</v>
      </c>
      <c r="Y87" s="46">
        <v>8.5</v>
      </c>
      <c r="Z87" s="46">
        <v>9.1999999999999993</v>
      </c>
      <c r="AA87" s="46">
        <v>8.5</v>
      </c>
      <c r="AB87" s="46">
        <v>9.1999999999999993</v>
      </c>
      <c r="AC87" s="46">
        <v>8.6999999999999993</v>
      </c>
      <c r="AD87" s="46">
        <v>8.4</v>
      </c>
      <c r="AE87" s="46">
        <v>8.8000000000000007</v>
      </c>
      <c r="AF87" s="46">
        <v>8.1999999999999993</v>
      </c>
      <c r="AG87" s="46">
        <v>8.8000000000000007</v>
      </c>
      <c r="AH87" s="46">
        <v>8.6999999999999993</v>
      </c>
      <c r="AI87" s="46">
        <v>8.6999999999999993</v>
      </c>
      <c r="AJ87" s="46">
        <v>295.59999999999997</v>
      </c>
    </row>
    <row r="88" spans="1:36" x14ac:dyDescent="0.3">
      <c r="A88" t="s">
        <v>264</v>
      </c>
      <c r="B88" s="46">
        <v>12</v>
      </c>
      <c r="C88" s="46">
        <v>11.9</v>
      </c>
      <c r="D88" s="46">
        <v>11.4</v>
      </c>
      <c r="E88" s="46">
        <v>11.1</v>
      </c>
      <c r="F88" s="46">
        <v>10.9</v>
      </c>
      <c r="G88" s="46">
        <v>12.3</v>
      </c>
      <c r="H88" s="46">
        <v>13</v>
      </c>
      <c r="I88" s="46">
        <v>12.4</v>
      </c>
      <c r="J88" s="46">
        <v>12.3</v>
      </c>
      <c r="K88" s="46">
        <v>12.6</v>
      </c>
      <c r="L88" s="46">
        <v>12.4</v>
      </c>
      <c r="M88" s="46">
        <v>11.7</v>
      </c>
      <c r="N88" s="46">
        <v>10</v>
      </c>
      <c r="O88" s="46">
        <v>12.8</v>
      </c>
      <c r="P88" s="46">
        <v>11.1</v>
      </c>
      <c r="Q88" s="46">
        <v>11.8</v>
      </c>
      <c r="R88" s="46">
        <v>11.2</v>
      </c>
      <c r="S88" s="46">
        <v>11.7</v>
      </c>
      <c r="T88" s="46">
        <v>12.1</v>
      </c>
      <c r="U88" s="46">
        <v>12.3</v>
      </c>
      <c r="V88" s="46">
        <v>11.9</v>
      </c>
      <c r="W88" s="46">
        <v>12.3</v>
      </c>
      <c r="X88" s="46">
        <v>11</v>
      </c>
      <c r="Y88" s="46">
        <v>11.3</v>
      </c>
      <c r="Z88" s="46">
        <v>11.5</v>
      </c>
      <c r="AA88" s="46">
        <v>12</v>
      </c>
      <c r="AB88" s="46">
        <v>10.5</v>
      </c>
      <c r="AC88" s="46">
        <v>10.199999999999999</v>
      </c>
      <c r="AD88" s="46">
        <v>12.4</v>
      </c>
      <c r="AE88" s="46">
        <v>10.5</v>
      </c>
      <c r="AF88" s="46">
        <v>11.3</v>
      </c>
      <c r="AG88" s="46">
        <v>10.4</v>
      </c>
      <c r="AH88" s="46">
        <v>11.1</v>
      </c>
      <c r="AI88" s="46">
        <v>11.4</v>
      </c>
      <c r="AJ88" s="46">
        <v>394.79999999999995</v>
      </c>
    </row>
    <row r="89" spans="1:36" x14ac:dyDescent="0.3">
      <c r="A89" t="s">
        <v>265</v>
      </c>
      <c r="B89" s="46">
        <v>11.5</v>
      </c>
      <c r="C89" s="46">
        <v>11.1</v>
      </c>
      <c r="D89" s="46">
        <v>11.6</v>
      </c>
      <c r="E89" s="46">
        <v>11.6</v>
      </c>
      <c r="F89" s="46">
        <v>10.6</v>
      </c>
      <c r="G89" s="46">
        <v>12.5</v>
      </c>
      <c r="H89" s="46">
        <v>11.9</v>
      </c>
      <c r="I89" s="46">
        <v>11.5</v>
      </c>
      <c r="J89" s="46">
        <v>11.4</v>
      </c>
      <c r="K89" s="46">
        <v>11.3</v>
      </c>
      <c r="L89" s="46">
        <v>11.8</v>
      </c>
      <c r="M89" s="46">
        <v>11.6</v>
      </c>
      <c r="N89" s="46">
        <v>10.4</v>
      </c>
      <c r="O89" s="46">
        <v>11.8</v>
      </c>
      <c r="P89" s="46">
        <v>10.8</v>
      </c>
      <c r="Q89" s="46">
        <v>12</v>
      </c>
      <c r="R89" s="46">
        <v>10.9</v>
      </c>
      <c r="S89" s="46">
        <v>11.2</v>
      </c>
      <c r="T89" s="46">
        <v>11.1</v>
      </c>
      <c r="U89" s="46">
        <v>12.4</v>
      </c>
      <c r="V89" s="46">
        <v>11.2</v>
      </c>
      <c r="W89" s="46">
        <v>11.8</v>
      </c>
      <c r="X89" s="46">
        <v>10.9</v>
      </c>
      <c r="Y89" s="46">
        <v>11.2</v>
      </c>
      <c r="Z89" s="46">
        <v>11</v>
      </c>
      <c r="AA89" s="46">
        <v>12.2</v>
      </c>
      <c r="AB89" s="46">
        <v>10.7</v>
      </c>
      <c r="AC89" s="46">
        <v>10.3</v>
      </c>
      <c r="AD89" s="46">
        <v>11.7</v>
      </c>
      <c r="AE89" s="46">
        <v>10.7</v>
      </c>
      <c r="AF89" s="46">
        <v>11.1</v>
      </c>
      <c r="AG89" s="46">
        <v>10.8</v>
      </c>
      <c r="AH89" s="46">
        <v>10.9</v>
      </c>
      <c r="AI89" s="46">
        <v>11</v>
      </c>
      <c r="AJ89" s="46">
        <v>384.5</v>
      </c>
    </row>
    <row r="90" spans="1:36" x14ac:dyDescent="0.3">
      <c r="A90" t="s">
        <v>266</v>
      </c>
      <c r="B90" s="46">
        <v>10.6</v>
      </c>
      <c r="C90" s="46">
        <v>10.5</v>
      </c>
      <c r="D90" s="46">
        <v>10.8</v>
      </c>
      <c r="E90" s="46">
        <v>10.7</v>
      </c>
      <c r="F90" s="46">
        <v>9.9</v>
      </c>
      <c r="G90" s="46">
        <v>11.6</v>
      </c>
      <c r="H90" s="46">
        <v>11.5</v>
      </c>
      <c r="I90" s="46">
        <v>10.6</v>
      </c>
      <c r="J90" s="46">
        <v>11.3</v>
      </c>
      <c r="K90" s="46">
        <v>11.1</v>
      </c>
      <c r="L90" s="46">
        <v>11.6</v>
      </c>
      <c r="M90" s="46">
        <v>11.1</v>
      </c>
      <c r="N90" s="46">
        <v>9.1999999999999993</v>
      </c>
      <c r="O90" s="46">
        <v>11.5</v>
      </c>
      <c r="P90" s="46">
        <v>10.7</v>
      </c>
      <c r="Q90" s="46">
        <v>11.5</v>
      </c>
      <c r="R90" s="46">
        <v>10.8</v>
      </c>
      <c r="S90" s="46">
        <v>11</v>
      </c>
      <c r="T90" s="46">
        <v>10.4</v>
      </c>
      <c r="U90" s="46">
        <v>11.1</v>
      </c>
      <c r="V90" s="46">
        <v>10.6</v>
      </c>
      <c r="W90" s="46">
        <v>11.7</v>
      </c>
      <c r="X90" s="46">
        <v>10.4</v>
      </c>
      <c r="Y90" s="46">
        <v>10.6</v>
      </c>
      <c r="Z90" s="46">
        <v>10.8</v>
      </c>
      <c r="AA90" s="46">
        <v>11.1</v>
      </c>
      <c r="AB90" s="46">
        <v>9.9</v>
      </c>
      <c r="AC90" s="46">
        <v>9.6999999999999993</v>
      </c>
      <c r="AD90" s="46">
        <v>11.9</v>
      </c>
      <c r="AE90" s="46">
        <v>10.6</v>
      </c>
      <c r="AF90" s="46">
        <v>10.199999999999999</v>
      </c>
      <c r="AG90" s="46">
        <v>9.6999999999999993</v>
      </c>
      <c r="AH90" s="46">
        <v>10.4</v>
      </c>
      <c r="AI90" s="46">
        <v>11.1</v>
      </c>
      <c r="AJ90" s="46">
        <v>366.19999999999993</v>
      </c>
    </row>
    <row r="91" spans="1:36" x14ac:dyDescent="0.3">
      <c r="A91" t="s">
        <v>267</v>
      </c>
      <c r="B91" s="46">
        <v>8.3000000000000007</v>
      </c>
      <c r="C91" s="46">
        <v>9.3000000000000007</v>
      </c>
      <c r="D91" s="46">
        <v>9.3000000000000007</v>
      </c>
      <c r="E91" s="46">
        <v>9.3000000000000007</v>
      </c>
      <c r="F91" s="46">
        <v>9</v>
      </c>
      <c r="G91" s="46">
        <v>9.5</v>
      </c>
      <c r="H91" s="46">
        <v>10.3</v>
      </c>
      <c r="I91" s="46">
        <v>7.8000000000000007</v>
      </c>
      <c r="J91" s="46">
        <v>8.5</v>
      </c>
      <c r="K91" s="46">
        <v>8.4</v>
      </c>
      <c r="L91" s="46">
        <v>9.8000000000000007</v>
      </c>
      <c r="M91" s="46">
        <v>9.4</v>
      </c>
      <c r="N91" s="46">
        <v>8.4</v>
      </c>
      <c r="O91" s="46">
        <v>10.4</v>
      </c>
      <c r="P91" s="46">
        <v>9.6999999999999993</v>
      </c>
      <c r="Q91" s="46">
        <v>9.5</v>
      </c>
      <c r="R91" s="46">
        <v>9.6999999999999993</v>
      </c>
      <c r="S91" s="46">
        <v>9.5</v>
      </c>
      <c r="T91" s="46">
        <v>9.1</v>
      </c>
      <c r="U91" s="46">
        <v>7.6999999999999993</v>
      </c>
      <c r="V91" s="46">
        <v>9.9</v>
      </c>
      <c r="W91" s="46">
        <v>10.3</v>
      </c>
      <c r="X91" s="46">
        <v>9.1</v>
      </c>
      <c r="Y91" s="46">
        <v>9.4</v>
      </c>
      <c r="Z91" s="46">
        <v>10.6</v>
      </c>
      <c r="AA91" s="46">
        <v>9.4</v>
      </c>
      <c r="AB91" s="46">
        <v>9.6</v>
      </c>
      <c r="AC91" s="46">
        <v>8.3000000000000007</v>
      </c>
      <c r="AD91" s="46">
        <v>9.1999999999999993</v>
      </c>
      <c r="AE91" s="46">
        <v>9.6</v>
      </c>
      <c r="AF91" s="46">
        <v>8.1999999999999993</v>
      </c>
      <c r="AG91" s="46">
        <v>9.1</v>
      </c>
      <c r="AH91" s="46">
        <v>8.6999999999999993</v>
      </c>
      <c r="AI91" s="46">
        <v>8.8000000000000007</v>
      </c>
      <c r="AJ91" s="46">
        <v>313.10000000000002</v>
      </c>
    </row>
    <row r="92" spans="1:36" x14ac:dyDescent="0.3">
      <c r="A92" t="s">
        <v>268</v>
      </c>
      <c r="B92" s="46">
        <v>8.9</v>
      </c>
      <c r="C92" s="46">
        <v>8.3000000000000007</v>
      </c>
      <c r="D92" s="46">
        <v>8.3000000000000007</v>
      </c>
      <c r="E92" s="46">
        <v>8.4</v>
      </c>
      <c r="F92" s="46">
        <v>8.4</v>
      </c>
      <c r="G92" s="46">
        <v>9.6</v>
      </c>
      <c r="H92" s="46">
        <v>9.1</v>
      </c>
      <c r="I92" s="46">
        <v>8.3000000000000007</v>
      </c>
      <c r="J92" s="46">
        <v>9.1</v>
      </c>
      <c r="K92" s="46">
        <v>8.1999999999999993</v>
      </c>
      <c r="L92" s="46">
        <v>9.1</v>
      </c>
      <c r="M92" s="46">
        <v>8.5</v>
      </c>
      <c r="N92" s="46">
        <v>8.4</v>
      </c>
      <c r="O92" s="46">
        <v>9.6999999999999993</v>
      </c>
      <c r="P92" s="46">
        <v>9.1</v>
      </c>
      <c r="Q92" s="46">
        <v>9.1</v>
      </c>
      <c r="R92" s="46">
        <v>9.1999999999999993</v>
      </c>
      <c r="S92" s="46">
        <v>9</v>
      </c>
      <c r="T92" s="46">
        <v>8.9</v>
      </c>
      <c r="U92" s="46">
        <v>9.3000000000000007</v>
      </c>
      <c r="V92" s="46">
        <v>9.1999999999999993</v>
      </c>
      <c r="W92" s="46">
        <v>8.8000000000000007</v>
      </c>
      <c r="X92" s="46">
        <v>8.1</v>
      </c>
      <c r="Y92" s="46">
        <v>8.1999999999999993</v>
      </c>
      <c r="Z92" s="46">
        <v>9.3000000000000007</v>
      </c>
      <c r="AA92" s="46">
        <v>9</v>
      </c>
      <c r="AB92" s="46">
        <v>8.6999999999999993</v>
      </c>
      <c r="AC92" s="46">
        <v>9</v>
      </c>
      <c r="AD92" s="46">
        <v>9.1999999999999993</v>
      </c>
      <c r="AE92" s="46">
        <v>8.1999999999999993</v>
      </c>
      <c r="AF92" s="46">
        <v>8.8000000000000007</v>
      </c>
      <c r="AG92" s="46">
        <v>7.8000000000000007</v>
      </c>
      <c r="AH92" s="46">
        <v>8.8000000000000007</v>
      </c>
      <c r="AI92" s="46">
        <v>8.5</v>
      </c>
      <c r="AJ92" s="46">
        <v>298.5</v>
      </c>
    </row>
    <row r="93" spans="1:36" x14ac:dyDescent="0.3">
      <c r="A93" t="s">
        <v>269</v>
      </c>
      <c r="B93" s="46">
        <v>8.9</v>
      </c>
      <c r="C93" s="46">
        <v>9</v>
      </c>
      <c r="D93" s="46">
        <v>9.1</v>
      </c>
      <c r="E93" s="46">
        <v>8.9</v>
      </c>
      <c r="F93" s="46">
        <v>9</v>
      </c>
      <c r="G93" s="46">
        <v>9.6</v>
      </c>
      <c r="H93" s="46">
        <v>9.9</v>
      </c>
      <c r="I93" s="46">
        <v>8.6999999999999993</v>
      </c>
      <c r="J93" s="46">
        <v>9.1</v>
      </c>
      <c r="K93" s="46">
        <v>8.6</v>
      </c>
      <c r="L93" s="46">
        <v>9.6</v>
      </c>
      <c r="M93" s="46">
        <v>9.1</v>
      </c>
      <c r="N93" s="46">
        <v>8.4</v>
      </c>
      <c r="O93" s="46">
        <v>10</v>
      </c>
      <c r="P93" s="46">
        <v>9.5</v>
      </c>
      <c r="Q93" s="46">
        <v>9.6999999999999993</v>
      </c>
      <c r="R93" s="46">
        <v>9.6</v>
      </c>
      <c r="S93" s="46">
        <v>9.8000000000000007</v>
      </c>
      <c r="T93" s="46">
        <v>9.3000000000000007</v>
      </c>
      <c r="U93" s="46">
        <v>9.1999999999999993</v>
      </c>
      <c r="V93" s="46">
        <v>9.6</v>
      </c>
      <c r="W93" s="46">
        <v>9.6999999999999993</v>
      </c>
      <c r="X93" s="46">
        <v>8.5</v>
      </c>
      <c r="Y93" s="46">
        <v>9</v>
      </c>
      <c r="Z93" s="46">
        <v>9.6999999999999993</v>
      </c>
      <c r="AA93" s="46">
        <v>9.6</v>
      </c>
      <c r="AB93" s="46">
        <v>9</v>
      </c>
      <c r="AC93" s="46">
        <v>8.4</v>
      </c>
      <c r="AD93" s="46">
        <v>9.1999999999999993</v>
      </c>
      <c r="AE93" s="46">
        <v>8.9</v>
      </c>
      <c r="AF93" s="46">
        <v>8.4</v>
      </c>
      <c r="AG93" s="46">
        <v>8.6999999999999993</v>
      </c>
      <c r="AH93" s="46">
        <v>8.4</v>
      </c>
      <c r="AI93" s="46">
        <v>8.3000000000000007</v>
      </c>
      <c r="AJ93" s="46">
        <v>310.39999999999986</v>
      </c>
    </row>
    <row r="94" spans="1:36" x14ac:dyDescent="0.3">
      <c r="A94" t="s">
        <v>270</v>
      </c>
      <c r="B94" s="46">
        <v>6.6999999999999993</v>
      </c>
      <c r="C94" s="46">
        <v>7.3000000000000007</v>
      </c>
      <c r="D94" s="46">
        <v>7.3000000000000007</v>
      </c>
      <c r="E94" s="46">
        <v>7.1</v>
      </c>
      <c r="F94" s="46">
        <v>7.1999999999999993</v>
      </c>
      <c r="G94" s="46">
        <v>7.3000000000000007</v>
      </c>
      <c r="H94" s="46">
        <v>7.8000000000000007</v>
      </c>
      <c r="I94" s="46">
        <v>6.6999999999999993</v>
      </c>
      <c r="J94" s="46">
        <v>7</v>
      </c>
      <c r="K94" s="46">
        <v>7</v>
      </c>
      <c r="L94" s="46">
        <v>7.1999999999999993</v>
      </c>
      <c r="M94" s="46">
        <v>7.3000000000000007</v>
      </c>
      <c r="N94" s="46">
        <v>6.5</v>
      </c>
      <c r="O94" s="46">
        <v>8.1</v>
      </c>
      <c r="P94" s="46">
        <v>7.8000000000000007</v>
      </c>
      <c r="Q94" s="46">
        <v>7.1</v>
      </c>
      <c r="R94" s="46">
        <v>7.8000000000000007</v>
      </c>
      <c r="S94" s="46">
        <v>7.5</v>
      </c>
      <c r="T94" s="46">
        <v>7.4</v>
      </c>
      <c r="U94" s="46">
        <v>7.4</v>
      </c>
      <c r="V94" s="46">
        <v>7.5</v>
      </c>
      <c r="W94" s="46">
        <v>8.3000000000000007</v>
      </c>
      <c r="X94" s="46">
        <v>6.8000000000000007</v>
      </c>
      <c r="Y94" s="46">
        <v>7.3000000000000007</v>
      </c>
      <c r="Z94" s="46">
        <v>8.1</v>
      </c>
      <c r="AA94" s="46">
        <v>7.1999999999999993</v>
      </c>
      <c r="AB94" s="46">
        <v>7.1999999999999993</v>
      </c>
      <c r="AC94" s="46">
        <v>7.3000000000000007</v>
      </c>
      <c r="AD94" s="46">
        <v>7.1</v>
      </c>
      <c r="AE94" s="46">
        <v>7</v>
      </c>
      <c r="AF94" s="46">
        <v>7</v>
      </c>
      <c r="AG94" s="46">
        <v>6.4</v>
      </c>
      <c r="AH94" s="46">
        <v>6.9</v>
      </c>
      <c r="AI94" s="46">
        <v>6.6999999999999993</v>
      </c>
      <c r="AJ94" s="46">
        <v>246.3</v>
      </c>
    </row>
    <row r="95" spans="1:36" x14ac:dyDescent="0.3">
      <c r="A95" t="s">
        <v>271</v>
      </c>
      <c r="B95" s="46">
        <v>7.1</v>
      </c>
      <c r="C95" s="46">
        <v>9.9</v>
      </c>
      <c r="D95" s="46">
        <v>9.6</v>
      </c>
      <c r="E95" s="46">
        <v>9.4</v>
      </c>
      <c r="F95" s="46">
        <v>9.8000000000000007</v>
      </c>
      <c r="G95" s="46">
        <v>8.6999999999999993</v>
      </c>
      <c r="H95" s="46">
        <v>7.1999999999999993</v>
      </c>
      <c r="I95" s="46">
        <v>8.1</v>
      </c>
      <c r="J95" s="46">
        <v>7.6999999999999993</v>
      </c>
      <c r="K95" s="46">
        <v>8.8000000000000007</v>
      </c>
      <c r="L95" s="46">
        <v>7.9</v>
      </c>
      <c r="M95" s="46">
        <v>8.8000000000000007</v>
      </c>
      <c r="N95" s="46">
        <v>9.6</v>
      </c>
      <c r="O95" s="46">
        <v>7.5</v>
      </c>
      <c r="P95" s="46">
        <v>9.6</v>
      </c>
      <c r="Q95" s="46">
        <v>7.4</v>
      </c>
      <c r="R95" s="46">
        <v>8.8000000000000007</v>
      </c>
      <c r="S95" s="46">
        <v>8.9</v>
      </c>
      <c r="T95" s="46">
        <v>9.3000000000000007</v>
      </c>
      <c r="U95" s="46">
        <v>7.9</v>
      </c>
      <c r="V95" s="46">
        <v>8.5</v>
      </c>
      <c r="W95" s="46">
        <v>6.5</v>
      </c>
      <c r="X95" s="46">
        <v>9.6</v>
      </c>
      <c r="Y95" s="46">
        <v>9.6</v>
      </c>
      <c r="Z95" s="46">
        <v>10</v>
      </c>
      <c r="AA95" s="46">
        <v>7</v>
      </c>
      <c r="AB95" s="46">
        <v>9.1999999999999993</v>
      </c>
      <c r="AC95" s="46">
        <v>8.6999999999999993</v>
      </c>
      <c r="AD95" s="46">
        <v>8.1</v>
      </c>
      <c r="AE95" s="46">
        <v>10</v>
      </c>
      <c r="AF95" s="46">
        <v>9.3000000000000007</v>
      </c>
      <c r="AG95" s="46">
        <v>9.8000000000000007</v>
      </c>
      <c r="AH95" s="46">
        <v>9.4</v>
      </c>
      <c r="AI95" s="46">
        <v>10.199999999999999</v>
      </c>
      <c r="AJ95" s="46">
        <v>297.89999999999998</v>
      </c>
    </row>
    <row r="96" spans="1:36" x14ac:dyDescent="0.3">
      <c r="A96" t="s">
        <v>272</v>
      </c>
      <c r="B96" s="46">
        <v>6.3000000000000007</v>
      </c>
      <c r="C96" s="46">
        <v>8.8000000000000007</v>
      </c>
      <c r="D96" s="46">
        <v>7.4</v>
      </c>
      <c r="E96" s="46">
        <v>7.5</v>
      </c>
      <c r="F96" s="46">
        <v>8.5</v>
      </c>
      <c r="G96" s="46">
        <v>6.9</v>
      </c>
      <c r="H96" s="46">
        <v>8.1</v>
      </c>
      <c r="I96" s="46">
        <v>6.9</v>
      </c>
      <c r="J96" s="46">
        <v>7</v>
      </c>
      <c r="K96" s="46">
        <v>7.1999999999999993</v>
      </c>
      <c r="L96" s="46">
        <v>7.8000000000000007</v>
      </c>
      <c r="M96" s="46">
        <v>7.1</v>
      </c>
      <c r="N96" s="46">
        <v>7.9</v>
      </c>
      <c r="O96" s="46">
        <v>8.1</v>
      </c>
      <c r="P96" s="46">
        <v>9.4</v>
      </c>
      <c r="Q96" s="46">
        <v>7</v>
      </c>
      <c r="R96" s="46">
        <v>9.1</v>
      </c>
      <c r="S96" s="46">
        <v>8.6999999999999993</v>
      </c>
      <c r="T96" s="46">
        <v>8.1999999999999993</v>
      </c>
      <c r="U96" s="46">
        <v>6.6</v>
      </c>
      <c r="V96" s="46">
        <v>8.1</v>
      </c>
      <c r="W96" s="46">
        <v>7.8000000000000007</v>
      </c>
      <c r="X96" s="46">
        <v>7.9</v>
      </c>
      <c r="Y96" s="46">
        <v>8.3000000000000007</v>
      </c>
      <c r="Z96" s="46">
        <v>8.1999999999999993</v>
      </c>
      <c r="AA96" s="46">
        <v>7</v>
      </c>
      <c r="AB96" s="46">
        <v>9.1</v>
      </c>
      <c r="AC96" s="46">
        <v>7.9</v>
      </c>
      <c r="AD96" s="46">
        <v>6.6</v>
      </c>
      <c r="AE96" s="46">
        <v>8.4</v>
      </c>
      <c r="AF96" s="46">
        <v>7.6</v>
      </c>
      <c r="AG96" s="46">
        <v>8.9</v>
      </c>
      <c r="AH96" s="46">
        <v>7.6999999999999993</v>
      </c>
      <c r="AI96" s="46">
        <v>7.9</v>
      </c>
      <c r="AJ96" s="46">
        <v>265.89999999999998</v>
      </c>
    </row>
    <row r="97" spans="1:36" x14ac:dyDescent="0.3">
      <c r="A97" t="s">
        <v>273</v>
      </c>
      <c r="B97" s="46">
        <v>7.9</v>
      </c>
      <c r="C97" s="46">
        <v>8.6</v>
      </c>
      <c r="D97" s="46">
        <v>8.5</v>
      </c>
      <c r="E97" s="46">
        <v>8</v>
      </c>
      <c r="F97" s="46">
        <v>8.8000000000000007</v>
      </c>
      <c r="G97" s="46">
        <v>8.8000000000000007</v>
      </c>
      <c r="H97" s="46">
        <v>9.3000000000000007</v>
      </c>
      <c r="I97" s="46">
        <v>7.8000000000000007</v>
      </c>
      <c r="J97" s="46">
        <v>7.9</v>
      </c>
      <c r="K97" s="46">
        <v>7.9</v>
      </c>
      <c r="L97" s="46">
        <v>8.5</v>
      </c>
      <c r="M97" s="46">
        <v>8.3000000000000007</v>
      </c>
      <c r="N97" s="46">
        <v>7.6</v>
      </c>
      <c r="O97" s="46">
        <v>8.6999999999999993</v>
      </c>
      <c r="P97" s="46">
        <v>8.6999999999999993</v>
      </c>
      <c r="Q97" s="46">
        <v>8.1999999999999993</v>
      </c>
      <c r="R97" s="46">
        <v>8.6</v>
      </c>
      <c r="S97" s="46">
        <v>9</v>
      </c>
      <c r="T97" s="46">
        <v>8.5</v>
      </c>
      <c r="U97" s="46">
        <v>7.8000000000000007</v>
      </c>
      <c r="V97" s="46">
        <v>8.5</v>
      </c>
      <c r="W97" s="46">
        <v>8.4</v>
      </c>
      <c r="X97" s="46">
        <v>7.5</v>
      </c>
      <c r="Y97" s="46">
        <v>8.1999999999999993</v>
      </c>
      <c r="Z97" s="46">
        <v>8.6999999999999993</v>
      </c>
      <c r="AA97" s="46">
        <v>8.4</v>
      </c>
      <c r="AB97" s="46">
        <v>8.5</v>
      </c>
      <c r="AC97" s="46">
        <v>7.6</v>
      </c>
      <c r="AD97" s="46">
        <v>8.3000000000000007</v>
      </c>
      <c r="AE97" s="46">
        <v>8.5</v>
      </c>
      <c r="AF97" s="46">
        <v>7.3000000000000007</v>
      </c>
      <c r="AG97" s="46">
        <v>8.1</v>
      </c>
      <c r="AH97" s="46">
        <v>7.6</v>
      </c>
      <c r="AI97" s="46">
        <v>7.3000000000000007</v>
      </c>
      <c r="AJ97" s="46">
        <v>280.30000000000007</v>
      </c>
    </row>
    <row r="98" spans="1:36" x14ac:dyDescent="0.3">
      <c r="A98" t="s">
        <v>274</v>
      </c>
      <c r="B98" s="46">
        <v>7.9</v>
      </c>
      <c r="C98" s="46">
        <v>8.5</v>
      </c>
      <c r="D98" s="46">
        <v>8.6999999999999993</v>
      </c>
      <c r="E98" s="46">
        <v>8.3000000000000007</v>
      </c>
      <c r="F98" s="46">
        <v>8.1</v>
      </c>
      <c r="G98" s="46">
        <v>8.8000000000000007</v>
      </c>
      <c r="H98" s="46">
        <v>8.6999999999999993</v>
      </c>
      <c r="I98" s="46">
        <v>8.1999999999999993</v>
      </c>
      <c r="J98" s="46">
        <v>8</v>
      </c>
      <c r="K98" s="46">
        <v>8.1999999999999993</v>
      </c>
      <c r="L98" s="46">
        <v>8.6</v>
      </c>
      <c r="M98" s="46">
        <v>8.6</v>
      </c>
      <c r="N98" s="46">
        <v>7.9</v>
      </c>
      <c r="O98" s="46">
        <v>8.9</v>
      </c>
      <c r="P98" s="46">
        <v>8.3000000000000007</v>
      </c>
      <c r="Q98" s="46">
        <v>8.5</v>
      </c>
      <c r="R98" s="46">
        <v>8.5</v>
      </c>
      <c r="S98" s="46">
        <v>8.9</v>
      </c>
      <c r="T98" s="46">
        <v>8.8000000000000007</v>
      </c>
      <c r="U98" s="46">
        <v>8.1</v>
      </c>
      <c r="V98" s="46">
        <v>8.6999999999999993</v>
      </c>
      <c r="W98" s="46">
        <v>8.1999999999999993</v>
      </c>
      <c r="X98" s="46">
        <v>7.9</v>
      </c>
      <c r="Y98" s="46">
        <v>8.1999999999999993</v>
      </c>
      <c r="Z98" s="46">
        <v>8.5</v>
      </c>
      <c r="AA98" s="46">
        <v>8.5</v>
      </c>
      <c r="AB98" s="46">
        <v>8.1999999999999993</v>
      </c>
      <c r="AC98" s="46">
        <v>7.8000000000000007</v>
      </c>
      <c r="AD98" s="46">
        <v>8.6</v>
      </c>
      <c r="AE98" s="46">
        <v>8.3000000000000007</v>
      </c>
      <c r="AF98" s="46">
        <v>7.4</v>
      </c>
      <c r="AG98" s="46">
        <v>7.9</v>
      </c>
      <c r="AH98" s="46">
        <v>7.8000000000000007</v>
      </c>
      <c r="AI98" s="46">
        <v>7.6</v>
      </c>
      <c r="AJ98" s="46">
        <v>282.09999999999997</v>
      </c>
    </row>
    <row r="99" spans="1:36" x14ac:dyDescent="0.3">
      <c r="A99" t="s">
        <v>275</v>
      </c>
      <c r="B99" s="46">
        <v>6.4</v>
      </c>
      <c r="C99" s="46">
        <v>7.1999999999999993</v>
      </c>
      <c r="D99" s="46">
        <v>7</v>
      </c>
      <c r="E99" s="46">
        <v>7</v>
      </c>
      <c r="F99" s="46">
        <v>7.4</v>
      </c>
      <c r="G99" s="46">
        <v>7.3000000000000007</v>
      </c>
      <c r="H99" s="46">
        <v>7.6</v>
      </c>
      <c r="I99" s="46">
        <v>6.6999999999999993</v>
      </c>
      <c r="J99" s="46">
        <v>6.6999999999999993</v>
      </c>
      <c r="K99" s="46">
        <v>6.6999999999999993</v>
      </c>
      <c r="L99" s="46">
        <v>7.4</v>
      </c>
      <c r="M99" s="46">
        <v>6.9</v>
      </c>
      <c r="N99" s="46">
        <v>7</v>
      </c>
      <c r="O99" s="46">
        <v>7.6999999999999993</v>
      </c>
      <c r="P99" s="46">
        <v>7.6999999999999993</v>
      </c>
      <c r="Q99" s="46">
        <v>7.1999999999999993</v>
      </c>
      <c r="R99" s="46">
        <v>7.6999999999999993</v>
      </c>
      <c r="S99" s="46">
        <v>7.5</v>
      </c>
      <c r="T99" s="46">
        <v>7.1999999999999993</v>
      </c>
      <c r="U99" s="46">
        <v>7.1</v>
      </c>
      <c r="V99" s="46">
        <v>7.4</v>
      </c>
      <c r="W99" s="46">
        <v>7.6999999999999993</v>
      </c>
      <c r="X99" s="46">
        <v>6.9</v>
      </c>
      <c r="Y99" s="46">
        <v>6.9</v>
      </c>
      <c r="Z99" s="46">
        <v>7.6</v>
      </c>
      <c r="AA99" s="46">
        <v>7.3000000000000007</v>
      </c>
      <c r="AB99" s="46">
        <v>7.8000000000000007</v>
      </c>
      <c r="AC99" s="46">
        <v>7.1999999999999993</v>
      </c>
      <c r="AD99" s="46">
        <v>6.8000000000000007</v>
      </c>
      <c r="AE99" s="46">
        <v>7</v>
      </c>
      <c r="AF99" s="46">
        <v>6.6999999999999993</v>
      </c>
      <c r="AG99" s="46">
        <v>7.1999999999999993</v>
      </c>
      <c r="AH99" s="46">
        <v>6.9</v>
      </c>
      <c r="AI99" s="46">
        <v>6.6</v>
      </c>
      <c r="AJ99" s="46">
        <v>243.4</v>
      </c>
    </row>
    <row r="100" spans="1:36" x14ac:dyDescent="0.3">
      <c r="A100" t="s">
        <v>276</v>
      </c>
      <c r="B100" s="46">
        <v>5.9</v>
      </c>
      <c r="C100" s="46">
        <v>6.8000000000000007</v>
      </c>
      <c r="D100" s="46">
        <v>6.1</v>
      </c>
      <c r="E100" s="46">
        <v>6</v>
      </c>
      <c r="F100" s="46">
        <v>7.5</v>
      </c>
      <c r="G100" s="46">
        <v>6.3000000000000007</v>
      </c>
      <c r="H100" s="46">
        <v>7.4</v>
      </c>
      <c r="I100" s="46">
        <v>5.6999999999999993</v>
      </c>
      <c r="J100" s="46">
        <v>5.9</v>
      </c>
      <c r="K100" s="46">
        <v>5.6</v>
      </c>
      <c r="L100" s="46">
        <v>6.3000000000000007</v>
      </c>
      <c r="M100" s="46">
        <v>5.9</v>
      </c>
      <c r="N100" s="46">
        <v>6.1999999999999993</v>
      </c>
      <c r="O100" s="46">
        <v>6.9</v>
      </c>
      <c r="P100" s="46">
        <v>8.1999999999999993</v>
      </c>
      <c r="Q100" s="46">
        <v>6.3000000000000007</v>
      </c>
      <c r="R100" s="46">
        <v>8.1</v>
      </c>
      <c r="S100" s="46">
        <v>8</v>
      </c>
      <c r="T100" s="46">
        <v>6.5</v>
      </c>
      <c r="U100" s="46">
        <v>6</v>
      </c>
      <c r="V100" s="46">
        <v>6.6999999999999993</v>
      </c>
      <c r="W100" s="46">
        <v>7.3000000000000007</v>
      </c>
      <c r="X100" s="46">
        <v>5.8000000000000007</v>
      </c>
      <c r="Y100" s="46">
        <v>6.1999999999999993</v>
      </c>
      <c r="Z100" s="46">
        <v>7.3000000000000007</v>
      </c>
      <c r="AA100" s="46">
        <v>6.3000000000000007</v>
      </c>
      <c r="AB100" s="46">
        <v>8.3000000000000007</v>
      </c>
      <c r="AC100" s="46">
        <v>6.1</v>
      </c>
      <c r="AD100" s="46">
        <v>6</v>
      </c>
      <c r="AE100" s="46">
        <v>6</v>
      </c>
      <c r="AF100" s="46">
        <v>5</v>
      </c>
      <c r="AG100" s="46">
        <v>7.1</v>
      </c>
      <c r="AH100" s="46">
        <v>5.5</v>
      </c>
      <c r="AI100" s="46">
        <v>5.3000000000000007</v>
      </c>
      <c r="AJ100" s="46">
        <v>220.50000000000003</v>
      </c>
    </row>
    <row r="101" spans="1:36" x14ac:dyDescent="0.3">
      <c r="A101" t="s">
        <v>277</v>
      </c>
      <c r="B101" s="46">
        <v>3.1999999999999993</v>
      </c>
      <c r="C101" s="46">
        <v>5.0999999999999996</v>
      </c>
      <c r="D101" s="46">
        <v>4.8000000000000007</v>
      </c>
      <c r="E101" s="46">
        <v>4.5999999999999996</v>
      </c>
      <c r="F101" s="46">
        <v>5.6</v>
      </c>
      <c r="G101" s="46">
        <v>4.6999999999999993</v>
      </c>
      <c r="H101" s="46">
        <v>5.3000000000000007</v>
      </c>
      <c r="I101" s="46">
        <v>3</v>
      </c>
      <c r="J101" s="46">
        <v>3.0999999999999996</v>
      </c>
      <c r="K101" s="46">
        <v>3.1999999999999993</v>
      </c>
      <c r="L101" s="46">
        <v>4.5</v>
      </c>
      <c r="M101" s="46">
        <v>4.5999999999999996</v>
      </c>
      <c r="N101" s="46">
        <v>4.3000000000000007</v>
      </c>
      <c r="O101" s="46">
        <v>5.0999999999999996</v>
      </c>
      <c r="P101" s="46">
        <v>6.1</v>
      </c>
      <c r="Q101" s="46">
        <v>4.5</v>
      </c>
      <c r="R101" s="46">
        <v>5.6</v>
      </c>
      <c r="S101" s="46">
        <v>5.6</v>
      </c>
      <c r="T101" s="46">
        <v>4.9000000000000004</v>
      </c>
      <c r="U101" s="46">
        <v>3.1999999999999993</v>
      </c>
      <c r="V101" s="46">
        <v>5</v>
      </c>
      <c r="W101" s="46">
        <v>5.4</v>
      </c>
      <c r="X101" s="46">
        <v>4.3000000000000007</v>
      </c>
      <c r="Y101" s="46">
        <v>4.6999999999999993</v>
      </c>
      <c r="Z101" s="46">
        <v>5.9</v>
      </c>
      <c r="AA101" s="46">
        <v>4.4000000000000004</v>
      </c>
      <c r="AB101" s="46">
        <v>6.1999999999999993</v>
      </c>
      <c r="AC101" s="46">
        <v>5.1999999999999993</v>
      </c>
      <c r="AD101" s="46">
        <v>3.5999999999999996</v>
      </c>
      <c r="AE101" s="46">
        <v>4.4000000000000004</v>
      </c>
      <c r="AF101" s="46">
        <v>2.8000000000000007</v>
      </c>
      <c r="AG101" s="46">
        <v>5.3000000000000007</v>
      </c>
      <c r="AH101" s="46">
        <v>4.0999999999999996</v>
      </c>
      <c r="AI101" s="46">
        <v>3.3000000000000007</v>
      </c>
      <c r="AJ101" s="46">
        <v>155.60000000000005</v>
      </c>
    </row>
    <row r="102" spans="1:36" x14ac:dyDescent="0.3">
      <c r="A102" t="s">
        <v>278</v>
      </c>
      <c r="B102" s="46">
        <v>0</v>
      </c>
      <c r="C102" s="46">
        <v>1.5</v>
      </c>
      <c r="D102" s="46">
        <v>1</v>
      </c>
      <c r="E102" s="46">
        <v>0</v>
      </c>
      <c r="F102" s="46">
        <v>1.3999999999999986</v>
      </c>
      <c r="G102" s="46">
        <v>0</v>
      </c>
      <c r="H102" s="46">
        <v>0.80000000000000071</v>
      </c>
      <c r="I102" s="46">
        <v>0</v>
      </c>
      <c r="J102" s="46">
        <v>0</v>
      </c>
      <c r="K102" s="46">
        <v>0</v>
      </c>
      <c r="L102" s="46">
        <v>0.39999999999999858</v>
      </c>
      <c r="M102" s="46">
        <v>0.60000000000000142</v>
      </c>
      <c r="N102" s="46">
        <v>0.19999999999999929</v>
      </c>
      <c r="O102" s="46">
        <v>0.80000000000000071</v>
      </c>
      <c r="P102" s="46">
        <v>3.3000000000000007</v>
      </c>
      <c r="Q102" s="46">
        <v>0</v>
      </c>
      <c r="R102" s="46">
        <v>1.3999999999999986</v>
      </c>
      <c r="S102" s="46">
        <v>1.5</v>
      </c>
      <c r="T102" s="46">
        <v>0.89999999999999858</v>
      </c>
      <c r="U102" s="46">
        <v>0</v>
      </c>
      <c r="V102" s="46">
        <v>0.89999999999999858</v>
      </c>
      <c r="W102" s="46">
        <v>1.3000000000000007</v>
      </c>
      <c r="X102" s="46">
        <v>0.10000000000000142</v>
      </c>
      <c r="Y102" s="46">
        <v>0.60000000000000142</v>
      </c>
      <c r="Z102" s="46">
        <v>2.6999999999999993</v>
      </c>
      <c r="AA102" s="46">
        <v>0</v>
      </c>
      <c r="AB102" s="46">
        <v>2.5999999999999996</v>
      </c>
      <c r="AC102" s="46">
        <v>3</v>
      </c>
      <c r="AD102" s="46">
        <v>0</v>
      </c>
      <c r="AE102" s="46">
        <v>1.1000000000000014</v>
      </c>
      <c r="AF102" s="46">
        <v>0</v>
      </c>
      <c r="AG102" s="46">
        <v>0.10000000000000142</v>
      </c>
      <c r="AH102" s="46">
        <v>0.5</v>
      </c>
      <c r="AI102" s="46">
        <v>0</v>
      </c>
      <c r="AJ102" s="46">
        <v>26.700000000000003</v>
      </c>
    </row>
    <row r="103" spans="1:36" x14ac:dyDescent="0.3">
      <c r="A103" t="s">
        <v>279</v>
      </c>
      <c r="B103" s="46">
        <v>0.89999999999999858</v>
      </c>
      <c r="C103" s="46">
        <v>3.6999999999999993</v>
      </c>
      <c r="D103" s="46">
        <v>2.1999999999999993</v>
      </c>
      <c r="E103" s="46">
        <v>1.1999999999999993</v>
      </c>
      <c r="F103" s="46">
        <v>5</v>
      </c>
      <c r="G103" s="46">
        <v>1.1999999999999993</v>
      </c>
      <c r="H103" s="46">
        <v>2.5</v>
      </c>
      <c r="I103" s="46">
        <v>0.69999999999999929</v>
      </c>
      <c r="J103" s="46">
        <v>1.1999999999999993</v>
      </c>
      <c r="K103" s="46">
        <v>1</v>
      </c>
      <c r="L103" s="46">
        <v>0.80000000000000071</v>
      </c>
      <c r="M103" s="46">
        <v>1.6000000000000014</v>
      </c>
      <c r="N103" s="46">
        <v>3.3000000000000007</v>
      </c>
      <c r="O103" s="46">
        <v>1.3999999999999986</v>
      </c>
      <c r="P103" s="46">
        <v>4.5999999999999996</v>
      </c>
      <c r="Q103" s="46">
        <v>1.5</v>
      </c>
      <c r="R103" s="46">
        <v>3.4000000000000004</v>
      </c>
      <c r="S103" s="46">
        <v>4</v>
      </c>
      <c r="T103" s="46">
        <v>2.0999999999999996</v>
      </c>
      <c r="U103" s="46">
        <v>1.5</v>
      </c>
      <c r="V103" s="46">
        <v>2.3000000000000007</v>
      </c>
      <c r="W103" s="46">
        <v>1.8000000000000007</v>
      </c>
      <c r="X103" s="46">
        <v>2.9000000000000004</v>
      </c>
      <c r="Y103" s="46">
        <v>2.9000000000000004</v>
      </c>
      <c r="Z103" s="46">
        <v>4.5999999999999996</v>
      </c>
      <c r="AA103" s="46">
        <v>0.89999999999999858</v>
      </c>
      <c r="AB103" s="46">
        <v>4.8000000000000007</v>
      </c>
      <c r="AC103" s="46">
        <v>3.8000000000000007</v>
      </c>
      <c r="AD103" s="46">
        <v>0.89999999999999858</v>
      </c>
      <c r="AE103" s="46">
        <v>3.5999999999999996</v>
      </c>
      <c r="AF103" s="46">
        <v>1.6999999999999993</v>
      </c>
      <c r="AG103" s="46">
        <v>4.3000000000000007</v>
      </c>
      <c r="AH103" s="46">
        <v>2.5</v>
      </c>
      <c r="AI103" s="46">
        <v>1.1999999999999993</v>
      </c>
      <c r="AJ103" s="46">
        <v>81.999999999999986</v>
      </c>
    </row>
    <row r="104" spans="1:36" x14ac:dyDescent="0.3">
      <c r="A104" t="s">
        <v>280</v>
      </c>
      <c r="B104" s="46">
        <v>2.5</v>
      </c>
      <c r="C104" s="46">
        <v>3.8000000000000007</v>
      </c>
      <c r="D104" s="46">
        <v>2.8000000000000007</v>
      </c>
      <c r="E104" s="46">
        <v>2.6999999999999993</v>
      </c>
      <c r="F104" s="46">
        <v>4.5</v>
      </c>
      <c r="G104" s="46">
        <v>2.5</v>
      </c>
      <c r="H104" s="46">
        <v>3.5</v>
      </c>
      <c r="I104" s="46">
        <v>1.8999999999999986</v>
      </c>
      <c r="J104" s="46">
        <v>2.1999999999999993</v>
      </c>
      <c r="K104" s="46">
        <v>2.3000000000000007</v>
      </c>
      <c r="L104" s="46">
        <v>3</v>
      </c>
      <c r="M104" s="46">
        <v>3</v>
      </c>
      <c r="N104" s="46">
        <v>3.1999999999999993</v>
      </c>
      <c r="O104" s="46">
        <v>3.4000000000000004</v>
      </c>
      <c r="P104" s="46">
        <v>4.5999999999999996</v>
      </c>
      <c r="Q104" s="46">
        <v>2.8000000000000007</v>
      </c>
      <c r="R104" s="46">
        <v>3.8000000000000007</v>
      </c>
      <c r="S104" s="46">
        <v>3.6999999999999993</v>
      </c>
      <c r="T104" s="46">
        <v>2.8000000000000007</v>
      </c>
      <c r="U104" s="46">
        <v>1.3999999999999986</v>
      </c>
      <c r="V104" s="46">
        <v>3</v>
      </c>
      <c r="W104" s="46">
        <v>4</v>
      </c>
      <c r="X104" s="46">
        <v>2.9000000000000004</v>
      </c>
      <c r="Y104" s="46">
        <v>2.9000000000000004</v>
      </c>
      <c r="Z104" s="46">
        <v>4.1999999999999993</v>
      </c>
      <c r="AA104" s="46">
        <v>2.5999999999999996</v>
      </c>
      <c r="AB104" s="46">
        <v>4.8000000000000007</v>
      </c>
      <c r="AC104" s="46">
        <v>4.6999999999999993</v>
      </c>
      <c r="AD104" s="46">
        <v>2.5</v>
      </c>
      <c r="AE104" s="46">
        <v>3.6999999999999993</v>
      </c>
      <c r="AF104" s="46">
        <v>3</v>
      </c>
      <c r="AG104" s="46">
        <v>3.4000000000000004</v>
      </c>
      <c r="AH104" s="46">
        <v>3.5</v>
      </c>
      <c r="AI104" s="46">
        <v>2.6999999999999993</v>
      </c>
      <c r="AJ104" s="46">
        <v>108.30000000000003</v>
      </c>
    </row>
    <row r="105" spans="1:36" x14ac:dyDescent="0.3">
      <c r="A105" t="s">
        <v>281</v>
      </c>
      <c r="B105" s="46">
        <v>5.6999999999999993</v>
      </c>
      <c r="C105" s="46">
        <v>7</v>
      </c>
      <c r="D105" s="46">
        <v>6.8000000000000007</v>
      </c>
      <c r="E105" s="46">
        <v>6.6</v>
      </c>
      <c r="F105" s="46">
        <v>7.3000000000000007</v>
      </c>
      <c r="G105" s="46">
        <v>6.1</v>
      </c>
      <c r="H105" s="46">
        <v>6.1</v>
      </c>
      <c r="I105" s="46">
        <v>6.4</v>
      </c>
      <c r="J105" s="46">
        <v>6.3000000000000007</v>
      </c>
      <c r="K105" s="46">
        <v>6.8000000000000007</v>
      </c>
      <c r="L105" s="46">
        <v>5.8000000000000007</v>
      </c>
      <c r="M105" s="46">
        <v>6.8000000000000007</v>
      </c>
      <c r="N105" s="46">
        <v>7.1</v>
      </c>
      <c r="O105" s="46">
        <v>6.1</v>
      </c>
      <c r="P105" s="46">
        <v>7.1</v>
      </c>
      <c r="Q105" s="46">
        <v>5.9</v>
      </c>
      <c r="R105" s="46">
        <v>6.3000000000000007</v>
      </c>
      <c r="S105" s="46">
        <v>6.9</v>
      </c>
      <c r="T105" s="46">
        <v>6.5</v>
      </c>
      <c r="U105" s="46">
        <v>6.9</v>
      </c>
      <c r="V105" s="46">
        <v>6.3000000000000007</v>
      </c>
      <c r="W105" s="46">
        <v>5.6999999999999993</v>
      </c>
      <c r="X105" s="46">
        <v>7</v>
      </c>
      <c r="Y105" s="46">
        <v>6.9</v>
      </c>
      <c r="Z105" s="46">
        <v>6.9</v>
      </c>
      <c r="AA105" s="46">
        <v>6</v>
      </c>
      <c r="AB105" s="46">
        <v>7.4</v>
      </c>
      <c r="AC105" s="46">
        <v>7.1</v>
      </c>
      <c r="AD105" s="46">
        <v>6.5</v>
      </c>
      <c r="AE105" s="46">
        <v>7</v>
      </c>
      <c r="AF105" s="46">
        <v>7.3000000000000007</v>
      </c>
      <c r="AG105" s="46">
        <v>7</v>
      </c>
      <c r="AH105" s="46">
        <v>7.1</v>
      </c>
      <c r="AI105" s="46">
        <v>7.1</v>
      </c>
      <c r="AJ105" s="46">
        <v>225.8</v>
      </c>
    </row>
    <row r="106" spans="1:36" x14ac:dyDescent="0.3">
      <c r="A106" t="s">
        <v>282</v>
      </c>
      <c r="B106" s="46">
        <v>6.9</v>
      </c>
      <c r="C106" s="46">
        <v>7.1999999999999993</v>
      </c>
      <c r="D106" s="46">
        <v>6.8000000000000007</v>
      </c>
      <c r="E106" s="46">
        <v>6.3000000000000007</v>
      </c>
      <c r="F106" s="46">
        <v>7.3000000000000007</v>
      </c>
      <c r="G106" s="46">
        <v>7.1</v>
      </c>
      <c r="H106" s="46">
        <v>7.5</v>
      </c>
      <c r="I106" s="46">
        <v>7</v>
      </c>
      <c r="J106" s="46">
        <v>8.1</v>
      </c>
      <c r="K106" s="46">
        <v>6.6999999999999993</v>
      </c>
      <c r="L106" s="46">
        <v>6.9</v>
      </c>
      <c r="M106" s="46">
        <v>6.6999999999999993</v>
      </c>
      <c r="N106" s="46">
        <v>6.3000000000000007</v>
      </c>
      <c r="O106" s="46">
        <v>7.5</v>
      </c>
      <c r="P106" s="46">
        <v>7.3000000000000007</v>
      </c>
      <c r="Q106" s="46">
        <v>7.6</v>
      </c>
      <c r="R106" s="46">
        <v>7.1999999999999993</v>
      </c>
      <c r="S106" s="46">
        <v>7.6</v>
      </c>
      <c r="T106" s="46">
        <v>6.4</v>
      </c>
      <c r="U106" s="46">
        <v>8.1</v>
      </c>
      <c r="V106" s="46">
        <v>6.9</v>
      </c>
      <c r="W106" s="46">
        <v>7.1</v>
      </c>
      <c r="X106" s="46">
        <v>6.5</v>
      </c>
      <c r="Y106" s="46">
        <v>6.3000000000000007</v>
      </c>
      <c r="Z106" s="46">
        <v>7.1999999999999993</v>
      </c>
      <c r="AA106" s="46">
        <v>7.3000000000000007</v>
      </c>
      <c r="AB106" s="46">
        <v>7.3000000000000007</v>
      </c>
      <c r="AC106" s="46">
        <v>6.4</v>
      </c>
      <c r="AD106" s="46">
        <v>7.1</v>
      </c>
      <c r="AE106" s="46">
        <v>6.6</v>
      </c>
      <c r="AF106" s="46">
        <v>6.5</v>
      </c>
      <c r="AG106" s="46">
        <v>6.8000000000000007</v>
      </c>
      <c r="AH106" s="46">
        <v>6.4</v>
      </c>
      <c r="AI106" s="46">
        <v>6.1</v>
      </c>
      <c r="AJ106" s="46">
        <v>237.00000000000003</v>
      </c>
    </row>
    <row r="107" spans="1:36" x14ac:dyDescent="0.3">
      <c r="A107" t="s">
        <v>283</v>
      </c>
      <c r="B107" s="46">
        <v>4.8000000000000007</v>
      </c>
      <c r="C107" s="46">
        <v>5</v>
      </c>
      <c r="D107" s="46">
        <v>4.9000000000000004</v>
      </c>
      <c r="E107" s="46">
        <v>4.8000000000000007</v>
      </c>
      <c r="F107" s="46">
        <v>5.6999999999999993</v>
      </c>
      <c r="G107" s="46">
        <v>5.5</v>
      </c>
      <c r="H107" s="46">
        <v>5.3000000000000007</v>
      </c>
      <c r="I107" s="46">
        <v>4.9000000000000004</v>
      </c>
      <c r="J107" s="46">
        <v>4.8000000000000007</v>
      </c>
      <c r="K107" s="46">
        <v>4.9000000000000004</v>
      </c>
      <c r="L107" s="46">
        <v>5.1999999999999993</v>
      </c>
      <c r="M107" s="46">
        <v>5</v>
      </c>
      <c r="N107" s="46">
        <v>5.3000000000000007</v>
      </c>
      <c r="O107" s="46">
        <v>5.6999999999999993</v>
      </c>
      <c r="P107" s="46">
        <v>5.4</v>
      </c>
      <c r="Q107" s="46">
        <v>5.8000000000000007</v>
      </c>
      <c r="R107" s="46">
        <v>5</v>
      </c>
      <c r="S107" s="46">
        <v>5</v>
      </c>
      <c r="T107" s="46">
        <v>4.9000000000000004</v>
      </c>
      <c r="U107" s="46">
        <v>5.4</v>
      </c>
      <c r="V107" s="46">
        <v>5.0999999999999996</v>
      </c>
      <c r="W107" s="46">
        <v>5.4</v>
      </c>
      <c r="X107" s="46">
        <v>4.9000000000000004</v>
      </c>
      <c r="Y107" s="46">
        <v>4.8000000000000007</v>
      </c>
      <c r="Z107" s="46">
        <v>5.1999999999999993</v>
      </c>
      <c r="AA107" s="46">
        <v>5.6999999999999993</v>
      </c>
      <c r="AB107" s="46">
        <v>5.9</v>
      </c>
      <c r="AC107" s="46">
        <v>5.6999999999999993</v>
      </c>
      <c r="AD107" s="46">
        <v>5.1999999999999993</v>
      </c>
      <c r="AE107" s="46">
        <v>5</v>
      </c>
      <c r="AF107" s="46">
        <v>4.4000000000000004</v>
      </c>
      <c r="AG107" s="46">
        <v>6</v>
      </c>
      <c r="AH107" s="46">
        <v>5</v>
      </c>
      <c r="AI107" s="46">
        <v>4.9000000000000004</v>
      </c>
      <c r="AJ107" s="46">
        <v>176.5</v>
      </c>
    </row>
    <row r="108" spans="1:36" x14ac:dyDescent="0.3">
      <c r="A108" t="s">
        <v>284</v>
      </c>
      <c r="B108" s="46">
        <v>1.3999999999999986</v>
      </c>
      <c r="C108" s="46">
        <v>4</v>
      </c>
      <c r="D108" s="46">
        <v>2.4000000000000004</v>
      </c>
      <c r="E108" s="46">
        <v>1.8999999999999986</v>
      </c>
      <c r="F108" s="46">
        <v>5.5</v>
      </c>
      <c r="G108" s="46">
        <v>2.5</v>
      </c>
      <c r="H108" s="46">
        <v>4.1999999999999993</v>
      </c>
      <c r="I108" s="46">
        <v>1.3999999999999986</v>
      </c>
      <c r="J108" s="46">
        <v>1.3999999999999986</v>
      </c>
      <c r="K108" s="46">
        <v>1.5</v>
      </c>
      <c r="L108" s="46">
        <v>2</v>
      </c>
      <c r="M108" s="46">
        <v>2.3000000000000007</v>
      </c>
      <c r="N108" s="46">
        <v>3.1999999999999993</v>
      </c>
      <c r="O108" s="46">
        <v>3.3000000000000007</v>
      </c>
      <c r="P108" s="46">
        <v>5.6</v>
      </c>
      <c r="Q108" s="46">
        <v>2.4000000000000004</v>
      </c>
      <c r="R108" s="46">
        <v>5</v>
      </c>
      <c r="S108" s="46">
        <v>5.3000000000000007</v>
      </c>
      <c r="T108" s="46">
        <v>2.5</v>
      </c>
      <c r="U108" s="46">
        <v>2.3000000000000007</v>
      </c>
      <c r="V108" s="46">
        <v>3.4000000000000004</v>
      </c>
      <c r="W108" s="46">
        <v>3.5999999999999996</v>
      </c>
      <c r="X108" s="46">
        <v>2.1999999999999993</v>
      </c>
      <c r="Y108" s="46">
        <v>2.4000000000000004</v>
      </c>
      <c r="Z108" s="46">
        <v>4.6999999999999993</v>
      </c>
      <c r="AA108" s="46">
        <v>2.4000000000000004</v>
      </c>
      <c r="AB108" s="46">
        <v>6</v>
      </c>
      <c r="AC108" s="46">
        <v>3.8000000000000007</v>
      </c>
      <c r="AD108" s="46">
        <v>1.8000000000000007</v>
      </c>
      <c r="AE108" s="46">
        <v>2.5</v>
      </c>
      <c r="AF108" s="46">
        <v>1.5</v>
      </c>
      <c r="AG108" s="46">
        <v>5.0999999999999996</v>
      </c>
      <c r="AH108" s="46">
        <v>1.8999999999999986</v>
      </c>
      <c r="AI108" s="46">
        <v>1.6000000000000014</v>
      </c>
      <c r="AJ108" s="46">
        <v>102.99999999999997</v>
      </c>
    </row>
    <row r="109" spans="1:36" x14ac:dyDescent="0.3">
      <c r="A109" t="s">
        <v>285</v>
      </c>
      <c r="B109" s="46">
        <v>0</v>
      </c>
      <c r="C109" s="46">
        <v>3</v>
      </c>
      <c r="D109" s="46">
        <v>1.8999999999999986</v>
      </c>
      <c r="E109" s="46">
        <v>0.89999999999999858</v>
      </c>
      <c r="F109" s="46">
        <v>4.5</v>
      </c>
      <c r="G109" s="46">
        <v>1.1000000000000014</v>
      </c>
      <c r="H109" s="46">
        <v>2.8000000000000007</v>
      </c>
      <c r="I109" s="46">
        <v>0</v>
      </c>
      <c r="J109" s="46">
        <v>0</v>
      </c>
      <c r="K109" s="46">
        <v>0.5</v>
      </c>
      <c r="L109" s="46">
        <v>0.80000000000000071</v>
      </c>
      <c r="M109" s="46">
        <v>1.6000000000000014</v>
      </c>
      <c r="N109" s="46">
        <v>2.3000000000000007</v>
      </c>
      <c r="O109" s="46">
        <v>2</v>
      </c>
      <c r="P109" s="46">
        <v>5</v>
      </c>
      <c r="Q109" s="46">
        <v>0.60000000000000142</v>
      </c>
      <c r="R109" s="46">
        <v>3.6999999999999993</v>
      </c>
      <c r="S109" s="46">
        <v>3.9000000000000004</v>
      </c>
      <c r="T109" s="46">
        <v>1.6000000000000014</v>
      </c>
      <c r="U109" s="46">
        <v>0.10000000000000142</v>
      </c>
      <c r="V109" s="46">
        <v>1.8999999999999986</v>
      </c>
      <c r="W109" s="46">
        <v>2</v>
      </c>
      <c r="X109" s="46">
        <v>1.6000000000000014</v>
      </c>
      <c r="Y109" s="46">
        <v>1.3999999999999986</v>
      </c>
      <c r="Z109" s="46">
        <v>3.6999999999999993</v>
      </c>
      <c r="AA109" s="46">
        <v>0.60000000000000142</v>
      </c>
      <c r="AB109" s="46">
        <v>5</v>
      </c>
      <c r="AC109" s="46">
        <v>3.4000000000000004</v>
      </c>
      <c r="AD109" s="46">
        <v>0.39999999999999858</v>
      </c>
      <c r="AE109" s="46">
        <v>1.6999999999999993</v>
      </c>
      <c r="AF109" s="46">
        <v>0.80000000000000071</v>
      </c>
      <c r="AG109" s="46">
        <v>4.1999999999999993</v>
      </c>
      <c r="AH109" s="46">
        <v>1.8999999999999986</v>
      </c>
      <c r="AI109" s="46">
        <v>1.1999999999999993</v>
      </c>
      <c r="AJ109" s="46">
        <v>66.100000000000009</v>
      </c>
    </row>
    <row r="110" spans="1:36" x14ac:dyDescent="0.3">
      <c r="A110" t="s">
        <v>286</v>
      </c>
      <c r="B110" s="46">
        <v>5.1999999999999993</v>
      </c>
      <c r="C110" s="46">
        <v>8.1999999999999993</v>
      </c>
      <c r="D110" s="46">
        <v>6.9</v>
      </c>
      <c r="E110" s="46">
        <v>6.4</v>
      </c>
      <c r="F110" s="46">
        <v>8.3000000000000007</v>
      </c>
      <c r="G110" s="46">
        <v>6.5</v>
      </c>
      <c r="H110" s="46">
        <v>8.4</v>
      </c>
      <c r="I110" s="46">
        <v>5.6</v>
      </c>
      <c r="J110" s="46">
        <v>5.1999999999999993</v>
      </c>
      <c r="K110" s="46">
        <v>5.6999999999999993</v>
      </c>
      <c r="L110" s="46">
        <v>6.9</v>
      </c>
      <c r="M110" s="46">
        <v>6.6999999999999993</v>
      </c>
      <c r="N110" s="46">
        <v>6.8000000000000007</v>
      </c>
      <c r="O110" s="46">
        <v>7.6</v>
      </c>
      <c r="P110" s="46">
        <v>8.6</v>
      </c>
      <c r="Q110" s="46">
        <v>6.4</v>
      </c>
      <c r="R110" s="46">
        <v>7.8000000000000007</v>
      </c>
      <c r="S110" s="46">
        <v>8.6</v>
      </c>
      <c r="T110" s="46">
        <v>7.1</v>
      </c>
      <c r="U110" s="46">
        <v>5.1999999999999993</v>
      </c>
      <c r="V110" s="46">
        <v>7.4</v>
      </c>
      <c r="W110" s="46">
        <v>7.9</v>
      </c>
      <c r="X110" s="46">
        <v>6.6</v>
      </c>
      <c r="Y110" s="46">
        <v>7.3000000000000007</v>
      </c>
      <c r="Z110" s="46">
        <v>8.3000000000000007</v>
      </c>
      <c r="AA110" s="46">
        <v>6.6</v>
      </c>
      <c r="AB110" s="46">
        <v>7.9</v>
      </c>
      <c r="AC110" s="46">
        <v>6.4</v>
      </c>
      <c r="AD110" s="46">
        <v>5.6999999999999993</v>
      </c>
      <c r="AE110" s="46">
        <v>7.6</v>
      </c>
      <c r="AF110" s="46">
        <v>6</v>
      </c>
      <c r="AG110" s="46">
        <v>7.6</v>
      </c>
      <c r="AH110" s="46">
        <v>6.6</v>
      </c>
      <c r="AI110" s="46">
        <v>6.1999999999999993</v>
      </c>
      <c r="AJ110" s="46">
        <v>236.2</v>
      </c>
    </row>
    <row r="111" spans="1:36" x14ac:dyDescent="0.3">
      <c r="A111" t="s">
        <v>287</v>
      </c>
      <c r="B111" s="46">
        <v>9.9</v>
      </c>
      <c r="C111" s="46">
        <v>10.7</v>
      </c>
      <c r="D111" s="46">
        <v>10</v>
      </c>
      <c r="E111" s="46">
        <v>10</v>
      </c>
      <c r="F111" s="46">
        <v>9.6999999999999993</v>
      </c>
      <c r="G111" s="46">
        <v>10.9</v>
      </c>
      <c r="H111" s="46">
        <v>11.1</v>
      </c>
      <c r="I111" s="46">
        <v>10.199999999999999</v>
      </c>
      <c r="J111" s="46">
        <v>10.5</v>
      </c>
      <c r="K111" s="46">
        <v>9.9</v>
      </c>
      <c r="L111" s="46">
        <v>10.9</v>
      </c>
      <c r="M111" s="46">
        <v>10.199999999999999</v>
      </c>
      <c r="N111" s="46">
        <v>8.6999999999999993</v>
      </c>
      <c r="O111" s="46">
        <v>11</v>
      </c>
      <c r="P111" s="46">
        <v>9.8000000000000007</v>
      </c>
      <c r="Q111" s="46">
        <v>10.4</v>
      </c>
      <c r="R111" s="46">
        <v>9.8000000000000007</v>
      </c>
      <c r="S111" s="46">
        <v>10.199999999999999</v>
      </c>
      <c r="T111" s="46">
        <v>10.4</v>
      </c>
      <c r="U111" s="46">
        <v>10.6</v>
      </c>
      <c r="V111" s="46">
        <v>9.9</v>
      </c>
      <c r="W111" s="46">
        <v>10.7</v>
      </c>
      <c r="X111" s="46">
        <v>8.8000000000000007</v>
      </c>
      <c r="Y111" s="46">
        <v>9.5</v>
      </c>
      <c r="Z111" s="46">
        <v>9.8000000000000007</v>
      </c>
      <c r="AA111" s="46">
        <v>10.7</v>
      </c>
      <c r="AB111" s="46">
        <v>9.4</v>
      </c>
      <c r="AC111" s="46">
        <v>8.9</v>
      </c>
      <c r="AD111" s="46">
        <v>10.199999999999999</v>
      </c>
      <c r="AE111" s="46">
        <v>9.5</v>
      </c>
      <c r="AF111" s="46">
        <v>9.3000000000000007</v>
      </c>
      <c r="AG111" s="46">
        <v>9.4</v>
      </c>
      <c r="AH111" s="46">
        <v>9.4</v>
      </c>
      <c r="AI111" s="46">
        <v>9.5</v>
      </c>
      <c r="AJ111" s="46">
        <v>339.9</v>
      </c>
    </row>
    <row r="112" spans="1:36" x14ac:dyDescent="0.3">
      <c r="A112" t="s">
        <v>288</v>
      </c>
      <c r="B112" s="46">
        <v>10.4</v>
      </c>
      <c r="C112" s="46">
        <v>10.3</v>
      </c>
      <c r="D112" s="46">
        <v>10.5</v>
      </c>
      <c r="E112" s="46">
        <v>9.8000000000000007</v>
      </c>
      <c r="F112" s="46">
        <v>9.5</v>
      </c>
      <c r="G112" s="46">
        <v>10.8</v>
      </c>
      <c r="H112" s="46">
        <v>11.4</v>
      </c>
      <c r="I112" s="46">
        <v>10.8</v>
      </c>
      <c r="J112" s="46">
        <v>10.8</v>
      </c>
      <c r="K112" s="46">
        <v>10.4</v>
      </c>
      <c r="L112" s="46">
        <v>10.7</v>
      </c>
      <c r="M112" s="46">
        <v>10.3</v>
      </c>
      <c r="N112" s="46">
        <v>9.1999999999999993</v>
      </c>
      <c r="O112" s="46">
        <v>11.4</v>
      </c>
      <c r="P112" s="46">
        <v>9.5</v>
      </c>
      <c r="Q112" s="46">
        <v>10.9</v>
      </c>
      <c r="R112" s="46">
        <v>9.6</v>
      </c>
      <c r="S112" s="46">
        <v>10.199999999999999</v>
      </c>
      <c r="T112" s="46">
        <v>9.6</v>
      </c>
      <c r="U112" s="46">
        <v>11.3</v>
      </c>
      <c r="V112" s="46">
        <v>10.1</v>
      </c>
      <c r="W112" s="46">
        <v>11.2</v>
      </c>
      <c r="X112" s="46">
        <v>10</v>
      </c>
      <c r="Y112" s="46">
        <v>10</v>
      </c>
      <c r="Z112" s="46">
        <v>9.4</v>
      </c>
      <c r="AA112" s="46">
        <v>11.5</v>
      </c>
      <c r="AB112" s="46">
        <v>9.3000000000000007</v>
      </c>
      <c r="AC112" s="46">
        <v>9.4</v>
      </c>
      <c r="AD112" s="46">
        <v>10.3</v>
      </c>
      <c r="AE112" s="46">
        <v>9.6999999999999993</v>
      </c>
      <c r="AF112" s="46">
        <v>9.6999999999999993</v>
      </c>
      <c r="AG112" s="46">
        <v>9.5</v>
      </c>
      <c r="AH112" s="46">
        <v>9.6999999999999993</v>
      </c>
      <c r="AI112" s="46">
        <v>10.5</v>
      </c>
      <c r="AJ112" s="46">
        <v>347.69999999999993</v>
      </c>
    </row>
    <row r="113" spans="1:36" x14ac:dyDescent="0.3">
      <c r="A113" t="s">
        <v>289</v>
      </c>
      <c r="B113" s="46">
        <v>12.6</v>
      </c>
      <c r="C113" s="46">
        <v>12.3</v>
      </c>
      <c r="D113" s="46">
        <v>12.6</v>
      </c>
      <c r="E113" s="46">
        <v>12.2</v>
      </c>
      <c r="F113" s="46">
        <v>11.4</v>
      </c>
      <c r="G113" s="46">
        <v>13.3</v>
      </c>
      <c r="H113" s="46">
        <v>11.9</v>
      </c>
      <c r="I113" s="46">
        <v>12.9</v>
      </c>
      <c r="J113" s="46">
        <v>12.9</v>
      </c>
      <c r="K113" s="46">
        <v>12.8</v>
      </c>
      <c r="L113" s="46">
        <v>12.1</v>
      </c>
      <c r="M113" s="46">
        <v>12.7</v>
      </c>
      <c r="N113" s="46">
        <v>11.3</v>
      </c>
      <c r="O113" s="46">
        <v>12.4</v>
      </c>
      <c r="P113" s="46">
        <v>11.5</v>
      </c>
      <c r="Q113" s="46">
        <v>12.7</v>
      </c>
      <c r="R113" s="46">
        <v>9.9</v>
      </c>
      <c r="S113" s="46">
        <v>11.7</v>
      </c>
      <c r="T113" s="46">
        <v>11.7</v>
      </c>
      <c r="U113" s="46">
        <v>13.3</v>
      </c>
      <c r="V113" s="46">
        <v>11.7</v>
      </c>
      <c r="W113" s="46">
        <v>12.1</v>
      </c>
      <c r="X113" s="46">
        <v>12.2</v>
      </c>
      <c r="Y113" s="46">
        <v>12</v>
      </c>
      <c r="Z113" s="46">
        <v>11.7</v>
      </c>
      <c r="AA113" s="46">
        <v>13.2</v>
      </c>
      <c r="AB113" s="46">
        <v>10.9</v>
      </c>
      <c r="AC113" s="46">
        <v>10.8</v>
      </c>
      <c r="AD113" s="46">
        <v>11.9</v>
      </c>
      <c r="AE113" s="46">
        <v>12</v>
      </c>
      <c r="AF113" s="46">
        <v>11.2</v>
      </c>
      <c r="AG113" s="46">
        <v>11.8</v>
      </c>
      <c r="AH113" s="46">
        <v>11.3</v>
      </c>
      <c r="AI113" s="46">
        <v>12.2</v>
      </c>
      <c r="AJ113" s="46">
        <v>409.19999999999993</v>
      </c>
    </row>
    <row r="114" spans="1:36" x14ac:dyDescent="0.3">
      <c r="A114" t="s">
        <v>290</v>
      </c>
      <c r="B114" s="46">
        <v>10</v>
      </c>
      <c r="C114" s="46">
        <v>11.1</v>
      </c>
      <c r="D114" s="46">
        <v>10.8</v>
      </c>
      <c r="E114" s="46">
        <v>10.5</v>
      </c>
      <c r="F114" s="46">
        <v>10.1</v>
      </c>
      <c r="G114" s="46">
        <v>11.4</v>
      </c>
      <c r="H114" s="46">
        <v>12.1</v>
      </c>
      <c r="I114" s="46">
        <v>10.4</v>
      </c>
      <c r="J114" s="46">
        <v>10.3</v>
      </c>
      <c r="K114" s="46">
        <v>10.3</v>
      </c>
      <c r="L114" s="46">
        <v>11.1</v>
      </c>
      <c r="M114" s="46">
        <v>10.6</v>
      </c>
      <c r="N114" s="46">
        <v>9.8000000000000007</v>
      </c>
      <c r="O114" s="46">
        <v>11.6</v>
      </c>
      <c r="P114" s="46">
        <v>10.4</v>
      </c>
      <c r="Q114" s="46">
        <v>11</v>
      </c>
      <c r="R114" s="46">
        <v>9.8000000000000007</v>
      </c>
      <c r="S114" s="46">
        <v>11</v>
      </c>
      <c r="T114" s="46">
        <v>11</v>
      </c>
      <c r="U114" s="46">
        <v>10.8</v>
      </c>
      <c r="V114" s="46">
        <v>10.6</v>
      </c>
      <c r="W114" s="46">
        <v>11.4</v>
      </c>
      <c r="X114" s="46">
        <v>10.6</v>
      </c>
      <c r="Y114" s="46">
        <v>10.7</v>
      </c>
      <c r="Z114" s="46">
        <v>10.5</v>
      </c>
      <c r="AA114" s="46">
        <v>11.4</v>
      </c>
      <c r="AB114" s="46">
        <v>9.8000000000000007</v>
      </c>
      <c r="AC114" s="46">
        <v>9.6</v>
      </c>
      <c r="AD114" s="46">
        <v>10.199999999999999</v>
      </c>
      <c r="AE114" s="46">
        <v>10.7</v>
      </c>
      <c r="AF114" s="46">
        <v>9.9</v>
      </c>
      <c r="AG114" s="46">
        <v>10.4</v>
      </c>
      <c r="AH114" s="46">
        <v>10</v>
      </c>
      <c r="AI114" s="46">
        <v>10.6</v>
      </c>
      <c r="AJ114" s="46">
        <v>360.5</v>
      </c>
    </row>
    <row r="115" spans="1:36" x14ac:dyDescent="0.3">
      <c r="A115" t="s">
        <v>291</v>
      </c>
      <c r="B115" s="46">
        <v>10.199999999999999</v>
      </c>
      <c r="C115" s="46">
        <v>9.9</v>
      </c>
      <c r="D115" s="46">
        <v>9.5</v>
      </c>
      <c r="E115" s="46">
        <v>9.8000000000000007</v>
      </c>
      <c r="F115" s="46">
        <v>9.4</v>
      </c>
      <c r="G115" s="46">
        <v>10.7</v>
      </c>
      <c r="H115" s="46">
        <v>9.9</v>
      </c>
      <c r="I115" s="46">
        <v>9.6</v>
      </c>
      <c r="J115" s="46">
        <v>9.8000000000000007</v>
      </c>
      <c r="K115" s="46">
        <v>9.6</v>
      </c>
      <c r="L115" s="46">
        <v>10.3</v>
      </c>
      <c r="M115" s="46">
        <v>9.4</v>
      </c>
      <c r="N115" s="46">
        <v>8.9</v>
      </c>
      <c r="O115" s="46">
        <v>10.4</v>
      </c>
      <c r="P115" s="46">
        <v>9.6999999999999993</v>
      </c>
      <c r="Q115" s="46">
        <v>10.8</v>
      </c>
      <c r="R115" s="46">
        <v>9.1999999999999993</v>
      </c>
      <c r="S115" s="46">
        <v>9.8000000000000007</v>
      </c>
      <c r="T115" s="46">
        <v>9.8000000000000007</v>
      </c>
      <c r="U115" s="46">
        <v>10.6</v>
      </c>
      <c r="V115" s="46">
        <v>10</v>
      </c>
      <c r="W115" s="46">
        <v>10.4</v>
      </c>
      <c r="X115" s="46">
        <v>9.1999999999999993</v>
      </c>
      <c r="Y115" s="46">
        <v>9.5</v>
      </c>
      <c r="Z115" s="46">
        <v>9.8000000000000007</v>
      </c>
      <c r="AA115" s="46">
        <v>10.6</v>
      </c>
      <c r="AB115" s="46">
        <v>9.6999999999999993</v>
      </c>
      <c r="AC115" s="46">
        <v>8.8000000000000007</v>
      </c>
      <c r="AD115" s="46">
        <v>9.9</v>
      </c>
      <c r="AE115" s="46">
        <v>9.1999999999999993</v>
      </c>
      <c r="AF115" s="46">
        <v>9.1999999999999993</v>
      </c>
      <c r="AG115" s="46">
        <v>9.4</v>
      </c>
      <c r="AH115" s="46">
        <v>9.3000000000000007</v>
      </c>
      <c r="AI115" s="46">
        <v>9.4</v>
      </c>
      <c r="AJ115" s="46">
        <v>331.69999999999993</v>
      </c>
    </row>
    <row r="116" spans="1:36" x14ac:dyDescent="0.3">
      <c r="A116" t="s">
        <v>292</v>
      </c>
      <c r="B116" s="46">
        <v>10.7</v>
      </c>
      <c r="C116" s="46">
        <v>11.2</v>
      </c>
      <c r="D116" s="46">
        <v>10.8</v>
      </c>
      <c r="E116" s="46">
        <v>10.7</v>
      </c>
      <c r="F116" s="46">
        <v>10.6</v>
      </c>
      <c r="G116" s="46">
        <v>11.7</v>
      </c>
      <c r="H116" s="46">
        <v>11.4</v>
      </c>
      <c r="I116" s="46">
        <v>10.5</v>
      </c>
      <c r="J116" s="46">
        <v>10.9</v>
      </c>
      <c r="K116" s="46">
        <v>10.7</v>
      </c>
      <c r="L116" s="46">
        <v>11.3</v>
      </c>
      <c r="M116" s="46">
        <v>10.6</v>
      </c>
      <c r="N116" s="46">
        <v>10.3</v>
      </c>
      <c r="O116" s="46">
        <v>11.9</v>
      </c>
      <c r="P116" s="46">
        <v>10.9</v>
      </c>
      <c r="Q116" s="46">
        <v>11.5</v>
      </c>
      <c r="R116" s="46">
        <v>10.6</v>
      </c>
      <c r="S116" s="46">
        <v>11.2</v>
      </c>
      <c r="T116" s="46">
        <v>10.9</v>
      </c>
      <c r="U116" s="46">
        <v>11.6</v>
      </c>
      <c r="V116" s="46">
        <v>11.3</v>
      </c>
      <c r="W116" s="46">
        <v>11.2</v>
      </c>
      <c r="X116" s="46">
        <v>10.3</v>
      </c>
      <c r="Y116" s="46">
        <v>10.7</v>
      </c>
      <c r="Z116" s="46">
        <v>10.7</v>
      </c>
      <c r="AA116" s="46">
        <v>11.6</v>
      </c>
      <c r="AB116" s="46">
        <v>10.6</v>
      </c>
      <c r="AC116" s="46">
        <v>10.8</v>
      </c>
      <c r="AD116" s="46">
        <v>11.4</v>
      </c>
      <c r="AE116" s="46">
        <v>10.6</v>
      </c>
      <c r="AF116" s="46">
        <v>10.6</v>
      </c>
      <c r="AG116" s="46">
        <v>10.7</v>
      </c>
      <c r="AH116" s="46">
        <v>10.8</v>
      </c>
      <c r="AI116" s="46">
        <v>10.9</v>
      </c>
      <c r="AJ116" s="46">
        <v>372.2000000000001</v>
      </c>
    </row>
    <row r="117" spans="1:36" x14ac:dyDescent="0.3">
      <c r="A117" t="s">
        <v>293</v>
      </c>
      <c r="B117" s="46">
        <v>11.7</v>
      </c>
      <c r="C117" s="46">
        <v>11.8</v>
      </c>
      <c r="D117" s="46">
        <v>11.9</v>
      </c>
      <c r="E117" s="46">
        <v>11.8</v>
      </c>
      <c r="F117" s="46">
        <v>10.3</v>
      </c>
      <c r="G117" s="46">
        <v>12.4</v>
      </c>
      <c r="H117" s="46">
        <v>12.2</v>
      </c>
      <c r="I117" s="46">
        <v>11.7</v>
      </c>
      <c r="J117" s="46">
        <v>12.2</v>
      </c>
      <c r="K117" s="46">
        <v>11.7</v>
      </c>
      <c r="L117" s="46">
        <v>12.1</v>
      </c>
      <c r="M117" s="46">
        <v>12</v>
      </c>
      <c r="N117" s="46">
        <v>10.5</v>
      </c>
      <c r="O117" s="46">
        <v>12.4</v>
      </c>
      <c r="P117" s="46">
        <v>10.5</v>
      </c>
      <c r="Q117" s="46">
        <v>12.3</v>
      </c>
      <c r="R117" s="46">
        <v>10.6</v>
      </c>
      <c r="S117" s="46">
        <v>12.3</v>
      </c>
      <c r="T117" s="46">
        <v>11.8</v>
      </c>
      <c r="U117" s="46">
        <v>12.5</v>
      </c>
      <c r="V117" s="46">
        <v>12</v>
      </c>
      <c r="W117" s="46">
        <v>12.4</v>
      </c>
      <c r="X117" s="46">
        <v>11.1</v>
      </c>
      <c r="Y117" s="46">
        <v>11.4</v>
      </c>
      <c r="Z117" s="46">
        <v>11.3</v>
      </c>
      <c r="AA117" s="46">
        <v>12.3</v>
      </c>
      <c r="AB117" s="46">
        <v>10</v>
      </c>
      <c r="AC117" s="46">
        <v>10.1</v>
      </c>
      <c r="AD117" s="46">
        <v>11.9</v>
      </c>
      <c r="AE117" s="46">
        <v>11.5</v>
      </c>
      <c r="AF117" s="46">
        <v>10.8</v>
      </c>
      <c r="AG117" s="46">
        <v>11.3</v>
      </c>
      <c r="AH117" s="46">
        <v>10.5</v>
      </c>
      <c r="AI117" s="46">
        <v>12.3</v>
      </c>
      <c r="AJ117" s="46">
        <v>393.60000000000008</v>
      </c>
    </row>
    <row r="118" spans="1:36" x14ac:dyDescent="0.3">
      <c r="A118" t="s">
        <v>294</v>
      </c>
      <c r="B118" s="46">
        <v>13</v>
      </c>
      <c r="C118" s="46">
        <v>13.1</v>
      </c>
      <c r="D118" s="46">
        <v>12.5</v>
      </c>
      <c r="E118" s="46">
        <v>12.5</v>
      </c>
      <c r="F118" s="46">
        <v>11</v>
      </c>
      <c r="G118" s="46">
        <v>13.4</v>
      </c>
      <c r="H118" s="46">
        <v>13.4</v>
      </c>
      <c r="I118" s="46">
        <v>12.5</v>
      </c>
      <c r="J118" s="46">
        <v>12.9</v>
      </c>
      <c r="K118" s="46">
        <v>12.7</v>
      </c>
      <c r="L118" s="46">
        <v>12.7</v>
      </c>
      <c r="M118" s="46">
        <v>12.8</v>
      </c>
      <c r="N118" s="46">
        <v>10.8</v>
      </c>
      <c r="O118" s="46">
        <v>13</v>
      </c>
      <c r="P118" s="46">
        <v>11.2</v>
      </c>
      <c r="Q118" s="46">
        <v>13.3</v>
      </c>
      <c r="R118" s="46">
        <v>11</v>
      </c>
      <c r="S118" s="46">
        <v>12.8</v>
      </c>
      <c r="T118" s="46">
        <v>12.3</v>
      </c>
      <c r="U118" s="46">
        <v>13.4</v>
      </c>
      <c r="V118" s="46">
        <v>12.9</v>
      </c>
      <c r="W118" s="46">
        <v>12.9</v>
      </c>
      <c r="X118" s="46">
        <v>12</v>
      </c>
      <c r="Y118" s="46">
        <v>11.8</v>
      </c>
      <c r="Z118" s="46">
        <v>12.3</v>
      </c>
      <c r="AA118" s="46">
        <v>13.2</v>
      </c>
      <c r="AB118" s="46">
        <v>10.7</v>
      </c>
      <c r="AC118" s="46">
        <v>10.7</v>
      </c>
      <c r="AD118" s="46">
        <v>12.7</v>
      </c>
      <c r="AE118" s="46">
        <v>12.4</v>
      </c>
      <c r="AF118" s="46">
        <v>11.4</v>
      </c>
      <c r="AG118" s="46">
        <v>12.4</v>
      </c>
      <c r="AH118" s="46">
        <v>11</v>
      </c>
      <c r="AI118" s="46">
        <v>13.2</v>
      </c>
      <c r="AJ118" s="46">
        <v>419.89999999999992</v>
      </c>
    </row>
    <row r="119" spans="1:36" x14ac:dyDescent="0.3">
      <c r="A119" t="s">
        <v>295</v>
      </c>
      <c r="B119" s="46">
        <v>11.9</v>
      </c>
      <c r="C119" s="46">
        <v>13</v>
      </c>
      <c r="D119" s="46">
        <v>12.5</v>
      </c>
      <c r="E119" s="46">
        <v>12.5</v>
      </c>
      <c r="F119" s="46">
        <v>12.4</v>
      </c>
      <c r="G119" s="46">
        <v>12.7</v>
      </c>
      <c r="H119" s="46">
        <v>13.4</v>
      </c>
      <c r="I119" s="46">
        <v>12.2</v>
      </c>
      <c r="J119" s="46">
        <v>11.9</v>
      </c>
      <c r="K119" s="46">
        <v>12.3</v>
      </c>
      <c r="L119" s="46">
        <v>12.8</v>
      </c>
      <c r="M119" s="46">
        <v>12.4</v>
      </c>
      <c r="N119" s="46">
        <v>11.4</v>
      </c>
      <c r="O119" s="46">
        <v>13</v>
      </c>
      <c r="P119" s="46">
        <v>12.9</v>
      </c>
      <c r="Q119" s="46">
        <v>12.5</v>
      </c>
      <c r="R119" s="46">
        <v>11.4</v>
      </c>
      <c r="S119" s="46">
        <v>13.2</v>
      </c>
      <c r="T119" s="46">
        <v>12.3</v>
      </c>
      <c r="U119" s="46">
        <v>12.3</v>
      </c>
      <c r="V119" s="46">
        <v>12.8</v>
      </c>
      <c r="W119" s="46">
        <v>12.7</v>
      </c>
      <c r="X119" s="46">
        <v>12.1</v>
      </c>
      <c r="Y119" s="46">
        <v>12.1</v>
      </c>
      <c r="Z119" s="46">
        <v>12.5</v>
      </c>
      <c r="AA119" s="46">
        <v>13.2</v>
      </c>
      <c r="AB119" s="46">
        <v>12.3</v>
      </c>
      <c r="AC119" s="46">
        <v>11</v>
      </c>
      <c r="AD119" s="46">
        <v>11.9</v>
      </c>
      <c r="AE119" s="46">
        <v>12.4</v>
      </c>
      <c r="AF119" s="46">
        <v>11.4</v>
      </c>
      <c r="AG119" s="46">
        <v>12.7</v>
      </c>
      <c r="AH119" s="46">
        <v>11.2</v>
      </c>
      <c r="AI119" s="46">
        <v>12.6</v>
      </c>
      <c r="AJ119" s="46">
        <v>419.90000000000003</v>
      </c>
    </row>
    <row r="120" spans="1:36" x14ac:dyDescent="0.3">
      <c r="A120" t="s">
        <v>296</v>
      </c>
      <c r="B120" s="46">
        <v>11.8</v>
      </c>
      <c r="C120" s="46">
        <v>12.5</v>
      </c>
      <c r="D120" s="46">
        <v>12.1</v>
      </c>
      <c r="E120" s="46">
        <v>12.3</v>
      </c>
      <c r="F120" s="46">
        <v>11.4</v>
      </c>
      <c r="G120" s="46">
        <v>13</v>
      </c>
      <c r="H120" s="46">
        <v>12.4</v>
      </c>
      <c r="I120" s="46">
        <v>11.7</v>
      </c>
      <c r="J120" s="46">
        <v>11.9</v>
      </c>
      <c r="K120" s="46">
        <v>11.9</v>
      </c>
      <c r="L120" s="46">
        <v>11.7</v>
      </c>
      <c r="M120" s="46">
        <v>12.3</v>
      </c>
      <c r="N120" s="46">
        <v>10.5</v>
      </c>
      <c r="O120" s="46">
        <v>12.3</v>
      </c>
      <c r="P120" s="46">
        <v>11.2</v>
      </c>
      <c r="Q120" s="46">
        <v>12.5</v>
      </c>
      <c r="R120" s="46">
        <v>10.7</v>
      </c>
      <c r="S120" s="46">
        <v>11.5</v>
      </c>
      <c r="T120" s="46">
        <v>11.8</v>
      </c>
      <c r="U120" s="46">
        <v>12.5</v>
      </c>
      <c r="V120" s="46">
        <v>11.4</v>
      </c>
      <c r="W120" s="46">
        <v>12.5</v>
      </c>
      <c r="X120" s="46">
        <v>11.1</v>
      </c>
      <c r="Y120" s="46">
        <v>11.7</v>
      </c>
      <c r="Z120" s="46">
        <v>11.3</v>
      </c>
      <c r="AA120" s="46">
        <v>12.5</v>
      </c>
      <c r="AB120" s="46">
        <v>10.8</v>
      </c>
      <c r="AC120" s="46">
        <v>11.3</v>
      </c>
      <c r="AD120" s="46">
        <v>11.8</v>
      </c>
      <c r="AE120" s="46">
        <v>11</v>
      </c>
      <c r="AF120" s="46">
        <v>11.6</v>
      </c>
      <c r="AG120" s="46">
        <v>10.9</v>
      </c>
      <c r="AH120" s="46">
        <v>11.7</v>
      </c>
      <c r="AI120" s="46">
        <v>11.4</v>
      </c>
      <c r="AJ120" s="46">
        <v>399.00000000000006</v>
      </c>
    </row>
    <row r="121" spans="1:36" x14ac:dyDescent="0.3">
      <c r="A121" t="s">
        <v>297</v>
      </c>
      <c r="B121" s="46">
        <v>10.8</v>
      </c>
      <c r="C121" s="46">
        <v>12.2</v>
      </c>
      <c r="D121" s="46">
        <v>11.8</v>
      </c>
      <c r="E121" s="46">
        <v>11.9</v>
      </c>
      <c r="F121" s="46">
        <v>12</v>
      </c>
      <c r="G121" s="46">
        <v>12.2</v>
      </c>
      <c r="H121" s="46">
        <v>12</v>
      </c>
      <c r="I121" s="46">
        <v>11.1</v>
      </c>
      <c r="J121" s="46">
        <v>10.9</v>
      </c>
      <c r="K121" s="46">
        <v>11.2</v>
      </c>
      <c r="L121" s="46">
        <v>11.8</v>
      </c>
      <c r="M121" s="46">
        <v>11.7</v>
      </c>
      <c r="N121" s="46">
        <v>10.7</v>
      </c>
      <c r="O121" s="46">
        <v>12.1</v>
      </c>
      <c r="P121" s="46">
        <v>11.9</v>
      </c>
      <c r="Q121" s="46">
        <v>11.4</v>
      </c>
      <c r="R121" s="46">
        <v>11.9</v>
      </c>
      <c r="S121" s="46">
        <v>12.7</v>
      </c>
      <c r="T121" s="46">
        <v>11.9</v>
      </c>
      <c r="U121" s="46">
        <v>11.2</v>
      </c>
      <c r="V121" s="46">
        <v>12</v>
      </c>
      <c r="W121" s="46">
        <v>11.7</v>
      </c>
      <c r="X121" s="46">
        <v>11.6</v>
      </c>
      <c r="Y121" s="46">
        <v>11.5</v>
      </c>
      <c r="Z121" s="46">
        <v>11.9</v>
      </c>
      <c r="AA121" s="46">
        <v>11.4</v>
      </c>
      <c r="AB121" s="46">
        <v>11.9</v>
      </c>
      <c r="AC121" s="46">
        <v>10.5</v>
      </c>
      <c r="AD121" s="46">
        <v>11.3</v>
      </c>
      <c r="AE121" s="46">
        <v>11.7</v>
      </c>
      <c r="AF121" s="46">
        <v>10.6</v>
      </c>
      <c r="AG121" s="46">
        <v>11.2</v>
      </c>
      <c r="AH121" s="46">
        <v>11.1</v>
      </c>
      <c r="AI121" s="46">
        <v>11</v>
      </c>
      <c r="AJ121" s="46">
        <v>392.79999999999995</v>
      </c>
    </row>
    <row r="122" spans="1:36" x14ac:dyDescent="0.3">
      <c r="A122" t="s">
        <v>298</v>
      </c>
      <c r="B122" s="46">
        <v>8.6999999999999993</v>
      </c>
      <c r="C122" s="46">
        <v>11.2</v>
      </c>
      <c r="D122" s="46">
        <v>9.3000000000000007</v>
      </c>
      <c r="E122" s="46">
        <v>9.1999999999999993</v>
      </c>
      <c r="F122" s="46">
        <v>10.8</v>
      </c>
      <c r="G122" s="46">
        <v>9.5</v>
      </c>
      <c r="H122" s="46">
        <v>10.5</v>
      </c>
      <c r="I122" s="46">
        <v>9.1999999999999993</v>
      </c>
      <c r="J122" s="46">
        <v>9</v>
      </c>
      <c r="K122" s="46">
        <v>9.3000000000000007</v>
      </c>
      <c r="L122" s="46">
        <v>9.6</v>
      </c>
      <c r="M122" s="46">
        <v>9.1</v>
      </c>
      <c r="N122" s="46">
        <v>9.4</v>
      </c>
      <c r="O122" s="46">
        <v>9.6</v>
      </c>
      <c r="P122" s="46">
        <v>11.7</v>
      </c>
      <c r="Q122" s="46">
        <v>9.4</v>
      </c>
      <c r="R122" s="46">
        <v>10.8</v>
      </c>
      <c r="S122" s="46">
        <v>11.3</v>
      </c>
      <c r="T122" s="46">
        <v>9.8000000000000007</v>
      </c>
      <c r="U122" s="46">
        <v>8.6999999999999993</v>
      </c>
      <c r="V122" s="46">
        <v>10.1</v>
      </c>
      <c r="W122" s="46">
        <v>10.5</v>
      </c>
      <c r="X122" s="46">
        <v>9.4</v>
      </c>
      <c r="Y122" s="46">
        <v>10.1</v>
      </c>
      <c r="Z122" s="46">
        <v>10.9</v>
      </c>
      <c r="AA122" s="46">
        <v>9.6</v>
      </c>
      <c r="AB122" s="46">
        <v>11.2</v>
      </c>
      <c r="AC122" s="46">
        <v>9.6999999999999993</v>
      </c>
      <c r="AD122" s="46">
        <v>9.1999999999999993</v>
      </c>
      <c r="AE122" s="46">
        <v>10.6</v>
      </c>
      <c r="AF122" s="46">
        <v>9.4</v>
      </c>
      <c r="AG122" s="46">
        <v>10.6</v>
      </c>
      <c r="AH122" s="46">
        <v>9.6</v>
      </c>
      <c r="AI122" s="46">
        <v>9.6999999999999993</v>
      </c>
      <c r="AJ122" s="46">
        <v>336.70000000000005</v>
      </c>
    </row>
    <row r="123" spans="1:36" x14ac:dyDescent="0.3">
      <c r="A123" t="s">
        <v>299</v>
      </c>
      <c r="B123" s="46">
        <v>5.3000000000000007</v>
      </c>
      <c r="C123" s="46">
        <v>7.4</v>
      </c>
      <c r="D123" s="46">
        <v>6.1</v>
      </c>
      <c r="E123" s="46">
        <v>6.1999999999999993</v>
      </c>
      <c r="F123" s="46">
        <v>7.6</v>
      </c>
      <c r="G123" s="46">
        <v>5.8000000000000007</v>
      </c>
      <c r="H123" s="46">
        <v>6.3000000000000007</v>
      </c>
      <c r="I123" s="46">
        <v>5.3000000000000007</v>
      </c>
      <c r="J123" s="46">
        <v>5.6999999999999993</v>
      </c>
      <c r="K123" s="46">
        <v>5.6999999999999993</v>
      </c>
      <c r="L123" s="46">
        <v>5.6999999999999993</v>
      </c>
      <c r="M123" s="46">
        <v>6.1</v>
      </c>
      <c r="N123" s="46">
        <v>6.3000000000000007</v>
      </c>
      <c r="O123" s="46">
        <v>6</v>
      </c>
      <c r="P123" s="46">
        <v>8.3000000000000007</v>
      </c>
      <c r="Q123" s="46">
        <v>5.6</v>
      </c>
      <c r="R123" s="46">
        <v>7.1999999999999993</v>
      </c>
      <c r="S123" s="46">
        <v>7.6999999999999993</v>
      </c>
      <c r="T123" s="46">
        <v>6.1999999999999993</v>
      </c>
      <c r="U123" s="46">
        <v>5.0999999999999996</v>
      </c>
      <c r="V123" s="46">
        <v>6.4</v>
      </c>
      <c r="W123" s="46">
        <v>6.6999999999999993</v>
      </c>
      <c r="X123" s="46">
        <v>6.3000000000000007</v>
      </c>
      <c r="Y123" s="46">
        <v>6.4</v>
      </c>
      <c r="Z123" s="46">
        <v>7.3000000000000007</v>
      </c>
      <c r="AA123" s="46">
        <v>5</v>
      </c>
      <c r="AB123" s="46">
        <v>8.6999999999999993</v>
      </c>
      <c r="AC123" s="46">
        <v>6.1999999999999993</v>
      </c>
      <c r="AD123" s="46">
        <v>5.6999999999999993</v>
      </c>
      <c r="AE123" s="46">
        <v>6.6</v>
      </c>
      <c r="AF123" s="46">
        <v>5.8000000000000007</v>
      </c>
      <c r="AG123" s="46">
        <v>7.3000000000000007</v>
      </c>
      <c r="AH123" s="46">
        <v>6</v>
      </c>
      <c r="AI123" s="46">
        <v>5.8000000000000007</v>
      </c>
      <c r="AJ123" s="46">
        <v>215.8</v>
      </c>
    </row>
    <row r="124" spans="1:36" x14ac:dyDescent="0.3">
      <c r="A124" t="s">
        <v>300</v>
      </c>
      <c r="B124" s="46">
        <v>4.1999999999999993</v>
      </c>
      <c r="C124" s="46">
        <v>6.1</v>
      </c>
      <c r="D124" s="46">
        <v>6.1999999999999993</v>
      </c>
      <c r="E124" s="46">
        <v>5.6999999999999993</v>
      </c>
      <c r="F124" s="46">
        <v>6.1</v>
      </c>
      <c r="G124" s="46">
        <v>5.3000000000000007</v>
      </c>
      <c r="H124" s="46">
        <v>4.4000000000000004</v>
      </c>
      <c r="I124" s="46">
        <v>5.1999999999999993</v>
      </c>
      <c r="J124" s="46">
        <v>5.0999999999999996</v>
      </c>
      <c r="K124" s="46">
        <v>5.5</v>
      </c>
      <c r="L124" s="46">
        <v>4.5</v>
      </c>
      <c r="M124" s="46">
        <v>6.1</v>
      </c>
      <c r="N124" s="46">
        <v>5.8000000000000007</v>
      </c>
      <c r="O124" s="46">
        <v>4.9000000000000004</v>
      </c>
      <c r="P124" s="46">
        <v>6.4</v>
      </c>
      <c r="Q124" s="46">
        <v>4.4000000000000004</v>
      </c>
      <c r="R124" s="46">
        <v>5.0999999999999996</v>
      </c>
      <c r="S124" s="46">
        <v>5.6</v>
      </c>
      <c r="T124" s="46">
        <v>5.6999999999999993</v>
      </c>
      <c r="U124" s="46">
        <v>4.9000000000000004</v>
      </c>
      <c r="V124" s="46">
        <v>5.5</v>
      </c>
      <c r="W124" s="46">
        <v>3.9000000000000004</v>
      </c>
      <c r="X124" s="46">
        <v>6</v>
      </c>
      <c r="Y124" s="46">
        <v>5.9</v>
      </c>
      <c r="Z124" s="46">
        <v>6.1999999999999993</v>
      </c>
      <c r="AA124" s="46">
        <v>4</v>
      </c>
      <c r="AB124" s="46">
        <v>6.5</v>
      </c>
      <c r="AC124" s="46">
        <v>6.5</v>
      </c>
      <c r="AD124" s="46">
        <v>4.5999999999999996</v>
      </c>
      <c r="AE124" s="46">
        <v>6.6999999999999993</v>
      </c>
      <c r="AF124" s="46">
        <v>6</v>
      </c>
      <c r="AG124" s="46">
        <v>5.5</v>
      </c>
      <c r="AH124" s="46">
        <v>6.1999999999999993</v>
      </c>
      <c r="AI124" s="46">
        <v>5</v>
      </c>
      <c r="AJ124" s="46">
        <v>185.69999999999996</v>
      </c>
    </row>
    <row r="125" spans="1:36" x14ac:dyDescent="0.3">
      <c r="A125" t="s">
        <v>301</v>
      </c>
      <c r="B125" s="46">
        <v>3.5999999999999996</v>
      </c>
      <c r="C125" s="46">
        <v>5.4</v>
      </c>
      <c r="D125" s="46">
        <v>4.8000000000000007</v>
      </c>
      <c r="E125" s="46">
        <v>5.5</v>
      </c>
      <c r="F125" s="46">
        <v>5.8000000000000007</v>
      </c>
      <c r="G125" s="46">
        <v>4.3000000000000007</v>
      </c>
      <c r="H125" s="46">
        <v>4.6999999999999993</v>
      </c>
      <c r="I125" s="46">
        <v>4</v>
      </c>
      <c r="J125" s="46">
        <v>4.5</v>
      </c>
      <c r="K125" s="46">
        <v>4.4000000000000004</v>
      </c>
      <c r="L125" s="46">
        <v>4.0999999999999996</v>
      </c>
      <c r="M125" s="46">
        <v>5.1999999999999993</v>
      </c>
      <c r="N125" s="46">
        <v>3.9000000000000004</v>
      </c>
      <c r="O125" s="46">
        <v>5</v>
      </c>
      <c r="P125" s="46">
        <v>5.9</v>
      </c>
      <c r="Q125" s="46">
        <v>4.3000000000000007</v>
      </c>
      <c r="R125" s="46">
        <v>4.8000000000000007</v>
      </c>
      <c r="S125" s="46">
        <v>4.6999999999999993</v>
      </c>
      <c r="T125" s="46">
        <v>4.9000000000000004</v>
      </c>
      <c r="U125" s="46">
        <v>3.9000000000000004</v>
      </c>
      <c r="V125" s="46">
        <v>4.5999999999999996</v>
      </c>
      <c r="W125" s="46">
        <v>4.8000000000000007</v>
      </c>
      <c r="X125" s="46">
        <v>4.6999999999999993</v>
      </c>
      <c r="Y125" s="46">
        <v>4.9000000000000004</v>
      </c>
      <c r="Z125" s="46">
        <v>5.5</v>
      </c>
      <c r="AA125" s="46">
        <v>4.1999999999999993</v>
      </c>
      <c r="AB125" s="46">
        <v>5.9</v>
      </c>
      <c r="AC125" s="46">
        <v>5.5</v>
      </c>
      <c r="AD125" s="46">
        <v>4.1999999999999993</v>
      </c>
      <c r="AE125" s="46">
        <v>5.6999999999999993</v>
      </c>
      <c r="AF125" s="46">
        <v>4.5999999999999996</v>
      </c>
      <c r="AG125" s="46">
        <v>5.1999999999999993</v>
      </c>
      <c r="AH125" s="46">
        <v>4.9000000000000004</v>
      </c>
      <c r="AI125" s="46">
        <v>5.4</v>
      </c>
      <c r="AJ125" s="46">
        <v>163.79999999999998</v>
      </c>
    </row>
    <row r="126" spans="1:36" x14ac:dyDescent="0.3">
      <c r="A126" t="s">
        <v>302</v>
      </c>
      <c r="B126" s="46">
        <v>0.69999999999999929</v>
      </c>
      <c r="C126" s="46">
        <v>3.1999999999999993</v>
      </c>
      <c r="D126" s="46">
        <v>1.5</v>
      </c>
      <c r="E126" s="46">
        <v>1.8000000000000007</v>
      </c>
      <c r="F126" s="46">
        <v>2.5</v>
      </c>
      <c r="G126" s="46">
        <v>1.1000000000000014</v>
      </c>
      <c r="H126" s="46">
        <v>1.3999999999999986</v>
      </c>
      <c r="I126" s="46">
        <v>1</v>
      </c>
      <c r="J126" s="46">
        <v>1</v>
      </c>
      <c r="K126" s="46">
        <v>1.1000000000000014</v>
      </c>
      <c r="L126" s="46">
        <v>0.69999999999999929</v>
      </c>
      <c r="M126" s="46">
        <v>1.6000000000000014</v>
      </c>
      <c r="N126" s="46">
        <v>2.5</v>
      </c>
      <c r="O126" s="46">
        <v>0.60000000000000142</v>
      </c>
      <c r="P126" s="46">
        <v>3.8000000000000007</v>
      </c>
      <c r="Q126" s="46">
        <v>0.30000000000000071</v>
      </c>
      <c r="R126" s="46">
        <v>3.5</v>
      </c>
      <c r="S126" s="46">
        <v>2.5999999999999996</v>
      </c>
      <c r="T126" s="46">
        <v>1.6999999999999993</v>
      </c>
      <c r="U126" s="46">
        <v>0.5</v>
      </c>
      <c r="V126" s="46">
        <v>1.5</v>
      </c>
      <c r="W126" s="46">
        <v>1.8000000000000007</v>
      </c>
      <c r="X126" s="46">
        <v>1.8999999999999986</v>
      </c>
      <c r="Y126" s="46">
        <v>2</v>
      </c>
      <c r="Z126" s="46">
        <v>2.5999999999999996</v>
      </c>
      <c r="AA126" s="46">
        <v>0.30000000000000071</v>
      </c>
      <c r="AB126" s="46">
        <v>3.5</v>
      </c>
      <c r="AC126" s="46">
        <v>3.4000000000000004</v>
      </c>
      <c r="AD126" s="46">
        <v>0.60000000000000142</v>
      </c>
      <c r="AE126" s="46">
        <v>2.4000000000000004</v>
      </c>
      <c r="AF126" s="46">
        <v>2.1999999999999993</v>
      </c>
      <c r="AG126" s="46">
        <v>2</v>
      </c>
      <c r="AH126" s="46">
        <v>2.4000000000000004</v>
      </c>
      <c r="AI126" s="46">
        <v>1.8000000000000007</v>
      </c>
      <c r="AJ126" s="46">
        <v>61.5</v>
      </c>
    </row>
    <row r="127" spans="1:36" x14ac:dyDescent="0.3">
      <c r="A127" t="s">
        <v>303</v>
      </c>
      <c r="B127" s="46">
        <v>0</v>
      </c>
      <c r="C127" s="46">
        <v>1.1999999999999993</v>
      </c>
      <c r="D127" s="46">
        <v>0</v>
      </c>
      <c r="E127" s="46">
        <v>0</v>
      </c>
      <c r="F127" s="46">
        <v>2.6999999999999993</v>
      </c>
      <c r="G127" s="46">
        <v>0</v>
      </c>
      <c r="H127" s="46">
        <v>0</v>
      </c>
      <c r="I127" s="46">
        <v>0</v>
      </c>
      <c r="J127" s="46">
        <v>0</v>
      </c>
      <c r="K127" s="46">
        <v>0</v>
      </c>
      <c r="L127" s="46">
        <v>0</v>
      </c>
      <c r="M127" s="46">
        <v>0</v>
      </c>
      <c r="N127" s="46">
        <v>3.5</v>
      </c>
      <c r="O127" s="46">
        <v>0</v>
      </c>
      <c r="P127" s="46">
        <v>4.0999999999999996</v>
      </c>
      <c r="Q127" s="46">
        <v>0</v>
      </c>
      <c r="R127" s="46">
        <v>3.0999999999999996</v>
      </c>
      <c r="S127" s="46">
        <v>1.3000000000000007</v>
      </c>
      <c r="T127" s="46">
        <v>0</v>
      </c>
      <c r="U127" s="46">
        <v>0</v>
      </c>
      <c r="V127" s="46">
        <v>0</v>
      </c>
      <c r="W127" s="46">
        <v>0.60000000000000142</v>
      </c>
      <c r="X127" s="46">
        <v>0.10000000000000142</v>
      </c>
      <c r="Y127" s="46">
        <v>0</v>
      </c>
      <c r="Z127" s="46">
        <v>1.6999999999999993</v>
      </c>
      <c r="AA127" s="46">
        <v>0</v>
      </c>
      <c r="AB127" s="46">
        <v>3.9000000000000004</v>
      </c>
      <c r="AC127" s="46">
        <v>1.8000000000000007</v>
      </c>
      <c r="AD127" s="46">
        <v>0</v>
      </c>
      <c r="AE127" s="46">
        <v>1.1000000000000014</v>
      </c>
      <c r="AF127" s="46">
        <v>0.69999999999999929</v>
      </c>
      <c r="AG127" s="46">
        <v>2.1999999999999993</v>
      </c>
      <c r="AH127" s="46">
        <v>1.3000000000000007</v>
      </c>
      <c r="AI127" s="46">
        <v>0</v>
      </c>
      <c r="AJ127" s="46">
        <v>29.300000000000004</v>
      </c>
    </row>
    <row r="128" spans="1:36" x14ac:dyDescent="0.3">
      <c r="A128" t="s">
        <v>11</v>
      </c>
      <c r="B128" s="46">
        <v>1210.1000000000008</v>
      </c>
      <c r="C128" s="46">
        <v>1268.0999999999997</v>
      </c>
      <c r="D128" s="46">
        <v>1236.6999999999998</v>
      </c>
      <c r="E128" s="46">
        <v>1219.6999999999998</v>
      </c>
      <c r="F128" s="46">
        <v>1236.8999999999994</v>
      </c>
      <c r="G128" s="46">
        <v>1286.9999999999998</v>
      </c>
      <c r="H128" s="46">
        <v>1322.8000000000004</v>
      </c>
      <c r="I128" s="46">
        <v>1205.8000000000006</v>
      </c>
      <c r="J128" s="46">
        <v>1226.4000000000003</v>
      </c>
      <c r="K128" s="46">
        <v>1213.4000000000001</v>
      </c>
      <c r="L128" s="46">
        <v>1260.8</v>
      </c>
      <c r="M128" s="46">
        <v>1241.2999999999993</v>
      </c>
      <c r="N128" s="46">
        <v>1169.9000000000001</v>
      </c>
      <c r="O128" s="46">
        <v>1305.4000000000001</v>
      </c>
      <c r="P128" s="46">
        <v>1300.0000000000002</v>
      </c>
      <c r="Q128" s="46">
        <v>1269.9000000000003</v>
      </c>
      <c r="R128" s="46">
        <v>1283.4999999999995</v>
      </c>
      <c r="S128" s="46">
        <v>1307.3999999999999</v>
      </c>
      <c r="T128" s="46">
        <v>1248.5</v>
      </c>
      <c r="U128" s="46">
        <v>1242.5999999999995</v>
      </c>
      <c r="V128" s="46">
        <v>1271.1000000000008</v>
      </c>
      <c r="W128" s="46">
        <v>1321.1000000000006</v>
      </c>
      <c r="X128" s="46">
        <v>1193.799999999999</v>
      </c>
      <c r="Y128" s="46">
        <v>1209.0000000000007</v>
      </c>
      <c r="Z128" s="46">
        <v>1315</v>
      </c>
      <c r="AA128" s="46">
        <v>1272.3000000000004</v>
      </c>
      <c r="AB128" s="46">
        <v>1258.6000000000006</v>
      </c>
      <c r="AC128" s="46">
        <v>1197.2000000000005</v>
      </c>
      <c r="AD128" s="46">
        <v>1234.9000000000005</v>
      </c>
      <c r="AE128" s="46">
        <v>1209.3999999999999</v>
      </c>
      <c r="AF128" s="46">
        <v>1170.1999999999998</v>
      </c>
      <c r="AG128" s="46">
        <v>1220.4000000000001</v>
      </c>
      <c r="AH128" s="46">
        <v>1187.0000000000005</v>
      </c>
      <c r="AI128" s="46">
        <v>1205.4000000000001</v>
      </c>
      <c r="AJ128" s="46">
        <v>42321.600000000006</v>
      </c>
    </row>
  </sheetData>
  <pageMargins left="0.7" right="0.7" top="0.75" bottom="0.75" header="0.3" footer="0.3"/>
  <pageSetup paperSize="9" orientation="portrait" horizontalDpi="1200" verticalDpi="1200"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99CAE-F0DE-452A-86A9-8B5EC83F27ED}">
  <sheetPr codeName="Blad11"/>
  <dimension ref="A1:AJ24"/>
  <sheetViews>
    <sheetView showGridLines="0" workbookViewId="0">
      <selection activeCell="A2" sqref="A2"/>
    </sheetView>
  </sheetViews>
  <sheetFormatPr defaultRowHeight="14.4" x14ac:dyDescent="0.3"/>
  <cols>
    <col min="1" max="1" width="15.44140625" bestFit="1" customWidth="1"/>
    <col min="2" max="35" width="18.77734375" bestFit="1" customWidth="1"/>
    <col min="36" max="36" width="9.6640625" bestFit="1" customWidth="1"/>
    <col min="37" max="37" width="10.109375" bestFit="1" customWidth="1"/>
    <col min="38" max="69" width="32.33203125" bestFit="1" customWidth="1"/>
    <col min="70" max="70" width="38.44140625" bestFit="1" customWidth="1"/>
    <col min="71" max="71" width="25.6640625" bestFit="1" customWidth="1"/>
  </cols>
  <sheetData>
    <row r="1" spans="1:36" x14ac:dyDescent="0.3">
      <c r="A1" s="29" t="str">
        <f>"Graaddagen "&amp; YEAR(jaar_zip!J2)</f>
        <v>Graaddagen 2024</v>
      </c>
    </row>
    <row r="2" spans="1:36" x14ac:dyDescent="0.3">
      <c r="A2" t="s">
        <v>76</v>
      </c>
    </row>
    <row r="4" spans="1:36" x14ac:dyDescent="0.3">
      <c r="A4" s="4" t="s">
        <v>53</v>
      </c>
      <c r="B4" s="4" t="s">
        <v>142</v>
      </c>
    </row>
    <row r="5" spans="1:36" x14ac:dyDescent="0.3">
      <c r="A5" s="4" t="s">
        <v>144</v>
      </c>
      <c r="B5" t="s">
        <v>45</v>
      </c>
      <c r="C5" t="s">
        <v>16</v>
      </c>
      <c r="D5" t="s">
        <v>38</v>
      </c>
      <c r="E5" t="s">
        <v>19</v>
      </c>
      <c r="F5" t="s">
        <v>13</v>
      </c>
      <c r="G5" t="s">
        <v>24</v>
      </c>
      <c r="H5" t="s">
        <v>28</v>
      </c>
      <c r="I5" t="s">
        <v>41</v>
      </c>
      <c r="J5" t="s">
        <v>43</v>
      </c>
      <c r="K5" t="s">
        <v>39</v>
      </c>
      <c r="L5" t="s">
        <v>26</v>
      </c>
      <c r="M5" t="s">
        <v>40</v>
      </c>
      <c r="N5" t="s">
        <v>35</v>
      </c>
      <c r="O5" t="s">
        <v>27</v>
      </c>
      <c r="P5" t="s">
        <v>17</v>
      </c>
      <c r="Q5" t="s">
        <v>29</v>
      </c>
      <c r="R5" t="s">
        <v>25</v>
      </c>
      <c r="S5" t="s">
        <v>22</v>
      </c>
      <c r="T5" t="s">
        <v>21</v>
      </c>
      <c r="U5" t="s">
        <v>44</v>
      </c>
      <c r="V5" t="s">
        <v>23</v>
      </c>
      <c r="W5" t="s">
        <v>30</v>
      </c>
      <c r="X5" t="s">
        <v>37</v>
      </c>
      <c r="Y5" t="s">
        <v>14</v>
      </c>
      <c r="Z5" t="s">
        <v>20</v>
      </c>
      <c r="AA5" t="s">
        <v>31</v>
      </c>
      <c r="AB5" t="s">
        <v>15</v>
      </c>
      <c r="AC5" t="s">
        <v>32</v>
      </c>
      <c r="AD5" t="s">
        <v>42</v>
      </c>
      <c r="AE5" t="s">
        <v>12</v>
      </c>
      <c r="AF5" t="s">
        <v>33</v>
      </c>
      <c r="AG5" t="s">
        <v>18</v>
      </c>
      <c r="AH5" t="s">
        <v>34</v>
      </c>
      <c r="AI5" t="s">
        <v>36</v>
      </c>
      <c r="AJ5" t="s">
        <v>11</v>
      </c>
    </row>
    <row r="6" spans="1:36" x14ac:dyDescent="0.3">
      <c r="A6" t="s">
        <v>88</v>
      </c>
      <c r="B6" s="46">
        <v>81.199999999999989</v>
      </c>
      <c r="C6" s="46">
        <v>83.6</v>
      </c>
      <c r="D6" s="46">
        <v>80.7</v>
      </c>
      <c r="E6" s="46">
        <v>81.100000000000009</v>
      </c>
      <c r="F6" s="46">
        <v>82.699999999999989</v>
      </c>
      <c r="G6" s="46">
        <v>86.399999999999991</v>
      </c>
      <c r="H6" s="46">
        <v>95.7</v>
      </c>
      <c r="I6" s="46">
        <v>80.099999999999994</v>
      </c>
      <c r="J6" s="46">
        <v>79.300000000000011</v>
      </c>
      <c r="K6" s="46">
        <v>79.099999999999994</v>
      </c>
      <c r="L6" s="46">
        <v>87.4</v>
      </c>
      <c r="M6" s="46">
        <v>80.2</v>
      </c>
      <c r="N6" s="46">
        <v>75.199999999999989</v>
      </c>
      <c r="O6" s="46">
        <v>91.9</v>
      </c>
      <c r="P6" s="46">
        <v>89.8</v>
      </c>
      <c r="Q6" s="46">
        <v>85.699999999999989</v>
      </c>
      <c r="R6" s="46">
        <v>93.1</v>
      </c>
      <c r="S6" s="46">
        <v>92.699999999999989</v>
      </c>
      <c r="T6" s="46">
        <v>84.4</v>
      </c>
      <c r="U6" s="46">
        <v>81.800000000000011</v>
      </c>
      <c r="V6" s="46">
        <v>88.6</v>
      </c>
      <c r="W6" s="46">
        <v>97.6</v>
      </c>
      <c r="X6" s="46">
        <v>76.899999999999991</v>
      </c>
      <c r="Y6" s="46">
        <v>79.599999999999994</v>
      </c>
      <c r="Z6" s="46">
        <v>90</v>
      </c>
      <c r="AA6" s="46">
        <v>88.4</v>
      </c>
      <c r="AB6" s="46">
        <v>86.1</v>
      </c>
      <c r="AC6" s="46">
        <v>72.7</v>
      </c>
      <c r="AD6" s="46">
        <v>81.2</v>
      </c>
      <c r="AE6" s="46">
        <v>77.699999999999989</v>
      </c>
      <c r="AF6" s="46">
        <v>74.400000000000006</v>
      </c>
      <c r="AG6" s="46">
        <v>81.099999999999994</v>
      </c>
      <c r="AH6" s="46">
        <v>74.400000000000006</v>
      </c>
      <c r="AI6" s="46">
        <v>77.5</v>
      </c>
      <c r="AJ6" s="46">
        <v>2838.2999999999997</v>
      </c>
    </row>
    <row r="7" spans="1:36" x14ac:dyDescent="0.3">
      <c r="A7" t="s">
        <v>89</v>
      </c>
      <c r="B7" s="46">
        <v>134.60000000000002</v>
      </c>
      <c r="C7" s="46">
        <v>122.1</v>
      </c>
      <c r="D7" s="46">
        <v>127.19999999999999</v>
      </c>
      <c r="E7" s="46">
        <v>126.5</v>
      </c>
      <c r="F7" s="46">
        <v>109.6</v>
      </c>
      <c r="G7" s="46">
        <v>133.19999999999999</v>
      </c>
      <c r="H7" s="46">
        <v>127.60000000000001</v>
      </c>
      <c r="I7" s="46">
        <v>133.99999999999997</v>
      </c>
      <c r="J7" s="46">
        <v>136.00000000000003</v>
      </c>
      <c r="K7" s="46">
        <v>131.9</v>
      </c>
      <c r="L7" s="46">
        <v>129.80000000000001</v>
      </c>
      <c r="M7" s="46">
        <v>129.5</v>
      </c>
      <c r="N7" s="46">
        <v>115.8</v>
      </c>
      <c r="O7" s="46">
        <v>129.19999999999999</v>
      </c>
      <c r="P7" s="46">
        <v>108.5</v>
      </c>
      <c r="Q7" s="46">
        <v>134.9</v>
      </c>
      <c r="R7" s="46">
        <v>114.30000000000001</v>
      </c>
      <c r="S7" s="46">
        <v>120.8</v>
      </c>
      <c r="T7" s="46">
        <v>126.9</v>
      </c>
      <c r="U7" s="46">
        <v>142.80000000000001</v>
      </c>
      <c r="V7" s="46">
        <v>127.89999999999999</v>
      </c>
      <c r="W7" s="46">
        <v>128.9</v>
      </c>
      <c r="X7" s="46">
        <v>123.60000000000001</v>
      </c>
      <c r="Y7" s="46">
        <v>117.5</v>
      </c>
      <c r="Z7" s="46">
        <v>122.6</v>
      </c>
      <c r="AA7" s="46">
        <v>133.6</v>
      </c>
      <c r="AB7" s="46">
        <v>106.3</v>
      </c>
      <c r="AC7" s="46">
        <v>118.60000000000001</v>
      </c>
      <c r="AD7" s="46">
        <v>133.20000000000002</v>
      </c>
      <c r="AE7" s="46">
        <v>117.69999999999999</v>
      </c>
      <c r="AF7" s="46">
        <v>130.1</v>
      </c>
      <c r="AG7" s="46">
        <v>115.1</v>
      </c>
      <c r="AH7" s="46">
        <v>123.10000000000001</v>
      </c>
      <c r="AI7" s="46">
        <v>131.70000000000002</v>
      </c>
      <c r="AJ7" s="46">
        <v>4265.1000000000004</v>
      </c>
    </row>
    <row r="8" spans="1:36" x14ac:dyDescent="0.3">
      <c r="A8" t="s">
        <v>90</v>
      </c>
      <c r="B8" s="46">
        <v>126.60000000000001</v>
      </c>
      <c r="C8" s="46">
        <v>118.10000000000001</v>
      </c>
      <c r="D8" s="46">
        <v>124.79999999999998</v>
      </c>
      <c r="E8" s="46">
        <v>121.99999999999999</v>
      </c>
      <c r="F8" s="46">
        <v>102.3</v>
      </c>
      <c r="G8" s="46">
        <v>129.79999999999998</v>
      </c>
      <c r="H8" s="46">
        <v>123.89999999999999</v>
      </c>
      <c r="I8" s="46">
        <v>129.1</v>
      </c>
      <c r="J8" s="46">
        <v>133.69999999999999</v>
      </c>
      <c r="K8" s="46">
        <v>128.4</v>
      </c>
      <c r="L8" s="46">
        <v>123.80000000000001</v>
      </c>
      <c r="M8" s="46">
        <v>127.9</v>
      </c>
      <c r="N8" s="46">
        <v>106.9</v>
      </c>
      <c r="O8" s="46">
        <v>124.4</v>
      </c>
      <c r="P8" s="46">
        <v>104.50000000000001</v>
      </c>
      <c r="Q8" s="46">
        <v>127.2</v>
      </c>
      <c r="R8" s="46">
        <v>111.7</v>
      </c>
      <c r="S8" s="46">
        <v>115.8</v>
      </c>
      <c r="T8" s="46">
        <v>122.3</v>
      </c>
      <c r="U8" s="46">
        <v>133.6</v>
      </c>
      <c r="V8" s="46">
        <v>121.6</v>
      </c>
      <c r="W8" s="46">
        <v>123.9</v>
      </c>
      <c r="X8" s="46">
        <v>118.30000000000001</v>
      </c>
      <c r="Y8" s="46">
        <v>117.69999999999999</v>
      </c>
      <c r="Z8" s="46">
        <v>115.8</v>
      </c>
      <c r="AA8" s="46">
        <v>127.2</v>
      </c>
      <c r="AB8" s="46">
        <v>97.7</v>
      </c>
      <c r="AC8" s="46">
        <v>111.1</v>
      </c>
      <c r="AD8" s="46">
        <v>128.10000000000002</v>
      </c>
      <c r="AE8" s="46">
        <v>114.7</v>
      </c>
      <c r="AF8" s="46">
        <v>121.00000000000001</v>
      </c>
      <c r="AG8" s="46">
        <v>104.10000000000001</v>
      </c>
      <c r="AH8" s="46">
        <v>117.80000000000001</v>
      </c>
      <c r="AI8" s="46">
        <v>123.4</v>
      </c>
      <c r="AJ8" s="46">
        <v>4079.2000000000003</v>
      </c>
    </row>
    <row r="9" spans="1:36" x14ac:dyDescent="0.3">
      <c r="A9" t="s">
        <v>91</v>
      </c>
      <c r="B9" s="46">
        <v>75.3</v>
      </c>
      <c r="C9" s="46">
        <v>76.400000000000006</v>
      </c>
      <c r="D9" s="46">
        <v>78.800000000000011</v>
      </c>
      <c r="E9" s="46">
        <v>74.8</v>
      </c>
      <c r="F9" s="46">
        <v>75.800000000000011</v>
      </c>
      <c r="G9" s="46">
        <v>80.599999999999994</v>
      </c>
      <c r="H9" s="46">
        <v>78.599999999999994</v>
      </c>
      <c r="I9" s="46">
        <v>76.099999999999994</v>
      </c>
      <c r="J9" s="46">
        <v>77.400000000000006</v>
      </c>
      <c r="K9" s="46">
        <v>75.8</v>
      </c>
      <c r="L9" s="46">
        <v>76.100000000000009</v>
      </c>
      <c r="M9" s="46">
        <v>79.5</v>
      </c>
      <c r="N9" s="46">
        <v>72.100000000000009</v>
      </c>
      <c r="O9" s="46">
        <v>78.900000000000006</v>
      </c>
      <c r="P9" s="46">
        <v>78.999999999999986</v>
      </c>
      <c r="Q9" s="46">
        <v>79.5</v>
      </c>
      <c r="R9" s="46">
        <v>79.5</v>
      </c>
      <c r="S9" s="46">
        <v>78.899999999999991</v>
      </c>
      <c r="T9" s="46">
        <v>76.8</v>
      </c>
      <c r="U9" s="46">
        <v>75.7</v>
      </c>
      <c r="V9" s="46">
        <v>78</v>
      </c>
      <c r="W9" s="46">
        <v>78.900000000000006</v>
      </c>
      <c r="X9" s="46">
        <v>73.899999999999991</v>
      </c>
      <c r="Y9" s="46">
        <v>75.2</v>
      </c>
      <c r="Z9" s="46">
        <v>83.399999999999991</v>
      </c>
      <c r="AA9" s="46">
        <v>77.600000000000009</v>
      </c>
      <c r="AB9" s="46">
        <v>75.899999999999991</v>
      </c>
      <c r="AC9" s="46">
        <v>75.699999999999989</v>
      </c>
      <c r="AD9" s="46">
        <v>78.5</v>
      </c>
      <c r="AE9" s="46">
        <v>75.5</v>
      </c>
      <c r="AF9" s="46">
        <v>72.8</v>
      </c>
      <c r="AG9" s="46">
        <v>72.8</v>
      </c>
      <c r="AH9" s="46">
        <v>74.2</v>
      </c>
      <c r="AI9" s="46">
        <v>75.7</v>
      </c>
      <c r="AJ9" s="46">
        <v>2613.7000000000003</v>
      </c>
    </row>
    <row r="10" spans="1:36" x14ac:dyDescent="0.3">
      <c r="A10" t="s">
        <v>92</v>
      </c>
      <c r="B10" s="46">
        <v>70.5</v>
      </c>
      <c r="C10" s="46">
        <v>73.600000000000009</v>
      </c>
      <c r="D10" s="46">
        <v>72</v>
      </c>
      <c r="E10" s="46">
        <v>70.2</v>
      </c>
      <c r="F10" s="46">
        <v>73.399999999999991</v>
      </c>
      <c r="G10" s="46">
        <v>73.2</v>
      </c>
      <c r="H10" s="46">
        <v>76.399999999999991</v>
      </c>
      <c r="I10" s="46">
        <v>68.5</v>
      </c>
      <c r="J10" s="46">
        <v>71</v>
      </c>
      <c r="K10" s="46">
        <v>67.3</v>
      </c>
      <c r="L10" s="46">
        <v>71</v>
      </c>
      <c r="M10" s="46">
        <v>71.7</v>
      </c>
      <c r="N10" s="46">
        <v>68.900000000000006</v>
      </c>
      <c r="O10" s="46">
        <v>75.100000000000009</v>
      </c>
      <c r="P10" s="46">
        <v>77.800000000000011</v>
      </c>
      <c r="Q10" s="46">
        <v>72</v>
      </c>
      <c r="R10" s="46">
        <v>78.3</v>
      </c>
      <c r="S10" s="46">
        <v>77.3</v>
      </c>
      <c r="T10" s="46">
        <v>72.399999999999991</v>
      </c>
      <c r="U10" s="46">
        <v>70.8</v>
      </c>
      <c r="V10" s="46">
        <v>74.3</v>
      </c>
      <c r="W10" s="46">
        <v>76.199999999999989</v>
      </c>
      <c r="X10" s="46">
        <v>68.3</v>
      </c>
      <c r="Y10" s="46">
        <v>70.7</v>
      </c>
      <c r="Z10" s="46">
        <v>80.7</v>
      </c>
      <c r="AA10" s="46">
        <v>71.900000000000006</v>
      </c>
      <c r="AB10" s="46">
        <v>76.2</v>
      </c>
      <c r="AC10" s="46">
        <v>73.000000000000014</v>
      </c>
      <c r="AD10" s="46">
        <v>69.099999999999994</v>
      </c>
      <c r="AE10" s="46">
        <v>68.7</v>
      </c>
      <c r="AF10" s="46">
        <v>64.400000000000006</v>
      </c>
      <c r="AG10" s="46">
        <v>71</v>
      </c>
      <c r="AH10" s="46">
        <v>66.900000000000006</v>
      </c>
      <c r="AI10" s="46">
        <v>65.8</v>
      </c>
      <c r="AJ10" s="46">
        <v>2448.6000000000004</v>
      </c>
    </row>
    <row r="11" spans="1:36" x14ac:dyDescent="0.3">
      <c r="A11" t="s">
        <v>93</v>
      </c>
      <c r="B11" s="46">
        <v>66.400000000000006</v>
      </c>
      <c r="C11" s="46">
        <v>73.5</v>
      </c>
      <c r="D11" s="46">
        <v>68.199999999999989</v>
      </c>
      <c r="E11" s="46">
        <v>69.100000000000009</v>
      </c>
      <c r="F11" s="46">
        <v>75.599999999999994</v>
      </c>
      <c r="G11" s="46">
        <v>72.400000000000006</v>
      </c>
      <c r="H11" s="46">
        <v>79.3</v>
      </c>
      <c r="I11" s="46">
        <v>64.599999999999994</v>
      </c>
      <c r="J11" s="46">
        <v>64.5</v>
      </c>
      <c r="K11" s="46">
        <v>65.400000000000006</v>
      </c>
      <c r="L11" s="46">
        <v>72.400000000000006</v>
      </c>
      <c r="M11" s="46">
        <v>67.8</v>
      </c>
      <c r="N11" s="46">
        <v>68.09999999999998</v>
      </c>
      <c r="O11" s="46">
        <v>74.800000000000011</v>
      </c>
      <c r="P11" s="46">
        <v>81.600000000000009</v>
      </c>
      <c r="Q11" s="46">
        <v>71.199999999999989</v>
      </c>
      <c r="R11" s="46">
        <v>77.300000000000011</v>
      </c>
      <c r="S11" s="46">
        <v>77.600000000000009</v>
      </c>
      <c r="T11" s="46">
        <v>70.7</v>
      </c>
      <c r="U11" s="46">
        <v>65.8</v>
      </c>
      <c r="V11" s="46">
        <v>73.5</v>
      </c>
      <c r="W11" s="46">
        <v>78.3</v>
      </c>
      <c r="X11" s="46">
        <v>67.599999999999994</v>
      </c>
      <c r="Y11" s="46">
        <v>68.100000000000009</v>
      </c>
      <c r="Z11" s="46">
        <v>78.400000000000006</v>
      </c>
      <c r="AA11" s="46">
        <v>72.399999999999991</v>
      </c>
      <c r="AB11" s="46">
        <v>78.600000000000009</v>
      </c>
      <c r="AC11" s="46">
        <v>67.2</v>
      </c>
      <c r="AD11" s="46">
        <v>67.900000000000006</v>
      </c>
      <c r="AE11" s="46">
        <v>68.599999999999994</v>
      </c>
      <c r="AF11" s="46">
        <v>61.6</v>
      </c>
      <c r="AG11" s="46">
        <v>74.3</v>
      </c>
      <c r="AH11" s="46">
        <v>64</v>
      </c>
      <c r="AI11" s="46">
        <v>64.5</v>
      </c>
      <c r="AJ11" s="46">
        <v>2411.2999999999997</v>
      </c>
    </row>
    <row r="12" spans="1:36" x14ac:dyDescent="0.3">
      <c r="A12" t="s">
        <v>94</v>
      </c>
      <c r="B12" s="46">
        <v>58</v>
      </c>
      <c r="C12" s="46">
        <v>61.699999999999996</v>
      </c>
      <c r="D12" s="46">
        <v>59.099999999999994</v>
      </c>
      <c r="E12" s="46">
        <v>57.6</v>
      </c>
      <c r="F12" s="46">
        <v>62.600000000000009</v>
      </c>
      <c r="G12" s="46">
        <v>61.9</v>
      </c>
      <c r="H12" s="46">
        <v>63.800000000000011</v>
      </c>
      <c r="I12" s="46">
        <v>57.2</v>
      </c>
      <c r="J12" s="46">
        <v>57.800000000000011</v>
      </c>
      <c r="K12" s="46">
        <v>57.199999999999996</v>
      </c>
      <c r="L12" s="46">
        <v>60.199999999999996</v>
      </c>
      <c r="M12" s="46">
        <v>58.499999999999993</v>
      </c>
      <c r="N12" s="46">
        <v>56.5</v>
      </c>
      <c r="O12" s="46">
        <v>62.7</v>
      </c>
      <c r="P12" s="46">
        <v>69.899999999999991</v>
      </c>
      <c r="Q12" s="46">
        <v>60.7</v>
      </c>
      <c r="R12" s="46">
        <v>66.3</v>
      </c>
      <c r="S12" s="46">
        <v>64.8</v>
      </c>
      <c r="T12" s="46">
        <v>60.2</v>
      </c>
      <c r="U12" s="46">
        <v>59.199999999999996</v>
      </c>
      <c r="V12" s="46">
        <v>61.4</v>
      </c>
      <c r="W12" s="46">
        <v>63.399999999999991</v>
      </c>
      <c r="X12" s="46">
        <v>55.9</v>
      </c>
      <c r="Y12" s="46">
        <v>58.7</v>
      </c>
      <c r="Z12" s="46">
        <v>68.2</v>
      </c>
      <c r="AA12" s="46">
        <v>60.699999999999996</v>
      </c>
      <c r="AB12" s="46">
        <v>67.100000000000009</v>
      </c>
      <c r="AC12" s="46">
        <v>60.3</v>
      </c>
      <c r="AD12" s="46">
        <v>59.000000000000014</v>
      </c>
      <c r="AE12" s="46">
        <v>57.6</v>
      </c>
      <c r="AF12" s="46">
        <v>52.3</v>
      </c>
      <c r="AG12" s="46">
        <v>60</v>
      </c>
      <c r="AH12" s="46">
        <v>56</v>
      </c>
      <c r="AI12" s="46">
        <v>54.1</v>
      </c>
      <c r="AJ12" s="46">
        <v>2050.6000000000004</v>
      </c>
    </row>
    <row r="13" spans="1:36" x14ac:dyDescent="0.3">
      <c r="A13" t="s">
        <v>95</v>
      </c>
      <c r="B13" s="46">
        <v>71.2</v>
      </c>
      <c r="C13" s="46">
        <v>75.100000000000009</v>
      </c>
      <c r="D13" s="46">
        <v>72.699999999999989</v>
      </c>
      <c r="E13" s="46">
        <v>72.099999999999994</v>
      </c>
      <c r="F13" s="46">
        <v>75.2</v>
      </c>
      <c r="G13" s="46">
        <v>76</v>
      </c>
      <c r="H13" s="46">
        <v>76.400000000000006</v>
      </c>
      <c r="I13" s="46">
        <v>71.699999999999989</v>
      </c>
      <c r="J13" s="46">
        <v>70.899999999999991</v>
      </c>
      <c r="K13" s="46">
        <v>72.099999999999994</v>
      </c>
      <c r="L13" s="46">
        <v>73.7</v>
      </c>
      <c r="M13" s="46">
        <v>72.599999999999994</v>
      </c>
      <c r="N13" s="46">
        <v>70.8</v>
      </c>
      <c r="O13" s="46">
        <v>75.7</v>
      </c>
      <c r="P13" s="46">
        <v>75.8</v>
      </c>
      <c r="Q13" s="46">
        <v>73.899999999999991</v>
      </c>
      <c r="R13" s="46">
        <v>74.300000000000011</v>
      </c>
      <c r="S13" s="46">
        <v>76</v>
      </c>
      <c r="T13" s="46">
        <v>73.099999999999994</v>
      </c>
      <c r="U13" s="46">
        <v>73.7</v>
      </c>
      <c r="V13" s="46">
        <v>73.599999999999994</v>
      </c>
      <c r="W13" s="46">
        <v>75.899999999999991</v>
      </c>
      <c r="X13" s="46">
        <v>70.999999999999986</v>
      </c>
      <c r="Y13" s="46">
        <v>72.599999999999994</v>
      </c>
      <c r="Z13" s="46">
        <v>75.400000000000006</v>
      </c>
      <c r="AA13" s="46">
        <v>74.2</v>
      </c>
      <c r="AB13" s="46">
        <v>75.899999999999991</v>
      </c>
      <c r="AC13" s="46">
        <v>70.599999999999994</v>
      </c>
      <c r="AD13" s="46">
        <v>73.099999999999994</v>
      </c>
      <c r="AE13" s="46">
        <v>71.400000000000006</v>
      </c>
      <c r="AF13" s="46">
        <v>70.400000000000006</v>
      </c>
      <c r="AG13" s="46">
        <v>73.899999999999991</v>
      </c>
      <c r="AH13" s="46">
        <v>71.800000000000011</v>
      </c>
      <c r="AI13" s="46">
        <v>70.8</v>
      </c>
      <c r="AJ13" s="46">
        <v>2493.6000000000008</v>
      </c>
    </row>
    <row r="14" spans="1:36" x14ac:dyDescent="0.3">
      <c r="A14" t="s">
        <v>96</v>
      </c>
      <c r="B14" s="46">
        <v>74.7</v>
      </c>
      <c r="C14" s="46">
        <v>75.599999999999994</v>
      </c>
      <c r="D14" s="46">
        <v>74.3</v>
      </c>
      <c r="E14" s="46">
        <v>73.800000000000011</v>
      </c>
      <c r="F14" s="46">
        <v>72.3</v>
      </c>
      <c r="G14" s="46">
        <v>77.699999999999989</v>
      </c>
      <c r="H14" s="46">
        <v>79.600000000000009</v>
      </c>
      <c r="I14" s="46">
        <v>73.7</v>
      </c>
      <c r="J14" s="46">
        <v>76.3</v>
      </c>
      <c r="K14" s="46">
        <v>75.399999999999991</v>
      </c>
      <c r="L14" s="46">
        <v>78.399999999999991</v>
      </c>
      <c r="M14" s="46">
        <v>74.100000000000009</v>
      </c>
      <c r="N14" s="46">
        <v>74.099999999999994</v>
      </c>
      <c r="O14" s="46">
        <v>80.3</v>
      </c>
      <c r="P14" s="46">
        <v>75.5</v>
      </c>
      <c r="Q14" s="46">
        <v>78</v>
      </c>
      <c r="R14" s="46">
        <v>75.2</v>
      </c>
      <c r="S14" s="46">
        <v>76.199999999999989</v>
      </c>
      <c r="T14" s="46">
        <v>75.100000000000009</v>
      </c>
      <c r="U14" s="46">
        <v>75.899999999999991</v>
      </c>
      <c r="V14" s="46">
        <v>77.5</v>
      </c>
      <c r="W14" s="46">
        <v>81.699999999999989</v>
      </c>
      <c r="X14" s="46">
        <v>73.900000000000006</v>
      </c>
      <c r="Y14" s="46">
        <v>73.299999999999983</v>
      </c>
      <c r="Z14" s="46">
        <v>78.099999999999994</v>
      </c>
      <c r="AA14" s="46">
        <v>77.7</v>
      </c>
      <c r="AB14" s="46">
        <v>73.8</v>
      </c>
      <c r="AC14" s="46">
        <v>76.999999999999986</v>
      </c>
      <c r="AD14" s="46">
        <v>76</v>
      </c>
      <c r="AE14" s="46">
        <v>74.600000000000009</v>
      </c>
      <c r="AF14" s="46">
        <v>77.400000000000006</v>
      </c>
      <c r="AG14" s="46">
        <v>72.599999999999994</v>
      </c>
      <c r="AH14" s="46">
        <v>76.999999999999986</v>
      </c>
      <c r="AI14" s="46">
        <v>76.3</v>
      </c>
      <c r="AJ14" s="46">
        <v>2583.1000000000004</v>
      </c>
    </row>
    <row r="15" spans="1:36" x14ac:dyDescent="0.3">
      <c r="A15" t="s">
        <v>97</v>
      </c>
      <c r="B15" s="46">
        <v>74.400000000000006</v>
      </c>
      <c r="C15" s="46">
        <v>80.900000000000006</v>
      </c>
      <c r="D15" s="46">
        <v>75.599999999999994</v>
      </c>
      <c r="E15" s="46">
        <v>78.100000000000009</v>
      </c>
      <c r="F15" s="46">
        <v>79.499999999999986</v>
      </c>
      <c r="G15" s="46">
        <v>81.800000000000011</v>
      </c>
      <c r="H15" s="46">
        <v>88.399999999999991</v>
      </c>
      <c r="I15" s="46">
        <v>72.3</v>
      </c>
      <c r="J15" s="46">
        <v>74.2</v>
      </c>
      <c r="K15" s="46">
        <v>75.7</v>
      </c>
      <c r="L15" s="46">
        <v>82.9</v>
      </c>
      <c r="M15" s="46">
        <v>78.899999999999991</v>
      </c>
      <c r="N15" s="46">
        <v>74.699999999999989</v>
      </c>
      <c r="O15" s="46">
        <v>85.600000000000009</v>
      </c>
      <c r="P15" s="46">
        <v>87.6</v>
      </c>
      <c r="Q15" s="46">
        <v>81.599999999999994</v>
      </c>
      <c r="R15" s="46">
        <v>87.4</v>
      </c>
      <c r="S15" s="46">
        <v>88</v>
      </c>
      <c r="T15" s="46">
        <v>82</v>
      </c>
      <c r="U15" s="46">
        <v>72.7</v>
      </c>
      <c r="V15" s="46">
        <v>82.5</v>
      </c>
      <c r="W15" s="46">
        <v>89.1</v>
      </c>
      <c r="X15" s="46">
        <v>76</v>
      </c>
      <c r="Y15" s="46">
        <v>76.099999999999994</v>
      </c>
      <c r="Z15" s="46">
        <v>84.3</v>
      </c>
      <c r="AA15" s="46">
        <v>82.5</v>
      </c>
      <c r="AB15" s="46">
        <v>85.199999999999989</v>
      </c>
      <c r="AC15" s="46">
        <v>71.5</v>
      </c>
      <c r="AD15" s="46">
        <v>78.599999999999994</v>
      </c>
      <c r="AE15" s="46">
        <v>76.7</v>
      </c>
      <c r="AF15" s="46">
        <v>73.100000000000009</v>
      </c>
      <c r="AG15" s="46">
        <v>81.199999999999989</v>
      </c>
      <c r="AH15" s="46">
        <v>74.5</v>
      </c>
      <c r="AI15" s="46">
        <v>78.7</v>
      </c>
      <c r="AJ15" s="46">
        <v>2712.2999999999988</v>
      </c>
    </row>
    <row r="16" spans="1:36" x14ac:dyDescent="0.3">
      <c r="A16" t="s">
        <v>98</v>
      </c>
      <c r="B16" s="46">
        <v>57.099999999999994</v>
      </c>
      <c r="C16" s="46">
        <v>59.400000000000006</v>
      </c>
      <c r="D16" s="46">
        <v>57.300000000000004</v>
      </c>
      <c r="E16" s="46">
        <v>56.800000000000004</v>
      </c>
      <c r="F16" s="46">
        <v>61.5</v>
      </c>
      <c r="G16" s="46">
        <v>60.400000000000006</v>
      </c>
      <c r="H16" s="46">
        <v>62.8</v>
      </c>
      <c r="I16" s="46">
        <v>55</v>
      </c>
      <c r="J16" s="46">
        <v>56.400000000000006</v>
      </c>
      <c r="K16" s="46">
        <v>55.1</v>
      </c>
      <c r="L16" s="46">
        <v>59.900000000000006</v>
      </c>
      <c r="M16" s="46">
        <v>56.8</v>
      </c>
      <c r="N16" s="46">
        <v>55.699999999999989</v>
      </c>
      <c r="O16" s="46">
        <v>62.8</v>
      </c>
      <c r="P16" s="46">
        <v>67.099999999999994</v>
      </c>
      <c r="Q16" s="46">
        <v>60.699999999999996</v>
      </c>
      <c r="R16" s="46">
        <v>63.9</v>
      </c>
      <c r="S16" s="46">
        <v>63.399999999999991</v>
      </c>
      <c r="T16" s="46">
        <v>58.400000000000006</v>
      </c>
      <c r="U16" s="46">
        <v>57.3</v>
      </c>
      <c r="V16" s="46">
        <v>60.100000000000009</v>
      </c>
      <c r="W16" s="46">
        <v>64.099999999999994</v>
      </c>
      <c r="X16" s="46">
        <v>54.8</v>
      </c>
      <c r="Y16" s="46">
        <v>56.8</v>
      </c>
      <c r="Z16" s="46">
        <v>64.900000000000006</v>
      </c>
      <c r="AA16" s="46">
        <v>60.899999999999991</v>
      </c>
      <c r="AB16" s="46">
        <v>62.3</v>
      </c>
      <c r="AC16" s="46">
        <v>57.500000000000007</v>
      </c>
      <c r="AD16" s="46">
        <v>57.5</v>
      </c>
      <c r="AE16" s="46">
        <v>56.3</v>
      </c>
      <c r="AF16" s="46">
        <v>51.5</v>
      </c>
      <c r="AG16" s="46">
        <v>59.500000000000007</v>
      </c>
      <c r="AH16" s="46">
        <v>53.800000000000004</v>
      </c>
      <c r="AI16" s="46">
        <v>52.9</v>
      </c>
      <c r="AJ16" s="46">
        <v>2000.7</v>
      </c>
    </row>
    <row r="17" spans="1:36" x14ac:dyDescent="0.3">
      <c r="A17" t="s">
        <v>99</v>
      </c>
      <c r="B17" s="46">
        <v>59.099999999999994</v>
      </c>
      <c r="C17" s="46">
        <v>62.8</v>
      </c>
      <c r="D17" s="46">
        <v>60.5</v>
      </c>
      <c r="E17" s="46">
        <v>59.2</v>
      </c>
      <c r="F17" s="46">
        <v>64.399999999999991</v>
      </c>
      <c r="G17" s="46">
        <v>63.5</v>
      </c>
      <c r="H17" s="46">
        <v>68.5</v>
      </c>
      <c r="I17" s="46">
        <v>58.8</v>
      </c>
      <c r="J17" s="46">
        <v>58.1</v>
      </c>
      <c r="K17" s="46">
        <v>60.2</v>
      </c>
      <c r="L17" s="46">
        <v>63</v>
      </c>
      <c r="M17" s="46">
        <v>60.800000000000004</v>
      </c>
      <c r="N17" s="46">
        <v>58.5</v>
      </c>
      <c r="O17" s="46">
        <v>66</v>
      </c>
      <c r="P17" s="46">
        <v>66.900000000000006</v>
      </c>
      <c r="Q17" s="46">
        <v>62.2</v>
      </c>
      <c r="R17" s="46">
        <v>66.100000000000009</v>
      </c>
      <c r="S17" s="46">
        <v>66.2</v>
      </c>
      <c r="T17" s="46">
        <v>61.100000000000009</v>
      </c>
      <c r="U17" s="46">
        <v>57.800000000000004</v>
      </c>
      <c r="V17" s="46">
        <v>62.400000000000006</v>
      </c>
      <c r="W17" s="46">
        <v>66.7</v>
      </c>
      <c r="X17" s="46">
        <v>58.699999999999996</v>
      </c>
      <c r="Y17" s="46">
        <v>60.400000000000006</v>
      </c>
      <c r="Z17" s="46">
        <v>65.599999999999994</v>
      </c>
      <c r="AA17" s="46">
        <v>63.2</v>
      </c>
      <c r="AB17" s="46">
        <v>65</v>
      </c>
      <c r="AC17" s="46">
        <v>59.5</v>
      </c>
      <c r="AD17" s="46">
        <v>60.2</v>
      </c>
      <c r="AE17" s="46">
        <v>60.400000000000006</v>
      </c>
      <c r="AF17" s="46">
        <v>56.9</v>
      </c>
      <c r="AG17" s="46">
        <v>61.8</v>
      </c>
      <c r="AH17" s="46">
        <v>59.5</v>
      </c>
      <c r="AI17" s="46">
        <v>60.1</v>
      </c>
      <c r="AJ17" s="46">
        <v>2104.1000000000004</v>
      </c>
    </row>
    <row r="18" spans="1:36" x14ac:dyDescent="0.3">
      <c r="A18" t="s">
        <v>100</v>
      </c>
      <c r="B18" s="46">
        <v>56.8</v>
      </c>
      <c r="C18" s="46">
        <v>63.100000000000009</v>
      </c>
      <c r="D18" s="46">
        <v>61.8</v>
      </c>
      <c r="E18" s="46">
        <v>61.3</v>
      </c>
      <c r="F18" s="46">
        <v>61.8</v>
      </c>
      <c r="G18" s="46">
        <v>63.20000000000001</v>
      </c>
      <c r="H18" s="46">
        <v>63.9</v>
      </c>
      <c r="I18" s="46">
        <v>57.099999999999994</v>
      </c>
      <c r="J18" s="46">
        <v>59.7</v>
      </c>
      <c r="K18" s="46">
        <v>59.3</v>
      </c>
      <c r="L18" s="46">
        <v>63</v>
      </c>
      <c r="M18" s="46">
        <v>61.300000000000004</v>
      </c>
      <c r="N18" s="46">
        <v>58.4</v>
      </c>
      <c r="O18" s="46">
        <v>65.3</v>
      </c>
      <c r="P18" s="46">
        <v>65.8</v>
      </c>
      <c r="Q18" s="46">
        <v>61.3</v>
      </c>
      <c r="R18" s="46">
        <v>64.999999999999986</v>
      </c>
      <c r="S18" s="46">
        <v>64.399999999999991</v>
      </c>
      <c r="T18" s="46">
        <v>62.600000000000009</v>
      </c>
      <c r="U18" s="46">
        <v>59.199999999999996</v>
      </c>
      <c r="V18" s="46">
        <v>63.4</v>
      </c>
      <c r="W18" s="46">
        <v>63.099999999999994</v>
      </c>
      <c r="X18" s="46">
        <v>60.400000000000006</v>
      </c>
      <c r="Y18" s="46">
        <v>62.400000000000006</v>
      </c>
      <c r="Z18" s="46">
        <v>66.7</v>
      </c>
      <c r="AA18" s="46">
        <v>60.3</v>
      </c>
      <c r="AB18" s="46">
        <v>62.70000000000001</v>
      </c>
      <c r="AC18" s="46">
        <v>59.300000000000004</v>
      </c>
      <c r="AD18" s="46">
        <v>61.300000000000004</v>
      </c>
      <c r="AE18" s="46">
        <v>62.699999999999996</v>
      </c>
      <c r="AF18" s="46">
        <v>59.500000000000007</v>
      </c>
      <c r="AG18" s="46">
        <v>60.4</v>
      </c>
      <c r="AH18" s="46">
        <v>60.3</v>
      </c>
      <c r="AI18" s="46">
        <v>61.500000000000007</v>
      </c>
      <c r="AJ18" s="46">
        <v>2098.3000000000002</v>
      </c>
    </row>
    <row r="19" spans="1:36" x14ac:dyDescent="0.3">
      <c r="A19" t="s">
        <v>101</v>
      </c>
      <c r="B19" s="46">
        <v>32.200000000000003</v>
      </c>
      <c r="C19" s="46">
        <v>41.400000000000006</v>
      </c>
      <c r="D19" s="46">
        <v>38.299999999999997</v>
      </c>
      <c r="E19" s="46">
        <v>35.099999999999994</v>
      </c>
      <c r="F19" s="46">
        <v>43.8</v>
      </c>
      <c r="G19" s="46">
        <v>37.100000000000009</v>
      </c>
      <c r="H19" s="46">
        <v>41.599999999999994</v>
      </c>
      <c r="I19" s="46">
        <v>32.099999999999994</v>
      </c>
      <c r="J19" s="46">
        <v>32.799999999999997</v>
      </c>
      <c r="K19" s="46">
        <v>32.599999999999994</v>
      </c>
      <c r="L19" s="46">
        <v>36.5</v>
      </c>
      <c r="M19" s="46">
        <v>36.5</v>
      </c>
      <c r="N19" s="46">
        <v>36.5</v>
      </c>
      <c r="O19" s="46">
        <v>39.500000000000007</v>
      </c>
      <c r="P19" s="46">
        <v>46.9</v>
      </c>
      <c r="Q19" s="46">
        <v>36.200000000000003</v>
      </c>
      <c r="R19" s="46">
        <v>43.3</v>
      </c>
      <c r="S19" s="46">
        <v>44.5</v>
      </c>
      <c r="T19" s="46">
        <v>38.9</v>
      </c>
      <c r="U19" s="46">
        <v>33.700000000000003</v>
      </c>
      <c r="V19" s="46">
        <v>39.5</v>
      </c>
      <c r="W19" s="46">
        <v>40.099999999999994</v>
      </c>
      <c r="X19" s="46">
        <v>35.400000000000006</v>
      </c>
      <c r="Y19" s="46">
        <v>37.699999999999996</v>
      </c>
      <c r="Z19" s="46">
        <v>45.29999999999999</v>
      </c>
      <c r="AA19" s="46">
        <v>35.799999999999997</v>
      </c>
      <c r="AB19" s="46">
        <v>46.400000000000006</v>
      </c>
      <c r="AC19" s="46">
        <v>40.700000000000003</v>
      </c>
      <c r="AD19" s="46">
        <v>34.199999999999996</v>
      </c>
      <c r="AE19" s="46">
        <v>38.900000000000006</v>
      </c>
      <c r="AF19" s="46">
        <v>30.9</v>
      </c>
      <c r="AG19" s="46">
        <v>40</v>
      </c>
      <c r="AH19" s="46">
        <v>34.9</v>
      </c>
      <c r="AI19" s="46">
        <v>31.3</v>
      </c>
      <c r="AJ19" s="46">
        <v>1290.6000000000004</v>
      </c>
    </row>
    <row r="20" spans="1:36" x14ac:dyDescent="0.3">
      <c r="A20" t="s">
        <v>102</v>
      </c>
      <c r="B20" s="46">
        <v>26.499999999999996</v>
      </c>
      <c r="C20" s="46">
        <v>38.200000000000003</v>
      </c>
      <c r="D20" s="46">
        <v>32.5</v>
      </c>
      <c r="E20" s="46">
        <v>29.599999999999994</v>
      </c>
      <c r="F20" s="46">
        <v>43.099999999999994</v>
      </c>
      <c r="G20" s="46">
        <v>31.3</v>
      </c>
      <c r="H20" s="46">
        <v>37.800000000000004</v>
      </c>
      <c r="I20" s="46">
        <v>27.199999999999996</v>
      </c>
      <c r="J20" s="46">
        <v>28</v>
      </c>
      <c r="K20" s="46">
        <v>28.400000000000002</v>
      </c>
      <c r="L20" s="46">
        <v>30.6</v>
      </c>
      <c r="M20" s="46">
        <v>32.1</v>
      </c>
      <c r="N20" s="46">
        <v>34.200000000000003</v>
      </c>
      <c r="O20" s="46">
        <v>35.6</v>
      </c>
      <c r="P20" s="46">
        <v>43.6</v>
      </c>
      <c r="Q20" s="46">
        <v>31.5</v>
      </c>
      <c r="R20" s="46">
        <v>38.799999999999997</v>
      </c>
      <c r="S20" s="46">
        <v>41</v>
      </c>
      <c r="T20" s="46">
        <v>31.800000000000004</v>
      </c>
      <c r="U20" s="46">
        <v>29.4</v>
      </c>
      <c r="V20" s="46">
        <v>34</v>
      </c>
      <c r="W20" s="46">
        <v>35.699999999999996</v>
      </c>
      <c r="X20" s="46">
        <v>31.699999999999996</v>
      </c>
      <c r="Y20" s="46">
        <v>32</v>
      </c>
      <c r="Z20" s="46">
        <v>40.199999999999996</v>
      </c>
      <c r="AA20" s="46">
        <v>31.200000000000003</v>
      </c>
      <c r="AB20" s="46">
        <v>44.3</v>
      </c>
      <c r="AC20" s="46">
        <v>37.5</v>
      </c>
      <c r="AD20" s="46">
        <v>29.2</v>
      </c>
      <c r="AE20" s="46">
        <v>34.099999999999994</v>
      </c>
      <c r="AF20" s="46">
        <v>29.500000000000004</v>
      </c>
      <c r="AG20" s="46">
        <v>40.1</v>
      </c>
      <c r="AH20" s="46">
        <v>32.4</v>
      </c>
      <c r="AI20" s="46">
        <v>29.799999999999997</v>
      </c>
      <c r="AJ20" s="46">
        <v>1152.9000000000001</v>
      </c>
    </row>
    <row r="21" spans="1:36" x14ac:dyDescent="0.3">
      <c r="A21" t="s">
        <v>103</v>
      </c>
      <c r="B21" s="46">
        <v>75.5</v>
      </c>
      <c r="C21" s="46">
        <v>77.3</v>
      </c>
      <c r="D21" s="46">
        <v>76.100000000000009</v>
      </c>
      <c r="E21" s="46">
        <v>74.8</v>
      </c>
      <c r="F21" s="46">
        <v>71</v>
      </c>
      <c r="G21" s="46">
        <v>81.2</v>
      </c>
      <c r="H21" s="46">
        <v>80</v>
      </c>
      <c r="I21" s="46">
        <v>76.100000000000009</v>
      </c>
      <c r="J21" s="46">
        <v>77.400000000000006</v>
      </c>
      <c r="K21" s="46">
        <v>75.400000000000006</v>
      </c>
      <c r="L21" s="46">
        <v>78.5</v>
      </c>
      <c r="M21" s="46">
        <v>75.800000000000011</v>
      </c>
      <c r="N21" s="46">
        <v>68.7</v>
      </c>
      <c r="O21" s="46">
        <v>81.100000000000009</v>
      </c>
      <c r="P21" s="46">
        <v>72.300000000000011</v>
      </c>
      <c r="Q21" s="46">
        <v>79.599999999999994</v>
      </c>
      <c r="R21" s="46">
        <v>69.5</v>
      </c>
      <c r="S21" s="46">
        <v>76.399999999999991</v>
      </c>
      <c r="T21" s="46">
        <v>75.2</v>
      </c>
      <c r="U21" s="46">
        <v>80.7</v>
      </c>
      <c r="V21" s="46">
        <v>75.599999999999994</v>
      </c>
      <c r="W21" s="46">
        <v>79.400000000000006</v>
      </c>
      <c r="X21" s="46">
        <v>72.199999999999989</v>
      </c>
      <c r="Y21" s="46">
        <v>73.800000000000011</v>
      </c>
      <c r="Z21" s="46">
        <v>73.2</v>
      </c>
      <c r="AA21" s="46">
        <v>81.3</v>
      </c>
      <c r="AB21" s="46">
        <v>69.700000000000017</v>
      </c>
      <c r="AC21" s="46">
        <v>68.399999999999991</v>
      </c>
      <c r="AD21" s="46">
        <v>75.8</v>
      </c>
      <c r="AE21" s="46">
        <v>73.199999999999989</v>
      </c>
      <c r="AF21" s="46">
        <v>70.7</v>
      </c>
      <c r="AG21" s="46">
        <v>72.5</v>
      </c>
      <c r="AH21" s="46">
        <v>71</v>
      </c>
      <c r="AI21" s="46">
        <v>75.400000000000006</v>
      </c>
      <c r="AJ21" s="46">
        <v>2554.8000000000002</v>
      </c>
    </row>
    <row r="22" spans="1:36" x14ac:dyDescent="0.3">
      <c r="A22" t="s">
        <v>104</v>
      </c>
      <c r="B22" s="46">
        <v>65.7</v>
      </c>
      <c r="C22" s="46">
        <v>75.5</v>
      </c>
      <c r="D22" s="46">
        <v>70.5</v>
      </c>
      <c r="E22" s="46">
        <v>70.3</v>
      </c>
      <c r="F22" s="46">
        <v>71.299999999999983</v>
      </c>
      <c r="G22" s="46">
        <v>71.899999999999991</v>
      </c>
      <c r="H22" s="46">
        <v>72.400000000000006</v>
      </c>
      <c r="I22" s="46">
        <v>67.2</v>
      </c>
      <c r="J22" s="46">
        <v>67.399999999999991</v>
      </c>
      <c r="K22" s="46">
        <v>68.599999999999994</v>
      </c>
      <c r="L22" s="46">
        <v>68.8</v>
      </c>
      <c r="M22" s="46">
        <v>70.5</v>
      </c>
      <c r="N22" s="46">
        <v>64.900000000000006</v>
      </c>
      <c r="O22" s="46">
        <v>70.900000000000006</v>
      </c>
      <c r="P22" s="46">
        <v>73.599999999999994</v>
      </c>
      <c r="Q22" s="46">
        <v>69.099999999999994</v>
      </c>
      <c r="R22" s="46">
        <v>68.099999999999994</v>
      </c>
      <c r="S22" s="46">
        <v>74.8</v>
      </c>
      <c r="T22" s="46">
        <v>70.000000000000014</v>
      </c>
      <c r="U22" s="46">
        <v>68.100000000000009</v>
      </c>
      <c r="V22" s="46">
        <v>71.100000000000009</v>
      </c>
      <c r="W22" s="46">
        <v>70.900000000000006</v>
      </c>
      <c r="X22" s="46">
        <v>68.5</v>
      </c>
      <c r="Y22" s="46">
        <v>69.5</v>
      </c>
      <c r="Z22" s="46">
        <v>72.400000000000006</v>
      </c>
      <c r="AA22" s="46">
        <v>68.900000000000006</v>
      </c>
      <c r="AB22" s="46">
        <v>72.099999999999994</v>
      </c>
      <c r="AC22" s="46">
        <v>65.900000000000006</v>
      </c>
      <c r="AD22" s="46">
        <v>67.2</v>
      </c>
      <c r="AE22" s="46">
        <v>71.400000000000006</v>
      </c>
      <c r="AF22" s="46">
        <v>66.2</v>
      </c>
      <c r="AG22" s="46">
        <v>70.600000000000009</v>
      </c>
      <c r="AH22" s="46">
        <v>66.8</v>
      </c>
      <c r="AI22" s="46">
        <v>68.699999999999989</v>
      </c>
      <c r="AJ22" s="46">
        <v>2369.7999999999993</v>
      </c>
    </row>
    <row r="23" spans="1:36" x14ac:dyDescent="0.3">
      <c r="A23" t="s">
        <v>105</v>
      </c>
      <c r="B23" s="46">
        <v>4.2999999999999989</v>
      </c>
      <c r="C23" s="46">
        <v>9.7999999999999989</v>
      </c>
      <c r="D23" s="46">
        <v>6.3000000000000007</v>
      </c>
      <c r="E23" s="46">
        <v>7.3000000000000007</v>
      </c>
      <c r="F23" s="46">
        <v>11</v>
      </c>
      <c r="G23" s="46">
        <v>5.4000000000000021</v>
      </c>
      <c r="H23" s="46">
        <v>6.0999999999999979</v>
      </c>
      <c r="I23" s="46">
        <v>5</v>
      </c>
      <c r="J23" s="46">
        <v>5.5</v>
      </c>
      <c r="K23" s="46">
        <v>5.5000000000000018</v>
      </c>
      <c r="L23" s="46">
        <v>4.7999999999999989</v>
      </c>
      <c r="M23" s="46">
        <v>6.8000000000000007</v>
      </c>
      <c r="N23" s="46">
        <v>9.9</v>
      </c>
      <c r="O23" s="46">
        <v>5.6000000000000014</v>
      </c>
      <c r="P23" s="46">
        <v>13.8</v>
      </c>
      <c r="Q23" s="46">
        <v>4.6000000000000014</v>
      </c>
      <c r="R23" s="46">
        <v>11.4</v>
      </c>
      <c r="S23" s="46">
        <v>8.6</v>
      </c>
      <c r="T23" s="46">
        <v>6.6</v>
      </c>
      <c r="U23" s="46">
        <v>4.4000000000000004</v>
      </c>
      <c r="V23" s="46">
        <v>6.1</v>
      </c>
      <c r="W23" s="46">
        <v>7.2000000000000028</v>
      </c>
      <c r="X23" s="46">
        <v>6.6999999999999993</v>
      </c>
      <c r="Y23" s="46">
        <v>6.9</v>
      </c>
      <c r="Z23" s="46">
        <v>9.7999999999999989</v>
      </c>
      <c r="AA23" s="46">
        <v>4.5</v>
      </c>
      <c r="AB23" s="46">
        <v>13.3</v>
      </c>
      <c r="AC23" s="46">
        <v>10.700000000000001</v>
      </c>
      <c r="AD23" s="46">
        <v>4.8000000000000007</v>
      </c>
      <c r="AE23" s="46">
        <v>9.2000000000000011</v>
      </c>
      <c r="AF23" s="46">
        <v>7.4999999999999982</v>
      </c>
      <c r="AG23" s="46">
        <v>9.3999999999999986</v>
      </c>
      <c r="AH23" s="46">
        <v>8.6000000000000014</v>
      </c>
      <c r="AI23" s="46">
        <v>7.2000000000000011</v>
      </c>
      <c r="AJ23" s="46">
        <v>254.6</v>
      </c>
    </row>
    <row r="24" spans="1:36" x14ac:dyDescent="0.3">
      <c r="A24" t="s">
        <v>11</v>
      </c>
      <c r="B24" s="46">
        <v>1210.1000000000001</v>
      </c>
      <c r="C24" s="46">
        <v>1268.1000000000001</v>
      </c>
      <c r="D24" s="46">
        <v>1236.6999999999998</v>
      </c>
      <c r="E24" s="46">
        <v>1219.6999999999998</v>
      </c>
      <c r="F24" s="46">
        <v>1236.8999999999999</v>
      </c>
      <c r="G24" s="46">
        <v>1287</v>
      </c>
      <c r="H24" s="46">
        <v>1322.7999999999997</v>
      </c>
      <c r="I24" s="46">
        <v>1205.8</v>
      </c>
      <c r="J24" s="46">
        <v>1226.4000000000003</v>
      </c>
      <c r="K24" s="46">
        <v>1213.4000000000001</v>
      </c>
      <c r="L24" s="46">
        <v>1260.7999999999997</v>
      </c>
      <c r="M24" s="46">
        <v>1241.2999999999997</v>
      </c>
      <c r="N24" s="46">
        <v>1169.9000000000001</v>
      </c>
      <c r="O24" s="46">
        <v>1305.3999999999999</v>
      </c>
      <c r="P24" s="46">
        <v>1299.9999999999998</v>
      </c>
      <c r="Q24" s="46">
        <v>1269.8999999999999</v>
      </c>
      <c r="R24" s="46">
        <v>1283.4999999999998</v>
      </c>
      <c r="S24" s="46">
        <v>1307.3999999999999</v>
      </c>
      <c r="T24" s="46">
        <v>1248.5</v>
      </c>
      <c r="U24" s="46">
        <v>1242.6000000000001</v>
      </c>
      <c r="V24" s="46">
        <v>1271.0999999999999</v>
      </c>
      <c r="W24" s="46">
        <v>1321.1000000000001</v>
      </c>
      <c r="X24" s="46">
        <v>1193.8</v>
      </c>
      <c r="Y24" s="46">
        <v>1209</v>
      </c>
      <c r="Z24" s="46">
        <v>1315</v>
      </c>
      <c r="AA24" s="46">
        <v>1272.3000000000002</v>
      </c>
      <c r="AB24" s="46">
        <v>1258.5999999999999</v>
      </c>
      <c r="AC24" s="46">
        <v>1197.2</v>
      </c>
      <c r="AD24" s="46">
        <v>1234.9000000000001</v>
      </c>
      <c r="AE24" s="46">
        <v>1209.4000000000001</v>
      </c>
      <c r="AF24" s="46">
        <v>1170.2</v>
      </c>
      <c r="AG24" s="46">
        <v>1220.3999999999996</v>
      </c>
      <c r="AH24" s="46">
        <v>1186.9999999999998</v>
      </c>
      <c r="AI24" s="46">
        <v>1205.4000000000001</v>
      </c>
      <c r="AJ24" s="46">
        <v>42321.600000000013</v>
      </c>
    </row>
  </sheetData>
  <pageMargins left="0.7" right="0.7" top="0.75" bottom="0.75" header="0.3" footer="0.3"/>
  <pageSetup paperSize="9" orientation="portrait" horizontalDpi="1200" verticalDpi="1200"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C93F1-E557-4A49-BAED-50D707C2F21A}">
  <sheetPr codeName="Blad12"/>
  <dimension ref="A1:AJ11"/>
  <sheetViews>
    <sheetView showGridLines="0" workbookViewId="0">
      <selection activeCell="A2" sqref="A2"/>
    </sheetView>
  </sheetViews>
  <sheetFormatPr defaultRowHeight="14.4" x14ac:dyDescent="0.3"/>
  <cols>
    <col min="1" max="1" width="15.109375" bestFit="1" customWidth="1"/>
    <col min="2" max="35" width="18.77734375" bestFit="1" customWidth="1"/>
    <col min="36" max="36" width="9.6640625" bestFit="1" customWidth="1"/>
    <col min="37" max="37" width="10.109375" bestFit="1" customWidth="1"/>
    <col min="38" max="69" width="32.33203125" bestFit="1" customWidth="1"/>
    <col min="70" max="70" width="38.44140625" bestFit="1" customWidth="1"/>
    <col min="71" max="71" width="25.6640625" bestFit="1" customWidth="1"/>
  </cols>
  <sheetData>
    <row r="1" spans="1:36" x14ac:dyDescent="0.3">
      <c r="A1" s="29" t="str">
        <f>"Graaddagen "&amp; YEAR(jaar_zip!J2)</f>
        <v>Graaddagen 2024</v>
      </c>
    </row>
    <row r="2" spans="1:36" x14ac:dyDescent="0.3">
      <c r="A2" t="s">
        <v>76</v>
      </c>
    </row>
    <row r="4" spans="1:36" x14ac:dyDescent="0.3">
      <c r="A4" s="4" t="s">
        <v>53</v>
      </c>
      <c r="B4" s="4" t="s">
        <v>142</v>
      </c>
    </row>
    <row r="5" spans="1:36" x14ac:dyDescent="0.3">
      <c r="A5" s="4" t="s">
        <v>64</v>
      </c>
      <c r="B5" t="s">
        <v>45</v>
      </c>
      <c r="C5" t="s">
        <v>16</v>
      </c>
      <c r="D5" t="s">
        <v>38</v>
      </c>
      <c r="E5" t="s">
        <v>19</v>
      </c>
      <c r="F5" t="s">
        <v>13</v>
      </c>
      <c r="G5" t="s">
        <v>24</v>
      </c>
      <c r="H5" t="s">
        <v>28</v>
      </c>
      <c r="I5" t="s">
        <v>41</v>
      </c>
      <c r="J5" t="s">
        <v>43</v>
      </c>
      <c r="K5" t="s">
        <v>39</v>
      </c>
      <c r="L5" t="s">
        <v>26</v>
      </c>
      <c r="M5" t="s">
        <v>40</v>
      </c>
      <c r="N5" t="s">
        <v>35</v>
      </c>
      <c r="O5" t="s">
        <v>27</v>
      </c>
      <c r="P5" t="s">
        <v>17</v>
      </c>
      <c r="Q5" t="s">
        <v>29</v>
      </c>
      <c r="R5" t="s">
        <v>25</v>
      </c>
      <c r="S5" t="s">
        <v>22</v>
      </c>
      <c r="T5" t="s">
        <v>21</v>
      </c>
      <c r="U5" t="s">
        <v>44</v>
      </c>
      <c r="V5" t="s">
        <v>23</v>
      </c>
      <c r="W5" t="s">
        <v>30</v>
      </c>
      <c r="X5" t="s">
        <v>37</v>
      </c>
      <c r="Y5" t="s">
        <v>14</v>
      </c>
      <c r="Z5" t="s">
        <v>20</v>
      </c>
      <c r="AA5" t="s">
        <v>31</v>
      </c>
      <c r="AB5" t="s">
        <v>15</v>
      </c>
      <c r="AC5" t="s">
        <v>32</v>
      </c>
      <c r="AD5" t="s">
        <v>42</v>
      </c>
      <c r="AE5" t="s">
        <v>12</v>
      </c>
      <c r="AF5" t="s">
        <v>33</v>
      </c>
      <c r="AG5" t="s">
        <v>18</v>
      </c>
      <c r="AH5" t="s">
        <v>34</v>
      </c>
      <c r="AI5" t="s">
        <v>36</v>
      </c>
      <c r="AJ5" t="s">
        <v>11</v>
      </c>
    </row>
    <row r="6" spans="1:36" x14ac:dyDescent="0.3">
      <c r="A6">
        <v>1</v>
      </c>
      <c r="B6" s="46">
        <v>449.7</v>
      </c>
      <c r="C6" s="46">
        <v>434.50000000000006</v>
      </c>
      <c r="D6" s="46">
        <v>445</v>
      </c>
      <c r="E6" s="46">
        <v>437.4</v>
      </c>
      <c r="F6" s="46">
        <v>403.69999999999987</v>
      </c>
      <c r="G6" s="46">
        <v>463.5</v>
      </c>
      <c r="H6" s="46">
        <v>461.19999999999993</v>
      </c>
      <c r="I6" s="46">
        <v>450.30000000000007</v>
      </c>
      <c r="J6" s="46">
        <v>459.1</v>
      </c>
      <c r="K6" s="46">
        <v>446.8</v>
      </c>
      <c r="L6" s="46">
        <v>450.2000000000001</v>
      </c>
      <c r="M6" s="46">
        <v>450.59999999999991</v>
      </c>
      <c r="N6" s="46">
        <v>400.59999999999997</v>
      </c>
      <c r="O6" s="46">
        <v>459.9</v>
      </c>
      <c r="P6" s="46">
        <v>418</v>
      </c>
      <c r="Q6" s="46">
        <v>460.00000000000011</v>
      </c>
      <c r="R6" s="46">
        <v>434.39999999999986</v>
      </c>
      <c r="S6" s="46">
        <v>444</v>
      </c>
      <c r="T6" s="46">
        <v>444.8</v>
      </c>
      <c r="U6" s="46">
        <v>463.8</v>
      </c>
      <c r="V6" s="46">
        <v>450.40000000000003</v>
      </c>
      <c r="W6" s="46">
        <v>464.70000000000005</v>
      </c>
      <c r="X6" s="46">
        <v>423.7</v>
      </c>
      <c r="Y6" s="46">
        <v>423.2</v>
      </c>
      <c r="Z6" s="46">
        <v>449</v>
      </c>
      <c r="AA6" s="46">
        <v>459</v>
      </c>
      <c r="AB6" s="46">
        <v>400.59999999999997</v>
      </c>
      <c r="AC6" s="46">
        <v>410.79999999999995</v>
      </c>
      <c r="AD6" s="46">
        <v>452.7</v>
      </c>
      <c r="AE6" s="46">
        <v>417.49999999999989</v>
      </c>
      <c r="AF6" s="46">
        <v>427.59999999999991</v>
      </c>
      <c r="AG6" s="46">
        <v>403.69999999999993</v>
      </c>
      <c r="AH6" s="46">
        <v>420</v>
      </c>
      <c r="AI6" s="46">
        <v>437.29999999999995</v>
      </c>
      <c r="AJ6" s="46">
        <v>14917.7</v>
      </c>
    </row>
    <row r="7" spans="1:36" x14ac:dyDescent="0.3">
      <c r="A7">
        <v>2</v>
      </c>
      <c r="B7" s="46">
        <v>285.59999999999997</v>
      </c>
      <c r="C7" s="46">
        <v>297.30000000000007</v>
      </c>
      <c r="D7" s="46">
        <v>286.19999999999993</v>
      </c>
      <c r="E7" s="46">
        <v>284.70000000000005</v>
      </c>
      <c r="F7" s="46">
        <v>297.10000000000002</v>
      </c>
      <c r="G7" s="46">
        <v>302.3</v>
      </c>
      <c r="H7" s="46">
        <v>312.7</v>
      </c>
      <c r="I7" s="46">
        <v>280.3</v>
      </c>
      <c r="J7" s="46">
        <v>282.89999999999998</v>
      </c>
      <c r="K7" s="46">
        <v>279.5</v>
      </c>
      <c r="L7" s="46">
        <v>296.70000000000005</v>
      </c>
      <c r="M7" s="46">
        <v>285.5</v>
      </c>
      <c r="N7" s="46">
        <v>277.39999999999998</v>
      </c>
      <c r="O7" s="46">
        <v>306.00000000000006</v>
      </c>
      <c r="P7" s="46">
        <v>314.59999999999997</v>
      </c>
      <c r="Q7" s="46">
        <v>297.79999999999995</v>
      </c>
      <c r="R7" s="46">
        <v>308.20000000000005</v>
      </c>
      <c r="S7" s="46">
        <v>308.90000000000003</v>
      </c>
      <c r="T7" s="46">
        <v>291.5</v>
      </c>
      <c r="U7" s="46">
        <v>290.20000000000005</v>
      </c>
      <c r="V7" s="46">
        <v>299.39999999999998</v>
      </c>
      <c r="W7" s="46">
        <v>311.89999999999998</v>
      </c>
      <c r="X7" s="46">
        <v>277.5</v>
      </c>
      <c r="Y7" s="46">
        <v>283.19999999999993</v>
      </c>
      <c r="Z7" s="46">
        <v>314.60000000000002</v>
      </c>
      <c r="AA7" s="46">
        <v>299.39999999999992</v>
      </c>
      <c r="AB7" s="46">
        <v>307.30000000000007</v>
      </c>
      <c r="AC7" s="46">
        <v>282.39999999999992</v>
      </c>
      <c r="AD7" s="46">
        <v>288.99999999999994</v>
      </c>
      <c r="AE7" s="46">
        <v>280.3</v>
      </c>
      <c r="AF7" s="46">
        <v>264.29999999999995</v>
      </c>
      <c r="AG7" s="46">
        <v>294.09999999999997</v>
      </c>
      <c r="AH7" s="46">
        <v>273.10000000000002</v>
      </c>
      <c r="AI7" s="46">
        <v>272.59999999999997</v>
      </c>
      <c r="AJ7" s="46">
        <v>9934.4999999999982</v>
      </c>
    </row>
    <row r="8" spans="1:36" x14ac:dyDescent="0.3">
      <c r="A8">
        <v>3</v>
      </c>
      <c r="B8" s="46">
        <v>270.60000000000002</v>
      </c>
      <c r="C8" s="46">
        <v>294.10000000000002</v>
      </c>
      <c r="D8" s="46">
        <v>281.80000000000007</v>
      </c>
      <c r="E8" s="46">
        <v>280.49999999999994</v>
      </c>
      <c r="F8" s="46">
        <v>295.89999999999998</v>
      </c>
      <c r="G8" s="46">
        <v>294.3</v>
      </c>
      <c r="H8" s="46">
        <v>311.00000000000006</v>
      </c>
      <c r="I8" s="46">
        <v>267.59999999999997</v>
      </c>
      <c r="J8" s="46">
        <v>273.3</v>
      </c>
      <c r="K8" s="46">
        <v>276.60000000000002</v>
      </c>
      <c r="L8" s="46">
        <v>294.70000000000005</v>
      </c>
      <c r="M8" s="46">
        <v>283.5</v>
      </c>
      <c r="N8" s="46">
        <v>277.70000000000005</v>
      </c>
      <c r="O8" s="46">
        <v>306.8</v>
      </c>
      <c r="P8" s="46">
        <v>317.20000000000005</v>
      </c>
      <c r="Q8" s="46">
        <v>291.10000000000002</v>
      </c>
      <c r="R8" s="46">
        <v>309.8</v>
      </c>
      <c r="S8" s="46">
        <v>309.19999999999993</v>
      </c>
      <c r="T8" s="46">
        <v>289.7</v>
      </c>
      <c r="U8" s="46">
        <v>272.29999999999995</v>
      </c>
      <c r="V8" s="46">
        <v>295.00000000000011</v>
      </c>
      <c r="W8" s="46">
        <v>311.2000000000001</v>
      </c>
      <c r="X8" s="46">
        <v>278.10000000000002</v>
      </c>
      <c r="Y8" s="46">
        <v>282.70000000000005</v>
      </c>
      <c r="Z8" s="46">
        <v>310.5</v>
      </c>
      <c r="AA8" s="46">
        <v>292.2</v>
      </c>
      <c r="AB8" s="46">
        <v>304.89999999999998</v>
      </c>
      <c r="AC8" s="46">
        <v>280.8</v>
      </c>
      <c r="AD8" s="46">
        <v>282.00000000000006</v>
      </c>
      <c r="AE8" s="46">
        <v>284.7999999999999</v>
      </c>
      <c r="AF8" s="46">
        <v>273.50000000000006</v>
      </c>
      <c r="AG8" s="46">
        <v>290</v>
      </c>
      <c r="AH8" s="46">
        <v>280.19999999999993</v>
      </c>
      <c r="AI8" s="46">
        <v>283.09999999999997</v>
      </c>
      <c r="AJ8" s="46">
        <v>9846.7000000000007</v>
      </c>
    </row>
    <row r="9" spans="1:36" x14ac:dyDescent="0.3">
      <c r="A9">
        <v>4</v>
      </c>
      <c r="B9" s="46">
        <v>204.20000000000002</v>
      </c>
      <c r="C9" s="46">
        <v>240.99999999999997</v>
      </c>
      <c r="D9" s="46">
        <v>223.7</v>
      </c>
      <c r="E9" s="46">
        <v>217.1</v>
      </c>
      <c r="F9" s="46">
        <v>237.50000000000003</v>
      </c>
      <c r="G9" s="46">
        <v>226.90000000000003</v>
      </c>
      <c r="H9" s="46">
        <v>237.90000000000003</v>
      </c>
      <c r="I9" s="46">
        <v>207.59999999999994</v>
      </c>
      <c r="J9" s="46">
        <v>211.1</v>
      </c>
      <c r="K9" s="46">
        <v>210.49999999999997</v>
      </c>
      <c r="L9" s="46">
        <v>219.19999999999996</v>
      </c>
      <c r="M9" s="46">
        <v>221.7</v>
      </c>
      <c r="N9" s="46">
        <v>210.70000000000005</v>
      </c>
      <c r="O9" s="46">
        <v>232.70000000000002</v>
      </c>
      <c r="P9" s="46">
        <v>246.1</v>
      </c>
      <c r="Q9" s="46">
        <v>221.00000000000006</v>
      </c>
      <c r="R9" s="46">
        <v>227.99999999999997</v>
      </c>
      <c r="S9" s="46">
        <v>244</v>
      </c>
      <c r="T9" s="46">
        <v>222.50000000000003</v>
      </c>
      <c r="U9" s="46">
        <v>216.29999999999998</v>
      </c>
      <c r="V9" s="46">
        <v>226.3</v>
      </c>
      <c r="W9" s="46">
        <v>232.7</v>
      </c>
      <c r="X9" s="46">
        <v>214.4</v>
      </c>
      <c r="Y9" s="46">
        <v>219.9</v>
      </c>
      <c r="Z9" s="46">
        <v>239.20000000000002</v>
      </c>
      <c r="AA9" s="46">
        <v>221.7</v>
      </c>
      <c r="AB9" s="46">
        <v>241.9</v>
      </c>
      <c r="AC9" s="46">
        <v>221.4</v>
      </c>
      <c r="AD9" s="46">
        <v>211.2</v>
      </c>
      <c r="AE9" s="46">
        <v>225.7</v>
      </c>
      <c r="AF9" s="46">
        <v>204.10000000000002</v>
      </c>
      <c r="AG9" s="46">
        <v>230.39999999999998</v>
      </c>
      <c r="AH9" s="46">
        <v>212.39999999999998</v>
      </c>
      <c r="AI9" s="46">
        <v>212.40000000000003</v>
      </c>
      <c r="AJ9" s="46">
        <v>7593.3999999999969</v>
      </c>
    </row>
    <row r="10" spans="1:36" x14ac:dyDescent="0.3">
      <c r="A10">
        <v>5</v>
      </c>
      <c r="B10" s="46">
        <v>0</v>
      </c>
      <c r="C10" s="46">
        <v>1.1999999999999993</v>
      </c>
      <c r="D10" s="46">
        <v>0</v>
      </c>
      <c r="E10" s="46">
        <v>0</v>
      </c>
      <c r="F10" s="46">
        <v>2.6999999999999993</v>
      </c>
      <c r="G10" s="46">
        <v>0</v>
      </c>
      <c r="H10" s="46">
        <v>0</v>
      </c>
      <c r="I10" s="46">
        <v>0</v>
      </c>
      <c r="J10" s="46">
        <v>0</v>
      </c>
      <c r="K10" s="46">
        <v>0</v>
      </c>
      <c r="L10" s="46">
        <v>0</v>
      </c>
      <c r="M10" s="46">
        <v>0</v>
      </c>
      <c r="N10" s="46">
        <v>3.5</v>
      </c>
      <c r="O10" s="46">
        <v>0</v>
      </c>
      <c r="P10" s="46">
        <v>4.0999999999999996</v>
      </c>
      <c r="Q10" s="46">
        <v>0</v>
      </c>
      <c r="R10" s="46">
        <v>3.0999999999999996</v>
      </c>
      <c r="S10" s="46">
        <v>1.3000000000000007</v>
      </c>
      <c r="T10" s="46">
        <v>0</v>
      </c>
      <c r="U10" s="46">
        <v>0</v>
      </c>
      <c r="V10" s="46">
        <v>0</v>
      </c>
      <c r="W10" s="46">
        <v>0.60000000000000142</v>
      </c>
      <c r="X10" s="46">
        <v>0.10000000000000142</v>
      </c>
      <c r="Y10" s="46">
        <v>0</v>
      </c>
      <c r="Z10" s="46">
        <v>1.6999999999999993</v>
      </c>
      <c r="AA10" s="46">
        <v>0</v>
      </c>
      <c r="AB10" s="46">
        <v>3.9000000000000004</v>
      </c>
      <c r="AC10" s="46">
        <v>1.8000000000000007</v>
      </c>
      <c r="AD10" s="46">
        <v>0</v>
      </c>
      <c r="AE10" s="46">
        <v>1.1000000000000014</v>
      </c>
      <c r="AF10" s="46">
        <v>0.69999999999999929</v>
      </c>
      <c r="AG10" s="46">
        <v>2.1999999999999993</v>
      </c>
      <c r="AH10" s="46">
        <v>1.3000000000000007</v>
      </c>
      <c r="AI10" s="46">
        <v>0</v>
      </c>
      <c r="AJ10" s="46">
        <v>29.300000000000004</v>
      </c>
    </row>
    <row r="11" spans="1:36" x14ac:dyDescent="0.3">
      <c r="A11" t="s">
        <v>11</v>
      </c>
      <c r="B11" s="46">
        <v>1210.0999999999999</v>
      </c>
      <c r="C11" s="46">
        <v>1268.1000000000001</v>
      </c>
      <c r="D11" s="46">
        <v>1236.7</v>
      </c>
      <c r="E11" s="46">
        <v>1219.6999999999998</v>
      </c>
      <c r="F11" s="46">
        <v>1236.9000000000001</v>
      </c>
      <c r="G11" s="46">
        <v>1287</v>
      </c>
      <c r="H11" s="46">
        <v>1322.8</v>
      </c>
      <c r="I11" s="46">
        <v>1205.8</v>
      </c>
      <c r="J11" s="46">
        <v>1226.3999999999999</v>
      </c>
      <c r="K11" s="46">
        <v>1213.3999999999999</v>
      </c>
      <c r="L11" s="46">
        <v>1260.8000000000002</v>
      </c>
      <c r="M11" s="46">
        <v>1241.3</v>
      </c>
      <c r="N11" s="46">
        <v>1169.9000000000001</v>
      </c>
      <c r="O11" s="46">
        <v>1305.4000000000001</v>
      </c>
      <c r="P11" s="46">
        <v>1299.9999999999998</v>
      </c>
      <c r="Q11" s="46">
        <v>1269.9000000000001</v>
      </c>
      <c r="R11" s="46">
        <v>1283.4999999999998</v>
      </c>
      <c r="S11" s="46">
        <v>1307.3999999999999</v>
      </c>
      <c r="T11" s="46">
        <v>1248.5</v>
      </c>
      <c r="U11" s="46">
        <v>1242.5999999999999</v>
      </c>
      <c r="V11" s="46">
        <v>1271.1000000000001</v>
      </c>
      <c r="W11" s="46">
        <v>1321.1000000000001</v>
      </c>
      <c r="X11" s="46">
        <v>1193.8</v>
      </c>
      <c r="Y11" s="46">
        <v>1209</v>
      </c>
      <c r="Z11" s="46">
        <v>1315</v>
      </c>
      <c r="AA11" s="46">
        <v>1272.3</v>
      </c>
      <c r="AB11" s="46">
        <v>1258.6000000000001</v>
      </c>
      <c r="AC11" s="46">
        <v>1197.1999999999998</v>
      </c>
      <c r="AD11" s="46">
        <v>1234.9000000000001</v>
      </c>
      <c r="AE11" s="46">
        <v>1209.3999999999999</v>
      </c>
      <c r="AF11" s="46">
        <v>1170.2</v>
      </c>
      <c r="AG11" s="46">
        <v>1220.3999999999999</v>
      </c>
      <c r="AH11" s="46">
        <v>1186.9999999999998</v>
      </c>
      <c r="AI11" s="46">
        <v>1205.3999999999999</v>
      </c>
      <c r="AJ11" s="46">
        <v>42321.599999999991</v>
      </c>
    </row>
  </sheetData>
  <pageMargins left="0.7" right="0.7" top="0.75" bottom="0.75" header="0.3" footer="0.3"/>
  <pageSetup paperSize="9" orientation="portrait"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837BF-7D43-4163-96BA-C6A559612532}">
  <sheetPr codeName="Blad13"/>
  <dimension ref="A1:AJ128"/>
  <sheetViews>
    <sheetView showGridLines="0" topLeftCell="A46" workbookViewId="0">
      <selection activeCell="H73" sqref="H73"/>
    </sheetView>
  </sheetViews>
  <sheetFormatPr defaultRowHeight="14.4" x14ac:dyDescent="0.3"/>
  <cols>
    <col min="1" max="1" width="23.77734375" bestFit="1" customWidth="1"/>
    <col min="2" max="35" width="18.77734375" bestFit="1" customWidth="1"/>
    <col min="36" max="36" width="9.6640625" bestFit="1" customWidth="1"/>
    <col min="37" max="69" width="24.6640625" bestFit="1" customWidth="1"/>
    <col min="70" max="70" width="21.88671875" bestFit="1" customWidth="1"/>
    <col min="71" max="71" width="30.88671875" bestFit="1" customWidth="1"/>
  </cols>
  <sheetData>
    <row r="1" spans="1:36" x14ac:dyDescent="0.3">
      <c r="A1" s="29" t="str">
        <f>"Gewogen graaddagen "&amp; YEAR(jaar_zip!J2)</f>
        <v>Gewogen graaddagen 2024</v>
      </c>
    </row>
    <row r="2" spans="1:36" x14ac:dyDescent="0.3">
      <c r="A2" t="s">
        <v>76</v>
      </c>
    </row>
    <row r="4" spans="1:36" x14ac:dyDescent="0.3">
      <c r="A4" s="4" t="s">
        <v>147</v>
      </c>
      <c r="B4" s="4" t="s">
        <v>142</v>
      </c>
    </row>
    <row r="5" spans="1:36" x14ac:dyDescent="0.3">
      <c r="A5" s="4" t="s">
        <v>146</v>
      </c>
      <c r="B5" t="s">
        <v>45</v>
      </c>
      <c r="C5" t="s">
        <v>16</v>
      </c>
      <c r="D5" t="s">
        <v>38</v>
      </c>
      <c r="E5" t="s">
        <v>19</v>
      </c>
      <c r="F5" t="s">
        <v>13</v>
      </c>
      <c r="G5" t="s">
        <v>24</v>
      </c>
      <c r="H5" t="s">
        <v>28</v>
      </c>
      <c r="I5" t="s">
        <v>41</v>
      </c>
      <c r="J5" t="s">
        <v>43</v>
      </c>
      <c r="K5" t="s">
        <v>39</v>
      </c>
      <c r="L5" t="s">
        <v>26</v>
      </c>
      <c r="M5" t="s">
        <v>40</v>
      </c>
      <c r="N5" t="s">
        <v>35</v>
      </c>
      <c r="O5" t="s">
        <v>27</v>
      </c>
      <c r="P5" t="s">
        <v>17</v>
      </c>
      <c r="Q5" t="s">
        <v>29</v>
      </c>
      <c r="R5" t="s">
        <v>25</v>
      </c>
      <c r="S5" t="s">
        <v>22</v>
      </c>
      <c r="T5" t="s">
        <v>21</v>
      </c>
      <c r="U5" t="s">
        <v>44</v>
      </c>
      <c r="V5" t="s">
        <v>23</v>
      </c>
      <c r="W5" t="s">
        <v>30</v>
      </c>
      <c r="X5" t="s">
        <v>37</v>
      </c>
      <c r="Y5" t="s">
        <v>14</v>
      </c>
      <c r="Z5" t="s">
        <v>20</v>
      </c>
      <c r="AA5" t="s">
        <v>31</v>
      </c>
      <c r="AB5" t="s">
        <v>15</v>
      </c>
      <c r="AC5" t="s">
        <v>32</v>
      </c>
      <c r="AD5" t="s">
        <v>42</v>
      </c>
      <c r="AE5" t="s">
        <v>12</v>
      </c>
      <c r="AF5" t="s">
        <v>33</v>
      </c>
      <c r="AG5" t="s">
        <v>18</v>
      </c>
      <c r="AH5" t="s">
        <v>34</v>
      </c>
      <c r="AI5" t="s">
        <v>36</v>
      </c>
      <c r="AJ5" t="s">
        <v>11</v>
      </c>
    </row>
    <row r="6" spans="1:36" x14ac:dyDescent="0.3">
      <c r="A6" t="s">
        <v>47</v>
      </c>
      <c r="B6" s="46">
        <v>11.55</v>
      </c>
      <c r="C6" s="46">
        <v>11.55</v>
      </c>
      <c r="D6" s="46">
        <v>11.880000000000003</v>
      </c>
      <c r="E6" s="46">
        <v>11.66</v>
      </c>
      <c r="F6" s="46">
        <v>10.89</v>
      </c>
      <c r="G6" s="46">
        <v>12.540000000000001</v>
      </c>
      <c r="H6" s="46">
        <v>12.430000000000001</v>
      </c>
      <c r="I6" s="46">
        <v>11.880000000000003</v>
      </c>
      <c r="J6" s="46">
        <v>11.880000000000003</v>
      </c>
      <c r="K6" s="46">
        <v>11.77</v>
      </c>
      <c r="L6" s="46">
        <v>11.990000000000002</v>
      </c>
      <c r="M6" s="46">
        <v>11.77</v>
      </c>
      <c r="N6" s="46">
        <v>10.450000000000001</v>
      </c>
      <c r="O6" s="46">
        <v>12.21</v>
      </c>
      <c r="P6" s="46">
        <v>11.55</v>
      </c>
      <c r="Q6" s="46">
        <v>12.21</v>
      </c>
      <c r="R6" s="46">
        <v>12.100000000000001</v>
      </c>
      <c r="S6" s="46">
        <v>12.21</v>
      </c>
      <c r="T6" s="46">
        <v>11.77</v>
      </c>
      <c r="U6" s="46">
        <v>12.100000000000001</v>
      </c>
      <c r="V6" s="46">
        <v>11.880000000000003</v>
      </c>
      <c r="W6" s="46">
        <v>12.32</v>
      </c>
      <c r="X6" s="46">
        <v>11</v>
      </c>
      <c r="Y6" s="46">
        <v>11.110000000000001</v>
      </c>
      <c r="Z6" s="46">
        <v>11.77</v>
      </c>
      <c r="AA6" s="46">
        <v>12.32</v>
      </c>
      <c r="AB6" s="46">
        <v>11.110000000000001</v>
      </c>
      <c r="AC6" s="46">
        <v>10.450000000000001</v>
      </c>
      <c r="AD6" s="46">
        <v>11.990000000000002</v>
      </c>
      <c r="AE6" s="46">
        <v>10.780000000000001</v>
      </c>
      <c r="AF6" s="46">
        <v>11.110000000000001</v>
      </c>
      <c r="AG6" s="46">
        <v>10.56</v>
      </c>
      <c r="AH6" s="46">
        <v>11</v>
      </c>
      <c r="AI6" s="46">
        <v>11.440000000000001</v>
      </c>
      <c r="AJ6" s="46">
        <v>395.23</v>
      </c>
    </row>
    <row r="7" spans="1:36" x14ac:dyDescent="0.3">
      <c r="A7" t="s">
        <v>48</v>
      </c>
      <c r="B7" s="46">
        <v>8.4700000000000006</v>
      </c>
      <c r="C7" s="46">
        <v>8.91</v>
      </c>
      <c r="D7" s="46">
        <v>8.14</v>
      </c>
      <c r="E7" s="46">
        <v>8.25</v>
      </c>
      <c r="F7" s="46">
        <v>9.240000000000002</v>
      </c>
      <c r="G7" s="46">
        <v>8.8000000000000007</v>
      </c>
      <c r="H7" s="46">
        <v>10.119999999999999</v>
      </c>
      <c r="I7" s="46">
        <v>7.92</v>
      </c>
      <c r="J7" s="46">
        <v>8.14</v>
      </c>
      <c r="K7" s="46">
        <v>7.5900000000000007</v>
      </c>
      <c r="L7" s="46">
        <v>9.02</v>
      </c>
      <c r="M7" s="46">
        <v>7.92</v>
      </c>
      <c r="N7" s="46">
        <v>7.92</v>
      </c>
      <c r="O7" s="46">
        <v>9.57</v>
      </c>
      <c r="P7" s="46">
        <v>10.67</v>
      </c>
      <c r="Q7" s="46">
        <v>8.91</v>
      </c>
      <c r="R7" s="46">
        <v>10.56</v>
      </c>
      <c r="S7" s="46">
        <v>10.01</v>
      </c>
      <c r="T7" s="46">
        <v>8.6900000000000013</v>
      </c>
      <c r="U7" s="46">
        <v>8.91</v>
      </c>
      <c r="V7" s="46">
        <v>9.240000000000002</v>
      </c>
      <c r="W7" s="46">
        <v>10.450000000000001</v>
      </c>
      <c r="X7" s="46">
        <v>7.8100000000000005</v>
      </c>
      <c r="Y7" s="46">
        <v>8.14</v>
      </c>
      <c r="Z7" s="46">
        <v>10.119999999999999</v>
      </c>
      <c r="AA7" s="46">
        <v>9.240000000000002</v>
      </c>
      <c r="AB7" s="46">
        <v>10.01</v>
      </c>
      <c r="AC7" s="46">
        <v>7.7000000000000011</v>
      </c>
      <c r="AD7" s="46">
        <v>8.14</v>
      </c>
      <c r="AE7" s="46">
        <v>7.8100000000000005</v>
      </c>
      <c r="AF7" s="46">
        <v>6.9300000000000015</v>
      </c>
      <c r="AG7" s="46">
        <v>8.6900000000000013</v>
      </c>
      <c r="AH7" s="46">
        <v>7.37</v>
      </c>
      <c r="AI7" s="46">
        <v>7.37</v>
      </c>
      <c r="AJ7" s="46">
        <v>296.77999999999997</v>
      </c>
    </row>
    <row r="8" spans="1:36" x14ac:dyDescent="0.3">
      <c r="A8" t="s">
        <v>49</v>
      </c>
      <c r="B8" s="46">
        <v>9.57</v>
      </c>
      <c r="C8" s="46">
        <v>9.9</v>
      </c>
      <c r="D8" s="46">
        <v>9.57</v>
      </c>
      <c r="E8" s="46">
        <v>9.4600000000000009</v>
      </c>
      <c r="F8" s="46">
        <v>10.119999999999999</v>
      </c>
      <c r="G8" s="46">
        <v>10.119999999999999</v>
      </c>
      <c r="H8" s="46">
        <v>10.67</v>
      </c>
      <c r="I8" s="46">
        <v>9.57</v>
      </c>
      <c r="J8" s="46">
        <v>9.240000000000002</v>
      </c>
      <c r="K8" s="46">
        <v>9.240000000000002</v>
      </c>
      <c r="L8" s="46">
        <v>9.7900000000000009</v>
      </c>
      <c r="M8" s="46">
        <v>9.4600000000000009</v>
      </c>
      <c r="N8" s="46">
        <v>9.02</v>
      </c>
      <c r="O8" s="46">
        <v>10.119999999999999</v>
      </c>
      <c r="P8" s="46">
        <v>11.22</v>
      </c>
      <c r="Q8" s="46">
        <v>9.57</v>
      </c>
      <c r="R8" s="46">
        <v>11.330000000000002</v>
      </c>
      <c r="S8" s="46">
        <v>10.67</v>
      </c>
      <c r="T8" s="46">
        <v>9.6800000000000015</v>
      </c>
      <c r="U8" s="46">
        <v>9.4600000000000009</v>
      </c>
      <c r="V8" s="46">
        <v>10.01</v>
      </c>
      <c r="W8" s="46">
        <v>10.67</v>
      </c>
      <c r="X8" s="46">
        <v>9.02</v>
      </c>
      <c r="Y8" s="46">
        <v>9.3500000000000014</v>
      </c>
      <c r="Z8" s="46">
        <v>10.780000000000001</v>
      </c>
      <c r="AA8" s="46">
        <v>9.9</v>
      </c>
      <c r="AB8" s="46">
        <v>10.67</v>
      </c>
      <c r="AC8" s="46">
        <v>8.91</v>
      </c>
      <c r="AD8" s="46">
        <v>9.4600000000000009</v>
      </c>
      <c r="AE8" s="46">
        <v>9.240000000000002</v>
      </c>
      <c r="AF8" s="46">
        <v>9.1300000000000008</v>
      </c>
      <c r="AG8" s="46">
        <v>9.6800000000000015</v>
      </c>
      <c r="AH8" s="46">
        <v>9.240000000000002</v>
      </c>
      <c r="AI8" s="46">
        <v>9.3500000000000014</v>
      </c>
      <c r="AJ8" s="46">
        <v>333.19000000000005</v>
      </c>
    </row>
    <row r="9" spans="1:36" x14ac:dyDescent="0.3">
      <c r="A9" t="s">
        <v>58</v>
      </c>
      <c r="B9" s="46">
        <v>11.55</v>
      </c>
      <c r="C9" s="46">
        <v>12.65</v>
      </c>
      <c r="D9" s="46">
        <v>11.22</v>
      </c>
      <c r="E9" s="46">
        <v>11.440000000000001</v>
      </c>
      <c r="F9" s="46">
        <v>13.090000000000002</v>
      </c>
      <c r="G9" s="46">
        <v>12.100000000000001</v>
      </c>
      <c r="H9" s="46">
        <v>15.840000000000002</v>
      </c>
      <c r="I9" s="46">
        <v>11.110000000000001</v>
      </c>
      <c r="J9" s="46">
        <v>10.89</v>
      </c>
      <c r="K9" s="46">
        <v>10.89</v>
      </c>
      <c r="L9" s="46">
        <v>13.31</v>
      </c>
      <c r="M9" s="46">
        <v>11.110000000000001</v>
      </c>
      <c r="N9" s="46">
        <v>10.340000000000002</v>
      </c>
      <c r="O9" s="46">
        <v>14.740000000000002</v>
      </c>
      <c r="P9" s="46">
        <v>14.850000000000001</v>
      </c>
      <c r="Q9" s="46">
        <v>12.100000000000001</v>
      </c>
      <c r="R9" s="46">
        <v>15.400000000000002</v>
      </c>
      <c r="S9" s="46">
        <v>15.07</v>
      </c>
      <c r="T9" s="46">
        <v>12.430000000000001</v>
      </c>
      <c r="U9" s="46">
        <v>11</v>
      </c>
      <c r="V9" s="46">
        <v>13.750000000000002</v>
      </c>
      <c r="W9" s="46">
        <v>16.28</v>
      </c>
      <c r="X9" s="46">
        <v>10.450000000000001</v>
      </c>
      <c r="Y9" s="46">
        <v>11.66</v>
      </c>
      <c r="Z9" s="46">
        <v>14.080000000000002</v>
      </c>
      <c r="AA9" s="46">
        <v>13.42</v>
      </c>
      <c r="AB9" s="46">
        <v>13.97</v>
      </c>
      <c r="AC9" s="46">
        <v>9.57</v>
      </c>
      <c r="AD9" s="46">
        <v>11.330000000000002</v>
      </c>
      <c r="AE9" s="46">
        <v>10.89</v>
      </c>
      <c r="AF9" s="46">
        <v>9.7900000000000009</v>
      </c>
      <c r="AG9" s="46">
        <v>11.77</v>
      </c>
      <c r="AH9" s="46">
        <v>10.119999999999999</v>
      </c>
      <c r="AI9" s="46">
        <v>10.450000000000001</v>
      </c>
      <c r="AJ9" s="46">
        <v>418.66000000000008</v>
      </c>
    </row>
    <row r="10" spans="1:36" x14ac:dyDescent="0.3">
      <c r="A10" t="s">
        <v>181</v>
      </c>
      <c r="B10" s="46">
        <v>11.990000000000002</v>
      </c>
      <c r="C10" s="46">
        <v>12.76</v>
      </c>
      <c r="D10" s="46">
        <v>11.880000000000003</v>
      </c>
      <c r="E10" s="46">
        <v>12.100000000000001</v>
      </c>
      <c r="F10" s="46">
        <v>13.090000000000002</v>
      </c>
      <c r="G10" s="46">
        <v>12.76</v>
      </c>
      <c r="H10" s="46">
        <v>16.39</v>
      </c>
      <c r="I10" s="46">
        <v>11.77</v>
      </c>
      <c r="J10" s="46">
        <v>11.77</v>
      </c>
      <c r="K10" s="46">
        <v>11.77</v>
      </c>
      <c r="L10" s="46">
        <v>13.200000000000001</v>
      </c>
      <c r="M10" s="46">
        <v>11.990000000000002</v>
      </c>
      <c r="N10" s="46">
        <v>11</v>
      </c>
      <c r="O10" s="46">
        <v>14.52</v>
      </c>
      <c r="P10" s="46">
        <v>15.510000000000002</v>
      </c>
      <c r="Q10" s="46">
        <v>12.540000000000001</v>
      </c>
      <c r="R10" s="46">
        <v>16.61</v>
      </c>
      <c r="S10" s="46">
        <v>15.840000000000002</v>
      </c>
      <c r="T10" s="46">
        <v>12.65</v>
      </c>
      <c r="U10" s="46">
        <v>12.21</v>
      </c>
      <c r="V10" s="46">
        <v>13.97</v>
      </c>
      <c r="W10" s="46">
        <v>17.05</v>
      </c>
      <c r="X10" s="46">
        <v>11.330000000000002</v>
      </c>
      <c r="Y10" s="46">
        <v>12.100000000000001</v>
      </c>
      <c r="Z10" s="46">
        <v>14.190000000000001</v>
      </c>
      <c r="AA10" s="46">
        <v>12.870000000000001</v>
      </c>
      <c r="AB10" s="46">
        <v>14.52</v>
      </c>
      <c r="AC10" s="46">
        <v>11</v>
      </c>
      <c r="AD10" s="46">
        <v>11.990000000000002</v>
      </c>
      <c r="AE10" s="46">
        <v>11.66</v>
      </c>
      <c r="AF10" s="46">
        <v>11.440000000000001</v>
      </c>
      <c r="AG10" s="46">
        <v>12.21</v>
      </c>
      <c r="AH10" s="46">
        <v>11.22</v>
      </c>
      <c r="AI10" s="46">
        <v>11.55</v>
      </c>
      <c r="AJ10" s="46">
        <v>439.45000000000005</v>
      </c>
    </row>
    <row r="11" spans="1:36" x14ac:dyDescent="0.3">
      <c r="A11" t="s">
        <v>182</v>
      </c>
      <c r="B11" s="46">
        <v>16.39</v>
      </c>
      <c r="C11" s="46">
        <v>16.5</v>
      </c>
      <c r="D11" s="46">
        <v>16.060000000000002</v>
      </c>
      <c r="E11" s="46">
        <v>16.28</v>
      </c>
      <c r="F11" s="46">
        <v>15.950000000000001</v>
      </c>
      <c r="G11" s="46">
        <v>17.82</v>
      </c>
      <c r="H11" s="46">
        <v>19.25</v>
      </c>
      <c r="I11" s="46">
        <v>15.840000000000002</v>
      </c>
      <c r="J11" s="46">
        <v>15.620000000000001</v>
      </c>
      <c r="K11" s="46">
        <v>15.730000000000002</v>
      </c>
      <c r="L11" s="46">
        <v>18.260000000000002</v>
      </c>
      <c r="M11" s="46">
        <v>16.060000000000002</v>
      </c>
      <c r="N11" s="46">
        <v>14.630000000000003</v>
      </c>
      <c r="O11" s="46">
        <v>19.14</v>
      </c>
      <c r="P11" s="46">
        <v>16.61</v>
      </c>
      <c r="Q11" s="46">
        <v>18.04</v>
      </c>
      <c r="R11" s="46">
        <v>17.600000000000001</v>
      </c>
      <c r="S11" s="46">
        <v>18.04</v>
      </c>
      <c r="T11" s="46">
        <v>17.27</v>
      </c>
      <c r="U11" s="46">
        <v>16.060000000000002</v>
      </c>
      <c r="V11" s="46">
        <v>18.150000000000002</v>
      </c>
      <c r="W11" s="46">
        <v>19.8</v>
      </c>
      <c r="X11" s="46">
        <v>15.400000000000002</v>
      </c>
      <c r="Y11" s="46">
        <v>15.950000000000001</v>
      </c>
      <c r="Z11" s="46">
        <v>17.600000000000001</v>
      </c>
      <c r="AA11" s="46">
        <v>18.480000000000004</v>
      </c>
      <c r="AB11" s="46">
        <v>16.170000000000002</v>
      </c>
      <c r="AC11" s="46">
        <v>13.97</v>
      </c>
      <c r="AD11" s="46">
        <v>16.39</v>
      </c>
      <c r="AE11" s="46">
        <v>15.730000000000002</v>
      </c>
      <c r="AF11" s="46">
        <v>14.52</v>
      </c>
      <c r="AG11" s="46">
        <v>16.39</v>
      </c>
      <c r="AH11" s="46">
        <v>14.190000000000001</v>
      </c>
      <c r="AI11" s="46">
        <v>15.510000000000002</v>
      </c>
      <c r="AJ11" s="46">
        <v>565.40000000000009</v>
      </c>
    </row>
    <row r="12" spans="1:36" x14ac:dyDescent="0.3">
      <c r="A12" t="s">
        <v>183</v>
      </c>
      <c r="B12" s="46">
        <v>19.8</v>
      </c>
      <c r="C12" s="46">
        <v>19.690000000000001</v>
      </c>
      <c r="D12" s="46">
        <v>20.02</v>
      </c>
      <c r="E12" s="46">
        <v>20.02</v>
      </c>
      <c r="F12" s="46">
        <v>18.59</v>
      </c>
      <c r="G12" s="46">
        <v>20.900000000000002</v>
      </c>
      <c r="H12" s="46">
        <v>20.57</v>
      </c>
      <c r="I12" s="46">
        <v>20.02</v>
      </c>
      <c r="J12" s="46">
        <v>19.690000000000001</v>
      </c>
      <c r="K12" s="46">
        <v>20.02</v>
      </c>
      <c r="L12" s="46">
        <v>20.57</v>
      </c>
      <c r="M12" s="46">
        <v>19.910000000000004</v>
      </c>
      <c r="N12" s="46">
        <v>19.360000000000003</v>
      </c>
      <c r="O12" s="46">
        <v>20.79</v>
      </c>
      <c r="P12" s="46">
        <v>18.37</v>
      </c>
      <c r="Q12" s="46">
        <v>20.900000000000002</v>
      </c>
      <c r="R12" s="46">
        <v>18.810000000000002</v>
      </c>
      <c r="S12" s="46">
        <v>20.130000000000003</v>
      </c>
      <c r="T12" s="46">
        <v>20.350000000000001</v>
      </c>
      <c r="U12" s="46">
        <v>20.239999999999998</v>
      </c>
      <c r="V12" s="46">
        <v>20.460000000000004</v>
      </c>
      <c r="W12" s="46">
        <v>20.79</v>
      </c>
      <c r="X12" s="46">
        <v>19.580000000000002</v>
      </c>
      <c r="Y12" s="46">
        <v>19.25</v>
      </c>
      <c r="Z12" s="46">
        <v>20.460000000000004</v>
      </c>
      <c r="AA12" s="46">
        <v>21.01</v>
      </c>
      <c r="AB12" s="46">
        <v>18.260000000000002</v>
      </c>
      <c r="AC12" s="46">
        <v>18.37</v>
      </c>
      <c r="AD12" s="46">
        <v>20.02</v>
      </c>
      <c r="AE12" s="46">
        <v>19.360000000000003</v>
      </c>
      <c r="AF12" s="46">
        <v>18.920000000000002</v>
      </c>
      <c r="AG12" s="46">
        <v>19.910000000000004</v>
      </c>
      <c r="AH12" s="46">
        <v>18.700000000000003</v>
      </c>
      <c r="AI12" s="46">
        <v>19.580000000000002</v>
      </c>
      <c r="AJ12" s="46">
        <v>673.42000000000007</v>
      </c>
    </row>
    <row r="13" spans="1:36" x14ac:dyDescent="0.3">
      <c r="A13" t="s">
        <v>184</v>
      </c>
      <c r="B13" s="46">
        <v>22.44</v>
      </c>
      <c r="C13" s="46">
        <v>21.01</v>
      </c>
      <c r="D13" s="46">
        <v>21.67</v>
      </c>
      <c r="E13" s="46">
        <v>21.78</v>
      </c>
      <c r="F13" s="46">
        <v>19.910000000000004</v>
      </c>
      <c r="G13" s="46">
        <v>22.55</v>
      </c>
      <c r="H13" s="46">
        <v>21.560000000000002</v>
      </c>
      <c r="I13" s="46">
        <v>22.110000000000003</v>
      </c>
      <c r="J13" s="46">
        <v>22.55</v>
      </c>
      <c r="K13" s="46">
        <v>22.110000000000003</v>
      </c>
      <c r="L13" s="46">
        <v>21.89</v>
      </c>
      <c r="M13" s="46">
        <v>21.78</v>
      </c>
      <c r="N13" s="46">
        <v>21.230000000000004</v>
      </c>
      <c r="O13" s="46">
        <v>21.78</v>
      </c>
      <c r="P13" s="46">
        <v>19.580000000000002</v>
      </c>
      <c r="Q13" s="46">
        <v>22.55</v>
      </c>
      <c r="R13" s="46">
        <v>20.02</v>
      </c>
      <c r="S13" s="46">
        <v>20.900000000000002</v>
      </c>
      <c r="T13" s="46">
        <v>21.67</v>
      </c>
      <c r="U13" s="46">
        <v>23.32</v>
      </c>
      <c r="V13" s="46">
        <v>21.560000000000002</v>
      </c>
      <c r="W13" s="46">
        <v>21.450000000000003</v>
      </c>
      <c r="X13" s="46">
        <v>21.560000000000002</v>
      </c>
      <c r="Y13" s="46">
        <v>20.680000000000003</v>
      </c>
      <c r="Z13" s="46">
        <v>21.12</v>
      </c>
      <c r="AA13" s="46">
        <v>22.330000000000002</v>
      </c>
      <c r="AB13" s="46">
        <v>19.580000000000002</v>
      </c>
      <c r="AC13" s="46">
        <v>20.680000000000003</v>
      </c>
      <c r="AD13" s="46">
        <v>22.330000000000002</v>
      </c>
      <c r="AE13" s="46">
        <v>21.01</v>
      </c>
      <c r="AF13" s="46">
        <v>21.67</v>
      </c>
      <c r="AG13" s="46">
        <v>21.12</v>
      </c>
      <c r="AH13" s="46">
        <v>21.12</v>
      </c>
      <c r="AI13" s="46">
        <v>22.110000000000003</v>
      </c>
      <c r="AJ13" s="46">
        <v>730.73</v>
      </c>
    </row>
    <row r="14" spans="1:36" x14ac:dyDescent="0.3">
      <c r="A14" t="s">
        <v>188</v>
      </c>
      <c r="B14" s="46">
        <v>23.760000000000005</v>
      </c>
      <c r="C14" s="46">
        <v>22.55</v>
      </c>
      <c r="D14" s="46">
        <v>22.990000000000002</v>
      </c>
      <c r="E14" s="46">
        <v>23.32</v>
      </c>
      <c r="F14" s="46">
        <v>21.01</v>
      </c>
      <c r="G14" s="46">
        <v>24.310000000000002</v>
      </c>
      <c r="H14" s="46">
        <v>23.980000000000004</v>
      </c>
      <c r="I14" s="46">
        <v>23.54</v>
      </c>
      <c r="J14" s="46">
        <v>23.87</v>
      </c>
      <c r="K14" s="46">
        <v>23.650000000000002</v>
      </c>
      <c r="L14" s="46">
        <v>23.87</v>
      </c>
      <c r="M14" s="46">
        <v>23.210000000000004</v>
      </c>
      <c r="N14" s="46">
        <v>22.44</v>
      </c>
      <c r="O14" s="46">
        <v>23.980000000000004</v>
      </c>
      <c r="P14" s="46">
        <v>20.79</v>
      </c>
      <c r="Q14" s="46">
        <v>24.64</v>
      </c>
      <c r="R14" s="46">
        <v>21.560000000000002</v>
      </c>
      <c r="S14" s="46">
        <v>22.880000000000003</v>
      </c>
      <c r="T14" s="46">
        <v>23.650000000000002</v>
      </c>
      <c r="U14" s="46">
        <v>25.3</v>
      </c>
      <c r="V14" s="46">
        <v>23.650000000000002</v>
      </c>
      <c r="W14" s="46">
        <v>23.980000000000004</v>
      </c>
      <c r="X14" s="46">
        <v>23.1</v>
      </c>
      <c r="Y14" s="46">
        <v>22.220000000000002</v>
      </c>
      <c r="Z14" s="46">
        <v>22.880000000000003</v>
      </c>
      <c r="AA14" s="46">
        <v>24.64</v>
      </c>
      <c r="AB14" s="46">
        <v>20.57</v>
      </c>
      <c r="AC14" s="46">
        <v>21.89</v>
      </c>
      <c r="AD14" s="46">
        <v>23.980000000000004</v>
      </c>
      <c r="AE14" s="46">
        <v>22.220000000000002</v>
      </c>
      <c r="AF14" s="46">
        <v>22.880000000000003</v>
      </c>
      <c r="AG14" s="46">
        <v>22.220000000000002</v>
      </c>
      <c r="AH14" s="46">
        <v>22.220000000000002</v>
      </c>
      <c r="AI14" s="46">
        <v>23.650000000000002</v>
      </c>
      <c r="AJ14" s="46">
        <v>785.40000000000009</v>
      </c>
    </row>
    <row r="15" spans="1:36" x14ac:dyDescent="0.3">
      <c r="A15" t="s">
        <v>189</v>
      </c>
      <c r="B15" s="46">
        <v>23.650000000000002</v>
      </c>
      <c r="C15" s="46">
        <v>22.660000000000004</v>
      </c>
      <c r="D15" s="46">
        <v>23.210000000000004</v>
      </c>
      <c r="E15" s="46">
        <v>23.32</v>
      </c>
      <c r="F15" s="46">
        <v>20.460000000000004</v>
      </c>
      <c r="G15" s="46">
        <v>24.09</v>
      </c>
      <c r="H15" s="46">
        <v>24.42</v>
      </c>
      <c r="I15" s="46">
        <v>24.53</v>
      </c>
      <c r="J15" s="46">
        <v>24.310000000000002</v>
      </c>
      <c r="K15" s="46">
        <v>24.64</v>
      </c>
      <c r="L15" s="46">
        <v>23.87</v>
      </c>
      <c r="M15" s="46">
        <v>23.760000000000005</v>
      </c>
      <c r="N15" s="46">
        <v>22.330000000000002</v>
      </c>
      <c r="O15" s="46">
        <v>24.200000000000003</v>
      </c>
      <c r="P15" s="46">
        <v>20.57</v>
      </c>
      <c r="Q15" s="46">
        <v>24.53</v>
      </c>
      <c r="R15" s="46">
        <v>21.450000000000003</v>
      </c>
      <c r="S15" s="46">
        <v>23.1</v>
      </c>
      <c r="T15" s="46">
        <v>23.980000000000004</v>
      </c>
      <c r="U15" s="46">
        <v>25.85</v>
      </c>
      <c r="V15" s="46">
        <v>23.650000000000002</v>
      </c>
      <c r="W15" s="46">
        <v>24.64</v>
      </c>
      <c r="X15" s="46">
        <v>23.54</v>
      </c>
      <c r="Y15" s="46">
        <v>22</v>
      </c>
      <c r="Z15" s="46">
        <v>23.210000000000004</v>
      </c>
      <c r="AA15" s="46">
        <v>24.53</v>
      </c>
      <c r="AB15" s="46">
        <v>19.910000000000004</v>
      </c>
      <c r="AC15" s="46">
        <v>22</v>
      </c>
      <c r="AD15" s="46">
        <v>23.980000000000004</v>
      </c>
      <c r="AE15" s="46">
        <v>22</v>
      </c>
      <c r="AF15" s="46">
        <v>23.760000000000005</v>
      </c>
      <c r="AG15" s="46">
        <v>22.44</v>
      </c>
      <c r="AH15" s="46">
        <v>22.110000000000003</v>
      </c>
      <c r="AI15" s="46">
        <v>24.860000000000003</v>
      </c>
      <c r="AJ15" s="46">
        <v>791.56000000000006</v>
      </c>
    </row>
    <row r="16" spans="1:36" x14ac:dyDescent="0.3">
      <c r="A16" t="s">
        <v>190</v>
      </c>
      <c r="B16" s="46">
        <v>23.32</v>
      </c>
      <c r="C16" s="46">
        <v>20.130000000000003</v>
      </c>
      <c r="D16" s="46">
        <v>21.560000000000002</v>
      </c>
      <c r="E16" s="46">
        <v>21.89</v>
      </c>
      <c r="F16" s="46">
        <v>16.72</v>
      </c>
      <c r="G16" s="46">
        <v>23.430000000000003</v>
      </c>
      <c r="H16" s="46">
        <v>21.450000000000003</v>
      </c>
      <c r="I16" s="46">
        <v>23.1</v>
      </c>
      <c r="J16" s="46">
        <v>22.990000000000002</v>
      </c>
      <c r="K16" s="46">
        <v>22.880000000000003</v>
      </c>
      <c r="L16" s="46">
        <v>22.77</v>
      </c>
      <c r="M16" s="46">
        <v>22.44</v>
      </c>
      <c r="N16" s="46">
        <v>18.810000000000002</v>
      </c>
      <c r="O16" s="46">
        <v>22.110000000000003</v>
      </c>
      <c r="P16" s="46">
        <v>16.170000000000002</v>
      </c>
      <c r="Q16" s="46">
        <v>23.760000000000005</v>
      </c>
      <c r="R16" s="46">
        <v>17.710000000000004</v>
      </c>
      <c r="S16" s="46">
        <v>19.470000000000002</v>
      </c>
      <c r="T16" s="46">
        <v>21.34</v>
      </c>
      <c r="U16" s="46">
        <v>23.760000000000005</v>
      </c>
      <c r="V16" s="46">
        <v>21.34</v>
      </c>
      <c r="W16" s="46">
        <v>21.560000000000002</v>
      </c>
      <c r="X16" s="46">
        <v>20.57</v>
      </c>
      <c r="Y16" s="46">
        <v>19.25</v>
      </c>
      <c r="Z16" s="46">
        <v>19.910000000000004</v>
      </c>
      <c r="AA16" s="46">
        <v>23.650000000000002</v>
      </c>
      <c r="AB16" s="46">
        <v>15.950000000000001</v>
      </c>
      <c r="AC16" s="46">
        <v>19.25</v>
      </c>
      <c r="AD16" s="46">
        <v>22.77</v>
      </c>
      <c r="AE16" s="46">
        <v>19.690000000000001</v>
      </c>
      <c r="AF16" s="46">
        <v>21.67</v>
      </c>
      <c r="AG16" s="46">
        <v>18.150000000000002</v>
      </c>
      <c r="AH16" s="46">
        <v>20.02</v>
      </c>
      <c r="AI16" s="46">
        <v>22.660000000000004</v>
      </c>
      <c r="AJ16" s="46">
        <v>712.24999999999989</v>
      </c>
    </row>
    <row r="17" spans="1:36" x14ac:dyDescent="0.3">
      <c r="A17" t="s">
        <v>191</v>
      </c>
      <c r="B17" s="46">
        <v>18.810000000000002</v>
      </c>
      <c r="C17" s="46">
        <v>16.5</v>
      </c>
      <c r="D17" s="46">
        <v>16.61</v>
      </c>
      <c r="E17" s="46">
        <v>16.170000000000002</v>
      </c>
      <c r="F17" s="46">
        <v>14.3</v>
      </c>
      <c r="G17" s="46">
        <v>17.82</v>
      </c>
      <c r="H17" s="46">
        <v>16.72</v>
      </c>
      <c r="I17" s="46">
        <v>18.04</v>
      </c>
      <c r="J17" s="46">
        <v>18.920000000000002</v>
      </c>
      <c r="K17" s="46">
        <v>16.830000000000002</v>
      </c>
      <c r="L17" s="46">
        <v>17.490000000000002</v>
      </c>
      <c r="M17" s="46">
        <v>16.940000000000001</v>
      </c>
      <c r="N17" s="46">
        <v>14.190000000000001</v>
      </c>
      <c r="O17" s="46">
        <v>17.27</v>
      </c>
      <c r="P17" s="46">
        <v>14.080000000000002</v>
      </c>
      <c r="Q17" s="46">
        <v>18.260000000000002</v>
      </c>
      <c r="R17" s="46">
        <v>15.400000000000002</v>
      </c>
      <c r="S17" s="46">
        <v>16.060000000000002</v>
      </c>
      <c r="T17" s="46">
        <v>16.72</v>
      </c>
      <c r="U17" s="46">
        <v>19.910000000000004</v>
      </c>
      <c r="V17" s="46">
        <v>17.16</v>
      </c>
      <c r="W17" s="46">
        <v>17.600000000000001</v>
      </c>
      <c r="X17" s="46">
        <v>15.950000000000001</v>
      </c>
      <c r="Y17" s="46">
        <v>15.400000000000002</v>
      </c>
      <c r="Z17" s="46">
        <v>16.28</v>
      </c>
      <c r="AA17" s="46">
        <v>18.04</v>
      </c>
      <c r="AB17" s="46">
        <v>13.640000000000002</v>
      </c>
      <c r="AC17" s="46">
        <v>14.850000000000001</v>
      </c>
      <c r="AD17" s="46">
        <v>18.04</v>
      </c>
      <c r="AE17" s="46">
        <v>15.620000000000001</v>
      </c>
      <c r="AF17" s="46">
        <v>17.380000000000003</v>
      </c>
      <c r="AG17" s="46">
        <v>14.52</v>
      </c>
      <c r="AH17" s="46">
        <v>16.5</v>
      </c>
      <c r="AI17" s="46">
        <v>16.940000000000001</v>
      </c>
      <c r="AJ17" s="46">
        <v>564.96000000000015</v>
      </c>
    </row>
    <row r="18" spans="1:36" x14ac:dyDescent="0.3">
      <c r="A18" t="s">
        <v>192</v>
      </c>
      <c r="B18" s="46">
        <v>17.380000000000003</v>
      </c>
      <c r="C18" s="46">
        <v>15.400000000000002</v>
      </c>
      <c r="D18" s="46">
        <v>16.61</v>
      </c>
      <c r="E18" s="46">
        <v>15.950000000000001</v>
      </c>
      <c r="F18" s="46">
        <v>13.750000000000002</v>
      </c>
      <c r="G18" s="46">
        <v>16.72</v>
      </c>
      <c r="H18" s="46">
        <v>15.620000000000001</v>
      </c>
      <c r="I18" s="46">
        <v>17.16</v>
      </c>
      <c r="J18" s="46">
        <v>17.710000000000004</v>
      </c>
      <c r="K18" s="46">
        <v>16.72</v>
      </c>
      <c r="L18" s="46">
        <v>16.060000000000002</v>
      </c>
      <c r="M18" s="46">
        <v>16.72</v>
      </c>
      <c r="N18" s="46">
        <v>14.3</v>
      </c>
      <c r="O18" s="46">
        <v>16.060000000000002</v>
      </c>
      <c r="P18" s="46">
        <v>13.530000000000001</v>
      </c>
      <c r="Q18" s="46">
        <v>16.940000000000001</v>
      </c>
      <c r="R18" s="46">
        <v>14.740000000000002</v>
      </c>
      <c r="S18" s="46">
        <v>14.850000000000001</v>
      </c>
      <c r="T18" s="46">
        <v>15.730000000000002</v>
      </c>
      <c r="U18" s="46">
        <v>18.810000000000002</v>
      </c>
      <c r="V18" s="46">
        <v>16.61</v>
      </c>
      <c r="W18" s="46">
        <v>15.840000000000002</v>
      </c>
      <c r="X18" s="46">
        <v>15.290000000000001</v>
      </c>
      <c r="Y18" s="46">
        <v>14.52</v>
      </c>
      <c r="Z18" s="46">
        <v>15.510000000000002</v>
      </c>
      <c r="AA18" s="46">
        <v>16.5</v>
      </c>
      <c r="AB18" s="46">
        <v>13.200000000000001</v>
      </c>
      <c r="AC18" s="46">
        <v>15.620000000000001</v>
      </c>
      <c r="AD18" s="46">
        <v>16.940000000000001</v>
      </c>
      <c r="AE18" s="46">
        <v>14.41</v>
      </c>
      <c r="AF18" s="46">
        <v>17.380000000000003</v>
      </c>
      <c r="AG18" s="46">
        <v>13.860000000000001</v>
      </c>
      <c r="AH18" s="46">
        <v>16.5</v>
      </c>
      <c r="AI18" s="46">
        <v>16.72</v>
      </c>
      <c r="AJ18" s="46">
        <v>539.66000000000008</v>
      </c>
    </row>
    <row r="19" spans="1:36" x14ac:dyDescent="0.3">
      <c r="A19" t="s">
        <v>193</v>
      </c>
      <c r="B19" s="46">
        <v>18.700000000000003</v>
      </c>
      <c r="C19" s="46">
        <v>16.060000000000002</v>
      </c>
      <c r="D19" s="46">
        <v>17.27</v>
      </c>
      <c r="E19" s="46">
        <v>16.72</v>
      </c>
      <c r="F19" s="46">
        <v>14.41</v>
      </c>
      <c r="G19" s="46">
        <v>17.600000000000001</v>
      </c>
      <c r="H19" s="46">
        <v>16.61</v>
      </c>
      <c r="I19" s="46">
        <v>18.920000000000002</v>
      </c>
      <c r="J19" s="46">
        <v>19.25</v>
      </c>
      <c r="K19" s="46">
        <v>18.260000000000002</v>
      </c>
      <c r="L19" s="46">
        <v>16.830000000000002</v>
      </c>
      <c r="M19" s="46">
        <v>17.600000000000001</v>
      </c>
      <c r="N19" s="46">
        <v>14.080000000000002</v>
      </c>
      <c r="O19" s="46">
        <v>16.72</v>
      </c>
      <c r="P19" s="46">
        <v>14.630000000000003</v>
      </c>
      <c r="Q19" s="46">
        <v>17.710000000000004</v>
      </c>
      <c r="R19" s="46">
        <v>14.850000000000001</v>
      </c>
      <c r="S19" s="46">
        <v>15.620000000000001</v>
      </c>
      <c r="T19" s="46">
        <v>16.5</v>
      </c>
      <c r="U19" s="46">
        <v>20.130000000000003</v>
      </c>
      <c r="V19" s="46">
        <v>16.72</v>
      </c>
      <c r="W19" s="46">
        <v>16.72</v>
      </c>
      <c r="X19" s="46">
        <v>15.950000000000001</v>
      </c>
      <c r="Y19" s="46">
        <v>15.180000000000001</v>
      </c>
      <c r="Z19" s="46">
        <v>15.950000000000001</v>
      </c>
      <c r="AA19" s="46">
        <v>17.27</v>
      </c>
      <c r="AB19" s="46">
        <v>14.080000000000002</v>
      </c>
      <c r="AC19" s="46">
        <v>16.170000000000002</v>
      </c>
      <c r="AD19" s="46">
        <v>18.480000000000004</v>
      </c>
      <c r="AE19" s="46">
        <v>14.52</v>
      </c>
      <c r="AF19" s="46">
        <v>18.37</v>
      </c>
      <c r="AG19" s="46">
        <v>14.3</v>
      </c>
      <c r="AH19" s="46">
        <v>16.940000000000001</v>
      </c>
      <c r="AI19" s="46">
        <v>17.930000000000003</v>
      </c>
      <c r="AJ19" s="46">
        <v>567.04999999999995</v>
      </c>
    </row>
    <row r="20" spans="1:36" x14ac:dyDescent="0.3">
      <c r="A20" t="s">
        <v>194</v>
      </c>
      <c r="B20" s="46">
        <v>18.810000000000002</v>
      </c>
      <c r="C20" s="46">
        <v>17.600000000000001</v>
      </c>
      <c r="D20" s="46">
        <v>18.59</v>
      </c>
      <c r="E20" s="46">
        <v>18.04</v>
      </c>
      <c r="F20" s="46">
        <v>16.28</v>
      </c>
      <c r="G20" s="46">
        <v>19.470000000000002</v>
      </c>
      <c r="H20" s="46">
        <v>18.480000000000004</v>
      </c>
      <c r="I20" s="46">
        <v>19.03</v>
      </c>
      <c r="J20" s="46">
        <v>19.03</v>
      </c>
      <c r="K20" s="46">
        <v>18.920000000000002</v>
      </c>
      <c r="L20" s="46">
        <v>18.59</v>
      </c>
      <c r="M20" s="46">
        <v>18.920000000000002</v>
      </c>
      <c r="N20" s="46">
        <v>16.170000000000002</v>
      </c>
      <c r="O20" s="46">
        <v>18.810000000000002</v>
      </c>
      <c r="P20" s="46">
        <v>16.39</v>
      </c>
      <c r="Q20" s="46">
        <v>19.03</v>
      </c>
      <c r="R20" s="46">
        <v>16.170000000000002</v>
      </c>
      <c r="S20" s="46">
        <v>17.380000000000003</v>
      </c>
      <c r="T20" s="46">
        <v>18.04</v>
      </c>
      <c r="U20" s="46">
        <v>19.470000000000002</v>
      </c>
      <c r="V20" s="46">
        <v>17.930000000000003</v>
      </c>
      <c r="W20" s="46">
        <v>18.480000000000004</v>
      </c>
      <c r="X20" s="46">
        <v>17.930000000000003</v>
      </c>
      <c r="Y20" s="46">
        <v>17.27</v>
      </c>
      <c r="Z20" s="46">
        <v>17.27</v>
      </c>
      <c r="AA20" s="46">
        <v>19.03</v>
      </c>
      <c r="AB20" s="46">
        <v>16.060000000000002</v>
      </c>
      <c r="AC20" s="46">
        <v>15.950000000000001</v>
      </c>
      <c r="AD20" s="46">
        <v>19.25</v>
      </c>
      <c r="AE20" s="46">
        <v>16.940000000000001</v>
      </c>
      <c r="AF20" s="46">
        <v>17.490000000000002</v>
      </c>
      <c r="AG20" s="46">
        <v>16.060000000000002</v>
      </c>
      <c r="AH20" s="46">
        <v>17.27</v>
      </c>
      <c r="AI20" s="46">
        <v>18.37</v>
      </c>
      <c r="AJ20" s="46">
        <v>608.5200000000001</v>
      </c>
    </row>
    <row r="21" spans="1:36" x14ac:dyDescent="0.3">
      <c r="A21" t="s">
        <v>195</v>
      </c>
      <c r="B21" s="46">
        <v>20.130000000000003</v>
      </c>
      <c r="C21" s="46">
        <v>19.14</v>
      </c>
      <c r="D21" s="46">
        <v>19.690000000000001</v>
      </c>
      <c r="E21" s="46">
        <v>18.920000000000002</v>
      </c>
      <c r="F21" s="46">
        <v>16.5</v>
      </c>
      <c r="G21" s="46">
        <v>20.239999999999998</v>
      </c>
      <c r="H21" s="46">
        <v>20.02</v>
      </c>
      <c r="I21" s="46">
        <v>20.79</v>
      </c>
      <c r="J21" s="46">
        <v>21.67</v>
      </c>
      <c r="K21" s="46">
        <v>20.79</v>
      </c>
      <c r="L21" s="46">
        <v>19.690000000000001</v>
      </c>
      <c r="M21" s="46">
        <v>19.910000000000004</v>
      </c>
      <c r="N21" s="46">
        <v>16.940000000000001</v>
      </c>
      <c r="O21" s="46">
        <v>19.910000000000004</v>
      </c>
      <c r="P21" s="46">
        <v>17.27</v>
      </c>
      <c r="Q21" s="46">
        <v>20.239999999999998</v>
      </c>
      <c r="R21" s="46">
        <v>18.260000000000002</v>
      </c>
      <c r="S21" s="46">
        <v>18.59</v>
      </c>
      <c r="T21" s="46">
        <v>19.25</v>
      </c>
      <c r="U21" s="46">
        <v>21.34</v>
      </c>
      <c r="V21" s="46">
        <v>19.360000000000003</v>
      </c>
      <c r="W21" s="46">
        <v>19.910000000000004</v>
      </c>
      <c r="X21" s="46">
        <v>18.37</v>
      </c>
      <c r="Y21" s="46">
        <v>18.700000000000003</v>
      </c>
      <c r="Z21" s="46">
        <v>18.37</v>
      </c>
      <c r="AA21" s="46">
        <v>20.460000000000004</v>
      </c>
      <c r="AB21" s="46">
        <v>15.950000000000001</v>
      </c>
      <c r="AC21" s="46">
        <v>17.82</v>
      </c>
      <c r="AD21" s="46">
        <v>20.460000000000004</v>
      </c>
      <c r="AE21" s="46">
        <v>17.82</v>
      </c>
      <c r="AF21" s="46">
        <v>19.25</v>
      </c>
      <c r="AG21" s="46">
        <v>16.830000000000002</v>
      </c>
      <c r="AH21" s="46">
        <v>18.700000000000003</v>
      </c>
      <c r="AI21" s="46">
        <v>19.03</v>
      </c>
      <c r="AJ21" s="46">
        <v>650.32000000000016</v>
      </c>
    </row>
    <row r="22" spans="1:36" x14ac:dyDescent="0.3">
      <c r="A22" t="s">
        <v>196</v>
      </c>
      <c r="B22" s="46">
        <v>21.78</v>
      </c>
      <c r="C22" s="46">
        <v>20.79</v>
      </c>
      <c r="D22" s="46">
        <v>21.78</v>
      </c>
      <c r="E22" s="46">
        <v>21.450000000000003</v>
      </c>
      <c r="F22" s="46">
        <v>17.490000000000002</v>
      </c>
      <c r="G22" s="46">
        <v>22.44</v>
      </c>
      <c r="H22" s="46">
        <v>21.67</v>
      </c>
      <c r="I22" s="46">
        <v>22.220000000000002</v>
      </c>
      <c r="J22" s="46">
        <v>23.210000000000004</v>
      </c>
      <c r="K22" s="46">
        <v>22.330000000000002</v>
      </c>
      <c r="L22" s="46">
        <v>21.560000000000002</v>
      </c>
      <c r="M22" s="46">
        <v>22.220000000000002</v>
      </c>
      <c r="N22" s="46">
        <v>18.920000000000002</v>
      </c>
      <c r="O22" s="46">
        <v>21.89</v>
      </c>
      <c r="P22" s="46">
        <v>17.27</v>
      </c>
      <c r="Q22" s="46">
        <v>22.220000000000002</v>
      </c>
      <c r="R22" s="46">
        <v>19.470000000000002</v>
      </c>
      <c r="S22" s="46">
        <v>20.02</v>
      </c>
      <c r="T22" s="46">
        <v>21.01</v>
      </c>
      <c r="U22" s="46">
        <v>23.1</v>
      </c>
      <c r="V22" s="46">
        <v>20.79</v>
      </c>
      <c r="W22" s="46">
        <v>21.230000000000004</v>
      </c>
      <c r="X22" s="46">
        <v>20.57</v>
      </c>
      <c r="Y22" s="46">
        <v>20.680000000000003</v>
      </c>
      <c r="Z22" s="46">
        <v>19.580000000000002</v>
      </c>
      <c r="AA22" s="46">
        <v>22.330000000000002</v>
      </c>
      <c r="AB22" s="46">
        <v>15.950000000000001</v>
      </c>
      <c r="AC22" s="46">
        <v>19.14</v>
      </c>
      <c r="AD22" s="46">
        <v>22.110000000000003</v>
      </c>
      <c r="AE22" s="46">
        <v>20.02</v>
      </c>
      <c r="AF22" s="46">
        <v>21.01</v>
      </c>
      <c r="AG22" s="46">
        <v>19.03</v>
      </c>
      <c r="AH22" s="46">
        <v>19.910000000000004</v>
      </c>
      <c r="AI22" s="46">
        <v>21.78</v>
      </c>
      <c r="AJ22" s="46">
        <v>706.97</v>
      </c>
    </row>
    <row r="23" spans="1:36" x14ac:dyDescent="0.3">
      <c r="A23" t="s">
        <v>197</v>
      </c>
      <c r="B23" s="46">
        <v>21.12</v>
      </c>
      <c r="C23" s="46">
        <v>20.680000000000003</v>
      </c>
      <c r="D23" s="46">
        <v>21.230000000000004</v>
      </c>
      <c r="E23" s="46">
        <v>21.67</v>
      </c>
      <c r="F23" s="46">
        <v>17.16</v>
      </c>
      <c r="G23" s="46">
        <v>23.54</v>
      </c>
      <c r="H23" s="46">
        <v>21.450000000000003</v>
      </c>
      <c r="I23" s="46">
        <v>22</v>
      </c>
      <c r="J23" s="46">
        <v>22.77</v>
      </c>
      <c r="K23" s="46">
        <v>22.110000000000003</v>
      </c>
      <c r="L23" s="46">
        <v>21.450000000000003</v>
      </c>
      <c r="M23" s="46">
        <v>22.990000000000002</v>
      </c>
      <c r="N23" s="46">
        <v>16.61</v>
      </c>
      <c r="O23" s="46">
        <v>21.34</v>
      </c>
      <c r="P23" s="46">
        <v>16.61</v>
      </c>
      <c r="Q23" s="46">
        <v>21.78</v>
      </c>
      <c r="R23" s="46">
        <v>17.380000000000003</v>
      </c>
      <c r="S23" s="46">
        <v>19.360000000000003</v>
      </c>
      <c r="T23" s="46">
        <v>21.560000000000002</v>
      </c>
      <c r="U23" s="46">
        <v>22.990000000000002</v>
      </c>
      <c r="V23" s="46">
        <v>20.57</v>
      </c>
      <c r="W23" s="46">
        <v>21.450000000000003</v>
      </c>
      <c r="X23" s="46">
        <v>20.57</v>
      </c>
      <c r="Y23" s="46">
        <v>20.130000000000003</v>
      </c>
      <c r="Z23" s="46">
        <v>19.360000000000003</v>
      </c>
      <c r="AA23" s="46">
        <v>22.660000000000004</v>
      </c>
      <c r="AB23" s="46">
        <v>15.730000000000002</v>
      </c>
      <c r="AC23" s="46">
        <v>17.710000000000004</v>
      </c>
      <c r="AD23" s="46">
        <v>21.01</v>
      </c>
      <c r="AE23" s="46">
        <v>20.350000000000001</v>
      </c>
      <c r="AF23" s="46">
        <v>19.690000000000001</v>
      </c>
      <c r="AG23" s="46">
        <v>17.05</v>
      </c>
      <c r="AH23" s="46">
        <v>19.360000000000003</v>
      </c>
      <c r="AI23" s="46">
        <v>21.67</v>
      </c>
      <c r="AJ23" s="46">
        <v>693.11000000000013</v>
      </c>
    </row>
    <row r="24" spans="1:36" x14ac:dyDescent="0.3">
      <c r="A24" t="s">
        <v>198</v>
      </c>
      <c r="B24" s="46">
        <v>20.900000000000002</v>
      </c>
      <c r="C24" s="46">
        <v>17.82</v>
      </c>
      <c r="D24" s="46">
        <v>19.690000000000001</v>
      </c>
      <c r="E24" s="46">
        <v>18.150000000000002</v>
      </c>
      <c r="F24" s="46">
        <v>15.07</v>
      </c>
      <c r="G24" s="46">
        <v>20.130000000000003</v>
      </c>
      <c r="H24" s="46">
        <v>19.14</v>
      </c>
      <c r="I24" s="46">
        <v>21.230000000000004</v>
      </c>
      <c r="J24" s="46">
        <v>21.78</v>
      </c>
      <c r="K24" s="46">
        <v>20.130000000000003</v>
      </c>
      <c r="L24" s="46">
        <v>19.03</v>
      </c>
      <c r="M24" s="46">
        <v>19.910000000000004</v>
      </c>
      <c r="N24" s="46">
        <v>15.400000000000002</v>
      </c>
      <c r="O24" s="46">
        <v>18.920000000000002</v>
      </c>
      <c r="P24" s="46">
        <v>15.400000000000002</v>
      </c>
      <c r="Q24" s="46">
        <v>19.910000000000004</v>
      </c>
      <c r="R24" s="46">
        <v>17.05</v>
      </c>
      <c r="S24" s="46">
        <v>17.380000000000003</v>
      </c>
      <c r="T24" s="46">
        <v>19.25</v>
      </c>
      <c r="U24" s="46">
        <v>21.89</v>
      </c>
      <c r="V24" s="46">
        <v>19.360000000000003</v>
      </c>
      <c r="W24" s="46">
        <v>18.920000000000002</v>
      </c>
      <c r="X24" s="46">
        <v>17.710000000000004</v>
      </c>
      <c r="Y24" s="46">
        <v>17.930000000000003</v>
      </c>
      <c r="Z24" s="46">
        <v>17.710000000000004</v>
      </c>
      <c r="AA24" s="46">
        <v>19.580000000000002</v>
      </c>
      <c r="AB24" s="46">
        <v>14.630000000000003</v>
      </c>
      <c r="AC24" s="46">
        <v>16.72</v>
      </c>
      <c r="AD24" s="46">
        <v>21.34</v>
      </c>
      <c r="AE24" s="46">
        <v>16.72</v>
      </c>
      <c r="AF24" s="46">
        <v>19.580000000000002</v>
      </c>
      <c r="AG24" s="46">
        <v>14.850000000000001</v>
      </c>
      <c r="AH24" s="46">
        <v>18.700000000000003</v>
      </c>
      <c r="AI24" s="46">
        <v>19.690000000000001</v>
      </c>
      <c r="AJ24" s="46">
        <v>631.62000000000023</v>
      </c>
    </row>
    <row r="25" spans="1:36" x14ac:dyDescent="0.3">
      <c r="A25" t="s">
        <v>199</v>
      </c>
      <c r="B25" s="46">
        <v>20.680000000000003</v>
      </c>
      <c r="C25" s="46">
        <v>18.260000000000002</v>
      </c>
      <c r="D25" s="46">
        <v>20.57</v>
      </c>
      <c r="E25" s="46">
        <v>20.239999999999998</v>
      </c>
      <c r="F25" s="46">
        <v>15.730000000000002</v>
      </c>
      <c r="G25" s="46">
        <v>20.680000000000003</v>
      </c>
      <c r="H25" s="46">
        <v>19.360000000000003</v>
      </c>
      <c r="I25" s="46">
        <v>20.900000000000002</v>
      </c>
      <c r="J25" s="46">
        <v>22.110000000000003</v>
      </c>
      <c r="K25" s="46">
        <v>21.12</v>
      </c>
      <c r="L25" s="46">
        <v>19.910000000000004</v>
      </c>
      <c r="M25" s="46">
        <v>20.900000000000002</v>
      </c>
      <c r="N25" s="46">
        <v>18.810000000000002</v>
      </c>
      <c r="O25" s="46">
        <v>19.910000000000004</v>
      </c>
      <c r="P25" s="46">
        <v>15.840000000000002</v>
      </c>
      <c r="Q25" s="46">
        <v>20.680000000000003</v>
      </c>
      <c r="R25" s="46">
        <v>18.37</v>
      </c>
      <c r="S25" s="46">
        <v>18.480000000000004</v>
      </c>
      <c r="T25" s="46">
        <v>19.690000000000001</v>
      </c>
      <c r="U25" s="46">
        <v>22.110000000000003</v>
      </c>
      <c r="V25" s="46">
        <v>19.580000000000002</v>
      </c>
      <c r="W25" s="46">
        <v>19.580000000000002</v>
      </c>
      <c r="X25" s="46">
        <v>19.690000000000001</v>
      </c>
      <c r="Y25" s="46">
        <v>19.360000000000003</v>
      </c>
      <c r="Z25" s="46">
        <v>18.480000000000004</v>
      </c>
      <c r="AA25" s="46">
        <v>20.239999999999998</v>
      </c>
      <c r="AB25" s="46">
        <v>15.07</v>
      </c>
      <c r="AC25" s="46">
        <v>20.130000000000003</v>
      </c>
      <c r="AD25" s="46">
        <v>20.79</v>
      </c>
      <c r="AE25" s="46">
        <v>19.25</v>
      </c>
      <c r="AF25" s="46">
        <v>21.01</v>
      </c>
      <c r="AG25" s="46">
        <v>16.5</v>
      </c>
      <c r="AH25" s="46">
        <v>20.57</v>
      </c>
      <c r="AI25" s="46">
        <v>20.460000000000004</v>
      </c>
      <c r="AJ25" s="46">
        <v>665.06000000000017</v>
      </c>
    </row>
    <row r="26" spans="1:36" x14ac:dyDescent="0.3">
      <c r="A26" t="s">
        <v>200</v>
      </c>
      <c r="B26" s="46">
        <v>15.840000000000002</v>
      </c>
      <c r="C26" s="46">
        <v>15.620000000000001</v>
      </c>
      <c r="D26" s="46">
        <v>15.730000000000002</v>
      </c>
      <c r="E26" s="46">
        <v>15.730000000000002</v>
      </c>
      <c r="F26" s="46">
        <v>14.3</v>
      </c>
      <c r="G26" s="46">
        <v>16.28</v>
      </c>
      <c r="H26" s="46">
        <v>16.170000000000002</v>
      </c>
      <c r="I26" s="46">
        <v>15.840000000000002</v>
      </c>
      <c r="J26" s="46">
        <v>16.5</v>
      </c>
      <c r="K26" s="46">
        <v>15.840000000000002</v>
      </c>
      <c r="L26" s="46">
        <v>15.950000000000001</v>
      </c>
      <c r="M26" s="46">
        <v>15.840000000000002</v>
      </c>
      <c r="N26" s="46">
        <v>14.740000000000002</v>
      </c>
      <c r="O26" s="46">
        <v>16.060000000000002</v>
      </c>
      <c r="P26" s="46">
        <v>16.170000000000002</v>
      </c>
      <c r="Q26" s="46">
        <v>16.060000000000002</v>
      </c>
      <c r="R26" s="46">
        <v>16.170000000000002</v>
      </c>
      <c r="S26" s="46">
        <v>16.170000000000002</v>
      </c>
      <c r="T26" s="46">
        <v>15.730000000000002</v>
      </c>
      <c r="U26" s="46">
        <v>16.060000000000002</v>
      </c>
      <c r="V26" s="46">
        <v>16.170000000000002</v>
      </c>
      <c r="W26" s="46">
        <v>16.72</v>
      </c>
      <c r="X26" s="46">
        <v>15.290000000000001</v>
      </c>
      <c r="Y26" s="46">
        <v>15.400000000000002</v>
      </c>
      <c r="Z26" s="46">
        <v>16.61</v>
      </c>
      <c r="AA26" s="46">
        <v>15.620000000000001</v>
      </c>
      <c r="AB26" s="46">
        <v>14.080000000000002</v>
      </c>
      <c r="AC26" s="46">
        <v>14.740000000000002</v>
      </c>
      <c r="AD26" s="46">
        <v>15.950000000000001</v>
      </c>
      <c r="AE26" s="46">
        <v>15.07</v>
      </c>
      <c r="AF26" s="46">
        <v>15.07</v>
      </c>
      <c r="AG26" s="46">
        <v>14.190000000000001</v>
      </c>
      <c r="AH26" s="46">
        <v>15.07</v>
      </c>
      <c r="AI26" s="46">
        <v>14.740000000000002</v>
      </c>
      <c r="AJ26" s="46">
        <v>531.5200000000001</v>
      </c>
    </row>
    <row r="27" spans="1:36" x14ac:dyDescent="0.3">
      <c r="A27" t="s">
        <v>201</v>
      </c>
      <c r="B27" s="46">
        <v>9.02</v>
      </c>
      <c r="C27" s="46">
        <v>9.6800000000000015</v>
      </c>
      <c r="D27" s="46">
        <v>9.4600000000000009</v>
      </c>
      <c r="E27" s="46">
        <v>9.240000000000002</v>
      </c>
      <c r="F27" s="46">
        <v>10.450000000000001</v>
      </c>
      <c r="G27" s="46">
        <v>9.9</v>
      </c>
      <c r="H27" s="46">
        <v>10.340000000000002</v>
      </c>
      <c r="I27" s="46">
        <v>9.02</v>
      </c>
      <c r="J27" s="46">
        <v>8.6900000000000013</v>
      </c>
      <c r="K27" s="46">
        <v>8.8000000000000007</v>
      </c>
      <c r="L27" s="46">
        <v>9.4600000000000009</v>
      </c>
      <c r="M27" s="46">
        <v>9.3500000000000014</v>
      </c>
      <c r="N27" s="46">
        <v>9.9</v>
      </c>
      <c r="O27" s="46">
        <v>10.01</v>
      </c>
      <c r="P27" s="46">
        <v>11.330000000000002</v>
      </c>
      <c r="Q27" s="46">
        <v>9.9</v>
      </c>
      <c r="R27" s="46">
        <v>11.22</v>
      </c>
      <c r="S27" s="46">
        <v>10.67</v>
      </c>
      <c r="T27" s="46">
        <v>9.4600000000000009</v>
      </c>
      <c r="U27" s="46">
        <v>9.57</v>
      </c>
      <c r="V27" s="46">
        <v>10.230000000000002</v>
      </c>
      <c r="W27" s="46">
        <v>10.450000000000001</v>
      </c>
      <c r="X27" s="46">
        <v>9.1300000000000008</v>
      </c>
      <c r="Y27" s="46">
        <v>9.240000000000002</v>
      </c>
      <c r="Z27" s="46">
        <v>11.66</v>
      </c>
      <c r="AA27" s="46">
        <v>9.7900000000000009</v>
      </c>
      <c r="AB27" s="46">
        <v>10.67</v>
      </c>
      <c r="AC27" s="46">
        <v>10.119999999999999</v>
      </c>
      <c r="AD27" s="46">
        <v>9.1300000000000008</v>
      </c>
      <c r="AE27" s="46">
        <v>9.3500000000000014</v>
      </c>
      <c r="AF27" s="46">
        <v>8.6900000000000013</v>
      </c>
      <c r="AG27" s="46">
        <v>10.340000000000002</v>
      </c>
      <c r="AH27" s="46">
        <v>9.1300000000000008</v>
      </c>
      <c r="AI27" s="46">
        <v>8.91</v>
      </c>
      <c r="AJ27" s="46">
        <v>332.31</v>
      </c>
    </row>
    <row r="28" spans="1:36" x14ac:dyDescent="0.3">
      <c r="A28" t="s">
        <v>202</v>
      </c>
      <c r="B28" s="46">
        <v>10.780000000000001</v>
      </c>
      <c r="C28" s="46">
        <v>10.89</v>
      </c>
      <c r="D28" s="46">
        <v>11</v>
      </c>
      <c r="E28" s="46">
        <v>10.56</v>
      </c>
      <c r="F28" s="46">
        <v>11.22</v>
      </c>
      <c r="G28" s="46">
        <v>11.440000000000001</v>
      </c>
      <c r="H28" s="46">
        <v>11.440000000000001</v>
      </c>
      <c r="I28" s="46">
        <v>10.56</v>
      </c>
      <c r="J28" s="46">
        <v>10.780000000000001</v>
      </c>
      <c r="K28" s="46">
        <v>10.56</v>
      </c>
      <c r="L28" s="46">
        <v>10.89</v>
      </c>
      <c r="M28" s="46">
        <v>11</v>
      </c>
      <c r="N28" s="46">
        <v>10.67</v>
      </c>
      <c r="O28" s="46">
        <v>11.330000000000002</v>
      </c>
      <c r="P28" s="46">
        <v>12.21</v>
      </c>
      <c r="Q28" s="46">
        <v>11.55</v>
      </c>
      <c r="R28" s="46">
        <v>12.32</v>
      </c>
      <c r="S28" s="46">
        <v>11.66</v>
      </c>
      <c r="T28" s="46">
        <v>10.89</v>
      </c>
      <c r="U28" s="46">
        <v>11.330000000000002</v>
      </c>
      <c r="V28" s="46">
        <v>11.55</v>
      </c>
      <c r="W28" s="46">
        <v>11.66</v>
      </c>
      <c r="X28" s="46">
        <v>10.450000000000001</v>
      </c>
      <c r="Y28" s="46">
        <v>10.450000000000001</v>
      </c>
      <c r="Z28" s="46">
        <v>12.65</v>
      </c>
      <c r="AA28" s="46">
        <v>11.440000000000001</v>
      </c>
      <c r="AB28" s="46">
        <v>11.22</v>
      </c>
      <c r="AC28" s="46">
        <v>11</v>
      </c>
      <c r="AD28" s="46">
        <v>10.89</v>
      </c>
      <c r="AE28" s="46">
        <v>10.450000000000001</v>
      </c>
      <c r="AF28" s="46">
        <v>10.450000000000001</v>
      </c>
      <c r="AG28" s="46">
        <v>11</v>
      </c>
      <c r="AH28" s="46">
        <v>10.56</v>
      </c>
      <c r="AI28" s="46">
        <v>10.780000000000001</v>
      </c>
      <c r="AJ28" s="46">
        <v>377.63</v>
      </c>
    </row>
    <row r="29" spans="1:36" x14ac:dyDescent="0.3">
      <c r="A29" t="s">
        <v>203</v>
      </c>
      <c r="B29" s="46">
        <v>7.7000000000000011</v>
      </c>
      <c r="C29" s="46">
        <v>9.57</v>
      </c>
      <c r="D29" s="46">
        <v>9.1300000000000008</v>
      </c>
      <c r="E29" s="46">
        <v>8.36</v>
      </c>
      <c r="F29" s="46">
        <v>10.119999999999999</v>
      </c>
      <c r="G29" s="46">
        <v>9.1300000000000008</v>
      </c>
      <c r="H29" s="46">
        <v>9.3500000000000014</v>
      </c>
      <c r="I29" s="46">
        <v>8.0300000000000011</v>
      </c>
      <c r="J29" s="46">
        <v>7.8100000000000005</v>
      </c>
      <c r="K29" s="46">
        <v>8.14</v>
      </c>
      <c r="L29" s="46">
        <v>8.4700000000000006</v>
      </c>
      <c r="M29" s="46">
        <v>9.1300000000000008</v>
      </c>
      <c r="N29" s="46">
        <v>9.3500000000000014</v>
      </c>
      <c r="O29" s="46">
        <v>8.91</v>
      </c>
      <c r="P29" s="46">
        <v>10.230000000000002</v>
      </c>
      <c r="Q29" s="46">
        <v>8.8000000000000007</v>
      </c>
      <c r="R29" s="46">
        <v>10.340000000000002</v>
      </c>
      <c r="S29" s="46">
        <v>9.9</v>
      </c>
      <c r="T29" s="46">
        <v>8.8000000000000007</v>
      </c>
      <c r="U29" s="46">
        <v>8.36</v>
      </c>
      <c r="V29" s="46">
        <v>9.7900000000000009</v>
      </c>
      <c r="W29" s="46">
        <v>9.240000000000002</v>
      </c>
      <c r="X29" s="46">
        <v>8.8000000000000007</v>
      </c>
      <c r="Y29" s="46">
        <v>8.91</v>
      </c>
      <c r="Z29" s="46">
        <v>10.89</v>
      </c>
      <c r="AA29" s="46">
        <v>8.6900000000000013</v>
      </c>
      <c r="AB29" s="46">
        <v>10.340000000000002</v>
      </c>
      <c r="AC29" s="46">
        <v>10.450000000000001</v>
      </c>
      <c r="AD29" s="46">
        <v>8.0300000000000011</v>
      </c>
      <c r="AE29" s="46">
        <v>9.1300000000000008</v>
      </c>
      <c r="AF29" s="46">
        <v>8.14</v>
      </c>
      <c r="AG29" s="46">
        <v>10.01</v>
      </c>
      <c r="AH29" s="46">
        <v>9.1300000000000008</v>
      </c>
      <c r="AI29" s="46">
        <v>8.8000000000000007</v>
      </c>
      <c r="AJ29" s="46">
        <v>309.98000000000008</v>
      </c>
    </row>
    <row r="30" spans="1:36" x14ac:dyDescent="0.3">
      <c r="A30" t="s">
        <v>204</v>
      </c>
      <c r="B30" s="46">
        <v>12.65</v>
      </c>
      <c r="C30" s="46">
        <v>12.21</v>
      </c>
      <c r="D30" s="46">
        <v>13.090000000000002</v>
      </c>
      <c r="E30" s="46">
        <v>12.100000000000001</v>
      </c>
      <c r="F30" s="46">
        <v>11.880000000000003</v>
      </c>
      <c r="G30" s="46">
        <v>13.640000000000002</v>
      </c>
      <c r="H30" s="46">
        <v>12.870000000000001</v>
      </c>
      <c r="I30" s="46">
        <v>12.21</v>
      </c>
      <c r="J30" s="46">
        <v>11.880000000000003</v>
      </c>
      <c r="K30" s="46">
        <v>11.880000000000003</v>
      </c>
      <c r="L30" s="46">
        <v>12.540000000000001</v>
      </c>
      <c r="M30" s="46">
        <v>12.870000000000001</v>
      </c>
      <c r="N30" s="46">
        <v>11.440000000000001</v>
      </c>
      <c r="O30" s="46">
        <v>12.76</v>
      </c>
      <c r="P30" s="46">
        <v>12.870000000000001</v>
      </c>
      <c r="Q30" s="46">
        <v>13.090000000000002</v>
      </c>
      <c r="R30" s="46">
        <v>12.870000000000001</v>
      </c>
      <c r="S30" s="46">
        <v>12.65</v>
      </c>
      <c r="T30" s="46">
        <v>12.540000000000001</v>
      </c>
      <c r="U30" s="46">
        <v>11.77</v>
      </c>
      <c r="V30" s="46">
        <v>12.65</v>
      </c>
      <c r="W30" s="46">
        <v>12.870000000000001</v>
      </c>
      <c r="X30" s="46">
        <v>12.21</v>
      </c>
      <c r="Y30" s="46">
        <v>12.100000000000001</v>
      </c>
      <c r="Z30" s="46">
        <v>13.530000000000001</v>
      </c>
      <c r="AA30" s="46">
        <v>12.76</v>
      </c>
      <c r="AB30" s="46">
        <v>12.100000000000001</v>
      </c>
      <c r="AC30" s="46">
        <v>11.990000000000002</v>
      </c>
      <c r="AD30" s="46">
        <v>12.65</v>
      </c>
      <c r="AE30" s="46">
        <v>11.880000000000003</v>
      </c>
      <c r="AF30" s="46">
        <v>11</v>
      </c>
      <c r="AG30" s="46">
        <v>11.440000000000001</v>
      </c>
      <c r="AH30" s="46">
        <v>11.55</v>
      </c>
      <c r="AI30" s="46">
        <v>12.100000000000001</v>
      </c>
      <c r="AJ30" s="46">
        <v>420.64</v>
      </c>
    </row>
    <row r="31" spans="1:36" x14ac:dyDescent="0.3">
      <c r="A31" t="s">
        <v>205</v>
      </c>
      <c r="B31" s="46">
        <v>11.330000000000002</v>
      </c>
      <c r="C31" s="46">
        <v>11.22</v>
      </c>
      <c r="D31" s="46">
        <v>11.66</v>
      </c>
      <c r="E31" s="46">
        <v>10.89</v>
      </c>
      <c r="F31" s="46">
        <v>11.22</v>
      </c>
      <c r="G31" s="46">
        <v>12.21</v>
      </c>
      <c r="H31" s="46">
        <v>11.440000000000001</v>
      </c>
      <c r="I31" s="46">
        <v>11.55</v>
      </c>
      <c r="J31" s="46">
        <v>11.330000000000002</v>
      </c>
      <c r="K31" s="46">
        <v>11.330000000000002</v>
      </c>
      <c r="L31" s="46">
        <v>11.330000000000002</v>
      </c>
      <c r="M31" s="46">
        <v>11.66</v>
      </c>
      <c r="N31" s="46">
        <v>10.780000000000001</v>
      </c>
      <c r="O31" s="46">
        <v>11.55</v>
      </c>
      <c r="P31" s="46">
        <v>11.77</v>
      </c>
      <c r="Q31" s="46">
        <v>11.66</v>
      </c>
      <c r="R31" s="46">
        <v>11.330000000000002</v>
      </c>
      <c r="S31" s="46">
        <v>11.55</v>
      </c>
      <c r="T31" s="46">
        <v>11.330000000000002</v>
      </c>
      <c r="U31" s="46">
        <v>11.66</v>
      </c>
      <c r="V31" s="46">
        <v>11.330000000000002</v>
      </c>
      <c r="W31" s="46">
        <v>11.330000000000002</v>
      </c>
      <c r="X31" s="46">
        <v>11.22</v>
      </c>
      <c r="Y31" s="46">
        <v>11.110000000000001</v>
      </c>
      <c r="Z31" s="46">
        <v>12.430000000000001</v>
      </c>
      <c r="AA31" s="46">
        <v>11.55</v>
      </c>
      <c r="AB31" s="46">
        <v>11.440000000000001</v>
      </c>
      <c r="AC31" s="46">
        <v>11.22</v>
      </c>
      <c r="AD31" s="46">
        <v>11.880000000000003</v>
      </c>
      <c r="AE31" s="46">
        <v>10.67</v>
      </c>
      <c r="AF31" s="46">
        <v>10.89</v>
      </c>
      <c r="AG31" s="46">
        <v>10.89</v>
      </c>
      <c r="AH31" s="46">
        <v>11.330000000000002</v>
      </c>
      <c r="AI31" s="46">
        <v>11.440000000000001</v>
      </c>
      <c r="AJ31" s="46">
        <v>387.53000000000009</v>
      </c>
    </row>
    <row r="32" spans="1:36" x14ac:dyDescent="0.3">
      <c r="A32" t="s">
        <v>206</v>
      </c>
      <c r="B32" s="46">
        <v>17.380000000000003</v>
      </c>
      <c r="C32" s="46">
        <v>14.96</v>
      </c>
      <c r="D32" s="46">
        <v>16.72</v>
      </c>
      <c r="E32" s="46">
        <v>15.620000000000001</v>
      </c>
      <c r="F32" s="46">
        <v>13.750000000000002</v>
      </c>
      <c r="G32" s="46">
        <v>17.380000000000003</v>
      </c>
      <c r="H32" s="46">
        <v>16.060000000000002</v>
      </c>
      <c r="I32" s="46">
        <v>17.16</v>
      </c>
      <c r="J32" s="46">
        <v>17.82</v>
      </c>
      <c r="K32" s="46">
        <v>17.05</v>
      </c>
      <c r="L32" s="46">
        <v>16.060000000000002</v>
      </c>
      <c r="M32" s="46">
        <v>16.940000000000001</v>
      </c>
      <c r="N32" s="46">
        <v>14.190000000000001</v>
      </c>
      <c r="O32" s="46">
        <v>16.39</v>
      </c>
      <c r="P32" s="46">
        <v>13.860000000000001</v>
      </c>
      <c r="Q32" s="46">
        <v>17.16</v>
      </c>
      <c r="R32" s="46">
        <v>14.52</v>
      </c>
      <c r="S32" s="46">
        <v>15.400000000000002</v>
      </c>
      <c r="T32" s="46">
        <v>16.5</v>
      </c>
      <c r="U32" s="46">
        <v>16.61</v>
      </c>
      <c r="V32" s="46">
        <v>15.400000000000002</v>
      </c>
      <c r="W32" s="46">
        <v>15.290000000000001</v>
      </c>
      <c r="X32" s="46">
        <v>15.400000000000002</v>
      </c>
      <c r="Y32" s="46">
        <v>15.620000000000001</v>
      </c>
      <c r="Z32" s="46">
        <v>14.96</v>
      </c>
      <c r="AA32" s="46">
        <v>16.5</v>
      </c>
      <c r="AB32" s="46">
        <v>13.42</v>
      </c>
      <c r="AC32" s="46">
        <v>14.740000000000002</v>
      </c>
      <c r="AD32" s="46">
        <v>17.82</v>
      </c>
      <c r="AE32" s="46">
        <v>15.950000000000001</v>
      </c>
      <c r="AF32" s="46">
        <v>16.170000000000002</v>
      </c>
      <c r="AG32" s="46">
        <v>13.200000000000001</v>
      </c>
      <c r="AH32" s="46">
        <v>15.730000000000002</v>
      </c>
      <c r="AI32" s="46">
        <v>17.05</v>
      </c>
      <c r="AJ32" s="46">
        <v>538.78</v>
      </c>
    </row>
    <row r="33" spans="1:36" x14ac:dyDescent="0.3">
      <c r="A33" t="s">
        <v>207</v>
      </c>
      <c r="B33" s="46">
        <v>13.97</v>
      </c>
      <c r="C33" s="46">
        <v>15.510000000000002</v>
      </c>
      <c r="D33" s="46">
        <v>15.620000000000001</v>
      </c>
      <c r="E33" s="46">
        <v>15.510000000000002</v>
      </c>
      <c r="F33" s="46">
        <v>14.740000000000002</v>
      </c>
      <c r="G33" s="46">
        <v>14.96</v>
      </c>
      <c r="H33" s="46">
        <v>14.96</v>
      </c>
      <c r="I33" s="46">
        <v>15.180000000000001</v>
      </c>
      <c r="J33" s="46">
        <v>16.830000000000002</v>
      </c>
      <c r="K33" s="46">
        <v>15.620000000000001</v>
      </c>
      <c r="L33" s="46">
        <v>14.96</v>
      </c>
      <c r="M33" s="46">
        <v>16.5</v>
      </c>
      <c r="N33" s="46">
        <v>12.980000000000002</v>
      </c>
      <c r="O33" s="46">
        <v>15.840000000000002</v>
      </c>
      <c r="P33" s="46">
        <v>14.630000000000003</v>
      </c>
      <c r="Q33" s="46">
        <v>15.290000000000001</v>
      </c>
      <c r="R33" s="46">
        <v>14.850000000000001</v>
      </c>
      <c r="S33" s="46">
        <v>14.96</v>
      </c>
      <c r="T33" s="46">
        <v>14.96</v>
      </c>
      <c r="U33" s="46">
        <v>13.97</v>
      </c>
      <c r="V33" s="46">
        <v>14.850000000000001</v>
      </c>
      <c r="W33" s="46">
        <v>15.950000000000001</v>
      </c>
      <c r="X33" s="46">
        <v>14.080000000000002</v>
      </c>
      <c r="Y33" s="46">
        <v>15.290000000000001</v>
      </c>
      <c r="Z33" s="46">
        <v>15.620000000000001</v>
      </c>
      <c r="AA33" s="46">
        <v>14.630000000000003</v>
      </c>
      <c r="AB33" s="46">
        <v>14.3</v>
      </c>
      <c r="AC33" s="46">
        <v>13.750000000000002</v>
      </c>
      <c r="AD33" s="46">
        <v>15.950000000000001</v>
      </c>
      <c r="AE33" s="46">
        <v>15.620000000000001</v>
      </c>
      <c r="AF33" s="46">
        <v>14.740000000000002</v>
      </c>
      <c r="AG33" s="46">
        <v>13.200000000000001</v>
      </c>
      <c r="AH33" s="46">
        <v>14.190000000000001</v>
      </c>
      <c r="AI33" s="46">
        <v>14.190000000000001</v>
      </c>
      <c r="AJ33" s="46">
        <v>508.20000000000005</v>
      </c>
    </row>
    <row r="34" spans="1:36" x14ac:dyDescent="0.3">
      <c r="A34" t="s">
        <v>208</v>
      </c>
      <c r="B34" s="46">
        <v>12.21</v>
      </c>
      <c r="C34" s="46">
        <v>13.200000000000001</v>
      </c>
      <c r="D34" s="46">
        <v>12.980000000000002</v>
      </c>
      <c r="E34" s="46">
        <v>12.65</v>
      </c>
      <c r="F34" s="46">
        <v>12.65</v>
      </c>
      <c r="G34" s="46">
        <v>12.21</v>
      </c>
      <c r="H34" s="46">
        <v>13.200000000000001</v>
      </c>
      <c r="I34" s="46">
        <v>11.77</v>
      </c>
      <c r="J34" s="46">
        <v>13.090000000000002</v>
      </c>
      <c r="K34" s="46">
        <v>11.990000000000002</v>
      </c>
      <c r="L34" s="46">
        <v>12.21</v>
      </c>
      <c r="M34" s="46">
        <v>13.090000000000002</v>
      </c>
      <c r="N34" s="46">
        <v>10.780000000000001</v>
      </c>
      <c r="O34" s="46">
        <v>13.750000000000002</v>
      </c>
      <c r="P34" s="46">
        <v>13.530000000000001</v>
      </c>
      <c r="Q34" s="46">
        <v>12.100000000000001</v>
      </c>
      <c r="R34" s="46">
        <v>13.640000000000002</v>
      </c>
      <c r="S34" s="46">
        <v>13.640000000000002</v>
      </c>
      <c r="T34" s="46">
        <v>13.090000000000002</v>
      </c>
      <c r="U34" s="46">
        <v>10.340000000000002</v>
      </c>
      <c r="V34" s="46">
        <v>12.76</v>
      </c>
      <c r="W34" s="46">
        <v>13.31</v>
      </c>
      <c r="X34" s="46">
        <v>11.330000000000002</v>
      </c>
      <c r="Y34" s="46">
        <v>12.870000000000001</v>
      </c>
      <c r="Z34" s="46">
        <v>14.190000000000001</v>
      </c>
      <c r="AA34" s="46">
        <v>11.55</v>
      </c>
      <c r="AB34" s="46">
        <v>13.200000000000001</v>
      </c>
      <c r="AC34" s="46">
        <v>12.100000000000001</v>
      </c>
      <c r="AD34" s="46">
        <v>11.880000000000003</v>
      </c>
      <c r="AE34" s="46">
        <v>11.990000000000002</v>
      </c>
      <c r="AF34" s="46">
        <v>10.450000000000001</v>
      </c>
      <c r="AG34" s="46">
        <v>10.230000000000002</v>
      </c>
      <c r="AH34" s="46">
        <v>11</v>
      </c>
      <c r="AI34" s="46">
        <v>9.7900000000000009</v>
      </c>
      <c r="AJ34" s="46">
        <v>418.7700000000001</v>
      </c>
    </row>
    <row r="35" spans="1:36" x14ac:dyDescent="0.3">
      <c r="A35" t="s">
        <v>209</v>
      </c>
      <c r="B35" s="46">
        <v>10.340000000000002</v>
      </c>
      <c r="C35" s="46">
        <v>11.77</v>
      </c>
      <c r="D35" s="46">
        <v>11.22</v>
      </c>
      <c r="E35" s="46">
        <v>11.110000000000001</v>
      </c>
      <c r="F35" s="46">
        <v>11.440000000000001</v>
      </c>
      <c r="G35" s="46">
        <v>11.22</v>
      </c>
      <c r="H35" s="46">
        <v>11.77</v>
      </c>
      <c r="I35" s="46">
        <v>10.01</v>
      </c>
      <c r="J35" s="46">
        <v>10.340000000000002</v>
      </c>
      <c r="K35" s="46">
        <v>10.56</v>
      </c>
      <c r="L35" s="46">
        <v>11</v>
      </c>
      <c r="M35" s="46">
        <v>11.22</v>
      </c>
      <c r="N35" s="46">
        <v>10.780000000000001</v>
      </c>
      <c r="O35" s="46">
        <v>11.77</v>
      </c>
      <c r="P35" s="46">
        <v>12.65</v>
      </c>
      <c r="Q35" s="46">
        <v>10.56</v>
      </c>
      <c r="R35" s="46">
        <v>12.32</v>
      </c>
      <c r="S35" s="46">
        <v>12.100000000000001</v>
      </c>
      <c r="T35" s="46">
        <v>11.55</v>
      </c>
      <c r="U35" s="46">
        <v>9.6800000000000015</v>
      </c>
      <c r="V35" s="46">
        <v>11.66</v>
      </c>
      <c r="W35" s="46">
        <v>11.880000000000003</v>
      </c>
      <c r="X35" s="46">
        <v>10.67</v>
      </c>
      <c r="Y35" s="46">
        <v>11.440000000000001</v>
      </c>
      <c r="Z35" s="46">
        <v>13.090000000000002</v>
      </c>
      <c r="AA35" s="46">
        <v>10.230000000000002</v>
      </c>
      <c r="AB35" s="46">
        <v>12.21</v>
      </c>
      <c r="AC35" s="46">
        <v>11.66</v>
      </c>
      <c r="AD35" s="46">
        <v>10.340000000000002</v>
      </c>
      <c r="AE35" s="46">
        <v>11</v>
      </c>
      <c r="AF35" s="46">
        <v>9.9</v>
      </c>
      <c r="AG35" s="46">
        <v>11.110000000000001</v>
      </c>
      <c r="AH35" s="46">
        <v>10.56</v>
      </c>
      <c r="AI35" s="46">
        <v>9.9</v>
      </c>
      <c r="AJ35" s="46">
        <v>379.05999999999995</v>
      </c>
    </row>
    <row r="36" spans="1:36" x14ac:dyDescent="0.3">
      <c r="A36" t="s">
        <v>210</v>
      </c>
      <c r="B36" s="46">
        <v>12.65</v>
      </c>
      <c r="C36" s="46">
        <v>12.76</v>
      </c>
      <c r="D36" s="46">
        <v>12.65</v>
      </c>
      <c r="E36" s="46">
        <v>12.540000000000001</v>
      </c>
      <c r="F36" s="46">
        <v>12.540000000000001</v>
      </c>
      <c r="G36" s="46">
        <v>13.42</v>
      </c>
      <c r="H36" s="46">
        <v>13.97</v>
      </c>
      <c r="I36" s="46">
        <v>12.32</v>
      </c>
      <c r="J36" s="46">
        <v>12.540000000000001</v>
      </c>
      <c r="K36" s="46">
        <v>12.21</v>
      </c>
      <c r="L36" s="46">
        <v>13.200000000000001</v>
      </c>
      <c r="M36" s="46">
        <v>12.540000000000001</v>
      </c>
      <c r="N36" s="46">
        <v>12.100000000000001</v>
      </c>
      <c r="O36" s="46">
        <v>13.530000000000001</v>
      </c>
      <c r="P36" s="46">
        <v>13.640000000000002</v>
      </c>
      <c r="Q36" s="46">
        <v>13.31</v>
      </c>
      <c r="R36" s="46">
        <v>13.42</v>
      </c>
      <c r="S36" s="46">
        <v>13.640000000000002</v>
      </c>
      <c r="T36" s="46">
        <v>13.200000000000001</v>
      </c>
      <c r="U36" s="46">
        <v>12.870000000000001</v>
      </c>
      <c r="V36" s="46">
        <v>13.31</v>
      </c>
      <c r="W36" s="46">
        <v>13.750000000000002</v>
      </c>
      <c r="X36" s="46">
        <v>12.100000000000001</v>
      </c>
      <c r="Y36" s="46">
        <v>12.21</v>
      </c>
      <c r="Z36" s="46">
        <v>13.640000000000002</v>
      </c>
      <c r="AA36" s="46">
        <v>13.640000000000002</v>
      </c>
      <c r="AB36" s="46">
        <v>12.65</v>
      </c>
      <c r="AC36" s="46">
        <v>12.21</v>
      </c>
      <c r="AD36" s="46">
        <v>12.65</v>
      </c>
      <c r="AE36" s="46">
        <v>12.100000000000001</v>
      </c>
      <c r="AF36" s="46">
        <v>11.880000000000003</v>
      </c>
      <c r="AG36" s="46">
        <v>12.32</v>
      </c>
      <c r="AH36" s="46">
        <v>11.990000000000002</v>
      </c>
      <c r="AI36" s="46">
        <v>12.21</v>
      </c>
      <c r="AJ36" s="46">
        <v>435.70999999999987</v>
      </c>
    </row>
    <row r="37" spans="1:36" x14ac:dyDescent="0.3">
      <c r="A37" t="s">
        <v>213</v>
      </c>
      <c r="B37" s="46">
        <v>13.42</v>
      </c>
      <c r="C37" s="46">
        <v>13.31</v>
      </c>
      <c r="D37" s="46">
        <v>13.530000000000001</v>
      </c>
      <c r="E37" s="46">
        <v>12.65</v>
      </c>
      <c r="F37" s="46">
        <v>12.430000000000001</v>
      </c>
      <c r="G37" s="46">
        <v>13.860000000000001</v>
      </c>
      <c r="H37" s="46">
        <v>13.750000000000002</v>
      </c>
      <c r="I37" s="46">
        <v>12.980000000000002</v>
      </c>
      <c r="J37" s="46">
        <v>12.980000000000002</v>
      </c>
      <c r="K37" s="46">
        <v>12.65</v>
      </c>
      <c r="L37" s="46">
        <v>13.200000000000001</v>
      </c>
      <c r="M37" s="46">
        <v>13.530000000000001</v>
      </c>
      <c r="N37" s="46">
        <v>12.100000000000001</v>
      </c>
      <c r="O37" s="46">
        <v>13.31</v>
      </c>
      <c r="P37" s="46">
        <v>12.870000000000001</v>
      </c>
      <c r="Q37" s="46">
        <v>13.640000000000002</v>
      </c>
      <c r="R37" s="46">
        <v>13.42</v>
      </c>
      <c r="S37" s="46">
        <v>13.42</v>
      </c>
      <c r="T37" s="46">
        <v>13.31</v>
      </c>
      <c r="U37" s="46">
        <v>12.870000000000001</v>
      </c>
      <c r="V37" s="46">
        <v>13.090000000000002</v>
      </c>
      <c r="W37" s="46">
        <v>13.42</v>
      </c>
      <c r="X37" s="46">
        <v>12.870000000000001</v>
      </c>
      <c r="Y37" s="46">
        <v>12.870000000000001</v>
      </c>
      <c r="Z37" s="46">
        <v>13.860000000000001</v>
      </c>
      <c r="AA37" s="46">
        <v>13.750000000000002</v>
      </c>
      <c r="AB37" s="46">
        <v>12.540000000000001</v>
      </c>
      <c r="AC37" s="46">
        <v>12.65</v>
      </c>
      <c r="AD37" s="46">
        <v>12.76</v>
      </c>
      <c r="AE37" s="46">
        <v>12.540000000000001</v>
      </c>
      <c r="AF37" s="46">
        <v>12.21</v>
      </c>
      <c r="AG37" s="46">
        <v>12.21</v>
      </c>
      <c r="AH37" s="46">
        <v>12.870000000000001</v>
      </c>
      <c r="AI37" s="46">
        <v>13.200000000000001</v>
      </c>
      <c r="AJ37" s="46">
        <v>444.06999999999994</v>
      </c>
    </row>
    <row r="38" spans="1:36" x14ac:dyDescent="0.3">
      <c r="A38" t="s">
        <v>214</v>
      </c>
      <c r="B38" s="46">
        <v>11.880000000000003</v>
      </c>
      <c r="C38" s="46">
        <v>11.330000000000002</v>
      </c>
      <c r="D38" s="46">
        <v>11.66</v>
      </c>
      <c r="E38" s="46">
        <v>11.440000000000001</v>
      </c>
      <c r="F38" s="46">
        <v>11.330000000000002</v>
      </c>
      <c r="G38" s="46">
        <v>11.880000000000003</v>
      </c>
      <c r="H38" s="46">
        <v>11.440000000000001</v>
      </c>
      <c r="I38" s="46">
        <v>11.880000000000003</v>
      </c>
      <c r="J38" s="46">
        <v>12.430000000000001</v>
      </c>
      <c r="K38" s="46">
        <v>10.67</v>
      </c>
      <c r="L38" s="46">
        <v>11.110000000000001</v>
      </c>
      <c r="M38" s="46">
        <v>11.440000000000001</v>
      </c>
      <c r="N38" s="46">
        <v>11.440000000000001</v>
      </c>
      <c r="O38" s="46">
        <v>11.440000000000001</v>
      </c>
      <c r="P38" s="46">
        <v>11.55</v>
      </c>
      <c r="Q38" s="46">
        <v>11.990000000000002</v>
      </c>
      <c r="R38" s="46">
        <v>11.55</v>
      </c>
      <c r="S38" s="46">
        <v>11.440000000000001</v>
      </c>
      <c r="T38" s="46">
        <v>11.110000000000001</v>
      </c>
      <c r="U38" s="46">
        <v>13.090000000000002</v>
      </c>
      <c r="V38" s="46">
        <v>11.330000000000002</v>
      </c>
      <c r="W38" s="46">
        <v>11.330000000000002</v>
      </c>
      <c r="X38" s="46">
        <v>11.22</v>
      </c>
      <c r="Y38" s="46">
        <v>10.89</v>
      </c>
      <c r="Z38" s="46">
        <v>12.21</v>
      </c>
      <c r="AA38" s="46">
        <v>11.880000000000003</v>
      </c>
      <c r="AB38" s="46">
        <v>11.55</v>
      </c>
      <c r="AC38" s="46">
        <v>11.66</v>
      </c>
      <c r="AD38" s="46">
        <v>11.77</v>
      </c>
      <c r="AE38" s="46">
        <v>10.67</v>
      </c>
      <c r="AF38" s="46">
        <v>10.780000000000001</v>
      </c>
      <c r="AG38" s="46">
        <v>11.55</v>
      </c>
      <c r="AH38" s="46">
        <v>10.780000000000001</v>
      </c>
      <c r="AI38" s="46">
        <v>11</v>
      </c>
      <c r="AJ38" s="46">
        <v>390.72000000000014</v>
      </c>
    </row>
    <row r="39" spans="1:36" x14ac:dyDescent="0.3">
      <c r="A39" t="s">
        <v>215</v>
      </c>
      <c r="B39" s="46">
        <v>8.91</v>
      </c>
      <c r="C39" s="46">
        <v>9.02</v>
      </c>
      <c r="D39" s="46">
        <v>8.91</v>
      </c>
      <c r="E39" s="46">
        <v>8.6900000000000013</v>
      </c>
      <c r="F39" s="46">
        <v>10.01</v>
      </c>
      <c r="G39" s="46">
        <v>9.1300000000000008</v>
      </c>
      <c r="H39" s="46">
        <v>9.4600000000000009</v>
      </c>
      <c r="I39" s="46">
        <v>8.6900000000000013</v>
      </c>
      <c r="J39" s="46">
        <v>8.91</v>
      </c>
      <c r="K39" s="46">
        <v>8.25</v>
      </c>
      <c r="L39" s="46">
        <v>8.4700000000000006</v>
      </c>
      <c r="M39" s="46">
        <v>8.91</v>
      </c>
      <c r="N39" s="46">
        <v>9.240000000000002</v>
      </c>
      <c r="O39" s="46">
        <v>9.02</v>
      </c>
      <c r="P39" s="46">
        <v>10.67</v>
      </c>
      <c r="Q39" s="46">
        <v>8.91</v>
      </c>
      <c r="R39" s="46">
        <v>10.780000000000001</v>
      </c>
      <c r="S39" s="46">
        <v>10.230000000000002</v>
      </c>
      <c r="T39" s="46">
        <v>8.4700000000000006</v>
      </c>
      <c r="U39" s="46">
        <v>9.9</v>
      </c>
      <c r="V39" s="46">
        <v>9.57</v>
      </c>
      <c r="W39" s="46">
        <v>9.4600000000000009</v>
      </c>
      <c r="X39" s="46">
        <v>8.5800000000000018</v>
      </c>
      <c r="Y39" s="46">
        <v>8.5800000000000018</v>
      </c>
      <c r="Z39" s="46">
        <v>10.780000000000001</v>
      </c>
      <c r="AA39" s="46">
        <v>8.91</v>
      </c>
      <c r="AB39" s="46">
        <v>10.780000000000001</v>
      </c>
      <c r="AC39" s="46">
        <v>10.230000000000002</v>
      </c>
      <c r="AD39" s="46">
        <v>8.8000000000000007</v>
      </c>
      <c r="AE39" s="46">
        <v>8.5800000000000018</v>
      </c>
      <c r="AF39" s="46">
        <v>8.14</v>
      </c>
      <c r="AG39" s="46">
        <v>10.340000000000002</v>
      </c>
      <c r="AH39" s="46">
        <v>8.36</v>
      </c>
      <c r="AI39" s="46">
        <v>8.4700000000000006</v>
      </c>
      <c r="AJ39" s="46">
        <v>314.16000000000003</v>
      </c>
    </row>
    <row r="40" spans="1:36" x14ac:dyDescent="0.3">
      <c r="A40" t="s">
        <v>216</v>
      </c>
      <c r="B40" s="46">
        <v>8.14</v>
      </c>
      <c r="C40" s="46">
        <v>9.57</v>
      </c>
      <c r="D40" s="46">
        <v>8.25</v>
      </c>
      <c r="E40" s="46">
        <v>8.14</v>
      </c>
      <c r="F40" s="46">
        <v>10.340000000000002</v>
      </c>
      <c r="G40" s="46">
        <v>8.8000000000000007</v>
      </c>
      <c r="H40" s="46">
        <v>10.450000000000001</v>
      </c>
      <c r="I40" s="46">
        <v>7.7000000000000011</v>
      </c>
      <c r="J40" s="46">
        <v>7.8100000000000005</v>
      </c>
      <c r="K40" s="46">
        <v>7.7000000000000011</v>
      </c>
      <c r="L40" s="46">
        <v>8.91</v>
      </c>
      <c r="M40" s="46">
        <v>8.14</v>
      </c>
      <c r="N40" s="46">
        <v>9.3500000000000014</v>
      </c>
      <c r="O40" s="46">
        <v>9.7900000000000009</v>
      </c>
      <c r="P40" s="46">
        <v>10.67</v>
      </c>
      <c r="Q40" s="46">
        <v>8.6900000000000013</v>
      </c>
      <c r="R40" s="46">
        <v>11</v>
      </c>
      <c r="S40" s="46">
        <v>10.56</v>
      </c>
      <c r="T40" s="46">
        <v>8.91</v>
      </c>
      <c r="U40" s="46">
        <v>9.1300000000000008</v>
      </c>
      <c r="V40" s="46">
        <v>10.01</v>
      </c>
      <c r="W40" s="46">
        <v>10.67</v>
      </c>
      <c r="X40" s="46">
        <v>8.36</v>
      </c>
      <c r="Y40" s="46">
        <v>8.91</v>
      </c>
      <c r="Z40" s="46">
        <v>11</v>
      </c>
      <c r="AA40" s="46">
        <v>9.1300000000000008</v>
      </c>
      <c r="AB40" s="46">
        <v>10.89</v>
      </c>
      <c r="AC40" s="46">
        <v>9.7900000000000009</v>
      </c>
      <c r="AD40" s="46">
        <v>7.8100000000000005</v>
      </c>
      <c r="AE40" s="46">
        <v>8.6900000000000013</v>
      </c>
      <c r="AF40" s="46">
        <v>7.4800000000000013</v>
      </c>
      <c r="AG40" s="46">
        <v>10.340000000000002</v>
      </c>
      <c r="AH40" s="46">
        <v>8.0300000000000011</v>
      </c>
      <c r="AI40" s="46">
        <v>7.8100000000000005</v>
      </c>
      <c r="AJ40" s="46">
        <v>310.96999999999997</v>
      </c>
    </row>
    <row r="41" spans="1:36" x14ac:dyDescent="0.3">
      <c r="A41" t="s">
        <v>217</v>
      </c>
      <c r="B41" s="46">
        <v>8.8000000000000007</v>
      </c>
      <c r="C41" s="46">
        <v>9.9</v>
      </c>
      <c r="D41" s="46">
        <v>9.4600000000000009</v>
      </c>
      <c r="E41" s="46">
        <v>9.240000000000002</v>
      </c>
      <c r="F41" s="46">
        <v>10.340000000000002</v>
      </c>
      <c r="G41" s="46">
        <v>9.57</v>
      </c>
      <c r="H41" s="46">
        <v>9.57</v>
      </c>
      <c r="I41" s="46">
        <v>9.02</v>
      </c>
      <c r="J41" s="46">
        <v>9.1300000000000008</v>
      </c>
      <c r="K41" s="46">
        <v>9.1300000000000008</v>
      </c>
      <c r="L41" s="46">
        <v>8.91</v>
      </c>
      <c r="M41" s="46">
        <v>9.3500000000000014</v>
      </c>
      <c r="N41" s="46">
        <v>10.119999999999999</v>
      </c>
      <c r="O41" s="46">
        <v>9.240000000000002</v>
      </c>
      <c r="P41" s="46">
        <v>10.340000000000002</v>
      </c>
      <c r="Q41" s="46">
        <v>9.240000000000002</v>
      </c>
      <c r="R41" s="46">
        <v>10.119999999999999</v>
      </c>
      <c r="S41" s="46">
        <v>10.119999999999999</v>
      </c>
      <c r="T41" s="46">
        <v>9.1300000000000008</v>
      </c>
      <c r="U41" s="46">
        <v>10.01</v>
      </c>
      <c r="V41" s="46">
        <v>9.6800000000000015</v>
      </c>
      <c r="W41" s="46">
        <v>9.4600000000000009</v>
      </c>
      <c r="X41" s="46">
        <v>9.4600000000000009</v>
      </c>
      <c r="Y41" s="46">
        <v>9.240000000000002</v>
      </c>
      <c r="Z41" s="46">
        <v>10.56</v>
      </c>
      <c r="AA41" s="46">
        <v>9.1300000000000008</v>
      </c>
      <c r="AB41" s="46">
        <v>10.67</v>
      </c>
      <c r="AC41" s="46">
        <v>10.01</v>
      </c>
      <c r="AD41" s="46">
        <v>9.02</v>
      </c>
      <c r="AE41" s="46">
        <v>9.57</v>
      </c>
      <c r="AF41" s="46">
        <v>9.240000000000002</v>
      </c>
      <c r="AG41" s="46">
        <v>10.67</v>
      </c>
      <c r="AH41" s="46">
        <v>9.4600000000000009</v>
      </c>
      <c r="AI41" s="46">
        <v>9.3500000000000014</v>
      </c>
      <c r="AJ41" s="46">
        <v>326.26000000000005</v>
      </c>
    </row>
    <row r="42" spans="1:36" x14ac:dyDescent="0.3">
      <c r="A42" t="s">
        <v>218</v>
      </c>
      <c r="B42" s="46">
        <v>8.0300000000000011</v>
      </c>
      <c r="C42" s="46">
        <v>9.57</v>
      </c>
      <c r="D42" s="46">
        <v>8.14</v>
      </c>
      <c r="E42" s="46">
        <v>8.14</v>
      </c>
      <c r="F42" s="46">
        <v>10.450000000000001</v>
      </c>
      <c r="G42" s="46">
        <v>8.8000000000000007</v>
      </c>
      <c r="H42" s="46">
        <v>9.6800000000000015</v>
      </c>
      <c r="I42" s="46">
        <v>8.14</v>
      </c>
      <c r="J42" s="46">
        <v>8.36</v>
      </c>
      <c r="K42" s="46">
        <v>7.4800000000000013</v>
      </c>
      <c r="L42" s="46">
        <v>8.5800000000000018</v>
      </c>
      <c r="M42" s="46">
        <v>8.0300000000000011</v>
      </c>
      <c r="N42" s="46">
        <v>9.4600000000000009</v>
      </c>
      <c r="O42" s="46">
        <v>9.02</v>
      </c>
      <c r="P42" s="46">
        <v>10.67</v>
      </c>
      <c r="Q42" s="46">
        <v>8.8000000000000007</v>
      </c>
      <c r="R42" s="46">
        <v>9.9</v>
      </c>
      <c r="S42" s="46">
        <v>9.7900000000000009</v>
      </c>
      <c r="T42" s="46">
        <v>8.5800000000000018</v>
      </c>
      <c r="U42" s="46">
        <v>9.02</v>
      </c>
      <c r="V42" s="46">
        <v>9.02</v>
      </c>
      <c r="W42" s="46">
        <v>9.4600000000000009</v>
      </c>
      <c r="X42" s="46">
        <v>8.36</v>
      </c>
      <c r="Y42" s="46">
        <v>8.14</v>
      </c>
      <c r="Z42" s="46">
        <v>10.340000000000002</v>
      </c>
      <c r="AA42" s="46">
        <v>9.1300000000000008</v>
      </c>
      <c r="AB42" s="46">
        <v>10.67</v>
      </c>
      <c r="AC42" s="46">
        <v>8.25</v>
      </c>
      <c r="AD42" s="46">
        <v>8.36</v>
      </c>
      <c r="AE42" s="46">
        <v>8.6900000000000013</v>
      </c>
      <c r="AF42" s="46">
        <v>7.26</v>
      </c>
      <c r="AG42" s="46">
        <v>10.450000000000001</v>
      </c>
      <c r="AH42" s="46">
        <v>7.4800000000000013</v>
      </c>
      <c r="AI42" s="46">
        <v>7.7000000000000011</v>
      </c>
      <c r="AJ42" s="46">
        <v>301.95000000000005</v>
      </c>
    </row>
    <row r="43" spans="1:36" x14ac:dyDescent="0.3">
      <c r="A43" t="s">
        <v>219</v>
      </c>
      <c r="B43" s="46">
        <v>15.07</v>
      </c>
      <c r="C43" s="46">
        <v>15.400000000000002</v>
      </c>
      <c r="D43" s="46">
        <v>14.850000000000001</v>
      </c>
      <c r="E43" s="46">
        <v>15.290000000000001</v>
      </c>
      <c r="F43" s="46">
        <v>15.07</v>
      </c>
      <c r="G43" s="46">
        <v>16.28</v>
      </c>
      <c r="H43" s="46">
        <v>16.61</v>
      </c>
      <c r="I43" s="46">
        <v>14.740000000000002</v>
      </c>
      <c r="J43" s="46">
        <v>14.41</v>
      </c>
      <c r="K43" s="46">
        <v>15.180000000000001</v>
      </c>
      <c r="L43" s="46">
        <v>15.620000000000001</v>
      </c>
      <c r="M43" s="46">
        <v>14.96</v>
      </c>
      <c r="N43" s="46">
        <v>14.190000000000001</v>
      </c>
      <c r="O43" s="46">
        <v>15.730000000000002</v>
      </c>
      <c r="P43" s="46">
        <v>15.400000000000002</v>
      </c>
      <c r="Q43" s="46">
        <v>15.620000000000001</v>
      </c>
      <c r="R43" s="46">
        <v>14.080000000000002</v>
      </c>
      <c r="S43" s="46">
        <v>15.730000000000002</v>
      </c>
      <c r="T43" s="46">
        <v>14.850000000000001</v>
      </c>
      <c r="U43" s="46">
        <v>14.52</v>
      </c>
      <c r="V43" s="46">
        <v>14.850000000000001</v>
      </c>
      <c r="W43" s="46">
        <v>15.620000000000001</v>
      </c>
      <c r="X43" s="46">
        <v>14.740000000000002</v>
      </c>
      <c r="Y43" s="46">
        <v>14.740000000000002</v>
      </c>
      <c r="Z43" s="46">
        <v>15.510000000000002</v>
      </c>
      <c r="AA43" s="46">
        <v>16.060000000000002</v>
      </c>
      <c r="AB43" s="46">
        <v>14.080000000000002</v>
      </c>
      <c r="AC43" s="46">
        <v>14.080000000000002</v>
      </c>
      <c r="AD43" s="46">
        <v>15.510000000000002</v>
      </c>
      <c r="AE43" s="46">
        <v>14.740000000000002</v>
      </c>
      <c r="AF43" s="46">
        <v>14.080000000000002</v>
      </c>
      <c r="AG43" s="46">
        <v>15.620000000000001</v>
      </c>
      <c r="AH43" s="46">
        <v>14.190000000000001</v>
      </c>
      <c r="AI43" s="46">
        <v>15.290000000000001</v>
      </c>
      <c r="AJ43" s="46">
        <v>512.71</v>
      </c>
    </row>
    <row r="44" spans="1:36" x14ac:dyDescent="0.3">
      <c r="A44" t="s">
        <v>220</v>
      </c>
      <c r="B44" s="46">
        <v>14.630000000000003</v>
      </c>
      <c r="C44" s="46">
        <v>17.380000000000003</v>
      </c>
      <c r="D44" s="46">
        <v>15.730000000000002</v>
      </c>
      <c r="E44" s="46">
        <v>16.72</v>
      </c>
      <c r="F44" s="46">
        <v>17.490000000000002</v>
      </c>
      <c r="G44" s="46">
        <v>17.27</v>
      </c>
      <c r="H44" s="46">
        <v>19.690000000000001</v>
      </c>
      <c r="I44" s="46">
        <v>13.97</v>
      </c>
      <c r="J44" s="46">
        <v>12.65</v>
      </c>
      <c r="K44" s="46">
        <v>14.190000000000001</v>
      </c>
      <c r="L44" s="46">
        <v>17.930000000000003</v>
      </c>
      <c r="M44" s="46">
        <v>15.620000000000001</v>
      </c>
      <c r="N44" s="46">
        <v>15.07</v>
      </c>
      <c r="O44" s="46">
        <v>18.700000000000003</v>
      </c>
      <c r="P44" s="46">
        <v>17.710000000000004</v>
      </c>
      <c r="Q44" s="46">
        <v>17.16</v>
      </c>
      <c r="R44" s="46">
        <v>17.27</v>
      </c>
      <c r="S44" s="46">
        <v>18.37</v>
      </c>
      <c r="T44" s="46">
        <v>17.490000000000002</v>
      </c>
      <c r="U44" s="46">
        <v>12.21</v>
      </c>
      <c r="V44" s="46">
        <v>18.150000000000002</v>
      </c>
      <c r="W44" s="46">
        <v>18.59</v>
      </c>
      <c r="X44" s="46">
        <v>15.510000000000002</v>
      </c>
      <c r="Y44" s="46">
        <v>16.39</v>
      </c>
      <c r="Z44" s="46">
        <v>18.260000000000002</v>
      </c>
      <c r="AA44" s="46">
        <v>18.04</v>
      </c>
      <c r="AB44" s="46">
        <v>17.16</v>
      </c>
      <c r="AC44" s="46">
        <v>12.65</v>
      </c>
      <c r="AD44" s="46">
        <v>15.400000000000002</v>
      </c>
      <c r="AE44" s="46">
        <v>16.28</v>
      </c>
      <c r="AF44" s="46">
        <v>12.21</v>
      </c>
      <c r="AG44" s="46">
        <v>17.710000000000004</v>
      </c>
      <c r="AH44" s="46">
        <v>12.870000000000001</v>
      </c>
      <c r="AI44" s="46">
        <v>13.42</v>
      </c>
      <c r="AJ44" s="46">
        <v>549.88999999999987</v>
      </c>
    </row>
    <row r="45" spans="1:36" x14ac:dyDescent="0.3">
      <c r="A45" t="s">
        <v>221</v>
      </c>
      <c r="B45" s="46">
        <v>7.92</v>
      </c>
      <c r="C45" s="46">
        <v>9.1300000000000008</v>
      </c>
      <c r="D45" s="46">
        <v>8.0300000000000011</v>
      </c>
      <c r="E45" s="46">
        <v>7.92</v>
      </c>
      <c r="F45" s="46">
        <v>9.9</v>
      </c>
      <c r="G45" s="46">
        <v>8.4700000000000006</v>
      </c>
      <c r="H45" s="46">
        <v>11.880000000000003</v>
      </c>
      <c r="I45" s="46">
        <v>7.26</v>
      </c>
      <c r="J45" s="46">
        <v>7.5900000000000007</v>
      </c>
      <c r="K45" s="46">
        <v>7.5900000000000007</v>
      </c>
      <c r="L45" s="46">
        <v>9.4600000000000009</v>
      </c>
      <c r="M45" s="46">
        <v>7.8100000000000005</v>
      </c>
      <c r="N45" s="46">
        <v>7.5900000000000007</v>
      </c>
      <c r="O45" s="46">
        <v>10.780000000000001</v>
      </c>
      <c r="P45" s="46">
        <v>12.870000000000001</v>
      </c>
      <c r="Q45" s="46">
        <v>8.4700000000000006</v>
      </c>
      <c r="R45" s="46">
        <v>12.65</v>
      </c>
      <c r="S45" s="46">
        <v>11.440000000000001</v>
      </c>
      <c r="T45" s="46">
        <v>9.02</v>
      </c>
      <c r="U45" s="46">
        <v>7.8100000000000005</v>
      </c>
      <c r="V45" s="46">
        <v>10.01</v>
      </c>
      <c r="W45" s="46">
        <v>12.65</v>
      </c>
      <c r="X45" s="46">
        <v>7.5900000000000007</v>
      </c>
      <c r="Y45" s="46">
        <v>8.0300000000000011</v>
      </c>
      <c r="Z45" s="46">
        <v>11.440000000000001</v>
      </c>
      <c r="AA45" s="46">
        <v>9.02</v>
      </c>
      <c r="AB45" s="46">
        <v>11.880000000000003</v>
      </c>
      <c r="AC45" s="46">
        <v>8.5800000000000018</v>
      </c>
      <c r="AD45" s="46">
        <v>7.5900000000000007</v>
      </c>
      <c r="AE45" s="46">
        <v>7.7000000000000011</v>
      </c>
      <c r="AF45" s="46">
        <v>6.9300000000000015</v>
      </c>
      <c r="AG45" s="46">
        <v>8.14</v>
      </c>
      <c r="AH45" s="46">
        <v>7.26</v>
      </c>
      <c r="AI45" s="46">
        <v>7.0400000000000009</v>
      </c>
      <c r="AJ45" s="46">
        <v>307.45</v>
      </c>
    </row>
    <row r="46" spans="1:36" x14ac:dyDescent="0.3">
      <c r="A46" t="s">
        <v>222</v>
      </c>
      <c r="B46" s="46">
        <v>8.4700000000000006</v>
      </c>
      <c r="C46" s="46">
        <v>9.02</v>
      </c>
      <c r="D46" s="46">
        <v>8.25</v>
      </c>
      <c r="E46" s="46">
        <v>8.4700000000000006</v>
      </c>
      <c r="F46" s="46">
        <v>9.1300000000000008</v>
      </c>
      <c r="G46" s="46">
        <v>8.4700000000000006</v>
      </c>
      <c r="H46" s="46">
        <v>8.8000000000000007</v>
      </c>
      <c r="I46" s="46">
        <v>7.92</v>
      </c>
      <c r="J46" s="46">
        <v>8.91</v>
      </c>
      <c r="K46" s="46">
        <v>7.92</v>
      </c>
      <c r="L46" s="46">
        <v>9.02</v>
      </c>
      <c r="M46" s="46">
        <v>8.36</v>
      </c>
      <c r="N46" s="46">
        <v>7.92</v>
      </c>
      <c r="O46" s="46">
        <v>8.6900000000000013</v>
      </c>
      <c r="P46" s="46">
        <v>11</v>
      </c>
      <c r="Q46" s="46">
        <v>8.4700000000000006</v>
      </c>
      <c r="R46" s="46">
        <v>9.57</v>
      </c>
      <c r="S46" s="46">
        <v>9.02</v>
      </c>
      <c r="T46" s="46">
        <v>8.4700000000000006</v>
      </c>
      <c r="U46" s="46">
        <v>8.25</v>
      </c>
      <c r="V46" s="46">
        <v>9.02</v>
      </c>
      <c r="W46" s="46">
        <v>9.1300000000000008</v>
      </c>
      <c r="X46" s="46">
        <v>8.14</v>
      </c>
      <c r="Y46" s="46">
        <v>8.36</v>
      </c>
      <c r="Z46" s="46">
        <v>9.240000000000002</v>
      </c>
      <c r="AA46" s="46">
        <v>8.0300000000000011</v>
      </c>
      <c r="AB46" s="46">
        <v>10.67</v>
      </c>
      <c r="AC46" s="46">
        <v>9.4600000000000009</v>
      </c>
      <c r="AD46" s="46">
        <v>8.36</v>
      </c>
      <c r="AE46" s="46">
        <v>8.14</v>
      </c>
      <c r="AF46" s="46">
        <v>7.7000000000000011</v>
      </c>
      <c r="AG46" s="46">
        <v>8.36</v>
      </c>
      <c r="AH46" s="46">
        <v>8.36</v>
      </c>
      <c r="AI46" s="46">
        <v>7.7000000000000011</v>
      </c>
      <c r="AJ46" s="46">
        <v>294.8</v>
      </c>
    </row>
    <row r="47" spans="1:36" x14ac:dyDescent="0.3">
      <c r="A47" t="s">
        <v>223</v>
      </c>
      <c r="B47" s="46">
        <v>10.119999999999999</v>
      </c>
      <c r="C47" s="46">
        <v>10.450000000000001</v>
      </c>
      <c r="D47" s="46">
        <v>10.56</v>
      </c>
      <c r="E47" s="46">
        <v>10.230000000000002</v>
      </c>
      <c r="F47" s="46">
        <v>10.780000000000001</v>
      </c>
      <c r="G47" s="46">
        <v>10.780000000000001</v>
      </c>
      <c r="H47" s="46">
        <v>11</v>
      </c>
      <c r="I47" s="46">
        <v>10.01</v>
      </c>
      <c r="J47" s="46">
        <v>9.9</v>
      </c>
      <c r="K47" s="46">
        <v>10.450000000000001</v>
      </c>
      <c r="L47" s="46">
        <v>10.119999999999999</v>
      </c>
      <c r="M47" s="46">
        <v>10.450000000000001</v>
      </c>
      <c r="N47" s="46">
        <v>10.56</v>
      </c>
      <c r="O47" s="46">
        <v>10.119999999999999</v>
      </c>
      <c r="P47" s="46">
        <v>11.77</v>
      </c>
      <c r="Q47" s="46">
        <v>10.56</v>
      </c>
      <c r="R47" s="46">
        <v>11.440000000000001</v>
      </c>
      <c r="S47" s="46">
        <v>10.89</v>
      </c>
      <c r="T47" s="46">
        <v>10.230000000000002</v>
      </c>
      <c r="U47" s="46">
        <v>10.56</v>
      </c>
      <c r="V47" s="46">
        <v>10.119999999999999</v>
      </c>
      <c r="W47" s="46">
        <v>11.22</v>
      </c>
      <c r="X47" s="46">
        <v>10.56</v>
      </c>
      <c r="Y47" s="46">
        <v>10.01</v>
      </c>
      <c r="Z47" s="46">
        <v>10.89</v>
      </c>
      <c r="AA47" s="46">
        <v>10.230000000000002</v>
      </c>
      <c r="AB47" s="46">
        <v>11.330000000000002</v>
      </c>
      <c r="AC47" s="46">
        <v>10.89</v>
      </c>
      <c r="AD47" s="46">
        <v>10.450000000000001</v>
      </c>
      <c r="AE47" s="46">
        <v>10.340000000000002</v>
      </c>
      <c r="AF47" s="46">
        <v>10.340000000000002</v>
      </c>
      <c r="AG47" s="46">
        <v>10.780000000000001</v>
      </c>
      <c r="AH47" s="46">
        <v>10.780000000000001</v>
      </c>
      <c r="AI47" s="46">
        <v>10.450000000000001</v>
      </c>
      <c r="AJ47" s="46">
        <v>359.36999999999995</v>
      </c>
    </row>
    <row r="48" spans="1:36" x14ac:dyDescent="0.3">
      <c r="A48" t="s">
        <v>224</v>
      </c>
      <c r="B48" s="46">
        <v>12.430000000000001</v>
      </c>
      <c r="C48" s="46">
        <v>12.76</v>
      </c>
      <c r="D48" s="46">
        <v>13.200000000000001</v>
      </c>
      <c r="E48" s="46">
        <v>12.32</v>
      </c>
      <c r="F48" s="46">
        <v>12.100000000000001</v>
      </c>
      <c r="G48" s="46">
        <v>13.640000000000002</v>
      </c>
      <c r="H48" s="46">
        <v>12.76</v>
      </c>
      <c r="I48" s="46">
        <v>12.870000000000001</v>
      </c>
      <c r="J48" s="46">
        <v>12.430000000000001</v>
      </c>
      <c r="K48" s="46">
        <v>12.76</v>
      </c>
      <c r="L48" s="46">
        <v>12.540000000000001</v>
      </c>
      <c r="M48" s="46">
        <v>12.980000000000002</v>
      </c>
      <c r="N48" s="46">
        <v>11.880000000000003</v>
      </c>
      <c r="O48" s="46">
        <v>12.32</v>
      </c>
      <c r="P48" s="46">
        <v>12.76</v>
      </c>
      <c r="Q48" s="46">
        <v>13.090000000000002</v>
      </c>
      <c r="R48" s="46">
        <v>12.65</v>
      </c>
      <c r="S48" s="46">
        <v>12.65</v>
      </c>
      <c r="T48" s="46">
        <v>12.980000000000002</v>
      </c>
      <c r="U48" s="46">
        <v>12.430000000000001</v>
      </c>
      <c r="V48" s="46">
        <v>12.100000000000001</v>
      </c>
      <c r="W48" s="46">
        <v>12.430000000000001</v>
      </c>
      <c r="X48" s="46">
        <v>12.21</v>
      </c>
      <c r="Y48" s="46">
        <v>12.540000000000001</v>
      </c>
      <c r="Z48" s="46">
        <v>12.65</v>
      </c>
      <c r="AA48" s="46">
        <v>13.090000000000002</v>
      </c>
      <c r="AB48" s="46">
        <v>12.21</v>
      </c>
      <c r="AC48" s="46">
        <v>12.100000000000001</v>
      </c>
      <c r="AD48" s="46">
        <v>13.090000000000002</v>
      </c>
      <c r="AE48" s="46">
        <v>12.430000000000001</v>
      </c>
      <c r="AF48" s="46">
        <v>12.100000000000001</v>
      </c>
      <c r="AG48" s="46">
        <v>11.880000000000003</v>
      </c>
      <c r="AH48" s="46">
        <v>12.870000000000001</v>
      </c>
      <c r="AI48" s="46">
        <v>12.65</v>
      </c>
      <c r="AJ48" s="46">
        <v>427.9</v>
      </c>
    </row>
    <row r="49" spans="1:36" x14ac:dyDescent="0.3">
      <c r="A49" t="s">
        <v>225</v>
      </c>
      <c r="B49" s="46">
        <v>12.540000000000001</v>
      </c>
      <c r="C49" s="46">
        <v>12.32</v>
      </c>
      <c r="D49" s="46">
        <v>12.76</v>
      </c>
      <c r="E49" s="46">
        <v>12.430000000000001</v>
      </c>
      <c r="F49" s="46">
        <v>11.66</v>
      </c>
      <c r="G49" s="46">
        <v>13.200000000000001</v>
      </c>
      <c r="H49" s="46">
        <v>12.980000000000002</v>
      </c>
      <c r="I49" s="46">
        <v>12.430000000000001</v>
      </c>
      <c r="J49" s="46">
        <v>12.540000000000001</v>
      </c>
      <c r="K49" s="46">
        <v>12.540000000000001</v>
      </c>
      <c r="L49" s="46">
        <v>12.65</v>
      </c>
      <c r="M49" s="46">
        <v>12.65</v>
      </c>
      <c r="N49" s="46">
        <v>11.440000000000001</v>
      </c>
      <c r="O49" s="46">
        <v>13.200000000000001</v>
      </c>
      <c r="P49" s="46">
        <v>12.32</v>
      </c>
      <c r="Q49" s="46">
        <v>13.200000000000001</v>
      </c>
      <c r="R49" s="46">
        <v>12.430000000000001</v>
      </c>
      <c r="S49" s="46">
        <v>12.540000000000001</v>
      </c>
      <c r="T49" s="46">
        <v>12.540000000000001</v>
      </c>
      <c r="U49" s="46">
        <v>12.870000000000001</v>
      </c>
      <c r="V49" s="46">
        <v>12.65</v>
      </c>
      <c r="W49" s="46">
        <v>13.090000000000002</v>
      </c>
      <c r="X49" s="46">
        <v>11.880000000000003</v>
      </c>
      <c r="Y49" s="46">
        <v>12.100000000000001</v>
      </c>
      <c r="Z49" s="46">
        <v>12.430000000000001</v>
      </c>
      <c r="AA49" s="46">
        <v>12.980000000000002</v>
      </c>
      <c r="AB49" s="46">
        <v>11.66</v>
      </c>
      <c r="AC49" s="46">
        <v>11.77</v>
      </c>
      <c r="AD49" s="46">
        <v>12.870000000000001</v>
      </c>
      <c r="AE49" s="46">
        <v>12.100000000000001</v>
      </c>
      <c r="AF49" s="46">
        <v>11.55</v>
      </c>
      <c r="AG49" s="46">
        <v>11.55</v>
      </c>
      <c r="AH49" s="46">
        <v>12.100000000000001</v>
      </c>
      <c r="AI49" s="46">
        <v>11.77</v>
      </c>
      <c r="AJ49" s="46">
        <v>421.74000000000007</v>
      </c>
    </row>
    <row r="50" spans="1:36" x14ac:dyDescent="0.3">
      <c r="A50" t="s">
        <v>226</v>
      </c>
      <c r="B50" s="46">
        <v>7.7000000000000011</v>
      </c>
      <c r="C50" s="46">
        <v>8.25</v>
      </c>
      <c r="D50" s="46">
        <v>7.37</v>
      </c>
      <c r="E50" s="46">
        <v>7.4800000000000013</v>
      </c>
      <c r="F50" s="46">
        <v>9.4600000000000009</v>
      </c>
      <c r="G50" s="46">
        <v>8.25</v>
      </c>
      <c r="H50" s="46">
        <v>8.5800000000000018</v>
      </c>
      <c r="I50" s="46">
        <v>7.5900000000000007</v>
      </c>
      <c r="J50" s="46">
        <v>7.5900000000000007</v>
      </c>
      <c r="K50" s="46">
        <v>7.37</v>
      </c>
      <c r="L50" s="46">
        <v>8.14</v>
      </c>
      <c r="M50" s="46">
        <v>7.4800000000000013</v>
      </c>
      <c r="N50" s="46">
        <v>8.14</v>
      </c>
      <c r="O50" s="46">
        <v>8.36</v>
      </c>
      <c r="P50" s="46">
        <v>10.340000000000002</v>
      </c>
      <c r="Q50" s="46">
        <v>8.25</v>
      </c>
      <c r="R50" s="46">
        <v>9.4600000000000009</v>
      </c>
      <c r="S50" s="46">
        <v>8.91</v>
      </c>
      <c r="T50" s="46">
        <v>7.8100000000000005</v>
      </c>
      <c r="U50" s="46">
        <v>8.5800000000000018</v>
      </c>
      <c r="V50" s="46">
        <v>8.14</v>
      </c>
      <c r="W50" s="46">
        <v>8.6900000000000013</v>
      </c>
      <c r="X50" s="46">
        <v>7.26</v>
      </c>
      <c r="Y50" s="46">
        <v>7.4800000000000013</v>
      </c>
      <c r="Z50" s="46">
        <v>9.4600000000000009</v>
      </c>
      <c r="AA50" s="46">
        <v>8.36</v>
      </c>
      <c r="AB50" s="46">
        <v>9.9</v>
      </c>
      <c r="AC50" s="46">
        <v>8.36</v>
      </c>
      <c r="AD50" s="46">
        <v>7.8100000000000005</v>
      </c>
      <c r="AE50" s="46">
        <v>7.4800000000000013</v>
      </c>
      <c r="AF50" s="46">
        <v>6.4900000000000011</v>
      </c>
      <c r="AG50" s="46">
        <v>9.6800000000000015</v>
      </c>
      <c r="AH50" s="46">
        <v>7.26</v>
      </c>
      <c r="AI50" s="46">
        <v>7.0400000000000009</v>
      </c>
      <c r="AJ50" s="46">
        <v>278.52000000000004</v>
      </c>
    </row>
    <row r="51" spans="1:36" x14ac:dyDescent="0.3">
      <c r="A51" t="s">
        <v>227</v>
      </c>
      <c r="B51" s="46">
        <v>5.3900000000000006</v>
      </c>
      <c r="C51" s="46">
        <v>6.27</v>
      </c>
      <c r="D51" s="46">
        <v>5.830000000000001</v>
      </c>
      <c r="E51" s="46">
        <v>5.72</v>
      </c>
      <c r="F51" s="46">
        <v>6.27</v>
      </c>
      <c r="G51" s="46">
        <v>6.27</v>
      </c>
      <c r="H51" s="46">
        <v>6.6000000000000005</v>
      </c>
      <c r="I51" s="46">
        <v>5.2800000000000011</v>
      </c>
      <c r="J51" s="46">
        <v>5.830000000000001</v>
      </c>
      <c r="K51" s="46">
        <v>5.3900000000000006</v>
      </c>
      <c r="L51" s="46">
        <v>6.3800000000000017</v>
      </c>
      <c r="M51" s="46">
        <v>5.72</v>
      </c>
      <c r="N51" s="46">
        <v>5.0599999999999996</v>
      </c>
      <c r="O51" s="46">
        <v>6.71</v>
      </c>
      <c r="P51" s="46">
        <v>9.3500000000000014</v>
      </c>
      <c r="Q51" s="46">
        <v>6.16</v>
      </c>
      <c r="R51" s="46">
        <v>7.4800000000000013</v>
      </c>
      <c r="S51" s="46">
        <v>6.9300000000000015</v>
      </c>
      <c r="T51" s="46">
        <v>5.9400000000000013</v>
      </c>
      <c r="U51" s="46">
        <v>5.2800000000000011</v>
      </c>
      <c r="V51" s="46">
        <v>6.27</v>
      </c>
      <c r="W51" s="46">
        <v>6.8199999999999994</v>
      </c>
      <c r="X51" s="46">
        <v>5.17</v>
      </c>
      <c r="Y51" s="46">
        <v>5.72</v>
      </c>
      <c r="Z51" s="46">
        <v>8.25</v>
      </c>
      <c r="AA51" s="46">
        <v>6.27</v>
      </c>
      <c r="AB51" s="46">
        <v>8.36</v>
      </c>
      <c r="AC51" s="46">
        <v>7.37</v>
      </c>
      <c r="AD51" s="46">
        <v>5.72</v>
      </c>
      <c r="AE51" s="46">
        <v>5.2800000000000011</v>
      </c>
      <c r="AF51" s="46">
        <v>4.6199999999999992</v>
      </c>
      <c r="AG51" s="46">
        <v>5.0599999999999996</v>
      </c>
      <c r="AH51" s="46">
        <v>5.0599999999999996</v>
      </c>
      <c r="AI51" s="46">
        <v>4.51</v>
      </c>
      <c r="AJ51" s="46">
        <v>208.33999999999997</v>
      </c>
    </row>
    <row r="52" spans="1:36" x14ac:dyDescent="0.3">
      <c r="A52" t="s">
        <v>228</v>
      </c>
      <c r="B52" s="46">
        <v>7.15</v>
      </c>
      <c r="C52" s="46">
        <v>8.6900000000000013</v>
      </c>
      <c r="D52" s="46">
        <v>7.92</v>
      </c>
      <c r="E52" s="46">
        <v>7.8100000000000005</v>
      </c>
      <c r="F52" s="46">
        <v>9.240000000000002</v>
      </c>
      <c r="G52" s="46">
        <v>7.5900000000000007</v>
      </c>
      <c r="H52" s="46">
        <v>8.36</v>
      </c>
      <c r="I52" s="46">
        <v>7.26</v>
      </c>
      <c r="J52" s="46">
        <v>6.71</v>
      </c>
      <c r="K52" s="46">
        <v>7.37</v>
      </c>
      <c r="L52" s="46">
        <v>7.37</v>
      </c>
      <c r="M52" s="46">
        <v>7.8100000000000005</v>
      </c>
      <c r="N52" s="46">
        <v>7.4800000000000013</v>
      </c>
      <c r="O52" s="46">
        <v>8.0300000000000011</v>
      </c>
      <c r="P52" s="46">
        <v>10.01</v>
      </c>
      <c r="Q52" s="46">
        <v>7.0400000000000009</v>
      </c>
      <c r="R52" s="46">
        <v>9.4600000000000009</v>
      </c>
      <c r="S52" s="46">
        <v>9.240000000000002</v>
      </c>
      <c r="T52" s="46">
        <v>8.0300000000000011</v>
      </c>
      <c r="U52" s="46">
        <v>6.4900000000000011</v>
      </c>
      <c r="V52" s="46">
        <v>8.36</v>
      </c>
      <c r="W52" s="46">
        <v>8.0300000000000011</v>
      </c>
      <c r="X52" s="46">
        <v>7.4800000000000013</v>
      </c>
      <c r="Y52" s="46">
        <v>8.25</v>
      </c>
      <c r="Z52" s="46">
        <v>10.230000000000002</v>
      </c>
      <c r="AA52" s="46">
        <v>6.9300000000000015</v>
      </c>
      <c r="AB52" s="46">
        <v>10.119999999999999</v>
      </c>
      <c r="AC52" s="46">
        <v>8.91</v>
      </c>
      <c r="AD52" s="46">
        <v>7.26</v>
      </c>
      <c r="AE52" s="46">
        <v>8.0300000000000011</v>
      </c>
      <c r="AF52" s="46">
        <v>6.71</v>
      </c>
      <c r="AG52" s="46">
        <v>8.6900000000000013</v>
      </c>
      <c r="AH52" s="46">
        <v>7.4800000000000013</v>
      </c>
      <c r="AI52" s="46">
        <v>6.9300000000000015</v>
      </c>
      <c r="AJ52" s="46">
        <v>272.47000000000008</v>
      </c>
    </row>
    <row r="53" spans="1:36" x14ac:dyDescent="0.3">
      <c r="A53" t="s">
        <v>229</v>
      </c>
      <c r="B53" s="46">
        <v>9.02</v>
      </c>
      <c r="C53" s="46">
        <v>9.7900000000000009</v>
      </c>
      <c r="D53" s="46">
        <v>8.5800000000000018</v>
      </c>
      <c r="E53" s="46">
        <v>8.14</v>
      </c>
      <c r="F53" s="46">
        <v>10.230000000000002</v>
      </c>
      <c r="G53" s="46">
        <v>9.1300000000000008</v>
      </c>
      <c r="H53" s="46">
        <v>10.780000000000001</v>
      </c>
      <c r="I53" s="46">
        <v>8.25</v>
      </c>
      <c r="J53" s="46">
        <v>8.91</v>
      </c>
      <c r="K53" s="46">
        <v>8.25</v>
      </c>
      <c r="L53" s="46">
        <v>9.240000000000002</v>
      </c>
      <c r="M53" s="46">
        <v>8.4700000000000006</v>
      </c>
      <c r="N53" s="46">
        <v>8.4700000000000006</v>
      </c>
      <c r="O53" s="46">
        <v>10.230000000000002</v>
      </c>
      <c r="P53" s="46">
        <v>11.440000000000001</v>
      </c>
      <c r="Q53" s="46">
        <v>9.1300000000000008</v>
      </c>
      <c r="R53" s="46">
        <v>11.22</v>
      </c>
      <c r="S53" s="46">
        <v>10.89</v>
      </c>
      <c r="T53" s="46">
        <v>9.3500000000000014</v>
      </c>
      <c r="U53" s="46">
        <v>9.1300000000000008</v>
      </c>
      <c r="V53" s="46">
        <v>10.230000000000002</v>
      </c>
      <c r="W53" s="46">
        <v>10.56</v>
      </c>
      <c r="X53" s="46">
        <v>8.14</v>
      </c>
      <c r="Y53" s="46">
        <v>8.91</v>
      </c>
      <c r="Z53" s="46">
        <v>11.22</v>
      </c>
      <c r="AA53" s="46">
        <v>9.240000000000002</v>
      </c>
      <c r="AB53" s="46">
        <v>11.22</v>
      </c>
      <c r="AC53" s="46">
        <v>8.6900000000000013</v>
      </c>
      <c r="AD53" s="46">
        <v>8.5800000000000018</v>
      </c>
      <c r="AE53" s="46">
        <v>8.5800000000000018</v>
      </c>
      <c r="AF53" s="46">
        <v>7.7000000000000011</v>
      </c>
      <c r="AG53" s="46">
        <v>9.4600000000000009</v>
      </c>
      <c r="AH53" s="46">
        <v>8.0300000000000011</v>
      </c>
      <c r="AI53" s="46">
        <v>7.7000000000000011</v>
      </c>
      <c r="AJ53" s="46">
        <v>316.90999999999991</v>
      </c>
    </row>
    <row r="54" spans="1:36" x14ac:dyDescent="0.3">
      <c r="A54" t="s">
        <v>230</v>
      </c>
      <c r="B54" s="46">
        <v>9.57</v>
      </c>
      <c r="C54" s="46">
        <v>9.7900000000000009</v>
      </c>
      <c r="D54" s="46">
        <v>9.3500000000000014</v>
      </c>
      <c r="E54" s="46">
        <v>9.4600000000000009</v>
      </c>
      <c r="F54" s="46">
        <v>9.9</v>
      </c>
      <c r="G54" s="46">
        <v>10.01</v>
      </c>
      <c r="H54" s="46">
        <v>10.119999999999999</v>
      </c>
      <c r="I54" s="46">
        <v>9.240000000000002</v>
      </c>
      <c r="J54" s="46">
        <v>9.57</v>
      </c>
      <c r="K54" s="46">
        <v>9.240000000000002</v>
      </c>
      <c r="L54" s="46">
        <v>9.9</v>
      </c>
      <c r="M54" s="46">
        <v>9.240000000000002</v>
      </c>
      <c r="N54" s="46">
        <v>9.6800000000000015</v>
      </c>
      <c r="O54" s="46">
        <v>10.119999999999999</v>
      </c>
      <c r="P54" s="46">
        <v>10.67</v>
      </c>
      <c r="Q54" s="46">
        <v>9.9</v>
      </c>
      <c r="R54" s="46">
        <v>10.230000000000002</v>
      </c>
      <c r="S54" s="46">
        <v>10.119999999999999</v>
      </c>
      <c r="T54" s="46">
        <v>9.57</v>
      </c>
      <c r="U54" s="46">
        <v>10.340000000000002</v>
      </c>
      <c r="V54" s="46">
        <v>9.7900000000000009</v>
      </c>
      <c r="W54" s="46">
        <v>10.119999999999999</v>
      </c>
      <c r="X54" s="46">
        <v>9.3500000000000014</v>
      </c>
      <c r="Y54" s="46">
        <v>9.57</v>
      </c>
      <c r="Z54" s="46">
        <v>10.780000000000001</v>
      </c>
      <c r="AA54" s="46">
        <v>9.9</v>
      </c>
      <c r="AB54" s="46">
        <v>10.340000000000002</v>
      </c>
      <c r="AC54" s="46">
        <v>9.1300000000000008</v>
      </c>
      <c r="AD54" s="46">
        <v>9.57</v>
      </c>
      <c r="AE54" s="46">
        <v>9.4600000000000009</v>
      </c>
      <c r="AF54" s="46">
        <v>8.36</v>
      </c>
      <c r="AG54" s="46">
        <v>9.6800000000000015</v>
      </c>
      <c r="AH54" s="46">
        <v>8.8000000000000007</v>
      </c>
      <c r="AI54" s="46">
        <v>8.91</v>
      </c>
      <c r="AJ54" s="46">
        <v>329.78000000000003</v>
      </c>
    </row>
    <row r="55" spans="1:36" x14ac:dyDescent="0.3">
      <c r="A55" t="s">
        <v>231</v>
      </c>
      <c r="B55" s="46">
        <v>10.119999999999999</v>
      </c>
      <c r="C55" s="46">
        <v>10.89</v>
      </c>
      <c r="D55" s="46">
        <v>10.340000000000002</v>
      </c>
      <c r="E55" s="46">
        <v>10.230000000000002</v>
      </c>
      <c r="F55" s="46">
        <v>10.67</v>
      </c>
      <c r="G55" s="46">
        <v>10.780000000000001</v>
      </c>
      <c r="H55" s="46">
        <v>10.89</v>
      </c>
      <c r="I55" s="46">
        <v>10.450000000000001</v>
      </c>
      <c r="J55" s="46">
        <v>10.01</v>
      </c>
      <c r="K55" s="46">
        <v>10.119999999999999</v>
      </c>
      <c r="L55" s="46">
        <v>10.340000000000002</v>
      </c>
      <c r="M55" s="46">
        <v>10.56</v>
      </c>
      <c r="N55" s="46">
        <v>9.9</v>
      </c>
      <c r="O55" s="46">
        <v>10.67</v>
      </c>
      <c r="P55" s="46">
        <v>11</v>
      </c>
      <c r="Q55" s="46">
        <v>10.230000000000002</v>
      </c>
      <c r="R55" s="46">
        <v>10.780000000000001</v>
      </c>
      <c r="S55" s="46">
        <v>10.89</v>
      </c>
      <c r="T55" s="46">
        <v>10.450000000000001</v>
      </c>
      <c r="U55" s="46">
        <v>10.450000000000001</v>
      </c>
      <c r="V55" s="46">
        <v>10.56</v>
      </c>
      <c r="W55" s="46">
        <v>10.67</v>
      </c>
      <c r="X55" s="46">
        <v>10.119999999999999</v>
      </c>
      <c r="Y55" s="46">
        <v>10.56</v>
      </c>
      <c r="Z55" s="46">
        <v>11.110000000000001</v>
      </c>
      <c r="AA55" s="46">
        <v>10.56</v>
      </c>
      <c r="AB55" s="46">
        <v>11</v>
      </c>
      <c r="AC55" s="46">
        <v>9.9</v>
      </c>
      <c r="AD55" s="46">
        <v>10.230000000000002</v>
      </c>
      <c r="AE55" s="46">
        <v>10.119999999999999</v>
      </c>
      <c r="AF55" s="46">
        <v>10.01</v>
      </c>
      <c r="AG55" s="46">
        <v>10.67</v>
      </c>
      <c r="AH55" s="46">
        <v>10.340000000000002</v>
      </c>
      <c r="AI55" s="46">
        <v>10.01</v>
      </c>
      <c r="AJ55" s="46">
        <v>355.62999999999994</v>
      </c>
    </row>
    <row r="56" spans="1:36" x14ac:dyDescent="0.3">
      <c r="A56" t="s">
        <v>232</v>
      </c>
      <c r="B56" s="46">
        <v>11</v>
      </c>
      <c r="C56" s="46">
        <v>10.780000000000001</v>
      </c>
      <c r="D56" s="46">
        <v>10.450000000000001</v>
      </c>
      <c r="E56" s="46">
        <v>10.230000000000002</v>
      </c>
      <c r="F56" s="46">
        <v>10.56</v>
      </c>
      <c r="G56" s="46">
        <v>11.66</v>
      </c>
      <c r="H56" s="46">
        <v>11.22</v>
      </c>
      <c r="I56" s="46">
        <v>10.89</v>
      </c>
      <c r="J56" s="46">
        <v>10.780000000000001</v>
      </c>
      <c r="K56" s="46">
        <v>10.56</v>
      </c>
      <c r="L56" s="46">
        <v>11</v>
      </c>
      <c r="M56" s="46">
        <v>10.56</v>
      </c>
      <c r="N56" s="46">
        <v>9.9</v>
      </c>
      <c r="O56" s="46">
        <v>11</v>
      </c>
      <c r="P56" s="46">
        <v>11</v>
      </c>
      <c r="Q56" s="46">
        <v>11.22</v>
      </c>
      <c r="R56" s="46">
        <v>10.67</v>
      </c>
      <c r="S56" s="46">
        <v>10.89</v>
      </c>
      <c r="T56" s="46">
        <v>10.56</v>
      </c>
      <c r="U56" s="46">
        <v>11.330000000000002</v>
      </c>
      <c r="V56" s="46">
        <v>10.67</v>
      </c>
      <c r="W56" s="46">
        <v>11</v>
      </c>
      <c r="X56" s="46">
        <v>10.01</v>
      </c>
      <c r="Y56" s="46">
        <v>10.119999999999999</v>
      </c>
      <c r="Z56" s="46">
        <v>10.89</v>
      </c>
      <c r="AA56" s="46">
        <v>11.22</v>
      </c>
      <c r="AB56" s="46">
        <v>10.89</v>
      </c>
      <c r="AC56" s="46">
        <v>10.119999999999999</v>
      </c>
      <c r="AD56" s="46">
        <v>11.22</v>
      </c>
      <c r="AE56" s="46">
        <v>10.01</v>
      </c>
      <c r="AF56" s="46">
        <v>10.450000000000001</v>
      </c>
      <c r="AG56" s="46">
        <v>10.56</v>
      </c>
      <c r="AH56" s="46">
        <v>10.450000000000001</v>
      </c>
      <c r="AI56" s="46">
        <v>10.450000000000001</v>
      </c>
      <c r="AJ56" s="46">
        <v>364.32</v>
      </c>
    </row>
    <row r="57" spans="1:36" x14ac:dyDescent="0.3">
      <c r="A57" t="s">
        <v>233</v>
      </c>
      <c r="B57" s="46">
        <v>9.6800000000000015</v>
      </c>
      <c r="C57" s="46">
        <v>9.6800000000000015</v>
      </c>
      <c r="D57" s="46">
        <v>9.57</v>
      </c>
      <c r="E57" s="46">
        <v>9.57</v>
      </c>
      <c r="F57" s="46">
        <v>9.9</v>
      </c>
      <c r="G57" s="46">
        <v>10.119999999999999</v>
      </c>
      <c r="H57" s="46">
        <v>10.119999999999999</v>
      </c>
      <c r="I57" s="46">
        <v>9.7900000000000009</v>
      </c>
      <c r="J57" s="46">
        <v>9.7900000000000009</v>
      </c>
      <c r="K57" s="46">
        <v>9.7900000000000009</v>
      </c>
      <c r="L57" s="46">
        <v>9.7900000000000009</v>
      </c>
      <c r="M57" s="46">
        <v>9.6800000000000015</v>
      </c>
      <c r="N57" s="46">
        <v>9.57</v>
      </c>
      <c r="O57" s="46">
        <v>10.119999999999999</v>
      </c>
      <c r="P57" s="46">
        <v>10.56</v>
      </c>
      <c r="Q57" s="46">
        <v>10.119999999999999</v>
      </c>
      <c r="R57" s="46">
        <v>10.119999999999999</v>
      </c>
      <c r="S57" s="46">
        <v>10.119999999999999</v>
      </c>
      <c r="T57" s="46">
        <v>9.57</v>
      </c>
      <c r="U57" s="46">
        <v>10.450000000000001</v>
      </c>
      <c r="V57" s="46">
        <v>9.7900000000000009</v>
      </c>
      <c r="W57" s="46">
        <v>10.119999999999999</v>
      </c>
      <c r="X57" s="46">
        <v>9.4600000000000009</v>
      </c>
      <c r="Y57" s="46">
        <v>9.4600000000000009</v>
      </c>
      <c r="Z57" s="46">
        <v>10.450000000000001</v>
      </c>
      <c r="AA57" s="46">
        <v>10.119999999999999</v>
      </c>
      <c r="AB57" s="46">
        <v>10.340000000000002</v>
      </c>
      <c r="AC57" s="46">
        <v>9.9</v>
      </c>
      <c r="AD57" s="46">
        <v>9.9</v>
      </c>
      <c r="AE57" s="46">
        <v>9.4600000000000009</v>
      </c>
      <c r="AF57" s="46">
        <v>9.4600000000000009</v>
      </c>
      <c r="AG57" s="46">
        <v>9.6800000000000015</v>
      </c>
      <c r="AH57" s="46">
        <v>9.6800000000000015</v>
      </c>
      <c r="AI57" s="46">
        <v>9.57</v>
      </c>
      <c r="AJ57" s="46">
        <v>335.49999999999994</v>
      </c>
    </row>
    <row r="58" spans="1:36" x14ac:dyDescent="0.3">
      <c r="A58" t="s">
        <v>234</v>
      </c>
      <c r="B58" s="46">
        <v>8.6900000000000013</v>
      </c>
      <c r="C58" s="46">
        <v>9.6800000000000015</v>
      </c>
      <c r="D58" s="46">
        <v>9.1300000000000008</v>
      </c>
      <c r="E58" s="46">
        <v>9.1300000000000008</v>
      </c>
      <c r="F58" s="46">
        <v>9.7900000000000009</v>
      </c>
      <c r="G58" s="46">
        <v>9.3500000000000014</v>
      </c>
      <c r="H58" s="46">
        <v>9.02</v>
      </c>
      <c r="I58" s="46">
        <v>9.02</v>
      </c>
      <c r="J58" s="46">
        <v>8.4700000000000006</v>
      </c>
      <c r="K58" s="46">
        <v>9.1300000000000008</v>
      </c>
      <c r="L58" s="46">
        <v>8.91</v>
      </c>
      <c r="M58" s="46">
        <v>9.02</v>
      </c>
      <c r="N58" s="46">
        <v>9.4600000000000009</v>
      </c>
      <c r="O58" s="46">
        <v>9.1300000000000008</v>
      </c>
      <c r="P58" s="46">
        <v>10.119999999999999</v>
      </c>
      <c r="Q58" s="46">
        <v>8.91</v>
      </c>
      <c r="R58" s="46">
        <v>9.240000000000002</v>
      </c>
      <c r="S58" s="46">
        <v>9.4600000000000009</v>
      </c>
      <c r="T58" s="46">
        <v>9.1300000000000008</v>
      </c>
      <c r="U58" s="46">
        <v>9.1300000000000008</v>
      </c>
      <c r="V58" s="46">
        <v>9.02</v>
      </c>
      <c r="W58" s="46">
        <v>9.02</v>
      </c>
      <c r="X58" s="46">
        <v>9.02</v>
      </c>
      <c r="Y58" s="46">
        <v>9.240000000000002</v>
      </c>
      <c r="Z58" s="46">
        <v>10.01</v>
      </c>
      <c r="AA58" s="46">
        <v>8.8000000000000007</v>
      </c>
      <c r="AB58" s="46">
        <v>10.340000000000002</v>
      </c>
      <c r="AC58" s="46">
        <v>9.4600000000000009</v>
      </c>
      <c r="AD58" s="46">
        <v>9.02</v>
      </c>
      <c r="AE58" s="46">
        <v>9.1300000000000008</v>
      </c>
      <c r="AF58" s="46">
        <v>8.91</v>
      </c>
      <c r="AG58" s="46">
        <v>9.7900000000000009</v>
      </c>
      <c r="AH58" s="46">
        <v>9.1300000000000008</v>
      </c>
      <c r="AI58" s="46">
        <v>8.91</v>
      </c>
      <c r="AJ58" s="46">
        <v>313.72000000000008</v>
      </c>
    </row>
    <row r="59" spans="1:36" x14ac:dyDescent="0.3">
      <c r="A59" t="s">
        <v>235</v>
      </c>
      <c r="B59" s="46">
        <v>12.65</v>
      </c>
      <c r="C59" s="46">
        <v>12.980000000000002</v>
      </c>
      <c r="D59" s="46">
        <v>13.42</v>
      </c>
      <c r="E59" s="46">
        <v>13.090000000000002</v>
      </c>
      <c r="F59" s="46">
        <v>12.980000000000002</v>
      </c>
      <c r="G59" s="46">
        <v>13.31</v>
      </c>
      <c r="H59" s="46">
        <v>13.31</v>
      </c>
      <c r="I59" s="46">
        <v>12.980000000000002</v>
      </c>
      <c r="J59" s="46">
        <v>12.980000000000002</v>
      </c>
      <c r="K59" s="46">
        <v>13.31</v>
      </c>
      <c r="L59" s="46">
        <v>13.090000000000002</v>
      </c>
      <c r="M59" s="46">
        <v>13.200000000000001</v>
      </c>
      <c r="N59" s="46">
        <v>12.870000000000001</v>
      </c>
      <c r="O59" s="46">
        <v>13.530000000000001</v>
      </c>
      <c r="P59" s="46">
        <v>12.870000000000001</v>
      </c>
      <c r="Q59" s="46">
        <v>13.090000000000002</v>
      </c>
      <c r="R59" s="46">
        <v>12.980000000000002</v>
      </c>
      <c r="S59" s="46">
        <v>13.31</v>
      </c>
      <c r="T59" s="46">
        <v>13.090000000000002</v>
      </c>
      <c r="U59" s="46">
        <v>13.31</v>
      </c>
      <c r="V59" s="46">
        <v>12.870000000000001</v>
      </c>
      <c r="W59" s="46">
        <v>13.42</v>
      </c>
      <c r="X59" s="46">
        <v>12.980000000000002</v>
      </c>
      <c r="Y59" s="46">
        <v>13.090000000000002</v>
      </c>
      <c r="Z59" s="46">
        <v>12.980000000000002</v>
      </c>
      <c r="AA59" s="46">
        <v>13.200000000000001</v>
      </c>
      <c r="AB59" s="46">
        <v>12.870000000000001</v>
      </c>
      <c r="AC59" s="46">
        <v>12.980000000000002</v>
      </c>
      <c r="AD59" s="46">
        <v>13.090000000000002</v>
      </c>
      <c r="AE59" s="46">
        <v>12.980000000000002</v>
      </c>
      <c r="AF59" s="46">
        <v>13.200000000000001</v>
      </c>
      <c r="AG59" s="46">
        <v>12.76</v>
      </c>
      <c r="AH59" s="46">
        <v>13.42</v>
      </c>
      <c r="AI59" s="46">
        <v>13.42</v>
      </c>
      <c r="AJ59" s="46">
        <v>445.61000000000007</v>
      </c>
    </row>
    <row r="60" spans="1:36" x14ac:dyDescent="0.3">
      <c r="A60" t="s">
        <v>236</v>
      </c>
      <c r="B60" s="46">
        <v>13.640000000000002</v>
      </c>
      <c r="C60" s="46">
        <v>14.96</v>
      </c>
      <c r="D60" s="46">
        <v>14.41</v>
      </c>
      <c r="E60" s="46">
        <v>14.3</v>
      </c>
      <c r="F60" s="46">
        <v>15.180000000000001</v>
      </c>
      <c r="G60" s="46">
        <v>14.850000000000001</v>
      </c>
      <c r="H60" s="46">
        <v>14.740000000000002</v>
      </c>
      <c r="I60" s="46">
        <v>13.640000000000002</v>
      </c>
      <c r="J60" s="46">
        <v>13.750000000000002</v>
      </c>
      <c r="K60" s="46">
        <v>13.97</v>
      </c>
      <c r="L60" s="46">
        <v>14.52</v>
      </c>
      <c r="M60" s="46">
        <v>14.080000000000002</v>
      </c>
      <c r="N60" s="46">
        <v>13.750000000000002</v>
      </c>
      <c r="O60" s="46">
        <v>14.740000000000002</v>
      </c>
      <c r="P60" s="46">
        <v>13.640000000000002</v>
      </c>
      <c r="Q60" s="46">
        <v>14.190000000000001</v>
      </c>
      <c r="R60" s="46">
        <v>14.3</v>
      </c>
      <c r="S60" s="46">
        <v>14.630000000000003</v>
      </c>
      <c r="T60" s="46">
        <v>14.41</v>
      </c>
      <c r="U60" s="46">
        <v>13.97</v>
      </c>
      <c r="V60" s="46">
        <v>14.630000000000003</v>
      </c>
      <c r="W60" s="46">
        <v>14.630000000000003</v>
      </c>
      <c r="X60" s="46">
        <v>14.080000000000002</v>
      </c>
      <c r="Y60" s="46">
        <v>14.630000000000003</v>
      </c>
      <c r="Z60" s="46">
        <v>13.97</v>
      </c>
      <c r="AA60" s="46">
        <v>14.3</v>
      </c>
      <c r="AB60" s="46">
        <v>14.080000000000002</v>
      </c>
      <c r="AC60" s="46">
        <v>13.42</v>
      </c>
      <c r="AD60" s="46">
        <v>13.97</v>
      </c>
      <c r="AE60" s="46">
        <v>14.52</v>
      </c>
      <c r="AF60" s="46">
        <v>13.860000000000001</v>
      </c>
      <c r="AG60" s="46">
        <v>14.52</v>
      </c>
      <c r="AH60" s="46">
        <v>13.860000000000001</v>
      </c>
      <c r="AI60" s="46">
        <v>13.530000000000001</v>
      </c>
      <c r="AJ60" s="46">
        <v>483.67000000000019</v>
      </c>
    </row>
    <row r="61" spans="1:36" x14ac:dyDescent="0.3">
      <c r="A61" t="s">
        <v>237</v>
      </c>
      <c r="B61" s="46">
        <v>12.540000000000001</v>
      </c>
      <c r="C61" s="46">
        <v>13.640000000000002</v>
      </c>
      <c r="D61" s="46">
        <v>12.65</v>
      </c>
      <c r="E61" s="46">
        <v>12.76</v>
      </c>
      <c r="F61" s="46">
        <v>13.640000000000002</v>
      </c>
      <c r="G61" s="46">
        <v>13.530000000000001</v>
      </c>
      <c r="H61" s="46">
        <v>14.740000000000002</v>
      </c>
      <c r="I61" s="46">
        <v>12.100000000000001</v>
      </c>
      <c r="J61" s="46">
        <v>12.21</v>
      </c>
      <c r="K61" s="46">
        <v>12.430000000000001</v>
      </c>
      <c r="L61" s="46">
        <v>13.42</v>
      </c>
      <c r="M61" s="46">
        <v>12.76</v>
      </c>
      <c r="N61" s="46">
        <v>12.430000000000001</v>
      </c>
      <c r="O61" s="46">
        <v>14.080000000000002</v>
      </c>
      <c r="P61" s="46">
        <v>14.190000000000001</v>
      </c>
      <c r="Q61" s="46">
        <v>13.530000000000001</v>
      </c>
      <c r="R61" s="46">
        <v>13.640000000000002</v>
      </c>
      <c r="S61" s="46">
        <v>14.3</v>
      </c>
      <c r="T61" s="46">
        <v>13.200000000000001</v>
      </c>
      <c r="U61" s="46">
        <v>12.430000000000001</v>
      </c>
      <c r="V61" s="46">
        <v>13.42</v>
      </c>
      <c r="W61" s="46">
        <v>14.630000000000003</v>
      </c>
      <c r="X61" s="46">
        <v>12.430000000000001</v>
      </c>
      <c r="Y61" s="46">
        <v>12.76</v>
      </c>
      <c r="Z61" s="46">
        <v>13.530000000000001</v>
      </c>
      <c r="AA61" s="46">
        <v>13.42</v>
      </c>
      <c r="AB61" s="46">
        <v>13.97</v>
      </c>
      <c r="AC61" s="46">
        <v>11.880000000000003</v>
      </c>
      <c r="AD61" s="46">
        <v>12.980000000000002</v>
      </c>
      <c r="AE61" s="46">
        <v>12.32</v>
      </c>
      <c r="AF61" s="46">
        <v>11.55</v>
      </c>
      <c r="AG61" s="46">
        <v>13.31</v>
      </c>
      <c r="AH61" s="46">
        <v>12.100000000000001</v>
      </c>
      <c r="AI61" s="46">
        <v>11.990000000000002</v>
      </c>
      <c r="AJ61" s="46">
        <v>444.5100000000001</v>
      </c>
    </row>
    <row r="62" spans="1:36" x14ac:dyDescent="0.3">
      <c r="A62" t="s">
        <v>238</v>
      </c>
      <c r="B62" s="46">
        <v>13.97</v>
      </c>
      <c r="C62" s="46">
        <v>14.52</v>
      </c>
      <c r="D62" s="46">
        <v>13.97</v>
      </c>
      <c r="E62" s="46">
        <v>14.3</v>
      </c>
      <c r="F62" s="46">
        <v>13.42</v>
      </c>
      <c r="G62" s="46">
        <v>14.850000000000001</v>
      </c>
      <c r="H62" s="46">
        <v>15.400000000000002</v>
      </c>
      <c r="I62" s="46">
        <v>13.97</v>
      </c>
      <c r="J62" s="46">
        <v>13.860000000000001</v>
      </c>
      <c r="K62" s="46">
        <v>14.080000000000002</v>
      </c>
      <c r="L62" s="46">
        <v>14.96</v>
      </c>
      <c r="M62" s="46">
        <v>14.080000000000002</v>
      </c>
      <c r="N62" s="46">
        <v>13.31</v>
      </c>
      <c r="O62" s="46">
        <v>15.400000000000002</v>
      </c>
      <c r="P62" s="46">
        <v>13.530000000000001</v>
      </c>
      <c r="Q62" s="46">
        <v>14.41</v>
      </c>
      <c r="R62" s="46">
        <v>13.640000000000002</v>
      </c>
      <c r="S62" s="46">
        <v>14.850000000000001</v>
      </c>
      <c r="T62" s="46">
        <v>14.740000000000002</v>
      </c>
      <c r="U62" s="46">
        <v>13.97</v>
      </c>
      <c r="V62" s="46">
        <v>15.07</v>
      </c>
      <c r="W62" s="46">
        <v>15.950000000000001</v>
      </c>
      <c r="X62" s="46">
        <v>13.750000000000002</v>
      </c>
      <c r="Y62" s="46">
        <v>13.750000000000002</v>
      </c>
      <c r="Z62" s="46">
        <v>15.07</v>
      </c>
      <c r="AA62" s="46">
        <v>14.630000000000003</v>
      </c>
      <c r="AB62" s="46">
        <v>13.31</v>
      </c>
      <c r="AC62" s="46">
        <v>13.200000000000001</v>
      </c>
      <c r="AD62" s="46">
        <v>14.190000000000001</v>
      </c>
      <c r="AE62" s="46">
        <v>13.530000000000001</v>
      </c>
      <c r="AF62" s="46">
        <v>13.530000000000001</v>
      </c>
      <c r="AG62" s="46">
        <v>14.190000000000001</v>
      </c>
      <c r="AH62" s="46">
        <v>13.42</v>
      </c>
      <c r="AI62" s="46">
        <v>13.97</v>
      </c>
      <c r="AJ62" s="46">
        <v>482.79000000000008</v>
      </c>
    </row>
    <row r="63" spans="1:36" x14ac:dyDescent="0.3">
      <c r="A63" t="s">
        <v>239</v>
      </c>
      <c r="B63" s="46">
        <v>16.72</v>
      </c>
      <c r="C63" s="46">
        <v>15.400000000000002</v>
      </c>
      <c r="D63" s="46">
        <v>14.740000000000002</v>
      </c>
      <c r="E63" s="46">
        <v>15.07</v>
      </c>
      <c r="F63" s="46">
        <v>13.750000000000002</v>
      </c>
      <c r="G63" s="46">
        <v>16.28</v>
      </c>
      <c r="H63" s="46">
        <v>16.060000000000002</v>
      </c>
      <c r="I63" s="46">
        <v>14.96</v>
      </c>
      <c r="J63" s="46">
        <v>16.28</v>
      </c>
      <c r="K63" s="46">
        <v>14.740000000000002</v>
      </c>
      <c r="L63" s="46">
        <v>16.830000000000002</v>
      </c>
      <c r="M63" s="46">
        <v>14.850000000000001</v>
      </c>
      <c r="N63" s="46">
        <v>13.31</v>
      </c>
      <c r="O63" s="46">
        <v>16.61</v>
      </c>
      <c r="P63" s="46">
        <v>13.530000000000001</v>
      </c>
      <c r="Q63" s="46">
        <v>17.27</v>
      </c>
      <c r="R63" s="46">
        <v>14.080000000000002</v>
      </c>
      <c r="S63" s="46">
        <v>15.180000000000001</v>
      </c>
      <c r="T63" s="46">
        <v>15.620000000000001</v>
      </c>
      <c r="U63" s="46">
        <v>16.060000000000002</v>
      </c>
      <c r="V63" s="46">
        <v>16.39</v>
      </c>
      <c r="W63" s="46">
        <v>16.72</v>
      </c>
      <c r="X63" s="46">
        <v>14.3</v>
      </c>
      <c r="Y63" s="46">
        <v>14.52</v>
      </c>
      <c r="Z63" s="46">
        <v>14.96</v>
      </c>
      <c r="AA63" s="46">
        <v>17.27</v>
      </c>
      <c r="AB63" s="46">
        <v>13.31</v>
      </c>
      <c r="AC63" s="46">
        <v>13.090000000000002</v>
      </c>
      <c r="AD63" s="46">
        <v>16.5</v>
      </c>
      <c r="AE63" s="46">
        <v>14.96</v>
      </c>
      <c r="AF63" s="46">
        <v>13.640000000000002</v>
      </c>
      <c r="AG63" s="46">
        <v>15.07</v>
      </c>
      <c r="AH63" s="46">
        <v>13.860000000000001</v>
      </c>
      <c r="AI63" s="46">
        <v>14.41</v>
      </c>
      <c r="AJ63" s="46">
        <v>516.33999999999992</v>
      </c>
    </row>
    <row r="64" spans="1:36" x14ac:dyDescent="0.3">
      <c r="A64" t="s">
        <v>240</v>
      </c>
      <c r="B64" s="46">
        <v>15.290000000000001</v>
      </c>
      <c r="C64" s="46">
        <v>11.77</v>
      </c>
      <c r="D64" s="46">
        <v>12.870000000000001</v>
      </c>
      <c r="E64" s="46">
        <v>13.31</v>
      </c>
      <c r="F64" s="46">
        <v>11</v>
      </c>
      <c r="G64" s="46">
        <v>14.740000000000002</v>
      </c>
      <c r="H64" s="46">
        <v>13.97</v>
      </c>
      <c r="I64" s="46">
        <v>14.630000000000003</v>
      </c>
      <c r="J64" s="46">
        <v>15.510000000000002</v>
      </c>
      <c r="K64" s="46">
        <v>14.3</v>
      </c>
      <c r="L64" s="46">
        <v>14.41</v>
      </c>
      <c r="M64" s="46">
        <v>13.530000000000001</v>
      </c>
      <c r="N64" s="46">
        <v>11.110000000000001</v>
      </c>
      <c r="O64" s="46">
        <v>14.52</v>
      </c>
      <c r="P64" s="46">
        <v>11.880000000000003</v>
      </c>
      <c r="Q64" s="46">
        <v>15.290000000000001</v>
      </c>
      <c r="R64" s="46">
        <v>13.200000000000001</v>
      </c>
      <c r="S64" s="46">
        <v>12.65</v>
      </c>
      <c r="T64" s="46">
        <v>13.090000000000002</v>
      </c>
      <c r="U64" s="46">
        <v>14.52</v>
      </c>
      <c r="V64" s="46">
        <v>13.31</v>
      </c>
      <c r="W64" s="46">
        <v>14.41</v>
      </c>
      <c r="X64" s="46">
        <v>11.880000000000003</v>
      </c>
      <c r="Y64" s="46">
        <v>11.990000000000002</v>
      </c>
      <c r="Z64" s="46">
        <v>12.430000000000001</v>
      </c>
      <c r="AA64" s="46">
        <v>15.290000000000001</v>
      </c>
      <c r="AB64" s="46">
        <v>11.330000000000002</v>
      </c>
      <c r="AC64" s="46">
        <v>11.77</v>
      </c>
      <c r="AD64" s="46">
        <v>15.07</v>
      </c>
      <c r="AE64" s="46">
        <v>11.66</v>
      </c>
      <c r="AF64" s="46">
        <v>11.990000000000002</v>
      </c>
      <c r="AG64" s="46">
        <v>10.67</v>
      </c>
      <c r="AH64" s="46">
        <v>11.990000000000002</v>
      </c>
      <c r="AI64" s="46">
        <v>12.21</v>
      </c>
      <c r="AJ64" s="46">
        <v>447.59000000000003</v>
      </c>
    </row>
    <row r="65" spans="1:36" x14ac:dyDescent="0.3">
      <c r="A65" t="s">
        <v>241</v>
      </c>
      <c r="B65" s="46">
        <v>10.67</v>
      </c>
      <c r="C65" s="46">
        <v>10.780000000000001</v>
      </c>
      <c r="D65" s="46">
        <v>10.89</v>
      </c>
      <c r="E65" s="46">
        <v>10.89</v>
      </c>
      <c r="F65" s="46">
        <v>9.7900000000000009</v>
      </c>
      <c r="G65" s="46">
        <v>11.66</v>
      </c>
      <c r="H65" s="46">
        <v>11.990000000000002</v>
      </c>
      <c r="I65" s="46">
        <v>10.67</v>
      </c>
      <c r="J65" s="46">
        <v>10.89</v>
      </c>
      <c r="K65" s="46">
        <v>10.89</v>
      </c>
      <c r="L65" s="46">
        <v>11.55</v>
      </c>
      <c r="M65" s="46">
        <v>10.780000000000001</v>
      </c>
      <c r="N65" s="46">
        <v>10.340000000000002</v>
      </c>
      <c r="O65" s="46">
        <v>11.990000000000002</v>
      </c>
      <c r="P65" s="46">
        <v>11.330000000000002</v>
      </c>
      <c r="Q65" s="46">
        <v>11</v>
      </c>
      <c r="R65" s="46">
        <v>11.66</v>
      </c>
      <c r="S65" s="46">
        <v>11.22</v>
      </c>
      <c r="T65" s="46">
        <v>11</v>
      </c>
      <c r="U65" s="46">
        <v>11.110000000000001</v>
      </c>
      <c r="V65" s="46">
        <v>11.22</v>
      </c>
      <c r="W65" s="46">
        <v>11.77</v>
      </c>
      <c r="X65" s="46">
        <v>10.340000000000002</v>
      </c>
      <c r="Y65" s="46">
        <v>10.67</v>
      </c>
      <c r="Z65" s="46">
        <v>11.55</v>
      </c>
      <c r="AA65" s="46">
        <v>10.450000000000001</v>
      </c>
      <c r="AB65" s="46">
        <v>10.56</v>
      </c>
      <c r="AC65" s="46">
        <v>10.340000000000002</v>
      </c>
      <c r="AD65" s="46">
        <v>11</v>
      </c>
      <c r="AE65" s="46">
        <v>10.340000000000002</v>
      </c>
      <c r="AF65" s="46">
        <v>10.230000000000002</v>
      </c>
      <c r="AG65" s="46">
        <v>10.119999999999999</v>
      </c>
      <c r="AH65" s="46">
        <v>10.119999999999999</v>
      </c>
      <c r="AI65" s="46">
        <v>10.450000000000001</v>
      </c>
      <c r="AJ65" s="46">
        <v>370.26000000000005</v>
      </c>
    </row>
    <row r="66" spans="1:36" x14ac:dyDescent="0.3">
      <c r="A66" t="s">
        <v>242</v>
      </c>
      <c r="B66" s="46">
        <v>9.3000000000000007</v>
      </c>
      <c r="C66" s="46">
        <v>10.3</v>
      </c>
      <c r="D66" s="46">
        <v>10.3</v>
      </c>
      <c r="E66" s="46">
        <v>9.8000000000000007</v>
      </c>
      <c r="F66" s="46">
        <v>10.4</v>
      </c>
      <c r="G66" s="46">
        <v>9.6999999999999993</v>
      </c>
      <c r="H66" s="46">
        <v>9.3000000000000007</v>
      </c>
      <c r="I66" s="46">
        <v>9.5</v>
      </c>
      <c r="J66" s="46">
        <v>9.4</v>
      </c>
      <c r="K66" s="46">
        <v>10</v>
      </c>
      <c r="L66" s="46">
        <v>9.3000000000000007</v>
      </c>
      <c r="M66" s="46">
        <v>9.8000000000000007</v>
      </c>
      <c r="N66" s="46">
        <v>11.2</v>
      </c>
      <c r="O66" s="46">
        <v>9.5</v>
      </c>
      <c r="P66" s="46">
        <v>10.199999999999999</v>
      </c>
      <c r="Q66" s="46">
        <v>9.3000000000000007</v>
      </c>
      <c r="R66" s="46">
        <v>9.6999999999999993</v>
      </c>
      <c r="S66" s="46">
        <v>9.8000000000000007</v>
      </c>
      <c r="T66" s="46">
        <v>9.6</v>
      </c>
      <c r="U66" s="46">
        <v>9.6999999999999993</v>
      </c>
      <c r="V66" s="46">
        <v>9.6999999999999993</v>
      </c>
      <c r="W66" s="46">
        <v>9.8000000000000007</v>
      </c>
      <c r="X66" s="46">
        <v>10.5</v>
      </c>
      <c r="Y66" s="46">
        <v>10.4</v>
      </c>
      <c r="Z66" s="46">
        <v>10.5</v>
      </c>
      <c r="AA66" s="46">
        <v>9.3000000000000007</v>
      </c>
      <c r="AB66" s="46">
        <v>10.6</v>
      </c>
      <c r="AC66" s="46">
        <v>11.2</v>
      </c>
      <c r="AD66" s="46">
        <v>9.6</v>
      </c>
      <c r="AE66" s="46">
        <v>10.8</v>
      </c>
      <c r="AF66" s="46">
        <v>11.1</v>
      </c>
      <c r="AG66" s="46">
        <v>10.5</v>
      </c>
      <c r="AH66" s="46">
        <v>11.2</v>
      </c>
      <c r="AI66" s="46">
        <v>10.8</v>
      </c>
      <c r="AJ66" s="46">
        <v>342.1</v>
      </c>
    </row>
    <row r="67" spans="1:36" x14ac:dyDescent="0.3">
      <c r="A67" t="s">
        <v>243</v>
      </c>
      <c r="B67" s="46">
        <v>7.4</v>
      </c>
      <c r="C67" s="46">
        <v>9.3000000000000007</v>
      </c>
      <c r="D67" s="46">
        <v>8.8000000000000007</v>
      </c>
      <c r="E67" s="46">
        <v>8.4</v>
      </c>
      <c r="F67" s="46">
        <v>9.5</v>
      </c>
      <c r="G67" s="46">
        <v>8.1</v>
      </c>
      <c r="H67" s="46">
        <v>8.9</v>
      </c>
      <c r="I67" s="46">
        <v>7.9</v>
      </c>
      <c r="J67" s="46">
        <v>8.1</v>
      </c>
      <c r="K67" s="46">
        <v>8.5</v>
      </c>
      <c r="L67" s="46">
        <v>8.1</v>
      </c>
      <c r="M67" s="46">
        <v>8.5</v>
      </c>
      <c r="N67" s="46">
        <v>9.1</v>
      </c>
      <c r="O67" s="46">
        <v>8.9</v>
      </c>
      <c r="P67" s="46">
        <v>9.8000000000000007</v>
      </c>
      <c r="Q67" s="46">
        <v>7.9</v>
      </c>
      <c r="R67" s="46">
        <v>8.8000000000000007</v>
      </c>
      <c r="S67" s="46">
        <v>8.8000000000000007</v>
      </c>
      <c r="T67" s="46">
        <v>8.3000000000000007</v>
      </c>
      <c r="U67" s="46">
        <v>8.3000000000000007</v>
      </c>
      <c r="V67" s="46">
        <v>8.8000000000000007</v>
      </c>
      <c r="W67" s="46">
        <v>9.1</v>
      </c>
      <c r="X67" s="46">
        <v>8.8000000000000007</v>
      </c>
      <c r="Y67" s="46">
        <v>9</v>
      </c>
      <c r="Z67" s="46">
        <v>9.5</v>
      </c>
      <c r="AA67" s="46">
        <v>8.1</v>
      </c>
      <c r="AB67" s="46">
        <v>9.8000000000000007</v>
      </c>
      <c r="AC67" s="46">
        <v>10.6</v>
      </c>
      <c r="AD67" s="46">
        <v>7.8000000000000007</v>
      </c>
      <c r="AE67" s="46">
        <v>9</v>
      </c>
      <c r="AF67" s="46">
        <v>10.199999999999999</v>
      </c>
      <c r="AG67" s="46">
        <v>8.8000000000000007</v>
      </c>
      <c r="AH67" s="46">
        <v>10.1</v>
      </c>
      <c r="AI67" s="46">
        <v>9</v>
      </c>
      <c r="AJ67" s="46">
        <v>300.00000000000011</v>
      </c>
    </row>
    <row r="68" spans="1:36" x14ac:dyDescent="0.3">
      <c r="A68" t="s">
        <v>244</v>
      </c>
      <c r="B68" s="46">
        <v>6.5</v>
      </c>
      <c r="C68" s="46">
        <v>8.3000000000000007</v>
      </c>
      <c r="D68" s="46">
        <v>7.5</v>
      </c>
      <c r="E68" s="46">
        <v>6.9</v>
      </c>
      <c r="F68" s="46">
        <v>8.8000000000000007</v>
      </c>
      <c r="G68" s="46">
        <v>7.6</v>
      </c>
      <c r="H68" s="46">
        <v>9.1999999999999993</v>
      </c>
      <c r="I68" s="46">
        <v>7</v>
      </c>
      <c r="J68" s="46">
        <v>7.4</v>
      </c>
      <c r="K68" s="46">
        <v>7.8000000000000007</v>
      </c>
      <c r="L68" s="46">
        <v>8.5</v>
      </c>
      <c r="M68" s="46">
        <v>7.4</v>
      </c>
      <c r="N68" s="46">
        <v>10.1</v>
      </c>
      <c r="O68" s="46">
        <v>8.6999999999999993</v>
      </c>
      <c r="P68" s="46">
        <v>9.8000000000000007</v>
      </c>
      <c r="Q68" s="46">
        <v>8.1</v>
      </c>
      <c r="R68" s="46">
        <v>8.9</v>
      </c>
      <c r="S68" s="46">
        <v>8.6</v>
      </c>
      <c r="T68" s="46">
        <v>7.6999999999999993</v>
      </c>
      <c r="U68" s="46">
        <v>7.3000000000000007</v>
      </c>
      <c r="V68" s="46">
        <v>8.1</v>
      </c>
      <c r="W68" s="46">
        <v>9.3000000000000007</v>
      </c>
      <c r="X68" s="46">
        <v>8.9</v>
      </c>
      <c r="Y68" s="46">
        <v>7.6</v>
      </c>
      <c r="Z68" s="46">
        <v>9</v>
      </c>
      <c r="AA68" s="46">
        <v>7.9</v>
      </c>
      <c r="AB68" s="46">
        <v>9.3000000000000007</v>
      </c>
      <c r="AC68" s="46">
        <v>11.2</v>
      </c>
      <c r="AD68" s="46">
        <v>7</v>
      </c>
      <c r="AE68" s="46">
        <v>8.9</v>
      </c>
      <c r="AF68" s="46">
        <v>11.2</v>
      </c>
      <c r="AG68" s="46">
        <v>7.8000000000000007</v>
      </c>
      <c r="AH68" s="46">
        <v>10.8</v>
      </c>
      <c r="AI68" s="46">
        <v>10.1</v>
      </c>
      <c r="AJ68" s="46">
        <v>289.20000000000005</v>
      </c>
    </row>
    <row r="69" spans="1:36" x14ac:dyDescent="0.3">
      <c r="A69" t="s">
        <v>245</v>
      </c>
      <c r="B69" s="46">
        <v>9.8000000000000007</v>
      </c>
      <c r="C69" s="46">
        <v>11.3</v>
      </c>
      <c r="D69" s="46">
        <v>10.199999999999999</v>
      </c>
      <c r="E69" s="46">
        <v>10.5</v>
      </c>
      <c r="F69" s="46">
        <v>11</v>
      </c>
      <c r="G69" s="46">
        <v>11.1</v>
      </c>
      <c r="H69" s="46">
        <v>11.6</v>
      </c>
      <c r="I69" s="46">
        <v>10.1</v>
      </c>
      <c r="J69" s="46">
        <v>10</v>
      </c>
      <c r="K69" s="46">
        <v>10.9</v>
      </c>
      <c r="L69" s="46">
        <v>10.6</v>
      </c>
      <c r="M69" s="46">
        <v>10.5</v>
      </c>
      <c r="N69" s="46">
        <v>10.7</v>
      </c>
      <c r="O69" s="46">
        <v>11.4</v>
      </c>
      <c r="P69" s="46">
        <v>11.3</v>
      </c>
      <c r="Q69" s="46">
        <v>10.9</v>
      </c>
      <c r="R69" s="46">
        <v>10.9</v>
      </c>
      <c r="S69" s="46">
        <v>10.9</v>
      </c>
      <c r="T69" s="46">
        <v>10.9</v>
      </c>
      <c r="U69" s="46">
        <v>9.9</v>
      </c>
      <c r="V69" s="46">
        <v>10.6</v>
      </c>
      <c r="W69" s="46">
        <v>11.2</v>
      </c>
      <c r="X69" s="46">
        <v>10.3</v>
      </c>
      <c r="Y69" s="46">
        <v>10.8</v>
      </c>
      <c r="Z69" s="46">
        <v>11.1</v>
      </c>
      <c r="AA69" s="46">
        <v>11.2</v>
      </c>
      <c r="AB69" s="46">
        <v>11.8</v>
      </c>
      <c r="AC69" s="46">
        <v>9.9</v>
      </c>
      <c r="AD69" s="46">
        <v>10.1</v>
      </c>
      <c r="AE69" s="46">
        <v>11</v>
      </c>
      <c r="AF69" s="46">
        <v>11</v>
      </c>
      <c r="AG69" s="46">
        <v>11.7</v>
      </c>
      <c r="AH69" s="46">
        <v>10.7</v>
      </c>
      <c r="AI69" s="46">
        <v>11.8</v>
      </c>
      <c r="AJ69" s="46">
        <v>367.70000000000005</v>
      </c>
    </row>
    <row r="70" spans="1:36" x14ac:dyDescent="0.3">
      <c r="A70" t="s">
        <v>246</v>
      </c>
      <c r="B70" s="46">
        <v>11.5</v>
      </c>
      <c r="C70" s="46">
        <v>12</v>
      </c>
      <c r="D70" s="46">
        <v>11.1</v>
      </c>
      <c r="E70" s="46">
        <v>12.3</v>
      </c>
      <c r="F70" s="46">
        <v>10.9</v>
      </c>
      <c r="G70" s="46">
        <v>11.8</v>
      </c>
      <c r="H70" s="46">
        <v>11.7</v>
      </c>
      <c r="I70" s="46">
        <v>11.1</v>
      </c>
      <c r="J70" s="46">
        <v>10.9</v>
      </c>
      <c r="K70" s="46">
        <v>11.8</v>
      </c>
      <c r="L70" s="46">
        <v>10.6</v>
      </c>
      <c r="M70" s="46">
        <v>11.6</v>
      </c>
      <c r="N70" s="46">
        <v>11.7</v>
      </c>
      <c r="O70" s="46">
        <v>10.9</v>
      </c>
      <c r="P70" s="46">
        <v>11.4</v>
      </c>
      <c r="Q70" s="46">
        <v>10.9</v>
      </c>
      <c r="R70" s="46">
        <v>11.8</v>
      </c>
      <c r="S70" s="46">
        <v>11.4</v>
      </c>
      <c r="T70" s="46">
        <v>11.3</v>
      </c>
      <c r="U70" s="46">
        <v>10.5</v>
      </c>
      <c r="V70" s="46">
        <v>10.5</v>
      </c>
      <c r="W70" s="46">
        <v>12.1</v>
      </c>
      <c r="X70" s="46">
        <v>11.4</v>
      </c>
      <c r="Y70" s="46">
        <v>11.6</v>
      </c>
      <c r="Z70" s="46">
        <v>10.8</v>
      </c>
      <c r="AA70" s="46">
        <v>10.7</v>
      </c>
      <c r="AB70" s="46">
        <v>11.6</v>
      </c>
      <c r="AC70" s="46">
        <v>11</v>
      </c>
      <c r="AD70" s="46">
        <v>11.6</v>
      </c>
      <c r="AE70" s="46">
        <v>11.6</v>
      </c>
      <c r="AF70" s="46">
        <v>11.9</v>
      </c>
      <c r="AG70" s="46">
        <v>12.5</v>
      </c>
      <c r="AH70" s="46">
        <v>11.7</v>
      </c>
      <c r="AI70" s="46">
        <v>12.8</v>
      </c>
      <c r="AJ70" s="46">
        <v>389.00000000000011</v>
      </c>
    </row>
    <row r="71" spans="1:36" x14ac:dyDescent="0.3">
      <c r="A71" t="s">
        <v>247</v>
      </c>
      <c r="B71" s="46">
        <v>11.8</v>
      </c>
      <c r="C71" s="46">
        <v>11.1</v>
      </c>
      <c r="D71" s="46">
        <v>10.9</v>
      </c>
      <c r="E71" s="46">
        <v>11.3</v>
      </c>
      <c r="F71" s="46">
        <v>10.7</v>
      </c>
      <c r="G71" s="46">
        <v>12.3</v>
      </c>
      <c r="H71" s="46">
        <v>12.6</v>
      </c>
      <c r="I71" s="46">
        <v>11.4</v>
      </c>
      <c r="J71" s="46">
        <v>11.7</v>
      </c>
      <c r="K71" s="46">
        <v>11.7</v>
      </c>
      <c r="L71" s="46">
        <v>11.8</v>
      </c>
      <c r="M71" s="46">
        <v>12.1</v>
      </c>
      <c r="N71" s="46">
        <v>11.4</v>
      </c>
      <c r="O71" s="46">
        <v>12.2</v>
      </c>
      <c r="P71" s="46">
        <v>13.1</v>
      </c>
      <c r="Q71" s="46">
        <v>11.6</v>
      </c>
      <c r="R71" s="46">
        <v>12.5</v>
      </c>
      <c r="S71" s="46">
        <v>13.3</v>
      </c>
      <c r="T71" s="46">
        <v>11.7</v>
      </c>
      <c r="U71" s="46">
        <v>11.5</v>
      </c>
      <c r="V71" s="46">
        <v>11.7</v>
      </c>
      <c r="W71" s="46">
        <v>12.5</v>
      </c>
      <c r="X71" s="46">
        <v>11</v>
      </c>
      <c r="Y71" s="46">
        <v>10.4</v>
      </c>
      <c r="Z71" s="46">
        <v>11.8</v>
      </c>
      <c r="AA71" s="46">
        <v>11.6</v>
      </c>
      <c r="AB71" s="46">
        <v>12.3</v>
      </c>
      <c r="AC71" s="46">
        <v>11.5</v>
      </c>
      <c r="AD71" s="46">
        <v>12.5</v>
      </c>
      <c r="AE71" s="46">
        <v>10.8</v>
      </c>
      <c r="AF71" s="46">
        <v>11.4</v>
      </c>
      <c r="AG71" s="46">
        <v>11.1</v>
      </c>
      <c r="AH71" s="46">
        <v>11.8</v>
      </c>
      <c r="AI71" s="46">
        <v>12.6</v>
      </c>
      <c r="AJ71" s="46">
        <v>399.70000000000005</v>
      </c>
    </row>
    <row r="72" spans="1:36" x14ac:dyDescent="0.3">
      <c r="A72" t="s">
        <v>248</v>
      </c>
      <c r="B72" s="46">
        <v>12.3</v>
      </c>
      <c r="C72" s="46">
        <v>13.1</v>
      </c>
      <c r="D72" s="46">
        <v>12.5</v>
      </c>
      <c r="E72" s="46">
        <v>12.9</v>
      </c>
      <c r="F72" s="46">
        <v>12.5</v>
      </c>
      <c r="G72" s="46">
        <v>13.6</v>
      </c>
      <c r="H72" s="46">
        <v>15</v>
      </c>
      <c r="I72" s="46">
        <v>12</v>
      </c>
      <c r="J72" s="46">
        <v>12.4</v>
      </c>
      <c r="K72" s="46">
        <v>12.3</v>
      </c>
      <c r="L72" s="46">
        <v>14.6</v>
      </c>
      <c r="M72" s="46">
        <v>12.8</v>
      </c>
      <c r="N72" s="46">
        <v>11.8</v>
      </c>
      <c r="O72" s="46">
        <v>14.7</v>
      </c>
      <c r="P72" s="46">
        <v>14.2</v>
      </c>
      <c r="Q72" s="46">
        <v>14.2</v>
      </c>
      <c r="R72" s="46">
        <v>14.2</v>
      </c>
      <c r="S72" s="46">
        <v>14.9</v>
      </c>
      <c r="T72" s="46">
        <v>14</v>
      </c>
      <c r="U72" s="46">
        <v>12.3</v>
      </c>
      <c r="V72" s="46">
        <v>14.2</v>
      </c>
      <c r="W72" s="46">
        <v>15.2</v>
      </c>
      <c r="X72" s="46">
        <v>12.6</v>
      </c>
      <c r="Y72" s="46">
        <v>12.2</v>
      </c>
      <c r="Z72" s="46">
        <v>14</v>
      </c>
      <c r="AA72" s="46">
        <v>14.6</v>
      </c>
      <c r="AB72" s="46">
        <v>13.3</v>
      </c>
      <c r="AC72" s="46">
        <v>11.1</v>
      </c>
      <c r="AD72" s="46">
        <v>13</v>
      </c>
      <c r="AE72" s="46">
        <v>12</v>
      </c>
      <c r="AF72" s="46">
        <v>11.7</v>
      </c>
      <c r="AG72" s="46">
        <v>12.8</v>
      </c>
      <c r="AH72" s="46">
        <v>11.4</v>
      </c>
      <c r="AI72" s="46">
        <v>12.7</v>
      </c>
      <c r="AJ72" s="46">
        <v>447.09999999999997</v>
      </c>
    </row>
    <row r="73" spans="1:36" x14ac:dyDescent="0.3">
      <c r="A73" t="s">
        <v>249</v>
      </c>
      <c r="B73" s="46">
        <v>12</v>
      </c>
      <c r="C73" s="46">
        <v>12.6</v>
      </c>
      <c r="D73" s="46">
        <v>12.5</v>
      </c>
      <c r="E73" s="46">
        <v>12.6</v>
      </c>
      <c r="F73" s="46">
        <v>12.6</v>
      </c>
      <c r="G73" s="46">
        <v>13.1</v>
      </c>
      <c r="H73" s="46">
        <v>13.9</v>
      </c>
      <c r="I73" s="46">
        <v>11.3</v>
      </c>
      <c r="J73" s="46">
        <v>12.3</v>
      </c>
      <c r="K73" s="46">
        <v>11.9</v>
      </c>
      <c r="L73" s="46">
        <v>13.8</v>
      </c>
      <c r="M73" s="46">
        <v>12.8</v>
      </c>
      <c r="N73" s="46">
        <v>11.9</v>
      </c>
      <c r="O73" s="46">
        <v>13.7</v>
      </c>
      <c r="P73" s="46">
        <v>13.2</v>
      </c>
      <c r="Q73" s="46">
        <v>13.1</v>
      </c>
      <c r="R73" s="46">
        <v>13.6</v>
      </c>
      <c r="S73" s="46">
        <v>13.9</v>
      </c>
      <c r="T73" s="46">
        <v>13.3</v>
      </c>
      <c r="U73" s="46">
        <v>12.1</v>
      </c>
      <c r="V73" s="46">
        <v>13.6</v>
      </c>
      <c r="W73" s="46">
        <v>14</v>
      </c>
      <c r="X73" s="46">
        <v>12.4</v>
      </c>
      <c r="Y73" s="46">
        <v>12.3</v>
      </c>
      <c r="Z73" s="46">
        <v>13.8</v>
      </c>
      <c r="AA73" s="46">
        <v>13.1</v>
      </c>
      <c r="AB73" s="46">
        <v>13</v>
      </c>
      <c r="AC73" s="46">
        <v>10.8</v>
      </c>
      <c r="AD73" s="46">
        <v>13</v>
      </c>
      <c r="AE73" s="46">
        <v>12.6</v>
      </c>
      <c r="AF73" s="46">
        <v>11</v>
      </c>
      <c r="AG73" s="46">
        <v>12.8</v>
      </c>
      <c r="AH73" s="46">
        <v>11.4</v>
      </c>
      <c r="AI73" s="46">
        <v>11.8</v>
      </c>
      <c r="AJ73" s="46">
        <v>431.80000000000013</v>
      </c>
    </row>
    <row r="74" spans="1:36" x14ac:dyDescent="0.3">
      <c r="A74" t="s">
        <v>250</v>
      </c>
      <c r="B74" s="46">
        <v>8.9</v>
      </c>
      <c r="C74" s="46">
        <v>10.8</v>
      </c>
      <c r="D74" s="46">
        <v>9.6999999999999993</v>
      </c>
      <c r="E74" s="46">
        <v>9.8000000000000007</v>
      </c>
      <c r="F74" s="46">
        <v>11</v>
      </c>
      <c r="G74" s="46">
        <v>10.5</v>
      </c>
      <c r="H74" s="46">
        <v>12.6</v>
      </c>
      <c r="I74" s="46">
        <v>8.3000000000000007</v>
      </c>
      <c r="J74" s="46">
        <v>8.9</v>
      </c>
      <c r="K74" s="46">
        <v>8.6</v>
      </c>
      <c r="L74" s="46">
        <v>11.6</v>
      </c>
      <c r="M74" s="46">
        <v>10.1</v>
      </c>
      <c r="N74" s="46">
        <v>8.6</v>
      </c>
      <c r="O74" s="46">
        <v>12.3</v>
      </c>
      <c r="P74" s="46">
        <v>12.6</v>
      </c>
      <c r="Q74" s="46">
        <v>11.1</v>
      </c>
      <c r="R74" s="46">
        <v>12.3</v>
      </c>
      <c r="S74" s="46">
        <v>12.1</v>
      </c>
      <c r="T74" s="46">
        <v>11</v>
      </c>
      <c r="U74" s="46">
        <v>8.6</v>
      </c>
      <c r="V74" s="46">
        <v>11.7</v>
      </c>
      <c r="W74" s="46">
        <v>12.8</v>
      </c>
      <c r="X74" s="46">
        <v>9.3000000000000007</v>
      </c>
      <c r="Y74" s="46">
        <v>9.6</v>
      </c>
      <c r="Z74" s="46">
        <v>12</v>
      </c>
      <c r="AA74" s="46">
        <v>11</v>
      </c>
      <c r="AB74" s="46">
        <v>11.6</v>
      </c>
      <c r="AC74" s="46">
        <v>8.1</v>
      </c>
      <c r="AD74" s="46">
        <v>9.8000000000000007</v>
      </c>
      <c r="AE74" s="46">
        <v>9.6</v>
      </c>
      <c r="AF74" s="46">
        <v>7.4</v>
      </c>
      <c r="AG74" s="46">
        <v>10.3</v>
      </c>
      <c r="AH74" s="46">
        <v>8</v>
      </c>
      <c r="AI74" s="46">
        <v>8.3000000000000007</v>
      </c>
      <c r="AJ74" s="46">
        <v>348.90000000000003</v>
      </c>
    </row>
    <row r="75" spans="1:36" x14ac:dyDescent="0.3">
      <c r="A75" t="s">
        <v>251</v>
      </c>
      <c r="B75" s="46">
        <v>8.1</v>
      </c>
      <c r="C75" s="46">
        <v>10</v>
      </c>
      <c r="D75" s="46">
        <v>8.6999999999999993</v>
      </c>
      <c r="E75" s="46">
        <v>8.6999999999999993</v>
      </c>
      <c r="F75" s="46">
        <v>10.8</v>
      </c>
      <c r="G75" s="46">
        <v>9.4</v>
      </c>
      <c r="H75" s="46">
        <v>11</v>
      </c>
      <c r="I75" s="46">
        <v>8.1</v>
      </c>
      <c r="J75" s="46">
        <v>8</v>
      </c>
      <c r="K75" s="46">
        <v>8.5</v>
      </c>
      <c r="L75" s="46">
        <v>9.9</v>
      </c>
      <c r="M75" s="46">
        <v>9</v>
      </c>
      <c r="N75" s="46">
        <v>8.6</v>
      </c>
      <c r="O75" s="46">
        <v>10.4</v>
      </c>
      <c r="P75" s="46">
        <v>11.8</v>
      </c>
      <c r="Q75" s="46">
        <v>9.8000000000000007</v>
      </c>
      <c r="R75" s="46">
        <v>12.1</v>
      </c>
      <c r="S75" s="46">
        <v>11.5</v>
      </c>
      <c r="T75" s="46">
        <v>9.8000000000000007</v>
      </c>
      <c r="U75" s="46">
        <v>7.8000000000000007</v>
      </c>
      <c r="V75" s="46">
        <v>10.199999999999999</v>
      </c>
      <c r="W75" s="46">
        <v>11.3</v>
      </c>
      <c r="X75" s="46">
        <v>9</v>
      </c>
      <c r="Y75" s="46">
        <v>9.1999999999999993</v>
      </c>
      <c r="Z75" s="46">
        <v>10.8</v>
      </c>
      <c r="AA75" s="46">
        <v>10.3</v>
      </c>
      <c r="AB75" s="46">
        <v>11.6</v>
      </c>
      <c r="AC75" s="46">
        <v>9.1</v>
      </c>
      <c r="AD75" s="46">
        <v>8.6</v>
      </c>
      <c r="AE75" s="46">
        <v>9.1</v>
      </c>
      <c r="AF75" s="46">
        <v>8.6999999999999993</v>
      </c>
      <c r="AG75" s="46">
        <v>10</v>
      </c>
      <c r="AH75" s="46">
        <v>9.5</v>
      </c>
      <c r="AI75" s="46">
        <v>8.6999999999999993</v>
      </c>
      <c r="AJ75" s="46">
        <v>328.10000000000008</v>
      </c>
    </row>
    <row r="76" spans="1:36" x14ac:dyDescent="0.3">
      <c r="A76" t="s">
        <v>252</v>
      </c>
      <c r="B76" s="46">
        <v>10.5</v>
      </c>
      <c r="C76" s="46">
        <v>11.4</v>
      </c>
      <c r="D76" s="46">
        <v>11</v>
      </c>
      <c r="E76" s="46">
        <v>11.1</v>
      </c>
      <c r="F76" s="46">
        <v>11.3</v>
      </c>
      <c r="G76" s="46">
        <v>11.3</v>
      </c>
      <c r="H76" s="46">
        <v>10.6</v>
      </c>
      <c r="I76" s="46">
        <v>10.4</v>
      </c>
      <c r="J76" s="46">
        <v>10.199999999999999</v>
      </c>
      <c r="K76" s="46">
        <v>10.3</v>
      </c>
      <c r="L76" s="46">
        <v>10.9</v>
      </c>
      <c r="M76" s="46">
        <v>11.1</v>
      </c>
      <c r="N76" s="46">
        <v>10.6</v>
      </c>
      <c r="O76" s="46">
        <v>10.8</v>
      </c>
      <c r="P76" s="46">
        <v>11.2</v>
      </c>
      <c r="Q76" s="46">
        <v>10.7</v>
      </c>
      <c r="R76" s="46">
        <v>11.5</v>
      </c>
      <c r="S76" s="46">
        <v>11.3</v>
      </c>
      <c r="T76" s="46">
        <v>11.2</v>
      </c>
      <c r="U76" s="46">
        <v>10.4</v>
      </c>
      <c r="V76" s="46">
        <v>11</v>
      </c>
      <c r="W76" s="46">
        <v>10.5</v>
      </c>
      <c r="X76" s="46">
        <v>10.6</v>
      </c>
      <c r="Y76" s="46">
        <v>10.8</v>
      </c>
      <c r="Z76" s="46">
        <v>11.3</v>
      </c>
      <c r="AA76" s="46">
        <v>10.4</v>
      </c>
      <c r="AB76" s="46">
        <v>11.1</v>
      </c>
      <c r="AC76" s="46">
        <v>10.1</v>
      </c>
      <c r="AD76" s="46">
        <v>10.9</v>
      </c>
      <c r="AE76" s="46">
        <v>10.8</v>
      </c>
      <c r="AF76" s="46">
        <v>9.9</v>
      </c>
      <c r="AG76" s="46">
        <v>11.2</v>
      </c>
      <c r="AH76" s="46">
        <v>10.199999999999999</v>
      </c>
      <c r="AI76" s="46">
        <v>10.199999999999999</v>
      </c>
      <c r="AJ76" s="46">
        <v>366.79999999999995</v>
      </c>
    </row>
    <row r="77" spans="1:36" x14ac:dyDescent="0.3">
      <c r="A77" t="s">
        <v>253</v>
      </c>
      <c r="B77" s="46">
        <v>10</v>
      </c>
      <c r="C77" s="46">
        <v>9.6999999999999993</v>
      </c>
      <c r="D77" s="46">
        <v>9.6</v>
      </c>
      <c r="E77" s="46">
        <v>9.6</v>
      </c>
      <c r="F77" s="46">
        <v>9.8000000000000007</v>
      </c>
      <c r="G77" s="46">
        <v>10.4</v>
      </c>
      <c r="H77" s="46">
        <v>10.8</v>
      </c>
      <c r="I77" s="46">
        <v>9.8000000000000007</v>
      </c>
      <c r="J77" s="46">
        <v>10</v>
      </c>
      <c r="K77" s="46">
        <v>9.6</v>
      </c>
      <c r="L77" s="46">
        <v>10.6</v>
      </c>
      <c r="M77" s="46">
        <v>9.6</v>
      </c>
      <c r="N77" s="46">
        <v>9.1999999999999993</v>
      </c>
      <c r="O77" s="46">
        <v>11.1</v>
      </c>
      <c r="P77" s="46">
        <v>10.8</v>
      </c>
      <c r="Q77" s="46">
        <v>10.8</v>
      </c>
      <c r="R77" s="46">
        <v>10.9</v>
      </c>
      <c r="S77" s="46">
        <v>10.8</v>
      </c>
      <c r="T77" s="46">
        <v>9.8000000000000007</v>
      </c>
      <c r="U77" s="46">
        <v>10.4</v>
      </c>
      <c r="V77" s="46">
        <v>10.3</v>
      </c>
      <c r="W77" s="46">
        <v>11</v>
      </c>
      <c r="X77" s="46">
        <v>9.4</v>
      </c>
      <c r="Y77" s="46">
        <v>9.4</v>
      </c>
      <c r="Z77" s="46">
        <v>10.5</v>
      </c>
      <c r="AA77" s="46">
        <v>11.1</v>
      </c>
      <c r="AB77" s="46">
        <v>10.199999999999999</v>
      </c>
      <c r="AC77" s="46">
        <v>9.4</v>
      </c>
      <c r="AD77" s="46">
        <v>9.9</v>
      </c>
      <c r="AE77" s="46">
        <v>9.3000000000000007</v>
      </c>
      <c r="AF77" s="46">
        <v>9.1</v>
      </c>
      <c r="AG77" s="46">
        <v>9.5</v>
      </c>
      <c r="AH77" s="46">
        <v>9.3000000000000007</v>
      </c>
      <c r="AI77" s="46">
        <v>9.4</v>
      </c>
      <c r="AJ77" s="46">
        <v>341.1</v>
      </c>
    </row>
    <row r="78" spans="1:36" x14ac:dyDescent="0.3">
      <c r="A78" t="s">
        <v>254</v>
      </c>
      <c r="B78" s="46">
        <v>7.1999999999999993</v>
      </c>
      <c r="C78" s="46">
        <v>7.3000000000000007</v>
      </c>
      <c r="D78" s="46">
        <v>7.1</v>
      </c>
      <c r="E78" s="46">
        <v>7</v>
      </c>
      <c r="F78" s="46">
        <v>7.8000000000000007</v>
      </c>
      <c r="G78" s="46">
        <v>7.6</v>
      </c>
      <c r="H78" s="46">
        <v>8.5</v>
      </c>
      <c r="I78" s="46">
        <v>6.6</v>
      </c>
      <c r="J78" s="46">
        <v>6.6999999999999993</v>
      </c>
      <c r="K78" s="46">
        <v>6.6999999999999993</v>
      </c>
      <c r="L78" s="46">
        <v>7.6</v>
      </c>
      <c r="M78" s="46">
        <v>7</v>
      </c>
      <c r="N78" s="46">
        <v>7.1999999999999993</v>
      </c>
      <c r="O78" s="46">
        <v>8.1999999999999993</v>
      </c>
      <c r="P78" s="46">
        <v>9</v>
      </c>
      <c r="Q78" s="46">
        <v>7.6</v>
      </c>
      <c r="R78" s="46">
        <v>8.6999999999999993</v>
      </c>
      <c r="S78" s="46">
        <v>8.1999999999999993</v>
      </c>
      <c r="T78" s="46">
        <v>7.3000000000000007</v>
      </c>
      <c r="U78" s="46">
        <v>7.1</v>
      </c>
      <c r="V78" s="46">
        <v>7.8000000000000007</v>
      </c>
      <c r="W78" s="46">
        <v>9.3000000000000007</v>
      </c>
      <c r="X78" s="46">
        <v>6.6999999999999993</v>
      </c>
      <c r="Y78" s="46">
        <v>6.8000000000000007</v>
      </c>
      <c r="Z78" s="46">
        <v>8.1999999999999993</v>
      </c>
      <c r="AA78" s="46">
        <v>7.9</v>
      </c>
      <c r="AB78" s="46">
        <v>8</v>
      </c>
      <c r="AC78" s="46">
        <v>7.6</v>
      </c>
      <c r="AD78" s="46">
        <v>7.1</v>
      </c>
      <c r="AE78" s="46">
        <v>6.6999999999999993</v>
      </c>
      <c r="AF78" s="46">
        <v>6.1999999999999993</v>
      </c>
      <c r="AG78" s="46">
        <v>7.9</v>
      </c>
      <c r="AH78" s="46">
        <v>6.6</v>
      </c>
      <c r="AI78" s="46">
        <v>6.4</v>
      </c>
      <c r="AJ78" s="46">
        <v>253.6</v>
      </c>
    </row>
    <row r="79" spans="1:36" x14ac:dyDescent="0.3">
      <c r="A79" t="s">
        <v>255</v>
      </c>
      <c r="B79" s="46">
        <v>5.6</v>
      </c>
      <c r="C79" s="46">
        <v>5.4</v>
      </c>
      <c r="D79" s="46">
        <v>5.6999999999999993</v>
      </c>
      <c r="E79" s="46">
        <v>5</v>
      </c>
      <c r="F79" s="46">
        <v>5.9</v>
      </c>
      <c r="G79" s="46">
        <v>5.0999999999999996</v>
      </c>
      <c r="H79" s="46">
        <v>5.5</v>
      </c>
      <c r="I79" s="46">
        <v>5</v>
      </c>
      <c r="J79" s="46">
        <v>5.8000000000000007</v>
      </c>
      <c r="K79" s="46">
        <v>5.4</v>
      </c>
      <c r="L79" s="46">
        <v>5.0999999999999996</v>
      </c>
      <c r="M79" s="46">
        <v>5.3000000000000007</v>
      </c>
      <c r="N79" s="46">
        <v>4.8000000000000007</v>
      </c>
      <c r="O79" s="46">
        <v>5.6999999999999993</v>
      </c>
      <c r="P79" s="46">
        <v>8</v>
      </c>
      <c r="Q79" s="46">
        <v>5.6999999999999993</v>
      </c>
      <c r="R79" s="46">
        <v>6.5</v>
      </c>
      <c r="S79" s="46">
        <v>6.3000000000000007</v>
      </c>
      <c r="T79" s="46">
        <v>5.1999999999999993</v>
      </c>
      <c r="U79" s="46">
        <v>5.5</v>
      </c>
      <c r="V79" s="46">
        <v>5.5</v>
      </c>
      <c r="W79" s="46">
        <v>6</v>
      </c>
      <c r="X79" s="46">
        <v>5.0999999999999996</v>
      </c>
      <c r="Y79" s="46">
        <v>5.6</v>
      </c>
      <c r="Z79" s="46">
        <v>7.1</v>
      </c>
      <c r="AA79" s="46">
        <v>5.1999999999999993</v>
      </c>
      <c r="AB79" s="46">
        <v>6.4</v>
      </c>
      <c r="AC79" s="46">
        <v>6.8000000000000007</v>
      </c>
      <c r="AD79" s="46">
        <v>5.4</v>
      </c>
      <c r="AE79" s="46">
        <v>5.0999999999999996</v>
      </c>
      <c r="AF79" s="46">
        <v>4.8000000000000007</v>
      </c>
      <c r="AG79" s="46">
        <v>4.8000000000000007</v>
      </c>
      <c r="AH79" s="46">
        <v>5.1999999999999993</v>
      </c>
      <c r="AI79" s="46">
        <v>4.4000000000000004</v>
      </c>
      <c r="AJ79" s="46">
        <v>189.9</v>
      </c>
    </row>
    <row r="80" spans="1:36" x14ac:dyDescent="0.3">
      <c r="A80" t="s">
        <v>256</v>
      </c>
      <c r="B80" s="46">
        <v>5.3000000000000007</v>
      </c>
      <c r="C80" s="46">
        <v>6</v>
      </c>
      <c r="D80" s="46">
        <v>5.4</v>
      </c>
      <c r="E80" s="46">
        <v>5</v>
      </c>
      <c r="F80" s="46">
        <v>7</v>
      </c>
      <c r="G80" s="46">
        <v>5.5</v>
      </c>
      <c r="H80" s="46">
        <v>5.6</v>
      </c>
      <c r="I80" s="46">
        <v>5.4</v>
      </c>
      <c r="J80" s="46">
        <v>5.6999999999999993</v>
      </c>
      <c r="K80" s="46">
        <v>4.9000000000000004</v>
      </c>
      <c r="L80" s="46">
        <v>4.9000000000000004</v>
      </c>
      <c r="M80" s="46">
        <v>5.3000000000000007</v>
      </c>
      <c r="N80" s="46">
        <v>6.3000000000000007</v>
      </c>
      <c r="O80" s="46">
        <v>5.6</v>
      </c>
      <c r="P80" s="46">
        <v>7.5</v>
      </c>
      <c r="Q80" s="46">
        <v>5.5</v>
      </c>
      <c r="R80" s="46">
        <v>6.1999999999999993</v>
      </c>
      <c r="S80" s="46">
        <v>6.1999999999999993</v>
      </c>
      <c r="T80" s="46">
        <v>5.5</v>
      </c>
      <c r="U80" s="46">
        <v>6.1999999999999993</v>
      </c>
      <c r="V80" s="46">
        <v>5.5</v>
      </c>
      <c r="W80" s="46">
        <v>5.8000000000000007</v>
      </c>
      <c r="X80" s="46">
        <v>5.4</v>
      </c>
      <c r="Y80" s="46">
        <v>5.4</v>
      </c>
      <c r="Z80" s="46">
        <v>6.8000000000000007</v>
      </c>
      <c r="AA80" s="46">
        <v>5.4</v>
      </c>
      <c r="AB80" s="46">
        <v>7.1</v>
      </c>
      <c r="AC80" s="46">
        <v>6.4</v>
      </c>
      <c r="AD80" s="46">
        <v>5.6</v>
      </c>
      <c r="AE80" s="46">
        <v>5.6999999999999993</v>
      </c>
      <c r="AF80" s="46">
        <v>5</v>
      </c>
      <c r="AG80" s="46">
        <v>7.1</v>
      </c>
      <c r="AH80" s="46">
        <v>5.4</v>
      </c>
      <c r="AI80" s="46">
        <v>5</v>
      </c>
      <c r="AJ80" s="46">
        <v>196.6</v>
      </c>
    </row>
    <row r="81" spans="1:36" x14ac:dyDescent="0.3">
      <c r="A81" t="s">
        <v>257</v>
      </c>
      <c r="B81" s="46">
        <v>9.6999999999999993</v>
      </c>
      <c r="C81" s="46">
        <v>10.9</v>
      </c>
      <c r="D81" s="46">
        <v>10.4</v>
      </c>
      <c r="E81" s="46">
        <v>10.5</v>
      </c>
      <c r="F81" s="46">
        <v>11</v>
      </c>
      <c r="G81" s="46">
        <v>11.2</v>
      </c>
      <c r="H81" s="46">
        <v>11.1</v>
      </c>
      <c r="I81" s="46">
        <v>10.1</v>
      </c>
      <c r="J81" s="46">
        <v>9.9</v>
      </c>
      <c r="K81" s="46">
        <v>10.3</v>
      </c>
      <c r="L81" s="46">
        <v>10.6</v>
      </c>
      <c r="M81" s="46">
        <v>10.3</v>
      </c>
      <c r="N81" s="46">
        <v>9.9</v>
      </c>
      <c r="O81" s="46">
        <v>10.7</v>
      </c>
      <c r="P81" s="46">
        <v>10.9</v>
      </c>
      <c r="Q81" s="46">
        <v>10.4</v>
      </c>
      <c r="R81" s="46">
        <v>10</v>
      </c>
      <c r="S81" s="46">
        <v>10.8</v>
      </c>
      <c r="T81" s="46">
        <v>10.6</v>
      </c>
      <c r="U81" s="46">
        <v>9.9</v>
      </c>
      <c r="V81" s="46">
        <v>10.3</v>
      </c>
      <c r="W81" s="46">
        <v>10.7</v>
      </c>
      <c r="X81" s="46">
        <v>10</v>
      </c>
      <c r="Y81" s="46">
        <v>10.6</v>
      </c>
      <c r="Z81" s="46">
        <v>11.2</v>
      </c>
      <c r="AA81" s="46">
        <v>10.7</v>
      </c>
      <c r="AB81" s="46">
        <v>10.4</v>
      </c>
      <c r="AC81" s="46">
        <v>9.3000000000000007</v>
      </c>
      <c r="AD81" s="46">
        <v>10</v>
      </c>
      <c r="AE81" s="46">
        <v>10.5</v>
      </c>
      <c r="AF81" s="46">
        <v>9.1</v>
      </c>
      <c r="AG81" s="46">
        <v>11.1</v>
      </c>
      <c r="AH81" s="46">
        <v>9.6</v>
      </c>
      <c r="AI81" s="46">
        <v>10.1</v>
      </c>
      <c r="AJ81" s="46">
        <v>352.80000000000007</v>
      </c>
    </row>
    <row r="82" spans="1:36" x14ac:dyDescent="0.3">
      <c r="A82" t="s">
        <v>258</v>
      </c>
      <c r="B82" s="46">
        <v>8.8000000000000007</v>
      </c>
      <c r="C82" s="46">
        <v>8.6999999999999993</v>
      </c>
      <c r="D82" s="46">
        <v>8.1</v>
      </c>
      <c r="E82" s="46">
        <v>8.6</v>
      </c>
      <c r="F82" s="46">
        <v>8.6999999999999993</v>
      </c>
      <c r="G82" s="46">
        <v>9.3000000000000007</v>
      </c>
      <c r="H82" s="46">
        <v>10.7</v>
      </c>
      <c r="I82" s="46">
        <v>7.6999999999999993</v>
      </c>
      <c r="J82" s="46">
        <v>8.1</v>
      </c>
      <c r="K82" s="46">
        <v>7.9</v>
      </c>
      <c r="L82" s="46">
        <v>10.199999999999999</v>
      </c>
      <c r="M82" s="46">
        <v>8.1999999999999993</v>
      </c>
      <c r="N82" s="46">
        <v>7.6999999999999993</v>
      </c>
      <c r="O82" s="46">
        <v>10.7</v>
      </c>
      <c r="P82" s="46">
        <v>9.6999999999999993</v>
      </c>
      <c r="Q82" s="46">
        <v>10</v>
      </c>
      <c r="R82" s="46">
        <v>10.1</v>
      </c>
      <c r="S82" s="46">
        <v>9.8000000000000007</v>
      </c>
      <c r="T82" s="46">
        <v>8.8000000000000007</v>
      </c>
      <c r="U82" s="46">
        <v>7.8000000000000007</v>
      </c>
      <c r="V82" s="46">
        <v>9.6999999999999993</v>
      </c>
      <c r="W82" s="46">
        <v>10.8</v>
      </c>
      <c r="X82" s="46">
        <v>7.6</v>
      </c>
      <c r="Y82" s="46">
        <v>8.1999999999999993</v>
      </c>
      <c r="Z82" s="46">
        <v>9.8000000000000007</v>
      </c>
      <c r="AA82" s="46">
        <v>10.199999999999999</v>
      </c>
      <c r="AB82" s="46">
        <v>9.1</v>
      </c>
      <c r="AC82" s="46">
        <v>7.9</v>
      </c>
      <c r="AD82" s="46">
        <v>8.6</v>
      </c>
      <c r="AE82" s="46">
        <v>8.1999999999999993</v>
      </c>
      <c r="AF82" s="46">
        <v>7.4</v>
      </c>
      <c r="AG82" s="46">
        <v>7.9</v>
      </c>
      <c r="AH82" s="46">
        <v>7.5</v>
      </c>
      <c r="AI82" s="46">
        <v>7.4</v>
      </c>
      <c r="AJ82" s="46">
        <v>299.89999999999998</v>
      </c>
    </row>
    <row r="83" spans="1:36" x14ac:dyDescent="0.3">
      <c r="A83" t="s">
        <v>259</v>
      </c>
      <c r="B83" s="46">
        <v>7.1</v>
      </c>
      <c r="C83" s="46">
        <v>7.6999999999999993</v>
      </c>
      <c r="D83" s="46">
        <v>7.3000000000000007</v>
      </c>
      <c r="E83" s="46">
        <v>6.9</v>
      </c>
      <c r="F83" s="46">
        <v>8.4</v>
      </c>
      <c r="G83" s="46">
        <v>8</v>
      </c>
      <c r="H83" s="46">
        <v>10.1</v>
      </c>
      <c r="I83" s="46">
        <v>6.6</v>
      </c>
      <c r="J83" s="46">
        <v>6.6</v>
      </c>
      <c r="K83" s="46">
        <v>6.9</v>
      </c>
      <c r="L83" s="46">
        <v>7.9</v>
      </c>
      <c r="M83" s="46">
        <v>7.1999999999999993</v>
      </c>
      <c r="N83" s="46">
        <v>7.3000000000000007</v>
      </c>
      <c r="O83" s="46">
        <v>9.1</v>
      </c>
      <c r="P83" s="46">
        <v>9.3000000000000007</v>
      </c>
      <c r="Q83" s="46">
        <v>7.6999999999999993</v>
      </c>
      <c r="R83" s="46">
        <v>9.6999999999999993</v>
      </c>
      <c r="S83" s="46">
        <v>8.8000000000000007</v>
      </c>
      <c r="T83" s="46">
        <v>7.3000000000000007</v>
      </c>
      <c r="U83" s="46">
        <v>6.8000000000000007</v>
      </c>
      <c r="V83" s="46">
        <v>8</v>
      </c>
      <c r="W83" s="46">
        <v>10.1</v>
      </c>
      <c r="X83" s="46">
        <v>7</v>
      </c>
      <c r="Y83" s="46">
        <v>7.4</v>
      </c>
      <c r="Z83" s="46">
        <v>8.6</v>
      </c>
      <c r="AA83" s="46">
        <v>8.1999999999999993</v>
      </c>
      <c r="AB83" s="46">
        <v>8.8000000000000007</v>
      </c>
      <c r="AC83" s="46">
        <v>7.9</v>
      </c>
      <c r="AD83" s="46">
        <v>6.8000000000000007</v>
      </c>
      <c r="AE83" s="46">
        <v>7.6999999999999993</v>
      </c>
      <c r="AF83" s="46">
        <v>6.3000000000000007</v>
      </c>
      <c r="AG83" s="46">
        <v>8.1999999999999993</v>
      </c>
      <c r="AH83" s="46">
        <v>7.1999999999999993</v>
      </c>
      <c r="AI83" s="46">
        <v>7.4</v>
      </c>
      <c r="AJ83" s="46">
        <v>266.3</v>
      </c>
    </row>
    <row r="84" spans="1:36" x14ac:dyDescent="0.3">
      <c r="A84" t="s">
        <v>260</v>
      </c>
      <c r="B84" s="46">
        <v>6.6999999999999993</v>
      </c>
      <c r="C84" s="46">
        <v>6.8000000000000007</v>
      </c>
      <c r="D84" s="46">
        <v>6.6</v>
      </c>
      <c r="E84" s="46">
        <v>6.5</v>
      </c>
      <c r="F84" s="46">
        <v>7.5</v>
      </c>
      <c r="G84" s="46">
        <v>6.8000000000000007</v>
      </c>
      <c r="H84" s="46">
        <v>7.5</v>
      </c>
      <c r="I84" s="46">
        <v>6.1999999999999993</v>
      </c>
      <c r="J84" s="46">
        <v>6.1999999999999993</v>
      </c>
      <c r="K84" s="46">
        <v>6.4</v>
      </c>
      <c r="L84" s="46">
        <v>7</v>
      </c>
      <c r="M84" s="46">
        <v>6.6999999999999993</v>
      </c>
      <c r="N84" s="46">
        <v>6.3000000000000007</v>
      </c>
      <c r="O84" s="46">
        <v>7.6</v>
      </c>
      <c r="P84" s="46">
        <v>7.6999999999999993</v>
      </c>
      <c r="Q84" s="46">
        <v>7.5</v>
      </c>
      <c r="R84" s="46">
        <v>7.6999999999999993</v>
      </c>
      <c r="S84" s="46">
        <v>7.1999999999999993</v>
      </c>
      <c r="T84" s="46">
        <v>6.5</v>
      </c>
      <c r="U84" s="46">
        <v>5.6999999999999993</v>
      </c>
      <c r="V84" s="46">
        <v>6.8000000000000007</v>
      </c>
      <c r="W84" s="46">
        <v>7.5</v>
      </c>
      <c r="X84" s="46">
        <v>6.4</v>
      </c>
      <c r="Y84" s="46">
        <v>6.3000000000000007</v>
      </c>
      <c r="Z84" s="46">
        <v>7.6999999999999993</v>
      </c>
      <c r="AA84" s="46">
        <v>7.6</v>
      </c>
      <c r="AB84" s="46">
        <v>7.5</v>
      </c>
      <c r="AC84" s="46">
        <v>7.3000000000000007</v>
      </c>
      <c r="AD84" s="46">
        <v>6.4</v>
      </c>
      <c r="AE84" s="46">
        <v>6.6999999999999993</v>
      </c>
      <c r="AF84" s="46">
        <v>6.3000000000000007</v>
      </c>
      <c r="AG84" s="46">
        <v>6.8000000000000007</v>
      </c>
      <c r="AH84" s="46">
        <v>6.5</v>
      </c>
      <c r="AI84" s="46">
        <v>6.5</v>
      </c>
      <c r="AJ84" s="46">
        <v>233.40000000000006</v>
      </c>
    </row>
    <row r="85" spans="1:36" x14ac:dyDescent="0.3">
      <c r="A85" t="s">
        <v>261</v>
      </c>
      <c r="B85" s="46">
        <v>6.4</v>
      </c>
      <c r="C85" s="46">
        <v>6.9</v>
      </c>
      <c r="D85" s="46">
        <v>6.3000000000000007</v>
      </c>
      <c r="E85" s="46">
        <v>6</v>
      </c>
      <c r="F85" s="46">
        <v>8</v>
      </c>
      <c r="G85" s="46">
        <v>6.5</v>
      </c>
      <c r="H85" s="46">
        <v>6.9</v>
      </c>
      <c r="I85" s="46">
        <v>6.1999999999999993</v>
      </c>
      <c r="J85" s="46">
        <v>6.3000000000000007</v>
      </c>
      <c r="K85" s="46">
        <v>6.1</v>
      </c>
      <c r="L85" s="46">
        <v>6.6</v>
      </c>
      <c r="M85" s="46">
        <v>6.4</v>
      </c>
      <c r="N85" s="46">
        <v>6.9</v>
      </c>
      <c r="O85" s="46">
        <v>6.4</v>
      </c>
      <c r="P85" s="46">
        <v>8</v>
      </c>
      <c r="Q85" s="46">
        <v>6.3000000000000007</v>
      </c>
      <c r="R85" s="46">
        <v>7.6</v>
      </c>
      <c r="S85" s="46">
        <v>7.6</v>
      </c>
      <c r="T85" s="46">
        <v>6.5</v>
      </c>
      <c r="U85" s="46">
        <v>5.1999999999999993</v>
      </c>
      <c r="V85" s="46">
        <v>6.4</v>
      </c>
      <c r="W85" s="46">
        <v>6.6999999999999993</v>
      </c>
      <c r="X85" s="46">
        <v>6.1999999999999993</v>
      </c>
      <c r="Y85" s="46">
        <v>6.8000000000000007</v>
      </c>
      <c r="Z85" s="46">
        <v>7.8000000000000007</v>
      </c>
      <c r="AA85" s="46">
        <v>6.1999999999999993</v>
      </c>
      <c r="AB85" s="46">
        <v>8.1</v>
      </c>
      <c r="AC85" s="46">
        <v>6.6999999999999993</v>
      </c>
      <c r="AD85" s="46">
        <v>6.4</v>
      </c>
      <c r="AE85" s="46">
        <v>7.3000000000000007</v>
      </c>
      <c r="AF85" s="46">
        <v>6.4</v>
      </c>
      <c r="AG85" s="46">
        <v>7.4</v>
      </c>
      <c r="AH85" s="46">
        <v>6.9</v>
      </c>
      <c r="AI85" s="46">
        <v>7.1</v>
      </c>
      <c r="AJ85" s="46">
        <v>229.5</v>
      </c>
    </row>
    <row r="86" spans="1:36" x14ac:dyDescent="0.3">
      <c r="A86" t="s">
        <v>262</v>
      </c>
      <c r="B86" s="46">
        <v>7.6999999999999993</v>
      </c>
      <c r="C86" s="46">
        <v>9.5</v>
      </c>
      <c r="D86" s="46">
        <v>8.6</v>
      </c>
      <c r="E86" s="46">
        <v>8.5</v>
      </c>
      <c r="F86" s="46">
        <v>9.9</v>
      </c>
      <c r="G86" s="46">
        <v>8.6</v>
      </c>
      <c r="H86" s="46">
        <v>9.6999999999999993</v>
      </c>
      <c r="I86" s="46">
        <v>7.8000000000000007</v>
      </c>
      <c r="J86" s="46">
        <v>7.8000000000000007</v>
      </c>
      <c r="K86" s="46">
        <v>8.4</v>
      </c>
      <c r="L86" s="46">
        <v>8.8000000000000007</v>
      </c>
      <c r="M86" s="46">
        <v>8.5</v>
      </c>
      <c r="N86" s="46">
        <v>8.6999999999999993</v>
      </c>
      <c r="O86" s="46">
        <v>9.3000000000000007</v>
      </c>
      <c r="P86" s="46">
        <v>10.199999999999999</v>
      </c>
      <c r="Q86" s="46">
        <v>8.5</v>
      </c>
      <c r="R86" s="46">
        <v>10</v>
      </c>
      <c r="S86" s="46">
        <v>10.199999999999999</v>
      </c>
      <c r="T86" s="46">
        <v>8.9</v>
      </c>
      <c r="U86" s="46">
        <v>7.9</v>
      </c>
      <c r="V86" s="46">
        <v>9.3000000000000007</v>
      </c>
      <c r="W86" s="46">
        <v>9.3000000000000007</v>
      </c>
      <c r="X86" s="46">
        <v>8.4</v>
      </c>
      <c r="Y86" s="46">
        <v>8.9</v>
      </c>
      <c r="Z86" s="46">
        <v>9.8000000000000007</v>
      </c>
      <c r="AA86" s="46">
        <v>8.5</v>
      </c>
      <c r="AB86" s="46">
        <v>10.199999999999999</v>
      </c>
      <c r="AC86" s="46">
        <v>8.4</v>
      </c>
      <c r="AD86" s="46">
        <v>8.1</v>
      </c>
      <c r="AE86" s="46">
        <v>8.6999999999999993</v>
      </c>
      <c r="AF86" s="46">
        <v>7.3000000000000007</v>
      </c>
      <c r="AG86" s="46">
        <v>9.4</v>
      </c>
      <c r="AH86" s="46">
        <v>8.1999999999999993</v>
      </c>
      <c r="AI86" s="46">
        <v>8</v>
      </c>
      <c r="AJ86" s="46">
        <v>300</v>
      </c>
    </row>
    <row r="87" spans="1:36" x14ac:dyDescent="0.3">
      <c r="A87" t="s">
        <v>263</v>
      </c>
      <c r="B87" s="46">
        <v>7.6999999999999993</v>
      </c>
      <c r="C87" s="46">
        <v>8.9</v>
      </c>
      <c r="D87" s="46">
        <v>8.6999999999999993</v>
      </c>
      <c r="E87" s="46">
        <v>8.6</v>
      </c>
      <c r="F87" s="46">
        <v>9.1</v>
      </c>
      <c r="G87" s="46">
        <v>8.8000000000000007</v>
      </c>
      <c r="H87" s="46">
        <v>9.4</v>
      </c>
      <c r="I87" s="46">
        <v>8.1</v>
      </c>
      <c r="J87" s="46">
        <v>7.5</v>
      </c>
      <c r="K87" s="46">
        <v>8.5</v>
      </c>
      <c r="L87" s="46">
        <v>8.5</v>
      </c>
      <c r="M87" s="46">
        <v>8.6999999999999993</v>
      </c>
      <c r="N87" s="46">
        <v>8.9</v>
      </c>
      <c r="O87" s="46">
        <v>9</v>
      </c>
      <c r="P87" s="46">
        <v>9.8000000000000007</v>
      </c>
      <c r="Q87" s="46">
        <v>8.4</v>
      </c>
      <c r="R87" s="46">
        <v>9</v>
      </c>
      <c r="S87" s="46">
        <v>9.5</v>
      </c>
      <c r="T87" s="46">
        <v>8.6999999999999993</v>
      </c>
      <c r="U87" s="46">
        <v>7.5</v>
      </c>
      <c r="V87" s="46">
        <v>8.8000000000000007</v>
      </c>
      <c r="W87" s="46">
        <v>9</v>
      </c>
      <c r="X87" s="46">
        <v>8.8000000000000007</v>
      </c>
      <c r="Y87" s="46">
        <v>8.5</v>
      </c>
      <c r="Z87" s="46">
        <v>9.1999999999999993</v>
      </c>
      <c r="AA87" s="46">
        <v>8.5</v>
      </c>
      <c r="AB87" s="46">
        <v>9.1999999999999993</v>
      </c>
      <c r="AC87" s="46">
        <v>8.6999999999999993</v>
      </c>
      <c r="AD87" s="46">
        <v>8.4</v>
      </c>
      <c r="AE87" s="46">
        <v>8.8000000000000007</v>
      </c>
      <c r="AF87" s="46">
        <v>8.1999999999999993</v>
      </c>
      <c r="AG87" s="46">
        <v>8.8000000000000007</v>
      </c>
      <c r="AH87" s="46">
        <v>8.6999999999999993</v>
      </c>
      <c r="AI87" s="46">
        <v>8.6999999999999993</v>
      </c>
      <c r="AJ87" s="46">
        <v>295.59999999999997</v>
      </c>
    </row>
    <row r="88" spans="1:36" x14ac:dyDescent="0.3">
      <c r="A88" t="s">
        <v>264</v>
      </c>
      <c r="B88" s="46">
        <v>12</v>
      </c>
      <c r="C88" s="46">
        <v>11.9</v>
      </c>
      <c r="D88" s="46">
        <v>11.4</v>
      </c>
      <c r="E88" s="46">
        <v>11.1</v>
      </c>
      <c r="F88" s="46">
        <v>10.9</v>
      </c>
      <c r="G88" s="46">
        <v>12.3</v>
      </c>
      <c r="H88" s="46">
        <v>13</v>
      </c>
      <c r="I88" s="46">
        <v>12.4</v>
      </c>
      <c r="J88" s="46">
        <v>12.3</v>
      </c>
      <c r="K88" s="46">
        <v>12.6</v>
      </c>
      <c r="L88" s="46">
        <v>12.4</v>
      </c>
      <c r="M88" s="46">
        <v>11.7</v>
      </c>
      <c r="N88" s="46">
        <v>10</v>
      </c>
      <c r="O88" s="46">
        <v>12.8</v>
      </c>
      <c r="P88" s="46">
        <v>11.1</v>
      </c>
      <c r="Q88" s="46">
        <v>11.8</v>
      </c>
      <c r="R88" s="46">
        <v>11.2</v>
      </c>
      <c r="S88" s="46">
        <v>11.7</v>
      </c>
      <c r="T88" s="46">
        <v>12.1</v>
      </c>
      <c r="U88" s="46">
        <v>12.3</v>
      </c>
      <c r="V88" s="46">
        <v>11.9</v>
      </c>
      <c r="W88" s="46">
        <v>12.3</v>
      </c>
      <c r="X88" s="46">
        <v>11</v>
      </c>
      <c r="Y88" s="46">
        <v>11.3</v>
      </c>
      <c r="Z88" s="46">
        <v>11.5</v>
      </c>
      <c r="AA88" s="46">
        <v>12</v>
      </c>
      <c r="AB88" s="46">
        <v>10.5</v>
      </c>
      <c r="AC88" s="46">
        <v>10.199999999999999</v>
      </c>
      <c r="AD88" s="46">
        <v>12.4</v>
      </c>
      <c r="AE88" s="46">
        <v>10.5</v>
      </c>
      <c r="AF88" s="46">
        <v>11.3</v>
      </c>
      <c r="AG88" s="46">
        <v>10.4</v>
      </c>
      <c r="AH88" s="46">
        <v>11.1</v>
      </c>
      <c r="AI88" s="46">
        <v>11.4</v>
      </c>
      <c r="AJ88" s="46">
        <v>394.79999999999995</v>
      </c>
    </row>
    <row r="89" spans="1:36" x14ac:dyDescent="0.3">
      <c r="A89" t="s">
        <v>265</v>
      </c>
      <c r="B89" s="46">
        <v>11.5</v>
      </c>
      <c r="C89" s="46">
        <v>11.1</v>
      </c>
      <c r="D89" s="46">
        <v>11.6</v>
      </c>
      <c r="E89" s="46">
        <v>11.6</v>
      </c>
      <c r="F89" s="46">
        <v>10.6</v>
      </c>
      <c r="G89" s="46">
        <v>12.5</v>
      </c>
      <c r="H89" s="46">
        <v>11.9</v>
      </c>
      <c r="I89" s="46">
        <v>11.5</v>
      </c>
      <c r="J89" s="46">
        <v>11.4</v>
      </c>
      <c r="K89" s="46">
        <v>11.3</v>
      </c>
      <c r="L89" s="46">
        <v>11.8</v>
      </c>
      <c r="M89" s="46">
        <v>11.6</v>
      </c>
      <c r="N89" s="46">
        <v>10.4</v>
      </c>
      <c r="O89" s="46">
        <v>11.8</v>
      </c>
      <c r="P89" s="46">
        <v>10.8</v>
      </c>
      <c r="Q89" s="46">
        <v>12</v>
      </c>
      <c r="R89" s="46">
        <v>10.9</v>
      </c>
      <c r="S89" s="46">
        <v>11.2</v>
      </c>
      <c r="T89" s="46">
        <v>11.1</v>
      </c>
      <c r="U89" s="46">
        <v>12.4</v>
      </c>
      <c r="V89" s="46">
        <v>11.2</v>
      </c>
      <c r="W89" s="46">
        <v>11.8</v>
      </c>
      <c r="X89" s="46">
        <v>10.9</v>
      </c>
      <c r="Y89" s="46">
        <v>11.2</v>
      </c>
      <c r="Z89" s="46">
        <v>11</v>
      </c>
      <c r="AA89" s="46">
        <v>12.2</v>
      </c>
      <c r="AB89" s="46">
        <v>10.7</v>
      </c>
      <c r="AC89" s="46">
        <v>10.3</v>
      </c>
      <c r="AD89" s="46">
        <v>11.7</v>
      </c>
      <c r="AE89" s="46">
        <v>10.7</v>
      </c>
      <c r="AF89" s="46">
        <v>11.1</v>
      </c>
      <c r="AG89" s="46">
        <v>10.8</v>
      </c>
      <c r="AH89" s="46">
        <v>10.9</v>
      </c>
      <c r="AI89" s="46">
        <v>11</v>
      </c>
      <c r="AJ89" s="46">
        <v>384.5</v>
      </c>
    </row>
    <row r="90" spans="1:36" x14ac:dyDescent="0.3">
      <c r="A90" t="s">
        <v>266</v>
      </c>
      <c r="B90" s="46">
        <v>10.6</v>
      </c>
      <c r="C90" s="46">
        <v>10.5</v>
      </c>
      <c r="D90" s="46">
        <v>10.8</v>
      </c>
      <c r="E90" s="46">
        <v>10.7</v>
      </c>
      <c r="F90" s="46">
        <v>9.9</v>
      </c>
      <c r="G90" s="46">
        <v>11.6</v>
      </c>
      <c r="H90" s="46">
        <v>11.5</v>
      </c>
      <c r="I90" s="46">
        <v>10.6</v>
      </c>
      <c r="J90" s="46">
        <v>11.3</v>
      </c>
      <c r="K90" s="46">
        <v>11.1</v>
      </c>
      <c r="L90" s="46">
        <v>11.6</v>
      </c>
      <c r="M90" s="46">
        <v>11.1</v>
      </c>
      <c r="N90" s="46">
        <v>9.1999999999999993</v>
      </c>
      <c r="O90" s="46">
        <v>11.5</v>
      </c>
      <c r="P90" s="46">
        <v>10.7</v>
      </c>
      <c r="Q90" s="46">
        <v>11.5</v>
      </c>
      <c r="R90" s="46">
        <v>10.8</v>
      </c>
      <c r="S90" s="46">
        <v>11</v>
      </c>
      <c r="T90" s="46">
        <v>10.4</v>
      </c>
      <c r="U90" s="46">
        <v>11.1</v>
      </c>
      <c r="V90" s="46">
        <v>10.6</v>
      </c>
      <c r="W90" s="46">
        <v>11.7</v>
      </c>
      <c r="X90" s="46">
        <v>10.4</v>
      </c>
      <c r="Y90" s="46">
        <v>10.6</v>
      </c>
      <c r="Z90" s="46">
        <v>10.8</v>
      </c>
      <c r="AA90" s="46">
        <v>11.1</v>
      </c>
      <c r="AB90" s="46">
        <v>9.9</v>
      </c>
      <c r="AC90" s="46">
        <v>9.6999999999999993</v>
      </c>
      <c r="AD90" s="46">
        <v>11.9</v>
      </c>
      <c r="AE90" s="46">
        <v>10.6</v>
      </c>
      <c r="AF90" s="46">
        <v>10.199999999999999</v>
      </c>
      <c r="AG90" s="46">
        <v>9.6999999999999993</v>
      </c>
      <c r="AH90" s="46">
        <v>10.4</v>
      </c>
      <c r="AI90" s="46">
        <v>11.1</v>
      </c>
      <c r="AJ90" s="46">
        <v>366.19999999999993</v>
      </c>
    </row>
    <row r="91" spans="1:36" x14ac:dyDescent="0.3">
      <c r="A91" t="s">
        <v>267</v>
      </c>
      <c r="B91" s="46">
        <v>8.3000000000000007</v>
      </c>
      <c r="C91" s="46">
        <v>9.3000000000000007</v>
      </c>
      <c r="D91" s="46">
        <v>9.3000000000000007</v>
      </c>
      <c r="E91" s="46">
        <v>9.3000000000000007</v>
      </c>
      <c r="F91" s="46">
        <v>9</v>
      </c>
      <c r="G91" s="46">
        <v>9.5</v>
      </c>
      <c r="H91" s="46">
        <v>10.3</v>
      </c>
      <c r="I91" s="46">
        <v>7.8000000000000007</v>
      </c>
      <c r="J91" s="46">
        <v>8.5</v>
      </c>
      <c r="K91" s="46">
        <v>8.4</v>
      </c>
      <c r="L91" s="46">
        <v>9.8000000000000007</v>
      </c>
      <c r="M91" s="46">
        <v>9.4</v>
      </c>
      <c r="N91" s="46">
        <v>8.4</v>
      </c>
      <c r="O91" s="46">
        <v>10.4</v>
      </c>
      <c r="P91" s="46">
        <v>9.6999999999999993</v>
      </c>
      <c r="Q91" s="46">
        <v>9.5</v>
      </c>
      <c r="R91" s="46">
        <v>9.6999999999999993</v>
      </c>
      <c r="S91" s="46">
        <v>9.5</v>
      </c>
      <c r="T91" s="46">
        <v>9.1</v>
      </c>
      <c r="U91" s="46">
        <v>7.6999999999999993</v>
      </c>
      <c r="V91" s="46">
        <v>9.9</v>
      </c>
      <c r="W91" s="46">
        <v>10.3</v>
      </c>
      <c r="X91" s="46">
        <v>9.1</v>
      </c>
      <c r="Y91" s="46">
        <v>9.4</v>
      </c>
      <c r="Z91" s="46">
        <v>10.6</v>
      </c>
      <c r="AA91" s="46">
        <v>9.4</v>
      </c>
      <c r="AB91" s="46">
        <v>9.6</v>
      </c>
      <c r="AC91" s="46">
        <v>8.3000000000000007</v>
      </c>
      <c r="AD91" s="46">
        <v>9.1999999999999993</v>
      </c>
      <c r="AE91" s="46">
        <v>9.6</v>
      </c>
      <c r="AF91" s="46">
        <v>8.1999999999999993</v>
      </c>
      <c r="AG91" s="46">
        <v>9.1</v>
      </c>
      <c r="AH91" s="46">
        <v>8.6999999999999993</v>
      </c>
      <c r="AI91" s="46">
        <v>8.8000000000000007</v>
      </c>
      <c r="AJ91" s="46">
        <v>313.10000000000002</v>
      </c>
    </row>
    <row r="92" spans="1:36" x14ac:dyDescent="0.3">
      <c r="A92" t="s">
        <v>268</v>
      </c>
      <c r="B92" s="46">
        <v>8.9</v>
      </c>
      <c r="C92" s="46">
        <v>8.3000000000000007</v>
      </c>
      <c r="D92" s="46">
        <v>8.3000000000000007</v>
      </c>
      <c r="E92" s="46">
        <v>8.4</v>
      </c>
      <c r="F92" s="46">
        <v>8.4</v>
      </c>
      <c r="G92" s="46">
        <v>9.6</v>
      </c>
      <c r="H92" s="46">
        <v>9.1</v>
      </c>
      <c r="I92" s="46">
        <v>8.3000000000000007</v>
      </c>
      <c r="J92" s="46">
        <v>9.1</v>
      </c>
      <c r="K92" s="46">
        <v>8.1999999999999993</v>
      </c>
      <c r="L92" s="46">
        <v>9.1</v>
      </c>
      <c r="M92" s="46">
        <v>8.5</v>
      </c>
      <c r="N92" s="46">
        <v>8.4</v>
      </c>
      <c r="O92" s="46">
        <v>9.6999999999999993</v>
      </c>
      <c r="P92" s="46">
        <v>9.1</v>
      </c>
      <c r="Q92" s="46">
        <v>9.1</v>
      </c>
      <c r="R92" s="46">
        <v>9.1999999999999993</v>
      </c>
      <c r="S92" s="46">
        <v>9</v>
      </c>
      <c r="T92" s="46">
        <v>8.9</v>
      </c>
      <c r="U92" s="46">
        <v>9.3000000000000007</v>
      </c>
      <c r="V92" s="46">
        <v>9.1999999999999993</v>
      </c>
      <c r="W92" s="46">
        <v>8.8000000000000007</v>
      </c>
      <c r="X92" s="46">
        <v>8.1</v>
      </c>
      <c r="Y92" s="46">
        <v>8.1999999999999993</v>
      </c>
      <c r="Z92" s="46">
        <v>9.3000000000000007</v>
      </c>
      <c r="AA92" s="46">
        <v>9</v>
      </c>
      <c r="AB92" s="46">
        <v>8.6999999999999993</v>
      </c>
      <c r="AC92" s="46">
        <v>9</v>
      </c>
      <c r="AD92" s="46">
        <v>9.1999999999999993</v>
      </c>
      <c r="AE92" s="46">
        <v>8.1999999999999993</v>
      </c>
      <c r="AF92" s="46">
        <v>8.8000000000000007</v>
      </c>
      <c r="AG92" s="46">
        <v>7.8000000000000007</v>
      </c>
      <c r="AH92" s="46">
        <v>8.8000000000000007</v>
      </c>
      <c r="AI92" s="46">
        <v>8.5</v>
      </c>
      <c r="AJ92" s="46">
        <v>298.5</v>
      </c>
    </row>
    <row r="93" spans="1:36" x14ac:dyDescent="0.3">
      <c r="A93" t="s">
        <v>269</v>
      </c>
      <c r="B93" s="46">
        <v>8.9</v>
      </c>
      <c r="C93" s="46">
        <v>9</v>
      </c>
      <c r="D93" s="46">
        <v>9.1</v>
      </c>
      <c r="E93" s="46">
        <v>8.9</v>
      </c>
      <c r="F93" s="46">
        <v>9</v>
      </c>
      <c r="G93" s="46">
        <v>9.6</v>
      </c>
      <c r="H93" s="46">
        <v>9.9</v>
      </c>
      <c r="I93" s="46">
        <v>8.6999999999999993</v>
      </c>
      <c r="J93" s="46">
        <v>9.1</v>
      </c>
      <c r="K93" s="46">
        <v>8.6</v>
      </c>
      <c r="L93" s="46">
        <v>9.6</v>
      </c>
      <c r="M93" s="46">
        <v>9.1</v>
      </c>
      <c r="N93" s="46">
        <v>8.4</v>
      </c>
      <c r="O93" s="46">
        <v>10</v>
      </c>
      <c r="P93" s="46">
        <v>9.5</v>
      </c>
      <c r="Q93" s="46">
        <v>9.6999999999999993</v>
      </c>
      <c r="R93" s="46">
        <v>9.6</v>
      </c>
      <c r="S93" s="46">
        <v>9.8000000000000007</v>
      </c>
      <c r="T93" s="46">
        <v>9.3000000000000007</v>
      </c>
      <c r="U93" s="46">
        <v>9.1999999999999993</v>
      </c>
      <c r="V93" s="46">
        <v>9.6</v>
      </c>
      <c r="W93" s="46">
        <v>9.6999999999999993</v>
      </c>
      <c r="X93" s="46">
        <v>8.5</v>
      </c>
      <c r="Y93" s="46">
        <v>9</v>
      </c>
      <c r="Z93" s="46">
        <v>9.6999999999999993</v>
      </c>
      <c r="AA93" s="46">
        <v>9.6</v>
      </c>
      <c r="AB93" s="46">
        <v>9</v>
      </c>
      <c r="AC93" s="46">
        <v>8.4</v>
      </c>
      <c r="AD93" s="46">
        <v>9.1999999999999993</v>
      </c>
      <c r="AE93" s="46">
        <v>8.9</v>
      </c>
      <c r="AF93" s="46">
        <v>8.4</v>
      </c>
      <c r="AG93" s="46">
        <v>8.6999999999999993</v>
      </c>
      <c r="AH93" s="46">
        <v>8.4</v>
      </c>
      <c r="AI93" s="46">
        <v>8.3000000000000007</v>
      </c>
      <c r="AJ93" s="46">
        <v>310.39999999999986</v>
      </c>
    </row>
    <row r="94" spans="1:36" x14ac:dyDescent="0.3">
      <c r="A94" t="s">
        <v>270</v>
      </c>
      <c r="B94" s="46">
        <v>6.6999999999999993</v>
      </c>
      <c r="C94" s="46">
        <v>7.3000000000000007</v>
      </c>
      <c r="D94" s="46">
        <v>7.3000000000000007</v>
      </c>
      <c r="E94" s="46">
        <v>7.1</v>
      </c>
      <c r="F94" s="46">
        <v>7.1999999999999993</v>
      </c>
      <c r="G94" s="46">
        <v>7.3000000000000007</v>
      </c>
      <c r="H94" s="46">
        <v>7.8000000000000007</v>
      </c>
      <c r="I94" s="46">
        <v>6.6999999999999993</v>
      </c>
      <c r="J94" s="46">
        <v>7</v>
      </c>
      <c r="K94" s="46">
        <v>7</v>
      </c>
      <c r="L94" s="46">
        <v>7.1999999999999993</v>
      </c>
      <c r="M94" s="46">
        <v>7.3000000000000007</v>
      </c>
      <c r="N94" s="46">
        <v>6.5</v>
      </c>
      <c r="O94" s="46">
        <v>8.1</v>
      </c>
      <c r="P94" s="46">
        <v>7.8000000000000007</v>
      </c>
      <c r="Q94" s="46">
        <v>7.1</v>
      </c>
      <c r="R94" s="46">
        <v>7.8000000000000007</v>
      </c>
      <c r="S94" s="46">
        <v>7.5</v>
      </c>
      <c r="T94" s="46">
        <v>7.4</v>
      </c>
      <c r="U94" s="46">
        <v>7.4</v>
      </c>
      <c r="V94" s="46">
        <v>7.5</v>
      </c>
      <c r="W94" s="46">
        <v>8.3000000000000007</v>
      </c>
      <c r="X94" s="46">
        <v>6.8000000000000007</v>
      </c>
      <c r="Y94" s="46">
        <v>7.3000000000000007</v>
      </c>
      <c r="Z94" s="46">
        <v>8.1</v>
      </c>
      <c r="AA94" s="46">
        <v>7.1999999999999993</v>
      </c>
      <c r="AB94" s="46">
        <v>7.1999999999999993</v>
      </c>
      <c r="AC94" s="46">
        <v>7.3000000000000007</v>
      </c>
      <c r="AD94" s="46">
        <v>7.1</v>
      </c>
      <c r="AE94" s="46">
        <v>7</v>
      </c>
      <c r="AF94" s="46">
        <v>7</v>
      </c>
      <c r="AG94" s="46">
        <v>6.4</v>
      </c>
      <c r="AH94" s="46">
        <v>6.9</v>
      </c>
      <c r="AI94" s="46">
        <v>6.6999999999999993</v>
      </c>
      <c r="AJ94" s="46">
        <v>246.3</v>
      </c>
    </row>
    <row r="95" spans="1:36" x14ac:dyDescent="0.3">
      <c r="A95" t="s">
        <v>271</v>
      </c>
      <c r="B95" s="46">
        <v>7.1</v>
      </c>
      <c r="C95" s="46">
        <v>9.9</v>
      </c>
      <c r="D95" s="46">
        <v>9.6</v>
      </c>
      <c r="E95" s="46">
        <v>9.4</v>
      </c>
      <c r="F95" s="46">
        <v>9.8000000000000007</v>
      </c>
      <c r="G95" s="46">
        <v>8.6999999999999993</v>
      </c>
      <c r="H95" s="46">
        <v>7.1999999999999993</v>
      </c>
      <c r="I95" s="46">
        <v>8.1</v>
      </c>
      <c r="J95" s="46">
        <v>7.6999999999999993</v>
      </c>
      <c r="K95" s="46">
        <v>8.8000000000000007</v>
      </c>
      <c r="L95" s="46">
        <v>7.9</v>
      </c>
      <c r="M95" s="46">
        <v>8.8000000000000007</v>
      </c>
      <c r="N95" s="46">
        <v>9.6</v>
      </c>
      <c r="O95" s="46">
        <v>7.5</v>
      </c>
      <c r="P95" s="46">
        <v>9.6</v>
      </c>
      <c r="Q95" s="46">
        <v>7.4</v>
      </c>
      <c r="R95" s="46">
        <v>8.8000000000000007</v>
      </c>
      <c r="S95" s="46">
        <v>8.9</v>
      </c>
      <c r="T95" s="46">
        <v>9.3000000000000007</v>
      </c>
      <c r="U95" s="46">
        <v>7.9</v>
      </c>
      <c r="V95" s="46">
        <v>8.5</v>
      </c>
      <c r="W95" s="46">
        <v>6.5</v>
      </c>
      <c r="X95" s="46">
        <v>9.6</v>
      </c>
      <c r="Y95" s="46">
        <v>9.6</v>
      </c>
      <c r="Z95" s="46">
        <v>10</v>
      </c>
      <c r="AA95" s="46">
        <v>7</v>
      </c>
      <c r="AB95" s="46">
        <v>9.1999999999999993</v>
      </c>
      <c r="AC95" s="46">
        <v>8.6999999999999993</v>
      </c>
      <c r="AD95" s="46">
        <v>8.1</v>
      </c>
      <c r="AE95" s="46">
        <v>10</v>
      </c>
      <c r="AF95" s="46">
        <v>9.3000000000000007</v>
      </c>
      <c r="AG95" s="46">
        <v>9.8000000000000007</v>
      </c>
      <c r="AH95" s="46">
        <v>9.4</v>
      </c>
      <c r="AI95" s="46">
        <v>10.199999999999999</v>
      </c>
      <c r="AJ95" s="46">
        <v>297.89999999999998</v>
      </c>
    </row>
    <row r="96" spans="1:36" x14ac:dyDescent="0.3">
      <c r="A96" t="s">
        <v>272</v>
      </c>
      <c r="B96" s="46">
        <v>6.3000000000000007</v>
      </c>
      <c r="C96" s="46">
        <v>8.8000000000000007</v>
      </c>
      <c r="D96" s="46">
        <v>7.4</v>
      </c>
      <c r="E96" s="46">
        <v>7.5</v>
      </c>
      <c r="F96" s="46">
        <v>8.5</v>
      </c>
      <c r="G96" s="46">
        <v>6.9</v>
      </c>
      <c r="H96" s="46">
        <v>8.1</v>
      </c>
      <c r="I96" s="46">
        <v>6.9</v>
      </c>
      <c r="J96" s="46">
        <v>7</v>
      </c>
      <c r="K96" s="46">
        <v>7.1999999999999993</v>
      </c>
      <c r="L96" s="46">
        <v>7.8000000000000007</v>
      </c>
      <c r="M96" s="46">
        <v>7.1</v>
      </c>
      <c r="N96" s="46">
        <v>7.9</v>
      </c>
      <c r="O96" s="46">
        <v>8.1</v>
      </c>
      <c r="P96" s="46">
        <v>9.4</v>
      </c>
      <c r="Q96" s="46">
        <v>7</v>
      </c>
      <c r="R96" s="46">
        <v>9.1</v>
      </c>
      <c r="S96" s="46">
        <v>8.6999999999999993</v>
      </c>
      <c r="T96" s="46">
        <v>8.1999999999999993</v>
      </c>
      <c r="U96" s="46">
        <v>6.6</v>
      </c>
      <c r="V96" s="46">
        <v>8.1</v>
      </c>
      <c r="W96" s="46">
        <v>7.8000000000000007</v>
      </c>
      <c r="X96" s="46">
        <v>7.9</v>
      </c>
      <c r="Y96" s="46">
        <v>8.3000000000000007</v>
      </c>
      <c r="Z96" s="46">
        <v>8.1999999999999993</v>
      </c>
      <c r="AA96" s="46">
        <v>7</v>
      </c>
      <c r="AB96" s="46">
        <v>9.1</v>
      </c>
      <c r="AC96" s="46">
        <v>7.9</v>
      </c>
      <c r="AD96" s="46">
        <v>6.6</v>
      </c>
      <c r="AE96" s="46">
        <v>8.4</v>
      </c>
      <c r="AF96" s="46">
        <v>7.6</v>
      </c>
      <c r="AG96" s="46">
        <v>8.9</v>
      </c>
      <c r="AH96" s="46">
        <v>7.6999999999999993</v>
      </c>
      <c r="AI96" s="46">
        <v>7.9</v>
      </c>
      <c r="AJ96" s="46">
        <v>265.89999999999998</v>
      </c>
    </row>
    <row r="97" spans="1:36" x14ac:dyDescent="0.3">
      <c r="A97" t="s">
        <v>273</v>
      </c>
      <c r="B97" s="46">
        <v>6.32</v>
      </c>
      <c r="C97" s="46">
        <v>6.88</v>
      </c>
      <c r="D97" s="46">
        <v>6.8000000000000007</v>
      </c>
      <c r="E97" s="46">
        <v>6.4</v>
      </c>
      <c r="F97" s="46">
        <v>7.0400000000000009</v>
      </c>
      <c r="G97" s="46">
        <v>7.0400000000000009</v>
      </c>
      <c r="H97" s="46">
        <v>7.4400000000000013</v>
      </c>
      <c r="I97" s="46">
        <v>6.2400000000000011</v>
      </c>
      <c r="J97" s="46">
        <v>6.32</v>
      </c>
      <c r="K97" s="46">
        <v>6.32</v>
      </c>
      <c r="L97" s="46">
        <v>6.8000000000000007</v>
      </c>
      <c r="M97" s="46">
        <v>6.6400000000000006</v>
      </c>
      <c r="N97" s="46">
        <v>6.08</v>
      </c>
      <c r="O97" s="46">
        <v>6.96</v>
      </c>
      <c r="P97" s="46">
        <v>6.96</v>
      </c>
      <c r="Q97" s="46">
        <v>6.56</v>
      </c>
      <c r="R97" s="46">
        <v>6.88</v>
      </c>
      <c r="S97" s="46">
        <v>7.2</v>
      </c>
      <c r="T97" s="46">
        <v>6.8000000000000007</v>
      </c>
      <c r="U97" s="46">
        <v>6.2400000000000011</v>
      </c>
      <c r="V97" s="46">
        <v>6.8000000000000007</v>
      </c>
      <c r="W97" s="46">
        <v>6.7200000000000006</v>
      </c>
      <c r="X97" s="46">
        <v>6</v>
      </c>
      <c r="Y97" s="46">
        <v>6.56</v>
      </c>
      <c r="Z97" s="46">
        <v>6.96</v>
      </c>
      <c r="AA97" s="46">
        <v>6.7200000000000006</v>
      </c>
      <c r="AB97" s="46">
        <v>6.8000000000000007</v>
      </c>
      <c r="AC97" s="46">
        <v>6.08</v>
      </c>
      <c r="AD97" s="46">
        <v>6.6400000000000006</v>
      </c>
      <c r="AE97" s="46">
        <v>6.8000000000000007</v>
      </c>
      <c r="AF97" s="46">
        <v>5.8400000000000007</v>
      </c>
      <c r="AG97" s="46">
        <v>6.48</v>
      </c>
      <c r="AH97" s="46">
        <v>6.08</v>
      </c>
      <c r="AI97" s="46">
        <v>5.8400000000000007</v>
      </c>
      <c r="AJ97" s="46">
        <v>224.24000000000007</v>
      </c>
    </row>
    <row r="98" spans="1:36" x14ac:dyDescent="0.3">
      <c r="A98" t="s">
        <v>274</v>
      </c>
      <c r="B98" s="46">
        <v>6.32</v>
      </c>
      <c r="C98" s="46">
        <v>6.8000000000000007</v>
      </c>
      <c r="D98" s="46">
        <v>6.96</v>
      </c>
      <c r="E98" s="46">
        <v>6.6400000000000006</v>
      </c>
      <c r="F98" s="46">
        <v>6.48</v>
      </c>
      <c r="G98" s="46">
        <v>7.0400000000000009</v>
      </c>
      <c r="H98" s="46">
        <v>6.96</v>
      </c>
      <c r="I98" s="46">
        <v>6.56</v>
      </c>
      <c r="J98" s="46">
        <v>6.4</v>
      </c>
      <c r="K98" s="46">
        <v>6.56</v>
      </c>
      <c r="L98" s="46">
        <v>6.88</v>
      </c>
      <c r="M98" s="46">
        <v>6.88</v>
      </c>
      <c r="N98" s="46">
        <v>6.32</v>
      </c>
      <c r="O98" s="46">
        <v>7.120000000000001</v>
      </c>
      <c r="P98" s="46">
        <v>6.6400000000000006</v>
      </c>
      <c r="Q98" s="46">
        <v>6.8000000000000007</v>
      </c>
      <c r="R98" s="46">
        <v>6.8000000000000007</v>
      </c>
      <c r="S98" s="46">
        <v>7.120000000000001</v>
      </c>
      <c r="T98" s="46">
        <v>7.0400000000000009</v>
      </c>
      <c r="U98" s="46">
        <v>6.48</v>
      </c>
      <c r="V98" s="46">
        <v>6.96</v>
      </c>
      <c r="W98" s="46">
        <v>6.56</v>
      </c>
      <c r="X98" s="46">
        <v>6.32</v>
      </c>
      <c r="Y98" s="46">
        <v>6.56</v>
      </c>
      <c r="Z98" s="46">
        <v>6.8000000000000007</v>
      </c>
      <c r="AA98" s="46">
        <v>6.8000000000000007</v>
      </c>
      <c r="AB98" s="46">
        <v>6.56</v>
      </c>
      <c r="AC98" s="46">
        <v>6.2400000000000011</v>
      </c>
      <c r="AD98" s="46">
        <v>6.88</v>
      </c>
      <c r="AE98" s="46">
        <v>6.6400000000000006</v>
      </c>
      <c r="AF98" s="46">
        <v>5.9200000000000008</v>
      </c>
      <c r="AG98" s="46">
        <v>6.32</v>
      </c>
      <c r="AH98" s="46">
        <v>6.2400000000000011</v>
      </c>
      <c r="AI98" s="46">
        <v>6.08</v>
      </c>
      <c r="AJ98" s="46">
        <v>225.68</v>
      </c>
    </row>
    <row r="99" spans="1:36" x14ac:dyDescent="0.3">
      <c r="A99" t="s">
        <v>275</v>
      </c>
      <c r="B99" s="46">
        <v>5.120000000000001</v>
      </c>
      <c r="C99" s="46">
        <v>5.76</v>
      </c>
      <c r="D99" s="46">
        <v>5.6000000000000005</v>
      </c>
      <c r="E99" s="46">
        <v>5.6000000000000005</v>
      </c>
      <c r="F99" s="46">
        <v>5.9200000000000008</v>
      </c>
      <c r="G99" s="46">
        <v>5.8400000000000007</v>
      </c>
      <c r="H99" s="46">
        <v>6.08</v>
      </c>
      <c r="I99" s="46">
        <v>5.3599999999999994</v>
      </c>
      <c r="J99" s="46">
        <v>5.3599999999999994</v>
      </c>
      <c r="K99" s="46">
        <v>5.3599999999999994</v>
      </c>
      <c r="L99" s="46">
        <v>5.9200000000000008</v>
      </c>
      <c r="M99" s="46">
        <v>5.5200000000000005</v>
      </c>
      <c r="N99" s="46">
        <v>5.6000000000000005</v>
      </c>
      <c r="O99" s="46">
        <v>6.16</v>
      </c>
      <c r="P99" s="46">
        <v>6.16</v>
      </c>
      <c r="Q99" s="46">
        <v>5.76</v>
      </c>
      <c r="R99" s="46">
        <v>6.16</v>
      </c>
      <c r="S99" s="46">
        <v>6</v>
      </c>
      <c r="T99" s="46">
        <v>5.76</v>
      </c>
      <c r="U99" s="46">
        <v>5.68</v>
      </c>
      <c r="V99" s="46">
        <v>5.9200000000000008</v>
      </c>
      <c r="W99" s="46">
        <v>6.16</v>
      </c>
      <c r="X99" s="46">
        <v>5.5200000000000005</v>
      </c>
      <c r="Y99" s="46">
        <v>5.5200000000000005</v>
      </c>
      <c r="Z99" s="46">
        <v>6.08</v>
      </c>
      <c r="AA99" s="46">
        <v>5.8400000000000007</v>
      </c>
      <c r="AB99" s="46">
        <v>6.2400000000000011</v>
      </c>
      <c r="AC99" s="46">
        <v>5.76</v>
      </c>
      <c r="AD99" s="46">
        <v>5.4400000000000013</v>
      </c>
      <c r="AE99" s="46">
        <v>5.6000000000000005</v>
      </c>
      <c r="AF99" s="46">
        <v>5.3599999999999994</v>
      </c>
      <c r="AG99" s="46">
        <v>5.76</v>
      </c>
      <c r="AH99" s="46">
        <v>5.5200000000000005</v>
      </c>
      <c r="AI99" s="46">
        <v>5.28</v>
      </c>
      <c r="AJ99" s="46">
        <v>194.72000000000003</v>
      </c>
    </row>
    <row r="100" spans="1:36" x14ac:dyDescent="0.3">
      <c r="A100" t="s">
        <v>276</v>
      </c>
      <c r="B100" s="46">
        <v>4.7200000000000006</v>
      </c>
      <c r="C100" s="46">
        <v>5.4400000000000013</v>
      </c>
      <c r="D100" s="46">
        <v>4.88</v>
      </c>
      <c r="E100" s="46">
        <v>4.8000000000000007</v>
      </c>
      <c r="F100" s="46">
        <v>6</v>
      </c>
      <c r="G100" s="46">
        <v>5.0400000000000009</v>
      </c>
      <c r="H100" s="46">
        <v>5.9200000000000008</v>
      </c>
      <c r="I100" s="46">
        <v>4.5599999999999996</v>
      </c>
      <c r="J100" s="46">
        <v>4.7200000000000006</v>
      </c>
      <c r="K100" s="46">
        <v>4.4799999999999995</v>
      </c>
      <c r="L100" s="46">
        <v>5.0400000000000009</v>
      </c>
      <c r="M100" s="46">
        <v>4.7200000000000006</v>
      </c>
      <c r="N100" s="46">
        <v>4.96</v>
      </c>
      <c r="O100" s="46">
        <v>5.5200000000000005</v>
      </c>
      <c r="P100" s="46">
        <v>6.56</v>
      </c>
      <c r="Q100" s="46">
        <v>5.0400000000000009</v>
      </c>
      <c r="R100" s="46">
        <v>6.48</v>
      </c>
      <c r="S100" s="46">
        <v>6.4</v>
      </c>
      <c r="T100" s="46">
        <v>5.2</v>
      </c>
      <c r="U100" s="46">
        <v>4.8000000000000007</v>
      </c>
      <c r="V100" s="46">
        <v>5.3599999999999994</v>
      </c>
      <c r="W100" s="46">
        <v>5.8400000000000007</v>
      </c>
      <c r="X100" s="46">
        <v>4.6400000000000006</v>
      </c>
      <c r="Y100" s="46">
        <v>4.96</v>
      </c>
      <c r="Z100" s="46">
        <v>5.8400000000000007</v>
      </c>
      <c r="AA100" s="46">
        <v>5.0400000000000009</v>
      </c>
      <c r="AB100" s="46">
        <v>6.6400000000000006</v>
      </c>
      <c r="AC100" s="46">
        <v>4.88</v>
      </c>
      <c r="AD100" s="46">
        <v>4.8000000000000007</v>
      </c>
      <c r="AE100" s="46">
        <v>4.8000000000000007</v>
      </c>
      <c r="AF100" s="46">
        <v>4</v>
      </c>
      <c r="AG100" s="46">
        <v>5.68</v>
      </c>
      <c r="AH100" s="46">
        <v>4.4000000000000004</v>
      </c>
      <c r="AI100" s="46">
        <v>4.2400000000000011</v>
      </c>
      <c r="AJ100" s="46">
        <v>176.40000000000006</v>
      </c>
    </row>
    <row r="101" spans="1:36" x14ac:dyDescent="0.3">
      <c r="A101" t="s">
        <v>277</v>
      </c>
      <c r="B101" s="46">
        <v>2.5599999999999996</v>
      </c>
      <c r="C101" s="46">
        <v>4.08</v>
      </c>
      <c r="D101" s="46">
        <v>3.8400000000000007</v>
      </c>
      <c r="E101" s="46">
        <v>3.6799999999999997</v>
      </c>
      <c r="F101" s="46">
        <v>4.4799999999999995</v>
      </c>
      <c r="G101" s="46">
        <v>3.76</v>
      </c>
      <c r="H101" s="46">
        <v>4.2400000000000011</v>
      </c>
      <c r="I101" s="46">
        <v>2.4000000000000004</v>
      </c>
      <c r="J101" s="46">
        <v>2.48</v>
      </c>
      <c r="K101" s="46">
        <v>2.5599999999999996</v>
      </c>
      <c r="L101" s="46">
        <v>3.6</v>
      </c>
      <c r="M101" s="46">
        <v>3.6799999999999997</v>
      </c>
      <c r="N101" s="46">
        <v>3.4400000000000008</v>
      </c>
      <c r="O101" s="46">
        <v>4.08</v>
      </c>
      <c r="P101" s="46">
        <v>4.88</v>
      </c>
      <c r="Q101" s="46">
        <v>3.6</v>
      </c>
      <c r="R101" s="46">
        <v>4.4799999999999995</v>
      </c>
      <c r="S101" s="46">
        <v>4.4799999999999995</v>
      </c>
      <c r="T101" s="46">
        <v>3.9200000000000004</v>
      </c>
      <c r="U101" s="46">
        <v>2.5599999999999996</v>
      </c>
      <c r="V101" s="46">
        <v>4</v>
      </c>
      <c r="W101" s="46">
        <v>4.32</v>
      </c>
      <c r="X101" s="46">
        <v>3.4400000000000008</v>
      </c>
      <c r="Y101" s="46">
        <v>3.76</v>
      </c>
      <c r="Z101" s="46">
        <v>4.7200000000000006</v>
      </c>
      <c r="AA101" s="46">
        <v>3.5200000000000005</v>
      </c>
      <c r="AB101" s="46">
        <v>4.96</v>
      </c>
      <c r="AC101" s="46">
        <v>4.1599999999999993</v>
      </c>
      <c r="AD101" s="46">
        <v>2.88</v>
      </c>
      <c r="AE101" s="46">
        <v>3.5200000000000005</v>
      </c>
      <c r="AF101" s="46">
        <v>2.2400000000000007</v>
      </c>
      <c r="AG101" s="46">
        <v>4.2400000000000011</v>
      </c>
      <c r="AH101" s="46">
        <v>3.28</v>
      </c>
      <c r="AI101" s="46">
        <v>2.6400000000000006</v>
      </c>
      <c r="AJ101" s="46">
        <v>124.47999999999998</v>
      </c>
    </row>
    <row r="102" spans="1:36" x14ac:dyDescent="0.3">
      <c r="A102" t="s">
        <v>278</v>
      </c>
      <c r="B102" s="46">
        <v>0</v>
      </c>
      <c r="C102" s="46">
        <v>1.2000000000000002</v>
      </c>
      <c r="D102" s="46">
        <v>0.8</v>
      </c>
      <c r="E102" s="46">
        <v>0</v>
      </c>
      <c r="F102" s="46">
        <v>1.119999999999999</v>
      </c>
      <c r="G102" s="46">
        <v>0</v>
      </c>
      <c r="H102" s="46">
        <v>0.64000000000000057</v>
      </c>
      <c r="I102" s="46">
        <v>0</v>
      </c>
      <c r="J102" s="46">
        <v>0</v>
      </c>
      <c r="K102" s="46">
        <v>0</v>
      </c>
      <c r="L102" s="46">
        <v>0.3199999999999989</v>
      </c>
      <c r="M102" s="46">
        <v>0.48000000000000115</v>
      </c>
      <c r="N102" s="46">
        <v>0.15999999999999945</v>
      </c>
      <c r="O102" s="46">
        <v>0.64000000000000057</v>
      </c>
      <c r="P102" s="46">
        <v>2.6400000000000006</v>
      </c>
      <c r="Q102" s="46">
        <v>0</v>
      </c>
      <c r="R102" s="46">
        <v>1.119999999999999</v>
      </c>
      <c r="S102" s="46">
        <v>1.2000000000000002</v>
      </c>
      <c r="T102" s="46">
        <v>0.71999999999999886</v>
      </c>
      <c r="U102" s="46">
        <v>0</v>
      </c>
      <c r="V102" s="46">
        <v>0.71999999999999886</v>
      </c>
      <c r="W102" s="46">
        <v>1.0400000000000007</v>
      </c>
      <c r="X102" s="46">
        <v>8.000000000000114E-2</v>
      </c>
      <c r="Y102" s="46">
        <v>0.48000000000000115</v>
      </c>
      <c r="Z102" s="46">
        <v>2.1599999999999997</v>
      </c>
      <c r="AA102" s="46">
        <v>0</v>
      </c>
      <c r="AB102" s="46">
        <v>2.0799999999999996</v>
      </c>
      <c r="AC102" s="46">
        <v>2.4000000000000004</v>
      </c>
      <c r="AD102" s="46">
        <v>0</v>
      </c>
      <c r="AE102" s="46">
        <v>0.88000000000000123</v>
      </c>
      <c r="AF102" s="46">
        <v>0</v>
      </c>
      <c r="AG102" s="46">
        <v>8.000000000000114E-2</v>
      </c>
      <c r="AH102" s="46">
        <v>0.4</v>
      </c>
      <c r="AI102" s="46">
        <v>0</v>
      </c>
      <c r="AJ102" s="46">
        <v>21.360000000000003</v>
      </c>
    </row>
    <row r="103" spans="1:36" x14ac:dyDescent="0.3">
      <c r="A103" t="s">
        <v>279</v>
      </c>
      <c r="B103" s="46">
        <v>0.71999999999999886</v>
      </c>
      <c r="C103" s="46">
        <v>2.9599999999999995</v>
      </c>
      <c r="D103" s="46">
        <v>1.7599999999999996</v>
      </c>
      <c r="E103" s="46">
        <v>0.95999999999999952</v>
      </c>
      <c r="F103" s="46">
        <v>4</v>
      </c>
      <c r="G103" s="46">
        <v>0.95999999999999952</v>
      </c>
      <c r="H103" s="46">
        <v>2</v>
      </c>
      <c r="I103" s="46">
        <v>0.5599999999999995</v>
      </c>
      <c r="J103" s="46">
        <v>0.95999999999999952</v>
      </c>
      <c r="K103" s="46">
        <v>0.8</v>
      </c>
      <c r="L103" s="46">
        <v>0.64000000000000057</v>
      </c>
      <c r="M103" s="46">
        <v>1.2800000000000011</v>
      </c>
      <c r="N103" s="46">
        <v>2.6400000000000006</v>
      </c>
      <c r="O103" s="46">
        <v>1.119999999999999</v>
      </c>
      <c r="P103" s="46">
        <v>3.6799999999999997</v>
      </c>
      <c r="Q103" s="46">
        <v>1.2000000000000002</v>
      </c>
      <c r="R103" s="46">
        <v>2.7200000000000006</v>
      </c>
      <c r="S103" s="46">
        <v>3.2</v>
      </c>
      <c r="T103" s="46">
        <v>1.6799999999999997</v>
      </c>
      <c r="U103" s="46">
        <v>1.2000000000000002</v>
      </c>
      <c r="V103" s="46">
        <v>1.8400000000000007</v>
      </c>
      <c r="W103" s="46">
        <v>1.4400000000000006</v>
      </c>
      <c r="X103" s="46">
        <v>2.3200000000000003</v>
      </c>
      <c r="Y103" s="46">
        <v>2.3200000000000003</v>
      </c>
      <c r="Z103" s="46">
        <v>3.6799999999999997</v>
      </c>
      <c r="AA103" s="46">
        <v>0.71999999999999886</v>
      </c>
      <c r="AB103" s="46">
        <v>3.8400000000000007</v>
      </c>
      <c r="AC103" s="46">
        <v>3.0400000000000009</v>
      </c>
      <c r="AD103" s="46">
        <v>0.71999999999999886</v>
      </c>
      <c r="AE103" s="46">
        <v>2.88</v>
      </c>
      <c r="AF103" s="46">
        <v>1.3599999999999994</v>
      </c>
      <c r="AG103" s="46">
        <v>3.4400000000000008</v>
      </c>
      <c r="AH103" s="46">
        <v>2</v>
      </c>
      <c r="AI103" s="46">
        <v>0.95999999999999952</v>
      </c>
      <c r="AJ103" s="46">
        <v>65.599999999999994</v>
      </c>
    </row>
    <row r="104" spans="1:36" x14ac:dyDescent="0.3">
      <c r="A104" t="s">
        <v>280</v>
      </c>
      <c r="B104" s="46">
        <v>2</v>
      </c>
      <c r="C104" s="46">
        <v>3.0400000000000009</v>
      </c>
      <c r="D104" s="46">
        <v>2.2400000000000007</v>
      </c>
      <c r="E104" s="46">
        <v>2.1599999999999997</v>
      </c>
      <c r="F104" s="46">
        <v>3.6</v>
      </c>
      <c r="G104" s="46">
        <v>2</v>
      </c>
      <c r="H104" s="46">
        <v>2.8000000000000003</v>
      </c>
      <c r="I104" s="46">
        <v>1.5199999999999989</v>
      </c>
      <c r="J104" s="46">
        <v>1.7599999999999996</v>
      </c>
      <c r="K104" s="46">
        <v>1.8400000000000007</v>
      </c>
      <c r="L104" s="46">
        <v>2.4000000000000004</v>
      </c>
      <c r="M104" s="46">
        <v>2.4000000000000004</v>
      </c>
      <c r="N104" s="46">
        <v>2.5599999999999996</v>
      </c>
      <c r="O104" s="46">
        <v>2.7200000000000006</v>
      </c>
      <c r="P104" s="46">
        <v>3.6799999999999997</v>
      </c>
      <c r="Q104" s="46">
        <v>2.2400000000000007</v>
      </c>
      <c r="R104" s="46">
        <v>3.0400000000000009</v>
      </c>
      <c r="S104" s="46">
        <v>2.9599999999999995</v>
      </c>
      <c r="T104" s="46">
        <v>2.2400000000000007</v>
      </c>
      <c r="U104" s="46">
        <v>1.119999999999999</v>
      </c>
      <c r="V104" s="46">
        <v>2.4000000000000004</v>
      </c>
      <c r="W104" s="46">
        <v>3.2</v>
      </c>
      <c r="X104" s="46">
        <v>2.3200000000000003</v>
      </c>
      <c r="Y104" s="46">
        <v>2.3200000000000003</v>
      </c>
      <c r="Z104" s="46">
        <v>3.3599999999999994</v>
      </c>
      <c r="AA104" s="46">
        <v>2.0799999999999996</v>
      </c>
      <c r="AB104" s="46">
        <v>3.8400000000000007</v>
      </c>
      <c r="AC104" s="46">
        <v>3.76</v>
      </c>
      <c r="AD104" s="46">
        <v>2</v>
      </c>
      <c r="AE104" s="46">
        <v>2.9599999999999995</v>
      </c>
      <c r="AF104" s="46">
        <v>2.4000000000000004</v>
      </c>
      <c r="AG104" s="46">
        <v>2.7200000000000006</v>
      </c>
      <c r="AH104" s="46">
        <v>2.8000000000000003</v>
      </c>
      <c r="AI104" s="46">
        <v>2.1599999999999997</v>
      </c>
      <c r="AJ104" s="46">
        <v>86.64</v>
      </c>
    </row>
    <row r="105" spans="1:36" x14ac:dyDescent="0.3">
      <c r="A105" t="s">
        <v>281</v>
      </c>
      <c r="B105" s="46">
        <v>4.5599999999999996</v>
      </c>
      <c r="C105" s="46">
        <v>5.6000000000000005</v>
      </c>
      <c r="D105" s="46">
        <v>5.4400000000000013</v>
      </c>
      <c r="E105" s="46">
        <v>5.28</v>
      </c>
      <c r="F105" s="46">
        <v>5.8400000000000007</v>
      </c>
      <c r="G105" s="46">
        <v>4.88</v>
      </c>
      <c r="H105" s="46">
        <v>4.88</v>
      </c>
      <c r="I105" s="46">
        <v>5.120000000000001</v>
      </c>
      <c r="J105" s="46">
        <v>5.0400000000000009</v>
      </c>
      <c r="K105" s="46">
        <v>5.4400000000000013</v>
      </c>
      <c r="L105" s="46">
        <v>4.6400000000000006</v>
      </c>
      <c r="M105" s="46">
        <v>5.4400000000000013</v>
      </c>
      <c r="N105" s="46">
        <v>5.68</v>
      </c>
      <c r="O105" s="46">
        <v>4.88</v>
      </c>
      <c r="P105" s="46">
        <v>5.68</v>
      </c>
      <c r="Q105" s="46">
        <v>4.7200000000000006</v>
      </c>
      <c r="R105" s="46">
        <v>5.0400000000000009</v>
      </c>
      <c r="S105" s="46">
        <v>5.5200000000000005</v>
      </c>
      <c r="T105" s="46">
        <v>5.2</v>
      </c>
      <c r="U105" s="46">
        <v>5.5200000000000005</v>
      </c>
      <c r="V105" s="46">
        <v>5.0400000000000009</v>
      </c>
      <c r="W105" s="46">
        <v>4.5599999999999996</v>
      </c>
      <c r="X105" s="46">
        <v>5.6000000000000005</v>
      </c>
      <c r="Y105" s="46">
        <v>5.5200000000000005</v>
      </c>
      <c r="Z105" s="46">
        <v>5.5200000000000005</v>
      </c>
      <c r="AA105" s="46">
        <v>4.8000000000000007</v>
      </c>
      <c r="AB105" s="46">
        <v>5.9200000000000008</v>
      </c>
      <c r="AC105" s="46">
        <v>5.68</v>
      </c>
      <c r="AD105" s="46">
        <v>5.2</v>
      </c>
      <c r="AE105" s="46">
        <v>5.6000000000000005</v>
      </c>
      <c r="AF105" s="46">
        <v>5.8400000000000007</v>
      </c>
      <c r="AG105" s="46">
        <v>5.6000000000000005</v>
      </c>
      <c r="AH105" s="46">
        <v>5.68</v>
      </c>
      <c r="AI105" s="46">
        <v>5.68</v>
      </c>
      <c r="AJ105" s="46">
        <v>180.64000000000001</v>
      </c>
    </row>
    <row r="106" spans="1:36" x14ac:dyDescent="0.3">
      <c r="A106" t="s">
        <v>282</v>
      </c>
      <c r="B106" s="46">
        <v>5.5200000000000005</v>
      </c>
      <c r="C106" s="46">
        <v>5.76</v>
      </c>
      <c r="D106" s="46">
        <v>5.4400000000000013</v>
      </c>
      <c r="E106" s="46">
        <v>5.0400000000000009</v>
      </c>
      <c r="F106" s="46">
        <v>5.8400000000000007</v>
      </c>
      <c r="G106" s="46">
        <v>5.68</v>
      </c>
      <c r="H106" s="46">
        <v>6</v>
      </c>
      <c r="I106" s="46">
        <v>5.6000000000000005</v>
      </c>
      <c r="J106" s="46">
        <v>6.48</v>
      </c>
      <c r="K106" s="46">
        <v>5.3599999999999994</v>
      </c>
      <c r="L106" s="46">
        <v>5.5200000000000005</v>
      </c>
      <c r="M106" s="46">
        <v>5.3599999999999994</v>
      </c>
      <c r="N106" s="46">
        <v>5.0400000000000009</v>
      </c>
      <c r="O106" s="46">
        <v>6</v>
      </c>
      <c r="P106" s="46">
        <v>5.8400000000000007</v>
      </c>
      <c r="Q106" s="46">
        <v>6.08</v>
      </c>
      <c r="R106" s="46">
        <v>5.76</v>
      </c>
      <c r="S106" s="46">
        <v>6.08</v>
      </c>
      <c r="T106" s="46">
        <v>5.120000000000001</v>
      </c>
      <c r="U106" s="46">
        <v>6.48</v>
      </c>
      <c r="V106" s="46">
        <v>5.5200000000000005</v>
      </c>
      <c r="W106" s="46">
        <v>5.68</v>
      </c>
      <c r="X106" s="46">
        <v>5.2</v>
      </c>
      <c r="Y106" s="46">
        <v>5.0400000000000009</v>
      </c>
      <c r="Z106" s="46">
        <v>5.76</v>
      </c>
      <c r="AA106" s="46">
        <v>5.8400000000000007</v>
      </c>
      <c r="AB106" s="46">
        <v>5.8400000000000007</v>
      </c>
      <c r="AC106" s="46">
        <v>5.120000000000001</v>
      </c>
      <c r="AD106" s="46">
        <v>5.68</v>
      </c>
      <c r="AE106" s="46">
        <v>5.28</v>
      </c>
      <c r="AF106" s="46">
        <v>5.2</v>
      </c>
      <c r="AG106" s="46">
        <v>5.4400000000000013</v>
      </c>
      <c r="AH106" s="46">
        <v>5.120000000000001</v>
      </c>
      <c r="AI106" s="46">
        <v>4.88</v>
      </c>
      <c r="AJ106" s="46">
        <v>189.6</v>
      </c>
    </row>
    <row r="107" spans="1:36" x14ac:dyDescent="0.3">
      <c r="A107" t="s">
        <v>283</v>
      </c>
      <c r="B107" s="46">
        <v>3.8400000000000007</v>
      </c>
      <c r="C107" s="46">
        <v>4</v>
      </c>
      <c r="D107" s="46">
        <v>3.9200000000000004</v>
      </c>
      <c r="E107" s="46">
        <v>3.8400000000000007</v>
      </c>
      <c r="F107" s="46">
        <v>4.5599999999999996</v>
      </c>
      <c r="G107" s="46">
        <v>4.4000000000000004</v>
      </c>
      <c r="H107" s="46">
        <v>4.2400000000000011</v>
      </c>
      <c r="I107" s="46">
        <v>3.9200000000000004</v>
      </c>
      <c r="J107" s="46">
        <v>3.8400000000000007</v>
      </c>
      <c r="K107" s="46">
        <v>3.9200000000000004</v>
      </c>
      <c r="L107" s="46">
        <v>4.1599999999999993</v>
      </c>
      <c r="M107" s="46">
        <v>4</v>
      </c>
      <c r="N107" s="46">
        <v>4.2400000000000011</v>
      </c>
      <c r="O107" s="46">
        <v>4.5599999999999996</v>
      </c>
      <c r="P107" s="46">
        <v>4.32</v>
      </c>
      <c r="Q107" s="46">
        <v>4.6400000000000006</v>
      </c>
      <c r="R107" s="46">
        <v>4</v>
      </c>
      <c r="S107" s="46">
        <v>4</v>
      </c>
      <c r="T107" s="46">
        <v>3.9200000000000004</v>
      </c>
      <c r="U107" s="46">
        <v>4.32</v>
      </c>
      <c r="V107" s="46">
        <v>4.08</v>
      </c>
      <c r="W107" s="46">
        <v>4.32</v>
      </c>
      <c r="X107" s="46">
        <v>3.9200000000000004</v>
      </c>
      <c r="Y107" s="46">
        <v>3.8400000000000007</v>
      </c>
      <c r="Z107" s="46">
        <v>4.1599999999999993</v>
      </c>
      <c r="AA107" s="46">
        <v>4.5599999999999996</v>
      </c>
      <c r="AB107" s="46">
        <v>4.7200000000000006</v>
      </c>
      <c r="AC107" s="46">
        <v>4.5599999999999996</v>
      </c>
      <c r="AD107" s="46">
        <v>4.1599999999999993</v>
      </c>
      <c r="AE107" s="46">
        <v>4</v>
      </c>
      <c r="AF107" s="46">
        <v>3.5200000000000005</v>
      </c>
      <c r="AG107" s="46">
        <v>4.8000000000000007</v>
      </c>
      <c r="AH107" s="46">
        <v>4</v>
      </c>
      <c r="AI107" s="46">
        <v>3.9200000000000004</v>
      </c>
      <c r="AJ107" s="46">
        <v>141.20000000000002</v>
      </c>
    </row>
    <row r="108" spans="1:36" x14ac:dyDescent="0.3">
      <c r="A108" t="s">
        <v>284</v>
      </c>
      <c r="B108" s="46">
        <v>1.119999999999999</v>
      </c>
      <c r="C108" s="46">
        <v>3.2</v>
      </c>
      <c r="D108" s="46">
        <v>1.9200000000000004</v>
      </c>
      <c r="E108" s="46">
        <v>1.5199999999999989</v>
      </c>
      <c r="F108" s="46">
        <v>4.4000000000000004</v>
      </c>
      <c r="G108" s="46">
        <v>2</v>
      </c>
      <c r="H108" s="46">
        <v>3.3599999999999994</v>
      </c>
      <c r="I108" s="46">
        <v>1.119999999999999</v>
      </c>
      <c r="J108" s="46">
        <v>1.119999999999999</v>
      </c>
      <c r="K108" s="46">
        <v>1.2000000000000002</v>
      </c>
      <c r="L108" s="46">
        <v>1.6</v>
      </c>
      <c r="M108" s="46">
        <v>1.8400000000000007</v>
      </c>
      <c r="N108" s="46">
        <v>2.5599999999999996</v>
      </c>
      <c r="O108" s="46">
        <v>2.6400000000000006</v>
      </c>
      <c r="P108" s="46">
        <v>4.4799999999999995</v>
      </c>
      <c r="Q108" s="46">
        <v>1.9200000000000004</v>
      </c>
      <c r="R108" s="46">
        <v>4</v>
      </c>
      <c r="S108" s="46">
        <v>4.2400000000000011</v>
      </c>
      <c r="T108" s="46">
        <v>2</v>
      </c>
      <c r="U108" s="46">
        <v>1.8400000000000007</v>
      </c>
      <c r="V108" s="46">
        <v>2.7200000000000006</v>
      </c>
      <c r="W108" s="46">
        <v>2.88</v>
      </c>
      <c r="X108" s="46">
        <v>1.7599999999999996</v>
      </c>
      <c r="Y108" s="46">
        <v>1.9200000000000004</v>
      </c>
      <c r="Z108" s="46">
        <v>3.76</v>
      </c>
      <c r="AA108" s="46">
        <v>1.9200000000000004</v>
      </c>
      <c r="AB108" s="46">
        <v>4.8000000000000007</v>
      </c>
      <c r="AC108" s="46">
        <v>3.0400000000000009</v>
      </c>
      <c r="AD108" s="46">
        <v>1.4400000000000006</v>
      </c>
      <c r="AE108" s="46">
        <v>2</v>
      </c>
      <c r="AF108" s="46">
        <v>1.2000000000000002</v>
      </c>
      <c r="AG108" s="46">
        <v>4.08</v>
      </c>
      <c r="AH108" s="46">
        <v>1.5199999999999989</v>
      </c>
      <c r="AI108" s="46">
        <v>1.2800000000000011</v>
      </c>
      <c r="AJ108" s="46">
        <v>82.4</v>
      </c>
    </row>
    <row r="109" spans="1:36" x14ac:dyDescent="0.3">
      <c r="A109" t="s">
        <v>285</v>
      </c>
      <c r="B109" s="46">
        <v>0</v>
      </c>
      <c r="C109" s="46">
        <v>2.4000000000000004</v>
      </c>
      <c r="D109" s="46">
        <v>1.5199999999999989</v>
      </c>
      <c r="E109" s="46">
        <v>0.71999999999999886</v>
      </c>
      <c r="F109" s="46">
        <v>3.6</v>
      </c>
      <c r="G109" s="46">
        <v>0.88000000000000123</v>
      </c>
      <c r="H109" s="46">
        <v>2.2400000000000007</v>
      </c>
      <c r="I109" s="46">
        <v>0</v>
      </c>
      <c r="J109" s="46">
        <v>0</v>
      </c>
      <c r="K109" s="46">
        <v>0.4</v>
      </c>
      <c r="L109" s="46">
        <v>0.64000000000000057</v>
      </c>
      <c r="M109" s="46">
        <v>1.2800000000000011</v>
      </c>
      <c r="N109" s="46">
        <v>1.8400000000000007</v>
      </c>
      <c r="O109" s="46">
        <v>1.6</v>
      </c>
      <c r="P109" s="46">
        <v>4</v>
      </c>
      <c r="Q109" s="46">
        <v>0.48000000000000115</v>
      </c>
      <c r="R109" s="46">
        <v>2.9599999999999995</v>
      </c>
      <c r="S109" s="46">
        <v>3.1200000000000006</v>
      </c>
      <c r="T109" s="46">
        <v>1.2800000000000011</v>
      </c>
      <c r="U109" s="46">
        <v>8.000000000000114E-2</v>
      </c>
      <c r="V109" s="46">
        <v>1.5199999999999989</v>
      </c>
      <c r="W109" s="46">
        <v>1.6</v>
      </c>
      <c r="X109" s="46">
        <v>1.2800000000000011</v>
      </c>
      <c r="Y109" s="46">
        <v>1.119999999999999</v>
      </c>
      <c r="Z109" s="46">
        <v>2.9599999999999995</v>
      </c>
      <c r="AA109" s="46">
        <v>0.48000000000000115</v>
      </c>
      <c r="AB109" s="46">
        <v>4</v>
      </c>
      <c r="AC109" s="46">
        <v>2.7200000000000006</v>
      </c>
      <c r="AD109" s="46">
        <v>0.3199999999999989</v>
      </c>
      <c r="AE109" s="46">
        <v>1.3599999999999994</v>
      </c>
      <c r="AF109" s="46">
        <v>0.64000000000000057</v>
      </c>
      <c r="AG109" s="46">
        <v>3.3599999999999994</v>
      </c>
      <c r="AH109" s="46">
        <v>1.5199999999999989</v>
      </c>
      <c r="AI109" s="46">
        <v>0.95999999999999952</v>
      </c>
      <c r="AJ109" s="46">
        <v>52.88000000000001</v>
      </c>
    </row>
    <row r="110" spans="1:36" x14ac:dyDescent="0.3">
      <c r="A110" t="s">
        <v>286</v>
      </c>
      <c r="B110" s="46">
        <v>4.1599999999999993</v>
      </c>
      <c r="C110" s="46">
        <v>6.56</v>
      </c>
      <c r="D110" s="46">
        <v>5.5200000000000005</v>
      </c>
      <c r="E110" s="46">
        <v>5.120000000000001</v>
      </c>
      <c r="F110" s="46">
        <v>6.6400000000000006</v>
      </c>
      <c r="G110" s="46">
        <v>5.2</v>
      </c>
      <c r="H110" s="46">
        <v>6.7200000000000006</v>
      </c>
      <c r="I110" s="46">
        <v>4.4799999999999995</v>
      </c>
      <c r="J110" s="46">
        <v>4.1599999999999993</v>
      </c>
      <c r="K110" s="46">
        <v>4.5599999999999996</v>
      </c>
      <c r="L110" s="46">
        <v>5.5200000000000005</v>
      </c>
      <c r="M110" s="46">
        <v>5.3599999999999994</v>
      </c>
      <c r="N110" s="46">
        <v>5.4400000000000013</v>
      </c>
      <c r="O110" s="46">
        <v>6.08</v>
      </c>
      <c r="P110" s="46">
        <v>6.88</v>
      </c>
      <c r="Q110" s="46">
        <v>5.120000000000001</v>
      </c>
      <c r="R110" s="46">
        <v>6.2400000000000011</v>
      </c>
      <c r="S110" s="46">
        <v>6.88</v>
      </c>
      <c r="T110" s="46">
        <v>5.68</v>
      </c>
      <c r="U110" s="46">
        <v>4.1599999999999993</v>
      </c>
      <c r="V110" s="46">
        <v>5.9200000000000008</v>
      </c>
      <c r="W110" s="46">
        <v>6.32</v>
      </c>
      <c r="X110" s="46">
        <v>5.28</v>
      </c>
      <c r="Y110" s="46">
        <v>5.8400000000000007</v>
      </c>
      <c r="Z110" s="46">
        <v>6.6400000000000006</v>
      </c>
      <c r="AA110" s="46">
        <v>5.28</v>
      </c>
      <c r="AB110" s="46">
        <v>6.32</v>
      </c>
      <c r="AC110" s="46">
        <v>5.120000000000001</v>
      </c>
      <c r="AD110" s="46">
        <v>4.5599999999999996</v>
      </c>
      <c r="AE110" s="46">
        <v>6.08</v>
      </c>
      <c r="AF110" s="46">
        <v>4.8000000000000007</v>
      </c>
      <c r="AG110" s="46">
        <v>6.08</v>
      </c>
      <c r="AH110" s="46">
        <v>5.28</v>
      </c>
      <c r="AI110" s="46">
        <v>4.96</v>
      </c>
      <c r="AJ110" s="46">
        <v>188.96000000000006</v>
      </c>
    </row>
    <row r="111" spans="1:36" x14ac:dyDescent="0.3">
      <c r="A111" t="s">
        <v>287</v>
      </c>
      <c r="B111" s="46">
        <v>7.9200000000000008</v>
      </c>
      <c r="C111" s="46">
        <v>8.56</v>
      </c>
      <c r="D111" s="46">
        <v>8</v>
      </c>
      <c r="E111" s="46">
        <v>8</v>
      </c>
      <c r="F111" s="46">
        <v>7.76</v>
      </c>
      <c r="G111" s="46">
        <v>8.7200000000000006</v>
      </c>
      <c r="H111" s="46">
        <v>8.8800000000000008</v>
      </c>
      <c r="I111" s="46">
        <v>8.16</v>
      </c>
      <c r="J111" s="46">
        <v>8.4</v>
      </c>
      <c r="K111" s="46">
        <v>7.9200000000000008</v>
      </c>
      <c r="L111" s="46">
        <v>8.7200000000000006</v>
      </c>
      <c r="M111" s="46">
        <v>8.16</v>
      </c>
      <c r="N111" s="46">
        <v>6.96</v>
      </c>
      <c r="O111" s="46">
        <v>8.8000000000000007</v>
      </c>
      <c r="P111" s="46">
        <v>7.8400000000000007</v>
      </c>
      <c r="Q111" s="46">
        <v>8.32</v>
      </c>
      <c r="R111" s="46">
        <v>7.8400000000000007</v>
      </c>
      <c r="S111" s="46">
        <v>8.16</v>
      </c>
      <c r="T111" s="46">
        <v>8.32</v>
      </c>
      <c r="U111" s="46">
        <v>8.48</v>
      </c>
      <c r="V111" s="46">
        <v>7.9200000000000008</v>
      </c>
      <c r="W111" s="46">
        <v>8.56</v>
      </c>
      <c r="X111" s="46">
        <v>7.0400000000000009</v>
      </c>
      <c r="Y111" s="46">
        <v>7.6000000000000005</v>
      </c>
      <c r="Z111" s="46">
        <v>7.8400000000000007</v>
      </c>
      <c r="AA111" s="46">
        <v>8.56</v>
      </c>
      <c r="AB111" s="46">
        <v>7.5200000000000005</v>
      </c>
      <c r="AC111" s="46">
        <v>7.120000000000001</v>
      </c>
      <c r="AD111" s="46">
        <v>8.16</v>
      </c>
      <c r="AE111" s="46">
        <v>7.6000000000000005</v>
      </c>
      <c r="AF111" s="46">
        <v>7.4400000000000013</v>
      </c>
      <c r="AG111" s="46">
        <v>7.5200000000000005</v>
      </c>
      <c r="AH111" s="46">
        <v>7.5200000000000005</v>
      </c>
      <c r="AI111" s="46">
        <v>7.6000000000000005</v>
      </c>
      <c r="AJ111" s="46">
        <v>271.91999999999996</v>
      </c>
    </row>
    <row r="112" spans="1:36" x14ac:dyDescent="0.3">
      <c r="A112" t="s">
        <v>288</v>
      </c>
      <c r="B112" s="46">
        <v>8.32</v>
      </c>
      <c r="C112" s="46">
        <v>8.24</v>
      </c>
      <c r="D112" s="46">
        <v>8.4</v>
      </c>
      <c r="E112" s="46">
        <v>7.8400000000000007</v>
      </c>
      <c r="F112" s="46">
        <v>7.6000000000000005</v>
      </c>
      <c r="G112" s="46">
        <v>8.64</v>
      </c>
      <c r="H112" s="46">
        <v>9.120000000000001</v>
      </c>
      <c r="I112" s="46">
        <v>8.64</v>
      </c>
      <c r="J112" s="46">
        <v>8.64</v>
      </c>
      <c r="K112" s="46">
        <v>8.32</v>
      </c>
      <c r="L112" s="46">
        <v>8.56</v>
      </c>
      <c r="M112" s="46">
        <v>8.24</v>
      </c>
      <c r="N112" s="46">
        <v>7.3599999999999994</v>
      </c>
      <c r="O112" s="46">
        <v>9.120000000000001</v>
      </c>
      <c r="P112" s="46">
        <v>7.6000000000000005</v>
      </c>
      <c r="Q112" s="46">
        <v>8.7200000000000006</v>
      </c>
      <c r="R112" s="46">
        <v>7.68</v>
      </c>
      <c r="S112" s="46">
        <v>8.16</v>
      </c>
      <c r="T112" s="46">
        <v>7.68</v>
      </c>
      <c r="U112" s="46">
        <v>9.0400000000000009</v>
      </c>
      <c r="V112" s="46">
        <v>8.08</v>
      </c>
      <c r="W112" s="46">
        <v>8.9599999999999991</v>
      </c>
      <c r="X112" s="46">
        <v>8</v>
      </c>
      <c r="Y112" s="46">
        <v>8</v>
      </c>
      <c r="Z112" s="46">
        <v>7.5200000000000005</v>
      </c>
      <c r="AA112" s="46">
        <v>9.2000000000000011</v>
      </c>
      <c r="AB112" s="46">
        <v>7.4400000000000013</v>
      </c>
      <c r="AC112" s="46">
        <v>7.5200000000000005</v>
      </c>
      <c r="AD112" s="46">
        <v>8.24</v>
      </c>
      <c r="AE112" s="46">
        <v>7.76</v>
      </c>
      <c r="AF112" s="46">
        <v>7.76</v>
      </c>
      <c r="AG112" s="46">
        <v>7.6000000000000005</v>
      </c>
      <c r="AH112" s="46">
        <v>7.76</v>
      </c>
      <c r="AI112" s="46">
        <v>8.4</v>
      </c>
      <c r="AJ112" s="46">
        <v>278.16000000000003</v>
      </c>
    </row>
    <row r="113" spans="1:36" x14ac:dyDescent="0.3">
      <c r="A113" t="s">
        <v>289</v>
      </c>
      <c r="B113" s="46">
        <v>10.08</v>
      </c>
      <c r="C113" s="46">
        <v>9.8400000000000016</v>
      </c>
      <c r="D113" s="46">
        <v>10.08</v>
      </c>
      <c r="E113" s="46">
        <v>9.76</v>
      </c>
      <c r="F113" s="46">
        <v>9.120000000000001</v>
      </c>
      <c r="G113" s="46">
        <v>10.64</v>
      </c>
      <c r="H113" s="46">
        <v>9.5200000000000014</v>
      </c>
      <c r="I113" s="46">
        <v>10.32</v>
      </c>
      <c r="J113" s="46">
        <v>10.32</v>
      </c>
      <c r="K113" s="46">
        <v>10.240000000000002</v>
      </c>
      <c r="L113" s="46">
        <v>9.68</v>
      </c>
      <c r="M113" s="46">
        <v>10.16</v>
      </c>
      <c r="N113" s="46">
        <v>9.0400000000000009</v>
      </c>
      <c r="O113" s="46">
        <v>9.9200000000000017</v>
      </c>
      <c r="P113" s="46">
        <v>9.2000000000000011</v>
      </c>
      <c r="Q113" s="46">
        <v>10.16</v>
      </c>
      <c r="R113" s="46">
        <v>7.9200000000000008</v>
      </c>
      <c r="S113" s="46">
        <v>9.36</v>
      </c>
      <c r="T113" s="46">
        <v>9.36</v>
      </c>
      <c r="U113" s="46">
        <v>10.64</v>
      </c>
      <c r="V113" s="46">
        <v>9.36</v>
      </c>
      <c r="W113" s="46">
        <v>9.68</v>
      </c>
      <c r="X113" s="46">
        <v>9.76</v>
      </c>
      <c r="Y113" s="46">
        <v>9.6000000000000014</v>
      </c>
      <c r="Z113" s="46">
        <v>9.36</v>
      </c>
      <c r="AA113" s="46">
        <v>10.56</v>
      </c>
      <c r="AB113" s="46">
        <v>8.7200000000000006</v>
      </c>
      <c r="AC113" s="46">
        <v>8.64</v>
      </c>
      <c r="AD113" s="46">
        <v>9.5200000000000014</v>
      </c>
      <c r="AE113" s="46">
        <v>9.6000000000000014</v>
      </c>
      <c r="AF113" s="46">
        <v>8.9599999999999991</v>
      </c>
      <c r="AG113" s="46">
        <v>9.4400000000000013</v>
      </c>
      <c r="AH113" s="46">
        <v>9.0400000000000009</v>
      </c>
      <c r="AI113" s="46">
        <v>9.76</v>
      </c>
      <c r="AJ113" s="46">
        <v>327.35999999999996</v>
      </c>
    </row>
    <row r="114" spans="1:36" x14ac:dyDescent="0.3">
      <c r="A114" t="s">
        <v>290</v>
      </c>
      <c r="B114" s="46">
        <v>8</v>
      </c>
      <c r="C114" s="46">
        <v>8.8800000000000008</v>
      </c>
      <c r="D114" s="46">
        <v>8.64</v>
      </c>
      <c r="E114" s="46">
        <v>8.4</v>
      </c>
      <c r="F114" s="46">
        <v>8.08</v>
      </c>
      <c r="G114" s="46">
        <v>9.120000000000001</v>
      </c>
      <c r="H114" s="46">
        <v>9.68</v>
      </c>
      <c r="I114" s="46">
        <v>8.32</v>
      </c>
      <c r="J114" s="46">
        <v>8.24</v>
      </c>
      <c r="K114" s="46">
        <v>8.24</v>
      </c>
      <c r="L114" s="46">
        <v>8.8800000000000008</v>
      </c>
      <c r="M114" s="46">
        <v>8.48</v>
      </c>
      <c r="N114" s="46">
        <v>7.8400000000000007</v>
      </c>
      <c r="O114" s="46">
        <v>9.2799999999999994</v>
      </c>
      <c r="P114" s="46">
        <v>8.32</v>
      </c>
      <c r="Q114" s="46">
        <v>8.8000000000000007</v>
      </c>
      <c r="R114" s="46">
        <v>7.8400000000000007</v>
      </c>
      <c r="S114" s="46">
        <v>8.8000000000000007</v>
      </c>
      <c r="T114" s="46">
        <v>8.8000000000000007</v>
      </c>
      <c r="U114" s="46">
        <v>8.64</v>
      </c>
      <c r="V114" s="46">
        <v>8.48</v>
      </c>
      <c r="W114" s="46">
        <v>9.120000000000001</v>
      </c>
      <c r="X114" s="46">
        <v>8.48</v>
      </c>
      <c r="Y114" s="46">
        <v>8.56</v>
      </c>
      <c r="Z114" s="46">
        <v>8.4</v>
      </c>
      <c r="AA114" s="46">
        <v>9.120000000000001</v>
      </c>
      <c r="AB114" s="46">
        <v>7.8400000000000007</v>
      </c>
      <c r="AC114" s="46">
        <v>7.68</v>
      </c>
      <c r="AD114" s="46">
        <v>8.16</v>
      </c>
      <c r="AE114" s="46">
        <v>8.56</v>
      </c>
      <c r="AF114" s="46">
        <v>7.9200000000000008</v>
      </c>
      <c r="AG114" s="46">
        <v>8.32</v>
      </c>
      <c r="AH114" s="46">
        <v>8</v>
      </c>
      <c r="AI114" s="46">
        <v>8.48</v>
      </c>
      <c r="AJ114" s="46">
        <v>288.40000000000003</v>
      </c>
    </row>
    <row r="115" spans="1:36" x14ac:dyDescent="0.3">
      <c r="A115" t="s">
        <v>291</v>
      </c>
      <c r="B115" s="46">
        <v>8.16</v>
      </c>
      <c r="C115" s="46">
        <v>7.9200000000000008</v>
      </c>
      <c r="D115" s="46">
        <v>7.6000000000000005</v>
      </c>
      <c r="E115" s="46">
        <v>7.8400000000000007</v>
      </c>
      <c r="F115" s="46">
        <v>7.5200000000000005</v>
      </c>
      <c r="G115" s="46">
        <v>8.56</v>
      </c>
      <c r="H115" s="46">
        <v>7.9200000000000008</v>
      </c>
      <c r="I115" s="46">
        <v>7.68</v>
      </c>
      <c r="J115" s="46">
        <v>7.8400000000000007</v>
      </c>
      <c r="K115" s="46">
        <v>7.68</v>
      </c>
      <c r="L115" s="46">
        <v>8.24</v>
      </c>
      <c r="M115" s="46">
        <v>7.5200000000000005</v>
      </c>
      <c r="N115" s="46">
        <v>7.120000000000001</v>
      </c>
      <c r="O115" s="46">
        <v>8.32</v>
      </c>
      <c r="P115" s="46">
        <v>7.76</v>
      </c>
      <c r="Q115" s="46">
        <v>8.64</v>
      </c>
      <c r="R115" s="46">
        <v>7.3599999999999994</v>
      </c>
      <c r="S115" s="46">
        <v>7.8400000000000007</v>
      </c>
      <c r="T115" s="46">
        <v>7.8400000000000007</v>
      </c>
      <c r="U115" s="46">
        <v>8.48</v>
      </c>
      <c r="V115" s="46">
        <v>8</v>
      </c>
      <c r="W115" s="46">
        <v>8.32</v>
      </c>
      <c r="X115" s="46">
        <v>7.3599999999999994</v>
      </c>
      <c r="Y115" s="46">
        <v>7.6000000000000005</v>
      </c>
      <c r="Z115" s="46">
        <v>7.8400000000000007</v>
      </c>
      <c r="AA115" s="46">
        <v>8.48</v>
      </c>
      <c r="AB115" s="46">
        <v>7.76</v>
      </c>
      <c r="AC115" s="46">
        <v>7.0400000000000009</v>
      </c>
      <c r="AD115" s="46">
        <v>7.9200000000000008</v>
      </c>
      <c r="AE115" s="46">
        <v>7.3599999999999994</v>
      </c>
      <c r="AF115" s="46">
        <v>7.3599999999999994</v>
      </c>
      <c r="AG115" s="46">
        <v>7.5200000000000005</v>
      </c>
      <c r="AH115" s="46">
        <v>7.4400000000000013</v>
      </c>
      <c r="AI115" s="46">
        <v>7.5200000000000005</v>
      </c>
      <c r="AJ115" s="46">
        <v>265.35999999999996</v>
      </c>
    </row>
    <row r="116" spans="1:36" x14ac:dyDescent="0.3">
      <c r="A116" t="s">
        <v>292</v>
      </c>
      <c r="B116" s="46">
        <v>8.56</v>
      </c>
      <c r="C116" s="46">
        <v>8.9599999999999991</v>
      </c>
      <c r="D116" s="46">
        <v>8.64</v>
      </c>
      <c r="E116" s="46">
        <v>8.56</v>
      </c>
      <c r="F116" s="46">
        <v>8.48</v>
      </c>
      <c r="G116" s="46">
        <v>9.36</v>
      </c>
      <c r="H116" s="46">
        <v>9.120000000000001</v>
      </c>
      <c r="I116" s="46">
        <v>8.4</v>
      </c>
      <c r="J116" s="46">
        <v>8.7200000000000006</v>
      </c>
      <c r="K116" s="46">
        <v>8.56</v>
      </c>
      <c r="L116" s="46">
        <v>9.0400000000000009</v>
      </c>
      <c r="M116" s="46">
        <v>8.48</v>
      </c>
      <c r="N116" s="46">
        <v>8.24</v>
      </c>
      <c r="O116" s="46">
        <v>9.5200000000000014</v>
      </c>
      <c r="P116" s="46">
        <v>8.7200000000000006</v>
      </c>
      <c r="Q116" s="46">
        <v>9.2000000000000011</v>
      </c>
      <c r="R116" s="46">
        <v>8.48</v>
      </c>
      <c r="S116" s="46">
        <v>8.9599999999999991</v>
      </c>
      <c r="T116" s="46">
        <v>8.7200000000000006</v>
      </c>
      <c r="U116" s="46">
        <v>9.2799999999999994</v>
      </c>
      <c r="V116" s="46">
        <v>9.0400000000000009</v>
      </c>
      <c r="W116" s="46">
        <v>8.9599999999999991</v>
      </c>
      <c r="X116" s="46">
        <v>8.24</v>
      </c>
      <c r="Y116" s="46">
        <v>8.56</v>
      </c>
      <c r="Z116" s="46">
        <v>8.56</v>
      </c>
      <c r="AA116" s="46">
        <v>9.2799999999999994</v>
      </c>
      <c r="AB116" s="46">
        <v>8.48</v>
      </c>
      <c r="AC116" s="46">
        <v>8.64</v>
      </c>
      <c r="AD116" s="46">
        <v>9.120000000000001</v>
      </c>
      <c r="AE116" s="46">
        <v>8.48</v>
      </c>
      <c r="AF116" s="46">
        <v>8.48</v>
      </c>
      <c r="AG116" s="46">
        <v>8.56</v>
      </c>
      <c r="AH116" s="46">
        <v>8.64</v>
      </c>
      <c r="AI116" s="46">
        <v>8.7200000000000006</v>
      </c>
      <c r="AJ116" s="46">
        <v>297.76000000000005</v>
      </c>
    </row>
    <row r="117" spans="1:36" x14ac:dyDescent="0.3">
      <c r="A117" t="s">
        <v>293</v>
      </c>
      <c r="B117" s="46">
        <v>9.36</v>
      </c>
      <c r="C117" s="46">
        <v>9.4400000000000013</v>
      </c>
      <c r="D117" s="46">
        <v>9.5200000000000014</v>
      </c>
      <c r="E117" s="46">
        <v>9.4400000000000013</v>
      </c>
      <c r="F117" s="46">
        <v>8.24</v>
      </c>
      <c r="G117" s="46">
        <v>9.9200000000000017</v>
      </c>
      <c r="H117" s="46">
        <v>9.76</v>
      </c>
      <c r="I117" s="46">
        <v>9.36</v>
      </c>
      <c r="J117" s="46">
        <v>9.76</v>
      </c>
      <c r="K117" s="46">
        <v>9.36</v>
      </c>
      <c r="L117" s="46">
        <v>9.68</v>
      </c>
      <c r="M117" s="46">
        <v>9.6000000000000014</v>
      </c>
      <c r="N117" s="46">
        <v>8.4</v>
      </c>
      <c r="O117" s="46">
        <v>9.9200000000000017</v>
      </c>
      <c r="P117" s="46">
        <v>8.4</v>
      </c>
      <c r="Q117" s="46">
        <v>9.8400000000000016</v>
      </c>
      <c r="R117" s="46">
        <v>8.48</v>
      </c>
      <c r="S117" s="46">
        <v>9.8400000000000016</v>
      </c>
      <c r="T117" s="46">
        <v>9.4400000000000013</v>
      </c>
      <c r="U117" s="46">
        <v>10</v>
      </c>
      <c r="V117" s="46">
        <v>9.6000000000000014</v>
      </c>
      <c r="W117" s="46">
        <v>9.9200000000000017</v>
      </c>
      <c r="X117" s="46">
        <v>8.8800000000000008</v>
      </c>
      <c r="Y117" s="46">
        <v>9.120000000000001</v>
      </c>
      <c r="Z117" s="46">
        <v>9.0400000000000009</v>
      </c>
      <c r="AA117" s="46">
        <v>9.8400000000000016</v>
      </c>
      <c r="AB117" s="46">
        <v>8</v>
      </c>
      <c r="AC117" s="46">
        <v>8.08</v>
      </c>
      <c r="AD117" s="46">
        <v>9.5200000000000014</v>
      </c>
      <c r="AE117" s="46">
        <v>9.2000000000000011</v>
      </c>
      <c r="AF117" s="46">
        <v>8.64</v>
      </c>
      <c r="AG117" s="46">
        <v>9.0400000000000009</v>
      </c>
      <c r="AH117" s="46">
        <v>8.4</v>
      </c>
      <c r="AI117" s="46">
        <v>9.8400000000000016</v>
      </c>
      <c r="AJ117" s="46">
        <v>314.87999999999988</v>
      </c>
    </row>
    <row r="118" spans="1:36" x14ac:dyDescent="0.3">
      <c r="A118" t="s">
        <v>294</v>
      </c>
      <c r="B118" s="46">
        <v>10.4</v>
      </c>
      <c r="C118" s="46">
        <v>10.48</v>
      </c>
      <c r="D118" s="46">
        <v>10</v>
      </c>
      <c r="E118" s="46">
        <v>10</v>
      </c>
      <c r="F118" s="46">
        <v>8.8000000000000007</v>
      </c>
      <c r="G118" s="46">
        <v>10.72</v>
      </c>
      <c r="H118" s="46">
        <v>10.72</v>
      </c>
      <c r="I118" s="46">
        <v>10</v>
      </c>
      <c r="J118" s="46">
        <v>10.32</v>
      </c>
      <c r="K118" s="46">
        <v>10.16</v>
      </c>
      <c r="L118" s="46">
        <v>10.16</v>
      </c>
      <c r="M118" s="46">
        <v>10.240000000000002</v>
      </c>
      <c r="N118" s="46">
        <v>8.64</v>
      </c>
      <c r="O118" s="46">
        <v>10.4</v>
      </c>
      <c r="P118" s="46">
        <v>8.9599999999999991</v>
      </c>
      <c r="Q118" s="46">
        <v>10.64</v>
      </c>
      <c r="R118" s="46">
        <v>8.8000000000000007</v>
      </c>
      <c r="S118" s="46">
        <v>10.240000000000002</v>
      </c>
      <c r="T118" s="46">
        <v>9.8400000000000016</v>
      </c>
      <c r="U118" s="46">
        <v>10.72</v>
      </c>
      <c r="V118" s="46">
        <v>10.32</v>
      </c>
      <c r="W118" s="46">
        <v>10.32</v>
      </c>
      <c r="X118" s="46">
        <v>9.6000000000000014</v>
      </c>
      <c r="Y118" s="46">
        <v>9.4400000000000013</v>
      </c>
      <c r="Z118" s="46">
        <v>9.8400000000000016</v>
      </c>
      <c r="AA118" s="46">
        <v>10.56</v>
      </c>
      <c r="AB118" s="46">
        <v>8.56</v>
      </c>
      <c r="AC118" s="46">
        <v>8.56</v>
      </c>
      <c r="AD118" s="46">
        <v>10.16</v>
      </c>
      <c r="AE118" s="46">
        <v>9.9200000000000017</v>
      </c>
      <c r="AF118" s="46">
        <v>9.120000000000001</v>
      </c>
      <c r="AG118" s="46">
        <v>9.9200000000000017</v>
      </c>
      <c r="AH118" s="46">
        <v>8.8000000000000007</v>
      </c>
      <c r="AI118" s="46">
        <v>10.56</v>
      </c>
      <c r="AJ118" s="46">
        <v>335.92000000000007</v>
      </c>
    </row>
    <row r="119" spans="1:36" x14ac:dyDescent="0.3">
      <c r="A119" t="s">
        <v>295</v>
      </c>
      <c r="B119" s="46">
        <v>9.5200000000000014</v>
      </c>
      <c r="C119" s="46">
        <v>10.4</v>
      </c>
      <c r="D119" s="46">
        <v>10</v>
      </c>
      <c r="E119" s="46">
        <v>10</v>
      </c>
      <c r="F119" s="46">
        <v>9.9200000000000017</v>
      </c>
      <c r="G119" s="46">
        <v>10.16</v>
      </c>
      <c r="H119" s="46">
        <v>10.72</v>
      </c>
      <c r="I119" s="46">
        <v>9.76</v>
      </c>
      <c r="J119" s="46">
        <v>9.5200000000000014</v>
      </c>
      <c r="K119" s="46">
        <v>9.8400000000000016</v>
      </c>
      <c r="L119" s="46">
        <v>10.240000000000002</v>
      </c>
      <c r="M119" s="46">
        <v>9.9200000000000017</v>
      </c>
      <c r="N119" s="46">
        <v>9.120000000000001</v>
      </c>
      <c r="O119" s="46">
        <v>10.4</v>
      </c>
      <c r="P119" s="46">
        <v>10.32</v>
      </c>
      <c r="Q119" s="46">
        <v>10</v>
      </c>
      <c r="R119" s="46">
        <v>9.120000000000001</v>
      </c>
      <c r="S119" s="46">
        <v>10.56</v>
      </c>
      <c r="T119" s="46">
        <v>9.8400000000000016</v>
      </c>
      <c r="U119" s="46">
        <v>9.8400000000000016</v>
      </c>
      <c r="V119" s="46">
        <v>10.240000000000002</v>
      </c>
      <c r="W119" s="46">
        <v>10.16</v>
      </c>
      <c r="X119" s="46">
        <v>9.68</v>
      </c>
      <c r="Y119" s="46">
        <v>9.68</v>
      </c>
      <c r="Z119" s="46">
        <v>10</v>
      </c>
      <c r="AA119" s="46">
        <v>10.56</v>
      </c>
      <c r="AB119" s="46">
        <v>9.8400000000000016</v>
      </c>
      <c r="AC119" s="46">
        <v>8.8000000000000007</v>
      </c>
      <c r="AD119" s="46">
        <v>9.5200000000000014</v>
      </c>
      <c r="AE119" s="46">
        <v>9.9200000000000017</v>
      </c>
      <c r="AF119" s="46">
        <v>9.120000000000001</v>
      </c>
      <c r="AG119" s="46">
        <v>10.16</v>
      </c>
      <c r="AH119" s="46">
        <v>8.9599999999999991</v>
      </c>
      <c r="AI119" s="46">
        <v>10.08</v>
      </c>
      <c r="AJ119" s="46">
        <v>335.92</v>
      </c>
    </row>
    <row r="120" spans="1:36" x14ac:dyDescent="0.3">
      <c r="A120" t="s">
        <v>296</v>
      </c>
      <c r="B120" s="46">
        <v>9.4400000000000013</v>
      </c>
      <c r="C120" s="46">
        <v>10</v>
      </c>
      <c r="D120" s="46">
        <v>9.68</v>
      </c>
      <c r="E120" s="46">
        <v>9.8400000000000016</v>
      </c>
      <c r="F120" s="46">
        <v>9.120000000000001</v>
      </c>
      <c r="G120" s="46">
        <v>10.4</v>
      </c>
      <c r="H120" s="46">
        <v>9.9200000000000017</v>
      </c>
      <c r="I120" s="46">
        <v>9.36</v>
      </c>
      <c r="J120" s="46">
        <v>9.5200000000000014</v>
      </c>
      <c r="K120" s="46">
        <v>9.5200000000000014</v>
      </c>
      <c r="L120" s="46">
        <v>9.36</v>
      </c>
      <c r="M120" s="46">
        <v>9.8400000000000016</v>
      </c>
      <c r="N120" s="46">
        <v>8.4</v>
      </c>
      <c r="O120" s="46">
        <v>9.8400000000000016</v>
      </c>
      <c r="P120" s="46">
        <v>8.9599999999999991</v>
      </c>
      <c r="Q120" s="46">
        <v>10</v>
      </c>
      <c r="R120" s="46">
        <v>8.56</v>
      </c>
      <c r="S120" s="46">
        <v>9.2000000000000011</v>
      </c>
      <c r="T120" s="46">
        <v>9.4400000000000013</v>
      </c>
      <c r="U120" s="46">
        <v>10</v>
      </c>
      <c r="V120" s="46">
        <v>9.120000000000001</v>
      </c>
      <c r="W120" s="46">
        <v>10</v>
      </c>
      <c r="X120" s="46">
        <v>8.8800000000000008</v>
      </c>
      <c r="Y120" s="46">
        <v>9.36</v>
      </c>
      <c r="Z120" s="46">
        <v>9.0400000000000009</v>
      </c>
      <c r="AA120" s="46">
        <v>10</v>
      </c>
      <c r="AB120" s="46">
        <v>8.64</v>
      </c>
      <c r="AC120" s="46">
        <v>9.0400000000000009</v>
      </c>
      <c r="AD120" s="46">
        <v>9.4400000000000013</v>
      </c>
      <c r="AE120" s="46">
        <v>8.8000000000000007</v>
      </c>
      <c r="AF120" s="46">
        <v>9.2799999999999994</v>
      </c>
      <c r="AG120" s="46">
        <v>8.7200000000000006</v>
      </c>
      <c r="AH120" s="46">
        <v>9.36</v>
      </c>
      <c r="AI120" s="46">
        <v>9.120000000000001</v>
      </c>
      <c r="AJ120" s="46">
        <v>319.20000000000005</v>
      </c>
    </row>
    <row r="121" spans="1:36" x14ac:dyDescent="0.3">
      <c r="A121" t="s">
        <v>297</v>
      </c>
      <c r="B121" s="46">
        <v>8.64</v>
      </c>
      <c r="C121" s="46">
        <v>9.76</v>
      </c>
      <c r="D121" s="46">
        <v>9.4400000000000013</v>
      </c>
      <c r="E121" s="46">
        <v>9.5200000000000014</v>
      </c>
      <c r="F121" s="46">
        <v>9.6000000000000014</v>
      </c>
      <c r="G121" s="46">
        <v>9.76</v>
      </c>
      <c r="H121" s="46">
        <v>9.6000000000000014</v>
      </c>
      <c r="I121" s="46">
        <v>8.8800000000000008</v>
      </c>
      <c r="J121" s="46">
        <v>8.7200000000000006</v>
      </c>
      <c r="K121" s="46">
        <v>8.9599999999999991</v>
      </c>
      <c r="L121" s="46">
        <v>9.4400000000000013</v>
      </c>
      <c r="M121" s="46">
        <v>9.36</v>
      </c>
      <c r="N121" s="46">
        <v>8.56</v>
      </c>
      <c r="O121" s="46">
        <v>9.68</v>
      </c>
      <c r="P121" s="46">
        <v>9.5200000000000014</v>
      </c>
      <c r="Q121" s="46">
        <v>9.120000000000001</v>
      </c>
      <c r="R121" s="46">
        <v>9.5200000000000014</v>
      </c>
      <c r="S121" s="46">
        <v>10.16</v>
      </c>
      <c r="T121" s="46">
        <v>9.5200000000000014</v>
      </c>
      <c r="U121" s="46">
        <v>8.9599999999999991</v>
      </c>
      <c r="V121" s="46">
        <v>9.6000000000000014</v>
      </c>
      <c r="W121" s="46">
        <v>9.36</v>
      </c>
      <c r="X121" s="46">
        <v>9.2799999999999994</v>
      </c>
      <c r="Y121" s="46">
        <v>9.2000000000000011</v>
      </c>
      <c r="Z121" s="46">
        <v>9.5200000000000014</v>
      </c>
      <c r="AA121" s="46">
        <v>9.120000000000001</v>
      </c>
      <c r="AB121" s="46">
        <v>9.5200000000000014</v>
      </c>
      <c r="AC121" s="46">
        <v>8.4</v>
      </c>
      <c r="AD121" s="46">
        <v>9.0400000000000009</v>
      </c>
      <c r="AE121" s="46">
        <v>9.36</v>
      </c>
      <c r="AF121" s="46">
        <v>8.48</v>
      </c>
      <c r="AG121" s="46">
        <v>8.9599999999999991</v>
      </c>
      <c r="AH121" s="46">
        <v>8.8800000000000008</v>
      </c>
      <c r="AI121" s="46">
        <v>8.8000000000000007</v>
      </c>
      <c r="AJ121" s="46">
        <v>314.24000000000007</v>
      </c>
    </row>
    <row r="122" spans="1:36" x14ac:dyDescent="0.3">
      <c r="A122" t="s">
        <v>298</v>
      </c>
      <c r="B122" s="46">
        <v>6.96</v>
      </c>
      <c r="C122" s="46">
        <v>8.9599999999999991</v>
      </c>
      <c r="D122" s="46">
        <v>7.4400000000000013</v>
      </c>
      <c r="E122" s="46">
        <v>7.3599999999999994</v>
      </c>
      <c r="F122" s="46">
        <v>8.64</v>
      </c>
      <c r="G122" s="46">
        <v>7.6000000000000005</v>
      </c>
      <c r="H122" s="46">
        <v>8.4</v>
      </c>
      <c r="I122" s="46">
        <v>7.3599999999999994</v>
      </c>
      <c r="J122" s="46">
        <v>7.2</v>
      </c>
      <c r="K122" s="46">
        <v>7.4400000000000013</v>
      </c>
      <c r="L122" s="46">
        <v>7.68</v>
      </c>
      <c r="M122" s="46">
        <v>7.28</v>
      </c>
      <c r="N122" s="46">
        <v>7.5200000000000005</v>
      </c>
      <c r="O122" s="46">
        <v>7.68</v>
      </c>
      <c r="P122" s="46">
        <v>9.36</v>
      </c>
      <c r="Q122" s="46">
        <v>7.5200000000000005</v>
      </c>
      <c r="R122" s="46">
        <v>8.64</v>
      </c>
      <c r="S122" s="46">
        <v>9.0400000000000009</v>
      </c>
      <c r="T122" s="46">
        <v>7.8400000000000007</v>
      </c>
      <c r="U122" s="46">
        <v>6.96</v>
      </c>
      <c r="V122" s="46">
        <v>8.08</v>
      </c>
      <c r="W122" s="46">
        <v>8.4</v>
      </c>
      <c r="X122" s="46">
        <v>7.5200000000000005</v>
      </c>
      <c r="Y122" s="46">
        <v>8.08</v>
      </c>
      <c r="Z122" s="46">
        <v>8.7200000000000006</v>
      </c>
      <c r="AA122" s="46">
        <v>7.68</v>
      </c>
      <c r="AB122" s="46">
        <v>8.9599999999999991</v>
      </c>
      <c r="AC122" s="46">
        <v>7.76</v>
      </c>
      <c r="AD122" s="46">
        <v>7.3599999999999994</v>
      </c>
      <c r="AE122" s="46">
        <v>8.48</v>
      </c>
      <c r="AF122" s="46">
        <v>7.5200000000000005</v>
      </c>
      <c r="AG122" s="46">
        <v>8.48</v>
      </c>
      <c r="AH122" s="46">
        <v>7.68</v>
      </c>
      <c r="AI122" s="46">
        <v>7.76</v>
      </c>
      <c r="AJ122" s="46">
        <v>269.35999999999996</v>
      </c>
    </row>
    <row r="123" spans="1:36" x14ac:dyDescent="0.3">
      <c r="A123" t="s">
        <v>299</v>
      </c>
      <c r="B123" s="46">
        <v>4.2400000000000011</v>
      </c>
      <c r="C123" s="46">
        <v>5.9200000000000008</v>
      </c>
      <c r="D123" s="46">
        <v>4.88</v>
      </c>
      <c r="E123" s="46">
        <v>4.96</v>
      </c>
      <c r="F123" s="46">
        <v>6.08</v>
      </c>
      <c r="G123" s="46">
        <v>4.6400000000000006</v>
      </c>
      <c r="H123" s="46">
        <v>5.0400000000000009</v>
      </c>
      <c r="I123" s="46">
        <v>4.2400000000000011</v>
      </c>
      <c r="J123" s="46">
        <v>4.5599999999999996</v>
      </c>
      <c r="K123" s="46">
        <v>4.5599999999999996</v>
      </c>
      <c r="L123" s="46">
        <v>4.5599999999999996</v>
      </c>
      <c r="M123" s="46">
        <v>4.88</v>
      </c>
      <c r="N123" s="46">
        <v>5.0400000000000009</v>
      </c>
      <c r="O123" s="46">
        <v>4.8000000000000007</v>
      </c>
      <c r="P123" s="46">
        <v>6.6400000000000006</v>
      </c>
      <c r="Q123" s="46">
        <v>4.4799999999999995</v>
      </c>
      <c r="R123" s="46">
        <v>5.76</v>
      </c>
      <c r="S123" s="46">
        <v>6.16</v>
      </c>
      <c r="T123" s="46">
        <v>4.96</v>
      </c>
      <c r="U123" s="46">
        <v>4.08</v>
      </c>
      <c r="V123" s="46">
        <v>5.120000000000001</v>
      </c>
      <c r="W123" s="46">
        <v>5.3599999999999994</v>
      </c>
      <c r="X123" s="46">
        <v>5.0400000000000009</v>
      </c>
      <c r="Y123" s="46">
        <v>5.120000000000001</v>
      </c>
      <c r="Z123" s="46">
        <v>5.8400000000000007</v>
      </c>
      <c r="AA123" s="46">
        <v>4</v>
      </c>
      <c r="AB123" s="46">
        <v>6.96</v>
      </c>
      <c r="AC123" s="46">
        <v>4.96</v>
      </c>
      <c r="AD123" s="46">
        <v>4.5599999999999996</v>
      </c>
      <c r="AE123" s="46">
        <v>5.28</v>
      </c>
      <c r="AF123" s="46">
        <v>4.6400000000000006</v>
      </c>
      <c r="AG123" s="46">
        <v>5.8400000000000007</v>
      </c>
      <c r="AH123" s="46">
        <v>4.8000000000000007</v>
      </c>
      <c r="AI123" s="46">
        <v>4.6400000000000006</v>
      </c>
      <c r="AJ123" s="46">
        <v>172.6400000000001</v>
      </c>
    </row>
    <row r="124" spans="1:36" x14ac:dyDescent="0.3">
      <c r="A124" t="s">
        <v>300</v>
      </c>
      <c r="B124" s="46">
        <v>3.3599999999999994</v>
      </c>
      <c r="C124" s="46">
        <v>4.88</v>
      </c>
      <c r="D124" s="46">
        <v>4.96</v>
      </c>
      <c r="E124" s="46">
        <v>4.5599999999999996</v>
      </c>
      <c r="F124" s="46">
        <v>4.88</v>
      </c>
      <c r="G124" s="46">
        <v>4.2400000000000011</v>
      </c>
      <c r="H124" s="46">
        <v>3.5200000000000005</v>
      </c>
      <c r="I124" s="46">
        <v>4.1599999999999993</v>
      </c>
      <c r="J124" s="46">
        <v>4.08</v>
      </c>
      <c r="K124" s="46">
        <v>4.4000000000000004</v>
      </c>
      <c r="L124" s="46">
        <v>3.6</v>
      </c>
      <c r="M124" s="46">
        <v>4.88</v>
      </c>
      <c r="N124" s="46">
        <v>4.6400000000000006</v>
      </c>
      <c r="O124" s="46">
        <v>3.9200000000000004</v>
      </c>
      <c r="P124" s="46">
        <v>5.120000000000001</v>
      </c>
      <c r="Q124" s="46">
        <v>3.5200000000000005</v>
      </c>
      <c r="R124" s="46">
        <v>4.08</v>
      </c>
      <c r="S124" s="46">
        <v>4.4799999999999995</v>
      </c>
      <c r="T124" s="46">
        <v>4.5599999999999996</v>
      </c>
      <c r="U124" s="46">
        <v>3.9200000000000004</v>
      </c>
      <c r="V124" s="46">
        <v>4.4000000000000004</v>
      </c>
      <c r="W124" s="46">
        <v>3.1200000000000006</v>
      </c>
      <c r="X124" s="46">
        <v>4.8000000000000007</v>
      </c>
      <c r="Y124" s="46">
        <v>4.7200000000000006</v>
      </c>
      <c r="Z124" s="46">
        <v>4.96</v>
      </c>
      <c r="AA124" s="46">
        <v>3.2</v>
      </c>
      <c r="AB124" s="46">
        <v>5.2</v>
      </c>
      <c r="AC124" s="46">
        <v>5.2</v>
      </c>
      <c r="AD124" s="46">
        <v>3.6799999999999997</v>
      </c>
      <c r="AE124" s="46">
        <v>5.3599999999999994</v>
      </c>
      <c r="AF124" s="46">
        <v>4.8000000000000007</v>
      </c>
      <c r="AG124" s="46">
        <v>4.4000000000000004</v>
      </c>
      <c r="AH124" s="46">
        <v>4.96</v>
      </c>
      <c r="AI124" s="46">
        <v>4</v>
      </c>
      <c r="AJ124" s="46">
        <v>148.56000000000006</v>
      </c>
    </row>
    <row r="125" spans="1:36" x14ac:dyDescent="0.3">
      <c r="A125" t="s">
        <v>301</v>
      </c>
      <c r="B125" s="46">
        <v>2.88</v>
      </c>
      <c r="C125" s="46">
        <v>4.32</v>
      </c>
      <c r="D125" s="46">
        <v>3.8400000000000007</v>
      </c>
      <c r="E125" s="46">
        <v>4.4000000000000004</v>
      </c>
      <c r="F125" s="46">
        <v>4.6400000000000006</v>
      </c>
      <c r="G125" s="46">
        <v>3.4400000000000008</v>
      </c>
      <c r="H125" s="46">
        <v>3.76</v>
      </c>
      <c r="I125" s="46">
        <v>3.2</v>
      </c>
      <c r="J125" s="46">
        <v>3.6</v>
      </c>
      <c r="K125" s="46">
        <v>3.5200000000000005</v>
      </c>
      <c r="L125" s="46">
        <v>3.28</v>
      </c>
      <c r="M125" s="46">
        <v>4.1599999999999993</v>
      </c>
      <c r="N125" s="46">
        <v>3.1200000000000006</v>
      </c>
      <c r="O125" s="46">
        <v>4</v>
      </c>
      <c r="P125" s="46">
        <v>4.7200000000000006</v>
      </c>
      <c r="Q125" s="46">
        <v>3.4400000000000008</v>
      </c>
      <c r="R125" s="46">
        <v>3.8400000000000007</v>
      </c>
      <c r="S125" s="46">
        <v>3.76</v>
      </c>
      <c r="T125" s="46">
        <v>3.9200000000000004</v>
      </c>
      <c r="U125" s="46">
        <v>3.1200000000000006</v>
      </c>
      <c r="V125" s="46">
        <v>3.6799999999999997</v>
      </c>
      <c r="W125" s="46">
        <v>3.8400000000000007</v>
      </c>
      <c r="X125" s="46">
        <v>3.76</v>
      </c>
      <c r="Y125" s="46">
        <v>3.9200000000000004</v>
      </c>
      <c r="Z125" s="46">
        <v>4.4000000000000004</v>
      </c>
      <c r="AA125" s="46">
        <v>3.3599999999999994</v>
      </c>
      <c r="AB125" s="46">
        <v>4.7200000000000006</v>
      </c>
      <c r="AC125" s="46">
        <v>4.4000000000000004</v>
      </c>
      <c r="AD125" s="46">
        <v>3.3599999999999994</v>
      </c>
      <c r="AE125" s="46">
        <v>4.5599999999999996</v>
      </c>
      <c r="AF125" s="46">
        <v>3.6799999999999997</v>
      </c>
      <c r="AG125" s="46">
        <v>4.1599999999999993</v>
      </c>
      <c r="AH125" s="46">
        <v>3.9200000000000004</v>
      </c>
      <c r="AI125" s="46">
        <v>4.32</v>
      </c>
      <c r="AJ125" s="46">
        <v>131.04000000000005</v>
      </c>
    </row>
    <row r="126" spans="1:36" x14ac:dyDescent="0.3">
      <c r="A126" t="s">
        <v>302</v>
      </c>
      <c r="B126" s="46">
        <v>0.5599999999999995</v>
      </c>
      <c r="C126" s="46">
        <v>2.5599999999999996</v>
      </c>
      <c r="D126" s="46">
        <v>1.2000000000000002</v>
      </c>
      <c r="E126" s="46">
        <v>1.4400000000000006</v>
      </c>
      <c r="F126" s="46">
        <v>2</v>
      </c>
      <c r="G126" s="46">
        <v>0.88000000000000123</v>
      </c>
      <c r="H126" s="46">
        <v>1.119999999999999</v>
      </c>
      <c r="I126" s="46">
        <v>0.8</v>
      </c>
      <c r="J126" s="46">
        <v>0.8</v>
      </c>
      <c r="K126" s="46">
        <v>0.88000000000000123</v>
      </c>
      <c r="L126" s="46">
        <v>0.5599999999999995</v>
      </c>
      <c r="M126" s="46">
        <v>1.2800000000000011</v>
      </c>
      <c r="N126" s="46">
        <v>2</v>
      </c>
      <c r="O126" s="46">
        <v>0.48000000000000115</v>
      </c>
      <c r="P126" s="46">
        <v>3.0400000000000009</v>
      </c>
      <c r="Q126" s="46">
        <v>0.24000000000000057</v>
      </c>
      <c r="R126" s="46">
        <v>2.8000000000000003</v>
      </c>
      <c r="S126" s="46">
        <v>2.0799999999999996</v>
      </c>
      <c r="T126" s="46">
        <v>1.3599999999999994</v>
      </c>
      <c r="U126" s="46">
        <v>0.4</v>
      </c>
      <c r="V126" s="46">
        <v>1.2000000000000002</v>
      </c>
      <c r="W126" s="46">
        <v>1.4400000000000006</v>
      </c>
      <c r="X126" s="46">
        <v>1.5199999999999989</v>
      </c>
      <c r="Y126" s="46">
        <v>1.6</v>
      </c>
      <c r="Z126" s="46">
        <v>2.0799999999999996</v>
      </c>
      <c r="AA126" s="46">
        <v>0.24000000000000057</v>
      </c>
      <c r="AB126" s="46">
        <v>2.8000000000000003</v>
      </c>
      <c r="AC126" s="46">
        <v>2.7200000000000006</v>
      </c>
      <c r="AD126" s="46">
        <v>0.48000000000000115</v>
      </c>
      <c r="AE126" s="46">
        <v>1.9200000000000004</v>
      </c>
      <c r="AF126" s="46">
        <v>1.7599999999999996</v>
      </c>
      <c r="AG126" s="46">
        <v>1.6</v>
      </c>
      <c r="AH126" s="46">
        <v>1.9200000000000004</v>
      </c>
      <c r="AI126" s="46">
        <v>1.4400000000000006</v>
      </c>
      <c r="AJ126" s="46">
        <v>49.2</v>
      </c>
    </row>
    <row r="127" spans="1:36" x14ac:dyDescent="0.3">
      <c r="A127" t="s">
        <v>303</v>
      </c>
      <c r="B127" s="46">
        <v>0</v>
      </c>
      <c r="C127" s="46">
        <v>0.95999999999999952</v>
      </c>
      <c r="D127" s="46">
        <v>0</v>
      </c>
      <c r="E127" s="46">
        <v>0</v>
      </c>
      <c r="F127" s="46">
        <v>2.1599999999999997</v>
      </c>
      <c r="G127" s="46">
        <v>0</v>
      </c>
      <c r="H127" s="46">
        <v>0</v>
      </c>
      <c r="I127" s="46">
        <v>0</v>
      </c>
      <c r="J127" s="46">
        <v>0</v>
      </c>
      <c r="K127" s="46">
        <v>0</v>
      </c>
      <c r="L127" s="46">
        <v>0</v>
      </c>
      <c r="M127" s="46">
        <v>0</v>
      </c>
      <c r="N127" s="46">
        <v>2.8000000000000003</v>
      </c>
      <c r="O127" s="46">
        <v>0</v>
      </c>
      <c r="P127" s="46">
        <v>3.28</v>
      </c>
      <c r="Q127" s="46">
        <v>0</v>
      </c>
      <c r="R127" s="46">
        <v>2.48</v>
      </c>
      <c r="S127" s="46">
        <v>1.0400000000000007</v>
      </c>
      <c r="T127" s="46">
        <v>0</v>
      </c>
      <c r="U127" s="46">
        <v>0</v>
      </c>
      <c r="V127" s="46">
        <v>0</v>
      </c>
      <c r="W127" s="46">
        <v>0.48000000000000115</v>
      </c>
      <c r="X127" s="46">
        <v>8.000000000000114E-2</v>
      </c>
      <c r="Y127" s="46">
        <v>0</v>
      </c>
      <c r="Z127" s="46">
        <v>1.3599999999999994</v>
      </c>
      <c r="AA127" s="46">
        <v>0</v>
      </c>
      <c r="AB127" s="46">
        <v>3.1200000000000006</v>
      </c>
      <c r="AC127" s="46">
        <v>1.4400000000000006</v>
      </c>
      <c r="AD127" s="46">
        <v>0</v>
      </c>
      <c r="AE127" s="46">
        <v>0.88000000000000123</v>
      </c>
      <c r="AF127" s="46">
        <v>0.5599999999999995</v>
      </c>
      <c r="AG127" s="46">
        <v>1.7599999999999996</v>
      </c>
      <c r="AH127" s="46">
        <v>1.0400000000000007</v>
      </c>
      <c r="AI127" s="46">
        <v>0</v>
      </c>
      <c r="AJ127" s="46">
        <v>23.44</v>
      </c>
    </row>
    <row r="128" spans="1:36" x14ac:dyDescent="0.3">
      <c r="A128" t="s">
        <v>11</v>
      </c>
      <c r="B128" s="46">
        <v>1242.7899999999993</v>
      </c>
      <c r="C128" s="46">
        <v>1292.8399999999999</v>
      </c>
      <c r="D128" s="46">
        <v>1265.0800000000004</v>
      </c>
      <c r="E128" s="46">
        <v>1248.49</v>
      </c>
      <c r="F128" s="46">
        <v>1258.9399999999991</v>
      </c>
      <c r="G128" s="46">
        <v>1318.2</v>
      </c>
      <c r="H128" s="46">
        <v>1352.6100000000006</v>
      </c>
      <c r="I128" s="46">
        <v>1237.3399999999997</v>
      </c>
      <c r="J128" s="46">
        <v>1258.3799999999992</v>
      </c>
      <c r="K128" s="46">
        <v>1243.9299999999994</v>
      </c>
      <c r="L128" s="46">
        <v>1291.6499999999999</v>
      </c>
      <c r="M128" s="46">
        <v>1270.5700000000002</v>
      </c>
      <c r="N128" s="46">
        <v>1194.8599999999999</v>
      </c>
      <c r="O128" s="46">
        <v>1335.4500000000003</v>
      </c>
      <c r="P128" s="46">
        <v>1323.22</v>
      </c>
      <c r="Q128" s="46">
        <v>1301.4800000000002</v>
      </c>
      <c r="R128" s="46">
        <v>1311.54</v>
      </c>
      <c r="S128" s="46">
        <v>1333.6299999999997</v>
      </c>
      <c r="T128" s="46">
        <v>1277.6299999999999</v>
      </c>
      <c r="U128" s="46">
        <v>1274.74</v>
      </c>
      <c r="V128" s="46">
        <v>1300.8199999999993</v>
      </c>
      <c r="W128" s="46">
        <v>1352.0999999999992</v>
      </c>
      <c r="X128" s="46">
        <v>1221.0199999999995</v>
      </c>
      <c r="Y128" s="46">
        <v>1235.6599999999987</v>
      </c>
      <c r="Z128" s="46">
        <v>1343.1799999999992</v>
      </c>
      <c r="AA128" s="46">
        <v>1303.7999999999993</v>
      </c>
      <c r="AB128" s="46">
        <v>1280.2299999999998</v>
      </c>
      <c r="AC128" s="46">
        <v>1221.8800000000006</v>
      </c>
      <c r="AD128" s="46">
        <v>1266.8300000000006</v>
      </c>
      <c r="AE128" s="46">
        <v>1233.8200000000002</v>
      </c>
      <c r="AF128" s="46">
        <v>1198.43</v>
      </c>
      <c r="AG128" s="46">
        <v>1243.6599999999992</v>
      </c>
      <c r="AH128" s="46">
        <v>1213.5700000000006</v>
      </c>
      <c r="AI128" s="46">
        <v>1233.9100000000001</v>
      </c>
      <c r="AJ128" s="46">
        <v>43282.28</v>
      </c>
    </row>
  </sheetData>
  <pageMargins left="0.7" right="0.7" top="0.75" bottom="0.75" header="0.3" footer="0.3"/>
  <pageSetup paperSize="9" orientation="portrait"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B225E-B116-4538-8EA3-745987A322EC}">
  <sheetPr codeName="Blad14"/>
  <dimension ref="A1:AJ24"/>
  <sheetViews>
    <sheetView showGridLines="0" workbookViewId="0">
      <selection activeCell="A2" sqref="A2"/>
    </sheetView>
  </sheetViews>
  <sheetFormatPr defaultRowHeight="14.4" x14ac:dyDescent="0.3"/>
  <cols>
    <col min="1" max="1" width="23.77734375" bestFit="1" customWidth="1"/>
    <col min="2" max="35" width="18.77734375" bestFit="1" customWidth="1"/>
    <col min="36" max="36" width="9.6640625" bestFit="1" customWidth="1"/>
    <col min="37" max="69" width="24.6640625" bestFit="1" customWidth="1"/>
    <col min="70" max="70" width="21.88671875" bestFit="1" customWidth="1"/>
    <col min="71" max="71" width="30.88671875" bestFit="1" customWidth="1"/>
  </cols>
  <sheetData>
    <row r="1" spans="1:36" x14ac:dyDescent="0.3">
      <c r="A1" s="29" t="str">
        <f>"Gewogen graaddagen "&amp; YEAR(jaar_zip!J2)</f>
        <v>Gewogen graaddagen 2024</v>
      </c>
    </row>
    <row r="2" spans="1:36" x14ac:dyDescent="0.3">
      <c r="A2" t="s">
        <v>76</v>
      </c>
    </row>
    <row r="4" spans="1:36" x14ac:dyDescent="0.3">
      <c r="A4" s="4" t="s">
        <v>147</v>
      </c>
      <c r="B4" s="4" t="s">
        <v>142</v>
      </c>
    </row>
    <row r="5" spans="1:36" x14ac:dyDescent="0.3">
      <c r="A5" s="4" t="s">
        <v>144</v>
      </c>
      <c r="B5" t="s">
        <v>45</v>
      </c>
      <c r="C5" t="s">
        <v>16</v>
      </c>
      <c r="D5" t="s">
        <v>38</v>
      </c>
      <c r="E5" t="s">
        <v>19</v>
      </c>
      <c r="F5" t="s">
        <v>13</v>
      </c>
      <c r="G5" t="s">
        <v>24</v>
      </c>
      <c r="H5" t="s">
        <v>28</v>
      </c>
      <c r="I5" t="s">
        <v>41</v>
      </c>
      <c r="J5" t="s">
        <v>43</v>
      </c>
      <c r="K5" t="s">
        <v>39</v>
      </c>
      <c r="L5" t="s">
        <v>26</v>
      </c>
      <c r="M5" t="s">
        <v>40</v>
      </c>
      <c r="N5" t="s">
        <v>35</v>
      </c>
      <c r="O5" t="s">
        <v>27</v>
      </c>
      <c r="P5" t="s">
        <v>17</v>
      </c>
      <c r="Q5" t="s">
        <v>29</v>
      </c>
      <c r="R5" t="s">
        <v>25</v>
      </c>
      <c r="S5" t="s">
        <v>22</v>
      </c>
      <c r="T5" t="s">
        <v>21</v>
      </c>
      <c r="U5" t="s">
        <v>44</v>
      </c>
      <c r="V5" t="s">
        <v>23</v>
      </c>
      <c r="W5" t="s">
        <v>30</v>
      </c>
      <c r="X5" t="s">
        <v>37</v>
      </c>
      <c r="Y5" t="s">
        <v>14</v>
      </c>
      <c r="Z5" t="s">
        <v>20</v>
      </c>
      <c r="AA5" t="s">
        <v>31</v>
      </c>
      <c r="AB5" t="s">
        <v>15</v>
      </c>
      <c r="AC5" t="s">
        <v>32</v>
      </c>
      <c r="AD5" t="s">
        <v>42</v>
      </c>
      <c r="AE5" t="s">
        <v>12</v>
      </c>
      <c r="AF5" t="s">
        <v>33</v>
      </c>
      <c r="AG5" t="s">
        <v>18</v>
      </c>
      <c r="AH5" t="s">
        <v>34</v>
      </c>
      <c r="AI5" t="s">
        <v>36</v>
      </c>
      <c r="AJ5" t="s">
        <v>11</v>
      </c>
    </row>
    <row r="6" spans="1:36" x14ac:dyDescent="0.3">
      <c r="A6" t="s">
        <v>88</v>
      </c>
      <c r="B6" s="46">
        <v>89.320000000000007</v>
      </c>
      <c r="C6" s="46">
        <v>91.96</v>
      </c>
      <c r="D6" s="46">
        <v>88.77</v>
      </c>
      <c r="E6" s="46">
        <v>89.21</v>
      </c>
      <c r="F6" s="46">
        <v>90.970000000000013</v>
      </c>
      <c r="G6" s="46">
        <v>95.04</v>
      </c>
      <c r="H6" s="46">
        <v>105.27000000000001</v>
      </c>
      <c r="I6" s="46">
        <v>88.11</v>
      </c>
      <c r="J6" s="46">
        <v>87.23</v>
      </c>
      <c r="K6" s="46">
        <v>87.01</v>
      </c>
      <c r="L6" s="46">
        <v>96.140000000000015</v>
      </c>
      <c r="M6" s="46">
        <v>88.22</v>
      </c>
      <c r="N6" s="46">
        <v>82.720000000000013</v>
      </c>
      <c r="O6" s="46">
        <v>101.09</v>
      </c>
      <c r="P6" s="46">
        <v>98.78</v>
      </c>
      <c r="Q6" s="46">
        <v>94.27000000000001</v>
      </c>
      <c r="R6" s="46">
        <v>102.41000000000003</v>
      </c>
      <c r="S6" s="46">
        <v>101.97</v>
      </c>
      <c r="T6" s="46">
        <v>92.84</v>
      </c>
      <c r="U6" s="46">
        <v>89.98</v>
      </c>
      <c r="V6" s="46">
        <v>97.460000000000008</v>
      </c>
      <c r="W6" s="46">
        <v>107.36000000000001</v>
      </c>
      <c r="X6" s="46">
        <v>84.59</v>
      </c>
      <c r="Y6" s="46">
        <v>87.56</v>
      </c>
      <c r="Z6" s="46">
        <v>99</v>
      </c>
      <c r="AA6" s="46">
        <v>97.240000000000009</v>
      </c>
      <c r="AB6" s="46">
        <v>94.710000000000008</v>
      </c>
      <c r="AC6" s="46">
        <v>79.97</v>
      </c>
      <c r="AD6" s="46">
        <v>89.320000000000007</v>
      </c>
      <c r="AE6" s="46">
        <v>85.470000000000013</v>
      </c>
      <c r="AF6" s="46">
        <v>81.84</v>
      </c>
      <c r="AG6" s="46">
        <v>89.210000000000008</v>
      </c>
      <c r="AH6" s="46">
        <v>81.84</v>
      </c>
      <c r="AI6" s="46">
        <v>85.250000000000014</v>
      </c>
      <c r="AJ6" s="46">
        <v>3122.1300000000006</v>
      </c>
    </row>
    <row r="7" spans="1:36" x14ac:dyDescent="0.3">
      <c r="A7" t="s">
        <v>89</v>
      </c>
      <c r="B7" s="46">
        <v>148.06</v>
      </c>
      <c r="C7" s="46">
        <v>134.31</v>
      </c>
      <c r="D7" s="46">
        <v>139.92000000000002</v>
      </c>
      <c r="E7" s="46">
        <v>139.15</v>
      </c>
      <c r="F7" s="46">
        <v>120.56</v>
      </c>
      <c r="G7" s="46">
        <v>146.52000000000001</v>
      </c>
      <c r="H7" s="46">
        <v>140.36000000000001</v>
      </c>
      <c r="I7" s="46">
        <v>147.39999999999998</v>
      </c>
      <c r="J7" s="46">
        <v>149.6</v>
      </c>
      <c r="K7" s="46">
        <v>145.09</v>
      </c>
      <c r="L7" s="46">
        <v>142.78000000000003</v>
      </c>
      <c r="M7" s="46">
        <v>142.45000000000002</v>
      </c>
      <c r="N7" s="46">
        <v>127.38</v>
      </c>
      <c r="O7" s="46">
        <v>142.12</v>
      </c>
      <c r="P7" s="46">
        <v>119.35000000000002</v>
      </c>
      <c r="Q7" s="46">
        <v>148.39000000000001</v>
      </c>
      <c r="R7" s="46">
        <v>125.73000000000002</v>
      </c>
      <c r="S7" s="46">
        <v>132.88</v>
      </c>
      <c r="T7" s="46">
        <v>139.59000000000003</v>
      </c>
      <c r="U7" s="46">
        <v>157.08000000000001</v>
      </c>
      <c r="V7" s="46">
        <v>140.69</v>
      </c>
      <c r="W7" s="46">
        <v>141.79000000000002</v>
      </c>
      <c r="X7" s="46">
        <v>135.96</v>
      </c>
      <c r="Y7" s="46">
        <v>129.25</v>
      </c>
      <c r="Z7" s="46">
        <v>134.86000000000001</v>
      </c>
      <c r="AA7" s="46">
        <v>146.96</v>
      </c>
      <c r="AB7" s="46">
        <v>116.93</v>
      </c>
      <c r="AC7" s="46">
        <v>130.46000000000004</v>
      </c>
      <c r="AD7" s="46">
        <v>146.51999999999998</v>
      </c>
      <c r="AE7" s="46">
        <v>129.47</v>
      </c>
      <c r="AF7" s="46">
        <v>143.11000000000001</v>
      </c>
      <c r="AG7" s="46">
        <v>126.61</v>
      </c>
      <c r="AH7" s="46">
        <v>135.41</v>
      </c>
      <c r="AI7" s="46">
        <v>144.87</v>
      </c>
      <c r="AJ7" s="46">
        <v>4691.6099999999988</v>
      </c>
    </row>
    <row r="8" spans="1:36" x14ac:dyDescent="0.3">
      <c r="A8" t="s">
        <v>90</v>
      </c>
      <c r="B8" s="46">
        <v>139.26000000000002</v>
      </c>
      <c r="C8" s="46">
        <v>129.91</v>
      </c>
      <c r="D8" s="46">
        <v>137.28</v>
      </c>
      <c r="E8" s="46">
        <v>134.20000000000002</v>
      </c>
      <c r="F8" s="46">
        <v>112.53</v>
      </c>
      <c r="G8" s="46">
        <v>142.78</v>
      </c>
      <c r="H8" s="46">
        <v>136.29000000000002</v>
      </c>
      <c r="I8" s="46">
        <v>142.01000000000002</v>
      </c>
      <c r="J8" s="46">
        <v>147.07000000000002</v>
      </c>
      <c r="K8" s="46">
        <v>141.24</v>
      </c>
      <c r="L8" s="46">
        <v>136.18</v>
      </c>
      <c r="M8" s="46">
        <v>140.69000000000003</v>
      </c>
      <c r="N8" s="46">
        <v>117.59</v>
      </c>
      <c r="O8" s="46">
        <v>136.84</v>
      </c>
      <c r="P8" s="46">
        <v>114.95</v>
      </c>
      <c r="Q8" s="46">
        <v>139.92000000000002</v>
      </c>
      <c r="R8" s="46">
        <v>122.87</v>
      </c>
      <c r="S8" s="46">
        <v>127.38</v>
      </c>
      <c r="T8" s="46">
        <v>134.53</v>
      </c>
      <c r="U8" s="46">
        <v>146.96</v>
      </c>
      <c r="V8" s="46">
        <v>133.76</v>
      </c>
      <c r="W8" s="46">
        <v>136.29000000000002</v>
      </c>
      <c r="X8" s="46">
        <v>130.13</v>
      </c>
      <c r="Y8" s="46">
        <v>129.47</v>
      </c>
      <c r="Z8" s="46">
        <v>127.38000000000001</v>
      </c>
      <c r="AA8" s="46">
        <v>139.92000000000002</v>
      </c>
      <c r="AB8" s="46">
        <v>107.47000000000001</v>
      </c>
      <c r="AC8" s="46">
        <v>122.21000000000001</v>
      </c>
      <c r="AD8" s="46">
        <v>140.91</v>
      </c>
      <c r="AE8" s="46">
        <v>126.16999999999999</v>
      </c>
      <c r="AF8" s="46">
        <v>133.1</v>
      </c>
      <c r="AG8" s="46">
        <v>114.50999999999999</v>
      </c>
      <c r="AH8" s="46">
        <v>129.58000000000001</v>
      </c>
      <c r="AI8" s="46">
        <v>135.74</v>
      </c>
      <c r="AJ8" s="46">
        <v>4487.12</v>
      </c>
    </row>
    <row r="9" spans="1:36" x14ac:dyDescent="0.3">
      <c r="A9" t="s">
        <v>91</v>
      </c>
      <c r="B9" s="46">
        <v>82.830000000000013</v>
      </c>
      <c r="C9" s="46">
        <v>84.04</v>
      </c>
      <c r="D9" s="46">
        <v>86.68</v>
      </c>
      <c r="E9" s="46">
        <v>82.280000000000015</v>
      </c>
      <c r="F9" s="46">
        <v>83.38</v>
      </c>
      <c r="G9" s="46">
        <v>88.660000000000025</v>
      </c>
      <c r="H9" s="46">
        <v>86.460000000000008</v>
      </c>
      <c r="I9" s="46">
        <v>83.710000000000008</v>
      </c>
      <c r="J9" s="46">
        <v>85.14</v>
      </c>
      <c r="K9" s="46">
        <v>83.38000000000001</v>
      </c>
      <c r="L9" s="46">
        <v>83.710000000000008</v>
      </c>
      <c r="M9" s="46">
        <v>87.45</v>
      </c>
      <c r="N9" s="46">
        <v>79.31</v>
      </c>
      <c r="O9" s="46">
        <v>86.79</v>
      </c>
      <c r="P9" s="46">
        <v>86.9</v>
      </c>
      <c r="Q9" s="46">
        <v>87.45</v>
      </c>
      <c r="R9" s="46">
        <v>87.449999999999989</v>
      </c>
      <c r="S9" s="46">
        <v>86.789999999999992</v>
      </c>
      <c r="T9" s="46">
        <v>84.480000000000018</v>
      </c>
      <c r="U9" s="46">
        <v>83.27</v>
      </c>
      <c r="V9" s="46">
        <v>85.800000000000011</v>
      </c>
      <c r="W9" s="46">
        <v>86.79</v>
      </c>
      <c r="X9" s="46">
        <v>81.290000000000006</v>
      </c>
      <c r="Y9" s="46">
        <v>82.720000000000013</v>
      </c>
      <c r="Z9" s="46">
        <v>91.740000000000009</v>
      </c>
      <c r="AA9" s="46">
        <v>85.360000000000014</v>
      </c>
      <c r="AB9" s="46">
        <v>83.490000000000009</v>
      </c>
      <c r="AC9" s="46">
        <v>83.27000000000001</v>
      </c>
      <c r="AD9" s="46">
        <v>86.350000000000009</v>
      </c>
      <c r="AE9" s="46">
        <v>83.050000000000011</v>
      </c>
      <c r="AF9" s="46">
        <v>80.080000000000013</v>
      </c>
      <c r="AG9" s="46">
        <v>80.080000000000013</v>
      </c>
      <c r="AH9" s="46">
        <v>81.62</v>
      </c>
      <c r="AI9" s="46">
        <v>83.27</v>
      </c>
      <c r="AJ9" s="46">
        <v>2875.07</v>
      </c>
    </row>
    <row r="10" spans="1:36" x14ac:dyDescent="0.3">
      <c r="A10" t="s">
        <v>92</v>
      </c>
      <c r="B10" s="46">
        <v>77.550000000000011</v>
      </c>
      <c r="C10" s="46">
        <v>80.960000000000008</v>
      </c>
      <c r="D10" s="46">
        <v>79.2</v>
      </c>
      <c r="E10" s="46">
        <v>77.22</v>
      </c>
      <c r="F10" s="46">
        <v>80.740000000000009</v>
      </c>
      <c r="G10" s="46">
        <v>80.52</v>
      </c>
      <c r="H10" s="46">
        <v>84.04</v>
      </c>
      <c r="I10" s="46">
        <v>75.350000000000009</v>
      </c>
      <c r="J10" s="46">
        <v>78.100000000000009</v>
      </c>
      <c r="K10" s="46">
        <v>74.030000000000015</v>
      </c>
      <c r="L10" s="46">
        <v>78.100000000000009</v>
      </c>
      <c r="M10" s="46">
        <v>78.87</v>
      </c>
      <c r="N10" s="46">
        <v>75.789999999999992</v>
      </c>
      <c r="O10" s="46">
        <v>82.610000000000014</v>
      </c>
      <c r="P10" s="46">
        <v>85.58</v>
      </c>
      <c r="Q10" s="46">
        <v>79.2</v>
      </c>
      <c r="R10" s="46">
        <v>86.13000000000001</v>
      </c>
      <c r="S10" s="46">
        <v>85.030000000000015</v>
      </c>
      <c r="T10" s="46">
        <v>79.64</v>
      </c>
      <c r="U10" s="46">
        <v>77.88000000000001</v>
      </c>
      <c r="V10" s="46">
        <v>81.73</v>
      </c>
      <c r="W10" s="46">
        <v>83.820000000000007</v>
      </c>
      <c r="X10" s="46">
        <v>75.13</v>
      </c>
      <c r="Y10" s="46">
        <v>77.77</v>
      </c>
      <c r="Z10" s="46">
        <v>88.77000000000001</v>
      </c>
      <c r="AA10" s="46">
        <v>79.09</v>
      </c>
      <c r="AB10" s="46">
        <v>83.820000000000007</v>
      </c>
      <c r="AC10" s="46">
        <v>80.300000000000011</v>
      </c>
      <c r="AD10" s="46">
        <v>76.010000000000005</v>
      </c>
      <c r="AE10" s="46">
        <v>75.570000000000007</v>
      </c>
      <c r="AF10" s="46">
        <v>70.84</v>
      </c>
      <c r="AG10" s="46">
        <v>78.100000000000009</v>
      </c>
      <c r="AH10" s="46">
        <v>73.59</v>
      </c>
      <c r="AI10" s="46">
        <v>72.38000000000001</v>
      </c>
      <c r="AJ10" s="46">
        <v>2693.4600000000014</v>
      </c>
    </row>
    <row r="11" spans="1:36" x14ac:dyDescent="0.3">
      <c r="A11" t="s">
        <v>93</v>
      </c>
      <c r="B11" s="46">
        <v>73.040000000000006</v>
      </c>
      <c r="C11" s="46">
        <v>80.850000000000009</v>
      </c>
      <c r="D11" s="46">
        <v>75.02000000000001</v>
      </c>
      <c r="E11" s="46">
        <v>76.010000000000005</v>
      </c>
      <c r="F11" s="46">
        <v>83.16</v>
      </c>
      <c r="G11" s="46">
        <v>79.64</v>
      </c>
      <c r="H11" s="46">
        <v>87.23</v>
      </c>
      <c r="I11" s="46">
        <v>71.06</v>
      </c>
      <c r="J11" s="46">
        <v>70.950000000000017</v>
      </c>
      <c r="K11" s="46">
        <v>71.940000000000012</v>
      </c>
      <c r="L11" s="46">
        <v>79.640000000000015</v>
      </c>
      <c r="M11" s="46">
        <v>74.580000000000013</v>
      </c>
      <c r="N11" s="46">
        <v>74.91</v>
      </c>
      <c r="O11" s="46">
        <v>82.280000000000015</v>
      </c>
      <c r="P11" s="46">
        <v>89.76</v>
      </c>
      <c r="Q11" s="46">
        <v>78.320000000000007</v>
      </c>
      <c r="R11" s="46">
        <v>85.03</v>
      </c>
      <c r="S11" s="46">
        <v>85.36</v>
      </c>
      <c r="T11" s="46">
        <v>77.77000000000001</v>
      </c>
      <c r="U11" s="46">
        <v>72.38</v>
      </c>
      <c r="V11" s="46">
        <v>80.850000000000009</v>
      </c>
      <c r="W11" s="46">
        <v>86.13000000000001</v>
      </c>
      <c r="X11" s="46">
        <v>74.360000000000014</v>
      </c>
      <c r="Y11" s="46">
        <v>74.910000000000011</v>
      </c>
      <c r="Z11" s="46">
        <v>86.24</v>
      </c>
      <c r="AA11" s="46">
        <v>79.640000000000015</v>
      </c>
      <c r="AB11" s="46">
        <v>86.460000000000008</v>
      </c>
      <c r="AC11" s="46">
        <v>73.920000000000016</v>
      </c>
      <c r="AD11" s="46">
        <v>74.690000000000012</v>
      </c>
      <c r="AE11" s="46">
        <v>75.460000000000008</v>
      </c>
      <c r="AF11" s="46">
        <v>67.760000000000005</v>
      </c>
      <c r="AG11" s="46">
        <v>81.73</v>
      </c>
      <c r="AH11" s="46">
        <v>70.400000000000006</v>
      </c>
      <c r="AI11" s="46">
        <v>70.95</v>
      </c>
      <c r="AJ11" s="46">
        <v>2652.4300000000003</v>
      </c>
    </row>
    <row r="12" spans="1:36" x14ac:dyDescent="0.3">
      <c r="A12" t="s">
        <v>94</v>
      </c>
      <c r="B12" s="46">
        <v>63.800000000000004</v>
      </c>
      <c r="C12" s="46">
        <v>67.86999999999999</v>
      </c>
      <c r="D12" s="46">
        <v>65.009999999999991</v>
      </c>
      <c r="E12" s="46">
        <v>63.360000000000007</v>
      </c>
      <c r="F12" s="46">
        <v>68.86</v>
      </c>
      <c r="G12" s="46">
        <v>68.09</v>
      </c>
      <c r="H12" s="46">
        <v>70.180000000000007</v>
      </c>
      <c r="I12" s="46">
        <v>62.920000000000009</v>
      </c>
      <c r="J12" s="46">
        <v>63.580000000000005</v>
      </c>
      <c r="K12" s="46">
        <v>62.92</v>
      </c>
      <c r="L12" s="46">
        <v>66.22</v>
      </c>
      <c r="M12" s="46">
        <v>64.350000000000009</v>
      </c>
      <c r="N12" s="46">
        <v>62.150000000000006</v>
      </c>
      <c r="O12" s="46">
        <v>68.970000000000013</v>
      </c>
      <c r="P12" s="46">
        <v>76.89</v>
      </c>
      <c r="Q12" s="46">
        <v>66.77000000000001</v>
      </c>
      <c r="R12" s="46">
        <v>72.930000000000007</v>
      </c>
      <c r="S12" s="46">
        <v>71.28</v>
      </c>
      <c r="T12" s="46">
        <v>66.220000000000013</v>
      </c>
      <c r="U12" s="46">
        <v>65.120000000000019</v>
      </c>
      <c r="V12" s="46">
        <v>67.540000000000006</v>
      </c>
      <c r="W12" s="46">
        <v>69.740000000000009</v>
      </c>
      <c r="X12" s="46">
        <v>61.490000000000009</v>
      </c>
      <c r="Y12" s="46">
        <v>64.569999999999993</v>
      </c>
      <c r="Z12" s="46">
        <v>75.02000000000001</v>
      </c>
      <c r="AA12" s="46">
        <v>66.77000000000001</v>
      </c>
      <c r="AB12" s="46">
        <v>73.81</v>
      </c>
      <c r="AC12" s="46">
        <v>66.33</v>
      </c>
      <c r="AD12" s="46">
        <v>64.900000000000006</v>
      </c>
      <c r="AE12" s="46">
        <v>63.360000000000007</v>
      </c>
      <c r="AF12" s="46">
        <v>57.530000000000008</v>
      </c>
      <c r="AG12" s="46">
        <v>66.000000000000014</v>
      </c>
      <c r="AH12" s="46">
        <v>61.600000000000009</v>
      </c>
      <c r="AI12" s="46">
        <v>59.510000000000005</v>
      </c>
      <c r="AJ12" s="46">
        <v>2255.6600000000003</v>
      </c>
    </row>
    <row r="13" spans="1:36" x14ac:dyDescent="0.3">
      <c r="A13" t="s">
        <v>95</v>
      </c>
      <c r="B13" s="46">
        <v>78.320000000000007</v>
      </c>
      <c r="C13" s="46">
        <v>82.61</v>
      </c>
      <c r="D13" s="46">
        <v>79.970000000000013</v>
      </c>
      <c r="E13" s="46">
        <v>79.310000000000016</v>
      </c>
      <c r="F13" s="46">
        <v>82.720000000000013</v>
      </c>
      <c r="G13" s="46">
        <v>83.600000000000009</v>
      </c>
      <c r="H13" s="46">
        <v>84.04000000000002</v>
      </c>
      <c r="I13" s="46">
        <v>78.87</v>
      </c>
      <c r="J13" s="46">
        <v>77.990000000000009</v>
      </c>
      <c r="K13" s="46">
        <v>79.310000000000016</v>
      </c>
      <c r="L13" s="46">
        <v>81.070000000000007</v>
      </c>
      <c r="M13" s="46">
        <v>79.860000000000014</v>
      </c>
      <c r="N13" s="46">
        <v>77.88000000000001</v>
      </c>
      <c r="O13" s="46">
        <v>83.27</v>
      </c>
      <c r="P13" s="46">
        <v>83.38</v>
      </c>
      <c r="Q13" s="46">
        <v>81.290000000000006</v>
      </c>
      <c r="R13" s="46">
        <v>81.73</v>
      </c>
      <c r="S13" s="46">
        <v>83.600000000000009</v>
      </c>
      <c r="T13" s="46">
        <v>80.410000000000011</v>
      </c>
      <c r="U13" s="46">
        <v>81.070000000000022</v>
      </c>
      <c r="V13" s="46">
        <v>80.960000000000022</v>
      </c>
      <c r="W13" s="46">
        <v>83.490000000000009</v>
      </c>
      <c r="X13" s="46">
        <v>78.100000000000009</v>
      </c>
      <c r="Y13" s="46">
        <v>79.860000000000014</v>
      </c>
      <c r="Z13" s="46">
        <v>82.940000000000012</v>
      </c>
      <c r="AA13" s="46">
        <v>81.62</v>
      </c>
      <c r="AB13" s="46">
        <v>83.490000000000009</v>
      </c>
      <c r="AC13" s="46">
        <v>77.66</v>
      </c>
      <c r="AD13" s="46">
        <v>80.410000000000011</v>
      </c>
      <c r="AE13" s="46">
        <v>78.539999999999992</v>
      </c>
      <c r="AF13" s="46">
        <v>77.44</v>
      </c>
      <c r="AG13" s="46">
        <v>81.290000000000006</v>
      </c>
      <c r="AH13" s="46">
        <v>78.980000000000018</v>
      </c>
      <c r="AI13" s="46">
        <v>77.88</v>
      </c>
      <c r="AJ13" s="46">
        <v>2742.96</v>
      </c>
    </row>
    <row r="14" spans="1:36" x14ac:dyDescent="0.3">
      <c r="A14" t="s">
        <v>96</v>
      </c>
      <c r="B14" s="46">
        <v>79.850000000000009</v>
      </c>
      <c r="C14" s="46">
        <v>80.36999999999999</v>
      </c>
      <c r="D14" s="46">
        <v>79.069999999999993</v>
      </c>
      <c r="E14" s="46">
        <v>78.670000000000016</v>
      </c>
      <c r="F14" s="46">
        <v>76.66</v>
      </c>
      <c r="G14" s="46">
        <v>82.929999999999993</v>
      </c>
      <c r="H14" s="46">
        <v>84.820000000000022</v>
      </c>
      <c r="I14" s="46">
        <v>78.63000000000001</v>
      </c>
      <c r="J14" s="46">
        <v>81.440000000000012</v>
      </c>
      <c r="K14" s="46">
        <v>80.31</v>
      </c>
      <c r="L14" s="46">
        <v>83.649999999999991</v>
      </c>
      <c r="M14" s="46">
        <v>78.940000000000012</v>
      </c>
      <c r="N14" s="46">
        <v>78.47</v>
      </c>
      <c r="O14" s="46">
        <v>85.620000000000019</v>
      </c>
      <c r="P14" s="46">
        <v>80.070000000000007</v>
      </c>
      <c r="Q14" s="46">
        <v>83.27</v>
      </c>
      <c r="R14" s="46">
        <v>79.980000000000018</v>
      </c>
      <c r="S14" s="46">
        <v>81.099999999999994</v>
      </c>
      <c r="T14" s="46">
        <v>80.05</v>
      </c>
      <c r="U14" s="46">
        <v>80.959999999999994</v>
      </c>
      <c r="V14" s="46">
        <v>82.589999999999989</v>
      </c>
      <c r="W14" s="46">
        <v>87.049999999999983</v>
      </c>
      <c r="X14" s="46">
        <v>78.470000000000013</v>
      </c>
      <c r="Y14" s="46">
        <v>77.930000000000007</v>
      </c>
      <c r="Z14" s="46">
        <v>83.01</v>
      </c>
      <c r="AA14" s="46">
        <v>82.940000000000012</v>
      </c>
      <c r="AB14" s="46">
        <v>78.210000000000008</v>
      </c>
      <c r="AC14" s="46">
        <v>81.400000000000006</v>
      </c>
      <c r="AD14" s="46">
        <v>81.16</v>
      </c>
      <c r="AE14" s="46">
        <v>79.190000000000012</v>
      </c>
      <c r="AF14" s="46">
        <v>81.890000000000015</v>
      </c>
      <c r="AG14" s="46">
        <v>77.149999999999991</v>
      </c>
      <c r="AH14" s="46">
        <v>81.489999999999995</v>
      </c>
      <c r="AI14" s="46">
        <v>80.94</v>
      </c>
      <c r="AJ14" s="46">
        <v>2748.2799999999997</v>
      </c>
    </row>
    <row r="15" spans="1:36" x14ac:dyDescent="0.3">
      <c r="A15" t="s">
        <v>97</v>
      </c>
      <c r="B15" s="46">
        <v>74.400000000000006</v>
      </c>
      <c r="C15" s="46">
        <v>80.900000000000006</v>
      </c>
      <c r="D15" s="46">
        <v>75.599999999999994</v>
      </c>
      <c r="E15" s="46">
        <v>78.100000000000009</v>
      </c>
      <c r="F15" s="46">
        <v>79.499999999999986</v>
      </c>
      <c r="G15" s="46">
        <v>81.800000000000011</v>
      </c>
      <c r="H15" s="46">
        <v>88.399999999999991</v>
      </c>
      <c r="I15" s="46">
        <v>72.3</v>
      </c>
      <c r="J15" s="46">
        <v>74.2</v>
      </c>
      <c r="K15" s="46">
        <v>75.7</v>
      </c>
      <c r="L15" s="46">
        <v>82.9</v>
      </c>
      <c r="M15" s="46">
        <v>78.899999999999991</v>
      </c>
      <c r="N15" s="46">
        <v>74.699999999999989</v>
      </c>
      <c r="O15" s="46">
        <v>85.600000000000009</v>
      </c>
      <c r="P15" s="46">
        <v>87.6</v>
      </c>
      <c r="Q15" s="46">
        <v>81.599999999999994</v>
      </c>
      <c r="R15" s="46">
        <v>87.4</v>
      </c>
      <c r="S15" s="46">
        <v>88</v>
      </c>
      <c r="T15" s="46">
        <v>82</v>
      </c>
      <c r="U15" s="46">
        <v>72.7</v>
      </c>
      <c r="V15" s="46">
        <v>82.5</v>
      </c>
      <c r="W15" s="46">
        <v>89.1</v>
      </c>
      <c r="X15" s="46">
        <v>76</v>
      </c>
      <c r="Y15" s="46">
        <v>76.099999999999994</v>
      </c>
      <c r="Z15" s="46">
        <v>84.3</v>
      </c>
      <c r="AA15" s="46">
        <v>82.5</v>
      </c>
      <c r="AB15" s="46">
        <v>85.199999999999989</v>
      </c>
      <c r="AC15" s="46">
        <v>71.5</v>
      </c>
      <c r="AD15" s="46">
        <v>78.599999999999994</v>
      </c>
      <c r="AE15" s="46">
        <v>76.7</v>
      </c>
      <c r="AF15" s="46">
        <v>73.100000000000009</v>
      </c>
      <c r="AG15" s="46">
        <v>81.199999999999989</v>
      </c>
      <c r="AH15" s="46">
        <v>74.5</v>
      </c>
      <c r="AI15" s="46">
        <v>78.7</v>
      </c>
      <c r="AJ15" s="46">
        <v>2712.2999999999988</v>
      </c>
    </row>
    <row r="16" spans="1:36" x14ac:dyDescent="0.3">
      <c r="A16" t="s">
        <v>98</v>
      </c>
      <c r="B16" s="46">
        <v>57.099999999999994</v>
      </c>
      <c r="C16" s="46">
        <v>59.400000000000006</v>
      </c>
      <c r="D16" s="46">
        <v>57.300000000000004</v>
      </c>
      <c r="E16" s="46">
        <v>56.800000000000004</v>
      </c>
      <c r="F16" s="46">
        <v>61.5</v>
      </c>
      <c r="G16" s="46">
        <v>60.400000000000006</v>
      </c>
      <c r="H16" s="46">
        <v>62.8</v>
      </c>
      <c r="I16" s="46">
        <v>55</v>
      </c>
      <c r="J16" s="46">
        <v>56.400000000000006</v>
      </c>
      <c r="K16" s="46">
        <v>55.1</v>
      </c>
      <c r="L16" s="46">
        <v>59.900000000000006</v>
      </c>
      <c r="M16" s="46">
        <v>56.8</v>
      </c>
      <c r="N16" s="46">
        <v>55.699999999999989</v>
      </c>
      <c r="O16" s="46">
        <v>62.8</v>
      </c>
      <c r="P16" s="46">
        <v>67.099999999999994</v>
      </c>
      <c r="Q16" s="46">
        <v>60.699999999999996</v>
      </c>
      <c r="R16" s="46">
        <v>63.9</v>
      </c>
      <c r="S16" s="46">
        <v>63.399999999999991</v>
      </c>
      <c r="T16" s="46">
        <v>58.400000000000006</v>
      </c>
      <c r="U16" s="46">
        <v>57.3</v>
      </c>
      <c r="V16" s="46">
        <v>60.100000000000009</v>
      </c>
      <c r="W16" s="46">
        <v>64.099999999999994</v>
      </c>
      <c r="X16" s="46">
        <v>54.8</v>
      </c>
      <c r="Y16" s="46">
        <v>56.8</v>
      </c>
      <c r="Z16" s="46">
        <v>64.900000000000006</v>
      </c>
      <c r="AA16" s="46">
        <v>60.899999999999991</v>
      </c>
      <c r="AB16" s="46">
        <v>62.3</v>
      </c>
      <c r="AC16" s="46">
        <v>57.500000000000007</v>
      </c>
      <c r="AD16" s="46">
        <v>57.5</v>
      </c>
      <c r="AE16" s="46">
        <v>56.3</v>
      </c>
      <c r="AF16" s="46">
        <v>51.5</v>
      </c>
      <c r="AG16" s="46">
        <v>59.500000000000007</v>
      </c>
      <c r="AH16" s="46">
        <v>53.800000000000004</v>
      </c>
      <c r="AI16" s="46">
        <v>52.9</v>
      </c>
      <c r="AJ16" s="46">
        <v>2000.7</v>
      </c>
    </row>
    <row r="17" spans="1:36" x14ac:dyDescent="0.3">
      <c r="A17" t="s">
        <v>99</v>
      </c>
      <c r="B17" s="46">
        <v>59.099999999999994</v>
      </c>
      <c r="C17" s="46">
        <v>62.8</v>
      </c>
      <c r="D17" s="46">
        <v>60.5</v>
      </c>
      <c r="E17" s="46">
        <v>59.2</v>
      </c>
      <c r="F17" s="46">
        <v>64.399999999999991</v>
      </c>
      <c r="G17" s="46">
        <v>63.5</v>
      </c>
      <c r="H17" s="46">
        <v>68.5</v>
      </c>
      <c r="I17" s="46">
        <v>58.8</v>
      </c>
      <c r="J17" s="46">
        <v>58.1</v>
      </c>
      <c r="K17" s="46">
        <v>60.2</v>
      </c>
      <c r="L17" s="46">
        <v>63</v>
      </c>
      <c r="M17" s="46">
        <v>60.800000000000004</v>
      </c>
      <c r="N17" s="46">
        <v>58.5</v>
      </c>
      <c r="O17" s="46">
        <v>66</v>
      </c>
      <c r="P17" s="46">
        <v>66.900000000000006</v>
      </c>
      <c r="Q17" s="46">
        <v>62.2</v>
      </c>
      <c r="R17" s="46">
        <v>66.100000000000009</v>
      </c>
      <c r="S17" s="46">
        <v>66.2</v>
      </c>
      <c r="T17" s="46">
        <v>61.100000000000009</v>
      </c>
      <c r="U17" s="46">
        <v>57.800000000000004</v>
      </c>
      <c r="V17" s="46">
        <v>62.400000000000006</v>
      </c>
      <c r="W17" s="46">
        <v>66.7</v>
      </c>
      <c r="X17" s="46">
        <v>58.699999999999996</v>
      </c>
      <c r="Y17" s="46">
        <v>60.400000000000006</v>
      </c>
      <c r="Z17" s="46">
        <v>65.599999999999994</v>
      </c>
      <c r="AA17" s="46">
        <v>63.2</v>
      </c>
      <c r="AB17" s="46">
        <v>65</v>
      </c>
      <c r="AC17" s="46">
        <v>59.5</v>
      </c>
      <c r="AD17" s="46">
        <v>60.2</v>
      </c>
      <c r="AE17" s="46">
        <v>60.400000000000006</v>
      </c>
      <c r="AF17" s="46">
        <v>56.9</v>
      </c>
      <c r="AG17" s="46">
        <v>61.8</v>
      </c>
      <c r="AH17" s="46">
        <v>59.5</v>
      </c>
      <c r="AI17" s="46">
        <v>60.1</v>
      </c>
      <c r="AJ17" s="46">
        <v>2104.1000000000004</v>
      </c>
    </row>
    <row r="18" spans="1:36" x14ac:dyDescent="0.3">
      <c r="A18" t="s">
        <v>100</v>
      </c>
      <c r="B18" s="46">
        <v>56.8</v>
      </c>
      <c r="C18" s="46">
        <v>63.100000000000009</v>
      </c>
      <c r="D18" s="46">
        <v>61.8</v>
      </c>
      <c r="E18" s="46">
        <v>61.3</v>
      </c>
      <c r="F18" s="46">
        <v>61.8</v>
      </c>
      <c r="G18" s="46">
        <v>63.20000000000001</v>
      </c>
      <c r="H18" s="46">
        <v>63.9</v>
      </c>
      <c r="I18" s="46">
        <v>57.099999999999994</v>
      </c>
      <c r="J18" s="46">
        <v>59.7</v>
      </c>
      <c r="K18" s="46">
        <v>59.3</v>
      </c>
      <c r="L18" s="46">
        <v>63</v>
      </c>
      <c r="M18" s="46">
        <v>61.300000000000004</v>
      </c>
      <c r="N18" s="46">
        <v>58.4</v>
      </c>
      <c r="O18" s="46">
        <v>65.3</v>
      </c>
      <c r="P18" s="46">
        <v>65.8</v>
      </c>
      <c r="Q18" s="46">
        <v>61.3</v>
      </c>
      <c r="R18" s="46">
        <v>64.999999999999986</v>
      </c>
      <c r="S18" s="46">
        <v>64.399999999999991</v>
      </c>
      <c r="T18" s="46">
        <v>62.600000000000009</v>
      </c>
      <c r="U18" s="46">
        <v>59.199999999999996</v>
      </c>
      <c r="V18" s="46">
        <v>63.4</v>
      </c>
      <c r="W18" s="46">
        <v>63.099999999999994</v>
      </c>
      <c r="X18" s="46">
        <v>60.400000000000006</v>
      </c>
      <c r="Y18" s="46">
        <v>62.400000000000006</v>
      </c>
      <c r="Z18" s="46">
        <v>66.7</v>
      </c>
      <c r="AA18" s="46">
        <v>60.3</v>
      </c>
      <c r="AB18" s="46">
        <v>62.70000000000001</v>
      </c>
      <c r="AC18" s="46">
        <v>59.300000000000004</v>
      </c>
      <c r="AD18" s="46">
        <v>61.300000000000004</v>
      </c>
      <c r="AE18" s="46">
        <v>62.699999999999996</v>
      </c>
      <c r="AF18" s="46">
        <v>59.500000000000007</v>
      </c>
      <c r="AG18" s="46">
        <v>60.4</v>
      </c>
      <c r="AH18" s="46">
        <v>60.3</v>
      </c>
      <c r="AI18" s="46">
        <v>61.500000000000007</v>
      </c>
      <c r="AJ18" s="46">
        <v>2098.3000000000002</v>
      </c>
    </row>
    <row r="19" spans="1:36" x14ac:dyDescent="0.3">
      <c r="A19" t="s">
        <v>101</v>
      </c>
      <c r="B19" s="46">
        <v>25.76</v>
      </c>
      <c r="C19" s="46">
        <v>33.119999999999997</v>
      </c>
      <c r="D19" s="46">
        <v>30.64</v>
      </c>
      <c r="E19" s="46">
        <v>28.080000000000002</v>
      </c>
      <c r="F19" s="46">
        <v>35.04</v>
      </c>
      <c r="G19" s="46">
        <v>29.68</v>
      </c>
      <c r="H19" s="46">
        <v>33.280000000000008</v>
      </c>
      <c r="I19" s="46">
        <v>25.679999999999996</v>
      </c>
      <c r="J19" s="46">
        <v>26.24</v>
      </c>
      <c r="K19" s="46">
        <v>26.08</v>
      </c>
      <c r="L19" s="46">
        <v>29.200000000000003</v>
      </c>
      <c r="M19" s="46">
        <v>29.2</v>
      </c>
      <c r="N19" s="46">
        <v>29.200000000000003</v>
      </c>
      <c r="O19" s="46">
        <v>31.6</v>
      </c>
      <c r="P19" s="46">
        <v>37.520000000000003</v>
      </c>
      <c r="Q19" s="46">
        <v>28.959999999999997</v>
      </c>
      <c r="R19" s="46">
        <v>34.64</v>
      </c>
      <c r="S19" s="46">
        <v>35.6</v>
      </c>
      <c r="T19" s="46">
        <v>31.12</v>
      </c>
      <c r="U19" s="46">
        <v>26.96</v>
      </c>
      <c r="V19" s="46">
        <v>31.6</v>
      </c>
      <c r="W19" s="46">
        <v>32.08</v>
      </c>
      <c r="X19" s="46">
        <v>28.320000000000004</v>
      </c>
      <c r="Y19" s="46">
        <v>30.16</v>
      </c>
      <c r="Z19" s="46">
        <v>36.24</v>
      </c>
      <c r="AA19" s="46">
        <v>28.640000000000004</v>
      </c>
      <c r="AB19" s="46">
        <v>37.120000000000005</v>
      </c>
      <c r="AC19" s="46">
        <v>32.559999999999995</v>
      </c>
      <c r="AD19" s="46">
        <v>27.36</v>
      </c>
      <c r="AE19" s="46">
        <v>31.120000000000005</v>
      </c>
      <c r="AF19" s="46">
        <v>24.720000000000002</v>
      </c>
      <c r="AG19" s="46">
        <v>32.000000000000007</v>
      </c>
      <c r="AH19" s="46">
        <v>27.92</v>
      </c>
      <c r="AI19" s="46">
        <v>25.040000000000006</v>
      </c>
      <c r="AJ19" s="46">
        <v>1032.48</v>
      </c>
    </row>
    <row r="20" spans="1:36" x14ac:dyDescent="0.3">
      <c r="A20" t="s">
        <v>102</v>
      </c>
      <c r="B20" s="46">
        <v>21.2</v>
      </c>
      <c r="C20" s="46">
        <v>30.56</v>
      </c>
      <c r="D20" s="46">
        <v>26.000000000000004</v>
      </c>
      <c r="E20" s="46">
        <v>23.68</v>
      </c>
      <c r="F20" s="46">
        <v>34.480000000000004</v>
      </c>
      <c r="G20" s="46">
        <v>25.040000000000003</v>
      </c>
      <c r="H20" s="46">
        <v>30.240000000000002</v>
      </c>
      <c r="I20" s="46">
        <v>21.759999999999998</v>
      </c>
      <c r="J20" s="46">
        <v>22.4</v>
      </c>
      <c r="K20" s="46">
        <v>22.72</v>
      </c>
      <c r="L20" s="46">
        <v>24.480000000000004</v>
      </c>
      <c r="M20" s="46">
        <v>25.680000000000003</v>
      </c>
      <c r="N20" s="46">
        <v>27.36</v>
      </c>
      <c r="O20" s="46">
        <v>28.480000000000004</v>
      </c>
      <c r="P20" s="46">
        <v>34.880000000000003</v>
      </c>
      <c r="Q20" s="46">
        <v>25.200000000000003</v>
      </c>
      <c r="R20" s="46">
        <v>31.040000000000006</v>
      </c>
      <c r="S20" s="46">
        <v>32.800000000000004</v>
      </c>
      <c r="T20" s="46">
        <v>25.440000000000005</v>
      </c>
      <c r="U20" s="46">
        <v>23.520000000000003</v>
      </c>
      <c r="V20" s="46">
        <v>27.2</v>
      </c>
      <c r="W20" s="46">
        <v>28.56</v>
      </c>
      <c r="X20" s="46">
        <v>25.360000000000003</v>
      </c>
      <c r="Y20" s="46">
        <v>25.6</v>
      </c>
      <c r="Z20" s="46">
        <v>32.159999999999997</v>
      </c>
      <c r="AA20" s="46">
        <v>24.960000000000004</v>
      </c>
      <c r="AB20" s="46">
        <v>35.44</v>
      </c>
      <c r="AC20" s="46">
        <v>30.000000000000004</v>
      </c>
      <c r="AD20" s="46">
        <v>23.36</v>
      </c>
      <c r="AE20" s="46">
        <v>27.28</v>
      </c>
      <c r="AF20" s="46">
        <v>23.6</v>
      </c>
      <c r="AG20" s="46">
        <v>32.08</v>
      </c>
      <c r="AH20" s="46">
        <v>25.92</v>
      </c>
      <c r="AI20" s="46">
        <v>23.840000000000003</v>
      </c>
      <c r="AJ20" s="46">
        <v>922.32000000000028</v>
      </c>
    </row>
    <row r="21" spans="1:36" x14ac:dyDescent="0.3">
      <c r="A21" t="s">
        <v>103</v>
      </c>
      <c r="B21" s="46">
        <v>60.400000000000006</v>
      </c>
      <c r="C21" s="46">
        <v>61.84</v>
      </c>
      <c r="D21" s="46">
        <v>60.88</v>
      </c>
      <c r="E21" s="46">
        <v>59.84</v>
      </c>
      <c r="F21" s="46">
        <v>56.800000000000004</v>
      </c>
      <c r="G21" s="46">
        <v>64.960000000000008</v>
      </c>
      <c r="H21" s="46">
        <v>64.000000000000014</v>
      </c>
      <c r="I21" s="46">
        <v>60.879999999999995</v>
      </c>
      <c r="J21" s="46">
        <v>61.92</v>
      </c>
      <c r="K21" s="46">
        <v>60.320000000000007</v>
      </c>
      <c r="L21" s="46">
        <v>62.800000000000004</v>
      </c>
      <c r="M21" s="46">
        <v>60.640000000000008</v>
      </c>
      <c r="N21" s="46">
        <v>54.96</v>
      </c>
      <c r="O21" s="46">
        <v>64.88000000000001</v>
      </c>
      <c r="P21" s="46">
        <v>57.839999999999996</v>
      </c>
      <c r="Q21" s="46">
        <v>63.680000000000007</v>
      </c>
      <c r="R21" s="46">
        <v>55.600000000000009</v>
      </c>
      <c r="S21" s="46">
        <v>61.120000000000012</v>
      </c>
      <c r="T21" s="46">
        <v>60.16</v>
      </c>
      <c r="U21" s="46">
        <v>64.56</v>
      </c>
      <c r="V21" s="46">
        <v>60.480000000000004</v>
      </c>
      <c r="W21" s="46">
        <v>63.52</v>
      </c>
      <c r="X21" s="46">
        <v>57.760000000000005</v>
      </c>
      <c r="Y21" s="46">
        <v>59.040000000000006</v>
      </c>
      <c r="Z21" s="46">
        <v>58.56</v>
      </c>
      <c r="AA21" s="46">
        <v>65.040000000000006</v>
      </c>
      <c r="AB21" s="46">
        <v>55.760000000000005</v>
      </c>
      <c r="AC21" s="46">
        <v>54.72</v>
      </c>
      <c r="AD21" s="46">
        <v>60.640000000000008</v>
      </c>
      <c r="AE21" s="46">
        <v>58.56</v>
      </c>
      <c r="AF21" s="46">
        <v>56.56</v>
      </c>
      <c r="AG21" s="46">
        <v>58.000000000000007</v>
      </c>
      <c r="AH21" s="46">
        <v>56.800000000000004</v>
      </c>
      <c r="AI21" s="46">
        <v>60.32</v>
      </c>
      <c r="AJ21" s="46">
        <v>2043.84</v>
      </c>
    </row>
    <row r="22" spans="1:36" x14ac:dyDescent="0.3">
      <c r="A22" t="s">
        <v>104</v>
      </c>
      <c r="B22" s="46">
        <v>52.56</v>
      </c>
      <c r="C22" s="46">
        <v>60.400000000000006</v>
      </c>
      <c r="D22" s="46">
        <v>56.400000000000006</v>
      </c>
      <c r="E22" s="46">
        <v>56.240000000000009</v>
      </c>
      <c r="F22" s="46">
        <v>57.040000000000006</v>
      </c>
      <c r="G22" s="46">
        <v>57.52</v>
      </c>
      <c r="H22" s="46">
        <v>57.920000000000009</v>
      </c>
      <c r="I22" s="46">
        <v>53.76</v>
      </c>
      <c r="J22" s="46">
        <v>53.920000000000009</v>
      </c>
      <c r="K22" s="46">
        <v>54.88</v>
      </c>
      <c r="L22" s="46">
        <v>55.040000000000006</v>
      </c>
      <c r="M22" s="46">
        <v>56.400000000000013</v>
      </c>
      <c r="N22" s="46">
        <v>51.920000000000009</v>
      </c>
      <c r="O22" s="46">
        <v>56.72</v>
      </c>
      <c r="P22" s="46">
        <v>58.88000000000001</v>
      </c>
      <c r="Q22" s="46">
        <v>55.280000000000008</v>
      </c>
      <c r="R22" s="46">
        <v>54.480000000000004</v>
      </c>
      <c r="S22" s="46">
        <v>59.840000000000011</v>
      </c>
      <c r="T22" s="46">
        <v>56.000000000000014</v>
      </c>
      <c r="U22" s="46">
        <v>54.480000000000004</v>
      </c>
      <c r="V22" s="46">
        <v>56.88</v>
      </c>
      <c r="W22" s="46">
        <v>56.72</v>
      </c>
      <c r="X22" s="46">
        <v>54.800000000000011</v>
      </c>
      <c r="Y22" s="46">
        <v>55.599999999999994</v>
      </c>
      <c r="Z22" s="46">
        <v>57.920000000000009</v>
      </c>
      <c r="AA22" s="46">
        <v>55.120000000000005</v>
      </c>
      <c r="AB22" s="46">
        <v>57.680000000000007</v>
      </c>
      <c r="AC22" s="46">
        <v>52.72</v>
      </c>
      <c r="AD22" s="46">
        <v>53.760000000000005</v>
      </c>
      <c r="AE22" s="46">
        <v>57.120000000000005</v>
      </c>
      <c r="AF22" s="46">
        <v>52.960000000000008</v>
      </c>
      <c r="AG22" s="46">
        <v>56.480000000000011</v>
      </c>
      <c r="AH22" s="46">
        <v>53.440000000000005</v>
      </c>
      <c r="AI22" s="46">
        <v>54.96</v>
      </c>
      <c r="AJ22" s="46">
        <v>1895.8400000000006</v>
      </c>
    </row>
    <row r="23" spans="1:36" x14ac:dyDescent="0.3">
      <c r="A23" t="s">
        <v>105</v>
      </c>
      <c r="B23" s="46">
        <v>3.4399999999999995</v>
      </c>
      <c r="C23" s="46">
        <v>7.84</v>
      </c>
      <c r="D23" s="46">
        <v>5.0400000000000009</v>
      </c>
      <c r="E23" s="46">
        <v>5.8400000000000007</v>
      </c>
      <c r="F23" s="46">
        <v>8.8000000000000007</v>
      </c>
      <c r="G23" s="46">
        <v>4.3200000000000021</v>
      </c>
      <c r="H23" s="46">
        <v>4.879999999999999</v>
      </c>
      <c r="I23" s="46">
        <v>4</v>
      </c>
      <c r="J23" s="46">
        <v>4.4000000000000004</v>
      </c>
      <c r="K23" s="46">
        <v>4.4000000000000021</v>
      </c>
      <c r="L23" s="46">
        <v>3.8399999999999994</v>
      </c>
      <c r="M23" s="46">
        <v>5.44</v>
      </c>
      <c r="N23" s="46">
        <v>7.9200000000000017</v>
      </c>
      <c r="O23" s="46">
        <v>4.4800000000000013</v>
      </c>
      <c r="P23" s="46">
        <v>11.040000000000001</v>
      </c>
      <c r="Q23" s="46">
        <v>3.6800000000000015</v>
      </c>
      <c r="R23" s="46">
        <v>9.120000000000001</v>
      </c>
      <c r="S23" s="46">
        <v>6.8800000000000008</v>
      </c>
      <c r="T23" s="46">
        <v>5.2799999999999994</v>
      </c>
      <c r="U23" s="46">
        <v>3.5200000000000005</v>
      </c>
      <c r="V23" s="46">
        <v>4.88</v>
      </c>
      <c r="W23" s="46">
        <v>5.7600000000000025</v>
      </c>
      <c r="X23" s="46">
        <v>5.3599999999999994</v>
      </c>
      <c r="Y23" s="46">
        <v>5.5200000000000005</v>
      </c>
      <c r="Z23" s="46">
        <v>7.84</v>
      </c>
      <c r="AA23" s="46">
        <v>3.6</v>
      </c>
      <c r="AB23" s="46">
        <v>10.640000000000002</v>
      </c>
      <c r="AC23" s="46">
        <v>8.5600000000000023</v>
      </c>
      <c r="AD23" s="46">
        <v>3.8400000000000007</v>
      </c>
      <c r="AE23" s="46">
        <v>7.3600000000000012</v>
      </c>
      <c r="AF23" s="46">
        <v>5.9999999999999991</v>
      </c>
      <c r="AG23" s="46">
        <v>7.52</v>
      </c>
      <c r="AH23" s="46">
        <v>6.8800000000000017</v>
      </c>
      <c r="AI23" s="46">
        <v>5.7600000000000007</v>
      </c>
      <c r="AJ23" s="46">
        <v>203.68000000000006</v>
      </c>
    </row>
    <row r="24" spans="1:36" x14ac:dyDescent="0.3">
      <c r="A24" t="s">
        <v>11</v>
      </c>
      <c r="B24" s="46">
        <v>1242.7900000000002</v>
      </c>
      <c r="C24" s="46">
        <v>1292.8399999999997</v>
      </c>
      <c r="D24" s="46">
        <v>1265.0800000000004</v>
      </c>
      <c r="E24" s="46">
        <v>1248.49</v>
      </c>
      <c r="F24" s="46">
        <v>1258.9399999999998</v>
      </c>
      <c r="G24" s="46">
        <v>1318.2</v>
      </c>
      <c r="H24" s="46">
        <v>1352.6100000000004</v>
      </c>
      <c r="I24" s="46">
        <v>1237.3399999999999</v>
      </c>
      <c r="J24" s="46">
        <v>1258.3800000000006</v>
      </c>
      <c r="K24" s="46">
        <v>1243.9300000000003</v>
      </c>
      <c r="L24" s="46">
        <v>1291.6499999999999</v>
      </c>
      <c r="M24" s="46">
        <v>1270.5700000000004</v>
      </c>
      <c r="N24" s="46">
        <v>1194.8600000000001</v>
      </c>
      <c r="O24" s="46">
        <v>1335.45</v>
      </c>
      <c r="P24" s="46">
        <v>1323.2200000000003</v>
      </c>
      <c r="Q24" s="46">
        <v>1301.4800000000002</v>
      </c>
      <c r="R24" s="46">
        <v>1311.5399999999997</v>
      </c>
      <c r="S24" s="46">
        <v>1333.63</v>
      </c>
      <c r="T24" s="46">
        <v>1277.6299999999999</v>
      </c>
      <c r="U24" s="46">
        <v>1274.74</v>
      </c>
      <c r="V24" s="46">
        <v>1300.8200000000004</v>
      </c>
      <c r="W24" s="46">
        <v>1352.1</v>
      </c>
      <c r="X24" s="46">
        <v>1221.0199999999998</v>
      </c>
      <c r="Y24" s="46">
        <v>1235.6599999999999</v>
      </c>
      <c r="Z24" s="46">
        <v>1343.18</v>
      </c>
      <c r="AA24" s="46">
        <v>1303.8000000000002</v>
      </c>
      <c r="AB24" s="46">
        <v>1280.2300000000002</v>
      </c>
      <c r="AC24" s="46">
        <v>1221.8800000000001</v>
      </c>
      <c r="AD24" s="46">
        <v>1266.8299999999997</v>
      </c>
      <c r="AE24" s="46">
        <v>1233.82</v>
      </c>
      <c r="AF24" s="46">
        <v>1198.43</v>
      </c>
      <c r="AG24" s="46">
        <v>1243.6599999999999</v>
      </c>
      <c r="AH24" s="46">
        <v>1213.5700000000004</v>
      </c>
      <c r="AI24" s="46">
        <v>1233.9099999999999</v>
      </c>
      <c r="AJ24" s="46">
        <v>43282.280000000006</v>
      </c>
    </row>
  </sheetData>
  <pageMargins left="0.7" right="0.7" top="0.75" bottom="0.75" header="0.3" footer="0.3"/>
  <pageSetup paperSize="9" orientation="portrait" horizontalDpi="1200" verticalDpi="1200"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5CC74-4E6A-4E75-843E-AD8E8D1139D6}">
  <sheetPr codeName="Blad15"/>
  <dimension ref="A1:AJ11"/>
  <sheetViews>
    <sheetView showGridLines="0" workbookViewId="0">
      <selection activeCell="A2" sqref="A2"/>
    </sheetView>
  </sheetViews>
  <sheetFormatPr defaultRowHeight="14.4" x14ac:dyDescent="0.3"/>
  <cols>
    <col min="1" max="1" width="23.77734375" bestFit="1" customWidth="1"/>
    <col min="2" max="35" width="18.77734375" bestFit="1" customWidth="1"/>
    <col min="36" max="36" width="9.6640625" bestFit="1" customWidth="1"/>
    <col min="37" max="69" width="24.6640625" bestFit="1" customWidth="1"/>
    <col min="70" max="70" width="21.88671875" bestFit="1" customWidth="1"/>
    <col min="71" max="71" width="30.88671875" bestFit="1" customWidth="1"/>
  </cols>
  <sheetData>
    <row r="1" spans="1:36" x14ac:dyDescent="0.3">
      <c r="A1" s="29" t="str">
        <f>"Gewogen graaddagen "&amp; YEAR(jaar_zip!J2)</f>
        <v>Gewogen graaddagen 2024</v>
      </c>
    </row>
    <row r="2" spans="1:36" x14ac:dyDescent="0.3">
      <c r="A2" t="s">
        <v>76</v>
      </c>
    </row>
    <row r="4" spans="1:36" x14ac:dyDescent="0.3">
      <c r="A4" s="4" t="s">
        <v>147</v>
      </c>
      <c r="B4" s="4" t="s">
        <v>142</v>
      </c>
    </row>
    <row r="5" spans="1:36" x14ac:dyDescent="0.3">
      <c r="A5" s="4" t="s">
        <v>64</v>
      </c>
      <c r="B5" t="s">
        <v>45</v>
      </c>
      <c r="C5" t="s">
        <v>16</v>
      </c>
      <c r="D5" t="s">
        <v>38</v>
      </c>
      <c r="E5" t="s">
        <v>19</v>
      </c>
      <c r="F5" t="s">
        <v>13</v>
      </c>
      <c r="G5" t="s">
        <v>24</v>
      </c>
      <c r="H5" t="s">
        <v>28</v>
      </c>
      <c r="I5" t="s">
        <v>41</v>
      </c>
      <c r="J5" t="s">
        <v>43</v>
      </c>
      <c r="K5" t="s">
        <v>39</v>
      </c>
      <c r="L5" t="s">
        <v>26</v>
      </c>
      <c r="M5" t="s">
        <v>40</v>
      </c>
      <c r="N5" t="s">
        <v>35</v>
      </c>
      <c r="O5" t="s">
        <v>27</v>
      </c>
      <c r="P5" t="s">
        <v>17</v>
      </c>
      <c r="Q5" t="s">
        <v>29</v>
      </c>
      <c r="R5" t="s">
        <v>25</v>
      </c>
      <c r="S5" t="s">
        <v>22</v>
      </c>
      <c r="T5" t="s">
        <v>21</v>
      </c>
      <c r="U5" t="s">
        <v>44</v>
      </c>
      <c r="V5" t="s">
        <v>23</v>
      </c>
      <c r="W5" t="s">
        <v>30</v>
      </c>
      <c r="X5" t="s">
        <v>37</v>
      </c>
      <c r="Y5" t="s">
        <v>14</v>
      </c>
      <c r="Z5" t="s">
        <v>20</v>
      </c>
      <c r="AA5" t="s">
        <v>31</v>
      </c>
      <c r="AB5" t="s">
        <v>15</v>
      </c>
      <c r="AC5" t="s">
        <v>32</v>
      </c>
      <c r="AD5" t="s">
        <v>42</v>
      </c>
      <c r="AE5" t="s">
        <v>12</v>
      </c>
      <c r="AF5" t="s">
        <v>33</v>
      </c>
      <c r="AG5" t="s">
        <v>18</v>
      </c>
      <c r="AH5" t="s">
        <v>34</v>
      </c>
      <c r="AI5" t="s">
        <v>36</v>
      </c>
      <c r="AJ5" t="s">
        <v>11</v>
      </c>
    </row>
    <row r="6" spans="1:36" x14ac:dyDescent="0.3">
      <c r="A6">
        <v>1</v>
      </c>
      <c r="B6" s="46">
        <v>494.66999999999985</v>
      </c>
      <c r="C6" s="46">
        <v>477.94999999999993</v>
      </c>
      <c r="D6" s="46">
        <v>489.5</v>
      </c>
      <c r="E6" s="46">
        <v>481.14000000000004</v>
      </c>
      <c r="F6" s="46">
        <v>444.07000000000011</v>
      </c>
      <c r="G6" s="46">
        <v>509.84999999999997</v>
      </c>
      <c r="H6" s="46">
        <v>507.32</v>
      </c>
      <c r="I6" s="46">
        <v>495.33</v>
      </c>
      <c r="J6" s="46">
        <v>505.00999999999993</v>
      </c>
      <c r="K6" s="46">
        <v>491.48</v>
      </c>
      <c r="L6" s="46">
        <v>495.21999999999997</v>
      </c>
      <c r="M6" s="46">
        <v>495.66000000000014</v>
      </c>
      <c r="N6" s="46">
        <v>440.66000000000008</v>
      </c>
      <c r="O6" s="46">
        <v>505.89</v>
      </c>
      <c r="P6" s="46">
        <v>459.79999999999995</v>
      </c>
      <c r="Q6" s="46">
        <v>506.00000000000017</v>
      </c>
      <c r="R6" s="46">
        <v>477.84000000000003</v>
      </c>
      <c r="S6" s="46">
        <v>488.4</v>
      </c>
      <c r="T6" s="46">
        <v>489.27999999999992</v>
      </c>
      <c r="U6" s="46">
        <v>510.18000000000006</v>
      </c>
      <c r="V6" s="46">
        <v>495.44000000000005</v>
      </c>
      <c r="W6" s="46">
        <v>511.17000000000007</v>
      </c>
      <c r="X6" s="46">
        <v>466.06999999999994</v>
      </c>
      <c r="Y6" s="46">
        <v>465.5200000000001</v>
      </c>
      <c r="Z6" s="46">
        <v>493.9</v>
      </c>
      <c r="AA6" s="46">
        <v>504.90000000000003</v>
      </c>
      <c r="AB6" s="46">
        <v>440.66</v>
      </c>
      <c r="AC6" s="46">
        <v>451.88000000000005</v>
      </c>
      <c r="AD6" s="46">
        <v>497.96999999999986</v>
      </c>
      <c r="AE6" s="46">
        <v>459.25000000000011</v>
      </c>
      <c r="AF6" s="46">
        <v>470.35999999999996</v>
      </c>
      <c r="AG6" s="46">
        <v>444.07000000000005</v>
      </c>
      <c r="AH6" s="46">
        <v>462.00000000000006</v>
      </c>
      <c r="AI6" s="46">
        <v>481.03000000000009</v>
      </c>
      <c r="AJ6" s="46">
        <v>16409.469999999998</v>
      </c>
    </row>
    <row r="7" spans="1:36" x14ac:dyDescent="0.3">
      <c r="A7">
        <v>2</v>
      </c>
      <c r="B7" s="46">
        <v>314.16000000000008</v>
      </c>
      <c r="C7" s="46">
        <v>327.02999999999986</v>
      </c>
      <c r="D7" s="46">
        <v>314.82</v>
      </c>
      <c r="E7" s="46">
        <v>313.16999999999996</v>
      </c>
      <c r="F7" s="46">
        <v>326.81</v>
      </c>
      <c r="G7" s="46">
        <v>332.53000000000003</v>
      </c>
      <c r="H7" s="46">
        <v>343.97</v>
      </c>
      <c r="I7" s="46">
        <v>308.33</v>
      </c>
      <c r="J7" s="46">
        <v>311.19000000000005</v>
      </c>
      <c r="K7" s="46">
        <v>307.45000000000005</v>
      </c>
      <c r="L7" s="46">
        <v>326.37000000000006</v>
      </c>
      <c r="M7" s="46">
        <v>314.05000000000007</v>
      </c>
      <c r="N7" s="46">
        <v>305.14</v>
      </c>
      <c r="O7" s="46">
        <v>336.59999999999991</v>
      </c>
      <c r="P7" s="46">
        <v>346.05999999999989</v>
      </c>
      <c r="Q7" s="46">
        <v>327.58000000000004</v>
      </c>
      <c r="R7" s="46">
        <v>339.02</v>
      </c>
      <c r="S7" s="46">
        <v>339.79</v>
      </c>
      <c r="T7" s="46">
        <v>320.64999999999998</v>
      </c>
      <c r="U7" s="46">
        <v>319.22000000000003</v>
      </c>
      <c r="V7" s="46">
        <v>329.34000000000003</v>
      </c>
      <c r="W7" s="46">
        <v>343.09</v>
      </c>
      <c r="X7" s="46">
        <v>305.25</v>
      </c>
      <c r="Y7" s="46">
        <v>311.52000000000004</v>
      </c>
      <c r="Z7" s="46">
        <v>346.06000000000006</v>
      </c>
      <c r="AA7" s="46">
        <v>329.34000000000003</v>
      </c>
      <c r="AB7" s="46">
        <v>338.03000000000003</v>
      </c>
      <c r="AC7" s="46">
        <v>310.63999999999993</v>
      </c>
      <c r="AD7" s="46">
        <v>317.90000000000003</v>
      </c>
      <c r="AE7" s="46">
        <v>308.33</v>
      </c>
      <c r="AF7" s="46">
        <v>290.73000000000008</v>
      </c>
      <c r="AG7" s="46">
        <v>323.51000000000005</v>
      </c>
      <c r="AH7" s="46">
        <v>300.41000000000003</v>
      </c>
      <c r="AI7" s="46">
        <v>299.85999999999996</v>
      </c>
      <c r="AJ7" s="46">
        <v>10927.95</v>
      </c>
    </row>
    <row r="8" spans="1:36" x14ac:dyDescent="0.3">
      <c r="A8">
        <v>3</v>
      </c>
      <c r="B8" s="46">
        <v>270.60000000000002</v>
      </c>
      <c r="C8" s="46">
        <v>294.10000000000002</v>
      </c>
      <c r="D8" s="46">
        <v>281.80000000000007</v>
      </c>
      <c r="E8" s="46">
        <v>280.49999999999994</v>
      </c>
      <c r="F8" s="46">
        <v>295.89999999999998</v>
      </c>
      <c r="G8" s="46">
        <v>294.3</v>
      </c>
      <c r="H8" s="46">
        <v>311.00000000000006</v>
      </c>
      <c r="I8" s="46">
        <v>267.59999999999997</v>
      </c>
      <c r="J8" s="46">
        <v>273.3</v>
      </c>
      <c r="K8" s="46">
        <v>276.60000000000002</v>
      </c>
      <c r="L8" s="46">
        <v>294.70000000000005</v>
      </c>
      <c r="M8" s="46">
        <v>283.5</v>
      </c>
      <c r="N8" s="46">
        <v>277.70000000000005</v>
      </c>
      <c r="O8" s="46">
        <v>306.8</v>
      </c>
      <c r="P8" s="46">
        <v>317.20000000000005</v>
      </c>
      <c r="Q8" s="46">
        <v>291.10000000000002</v>
      </c>
      <c r="R8" s="46">
        <v>309.8</v>
      </c>
      <c r="S8" s="46">
        <v>309.19999999999993</v>
      </c>
      <c r="T8" s="46">
        <v>289.7</v>
      </c>
      <c r="U8" s="46">
        <v>272.29999999999995</v>
      </c>
      <c r="V8" s="46">
        <v>295.00000000000011</v>
      </c>
      <c r="W8" s="46">
        <v>311.2000000000001</v>
      </c>
      <c r="X8" s="46">
        <v>278.10000000000002</v>
      </c>
      <c r="Y8" s="46">
        <v>282.70000000000005</v>
      </c>
      <c r="Z8" s="46">
        <v>310.5</v>
      </c>
      <c r="AA8" s="46">
        <v>292.2</v>
      </c>
      <c r="AB8" s="46">
        <v>304.89999999999998</v>
      </c>
      <c r="AC8" s="46">
        <v>280.8</v>
      </c>
      <c r="AD8" s="46">
        <v>282.00000000000006</v>
      </c>
      <c r="AE8" s="46">
        <v>284.7999999999999</v>
      </c>
      <c r="AF8" s="46">
        <v>273.50000000000006</v>
      </c>
      <c r="AG8" s="46">
        <v>290</v>
      </c>
      <c r="AH8" s="46">
        <v>280.19999999999993</v>
      </c>
      <c r="AI8" s="46">
        <v>283.09999999999997</v>
      </c>
      <c r="AJ8" s="46">
        <v>9846.7000000000007</v>
      </c>
    </row>
    <row r="9" spans="1:36" x14ac:dyDescent="0.3">
      <c r="A9">
        <v>4</v>
      </c>
      <c r="B9" s="46">
        <v>163.36000000000001</v>
      </c>
      <c r="C9" s="46">
        <v>192.79999999999995</v>
      </c>
      <c r="D9" s="46">
        <v>178.96</v>
      </c>
      <c r="E9" s="46">
        <v>173.68000000000006</v>
      </c>
      <c r="F9" s="46">
        <v>190.00000000000006</v>
      </c>
      <c r="G9" s="46">
        <v>181.52000000000004</v>
      </c>
      <c r="H9" s="46">
        <v>190.32</v>
      </c>
      <c r="I9" s="46">
        <v>166.08</v>
      </c>
      <c r="J9" s="46">
        <v>168.88000000000002</v>
      </c>
      <c r="K9" s="46">
        <v>168.4</v>
      </c>
      <c r="L9" s="46">
        <v>175.36</v>
      </c>
      <c r="M9" s="46">
        <v>177.35999999999999</v>
      </c>
      <c r="N9" s="46">
        <v>168.56</v>
      </c>
      <c r="O9" s="46">
        <v>186.16000000000003</v>
      </c>
      <c r="P9" s="46">
        <v>196.88</v>
      </c>
      <c r="Q9" s="46">
        <v>176.80000000000004</v>
      </c>
      <c r="R9" s="46">
        <v>182.40000000000003</v>
      </c>
      <c r="S9" s="46">
        <v>195.19999999999996</v>
      </c>
      <c r="T9" s="46">
        <v>178</v>
      </c>
      <c r="U9" s="46">
        <v>173.04000000000002</v>
      </c>
      <c r="V9" s="46">
        <v>181.04000000000002</v>
      </c>
      <c r="W9" s="46">
        <v>186.16</v>
      </c>
      <c r="X9" s="46">
        <v>171.52</v>
      </c>
      <c r="Y9" s="46">
        <v>175.92000000000002</v>
      </c>
      <c r="Z9" s="46">
        <v>191.36000000000004</v>
      </c>
      <c r="AA9" s="46">
        <v>177.36</v>
      </c>
      <c r="AB9" s="46">
        <v>193.52000000000004</v>
      </c>
      <c r="AC9" s="46">
        <v>177.11999999999998</v>
      </c>
      <c r="AD9" s="46">
        <v>168.96</v>
      </c>
      <c r="AE9" s="46">
        <v>180.56000000000003</v>
      </c>
      <c r="AF9" s="46">
        <v>163.28000000000003</v>
      </c>
      <c r="AG9" s="46">
        <v>184.32</v>
      </c>
      <c r="AH9" s="46">
        <v>169.92</v>
      </c>
      <c r="AI9" s="46">
        <v>169.92000000000002</v>
      </c>
      <c r="AJ9" s="46">
        <v>6074.72</v>
      </c>
    </row>
    <row r="10" spans="1:36" x14ac:dyDescent="0.3">
      <c r="A10">
        <v>5</v>
      </c>
      <c r="B10" s="46">
        <v>0</v>
      </c>
      <c r="C10" s="46">
        <v>0.95999999999999952</v>
      </c>
      <c r="D10" s="46">
        <v>0</v>
      </c>
      <c r="E10" s="46">
        <v>0</v>
      </c>
      <c r="F10" s="46">
        <v>2.1599999999999997</v>
      </c>
      <c r="G10" s="46">
        <v>0</v>
      </c>
      <c r="H10" s="46">
        <v>0</v>
      </c>
      <c r="I10" s="46">
        <v>0</v>
      </c>
      <c r="J10" s="46">
        <v>0</v>
      </c>
      <c r="K10" s="46">
        <v>0</v>
      </c>
      <c r="L10" s="46">
        <v>0</v>
      </c>
      <c r="M10" s="46">
        <v>0</v>
      </c>
      <c r="N10" s="46">
        <v>2.8000000000000003</v>
      </c>
      <c r="O10" s="46">
        <v>0</v>
      </c>
      <c r="P10" s="46">
        <v>3.28</v>
      </c>
      <c r="Q10" s="46">
        <v>0</v>
      </c>
      <c r="R10" s="46">
        <v>2.48</v>
      </c>
      <c r="S10" s="46">
        <v>1.0400000000000007</v>
      </c>
      <c r="T10" s="46">
        <v>0</v>
      </c>
      <c r="U10" s="46">
        <v>0</v>
      </c>
      <c r="V10" s="46">
        <v>0</v>
      </c>
      <c r="W10" s="46">
        <v>0.48000000000000115</v>
      </c>
      <c r="X10" s="46">
        <v>8.000000000000114E-2</v>
      </c>
      <c r="Y10" s="46">
        <v>0</v>
      </c>
      <c r="Z10" s="46">
        <v>1.3599999999999994</v>
      </c>
      <c r="AA10" s="46">
        <v>0</v>
      </c>
      <c r="AB10" s="46">
        <v>3.1200000000000006</v>
      </c>
      <c r="AC10" s="46">
        <v>1.4400000000000006</v>
      </c>
      <c r="AD10" s="46">
        <v>0</v>
      </c>
      <c r="AE10" s="46">
        <v>0.88000000000000123</v>
      </c>
      <c r="AF10" s="46">
        <v>0.5599999999999995</v>
      </c>
      <c r="AG10" s="46">
        <v>1.7599999999999996</v>
      </c>
      <c r="AH10" s="46">
        <v>1.0400000000000007</v>
      </c>
      <c r="AI10" s="46">
        <v>0</v>
      </c>
      <c r="AJ10" s="46">
        <v>23.44</v>
      </c>
    </row>
    <row r="11" spans="1:36" x14ac:dyDescent="0.3">
      <c r="A11" t="s">
        <v>11</v>
      </c>
      <c r="B11" s="46">
        <v>1242.79</v>
      </c>
      <c r="C11" s="46">
        <v>1292.8399999999999</v>
      </c>
      <c r="D11" s="46">
        <v>1265.08</v>
      </c>
      <c r="E11" s="46">
        <v>1248.49</v>
      </c>
      <c r="F11" s="46">
        <v>1258.9400000000003</v>
      </c>
      <c r="G11" s="46">
        <v>1318.2</v>
      </c>
      <c r="H11" s="46">
        <v>1352.61</v>
      </c>
      <c r="I11" s="46">
        <v>1237.3399999999999</v>
      </c>
      <c r="J11" s="46">
        <v>1258.3800000000001</v>
      </c>
      <c r="K11" s="46">
        <v>1243.9300000000003</v>
      </c>
      <c r="L11" s="46">
        <v>1291.6500000000001</v>
      </c>
      <c r="M11" s="46">
        <v>1270.5700000000002</v>
      </c>
      <c r="N11" s="46">
        <v>1194.8600000000001</v>
      </c>
      <c r="O11" s="46">
        <v>1335.45</v>
      </c>
      <c r="P11" s="46">
        <v>1323.22</v>
      </c>
      <c r="Q11" s="46">
        <v>1301.4800000000002</v>
      </c>
      <c r="R11" s="46">
        <v>1311.5400000000002</v>
      </c>
      <c r="S11" s="46">
        <v>1333.6299999999999</v>
      </c>
      <c r="T11" s="46">
        <v>1277.6299999999999</v>
      </c>
      <c r="U11" s="46">
        <v>1274.74</v>
      </c>
      <c r="V11" s="46">
        <v>1300.8200000000002</v>
      </c>
      <c r="W11" s="46">
        <v>1352.1000000000001</v>
      </c>
      <c r="X11" s="46">
        <v>1221.02</v>
      </c>
      <c r="Y11" s="46">
        <v>1235.6600000000003</v>
      </c>
      <c r="Z11" s="46">
        <v>1343.18</v>
      </c>
      <c r="AA11" s="46">
        <v>1303.8000000000002</v>
      </c>
      <c r="AB11" s="46">
        <v>1280.23</v>
      </c>
      <c r="AC11" s="46">
        <v>1221.8799999999999</v>
      </c>
      <c r="AD11" s="46">
        <v>1266.83</v>
      </c>
      <c r="AE11" s="46">
        <v>1233.8200000000002</v>
      </c>
      <c r="AF11" s="46">
        <v>1198.43</v>
      </c>
      <c r="AG11" s="46">
        <v>1243.6600000000001</v>
      </c>
      <c r="AH11" s="46">
        <v>1213.5700000000002</v>
      </c>
      <c r="AI11" s="46">
        <v>1233.9100000000001</v>
      </c>
      <c r="AJ11" s="46">
        <v>43282.28</v>
      </c>
    </row>
  </sheetData>
  <pageMargins left="0.7" right="0.7" top="0.75" bottom="0.75" header="0.3" footer="0.3"/>
  <pageSetup paperSize="9" orientation="portrait"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22CF9-4A24-4E7C-88D7-4B2655BA0586}">
  <sheetPr codeName="Blad16"/>
  <dimension ref="A1:AJ128"/>
  <sheetViews>
    <sheetView showGridLines="0" workbookViewId="0">
      <selection activeCell="A2" sqref="A2"/>
    </sheetView>
  </sheetViews>
  <sheetFormatPr defaultRowHeight="14.4" x14ac:dyDescent="0.3"/>
  <cols>
    <col min="1" max="1" width="14.109375" bestFit="1" customWidth="1"/>
    <col min="2" max="35" width="18.77734375" bestFit="1" customWidth="1"/>
    <col min="36" max="36" width="9.6640625" bestFit="1" customWidth="1"/>
    <col min="37" max="69" width="20.44140625" bestFit="1" customWidth="1"/>
    <col min="70" max="70" width="26.5546875" bestFit="1" customWidth="1"/>
    <col min="71" max="71" width="24.5546875" bestFit="1" customWidth="1"/>
  </cols>
  <sheetData>
    <row r="1" spans="1:36" x14ac:dyDescent="0.3">
      <c r="A1" s="29" t="str">
        <f>"Koeldagen "&amp; YEAR(jaar_zip!J2)</f>
        <v>Koeldagen 2024</v>
      </c>
    </row>
    <row r="2" spans="1:36" x14ac:dyDescent="0.3">
      <c r="A2" t="s">
        <v>76</v>
      </c>
    </row>
    <row r="4" spans="1:36" x14ac:dyDescent="0.3">
      <c r="A4" s="4" t="s">
        <v>55</v>
      </c>
      <c r="B4" s="4" t="s">
        <v>142</v>
      </c>
    </row>
    <row r="5" spans="1:36" x14ac:dyDescent="0.3">
      <c r="A5" s="4" t="s">
        <v>146</v>
      </c>
      <c r="B5" t="s">
        <v>45</v>
      </c>
      <c r="C5" t="s">
        <v>16</v>
      </c>
      <c r="D5" t="s">
        <v>38</v>
      </c>
      <c r="E5" t="s">
        <v>19</v>
      </c>
      <c r="F5" t="s">
        <v>13</v>
      </c>
      <c r="G5" t="s">
        <v>24</v>
      </c>
      <c r="H5" t="s">
        <v>28</v>
      </c>
      <c r="I5" t="s">
        <v>41</v>
      </c>
      <c r="J5" t="s">
        <v>43</v>
      </c>
      <c r="K5" t="s">
        <v>39</v>
      </c>
      <c r="L5" t="s">
        <v>26</v>
      </c>
      <c r="M5" t="s">
        <v>40</v>
      </c>
      <c r="N5" t="s">
        <v>35</v>
      </c>
      <c r="O5" t="s">
        <v>27</v>
      </c>
      <c r="P5" t="s">
        <v>17</v>
      </c>
      <c r="Q5" t="s">
        <v>29</v>
      </c>
      <c r="R5" t="s">
        <v>25</v>
      </c>
      <c r="S5" t="s">
        <v>22</v>
      </c>
      <c r="T5" t="s">
        <v>21</v>
      </c>
      <c r="U5" t="s">
        <v>44</v>
      </c>
      <c r="V5" t="s">
        <v>23</v>
      </c>
      <c r="W5" t="s">
        <v>30</v>
      </c>
      <c r="X5" t="s">
        <v>37</v>
      </c>
      <c r="Y5" t="s">
        <v>14</v>
      </c>
      <c r="Z5" t="s">
        <v>20</v>
      </c>
      <c r="AA5" t="s">
        <v>31</v>
      </c>
      <c r="AB5" t="s">
        <v>15</v>
      </c>
      <c r="AC5" t="s">
        <v>32</v>
      </c>
      <c r="AD5" t="s">
        <v>42</v>
      </c>
      <c r="AE5" t="s">
        <v>12</v>
      </c>
      <c r="AF5" t="s">
        <v>33</v>
      </c>
      <c r="AG5" t="s">
        <v>18</v>
      </c>
      <c r="AH5" t="s">
        <v>34</v>
      </c>
      <c r="AI5" t="s">
        <v>36</v>
      </c>
      <c r="AJ5" t="s">
        <v>11</v>
      </c>
    </row>
    <row r="6" spans="1:36" x14ac:dyDescent="0.3">
      <c r="A6" t="s">
        <v>47</v>
      </c>
      <c r="B6" s="46">
        <v>0</v>
      </c>
      <c r="C6" s="46">
        <v>0</v>
      </c>
      <c r="D6" s="46">
        <v>0</v>
      </c>
      <c r="E6" s="46">
        <v>0</v>
      </c>
      <c r="F6" s="46">
        <v>0</v>
      </c>
      <c r="G6" s="46">
        <v>0</v>
      </c>
      <c r="H6" s="46">
        <v>0</v>
      </c>
      <c r="I6" s="46">
        <v>0</v>
      </c>
      <c r="J6" s="46">
        <v>0</v>
      </c>
      <c r="K6" s="46">
        <v>0</v>
      </c>
      <c r="L6" s="46">
        <v>0</v>
      </c>
      <c r="M6" s="46">
        <v>0</v>
      </c>
      <c r="N6" s="46">
        <v>0</v>
      </c>
      <c r="O6" s="46">
        <v>0</v>
      </c>
      <c r="P6" s="46">
        <v>0</v>
      </c>
      <c r="Q6" s="46">
        <v>0</v>
      </c>
      <c r="R6" s="46">
        <v>0</v>
      </c>
      <c r="S6" s="46">
        <v>0</v>
      </c>
      <c r="T6" s="46">
        <v>0</v>
      </c>
      <c r="U6" s="46">
        <v>0</v>
      </c>
      <c r="V6" s="46">
        <v>0</v>
      </c>
      <c r="W6" s="46">
        <v>0</v>
      </c>
      <c r="X6" s="46">
        <v>0</v>
      </c>
      <c r="Y6" s="46">
        <v>0</v>
      </c>
      <c r="Z6" s="46">
        <v>0</v>
      </c>
      <c r="AA6" s="46">
        <v>0</v>
      </c>
      <c r="AB6" s="46">
        <v>0</v>
      </c>
      <c r="AC6" s="46">
        <v>0</v>
      </c>
      <c r="AD6" s="46">
        <v>0</v>
      </c>
      <c r="AE6" s="46">
        <v>0</v>
      </c>
      <c r="AF6" s="46">
        <v>0</v>
      </c>
      <c r="AG6" s="46">
        <v>0</v>
      </c>
      <c r="AH6" s="46">
        <v>0</v>
      </c>
      <c r="AI6" s="46">
        <v>0</v>
      </c>
      <c r="AJ6" s="46">
        <v>0</v>
      </c>
    </row>
    <row r="7" spans="1:36" x14ac:dyDescent="0.3">
      <c r="A7" t="s">
        <v>48</v>
      </c>
      <c r="B7" s="46">
        <v>0</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row>
    <row r="8" spans="1:36" x14ac:dyDescent="0.3">
      <c r="A8" t="s">
        <v>49</v>
      </c>
      <c r="B8" s="46">
        <v>0</v>
      </c>
      <c r="C8" s="46">
        <v>0</v>
      </c>
      <c r="D8" s="46">
        <v>0</v>
      </c>
      <c r="E8" s="46">
        <v>0</v>
      </c>
      <c r="F8" s="46">
        <v>0</v>
      </c>
      <c r="G8" s="46">
        <v>0</v>
      </c>
      <c r="H8" s="46">
        <v>0</v>
      </c>
      <c r="I8" s="46">
        <v>0</v>
      </c>
      <c r="J8" s="46">
        <v>0</v>
      </c>
      <c r="K8" s="46">
        <v>0</v>
      </c>
      <c r="L8" s="46">
        <v>0</v>
      </c>
      <c r="M8" s="46">
        <v>0</v>
      </c>
      <c r="N8" s="46">
        <v>0</v>
      </c>
      <c r="O8" s="46">
        <v>0</v>
      </c>
      <c r="P8" s="46">
        <v>0</v>
      </c>
      <c r="Q8" s="46">
        <v>0</v>
      </c>
      <c r="R8" s="46">
        <v>0</v>
      </c>
      <c r="S8" s="46">
        <v>0</v>
      </c>
      <c r="T8" s="46">
        <v>0</v>
      </c>
      <c r="U8" s="46">
        <v>0</v>
      </c>
      <c r="V8" s="46">
        <v>0</v>
      </c>
      <c r="W8" s="46">
        <v>0</v>
      </c>
      <c r="X8" s="46">
        <v>0</v>
      </c>
      <c r="Y8" s="46">
        <v>0</v>
      </c>
      <c r="Z8" s="46">
        <v>0</v>
      </c>
      <c r="AA8" s="46">
        <v>0</v>
      </c>
      <c r="AB8" s="46">
        <v>0</v>
      </c>
      <c r="AC8" s="46">
        <v>0</v>
      </c>
      <c r="AD8" s="46">
        <v>0</v>
      </c>
      <c r="AE8" s="46">
        <v>0</v>
      </c>
      <c r="AF8" s="46">
        <v>0</v>
      </c>
      <c r="AG8" s="46">
        <v>0</v>
      </c>
      <c r="AH8" s="46">
        <v>0</v>
      </c>
      <c r="AI8" s="46">
        <v>0</v>
      </c>
      <c r="AJ8" s="46">
        <v>0</v>
      </c>
    </row>
    <row r="9" spans="1:36" x14ac:dyDescent="0.3">
      <c r="A9" t="s">
        <v>58</v>
      </c>
      <c r="B9" s="46">
        <v>0</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row>
    <row r="10" spans="1:36" x14ac:dyDescent="0.3">
      <c r="A10" t="s">
        <v>181</v>
      </c>
      <c r="B10" s="46">
        <v>0</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row>
    <row r="11" spans="1:36" x14ac:dyDescent="0.3">
      <c r="A11" t="s">
        <v>182</v>
      </c>
      <c r="B11" s="46">
        <v>0</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row>
    <row r="12" spans="1:36" x14ac:dyDescent="0.3">
      <c r="A12" t="s">
        <v>183</v>
      </c>
      <c r="B12" s="46">
        <v>0</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row>
    <row r="13" spans="1:36" x14ac:dyDescent="0.3">
      <c r="A13" t="s">
        <v>184</v>
      </c>
      <c r="B13" s="46">
        <v>0</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row>
    <row r="14" spans="1:36" x14ac:dyDescent="0.3">
      <c r="A14" t="s">
        <v>188</v>
      </c>
      <c r="B14" s="46">
        <v>0</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row>
    <row r="15" spans="1:36" x14ac:dyDescent="0.3">
      <c r="A15" t="s">
        <v>189</v>
      </c>
      <c r="B15" s="46">
        <v>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row>
    <row r="16" spans="1:36" x14ac:dyDescent="0.3">
      <c r="A16" t="s">
        <v>190</v>
      </c>
      <c r="B16" s="46">
        <v>0</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row>
    <row r="17" spans="1:36" x14ac:dyDescent="0.3">
      <c r="A17" t="s">
        <v>191</v>
      </c>
      <c r="B17" s="46">
        <v>0</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row>
    <row r="18" spans="1:36" x14ac:dyDescent="0.3">
      <c r="A18" t="s">
        <v>192</v>
      </c>
      <c r="B18" s="46">
        <v>0</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row>
    <row r="19" spans="1:36" x14ac:dyDescent="0.3">
      <c r="A19" t="s">
        <v>193</v>
      </c>
      <c r="B19" s="46">
        <v>0</v>
      </c>
      <c r="C19" s="46">
        <v>0</v>
      </c>
      <c r="D19" s="46">
        <v>0</v>
      </c>
      <c r="E19" s="46">
        <v>0</v>
      </c>
      <c r="F19" s="46">
        <v>0</v>
      </c>
      <c r="G19" s="46">
        <v>0</v>
      </c>
      <c r="H19" s="46">
        <v>0</v>
      </c>
      <c r="I19" s="46">
        <v>0</v>
      </c>
      <c r="J19" s="46">
        <v>0</v>
      </c>
      <c r="K19" s="46">
        <v>0</v>
      </c>
      <c r="L19" s="46">
        <v>0</v>
      </c>
      <c r="M19" s="46">
        <v>0</v>
      </c>
      <c r="N19" s="46">
        <v>0</v>
      </c>
      <c r="O19" s="46">
        <v>0</v>
      </c>
      <c r="P19" s="46">
        <v>0</v>
      </c>
      <c r="Q19" s="46">
        <v>0</v>
      </c>
      <c r="R19" s="46">
        <v>0</v>
      </c>
      <c r="S19" s="46">
        <v>0</v>
      </c>
      <c r="T19" s="46">
        <v>0</v>
      </c>
      <c r="U19" s="46">
        <v>0</v>
      </c>
      <c r="V19" s="46">
        <v>0</v>
      </c>
      <c r="W19" s="46">
        <v>0</v>
      </c>
      <c r="X19" s="46">
        <v>0</v>
      </c>
      <c r="Y19" s="46">
        <v>0</v>
      </c>
      <c r="Z19" s="46">
        <v>0</v>
      </c>
      <c r="AA19" s="46">
        <v>0</v>
      </c>
      <c r="AB19" s="46">
        <v>0</v>
      </c>
      <c r="AC19" s="46">
        <v>0</v>
      </c>
      <c r="AD19" s="46">
        <v>0</v>
      </c>
      <c r="AE19" s="46">
        <v>0</v>
      </c>
      <c r="AF19" s="46">
        <v>0</v>
      </c>
      <c r="AG19" s="46">
        <v>0</v>
      </c>
      <c r="AH19" s="46">
        <v>0</v>
      </c>
      <c r="AI19" s="46">
        <v>0</v>
      </c>
      <c r="AJ19" s="46">
        <v>0</v>
      </c>
    </row>
    <row r="20" spans="1:36" x14ac:dyDescent="0.3">
      <c r="A20" t="s">
        <v>194</v>
      </c>
      <c r="B20" s="46">
        <v>0</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row>
    <row r="21" spans="1:36" x14ac:dyDescent="0.3">
      <c r="A21" t="s">
        <v>195</v>
      </c>
      <c r="B21" s="46">
        <v>0</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row>
    <row r="22" spans="1:36" x14ac:dyDescent="0.3">
      <c r="A22" t="s">
        <v>196</v>
      </c>
      <c r="B22" s="46">
        <v>0</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row>
    <row r="23" spans="1:36" x14ac:dyDescent="0.3">
      <c r="A23" t="s">
        <v>197</v>
      </c>
      <c r="B23" s="46">
        <v>0</v>
      </c>
      <c r="C23" s="46">
        <v>0</v>
      </c>
      <c r="D23" s="46">
        <v>0</v>
      </c>
      <c r="E23" s="46">
        <v>0</v>
      </c>
      <c r="F23" s="46">
        <v>0</v>
      </c>
      <c r="G23" s="46">
        <v>0</v>
      </c>
      <c r="H23" s="46">
        <v>0</v>
      </c>
      <c r="I23" s="46">
        <v>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46">
        <v>0</v>
      </c>
      <c r="AF23" s="46">
        <v>0</v>
      </c>
      <c r="AG23" s="46">
        <v>0</v>
      </c>
      <c r="AH23" s="46">
        <v>0</v>
      </c>
      <c r="AI23" s="46">
        <v>0</v>
      </c>
      <c r="AJ23" s="46">
        <v>0</v>
      </c>
    </row>
    <row r="24" spans="1:36" x14ac:dyDescent="0.3">
      <c r="A24" t="s">
        <v>198</v>
      </c>
      <c r="B24" s="46">
        <v>0</v>
      </c>
      <c r="C24" s="46">
        <v>0</v>
      </c>
      <c r="D24" s="46">
        <v>0</v>
      </c>
      <c r="E24" s="46">
        <v>0</v>
      </c>
      <c r="F24" s="46">
        <v>0</v>
      </c>
      <c r="G24" s="46">
        <v>0</v>
      </c>
      <c r="H24" s="46">
        <v>0</v>
      </c>
      <c r="I24" s="46">
        <v>0</v>
      </c>
      <c r="J24" s="46">
        <v>0</v>
      </c>
      <c r="K24" s="46">
        <v>0</v>
      </c>
      <c r="L24" s="46">
        <v>0</v>
      </c>
      <c r="M24" s="46">
        <v>0</v>
      </c>
      <c r="N24" s="46">
        <v>0</v>
      </c>
      <c r="O24" s="46">
        <v>0</v>
      </c>
      <c r="P24" s="46">
        <v>0</v>
      </c>
      <c r="Q24" s="46">
        <v>0</v>
      </c>
      <c r="R24" s="46">
        <v>0</v>
      </c>
      <c r="S24" s="46">
        <v>0</v>
      </c>
      <c r="T24" s="46">
        <v>0</v>
      </c>
      <c r="U24" s="46">
        <v>0</v>
      </c>
      <c r="V24" s="46">
        <v>0</v>
      </c>
      <c r="W24" s="46">
        <v>0</v>
      </c>
      <c r="X24" s="46">
        <v>0</v>
      </c>
      <c r="Y24" s="46">
        <v>0</v>
      </c>
      <c r="Z24" s="46">
        <v>0</v>
      </c>
      <c r="AA24" s="46">
        <v>0</v>
      </c>
      <c r="AB24" s="46">
        <v>0</v>
      </c>
      <c r="AC24" s="46">
        <v>0</v>
      </c>
      <c r="AD24" s="46">
        <v>0</v>
      </c>
      <c r="AE24" s="46">
        <v>0</v>
      </c>
      <c r="AF24" s="46">
        <v>0</v>
      </c>
      <c r="AG24" s="46">
        <v>0</v>
      </c>
      <c r="AH24" s="46">
        <v>0</v>
      </c>
      <c r="AI24" s="46">
        <v>0</v>
      </c>
      <c r="AJ24" s="46">
        <v>0</v>
      </c>
    </row>
    <row r="25" spans="1:36" x14ac:dyDescent="0.3">
      <c r="A25" t="s">
        <v>199</v>
      </c>
      <c r="B25" s="46">
        <v>0</v>
      </c>
      <c r="C25" s="46">
        <v>0</v>
      </c>
      <c r="D25" s="46">
        <v>0</v>
      </c>
      <c r="E25" s="46">
        <v>0</v>
      </c>
      <c r="F25" s="46">
        <v>0</v>
      </c>
      <c r="G25" s="46">
        <v>0</v>
      </c>
      <c r="H25" s="46">
        <v>0</v>
      </c>
      <c r="I25" s="46">
        <v>0</v>
      </c>
      <c r="J25" s="46">
        <v>0</v>
      </c>
      <c r="K25" s="46">
        <v>0</v>
      </c>
      <c r="L25" s="46">
        <v>0</v>
      </c>
      <c r="M25" s="46">
        <v>0</v>
      </c>
      <c r="N25" s="46">
        <v>0</v>
      </c>
      <c r="O25" s="46">
        <v>0</v>
      </c>
      <c r="P25" s="46">
        <v>0</v>
      </c>
      <c r="Q25" s="46">
        <v>0</v>
      </c>
      <c r="R25" s="46">
        <v>0</v>
      </c>
      <c r="S25" s="46">
        <v>0</v>
      </c>
      <c r="T25" s="46">
        <v>0</v>
      </c>
      <c r="U25" s="46">
        <v>0</v>
      </c>
      <c r="V25" s="46">
        <v>0</v>
      </c>
      <c r="W25" s="46">
        <v>0</v>
      </c>
      <c r="X25" s="46">
        <v>0</v>
      </c>
      <c r="Y25" s="46">
        <v>0</v>
      </c>
      <c r="Z25" s="46">
        <v>0</v>
      </c>
      <c r="AA25" s="46">
        <v>0</v>
      </c>
      <c r="AB25" s="46">
        <v>0</v>
      </c>
      <c r="AC25" s="46">
        <v>0</v>
      </c>
      <c r="AD25" s="46">
        <v>0</v>
      </c>
      <c r="AE25" s="46">
        <v>0</v>
      </c>
      <c r="AF25" s="46">
        <v>0</v>
      </c>
      <c r="AG25" s="46">
        <v>0</v>
      </c>
      <c r="AH25" s="46">
        <v>0</v>
      </c>
      <c r="AI25" s="46">
        <v>0</v>
      </c>
      <c r="AJ25" s="46">
        <v>0</v>
      </c>
    </row>
    <row r="26" spans="1:36" x14ac:dyDescent="0.3">
      <c r="A26" t="s">
        <v>200</v>
      </c>
      <c r="B26" s="46">
        <v>0</v>
      </c>
      <c r="C26" s="46">
        <v>0</v>
      </c>
      <c r="D26" s="46">
        <v>0</v>
      </c>
      <c r="E26" s="46">
        <v>0</v>
      </c>
      <c r="F26" s="46">
        <v>0</v>
      </c>
      <c r="G26" s="46">
        <v>0</v>
      </c>
      <c r="H26" s="46">
        <v>0</v>
      </c>
      <c r="I26" s="46">
        <v>0</v>
      </c>
      <c r="J26" s="46">
        <v>0</v>
      </c>
      <c r="K26" s="46">
        <v>0</v>
      </c>
      <c r="L26" s="46">
        <v>0</v>
      </c>
      <c r="M26" s="46">
        <v>0</v>
      </c>
      <c r="N26" s="46">
        <v>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46">
        <v>0</v>
      </c>
      <c r="AF26" s="46">
        <v>0</v>
      </c>
      <c r="AG26" s="46">
        <v>0</v>
      </c>
      <c r="AH26" s="46">
        <v>0</v>
      </c>
      <c r="AI26" s="46">
        <v>0</v>
      </c>
      <c r="AJ26" s="46">
        <v>0</v>
      </c>
    </row>
    <row r="27" spans="1:36" x14ac:dyDescent="0.3">
      <c r="A27" t="s">
        <v>201</v>
      </c>
      <c r="B27" s="46">
        <v>0</v>
      </c>
      <c r="C27" s="46">
        <v>0</v>
      </c>
      <c r="D27" s="46">
        <v>0</v>
      </c>
      <c r="E27" s="46">
        <v>0</v>
      </c>
      <c r="F27" s="46">
        <v>0</v>
      </c>
      <c r="G27" s="46">
        <v>0</v>
      </c>
      <c r="H27" s="46">
        <v>0</v>
      </c>
      <c r="I27" s="46">
        <v>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46">
        <v>0</v>
      </c>
      <c r="AF27" s="46">
        <v>0</v>
      </c>
      <c r="AG27" s="46">
        <v>0</v>
      </c>
      <c r="AH27" s="46">
        <v>0</v>
      </c>
      <c r="AI27" s="46">
        <v>0</v>
      </c>
      <c r="AJ27" s="46">
        <v>0</v>
      </c>
    </row>
    <row r="28" spans="1:36" x14ac:dyDescent="0.3">
      <c r="A28" t="s">
        <v>202</v>
      </c>
      <c r="B28" s="46">
        <v>0</v>
      </c>
      <c r="C28" s="46">
        <v>0</v>
      </c>
      <c r="D28" s="46">
        <v>0</v>
      </c>
      <c r="E28" s="46">
        <v>0</v>
      </c>
      <c r="F28" s="46">
        <v>0</v>
      </c>
      <c r="G28" s="46">
        <v>0</v>
      </c>
      <c r="H28" s="46">
        <v>0</v>
      </c>
      <c r="I28" s="46">
        <v>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46">
        <v>0</v>
      </c>
      <c r="AF28" s="46">
        <v>0</v>
      </c>
      <c r="AG28" s="46">
        <v>0</v>
      </c>
      <c r="AH28" s="46">
        <v>0</v>
      </c>
      <c r="AI28" s="46">
        <v>0</v>
      </c>
      <c r="AJ28" s="46">
        <v>0</v>
      </c>
    </row>
    <row r="29" spans="1:36" x14ac:dyDescent="0.3">
      <c r="A29" t="s">
        <v>203</v>
      </c>
      <c r="B29" s="46">
        <v>0</v>
      </c>
      <c r="C29" s="46">
        <v>0</v>
      </c>
      <c r="D29" s="46">
        <v>0</v>
      </c>
      <c r="E29" s="46">
        <v>0</v>
      </c>
      <c r="F29" s="46">
        <v>0</v>
      </c>
      <c r="G29" s="46">
        <v>0</v>
      </c>
      <c r="H29" s="46">
        <v>0</v>
      </c>
      <c r="I29" s="46">
        <v>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46">
        <v>0</v>
      </c>
      <c r="AF29" s="46">
        <v>0</v>
      </c>
      <c r="AG29" s="46">
        <v>0</v>
      </c>
      <c r="AH29" s="46">
        <v>0</v>
      </c>
      <c r="AI29" s="46">
        <v>0</v>
      </c>
      <c r="AJ29" s="46">
        <v>0</v>
      </c>
    </row>
    <row r="30" spans="1:36" x14ac:dyDescent="0.3">
      <c r="A30" t="s">
        <v>204</v>
      </c>
      <c r="B30" s="46">
        <v>0</v>
      </c>
      <c r="C30" s="46">
        <v>0</v>
      </c>
      <c r="D30" s="46">
        <v>0</v>
      </c>
      <c r="E30" s="46">
        <v>0</v>
      </c>
      <c r="F30" s="46">
        <v>0</v>
      </c>
      <c r="G30" s="46">
        <v>0</v>
      </c>
      <c r="H30" s="46">
        <v>0</v>
      </c>
      <c r="I30" s="46">
        <v>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46">
        <v>0</v>
      </c>
      <c r="AF30" s="46">
        <v>0</v>
      </c>
      <c r="AG30" s="46">
        <v>0</v>
      </c>
      <c r="AH30" s="46">
        <v>0</v>
      </c>
      <c r="AI30" s="46">
        <v>0</v>
      </c>
      <c r="AJ30" s="46">
        <v>0</v>
      </c>
    </row>
    <row r="31" spans="1:36" x14ac:dyDescent="0.3">
      <c r="A31" t="s">
        <v>205</v>
      </c>
      <c r="B31" s="46">
        <v>0</v>
      </c>
      <c r="C31" s="46">
        <v>0</v>
      </c>
      <c r="D31" s="46">
        <v>0</v>
      </c>
      <c r="E31" s="46">
        <v>0</v>
      </c>
      <c r="F31" s="46">
        <v>0</v>
      </c>
      <c r="G31" s="46">
        <v>0</v>
      </c>
      <c r="H31" s="46">
        <v>0</v>
      </c>
      <c r="I31" s="46">
        <v>0</v>
      </c>
      <c r="J31" s="46">
        <v>0</v>
      </c>
      <c r="K31" s="46">
        <v>0</v>
      </c>
      <c r="L31" s="46">
        <v>0</v>
      </c>
      <c r="M31" s="46">
        <v>0</v>
      </c>
      <c r="N31" s="46">
        <v>0</v>
      </c>
      <c r="O31" s="46">
        <v>0</v>
      </c>
      <c r="P31" s="46">
        <v>0</v>
      </c>
      <c r="Q31" s="46">
        <v>0</v>
      </c>
      <c r="R31" s="46">
        <v>0</v>
      </c>
      <c r="S31" s="46">
        <v>0</v>
      </c>
      <c r="T31" s="46">
        <v>0</v>
      </c>
      <c r="U31" s="46">
        <v>0</v>
      </c>
      <c r="V31" s="46">
        <v>0</v>
      </c>
      <c r="W31" s="46">
        <v>0</v>
      </c>
      <c r="X31" s="46">
        <v>0</v>
      </c>
      <c r="Y31" s="46">
        <v>0</v>
      </c>
      <c r="Z31" s="46">
        <v>0</v>
      </c>
      <c r="AA31" s="46">
        <v>0</v>
      </c>
      <c r="AB31" s="46">
        <v>0</v>
      </c>
      <c r="AC31" s="46">
        <v>0</v>
      </c>
      <c r="AD31" s="46">
        <v>0</v>
      </c>
      <c r="AE31" s="46">
        <v>0</v>
      </c>
      <c r="AF31" s="46">
        <v>0</v>
      </c>
      <c r="AG31" s="46">
        <v>0</v>
      </c>
      <c r="AH31" s="46">
        <v>0</v>
      </c>
      <c r="AI31" s="46">
        <v>0</v>
      </c>
      <c r="AJ31" s="46">
        <v>0</v>
      </c>
    </row>
    <row r="32" spans="1:36" x14ac:dyDescent="0.3">
      <c r="A32" t="s">
        <v>206</v>
      </c>
      <c r="B32" s="46">
        <v>0</v>
      </c>
      <c r="C32" s="46">
        <v>0</v>
      </c>
      <c r="D32" s="46">
        <v>0</v>
      </c>
      <c r="E32" s="46">
        <v>0</v>
      </c>
      <c r="F32" s="46">
        <v>0</v>
      </c>
      <c r="G32" s="46">
        <v>0</v>
      </c>
      <c r="H32" s="46">
        <v>0</v>
      </c>
      <c r="I32" s="46">
        <v>0</v>
      </c>
      <c r="J32" s="46">
        <v>0</v>
      </c>
      <c r="K32" s="46">
        <v>0</v>
      </c>
      <c r="L32" s="46">
        <v>0</v>
      </c>
      <c r="M32" s="46">
        <v>0</v>
      </c>
      <c r="N32" s="46">
        <v>0</v>
      </c>
      <c r="O32" s="46">
        <v>0</v>
      </c>
      <c r="P32" s="46">
        <v>0</v>
      </c>
      <c r="Q32" s="46">
        <v>0</v>
      </c>
      <c r="R32" s="46">
        <v>0</v>
      </c>
      <c r="S32" s="46">
        <v>0</v>
      </c>
      <c r="T32" s="46">
        <v>0</v>
      </c>
      <c r="U32" s="46">
        <v>0</v>
      </c>
      <c r="V32" s="46">
        <v>0</v>
      </c>
      <c r="W32" s="46">
        <v>0</v>
      </c>
      <c r="X32" s="46">
        <v>0</v>
      </c>
      <c r="Y32" s="46">
        <v>0</v>
      </c>
      <c r="Z32" s="46">
        <v>0</v>
      </c>
      <c r="AA32" s="46">
        <v>0</v>
      </c>
      <c r="AB32" s="46">
        <v>0</v>
      </c>
      <c r="AC32" s="46">
        <v>0</v>
      </c>
      <c r="AD32" s="46">
        <v>0</v>
      </c>
      <c r="AE32" s="46">
        <v>0</v>
      </c>
      <c r="AF32" s="46">
        <v>0</v>
      </c>
      <c r="AG32" s="46">
        <v>0</v>
      </c>
      <c r="AH32" s="46">
        <v>0</v>
      </c>
      <c r="AI32" s="46">
        <v>0</v>
      </c>
      <c r="AJ32" s="46">
        <v>0</v>
      </c>
    </row>
    <row r="33" spans="1:36" x14ac:dyDescent="0.3">
      <c r="A33" t="s">
        <v>207</v>
      </c>
      <c r="B33" s="46">
        <v>0</v>
      </c>
      <c r="C33" s="46">
        <v>0</v>
      </c>
      <c r="D33" s="46">
        <v>0</v>
      </c>
      <c r="E33" s="46">
        <v>0</v>
      </c>
      <c r="F33" s="46">
        <v>0</v>
      </c>
      <c r="G33" s="46">
        <v>0</v>
      </c>
      <c r="H33" s="46">
        <v>0</v>
      </c>
      <c r="I33" s="46">
        <v>0</v>
      </c>
      <c r="J33" s="46">
        <v>0</v>
      </c>
      <c r="K33" s="46">
        <v>0</v>
      </c>
      <c r="L33" s="46">
        <v>0</v>
      </c>
      <c r="M33" s="46">
        <v>0</v>
      </c>
      <c r="N33" s="46">
        <v>0</v>
      </c>
      <c r="O33" s="46">
        <v>0</v>
      </c>
      <c r="P33" s="46">
        <v>0</v>
      </c>
      <c r="Q33" s="46">
        <v>0</v>
      </c>
      <c r="R33" s="46">
        <v>0</v>
      </c>
      <c r="S33" s="46">
        <v>0</v>
      </c>
      <c r="T33" s="46">
        <v>0</v>
      </c>
      <c r="U33" s="46">
        <v>0</v>
      </c>
      <c r="V33" s="46">
        <v>0</v>
      </c>
      <c r="W33" s="46">
        <v>0</v>
      </c>
      <c r="X33" s="46">
        <v>0</v>
      </c>
      <c r="Y33" s="46">
        <v>0</v>
      </c>
      <c r="Z33" s="46">
        <v>0</v>
      </c>
      <c r="AA33" s="46">
        <v>0</v>
      </c>
      <c r="AB33" s="46">
        <v>0</v>
      </c>
      <c r="AC33" s="46">
        <v>0</v>
      </c>
      <c r="AD33" s="46">
        <v>0</v>
      </c>
      <c r="AE33" s="46">
        <v>0</v>
      </c>
      <c r="AF33" s="46">
        <v>0</v>
      </c>
      <c r="AG33" s="46">
        <v>0</v>
      </c>
      <c r="AH33" s="46">
        <v>0</v>
      </c>
      <c r="AI33" s="46">
        <v>0</v>
      </c>
      <c r="AJ33" s="46">
        <v>0</v>
      </c>
    </row>
    <row r="34" spans="1:36" x14ac:dyDescent="0.3">
      <c r="A34" t="s">
        <v>208</v>
      </c>
      <c r="B34" s="46">
        <v>0</v>
      </c>
      <c r="C34" s="46">
        <v>0</v>
      </c>
      <c r="D34" s="46">
        <v>0</v>
      </c>
      <c r="E34" s="46">
        <v>0</v>
      </c>
      <c r="F34" s="46">
        <v>0</v>
      </c>
      <c r="G34" s="46">
        <v>0</v>
      </c>
      <c r="H34" s="46">
        <v>0</v>
      </c>
      <c r="I34" s="46">
        <v>0</v>
      </c>
      <c r="J34" s="46">
        <v>0</v>
      </c>
      <c r="K34" s="46">
        <v>0</v>
      </c>
      <c r="L34" s="46">
        <v>0</v>
      </c>
      <c r="M34" s="46">
        <v>0</v>
      </c>
      <c r="N34" s="46">
        <v>0</v>
      </c>
      <c r="O34" s="46">
        <v>0</v>
      </c>
      <c r="P34" s="46">
        <v>0</v>
      </c>
      <c r="Q34" s="46">
        <v>0</v>
      </c>
      <c r="R34" s="46">
        <v>0</v>
      </c>
      <c r="S34" s="46">
        <v>0</v>
      </c>
      <c r="T34" s="46">
        <v>0</v>
      </c>
      <c r="U34" s="46">
        <v>0</v>
      </c>
      <c r="V34" s="46">
        <v>0</v>
      </c>
      <c r="W34" s="46">
        <v>0</v>
      </c>
      <c r="X34" s="46">
        <v>0</v>
      </c>
      <c r="Y34" s="46">
        <v>0</v>
      </c>
      <c r="Z34" s="46">
        <v>0</v>
      </c>
      <c r="AA34" s="46">
        <v>0</v>
      </c>
      <c r="AB34" s="46">
        <v>0</v>
      </c>
      <c r="AC34" s="46">
        <v>0</v>
      </c>
      <c r="AD34" s="46">
        <v>0</v>
      </c>
      <c r="AE34" s="46">
        <v>0</v>
      </c>
      <c r="AF34" s="46">
        <v>0</v>
      </c>
      <c r="AG34" s="46">
        <v>0</v>
      </c>
      <c r="AH34" s="46">
        <v>0</v>
      </c>
      <c r="AI34" s="46">
        <v>0</v>
      </c>
      <c r="AJ34" s="46">
        <v>0</v>
      </c>
    </row>
    <row r="35" spans="1:36" x14ac:dyDescent="0.3">
      <c r="A35" t="s">
        <v>209</v>
      </c>
      <c r="B35" s="46">
        <v>0</v>
      </c>
      <c r="C35" s="46">
        <v>0</v>
      </c>
      <c r="D35" s="46">
        <v>0</v>
      </c>
      <c r="E35" s="46">
        <v>0</v>
      </c>
      <c r="F35" s="46">
        <v>0</v>
      </c>
      <c r="G35" s="46">
        <v>0</v>
      </c>
      <c r="H35" s="46">
        <v>0</v>
      </c>
      <c r="I35" s="46">
        <v>0</v>
      </c>
      <c r="J35" s="46">
        <v>0</v>
      </c>
      <c r="K35" s="46">
        <v>0</v>
      </c>
      <c r="L35" s="46">
        <v>0</v>
      </c>
      <c r="M35" s="46">
        <v>0</v>
      </c>
      <c r="N35" s="46">
        <v>0</v>
      </c>
      <c r="O35" s="46">
        <v>0</v>
      </c>
      <c r="P35" s="46">
        <v>0</v>
      </c>
      <c r="Q35" s="46">
        <v>0</v>
      </c>
      <c r="R35" s="46">
        <v>0</v>
      </c>
      <c r="S35" s="46">
        <v>0</v>
      </c>
      <c r="T35" s="46">
        <v>0</v>
      </c>
      <c r="U35" s="46">
        <v>0</v>
      </c>
      <c r="V35" s="46">
        <v>0</v>
      </c>
      <c r="W35" s="46">
        <v>0</v>
      </c>
      <c r="X35" s="46">
        <v>0</v>
      </c>
      <c r="Y35" s="46">
        <v>0</v>
      </c>
      <c r="Z35" s="46">
        <v>0</v>
      </c>
      <c r="AA35" s="46">
        <v>0</v>
      </c>
      <c r="AB35" s="46">
        <v>0</v>
      </c>
      <c r="AC35" s="46">
        <v>0</v>
      </c>
      <c r="AD35" s="46">
        <v>0</v>
      </c>
      <c r="AE35" s="46">
        <v>0</v>
      </c>
      <c r="AF35" s="46">
        <v>0</v>
      </c>
      <c r="AG35" s="46">
        <v>0</v>
      </c>
      <c r="AH35" s="46">
        <v>0</v>
      </c>
      <c r="AI35" s="46">
        <v>0</v>
      </c>
      <c r="AJ35" s="46">
        <v>0</v>
      </c>
    </row>
    <row r="36" spans="1:36" x14ac:dyDescent="0.3">
      <c r="A36" t="s">
        <v>210</v>
      </c>
      <c r="B36" s="46">
        <v>0</v>
      </c>
      <c r="C36" s="46">
        <v>0</v>
      </c>
      <c r="D36" s="46">
        <v>0</v>
      </c>
      <c r="E36" s="46">
        <v>0</v>
      </c>
      <c r="F36" s="46">
        <v>0</v>
      </c>
      <c r="G36" s="46">
        <v>0</v>
      </c>
      <c r="H36" s="46">
        <v>0</v>
      </c>
      <c r="I36" s="46">
        <v>0</v>
      </c>
      <c r="J36" s="46">
        <v>0</v>
      </c>
      <c r="K36" s="46">
        <v>0</v>
      </c>
      <c r="L36" s="46">
        <v>0</v>
      </c>
      <c r="M36" s="46">
        <v>0</v>
      </c>
      <c r="N36" s="46">
        <v>0</v>
      </c>
      <c r="O36" s="46">
        <v>0</v>
      </c>
      <c r="P36" s="46">
        <v>0</v>
      </c>
      <c r="Q36" s="46">
        <v>0</v>
      </c>
      <c r="R36" s="46">
        <v>0</v>
      </c>
      <c r="S36" s="46">
        <v>0</v>
      </c>
      <c r="T36" s="46">
        <v>0</v>
      </c>
      <c r="U36" s="46">
        <v>0</v>
      </c>
      <c r="V36" s="46">
        <v>0</v>
      </c>
      <c r="W36" s="46">
        <v>0</v>
      </c>
      <c r="X36" s="46">
        <v>0</v>
      </c>
      <c r="Y36" s="46">
        <v>0</v>
      </c>
      <c r="Z36" s="46">
        <v>0</v>
      </c>
      <c r="AA36" s="46">
        <v>0</v>
      </c>
      <c r="AB36" s="46">
        <v>0</v>
      </c>
      <c r="AC36" s="46">
        <v>0</v>
      </c>
      <c r="AD36" s="46">
        <v>0</v>
      </c>
      <c r="AE36" s="46">
        <v>0</v>
      </c>
      <c r="AF36" s="46">
        <v>0</v>
      </c>
      <c r="AG36" s="46">
        <v>0</v>
      </c>
      <c r="AH36" s="46">
        <v>0</v>
      </c>
      <c r="AI36" s="46">
        <v>0</v>
      </c>
      <c r="AJ36" s="46">
        <v>0</v>
      </c>
    </row>
    <row r="37" spans="1:36" x14ac:dyDescent="0.3">
      <c r="A37" t="s">
        <v>213</v>
      </c>
      <c r="B37" s="46">
        <v>0</v>
      </c>
      <c r="C37" s="46">
        <v>0</v>
      </c>
      <c r="D37" s="46">
        <v>0</v>
      </c>
      <c r="E37" s="46">
        <v>0</v>
      </c>
      <c r="F37" s="46">
        <v>0</v>
      </c>
      <c r="G37" s="46">
        <v>0</v>
      </c>
      <c r="H37" s="46">
        <v>0</v>
      </c>
      <c r="I37" s="46">
        <v>0</v>
      </c>
      <c r="J37" s="46">
        <v>0</v>
      </c>
      <c r="K37" s="46">
        <v>0</v>
      </c>
      <c r="L37" s="46">
        <v>0</v>
      </c>
      <c r="M37" s="46">
        <v>0</v>
      </c>
      <c r="N37" s="46">
        <v>0</v>
      </c>
      <c r="O37" s="46">
        <v>0</v>
      </c>
      <c r="P37" s="46">
        <v>0</v>
      </c>
      <c r="Q37" s="46">
        <v>0</v>
      </c>
      <c r="R37" s="46">
        <v>0</v>
      </c>
      <c r="S37" s="46">
        <v>0</v>
      </c>
      <c r="T37" s="46">
        <v>0</v>
      </c>
      <c r="U37" s="46">
        <v>0</v>
      </c>
      <c r="V37" s="46">
        <v>0</v>
      </c>
      <c r="W37" s="46">
        <v>0</v>
      </c>
      <c r="X37" s="46">
        <v>0</v>
      </c>
      <c r="Y37" s="46">
        <v>0</v>
      </c>
      <c r="Z37" s="46">
        <v>0</v>
      </c>
      <c r="AA37" s="46">
        <v>0</v>
      </c>
      <c r="AB37" s="46">
        <v>0</v>
      </c>
      <c r="AC37" s="46">
        <v>0</v>
      </c>
      <c r="AD37" s="46">
        <v>0</v>
      </c>
      <c r="AE37" s="46">
        <v>0</v>
      </c>
      <c r="AF37" s="46">
        <v>0</v>
      </c>
      <c r="AG37" s="46">
        <v>0</v>
      </c>
      <c r="AH37" s="46">
        <v>0</v>
      </c>
      <c r="AI37" s="46">
        <v>0</v>
      </c>
      <c r="AJ37" s="46">
        <v>0</v>
      </c>
    </row>
    <row r="38" spans="1:36" x14ac:dyDescent="0.3">
      <c r="A38" t="s">
        <v>214</v>
      </c>
      <c r="B38" s="46">
        <v>0</v>
      </c>
      <c r="C38" s="46">
        <v>0</v>
      </c>
      <c r="D38" s="46">
        <v>0</v>
      </c>
      <c r="E38" s="46">
        <v>0</v>
      </c>
      <c r="F38" s="46">
        <v>0</v>
      </c>
      <c r="G38" s="46">
        <v>0</v>
      </c>
      <c r="H38" s="46">
        <v>0</v>
      </c>
      <c r="I38" s="46">
        <v>0</v>
      </c>
      <c r="J38" s="46">
        <v>0</v>
      </c>
      <c r="K38" s="46">
        <v>0</v>
      </c>
      <c r="L38" s="46">
        <v>0</v>
      </c>
      <c r="M38" s="46">
        <v>0</v>
      </c>
      <c r="N38" s="46">
        <v>0</v>
      </c>
      <c r="O38" s="46">
        <v>0</v>
      </c>
      <c r="P38" s="46">
        <v>0</v>
      </c>
      <c r="Q38" s="46">
        <v>0</v>
      </c>
      <c r="R38" s="46">
        <v>0</v>
      </c>
      <c r="S38" s="46">
        <v>0</v>
      </c>
      <c r="T38" s="46">
        <v>0</v>
      </c>
      <c r="U38" s="46">
        <v>0</v>
      </c>
      <c r="V38" s="46">
        <v>0</v>
      </c>
      <c r="W38" s="46">
        <v>0</v>
      </c>
      <c r="X38" s="46">
        <v>0</v>
      </c>
      <c r="Y38" s="46">
        <v>0</v>
      </c>
      <c r="Z38" s="46">
        <v>0</v>
      </c>
      <c r="AA38" s="46">
        <v>0</v>
      </c>
      <c r="AB38" s="46">
        <v>0</v>
      </c>
      <c r="AC38" s="46">
        <v>0</v>
      </c>
      <c r="AD38" s="46">
        <v>0</v>
      </c>
      <c r="AE38" s="46">
        <v>0</v>
      </c>
      <c r="AF38" s="46">
        <v>0</v>
      </c>
      <c r="AG38" s="46">
        <v>0</v>
      </c>
      <c r="AH38" s="46">
        <v>0</v>
      </c>
      <c r="AI38" s="46">
        <v>0</v>
      </c>
      <c r="AJ38" s="46">
        <v>0</v>
      </c>
    </row>
    <row r="39" spans="1:36" x14ac:dyDescent="0.3">
      <c r="A39" t="s">
        <v>215</v>
      </c>
      <c r="B39" s="46">
        <v>0</v>
      </c>
      <c r="C39" s="46">
        <v>0</v>
      </c>
      <c r="D39" s="46">
        <v>0</v>
      </c>
      <c r="E39" s="46">
        <v>0</v>
      </c>
      <c r="F39" s="46">
        <v>0</v>
      </c>
      <c r="G39" s="46">
        <v>0</v>
      </c>
      <c r="H39" s="46">
        <v>0</v>
      </c>
      <c r="I39" s="46">
        <v>0</v>
      </c>
      <c r="J39" s="46">
        <v>0</v>
      </c>
      <c r="K39" s="46">
        <v>0</v>
      </c>
      <c r="L39" s="46">
        <v>0</v>
      </c>
      <c r="M39" s="46">
        <v>0</v>
      </c>
      <c r="N39" s="46">
        <v>0</v>
      </c>
      <c r="O39" s="46">
        <v>0</v>
      </c>
      <c r="P39" s="46">
        <v>0</v>
      </c>
      <c r="Q39" s="46">
        <v>0</v>
      </c>
      <c r="R39" s="46">
        <v>0</v>
      </c>
      <c r="S39" s="46">
        <v>0</v>
      </c>
      <c r="T39" s="46">
        <v>0</v>
      </c>
      <c r="U39" s="46">
        <v>0</v>
      </c>
      <c r="V39" s="46">
        <v>0</v>
      </c>
      <c r="W39" s="46">
        <v>0</v>
      </c>
      <c r="X39" s="46">
        <v>0</v>
      </c>
      <c r="Y39" s="46">
        <v>0</v>
      </c>
      <c r="Z39" s="46">
        <v>0</v>
      </c>
      <c r="AA39" s="46">
        <v>0</v>
      </c>
      <c r="AB39" s="46">
        <v>0</v>
      </c>
      <c r="AC39" s="46">
        <v>0</v>
      </c>
      <c r="AD39" s="46">
        <v>0</v>
      </c>
      <c r="AE39" s="46">
        <v>0</v>
      </c>
      <c r="AF39" s="46">
        <v>0</v>
      </c>
      <c r="AG39" s="46">
        <v>0</v>
      </c>
      <c r="AH39" s="46">
        <v>0</v>
      </c>
      <c r="AI39" s="46">
        <v>0</v>
      </c>
      <c r="AJ39" s="46">
        <v>0</v>
      </c>
    </row>
    <row r="40" spans="1:36" x14ac:dyDescent="0.3">
      <c r="A40" t="s">
        <v>216</v>
      </c>
      <c r="B40" s="46">
        <v>0</v>
      </c>
      <c r="C40" s="46">
        <v>0</v>
      </c>
      <c r="D40" s="46">
        <v>0</v>
      </c>
      <c r="E40" s="46">
        <v>0</v>
      </c>
      <c r="F40" s="46">
        <v>0</v>
      </c>
      <c r="G40" s="46">
        <v>0</v>
      </c>
      <c r="H40" s="46">
        <v>0</v>
      </c>
      <c r="I40" s="46">
        <v>0</v>
      </c>
      <c r="J40" s="46">
        <v>0</v>
      </c>
      <c r="K40" s="46">
        <v>0</v>
      </c>
      <c r="L40" s="46">
        <v>0</v>
      </c>
      <c r="M40" s="46">
        <v>0</v>
      </c>
      <c r="N40" s="46">
        <v>0</v>
      </c>
      <c r="O40" s="46">
        <v>0</v>
      </c>
      <c r="P40" s="46">
        <v>0</v>
      </c>
      <c r="Q40" s="46">
        <v>0</v>
      </c>
      <c r="R40" s="46">
        <v>0</v>
      </c>
      <c r="S40" s="46">
        <v>0</v>
      </c>
      <c r="T40" s="46">
        <v>0</v>
      </c>
      <c r="U40" s="46">
        <v>0</v>
      </c>
      <c r="V40" s="46">
        <v>0</v>
      </c>
      <c r="W40" s="46">
        <v>0</v>
      </c>
      <c r="X40" s="46">
        <v>0</v>
      </c>
      <c r="Y40" s="46">
        <v>0</v>
      </c>
      <c r="Z40" s="46">
        <v>0</v>
      </c>
      <c r="AA40" s="46">
        <v>0</v>
      </c>
      <c r="AB40" s="46">
        <v>0</v>
      </c>
      <c r="AC40" s="46">
        <v>0</v>
      </c>
      <c r="AD40" s="46">
        <v>0</v>
      </c>
      <c r="AE40" s="46">
        <v>0</v>
      </c>
      <c r="AF40" s="46">
        <v>0</v>
      </c>
      <c r="AG40" s="46">
        <v>0</v>
      </c>
      <c r="AH40" s="46">
        <v>0</v>
      </c>
      <c r="AI40" s="46">
        <v>0</v>
      </c>
      <c r="AJ40" s="46">
        <v>0</v>
      </c>
    </row>
    <row r="41" spans="1:36" x14ac:dyDescent="0.3">
      <c r="A41" t="s">
        <v>217</v>
      </c>
      <c r="B41" s="46">
        <v>0</v>
      </c>
      <c r="C41" s="46">
        <v>0</v>
      </c>
      <c r="D41" s="46">
        <v>0</v>
      </c>
      <c r="E41" s="46">
        <v>0</v>
      </c>
      <c r="F41" s="46">
        <v>0</v>
      </c>
      <c r="G41" s="46">
        <v>0</v>
      </c>
      <c r="H41" s="46">
        <v>0</v>
      </c>
      <c r="I41" s="46">
        <v>0</v>
      </c>
      <c r="J41" s="46">
        <v>0</v>
      </c>
      <c r="K41" s="46">
        <v>0</v>
      </c>
      <c r="L41" s="46">
        <v>0</v>
      </c>
      <c r="M41" s="46">
        <v>0</v>
      </c>
      <c r="N41" s="46">
        <v>0</v>
      </c>
      <c r="O41" s="46">
        <v>0</v>
      </c>
      <c r="P41" s="46">
        <v>0</v>
      </c>
      <c r="Q41" s="46">
        <v>0</v>
      </c>
      <c r="R41" s="46">
        <v>0</v>
      </c>
      <c r="S41" s="46">
        <v>0</v>
      </c>
      <c r="T41" s="46">
        <v>0</v>
      </c>
      <c r="U41" s="46">
        <v>0</v>
      </c>
      <c r="V41" s="46">
        <v>0</v>
      </c>
      <c r="W41" s="46">
        <v>0</v>
      </c>
      <c r="X41" s="46">
        <v>0</v>
      </c>
      <c r="Y41" s="46">
        <v>0</v>
      </c>
      <c r="Z41" s="46">
        <v>0</v>
      </c>
      <c r="AA41" s="46">
        <v>0</v>
      </c>
      <c r="AB41" s="46">
        <v>0</v>
      </c>
      <c r="AC41" s="46">
        <v>0</v>
      </c>
      <c r="AD41" s="46">
        <v>0</v>
      </c>
      <c r="AE41" s="46">
        <v>0</v>
      </c>
      <c r="AF41" s="46">
        <v>0</v>
      </c>
      <c r="AG41" s="46">
        <v>0</v>
      </c>
      <c r="AH41" s="46">
        <v>0</v>
      </c>
      <c r="AI41" s="46">
        <v>0</v>
      </c>
      <c r="AJ41" s="46">
        <v>0</v>
      </c>
    </row>
    <row r="42" spans="1:36" x14ac:dyDescent="0.3">
      <c r="A42" t="s">
        <v>218</v>
      </c>
      <c r="B42" s="46">
        <v>0</v>
      </c>
      <c r="C42" s="46">
        <v>0</v>
      </c>
      <c r="D42" s="46">
        <v>0</v>
      </c>
      <c r="E42" s="46">
        <v>0</v>
      </c>
      <c r="F42" s="46">
        <v>0</v>
      </c>
      <c r="G42" s="46">
        <v>0</v>
      </c>
      <c r="H42" s="46">
        <v>0</v>
      </c>
      <c r="I42" s="46">
        <v>0</v>
      </c>
      <c r="J42" s="46">
        <v>0</v>
      </c>
      <c r="K42" s="46">
        <v>0</v>
      </c>
      <c r="L42" s="46">
        <v>0</v>
      </c>
      <c r="M42" s="46">
        <v>0</v>
      </c>
      <c r="N42" s="46">
        <v>0</v>
      </c>
      <c r="O42" s="46">
        <v>0</v>
      </c>
      <c r="P42" s="46">
        <v>0</v>
      </c>
      <c r="Q42" s="46">
        <v>0</v>
      </c>
      <c r="R42" s="46">
        <v>0</v>
      </c>
      <c r="S42" s="46">
        <v>0</v>
      </c>
      <c r="T42" s="46">
        <v>0</v>
      </c>
      <c r="U42" s="46">
        <v>0</v>
      </c>
      <c r="V42" s="46">
        <v>0</v>
      </c>
      <c r="W42" s="46">
        <v>0</v>
      </c>
      <c r="X42" s="46">
        <v>0</v>
      </c>
      <c r="Y42" s="46">
        <v>0</v>
      </c>
      <c r="Z42" s="46">
        <v>0</v>
      </c>
      <c r="AA42" s="46">
        <v>0</v>
      </c>
      <c r="AB42" s="46">
        <v>0</v>
      </c>
      <c r="AC42" s="46">
        <v>0</v>
      </c>
      <c r="AD42" s="46">
        <v>0</v>
      </c>
      <c r="AE42" s="46">
        <v>0</v>
      </c>
      <c r="AF42" s="46">
        <v>0</v>
      </c>
      <c r="AG42" s="46">
        <v>0</v>
      </c>
      <c r="AH42" s="46">
        <v>0</v>
      </c>
      <c r="AI42" s="46">
        <v>0</v>
      </c>
      <c r="AJ42" s="46">
        <v>0</v>
      </c>
    </row>
    <row r="43" spans="1:36" x14ac:dyDescent="0.3">
      <c r="A43" t="s">
        <v>219</v>
      </c>
      <c r="B43" s="46">
        <v>0</v>
      </c>
      <c r="C43" s="46">
        <v>0</v>
      </c>
      <c r="D43" s="46">
        <v>0</v>
      </c>
      <c r="E43" s="46">
        <v>0</v>
      </c>
      <c r="F43" s="46">
        <v>0</v>
      </c>
      <c r="G43" s="46">
        <v>0</v>
      </c>
      <c r="H43" s="46">
        <v>0</v>
      </c>
      <c r="I43" s="46">
        <v>0</v>
      </c>
      <c r="J43" s="46">
        <v>0</v>
      </c>
      <c r="K43" s="46">
        <v>0</v>
      </c>
      <c r="L43" s="46">
        <v>0</v>
      </c>
      <c r="M43" s="46">
        <v>0</v>
      </c>
      <c r="N43" s="46">
        <v>0</v>
      </c>
      <c r="O43" s="46">
        <v>0</v>
      </c>
      <c r="P43" s="46">
        <v>0</v>
      </c>
      <c r="Q43" s="46">
        <v>0</v>
      </c>
      <c r="R43" s="46">
        <v>0</v>
      </c>
      <c r="S43" s="46">
        <v>0</v>
      </c>
      <c r="T43" s="46">
        <v>0</v>
      </c>
      <c r="U43" s="46">
        <v>0</v>
      </c>
      <c r="V43" s="46">
        <v>0</v>
      </c>
      <c r="W43" s="46">
        <v>0</v>
      </c>
      <c r="X43" s="46">
        <v>0</v>
      </c>
      <c r="Y43" s="46">
        <v>0</v>
      </c>
      <c r="Z43" s="46">
        <v>0</v>
      </c>
      <c r="AA43" s="46">
        <v>0</v>
      </c>
      <c r="AB43" s="46">
        <v>0</v>
      </c>
      <c r="AC43" s="46">
        <v>0</v>
      </c>
      <c r="AD43" s="46">
        <v>0</v>
      </c>
      <c r="AE43" s="46">
        <v>0</v>
      </c>
      <c r="AF43" s="46">
        <v>0</v>
      </c>
      <c r="AG43" s="46">
        <v>0</v>
      </c>
      <c r="AH43" s="46">
        <v>0</v>
      </c>
      <c r="AI43" s="46">
        <v>0</v>
      </c>
      <c r="AJ43" s="46">
        <v>0</v>
      </c>
    </row>
    <row r="44" spans="1:36" x14ac:dyDescent="0.3">
      <c r="A44" t="s">
        <v>220</v>
      </c>
      <c r="B44" s="46">
        <v>0</v>
      </c>
      <c r="C44" s="46">
        <v>0</v>
      </c>
      <c r="D44" s="46">
        <v>0</v>
      </c>
      <c r="E44" s="46">
        <v>0</v>
      </c>
      <c r="F44" s="46">
        <v>0</v>
      </c>
      <c r="G44" s="46">
        <v>0</v>
      </c>
      <c r="H44" s="46">
        <v>0</v>
      </c>
      <c r="I44" s="46">
        <v>0</v>
      </c>
      <c r="J44" s="46">
        <v>0</v>
      </c>
      <c r="K44" s="46">
        <v>0</v>
      </c>
      <c r="L44" s="46">
        <v>0</v>
      </c>
      <c r="M44" s="46">
        <v>0</v>
      </c>
      <c r="N44" s="46">
        <v>0</v>
      </c>
      <c r="O44" s="46">
        <v>0</v>
      </c>
      <c r="P44" s="46">
        <v>0</v>
      </c>
      <c r="Q44" s="46">
        <v>0</v>
      </c>
      <c r="R44" s="46">
        <v>0</v>
      </c>
      <c r="S44" s="46">
        <v>0</v>
      </c>
      <c r="T44" s="46">
        <v>0</v>
      </c>
      <c r="U44" s="46">
        <v>0</v>
      </c>
      <c r="V44" s="46">
        <v>0</v>
      </c>
      <c r="W44" s="46">
        <v>0</v>
      </c>
      <c r="X44" s="46">
        <v>0</v>
      </c>
      <c r="Y44" s="46">
        <v>0</v>
      </c>
      <c r="Z44" s="46">
        <v>0</v>
      </c>
      <c r="AA44" s="46">
        <v>0</v>
      </c>
      <c r="AB44" s="46">
        <v>0</v>
      </c>
      <c r="AC44" s="46">
        <v>0</v>
      </c>
      <c r="AD44" s="46">
        <v>0</v>
      </c>
      <c r="AE44" s="46">
        <v>0</v>
      </c>
      <c r="AF44" s="46">
        <v>0</v>
      </c>
      <c r="AG44" s="46">
        <v>0</v>
      </c>
      <c r="AH44" s="46">
        <v>0</v>
      </c>
      <c r="AI44" s="46">
        <v>0</v>
      </c>
      <c r="AJ44" s="46">
        <v>0</v>
      </c>
    </row>
    <row r="45" spans="1:36" x14ac:dyDescent="0.3">
      <c r="A45" t="s">
        <v>221</v>
      </c>
      <c r="B45" s="46">
        <v>0</v>
      </c>
      <c r="C45" s="46">
        <v>0</v>
      </c>
      <c r="D45" s="46">
        <v>0</v>
      </c>
      <c r="E45" s="46">
        <v>0</v>
      </c>
      <c r="F45" s="46">
        <v>0</v>
      </c>
      <c r="G45" s="46">
        <v>0</v>
      </c>
      <c r="H45" s="46">
        <v>0</v>
      </c>
      <c r="I45" s="46">
        <v>0</v>
      </c>
      <c r="J45" s="46">
        <v>0</v>
      </c>
      <c r="K45" s="46">
        <v>0</v>
      </c>
      <c r="L45" s="46">
        <v>0</v>
      </c>
      <c r="M45" s="46">
        <v>0</v>
      </c>
      <c r="N45" s="46">
        <v>0</v>
      </c>
      <c r="O45" s="46">
        <v>0</v>
      </c>
      <c r="P45" s="46">
        <v>0</v>
      </c>
      <c r="Q45" s="46">
        <v>0</v>
      </c>
      <c r="R45" s="46">
        <v>0</v>
      </c>
      <c r="S45" s="46">
        <v>0</v>
      </c>
      <c r="T45" s="46">
        <v>0</v>
      </c>
      <c r="U45" s="46">
        <v>0</v>
      </c>
      <c r="V45" s="46">
        <v>0</v>
      </c>
      <c r="W45" s="46">
        <v>0</v>
      </c>
      <c r="X45" s="46">
        <v>0</v>
      </c>
      <c r="Y45" s="46">
        <v>0</v>
      </c>
      <c r="Z45" s="46">
        <v>0</v>
      </c>
      <c r="AA45" s="46">
        <v>0</v>
      </c>
      <c r="AB45" s="46">
        <v>0</v>
      </c>
      <c r="AC45" s="46">
        <v>0</v>
      </c>
      <c r="AD45" s="46">
        <v>0</v>
      </c>
      <c r="AE45" s="46">
        <v>0</v>
      </c>
      <c r="AF45" s="46">
        <v>0</v>
      </c>
      <c r="AG45" s="46">
        <v>0</v>
      </c>
      <c r="AH45" s="46">
        <v>0</v>
      </c>
      <c r="AI45" s="46">
        <v>0</v>
      </c>
      <c r="AJ45" s="46">
        <v>0</v>
      </c>
    </row>
    <row r="46" spans="1:36" x14ac:dyDescent="0.3">
      <c r="A46" t="s">
        <v>222</v>
      </c>
      <c r="B46" s="46">
        <v>0</v>
      </c>
      <c r="C46" s="46">
        <v>0</v>
      </c>
      <c r="D46" s="46">
        <v>0</v>
      </c>
      <c r="E46" s="46">
        <v>0</v>
      </c>
      <c r="F46" s="46">
        <v>0</v>
      </c>
      <c r="G46" s="46">
        <v>0</v>
      </c>
      <c r="H46" s="46">
        <v>0</v>
      </c>
      <c r="I46" s="46">
        <v>0</v>
      </c>
      <c r="J46" s="46">
        <v>0</v>
      </c>
      <c r="K46" s="46">
        <v>0</v>
      </c>
      <c r="L46" s="46">
        <v>0</v>
      </c>
      <c r="M46" s="46">
        <v>0</v>
      </c>
      <c r="N46" s="46">
        <v>0</v>
      </c>
      <c r="O46" s="46">
        <v>0</v>
      </c>
      <c r="P46" s="46">
        <v>0</v>
      </c>
      <c r="Q46" s="46">
        <v>0</v>
      </c>
      <c r="R46" s="46">
        <v>0</v>
      </c>
      <c r="S46" s="46">
        <v>0</v>
      </c>
      <c r="T46" s="46">
        <v>0</v>
      </c>
      <c r="U46" s="46">
        <v>0</v>
      </c>
      <c r="V46" s="46">
        <v>0</v>
      </c>
      <c r="W46" s="46">
        <v>0</v>
      </c>
      <c r="X46" s="46">
        <v>0</v>
      </c>
      <c r="Y46" s="46">
        <v>0</v>
      </c>
      <c r="Z46" s="46">
        <v>0</v>
      </c>
      <c r="AA46" s="46">
        <v>0</v>
      </c>
      <c r="AB46" s="46">
        <v>0</v>
      </c>
      <c r="AC46" s="46">
        <v>0</v>
      </c>
      <c r="AD46" s="46">
        <v>0</v>
      </c>
      <c r="AE46" s="46">
        <v>0</v>
      </c>
      <c r="AF46" s="46">
        <v>0</v>
      </c>
      <c r="AG46" s="46">
        <v>0</v>
      </c>
      <c r="AH46" s="46">
        <v>0</v>
      </c>
      <c r="AI46" s="46">
        <v>0</v>
      </c>
      <c r="AJ46" s="46">
        <v>0</v>
      </c>
    </row>
    <row r="47" spans="1:36" x14ac:dyDescent="0.3">
      <c r="A47" t="s">
        <v>223</v>
      </c>
      <c r="B47" s="46">
        <v>0</v>
      </c>
      <c r="C47" s="46">
        <v>0</v>
      </c>
      <c r="D47" s="46">
        <v>0</v>
      </c>
      <c r="E47" s="46">
        <v>0</v>
      </c>
      <c r="F47" s="46">
        <v>0</v>
      </c>
      <c r="G47" s="46">
        <v>0</v>
      </c>
      <c r="H47" s="46">
        <v>0</v>
      </c>
      <c r="I47" s="46">
        <v>0</v>
      </c>
      <c r="J47" s="46">
        <v>0</v>
      </c>
      <c r="K47" s="46">
        <v>0</v>
      </c>
      <c r="L47" s="46">
        <v>0</v>
      </c>
      <c r="M47" s="46">
        <v>0</v>
      </c>
      <c r="N47" s="46">
        <v>0</v>
      </c>
      <c r="O47" s="46">
        <v>0</v>
      </c>
      <c r="P47" s="46">
        <v>0</v>
      </c>
      <c r="Q47" s="46">
        <v>0</v>
      </c>
      <c r="R47" s="46">
        <v>0</v>
      </c>
      <c r="S47" s="46">
        <v>0</v>
      </c>
      <c r="T47" s="46">
        <v>0</v>
      </c>
      <c r="U47" s="46">
        <v>0</v>
      </c>
      <c r="V47" s="46">
        <v>0</v>
      </c>
      <c r="W47" s="46">
        <v>0</v>
      </c>
      <c r="X47" s="46">
        <v>0</v>
      </c>
      <c r="Y47" s="46">
        <v>0</v>
      </c>
      <c r="Z47" s="46">
        <v>0</v>
      </c>
      <c r="AA47" s="46">
        <v>0</v>
      </c>
      <c r="AB47" s="46">
        <v>0</v>
      </c>
      <c r="AC47" s="46">
        <v>0</v>
      </c>
      <c r="AD47" s="46">
        <v>0</v>
      </c>
      <c r="AE47" s="46">
        <v>0</v>
      </c>
      <c r="AF47" s="46">
        <v>0</v>
      </c>
      <c r="AG47" s="46">
        <v>0</v>
      </c>
      <c r="AH47" s="46">
        <v>0</v>
      </c>
      <c r="AI47" s="46">
        <v>0</v>
      </c>
      <c r="AJ47" s="46">
        <v>0</v>
      </c>
    </row>
    <row r="48" spans="1:36" x14ac:dyDescent="0.3">
      <c r="A48" t="s">
        <v>224</v>
      </c>
      <c r="B48" s="46">
        <v>0</v>
      </c>
      <c r="C48" s="46">
        <v>0</v>
      </c>
      <c r="D48" s="46">
        <v>0</v>
      </c>
      <c r="E48" s="46">
        <v>0</v>
      </c>
      <c r="F48" s="46">
        <v>0</v>
      </c>
      <c r="G48" s="46">
        <v>0</v>
      </c>
      <c r="H48" s="46">
        <v>0</v>
      </c>
      <c r="I48" s="46">
        <v>0</v>
      </c>
      <c r="J48" s="46">
        <v>0</v>
      </c>
      <c r="K48" s="46">
        <v>0</v>
      </c>
      <c r="L48" s="46">
        <v>0</v>
      </c>
      <c r="M48" s="46">
        <v>0</v>
      </c>
      <c r="N48" s="46">
        <v>0</v>
      </c>
      <c r="O48" s="46">
        <v>0</v>
      </c>
      <c r="P48" s="46">
        <v>0</v>
      </c>
      <c r="Q48" s="46">
        <v>0</v>
      </c>
      <c r="R48" s="46">
        <v>0</v>
      </c>
      <c r="S48" s="46">
        <v>0</v>
      </c>
      <c r="T48" s="46">
        <v>0</v>
      </c>
      <c r="U48" s="46">
        <v>0</v>
      </c>
      <c r="V48" s="46">
        <v>0</v>
      </c>
      <c r="W48" s="46">
        <v>0</v>
      </c>
      <c r="X48" s="46">
        <v>0</v>
      </c>
      <c r="Y48" s="46">
        <v>0</v>
      </c>
      <c r="Z48" s="46">
        <v>0</v>
      </c>
      <c r="AA48" s="46">
        <v>0</v>
      </c>
      <c r="AB48" s="46">
        <v>0</v>
      </c>
      <c r="AC48" s="46">
        <v>0</v>
      </c>
      <c r="AD48" s="46">
        <v>0</v>
      </c>
      <c r="AE48" s="46">
        <v>0</v>
      </c>
      <c r="AF48" s="46">
        <v>0</v>
      </c>
      <c r="AG48" s="46">
        <v>0</v>
      </c>
      <c r="AH48" s="46">
        <v>0</v>
      </c>
      <c r="AI48" s="46">
        <v>0</v>
      </c>
      <c r="AJ48" s="46">
        <v>0</v>
      </c>
    </row>
    <row r="49" spans="1:36" x14ac:dyDescent="0.3">
      <c r="A49" t="s">
        <v>225</v>
      </c>
      <c r="B49" s="46">
        <v>0</v>
      </c>
      <c r="C49" s="46">
        <v>0</v>
      </c>
      <c r="D49" s="46">
        <v>0</v>
      </c>
      <c r="E49" s="46">
        <v>0</v>
      </c>
      <c r="F49" s="46">
        <v>0</v>
      </c>
      <c r="G49" s="46">
        <v>0</v>
      </c>
      <c r="H49" s="46">
        <v>0</v>
      </c>
      <c r="I49" s="46">
        <v>0</v>
      </c>
      <c r="J49" s="46">
        <v>0</v>
      </c>
      <c r="K49" s="46">
        <v>0</v>
      </c>
      <c r="L49" s="46">
        <v>0</v>
      </c>
      <c r="M49" s="46">
        <v>0</v>
      </c>
      <c r="N49" s="46">
        <v>0</v>
      </c>
      <c r="O49" s="46">
        <v>0</v>
      </c>
      <c r="P49" s="46">
        <v>0</v>
      </c>
      <c r="Q49" s="46">
        <v>0</v>
      </c>
      <c r="R49" s="46">
        <v>0</v>
      </c>
      <c r="S49" s="46">
        <v>0</v>
      </c>
      <c r="T49" s="46">
        <v>0</v>
      </c>
      <c r="U49" s="46">
        <v>0</v>
      </c>
      <c r="V49" s="46">
        <v>0</v>
      </c>
      <c r="W49" s="46">
        <v>0</v>
      </c>
      <c r="X49" s="46">
        <v>0</v>
      </c>
      <c r="Y49" s="46">
        <v>0</v>
      </c>
      <c r="Z49" s="46">
        <v>0</v>
      </c>
      <c r="AA49" s="46">
        <v>0</v>
      </c>
      <c r="AB49" s="46">
        <v>0</v>
      </c>
      <c r="AC49" s="46">
        <v>0</v>
      </c>
      <c r="AD49" s="46">
        <v>0</v>
      </c>
      <c r="AE49" s="46">
        <v>0</v>
      </c>
      <c r="AF49" s="46">
        <v>0</v>
      </c>
      <c r="AG49" s="46">
        <v>0</v>
      </c>
      <c r="AH49" s="46">
        <v>0</v>
      </c>
      <c r="AI49" s="46">
        <v>0</v>
      </c>
      <c r="AJ49" s="46">
        <v>0</v>
      </c>
    </row>
    <row r="50" spans="1:36" x14ac:dyDescent="0.3">
      <c r="A50" t="s">
        <v>226</v>
      </c>
      <c r="B50" s="46">
        <v>0</v>
      </c>
      <c r="C50" s="46">
        <v>0</v>
      </c>
      <c r="D50" s="46">
        <v>0</v>
      </c>
      <c r="E50" s="46">
        <v>0</v>
      </c>
      <c r="F50" s="46">
        <v>0</v>
      </c>
      <c r="G50" s="46">
        <v>0</v>
      </c>
      <c r="H50" s="46">
        <v>0</v>
      </c>
      <c r="I50" s="46">
        <v>0</v>
      </c>
      <c r="J50" s="46">
        <v>0</v>
      </c>
      <c r="K50" s="46">
        <v>0</v>
      </c>
      <c r="L50" s="46">
        <v>0</v>
      </c>
      <c r="M50" s="46">
        <v>0</v>
      </c>
      <c r="N50" s="46">
        <v>0</v>
      </c>
      <c r="O50" s="46">
        <v>0</v>
      </c>
      <c r="P50" s="46">
        <v>0</v>
      </c>
      <c r="Q50" s="46">
        <v>0</v>
      </c>
      <c r="R50" s="46">
        <v>0</v>
      </c>
      <c r="S50" s="46">
        <v>0</v>
      </c>
      <c r="T50" s="46">
        <v>0</v>
      </c>
      <c r="U50" s="46">
        <v>0</v>
      </c>
      <c r="V50" s="46">
        <v>0</v>
      </c>
      <c r="W50" s="46">
        <v>0</v>
      </c>
      <c r="X50" s="46">
        <v>0</v>
      </c>
      <c r="Y50" s="46">
        <v>0</v>
      </c>
      <c r="Z50" s="46">
        <v>0</v>
      </c>
      <c r="AA50" s="46">
        <v>0</v>
      </c>
      <c r="AB50" s="46">
        <v>0</v>
      </c>
      <c r="AC50" s="46">
        <v>0</v>
      </c>
      <c r="AD50" s="46">
        <v>0</v>
      </c>
      <c r="AE50" s="46">
        <v>0</v>
      </c>
      <c r="AF50" s="46">
        <v>0</v>
      </c>
      <c r="AG50" s="46">
        <v>0</v>
      </c>
      <c r="AH50" s="46">
        <v>0</v>
      </c>
      <c r="AI50" s="46">
        <v>0</v>
      </c>
      <c r="AJ50" s="46">
        <v>0</v>
      </c>
    </row>
    <row r="51" spans="1:36" x14ac:dyDescent="0.3">
      <c r="A51" t="s">
        <v>227</v>
      </c>
      <c r="B51" s="46">
        <v>0</v>
      </c>
      <c r="C51" s="46">
        <v>0</v>
      </c>
      <c r="D51" s="46">
        <v>0</v>
      </c>
      <c r="E51" s="46">
        <v>0</v>
      </c>
      <c r="F51" s="46">
        <v>0</v>
      </c>
      <c r="G51" s="46">
        <v>0</v>
      </c>
      <c r="H51" s="46">
        <v>0</v>
      </c>
      <c r="I51" s="46">
        <v>0</v>
      </c>
      <c r="J51" s="46">
        <v>0</v>
      </c>
      <c r="K51" s="46">
        <v>0</v>
      </c>
      <c r="L51" s="46">
        <v>0</v>
      </c>
      <c r="M51" s="46">
        <v>0</v>
      </c>
      <c r="N51" s="46">
        <v>0</v>
      </c>
      <c r="O51" s="46">
        <v>0</v>
      </c>
      <c r="P51" s="46">
        <v>0</v>
      </c>
      <c r="Q51" s="46">
        <v>0</v>
      </c>
      <c r="R51" s="46">
        <v>0</v>
      </c>
      <c r="S51" s="46">
        <v>0</v>
      </c>
      <c r="T51" s="46">
        <v>0</v>
      </c>
      <c r="U51" s="46">
        <v>0</v>
      </c>
      <c r="V51" s="46">
        <v>0</v>
      </c>
      <c r="W51" s="46">
        <v>0</v>
      </c>
      <c r="X51" s="46">
        <v>0</v>
      </c>
      <c r="Y51" s="46">
        <v>0</v>
      </c>
      <c r="Z51" s="46">
        <v>0</v>
      </c>
      <c r="AA51" s="46">
        <v>0</v>
      </c>
      <c r="AB51" s="46">
        <v>0</v>
      </c>
      <c r="AC51" s="46">
        <v>0</v>
      </c>
      <c r="AD51" s="46">
        <v>0</v>
      </c>
      <c r="AE51" s="46">
        <v>0</v>
      </c>
      <c r="AF51" s="46">
        <v>0</v>
      </c>
      <c r="AG51" s="46">
        <v>0</v>
      </c>
      <c r="AH51" s="46">
        <v>0</v>
      </c>
      <c r="AI51" s="46">
        <v>0</v>
      </c>
      <c r="AJ51" s="46">
        <v>0</v>
      </c>
    </row>
    <row r="52" spans="1:36" x14ac:dyDescent="0.3">
      <c r="A52" t="s">
        <v>228</v>
      </c>
      <c r="B52" s="46">
        <v>0</v>
      </c>
      <c r="C52" s="46">
        <v>0</v>
      </c>
      <c r="D52" s="46">
        <v>0</v>
      </c>
      <c r="E52" s="46">
        <v>0</v>
      </c>
      <c r="F52" s="46">
        <v>0</v>
      </c>
      <c r="G52" s="46">
        <v>0</v>
      </c>
      <c r="H52" s="46">
        <v>0</v>
      </c>
      <c r="I52" s="46">
        <v>0</v>
      </c>
      <c r="J52" s="46">
        <v>0</v>
      </c>
      <c r="K52" s="46">
        <v>0</v>
      </c>
      <c r="L52" s="46">
        <v>0</v>
      </c>
      <c r="M52" s="46">
        <v>0</v>
      </c>
      <c r="N52" s="46">
        <v>0</v>
      </c>
      <c r="O52" s="46">
        <v>0</v>
      </c>
      <c r="P52" s="46">
        <v>0</v>
      </c>
      <c r="Q52" s="46">
        <v>0</v>
      </c>
      <c r="R52" s="46">
        <v>0</v>
      </c>
      <c r="S52" s="46">
        <v>0</v>
      </c>
      <c r="T52" s="46">
        <v>0</v>
      </c>
      <c r="U52" s="46">
        <v>0</v>
      </c>
      <c r="V52" s="46">
        <v>0</v>
      </c>
      <c r="W52" s="46">
        <v>0</v>
      </c>
      <c r="X52" s="46">
        <v>0</v>
      </c>
      <c r="Y52" s="46">
        <v>0</v>
      </c>
      <c r="Z52" s="46">
        <v>0</v>
      </c>
      <c r="AA52" s="46">
        <v>0</v>
      </c>
      <c r="AB52" s="46">
        <v>0</v>
      </c>
      <c r="AC52" s="46">
        <v>0</v>
      </c>
      <c r="AD52" s="46">
        <v>0</v>
      </c>
      <c r="AE52" s="46">
        <v>0</v>
      </c>
      <c r="AF52" s="46">
        <v>0</v>
      </c>
      <c r="AG52" s="46">
        <v>0</v>
      </c>
      <c r="AH52" s="46">
        <v>0</v>
      </c>
      <c r="AI52" s="46">
        <v>0</v>
      </c>
      <c r="AJ52" s="46">
        <v>0</v>
      </c>
    </row>
    <row r="53" spans="1:36" x14ac:dyDescent="0.3">
      <c r="A53" t="s">
        <v>229</v>
      </c>
      <c r="B53" s="46">
        <v>0</v>
      </c>
      <c r="C53" s="46">
        <v>0</v>
      </c>
      <c r="D53" s="46">
        <v>0</v>
      </c>
      <c r="E53" s="46">
        <v>0</v>
      </c>
      <c r="F53" s="46">
        <v>0</v>
      </c>
      <c r="G53" s="46">
        <v>0</v>
      </c>
      <c r="H53" s="46">
        <v>0</v>
      </c>
      <c r="I53" s="46">
        <v>0</v>
      </c>
      <c r="J53" s="46">
        <v>0</v>
      </c>
      <c r="K53" s="46">
        <v>0</v>
      </c>
      <c r="L53" s="46">
        <v>0</v>
      </c>
      <c r="M53" s="46">
        <v>0</v>
      </c>
      <c r="N53" s="46">
        <v>0</v>
      </c>
      <c r="O53" s="46">
        <v>0</v>
      </c>
      <c r="P53" s="46">
        <v>0</v>
      </c>
      <c r="Q53" s="46">
        <v>0</v>
      </c>
      <c r="R53" s="46">
        <v>0</v>
      </c>
      <c r="S53" s="46">
        <v>0</v>
      </c>
      <c r="T53" s="46">
        <v>0</v>
      </c>
      <c r="U53" s="46">
        <v>0</v>
      </c>
      <c r="V53" s="46">
        <v>0</v>
      </c>
      <c r="W53" s="46">
        <v>0</v>
      </c>
      <c r="X53" s="46">
        <v>0</v>
      </c>
      <c r="Y53" s="46">
        <v>0</v>
      </c>
      <c r="Z53" s="46">
        <v>0</v>
      </c>
      <c r="AA53" s="46">
        <v>0</v>
      </c>
      <c r="AB53" s="46">
        <v>0</v>
      </c>
      <c r="AC53" s="46">
        <v>0</v>
      </c>
      <c r="AD53" s="46">
        <v>0</v>
      </c>
      <c r="AE53" s="46">
        <v>0</v>
      </c>
      <c r="AF53" s="46">
        <v>0</v>
      </c>
      <c r="AG53" s="46">
        <v>0</v>
      </c>
      <c r="AH53" s="46">
        <v>0</v>
      </c>
      <c r="AI53" s="46">
        <v>0</v>
      </c>
      <c r="AJ53" s="46">
        <v>0</v>
      </c>
    </row>
    <row r="54" spans="1:36" x14ac:dyDescent="0.3">
      <c r="A54" t="s">
        <v>230</v>
      </c>
      <c r="B54" s="46">
        <v>0</v>
      </c>
      <c r="C54" s="46">
        <v>0</v>
      </c>
      <c r="D54" s="46">
        <v>0</v>
      </c>
      <c r="E54" s="46">
        <v>0</v>
      </c>
      <c r="F54" s="46">
        <v>0</v>
      </c>
      <c r="G54" s="46">
        <v>0</v>
      </c>
      <c r="H54" s="46">
        <v>0</v>
      </c>
      <c r="I54" s="46">
        <v>0</v>
      </c>
      <c r="J54" s="46">
        <v>0</v>
      </c>
      <c r="K54" s="46">
        <v>0</v>
      </c>
      <c r="L54" s="46">
        <v>0</v>
      </c>
      <c r="M54" s="46">
        <v>0</v>
      </c>
      <c r="N54" s="46">
        <v>0</v>
      </c>
      <c r="O54" s="46">
        <v>0</v>
      </c>
      <c r="P54" s="46">
        <v>0</v>
      </c>
      <c r="Q54" s="46">
        <v>0</v>
      </c>
      <c r="R54" s="46">
        <v>0</v>
      </c>
      <c r="S54" s="46">
        <v>0</v>
      </c>
      <c r="T54" s="46">
        <v>0</v>
      </c>
      <c r="U54" s="46">
        <v>0</v>
      </c>
      <c r="V54" s="46">
        <v>0</v>
      </c>
      <c r="W54" s="46">
        <v>0</v>
      </c>
      <c r="X54" s="46">
        <v>0</v>
      </c>
      <c r="Y54" s="46">
        <v>0</v>
      </c>
      <c r="Z54" s="46">
        <v>0</v>
      </c>
      <c r="AA54" s="46">
        <v>0</v>
      </c>
      <c r="AB54" s="46">
        <v>0</v>
      </c>
      <c r="AC54" s="46">
        <v>0</v>
      </c>
      <c r="AD54" s="46">
        <v>0</v>
      </c>
      <c r="AE54" s="46">
        <v>0</v>
      </c>
      <c r="AF54" s="46">
        <v>0</v>
      </c>
      <c r="AG54" s="46">
        <v>0</v>
      </c>
      <c r="AH54" s="46">
        <v>0</v>
      </c>
      <c r="AI54" s="46">
        <v>0</v>
      </c>
      <c r="AJ54" s="46">
        <v>0</v>
      </c>
    </row>
    <row r="55" spans="1:36" x14ac:dyDescent="0.3">
      <c r="A55" t="s">
        <v>231</v>
      </c>
      <c r="B55" s="46">
        <v>0</v>
      </c>
      <c r="C55" s="46">
        <v>0</v>
      </c>
      <c r="D55" s="46">
        <v>0</v>
      </c>
      <c r="E55" s="46">
        <v>0</v>
      </c>
      <c r="F55" s="46">
        <v>0</v>
      </c>
      <c r="G55" s="46">
        <v>0</v>
      </c>
      <c r="H55" s="46">
        <v>0</v>
      </c>
      <c r="I55" s="46">
        <v>0</v>
      </c>
      <c r="J55" s="46">
        <v>0</v>
      </c>
      <c r="K55" s="46">
        <v>0</v>
      </c>
      <c r="L55" s="46">
        <v>0</v>
      </c>
      <c r="M55" s="46">
        <v>0</v>
      </c>
      <c r="N55" s="46">
        <v>0</v>
      </c>
      <c r="O55" s="46">
        <v>0</v>
      </c>
      <c r="P55" s="46">
        <v>0</v>
      </c>
      <c r="Q55" s="46">
        <v>0</v>
      </c>
      <c r="R55" s="46">
        <v>0</v>
      </c>
      <c r="S55" s="46">
        <v>0</v>
      </c>
      <c r="T55" s="46">
        <v>0</v>
      </c>
      <c r="U55" s="46">
        <v>0</v>
      </c>
      <c r="V55" s="46">
        <v>0</v>
      </c>
      <c r="W55" s="46">
        <v>0</v>
      </c>
      <c r="X55" s="46">
        <v>0</v>
      </c>
      <c r="Y55" s="46">
        <v>0</v>
      </c>
      <c r="Z55" s="46">
        <v>0</v>
      </c>
      <c r="AA55" s="46">
        <v>0</v>
      </c>
      <c r="AB55" s="46">
        <v>0</v>
      </c>
      <c r="AC55" s="46">
        <v>0</v>
      </c>
      <c r="AD55" s="46">
        <v>0</v>
      </c>
      <c r="AE55" s="46">
        <v>0</v>
      </c>
      <c r="AF55" s="46">
        <v>0</v>
      </c>
      <c r="AG55" s="46">
        <v>0</v>
      </c>
      <c r="AH55" s="46">
        <v>0</v>
      </c>
      <c r="AI55" s="46">
        <v>0</v>
      </c>
      <c r="AJ55" s="46">
        <v>0</v>
      </c>
    </row>
    <row r="56" spans="1:36" x14ac:dyDescent="0.3">
      <c r="A56" t="s">
        <v>232</v>
      </c>
      <c r="B56" s="46">
        <v>0</v>
      </c>
      <c r="C56" s="46">
        <v>0</v>
      </c>
      <c r="D56" s="46">
        <v>0</v>
      </c>
      <c r="E56" s="46">
        <v>0</v>
      </c>
      <c r="F56" s="46">
        <v>0</v>
      </c>
      <c r="G56" s="46">
        <v>0</v>
      </c>
      <c r="H56" s="46">
        <v>0</v>
      </c>
      <c r="I56" s="46">
        <v>0</v>
      </c>
      <c r="J56" s="46">
        <v>0</v>
      </c>
      <c r="K56" s="46">
        <v>0</v>
      </c>
      <c r="L56" s="46">
        <v>0</v>
      </c>
      <c r="M56" s="46">
        <v>0</v>
      </c>
      <c r="N56" s="46">
        <v>0</v>
      </c>
      <c r="O56" s="46">
        <v>0</v>
      </c>
      <c r="P56" s="46">
        <v>0</v>
      </c>
      <c r="Q56" s="46">
        <v>0</v>
      </c>
      <c r="R56" s="46">
        <v>0</v>
      </c>
      <c r="S56" s="46">
        <v>0</v>
      </c>
      <c r="T56" s="46">
        <v>0</v>
      </c>
      <c r="U56" s="46">
        <v>0</v>
      </c>
      <c r="V56" s="46">
        <v>0</v>
      </c>
      <c r="W56" s="46">
        <v>0</v>
      </c>
      <c r="X56" s="46">
        <v>0</v>
      </c>
      <c r="Y56" s="46">
        <v>0</v>
      </c>
      <c r="Z56" s="46">
        <v>0</v>
      </c>
      <c r="AA56" s="46">
        <v>0</v>
      </c>
      <c r="AB56" s="46">
        <v>0</v>
      </c>
      <c r="AC56" s="46">
        <v>0</v>
      </c>
      <c r="AD56" s="46">
        <v>0</v>
      </c>
      <c r="AE56" s="46">
        <v>0</v>
      </c>
      <c r="AF56" s="46">
        <v>0</v>
      </c>
      <c r="AG56" s="46">
        <v>0</v>
      </c>
      <c r="AH56" s="46">
        <v>0</v>
      </c>
      <c r="AI56" s="46">
        <v>0</v>
      </c>
      <c r="AJ56" s="46">
        <v>0</v>
      </c>
    </row>
    <row r="57" spans="1:36" x14ac:dyDescent="0.3">
      <c r="A57" t="s">
        <v>233</v>
      </c>
      <c r="B57" s="46">
        <v>0</v>
      </c>
      <c r="C57" s="46">
        <v>0</v>
      </c>
      <c r="D57" s="46">
        <v>0</v>
      </c>
      <c r="E57" s="46">
        <v>0</v>
      </c>
      <c r="F57" s="46">
        <v>0</v>
      </c>
      <c r="G57" s="46">
        <v>0</v>
      </c>
      <c r="H57" s="46">
        <v>0</v>
      </c>
      <c r="I57" s="46">
        <v>0</v>
      </c>
      <c r="J57" s="46">
        <v>0</v>
      </c>
      <c r="K57" s="46">
        <v>0</v>
      </c>
      <c r="L57" s="46">
        <v>0</v>
      </c>
      <c r="M57" s="46">
        <v>0</v>
      </c>
      <c r="N57" s="46">
        <v>0</v>
      </c>
      <c r="O57" s="46">
        <v>0</v>
      </c>
      <c r="P57" s="46">
        <v>0</v>
      </c>
      <c r="Q57" s="46">
        <v>0</v>
      </c>
      <c r="R57" s="46">
        <v>0</v>
      </c>
      <c r="S57" s="46">
        <v>0</v>
      </c>
      <c r="T57" s="46">
        <v>0</v>
      </c>
      <c r="U57" s="46">
        <v>0</v>
      </c>
      <c r="V57" s="46">
        <v>0</v>
      </c>
      <c r="W57" s="46">
        <v>0</v>
      </c>
      <c r="X57" s="46">
        <v>0</v>
      </c>
      <c r="Y57" s="46">
        <v>0</v>
      </c>
      <c r="Z57" s="46">
        <v>0</v>
      </c>
      <c r="AA57" s="46">
        <v>0</v>
      </c>
      <c r="AB57" s="46">
        <v>0</v>
      </c>
      <c r="AC57" s="46">
        <v>0</v>
      </c>
      <c r="AD57" s="46">
        <v>0</v>
      </c>
      <c r="AE57" s="46">
        <v>0</v>
      </c>
      <c r="AF57" s="46">
        <v>0</v>
      </c>
      <c r="AG57" s="46">
        <v>0</v>
      </c>
      <c r="AH57" s="46">
        <v>0</v>
      </c>
      <c r="AI57" s="46">
        <v>0</v>
      </c>
      <c r="AJ57" s="46">
        <v>0</v>
      </c>
    </row>
    <row r="58" spans="1:36" x14ac:dyDescent="0.3">
      <c r="A58" t="s">
        <v>234</v>
      </c>
      <c r="B58" s="46">
        <v>0</v>
      </c>
      <c r="C58" s="46">
        <v>0</v>
      </c>
      <c r="D58" s="46">
        <v>0</v>
      </c>
      <c r="E58" s="46">
        <v>0</v>
      </c>
      <c r="F58" s="46">
        <v>0</v>
      </c>
      <c r="G58" s="46">
        <v>0</v>
      </c>
      <c r="H58" s="46">
        <v>0</v>
      </c>
      <c r="I58" s="46">
        <v>0</v>
      </c>
      <c r="J58" s="46">
        <v>0</v>
      </c>
      <c r="K58" s="46">
        <v>0</v>
      </c>
      <c r="L58" s="46">
        <v>0</v>
      </c>
      <c r="M58" s="46">
        <v>0</v>
      </c>
      <c r="N58" s="46">
        <v>0</v>
      </c>
      <c r="O58" s="46">
        <v>0</v>
      </c>
      <c r="P58" s="46">
        <v>0</v>
      </c>
      <c r="Q58" s="46">
        <v>0</v>
      </c>
      <c r="R58" s="46">
        <v>0</v>
      </c>
      <c r="S58" s="46">
        <v>0</v>
      </c>
      <c r="T58" s="46">
        <v>0</v>
      </c>
      <c r="U58" s="46">
        <v>0</v>
      </c>
      <c r="V58" s="46">
        <v>0</v>
      </c>
      <c r="W58" s="46">
        <v>0</v>
      </c>
      <c r="X58" s="46">
        <v>0</v>
      </c>
      <c r="Y58" s="46">
        <v>0</v>
      </c>
      <c r="Z58" s="46">
        <v>0</v>
      </c>
      <c r="AA58" s="46">
        <v>0</v>
      </c>
      <c r="AB58" s="46">
        <v>0</v>
      </c>
      <c r="AC58" s="46">
        <v>0</v>
      </c>
      <c r="AD58" s="46">
        <v>0</v>
      </c>
      <c r="AE58" s="46">
        <v>0</v>
      </c>
      <c r="AF58" s="46">
        <v>0</v>
      </c>
      <c r="AG58" s="46">
        <v>0</v>
      </c>
      <c r="AH58" s="46">
        <v>0</v>
      </c>
      <c r="AI58" s="46">
        <v>0</v>
      </c>
      <c r="AJ58" s="46">
        <v>0</v>
      </c>
    </row>
    <row r="59" spans="1:36" x14ac:dyDescent="0.3">
      <c r="A59" t="s">
        <v>235</v>
      </c>
      <c r="B59" s="46">
        <v>0</v>
      </c>
      <c r="C59" s="46">
        <v>0</v>
      </c>
      <c r="D59" s="46">
        <v>0</v>
      </c>
      <c r="E59" s="46">
        <v>0</v>
      </c>
      <c r="F59" s="46">
        <v>0</v>
      </c>
      <c r="G59" s="46">
        <v>0</v>
      </c>
      <c r="H59" s="46">
        <v>0</v>
      </c>
      <c r="I59" s="46">
        <v>0</v>
      </c>
      <c r="J59" s="46">
        <v>0</v>
      </c>
      <c r="K59" s="46">
        <v>0</v>
      </c>
      <c r="L59" s="46">
        <v>0</v>
      </c>
      <c r="M59" s="46">
        <v>0</v>
      </c>
      <c r="N59" s="46">
        <v>0</v>
      </c>
      <c r="O59" s="46">
        <v>0</v>
      </c>
      <c r="P59" s="46">
        <v>0</v>
      </c>
      <c r="Q59" s="46">
        <v>0</v>
      </c>
      <c r="R59" s="46">
        <v>0</v>
      </c>
      <c r="S59" s="46">
        <v>0</v>
      </c>
      <c r="T59" s="46">
        <v>0</v>
      </c>
      <c r="U59" s="46">
        <v>0</v>
      </c>
      <c r="V59" s="46">
        <v>0</v>
      </c>
      <c r="W59" s="46">
        <v>0</v>
      </c>
      <c r="X59" s="46">
        <v>0</v>
      </c>
      <c r="Y59" s="46">
        <v>0</v>
      </c>
      <c r="Z59" s="46">
        <v>0</v>
      </c>
      <c r="AA59" s="46">
        <v>0</v>
      </c>
      <c r="AB59" s="46">
        <v>0</v>
      </c>
      <c r="AC59" s="46">
        <v>0</v>
      </c>
      <c r="AD59" s="46">
        <v>0</v>
      </c>
      <c r="AE59" s="46">
        <v>0</v>
      </c>
      <c r="AF59" s="46">
        <v>0</v>
      </c>
      <c r="AG59" s="46">
        <v>0</v>
      </c>
      <c r="AH59" s="46">
        <v>0</v>
      </c>
      <c r="AI59" s="46">
        <v>0</v>
      </c>
      <c r="AJ59" s="46">
        <v>0</v>
      </c>
    </row>
    <row r="60" spans="1:36" x14ac:dyDescent="0.3">
      <c r="A60" t="s">
        <v>236</v>
      </c>
      <c r="B60" s="46">
        <v>0</v>
      </c>
      <c r="C60" s="46">
        <v>0</v>
      </c>
      <c r="D60" s="46">
        <v>0</v>
      </c>
      <c r="E60" s="46">
        <v>0</v>
      </c>
      <c r="F60" s="46">
        <v>0</v>
      </c>
      <c r="G60" s="46">
        <v>0</v>
      </c>
      <c r="H60" s="46">
        <v>0</v>
      </c>
      <c r="I60" s="46">
        <v>0</v>
      </c>
      <c r="J60" s="46">
        <v>0</v>
      </c>
      <c r="K60" s="46">
        <v>0</v>
      </c>
      <c r="L60" s="46">
        <v>0</v>
      </c>
      <c r="M60" s="46">
        <v>0</v>
      </c>
      <c r="N60" s="46">
        <v>0</v>
      </c>
      <c r="O60" s="46">
        <v>0</v>
      </c>
      <c r="P60" s="46">
        <v>0</v>
      </c>
      <c r="Q60" s="46">
        <v>0</v>
      </c>
      <c r="R60" s="46">
        <v>0</v>
      </c>
      <c r="S60" s="46">
        <v>0</v>
      </c>
      <c r="T60" s="46">
        <v>0</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row>
    <row r="61" spans="1:36" x14ac:dyDescent="0.3">
      <c r="A61" t="s">
        <v>237</v>
      </c>
      <c r="B61" s="46">
        <v>0</v>
      </c>
      <c r="C61" s="46">
        <v>0</v>
      </c>
      <c r="D61" s="46">
        <v>0</v>
      </c>
      <c r="E61" s="46">
        <v>0</v>
      </c>
      <c r="F61" s="46">
        <v>0</v>
      </c>
      <c r="G61" s="46">
        <v>0</v>
      </c>
      <c r="H61" s="46">
        <v>0</v>
      </c>
      <c r="I61" s="46">
        <v>0</v>
      </c>
      <c r="J61" s="46">
        <v>0</v>
      </c>
      <c r="K61" s="46">
        <v>0</v>
      </c>
      <c r="L61" s="46">
        <v>0</v>
      </c>
      <c r="M61" s="46">
        <v>0</v>
      </c>
      <c r="N61" s="46">
        <v>0</v>
      </c>
      <c r="O61" s="46">
        <v>0</v>
      </c>
      <c r="P61" s="46">
        <v>0</v>
      </c>
      <c r="Q61" s="46">
        <v>0</v>
      </c>
      <c r="R61" s="46">
        <v>0</v>
      </c>
      <c r="S61" s="46">
        <v>0</v>
      </c>
      <c r="T61" s="46">
        <v>0</v>
      </c>
      <c r="U61" s="46">
        <v>0</v>
      </c>
      <c r="V61" s="46">
        <v>0</v>
      </c>
      <c r="W61" s="46">
        <v>0</v>
      </c>
      <c r="X61" s="46">
        <v>0</v>
      </c>
      <c r="Y61" s="46">
        <v>0</v>
      </c>
      <c r="Z61" s="46">
        <v>0</v>
      </c>
      <c r="AA61" s="46">
        <v>0</v>
      </c>
      <c r="AB61" s="46">
        <v>0</v>
      </c>
      <c r="AC61" s="46">
        <v>0</v>
      </c>
      <c r="AD61" s="46">
        <v>0</v>
      </c>
      <c r="AE61" s="46">
        <v>0</v>
      </c>
      <c r="AF61" s="46">
        <v>0</v>
      </c>
      <c r="AG61" s="46">
        <v>0</v>
      </c>
      <c r="AH61" s="46">
        <v>0</v>
      </c>
      <c r="AI61" s="46">
        <v>0</v>
      </c>
      <c r="AJ61" s="46">
        <v>0</v>
      </c>
    </row>
    <row r="62" spans="1:36" x14ac:dyDescent="0.3">
      <c r="A62" t="s">
        <v>238</v>
      </c>
      <c r="B62" s="46">
        <v>0</v>
      </c>
      <c r="C62" s="46">
        <v>0</v>
      </c>
      <c r="D62" s="46">
        <v>0</v>
      </c>
      <c r="E62" s="46">
        <v>0</v>
      </c>
      <c r="F62" s="46">
        <v>0</v>
      </c>
      <c r="G62" s="46">
        <v>0</v>
      </c>
      <c r="H62" s="46">
        <v>0</v>
      </c>
      <c r="I62" s="46">
        <v>0</v>
      </c>
      <c r="J62" s="46">
        <v>0</v>
      </c>
      <c r="K62" s="46">
        <v>0</v>
      </c>
      <c r="L62" s="46">
        <v>0</v>
      </c>
      <c r="M62" s="46">
        <v>0</v>
      </c>
      <c r="N62" s="46">
        <v>0</v>
      </c>
      <c r="O62" s="46">
        <v>0</v>
      </c>
      <c r="P62" s="46">
        <v>0</v>
      </c>
      <c r="Q62" s="46">
        <v>0</v>
      </c>
      <c r="R62" s="46">
        <v>0</v>
      </c>
      <c r="S62" s="46">
        <v>0</v>
      </c>
      <c r="T62" s="46">
        <v>0</v>
      </c>
      <c r="U62" s="46">
        <v>0</v>
      </c>
      <c r="V62" s="46">
        <v>0</v>
      </c>
      <c r="W62" s="46">
        <v>0</v>
      </c>
      <c r="X62" s="46">
        <v>0</v>
      </c>
      <c r="Y62" s="46">
        <v>0</v>
      </c>
      <c r="Z62" s="46">
        <v>0</v>
      </c>
      <c r="AA62" s="46">
        <v>0</v>
      </c>
      <c r="AB62" s="46">
        <v>0</v>
      </c>
      <c r="AC62" s="46">
        <v>0</v>
      </c>
      <c r="AD62" s="46">
        <v>0</v>
      </c>
      <c r="AE62" s="46">
        <v>0</v>
      </c>
      <c r="AF62" s="46">
        <v>0</v>
      </c>
      <c r="AG62" s="46">
        <v>0</v>
      </c>
      <c r="AH62" s="46">
        <v>0</v>
      </c>
      <c r="AI62" s="46">
        <v>0</v>
      </c>
      <c r="AJ62" s="46">
        <v>0</v>
      </c>
    </row>
    <row r="63" spans="1:36" x14ac:dyDescent="0.3">
      <c r="A63" t="s">
        <v>239</v>
      </c>
      <c r="B63" s="46">
        <v>0</v>
      </c>
      <c r="C63" s="46">
        <v>0</v>
      </c>
      <c r="D63" s="46">
        <v>0</v>
      </c>
      <c r="E63" s="46">
        <v>0</v>
      </c>
      <c r="F63" s="46">
        <v>0</v>
      </c>
      <c r="G63" s="46">
        <v>0</v>
      </c>
      <c r="H63" s="46">
        <v>0</v>
      </c>
      <c r="I63" s="46">
        <v>0</v>
      </c>
      <c r="J63" s="46">
        <v>0</v>
      </c>
      <c r="K63" s="46">
        <v>0</v>
      </c>
      <c r="L63" s="46">
        <v>0</v>
      </c>
      <c r="M63" s="46">
        <v>0</v>
      </c>
      <c r="N63" s="46">
        <v>0</v>
      </c>
      <c r="O63" s="46">
        <v>0</v>
      </c>
      <c r="P63" s="46">
        <v>0</v>
      </c>
      <c r="Q63" s="46">
        <v>0</v>
      </c>
      <c r="R63" s="46">
        <v>0</v>
      </c>
      <c r="S63" s="46">
        <v>0</v>
      </c>
      <c r="T63" s="46">
        <v>0</v>
      </c>
      <c r="U63" s="46">
        <v>0</v>
      </c>
      <c r="V63" s="46">
        <v>0</v>
      </c>
      <c r="W63" s="46">
        <v>0</v>
      </c>
      <c r="X63" s="46">
        <v>0</v>
      </c>
      <c r="Y63" s="46">
        <v>0</v>
      </c>
      <c r="Z63" s="46">
        <v>0</v>
      </c>
      <c r="AA63" s="46">
        <v>0</v>
      </c>
      <c r="AB63" s="46">
        <v>0</v>
      </c>
      <c r="AC63" s="46">
        <v>0</v>
      </c>
      <c r="AD63" s="46">
        <v>0</v>
      </c>
      <c r="AE63" s="46">
        <v>0</v>
      </c>
      <c r="AF63" s="46">
        <v>0</v>
      </c>
      <c r="AG63" s="46">
        <v>0</v>
      </c>
      <c r="AH63" s="46">
        <v>0</v>
      </c>
      <c r="AI63" s="46">
        <v>0</v>
      </c>
      <c r="AJ63" s="46">
        <v>0</v>
      </c>
    </row>
    <row r="64" spans="1:36" x14ac:dyDescent="0.3">
      <c r="A64" t="s">
        <v>240</v>
      </c>
      <c r="B64" s="46">
        <v>0</v>
      </c>
      <c r="C64" s="46">
        <v>0</v>
      </c>
      <c r="D64" s="46">
        <v>0</v>
      </c>
      <c r="E64" s="46">
        <v>0</v>
      </c>
      <c r="F64" s="46">
        <v>0</v>
      </c>
      <c r="G64" s="46">
        <v>0</v>
      </c>
      <c r="H64" s="46">
        <v>0</v>
      </c>
      <c r="I64" s="46">
        <v>0</v>
      </c>
      <c r="J64" s="46">
        <v>0</v>
      </c>
      <c r="K64" s="46">
        <v>0</v>
      </c>
      <c r="L64" s="46">
        <v>0</v>
      </c>
      <c r="M64" s="46">
        <v>0</v>
      </c>
      <c r="N64" s="46">
        <v>0</v>
      </c>
      <c r="O64" s="46">
        <v>0</v>
      </c>
      <c r="P64" s="46">
        <v>0</v>
      </c>
      <c r="Q64" s="46">
        <v>0</v>
      </c>
      <c r="R64" s="46">
        <v>0</v>
      </c>
      <c r="S64" s="46">
        <v>0</v>
      </c>
      <c r="T64" s="46">
        <v>0</v>
      </c>
      <c r="U64" s="46">
        <v>0</v>
      </c>
      <c r="V64" s="46">
        <v>0</v>
      </c>
      <c r="W64" s="46">
        <v>0</v>
      </c>
      <c r="X64" s="46">
        <v>0</v>
      </c>
      <c r="Y64" s="46">
        <v>0</v>
      </c>
      <c r="Z64" s="46">
        <v>0</v>
      </c>
      <c r="AA64" s="46">
        <v>0</v>
      </c>
      <c r="AB64" s="46">
        <v>0</v>
      </c>
      <c r="AC64" s="46">
        <v>0</v>
      </c>
      <c r="AD64" s="46">
        <v>0</v>
      </c>
      <c r="AE64" s="46">
        <v>0</v>
      </c>
      <c r="AF64" s="46">
        <v>0</v>
      </c>
      <c r="AG64" s="46">
        <v>0</v>
      </c>
      <c r="AH64" s="46">
        <v>0</v>
      </c>
      <c r="AI64" s="46">
        <v>0</v>
      </c>
      <c r="AJ64" s="46">
        <v>0</v>
      </c>
    </row>
    <row r="65" spans="1:36" x14ac:dyDescent="0.3">
      <c r="A65" t="s">
        <v>241</v>
      </c>
      <c r="B65" s="46">
        <v>0</v>
      </c>
      <c r="C65" s="46">
        <v>0</v>
      </c>
      <c r="D65" s="46">
        <v>0</v>
      </c>
      <c r="E65" s="46">
        <v>0</v>
      </c>
      <c r="F65" s="46">
        <v>0</v>
      </c>
      <c r="G65" s="46">
        <v>0</v>
      </c>
      <c r="H65" s="46">
        <v>0</v>
      </c>
      <c r="I65" s="46">
        <v>0</v>
      </c>
      <c r="J65" s="46">
        <v>0</v>
      </c>
      <c r="K65" s="46">
        <v>0</v>
      </c>
      <c r="L65" s="46">
        <v>0</v>
      </c>
      <c r="M65" s="46">
        <v>0</v>
      </c>
      <c r="N65" s="46">
        <v>0</v>
      </c>
      <c r="O65" s="46">
        <v>0</v>
      </c>
      <c r="P65" s="46">
        <v>0</v>
      </c>
      <c r="Q65" s="46">
        <v>0</v>
      </c>
      <c r="R65" s="46">
        <v>0</v>
      </c>
      <c r="S65" s="46">
        <v>0</v>
      </c>
      <c r="T65" s="46">
        <v>0</v>
      </c>
      <c r="U65" s="46">
        <v>0</v>
      </c>
      <c r="V65" s="46">
        <v>0</v>
      </c>
      <c r="W65" s="46">
        <v>0</v>
      </c>
      <c r="X65" s="46">
        <v>0</v>
      </c>
      <c r="Y65" s="46">
        <v>0</v>
      </c>
      <c r="Z65" s="46">
        <v>0</v>
      </c>
      <c r="AA65" s="46">
        <v>0</v>
      </c>
      <c r="AB65" s="46">
        <v>0</v>
      </c>
      <c r="AC65" s="46">
        <v>0</v>
      </c>
      <c r="AD65" s="46">
        <v>0</v>
      </c>
      <c r="AE65" s="46">
        <v>0</v>
      </c>
      <c r="AF65" s="46">
        <v>0</v>
      </c>
      <c r="AG65" s="46">
        <v>0</v>
      </c>
      <c r="AH65" s="46">
        <v>0</v>
      </c>
      <c r="AI65" s="46">
        <v>0</v>
      </c>
      <c r="AJ65" s="46">
        <v>0</v>
      </c>
    </row>
    <row r="66" spans="1:36" x14ac:dyDescent="0.3">
      <c r="A66" t="s">
        <v>242</v>
      </c>
      <c r="B66" s="46">
        <v>0</v>
      </c>
      <c r="C66" s="46">
        <v>0</v>
      </c>
      <c r="D66" s="46">
        <v>0</v>
      </c>
      <c r="E66" s="46">
        <v>0</v>
      </c>
      <c r="F66" s="46">
        <v>0</v>
      </c>
      <c r="G66" s="46">
        <v>0</v>
      </c>
      <c r="H66" s="46">
        <v>0</v>
      </c>
      <c r="I66" s="46">
        <v>0</v>
      </c>
      <c r="J66" s="46">
        <v>0</v>
      </c>
      <c r="K66" s="46">
        <v>0</v>
      </c>
      <c r="L66" s="46">
        <v>0</v>
      </c>
      <c r="M66" s="46">
        <v>0</v>
      </c>
      <c r="N66" s="46">
        <v>0</v>
      </c>
      <c r="O66" s="46">
        <v>0</v>
      </c>
      <c r="P66" s="46">
        <v>0</v>
      </c>
      <c r="Q66" s="46">
        <v>0</v>
      </c>
      <c r="R66" s="46">
        <v>0</v>
      </c>
      <c r="S66" s="46">
        <v>0</v>
      </c>
      <c r="T66" s="46">
        <v>0</v>
      </c>
      <c r="U66" s="46">
        <v>0</v>
      </c>
      <c r="V66" s="46">
        <v>0</v>
      </c>
      <c r="W66" s="46">
        <v>0</v>
      </c>
      <c r="X66" s="46">
        <v>0</v>
      </c>
      <c r="Y66" s="46">
        <v>0</v>
      </c>
      <c r="Z66" s="46">
        <v>0</v>
      </c>
      <c r="AA66" s="46">
        <v>0</v>
      </c>
      <c r="AB66" s="46">
        <v>0</v>
      </c>
      <c r="AC66" s="46">
        <v>0</v>
      </c>
      <c r="AD66" s="46">
        <v>0</v>
      </c>
      <c r="AE66" s="46">
        <v>0</v>
      </c>
      <c r="AF66" s="46">
        <v>0</v>
      </c>
      <c r="AG66" s="46">
        <v>0</v>
      </c>
      <c r="AH66" s="46">
        <v>0</v>
      </c>
      <c r="AI66" s="46">
        <v>0</v>
      </c>
      <c r="AJ66" s="46">
        <v>0</v>
      </c>
    </row>
    <row r="67" spans="1:36" x14ac:dyDescent="0.3">
      <c r="A67" t="s">
        <v>243</v>
      </c>
      <c r="B67" s="46">
        <v>0</v>
      </c>
      <c r="C67" s="46">
        <v>0</v>
      </c>
      <c r="D67" s="46">
        <v>0</v>
      </c>
      <c r="E67" s="46">
        <v>0</v>
      </c>
      <c r="F67" s="46">
        <v>0</v>
      </c>
      <c r="G67" s="46">
        <v>0</v>
      </c>
      <c r="H67" s="46">
        <v>0</v>
      </c>
      <c r="I67" s="46">
        <v>0</v>
      </c>
      <c r="J67" s="46">
        <v>0</v>
      </c>
      <c r="K67" s="46">
        <v>0</v>
      </c>
      <c r="L67" s="46">
        <v>0</v>
      </c>
      <c r="M67" s="46">
        <v>0</v>
      </c>
      <c r="N67" s="46">
        <v>0</v>
      </c>
      <c r="O67" s="46">
        <v>0</v>
      </c>
      <c r="P67" s="46">
        <v>0</v>
      </c>
      <c r="Q67" s="46">
        <v>0</v>
      </c>
      <c r="R67" s="46">
        <v>0</v>
      </c>
      <c r="S67" s="46">
        <v>0</v>
      </c>
      <c r="T67" s="46">
        <v>0</v>
      </c>
      <c r="U67" s="46">
        <v>0</v>
      </c>
      <c r="V67" s="46">
        <v>0</v>
      </c>
      <c r="W67" s="46">
        <v>0</v>
      </c>
      <c r="X67" s="46">
        <v>0</v>
      </c>
      <c r="Y67" s="46">
        <v>0</v>
      </c>
      <c r="Z67" s="46">
        <v>0</v>
      </c>
      <c r="AA67" s="46">
        <v>0</v>
      </c>
      <c r="AB67" s="46">
        <v>0</v>
      </c>
      <c r="AC67" s="46">
        <v>0</v>
      </c>
      <c r="AD67" s="46">
        <v>0</v>
      </c>
      <c r="AE67" s="46">
        <v>0</v>
      </c>
      <c r="AF67" s="46">
        <v>0</v>
      </c>
      <c r="AG67" s="46">
        <v>0</v>
      </c>
      <c r="AH67" s="46">
        <v>0</v>
      </c>
      <c r="AI67" s="46">
        <v>0</v>
      </c>
      <c r="AJ67" s="46">
        <v>0</v>
      </c>
    </row>
    <row r="68" spans="1:36" x14ac:dyDescent="0.3">
      <c r="A68" t="s">
        <v>244</v>
      </c>
      <c r="B68" s="46">
        <v>0</v>
      </c>
      <c r="C68" s="46">
        <v>0</v>
      </c>
      <c r="D68" s="46">
        <v>0</v>
      </c>
      <c r="E68" s="46">
        <v>0</v>
      </c>
      <c r="F68" s="46">
        <v>0</v>
      </c>
      <c r="G68" s="46">
        <v>0</v>
      </c>
      <c r="H68" s="46">
        <v>0</v>
      </c>
      <c r="I68" s="46">
        <v>0</v>
      </c>
      <c r="J68" s="46">
        <v>0</v>
      </c>
      <c r="K68" s="46">
        <v>0</v>
      </c>
      <c r="L68" s="46">
        <v>0</v>
      </c>
      <c r="M68" s="46">
        <v>0</v>
      </c>
      <c r="N68" s="46">
        <v>0</v>
      </c>
      <c r="O68" s="46">
        <v>0</v>
      </c>
      <c r="P68" s="46">
        <v>0</v>
      </c>
      <c r="Q68" s="46">
        <v>0</v>
      </c>
      <c r="R68" s="46">
        <v>0</v>
      </c>
      <c r="S68" s="46">
        <v>0</v>
      </c>
      <c r="T68" s="46">
        <v>0</v>
      </c>
      <c r="U68" s="46">
        <v>0</v>
      </c>
      <c r="V68" s="46">
        <v>0</v>
      </c>
      <c r="W68" s="46">
        <v>0</v>
      </c>
      <c r="X68" s="46">
        <v>0</v>
      </c>
      <c r="Y68" s="46">
        <v>0</v>
      </c>
      <c r="Z68" s="46">
        <v>0</v>
      </c>
      <c r="AA68" s="46">
        <v>0</v>
      </c>
      <c r="AB68" s="46">
        <v>0</v>
      </c>
      <c r="AC68" s="46">
        <v>0</v>
      </c>
      <c r="AD68" s="46">
        <v>0</v>
      </c>
      <c r="AE68" s="46">
        <v>0</v>
      </c>
      <c r="AF68" s="46">
        <v>0</v>
      </c>
      <c r="AG68" s="46">
        <v>0</v>
      </c>
      <c r="AH68" s="46">
        <v>0</v>
      </c>
      <c r="AI68" s="46">
        <v>0</v>
      </c>
      <c r="AJ68" s="46">
        <v>0</v>
      </c>
    </row>
    <row r="69" spans="1:36" x14ac:dyDescent="0.3">
      <c r="A69" t="s">
        <v>245</v>
      </c>
      <c r="B69" s="46">
        <v>0</v>
      </c>
      <c r="C69" s="46">
        <v>0</v>
      </c>
      <c r="D69" s="46">
        <v>0</v>
      </c>
      <c r="E69" s="46">
        <v>0</v>
      </c>
      <c r="F69" s="46">
        <v>0</v>
      </c>
      <c r="G69" s="46">
        <v>0</v>
      </c>
      <c r="H69" s="46">
        <v>0</v>
      </c>
      <c r="I69" s="46">
        <v>0</v>
      </c>
      <c r="J69" s="46">
        <v>0</v>
      </c>
      <c r="K69" s="46">
        <v>0</v>
      </c>
      <c r="L69" s="46">
        <v>0</v>
      </c>
      <c r="M69" s="46">
        <v>0</v>
      </c>
      <c r="N69" s="46">
        <v>0</v>
      </c>
      <c r="O69" s="46">
        <v>0</v>
      </c>
      <c r="P69" s="46">
        <v>0</v>
      </c>
      <c r="Q69" s="46">
        <v>0</v>
      </c>
      <c r="R69" s="46">
        <v>0</v>
      </c>
      <c r="S69" s="46">
        <v>0</v>
      </c>
      <c r="T69" s="46">
        <v>0</v>
      </c>
      <c r="U69" s="46">
        <v>0</v>
      </c>
      <c r="V69" s="46">
        <v>0</v>
      </c>
      <c r="W69" s="46">
        <v>0</v>
      </c>
      <c r="X69" s="46">
        <v>0</v>
      </c>
      <c r="Y69" s="46">
        <v>0</v>
      </c>
      <c r="Z69" s="46">
        <v>0</v>
      </c>
      <c r="AA69" s="46">
        <v>0</v>
      </c>
      <c r="AB69" s="46">
        <v>0</v>
      </c>
      <c r="AC69" s="46">
        <v>0</v>
      </c>
      <c r="AD69" s="46">
        <v>0</v>
      </c>
      <c r="AE69" s="46">
        <v>0</v>
      </c>
      <c r="AF69" s="46">
        <v>0</v>
      </c>
      <c r="AG69" s="46">
        <v>0</v>
      </c>
      <c r="AH69" s="46">
        <v>0</v>
      </c>
      <c r="AI69" s="46">
        <v>0</v>
      </c>
      <c r="AJ69" s="46">
        <v>0</v>
      </c>
    </row>
    <row r="70" spans="1:36" x14ac:dyDescent="0.3">
      <c r="A70" t="s">
        <v>246</v>
      </c>
      <c r="B70" s="46">
        <v>0</v>
      </c>
      <c r="C70" s="46">
        <v>0</v>
      </c>
      <c r="D70" s="46">
        <v>0</v>
      </c>
      <c r="E70" s="46">
        <v>0</v>
      </c>
      <c r="F70" s="46">
        <v>0</v>
      </c>
      <c r="G70" s="46">
        <v>0</v>
      </c>
      <c r="H70" s="46">
        <v>0</v>
      </c>
      <c r="I70" s="46">
        <v>0</v>
      </c>
      <c r="J70" s="46">
        <v>0</v>
      </c>
      <c r="K70" s="46">
        <v>0</v>
      </c>
      <c r="L70" s="46">
        <v>0</v>
      </c>
      <c r="M70" s="46">
        <v>0</v>
      </c>
      <c r="N70" s="46">
        <v>0</v>
      </c>
      <c r="O70" s="46">
        <v>0</v>
      </c>
      <c r="P70" s="46">
        <v>0</v>
      </c>
      <c r="Q70" s="46">
        <v>0</v>
      </c>
      <c r="R70" s="46">
        <v>0</v>
      </c>
      <c r="S70" s="46">
        <v>0</v>
      </c>
      <c r="T70" s="46">
        <v>0</v>
      </c>
      <c r="U70" s="46">
        <v>0</v>
      </c>
      <c r="V70" s="46">
        <v>0</v>
      </c>
      <c r="W70" s="46">
        <v>0</v>
      </c>
      <c r="X70" s="46">
        <v>0</v>
      </c>
      <c r="Y70" s="46">
        <v>0</v>
      </c>
      <c r="Z70" s="46">
        <v>0</v>
      </c>
      <c r="AA70" s="46">
        <v>0</v>
      </c>
      <c r="AB70" s="46">
        <v>0</v>
      </c>
      <c r="AC70" s="46">
        <v>0</v>
      </c>
      <c r="AD70" s="46">
        <v>0</v>
      </c>
      <c r="AE70" s="46">
        <v>0</v>
      </c>
      <c r="AF70" s="46">
        <v>0</v>
      </c>
      <c r="AG70" s="46">
        <v>0</v>
      </c>
      <c r="AH70" s="46">
        <v>0</v>
      </c>
      <c r="AI70" s="46">
        <v>0</v>
      </c>
      <c r="AJ70" s="46">
        <v>0</v>
      </c>
    </row>
    <row r="71" spans="1:36" x14ac:dyDescent="0.3">
      <c r="A71" t="s">
        <v>247</v>
      </c>
      <c r="B71" s="46">
        <v>0</v>
      </c>
      <c r="C71" s="46">
        <v>0</v>
      </c>
      <c r="D71" s="46">
        <v>0</v>
      </c>
      <c r="E71" s="46">
        <v>0</v>
      </c>
      <c r="F71" s="46">
        <v>0</v>
      </c>
      <c r="G71" s="46">
        <v>0</v>
      </c>
      <c r="H71" s="46">
        <v>0</v>
      </c>
      <c r="I71" s="46">
        <v>0</v>
      </c>
      <c r="J71" s="46">
        <v>0</v>
      </c>
      <c r="K71" s="46">
        <v>0</v>
      </c>
      <c r="L71" s="46">
        <v>0</v>
      </c>
      <c r="M71" s="46">
        <v>0</v>
      </c>
      <c r="N71" s="46">
        <v>0</v>
      </c>
      <c r="O71" s="46">
        <v>0</v>
      </c>
      <c r="P71" s="46">
        <v>0</v>
      </c>
      <c r="Q71" s="46">
        <v>0</v>
      </c>
      <c r="R71" s="46">
        <v>0</v>
      </c>
      <c r="S71" s="46">
        <v>0</v>
      </c>
      <c r="T71" s="46">
        <v>0</v>
      </c>
      <c r="U71" s="46">
        <v>0</v>
      </c>
      <c r="V71" s="46">
        <v>0</v>
      </c>
      <c r="W71" s="46">
        <v>0</v>
      </c>
      <c r="X71" s="46">
        <v>0</v>
      </c>
      <c r="Y71" s="46">
        <v>0</v>
      </c>
      <c r="Z71" s="46">
        <v>0</v>
      </c>
      <c r="AA71" s="46">
        <v>0</v>
      </c>
      <c r="AB71" s="46">
        <v>0</v>
      </c>
      <c r="AC71" s="46">
        <v>0</v>
      </c>
      <c r="AD71" s="46">
        <v>0</v>
      </c>
      <c r="AE71" s="46">
        <v>0</v>
      </c>
      <c r="AF71" s="46">
        <v>0</v>
      </c>
      <c r="AG71" s="46">
        <v>0</v>
      </c>
      <c r="AH71" s="46">
        <v>0</v>
      </c>
      <c r="AI71" s="46">
        <v>0</v>
      </c>
      <c r="AJ71" s="46">
        <v>0</v>
      </c>
    </row>
    <row r="72" spans="1:36" x14ac:dyDescent="0.3">
      <c r="A72" t="s">
        <v>248</v>
      </c>
      <c r="B72" s="46">
        <v>0</v>
      </c>
      <c r="C72" s="46">
        <v>0</v>
      </c>
      <c r="D72" s="46">
        <v>0</v>
      </c>
      <c r="E72" s="46">
        <v>0</v>
      </c>
      <c r="F72" s="46">
        <v>0</v>
      </c>
      <c r="G72" s="46">
        <v>0</v>
      </c>
      <c r="H72" s="46">
        <v>0</v>
      </c>
      <c r="I72" s="46">
        <v>0</v>
      </c>
      <c r="J72" s="46">
        <v>0</v>
      </c>
      <c r="K72" s="46">
        <v>0</v>
      </c>
      <c r="L72" s="46">
        <v>0</v>
      </c>
      <c r="M72" s="46">
        <v>0</v>
      </c>
      <c r="N72" s="46">
        <v>0</v>
      </c>
      <c r="O72" s="46">
        <v>0</v>
      </c>
      <c r="P72" s="46">
        <v>0</v>
      </c>
      <c r="Q72" s="46">
        <v>0</v>
      </c>
      <c r="R72" s="46">
        <v>0</v>
      </c>
      <c r="S72" s="46">
        <v>0</v>
      </c>
      <c r="T72" s="46">
        <v>0</v>
      </c>
      <c r="U72" s="46">
        <v>0</v>
      </c>
      <c r="V72" s="46">
        <v>0</v>
      </c>
      <c r="W72" s="46">
        <v>0</v>
      </c>
      <c r="X72" s="46">
        <v>0</v>
      </c>
      <c r="Y72" s="46">
        <v>0</v>
      </c>
      <c r="Z72" s="46">
        <v>0</v>
      </c>
      <c r="AA72" s="46">
        <v>0</v>
      </c>
      <c r="AB72" s="46">
        <v>0</v>
      </c>
      <c r="AC72" s="46">
        <v>0</v>
      </c>
      <c r="AD72" s="46">
        <v>0</v>
      </c>
      <c r="AE72" s="46">
        <v>0</v>
      </c>
      <c r="AF72" s="46">
        <v>0</v>
      </c>
      <c r="AG72" s="46">
        <v>0</v>
      </c>
      <c r="AH72" s="46">
        <v>0</v>
      </c>
      <c r="AI72" s="46">
        <v>0</v>
      </c>
      <c r="AJ72" s="46">
        <v>0</v>
      </c>
    </row>
    <row r="73" spans="1:36" x14ac:dyDescent="0.3">
      <c r="A73" t="s">
        <v>249</v>
      </c>
      <c r="B73" s="46">
        <v>0</v>
      </c>
      <c r="C73" s="46">
        <v>0</v>
      </c>
      <c r="D73" s="46">
        <v>0</v>
      </c>
      <c r="E73" s="46">
        <v>0</v>
      </c>
      <c r="F73" s="46">
        <v>0</v>
      </c>
      <c r="G73" s="46">
        <v>0</v>
      </c>
      <c r="H73" s="46">
        <v>0</v>
      </c>
      <c r="I73" s="46">
        <v>0</v>
      </c>
      <c r="J73" s="46">
        <v>0</v>
      </c>
      <c r="K73" s="46">
        <v>0</v>
      </c>
      <c r="L73" s="46">
        <v>0</v>
      </c>
      <c r="M73" s="46">
        <v>0</v>
      </c>
      <c r="N73" s="46">
        <v>0</v>
      </c>
      <c r="O73" s="46">
        <v>0</v>
      </c>
      <c r="P73" s="46">
        <v>0</v>
      </c>
      <c r="Q73" s="46">
        <v>0</v>
      </c>
      <c r="R73" s="46">
        <v>0</v>
      </c>
      <c r="S73" s="46">
        <v>0</v>
      </c>
      <c r="T73" s="46">
        <v>0</v>
      </c>
      <c r="U73" s="46">
        <v>0</v>
      </c>
      <c r="V73" s="46">
        <v>0</v>
      </c>
      <c r="W73" s="46">
        <v>0</v>
      </c>
      <c r="X73" s="46">
        <v>0</v>
      </c>
      <c r="Y73" s="46">
        <v>0</v>
      </c>
      <c r="Z73" s="46">
        <v>0</v>
      </c>
      <c r="AA73" s="46">
        <v>0</v>
      </c>
      <c r="AB73" s="46">
        <v>0</v>
      </c>
      <c r="AC73" s="46">
        <v>0</v>
      </c>
      <c r="AD73" s="46">
        <v>0</v>
      </c>
      <c r="AE73" s="46">
        <v>0</v>
      </c>
      <c r="AF73" s="46">
        <v>0</v>
      </c>
      <c r="AG73" s="46">
        <v>0</v>
      </c>
      <c r="AH73" s="46">
        <v>0</v>
      </c>
      <c r="AI73" s="46">
        <v>0</v>
      </c>
      <c r="AJ73" s="46">
        <v>0</v>
      </c>
    </row>
    <row r="74" spans="1:36" x14ac:dyDescent="0.3">
      <c r="A74" t="s">
        <v>250</v>
      </c>
      <c r="B74" s="46">
        <v>0</v>
      </c>
      <c r="C74" s="46">
        <v>0</v>
      </c>
      <c r="D74" s="46">
        <v>0</v>
      </c>
      <c r="E74" s="46">
        <v>0</v>
      </c>
      <c r="F74" s="46">
        <v>0</v>
      </c>
      <c r="G74" s="46">
        <v>0</v>
      </c>
      <c r="H74" s="46">
        <v>0</v>
      </c>
      <c r="I74" s="46">
        <v>0</v>
      </c>
      <c r="J74" s="46">
        <v>0</v>
      </c>
      <c r="K74" s="46">
        <v>0</v>
      </c>
      <c r="L74" s="46">
        <v>0</v>
      </c>
      <c r="M74" s="46">
        <v>0</v>
      </c>
      <c r="N74" s="46">
        <v>0</v>
      </c>
      <c r="O74" s="46">
        <v>0</v>
      </c>
      <c r="P74" s="46">
        <v>0</v>
      </c>
      <c r="Q74" s="46">
        <v>0</v>
      </c>
      <c r="R74" s="46">
        <v>0</v>
      </c>
      <c r="S74" s="46">
        <v>0</v>
      </c>
      <c r="T74" s="46">
        <v>0</v>
      </c>
      <c r="U74" s="46">
        <v>0</v>
      </c>
      <c r="V74" s="46">
        <v>0</v>
      </c>
      <c r="W74" s="46">
        <v>0</v>
      </c>
      <c r="X74" s="46">
        <v>0</v>
      </c>
      <c r="Y74" s="46">
        <v>0</v>
      </c>
      <c r="Z74" s="46">
        <v>0</v>
      </c>
      <c r="AA74" s="46">
        <v>0</v>
      </c>
      <c r="AB74" s="46">
        <v>0</v>
      </c>
      <c r="AC74" s="46">
        <v>0</v>
      </c>
      <c r="AD74" s="46">
        <v>0</v>
      </c>
      <c r="AE74" s="46">
        <v>0</v>
      </c>
      <c r="AF74" s="46">
        <v>0</v>
      </c>
      <c r="AG74" s="46">
        <v>0</v>
      </c>
      <c r="AH74" s="46">
        <v>0</v>
      </c>
      <c r="AI74" s="46">
        <v>0</v>
      </c>
      <c r="AJ74" s="46">
        <v>0</v>
      </c>
    </row>
    <row r="75" spans="1:36" x14ac:dyDescent="0.3">
      <c r="A75" t="s">
        <v>251</v>
      </c>
      <c r="B75" s="46">
        <v>0</v>
      </c>
      <c r="C75" s="46">
        <v>0</v>
      </c>
      <c r="D75" s="46">
        <v>0</v>
      </c>
      <c r="E75" s="46">
        <v>0</v>
      </c>
      <c r="F75" s="46">
        <v>0</v>
      </c>
      <c r="G75" s="46">
        <v>0</v>
      </c>
      <c r="H75" s="46">
        <v>0</v>
      </c>
      <c r="I75" s="46">
        <v>0</v>
      </c>
      <c r="J75" s="46">
        <v>0</v>
      </c>
      <c r="K75" s="46">
        <v>0</v>
      </c>
      <c r="L75" s="46">
        <v>0</v>
      </c>
      <c r="M75" s="46">
        <v>0</v>
      </c>
      <c r="N75" s="46">
        <v>0</v>
      </c>
      <c r="O75" s="46">
        <v>0</v>
      </c>
      <c r="P75" s="46">
        <v>0</v>
      </c>
      <c r="Q75" s="46">
        <v>0</v>
      </c>
      <c r="R75" s="46">
        <v>0</v>
      </c>
      <c r="S75" s="46">
        <v>0</v>
      </c>
      <c r="T75" s="46">
        <v>0</v>
      </c>
      <c r="U75" s="46">
        <v>0</v>
      </c>
      <c r="V75" s="46">
        <v>0</v>
      </c>
      <c r="W75" s="46">
        <v>0</v>
      </c>
      <c r="X75" s="46">
        <v>0</v>
      </c>
      <c r="Y75" s="46">
        <v>0</v>
      </c>
      <c r="Z75" s="46">
        <v>0</v>
      </c>
      <c r="AA75" s="46">
        <v>0</v>
      </c>
      <c r="AB75" s="46">
        <v>0</v>
      </c>
      <c r="AC75" s="46">
        <v>0</v>
      </c>
      <c r="AD75" s="46">
        <v>0</v>
      </c>
      <c r="AE75" s="46">
        <v>0</v>
      </c>
      <c r="AF75" s="46">
        <v>0</v>
      </c>
      <c r="AG75" s="46">
        <v>0</v>
      </c>
      <c r="AH75" s="46">
        <v>0</v>
      </c>
      <c r="AI75" s="46">
        <v>0</v>
      </c>
      <c r="AJ75" s="46">
        <v>0</v>
      </c>
    </row>
    <row r="76" spans="1:36" x14ac:dyDescent="0.3">
      <c r="A76" t="s">
        <v>252</v>
      </c>
      <c r="B76" s="46">
        <v>0</v>
      </c>
      <c r="C76" s="46">
        <v>0</v>
      </c>
      <c r="D76" s="46">
        <v>0</v>
      </c>
      <c r="E76" s="46">
        <v>0</v>
      </c>
      <c r="F76" s="46">
        <v>0</v>
      </c>
      <c r="G76" s="46">
        <v>0</v>
      </c>
      <c r="H76" s="46">
        <v>0</v>
      </c>
      <c r="I76" s="46">
        <v>0</v>
      </c>
      <c r="J76" s="46">
        <v>0</v>
      </c>
      <c r="K76" s="46">
        <v>0</v>
      </c>
      <c r="L76" s="46">
        <v>0</v>
      </c>
      <c r="M76" s="46">
        <v>0</v>
      </c>
      <c r="N76" s="46">
        <v>0</v>
      </c>
      <c r="O76" s="46">
        <v>0</v>
      </c>
      <c r="P76" s="46">
        <v>0</v>
      </c>
      <c r="Q76" s="46">
        <v>0</v>
      </c>
      <c r="R76" s="46">
        <v>0</v>
      </c>
      <c r="S76" s="46">
        <v>0</v>
      </c>
      <c r="T76" s="46">
        <v>0</v>
      </c>
      <c r="U76" s="46">
        <v>0</v>
      </c>
      <c r="V76" s="46">
        <v>0</v>
      </c>
      <c r="W76" s="46">
        <v>0</v>
      </c>
      <c r="X76" s="46">
        <v>0</v>
      </c>
      <c r="Y76" s="46">
        <v>0</v>
      </c>
      <c r="Z76" s="46">
        <v>0</v>
      </c>
      <c r="AA76" s="46">
        <v>0</v>
      </c>
      <c r="AB76" s="46">
        <v>0</v>
      </c>
      <c r="AC76" s="46">
        <v>0</v>
      </c>
      <c r="AD76" s="46">
        <v>0</v>
      </c>
      <c r="AE76" s="46">
        <v>0</v>
      </c>
      <c r="AF76" s="46">
        <v>0</v>
      </c>
      <c r="AG76" s="46">
        <v>0</v>
      </c>
      <c r="AH76" s="46">
        <v>0</v>
      </c>
      <c r="AI76" s="46">
        <v>0</v>
      </c>
      <c r="AJ76" s="46">
        <v>0</v>
      </c>
    </row>
    <row r="77" spans="1:36" x14ac:dyDescent="0.3">
      <c r="A77" t="s">
        <v>253</v>
      </c>
      <c r="B77" s="46">
        <v>0</v>
      </c>
      <c r="C77" s="46">
        <v>0</v>
      </c>
      <c r="D77" s="46">
        <v>0</v>
      </c>
      <c r="E77" s="46">
        <v>0</v>
      </c>
      <c r="F77" s="46">
        <v>0</v>
      </c>
      <c r="G77" s="46">
        <v>0</v>
      </c>
      <c r="H77" s="46">
        <v>0</v>
      </c>
      <c r="I77" s="46">
        <v>0</v>
      </c>
      <c r="J77" s="46">
        <v>0</v>
      </c>
      <c r="K77" s="46">
        <v>0</v>
      </c>
      <c r="L77" s="46">
        <v>0</v>
      </c>
      <c r="M77" s="46">
        <v>0</v>
      </c>
      <c r="N77" s="46">
        <v>0</v>
      </c>
      <c r="O77" s="46">
        <v>0</v>
      </c>
      <c r="P77" s="46">
        <v>0</v>
      </c>
      <c r="Q77" s="46">
        <v>0</v>
      </c>
      <c r="R77" s="46">
        <v>0</v>
      </c>
      <c r="S77" s="46">
        <v>0</v>
      </c>
      <c r="T77" s="46">
        <v>0</v>
      </c>
      <c r="U77" s="46">
        <v>0</v>
      </c>
      <c r="V77" s="46">
        <v>0</v>
      </c>
      <c r="W77" s="46">
        <v>0</v>
      </c>
      <c r="X77" s="46">
        <v>0</v>
      </c>
      <c r="Y77" s="46">
        <v>0</v>
      </c>
      <c r="Z77" s="46">
        <v>0</v>
      </c>
      <c r="AA77" s="46">
        <v>0</v>
      </c>
      <c r="AB77" s="46">
        <v>0</v>
      </c>
      <c r="AC77" s="46">
        <v>0</v>
      </c>
      <c r="AD77" s="46">
        <v>0</v>
      </c>
      <c r="AE77" s="46">
        <v>0</v>
      </c>
      <c r="AF77" s="46">
        <v>0</v>
      </c>
      <c r="AG77" s="46">
        <v>0</v>
      </c>
      <c r="AH77" s="46">
        <v>0</v>
      </c>
      <c r="AI77" s="46">
        <v>0</v>
      </c>
      <c r="AJ77" s="46">
        <v>0</v>
      </c>
    </row>
    <row r="78" spans="1:36" x14ac:dyDescent="0.3">
      <c r="A78" t="s">
        <v>254</v>
      </c>
      <c r="B78" s="46">
        <v>0</v>
      </c>
      <c r="C78" s="46">
        <v>0</v>
      </c>
      <c r="D78" s="46">
        <v>0</v>
      </c>
      <c r="E78" s="46">
        <v>0</v>
      </c>
      <c r="F78" s="46">
        <v>0</v>
      </c>
      <c r="G78" s="46">
        <v>0</v>
      </c>
      <c r="H78" s="46">
        <v>0</v>
      </c>
      <c r="I78" s="46">
        <v>0</v>
      </c>
      <c r="J78" s="46">
        <v>0</v>
      </c>
      <c r="K78" s="46">
        <v>0</v>
      </c>
      <c r="L78" s="46">
        <v>0</v>
      </c>
      <c r="M78" s="46">
        <v>0</v>
      </c>
      <c r="N78" s="46">
        <v>0</v>
      </c>
      <c r="O78" s="46">
        <v>0</v>
      </c>
      <c r="P78" s="46">
        <v>0</v>
      </c>
      <c r="Q78" s="46">
        <v>0</v>
      </c>
      <c r="R78" s="46">
        <v>0</v>
      </c>
      <c r="S78" s="46">
        <v>0</v>
      </c>
      <c r="T78" s="46">
        <v>0</v>
      </c>
      <c r="U78" s="46">
        <v>0</v>
      </c>
      <c r="V78" s="46">
        <v>0</v>
      </c>
      <c r="W78" s="46">
        <v>0</v>
      </c>
      <c r="X78" s="46">
        <v>0</v>
      </c>
      <c r="Y78" s="46">
        <v>0</v>
      </c>
      <c r="Z78" s="46">
        <v>0</v>
      </c>
      <c r="AA78" s="46">
        <v>0</v>
      </c>
      <c r="AB78" s="46">
        <v>0</v>
      </c>
      <c r="AC78" s="46">
        <v>0</v>
      </c>
      <c r="AD78" s="46">
        <v>0</v>
      </c>
      <c r="AE78" s="46">
        <v>0</v>
      </c>
      <c r="AF78" s="46">
        <v>0</v>
      </c>
      <c r="AG78" s="46">
        <v>0</v>
      </c>
      <c r="AH78" s="46">
        <v>0</v>
      </c>
      <c r="AI78" s="46">
        <v>0</v>
      </c>
      <c r="AJ78" s="46">
        <v>0</v>
      </c>
    </row>
    <row r="79" spans="1:36" x14ac:dyDescent="0.3">
      <c r="A79" t="s">
        <v>255</v>
      </c>
      <c r="B79" s="46">
        <v>0</v>
      </c>
      <c r="C79" s="46">
        <v>0</v>
      </c>
      <c r="D79" s="46">
        <v>0</v>
      </c>
      <c r="E79" s="46">
        <v>0</v>
      </c>
      <c r="F79" s="46">
        <v>0</v>
      </c>
      <c r="G79" s="46">
        <v>0</v>
      </c>
      <c r="H79" s="46">
        <v>0</v>
      </c>
      <c r="I79" s="46">
        <v>0</v>
      </c>
      <c r="J79" s="46">
        <v>0</v>
      </c>
      <c r="K79" s="46">
        <v>0</v>
      </c>
      <c r="L79" s="46">
        <v>0</v>
      </c>
      <c r="M79" s="46">
        <v>0</v>
      </c>
      <c r="N79" s="46">
        <v>0</v>
      </c>
      <c r="O79" s="46">
        <v>0</v>
      </c>
      <c r="P79" s="46">
        <v>0</v>
      </c>
      <c r="Q79" s="46">
        <v>0</v>
      </c>
      <c r="R79" s="46">
        <v>0</v>
      </c>
      <c r="S79" s="46">
        <v>0</v>
      </c>
      <c r="T79" s="46">
        <v>0</v>
      </c>
      <c r="U79" s="46">
        <v>0</v>
      </c>
      <c r="V79" s="46">
        <v>0</v>
      </c>
      <c r="W79" s="46">
        <v>0</v>
      </c>
      <c r="X79" s="46">
        <v>0</v>
      </c>
      <c r="Y79" s="46">
        <v>0</v>
      </c>
      <c r="Z79" s="46">
        <v>0</v>
      </c>
      <c r="AA79" s="46">
        <v>0</v>
      </c>
      <c r="AB79" s="46">
        <v>0</v>
      </c>
      <c r="AC79" s="46">
        <v>0</v>
      </c>
      <c r="AD79" s="46">
        <v>0</v>
      </c>
      <c r="AE79" s="46">
        <v>0</v>
      </c>
      <c r="AF79" s="46">
        <v>0</v>
      </c>
      <c r="AG79" s="46">
        <v>0</v>
      </c>
      <c r="AH79" s="46">
        <v>0</v>
      </c>
      <c r="AI79" s="46">
        <v>0</v>
      </c>
      <c r="AJ79" s="46">
        <v>0</v>
      </c>
    </row>
    <row r="80" spans="1:36" x14ac:dyDescent="0.3">
      <c r="A80" t="s">
        <v>256</v>
      </c>
      <c r="B80" s="46">
        <v>0</v>
      </c>
      <c r="C80" s="46">
        <v>0</v>
      </c>
      <c r="D80" s="46">
        <v>0</v>
      </c>
      <c r="E80" s="46">
        <v>0</v>
      </c>
      <c r="F80" s="46">
        <v>0</v>
      </c>
      <c r="G80" s="46">
        <v>0</v>
      </c>
      <c r="H80" s="46">
        <v>0</v>
      </c>
      <c r="I80" s="46">
        <v>0</v>
      </c>
      <c r="J80" s="46">
        <v>0</v>
      </c>
      <c r="K80" s="46">
        <v>0</v>
      </c>
      <c r="L80" s="46">
        <v>0</v>
      </c>
      <c r="M80" s="46">
        <v>0</v>
      </c>
      <c r="N80" s="46">
        <v>0</v>
      </c>
      <c r="O80" s="46">
        <v>0</v>
      </c>
      <c r="P80" s="46">
        <v>0</v>
      </c>
      <c r="Q80" s="46">
        <v>0</v>
      </c>
      <c r="R80" s="46">
        <v>0</v>
      </c>
      <c r="S80" s="46">
        <v>0</v>
      </c>
      <c r="T80" s="46">
        <v>0</v>
      </c>
      <c r="U80" s="46">
        <v>0</v>
      </c>
      <c r="V80" s="46">
        <v>0</v>
      </c>
      <c r="W80" s="46">
        <v>0</v>
      </c>
      <c r="X80" s="46">
        <v>0</v>
      </c>
      <c r="Y80" s="46">
        <v>0</v>
      </c>
      <c r="Z80" s="46">
        <v>0</v>
      </c>
      <c r="AA80" s="46">
        <v>0</v>
      </c>
      <c r="AB80" s="46">
        <v>0</v>
      </c>
      <c r="AC80" s="46">
        <v>0</v>
      </c>
      <c r="AD80" s="46">
        <v>0</v>
      </c>
      <c r="AE80" s="46">
        <v>0</v>
      </c>
      <c r="AF80" s="46">
        <v>0</v>
      </c>
      <c r="AG80" s="46">
        <v>0</v>
      </c>
      <c r="AH80" s="46">
        <v>0</v>
      </c>
      <c r="AI80" s="46">
        <v>0</v>
      </c>
      <c r="AJ80" s="46">
        <v>0</v>
      </c>
    </row>
    <row r="81" spans="1:36" x14ac:dyDescent="0.3">
      <c r="A81" t="s">
        <v>257</v>
      </c>
      <c r="B81" s="46">
        <v>0</v>
      </c>
      <c r="C81" s="46">
        <v>0</v>
      </c>
      <c r="D81" s="46">
        <v>0</v>
      </c>
      <c r="E81" s="46">
        <v>0</v>
      </c>
      <c r="F81" s="46">
        <v>0</v>
      </c>
      <c r="G81" s="46">
        <v>0</v>
      </c>
      <c r="H81" s="46">
        <v>0</v>
      </c>
      <c r="I81" s="46">
        <v>0</v>
      </c>
      <c r="J81" s="46">
        <v>0</v>
      </c>
      <c r="K81" s="46">
        <v>0</v>
      </c>
      <c r="L81" s="46">
        <v>0</v>
      </c>
      <c r="M81" s="46">
        <v>0</v>
      </c>
      <c r="N81" s="46">
        <v>0</v>
      </c>
      <c r="O81" s="46">
        <v>0</v>
      </c>
      <c r="P81" s="46">
        <v>0</v>
      </c>
      <c r="Q81" s="46">
        <v>0</v>
      </c>
      <c r="R81" s="46">
        <v>0</v>
      </c>
      <c r="S81" s="46">
        <v>0</v>
      </c>
      <c r="T81" s="46">
        <v>0</v>
      </c>
      <c r="U81" s="46">
        <v>0</v>
      </c>
      <c r="V81" s="46">
        <v>0</v>
      </c>
      <c r="W81" s="46">
        <v>0</v>
      </c>
      <c r="X81" s="46">
        <v>0</v>
      </c>
      <c r="Y81" s="46">
        <v>0</v>
      </c>
      <c r="Z81" s="46">
        <v>0</v>
      </c>
      <c r="AA81" s="46">
        <v>0</v>
      </c>
      <c r="AB81" s="46">
        <v>0</v>
      </c>
      <c r="AC81" s="46">
        <v>0</v>
      </c>
      <c r="AD81" s="46">
        <v>0</v>
      </c>
      <c r="AE81" s="46">
        <v>0</v>
      </c>
      <c r="AF81" s="46">
        <v>0</v>
      </c>
      <c r="AG81" s="46">
        <v>0</v>
      </c>
      <c r="AH81" s="46">
        <v>0</v>
      </c>
      <c r="AI81" s="46">
        <v>0</v>
      </c>
      <c r="AJ81" s="46">
        <v>0</v>
      </c>
    </row>
    <row r="82" spans="1:36" x14ac:dyDescent="0.3">
      <c r="A82" t="s">
        <v>258</v>
      </c>
      <c r="B82" s="46">
        <v>0</v>
      </c>
      <c r="C82" s="46">
        <v>0</v>
      </c>
      <c r="D82" s="46">
        <v>0</v>
      </c>
      <c r="E82" s="46">
        <v>0</v>
      </c>
      <c r="F82" s="46">
        <v>0</v>
      </c>
      <c r="G82" s="46">
        <v>0</v>
      </c>
      <c r="H82" s="46">
        <v>0</v>
      </c>
      <c r="I82" s="46">
        <v>0</v>
      </c>
      <c r="J82" s="46">
        <v>0</v>
      </c>
      <c r="K82" s="46">
        <v>0</v>
      </c>
      <c r="L82" s="46">
        <v>0</v>
      </c>
      <c r="M82" s="46">
        <v>0</v>
      </c>
      <c r="N82" s="46">
        <v>0</v>
      </c>
      <c r="O82" s="46">
        <v>0</v>
      </c>
      <c r="P82" s="46">
        <v>0</v>
      </c>
      <c r="Q82" s="46">
        <v>0</v>
      </c>
      <c r="R82" s="46">
        <v>0</v>
      </c>
      <c r="S82" s="46">
        <v>0</v>
      </c>
      <c r="T82" s="46">
        <v>0</v>
      </c>
      <c r="U82" s="46">
        <v>0</v>
      </c>
      <c r="V82" s="46">
        <v>0</v>
      </c>
      <c r="W82" s="46">
        <v>0</v>
      </c>
      <c r="X82" s="46">
        <v>0</v>
      </c>
      <c r="Y82" s="46">
        <v>0</v>
      </c>
      <c r="Z82" s="46">
        <v>0</v>
      </c>
      <c r="AA82" s="46">
        <v>0</v>
      </c>
      <c r="AB82" s="46">
        <v>0</v>
      </c>
      <c r="AC82" s="46">
        <v>0</v>
      </c>
      <c r="AD82" s="46">
        <v>0</v>
      </c>
      <c r="AE82" s="46">
        <v>0</v>
      </c>
      <c r="AF82" s="46">
        <v>0</v>
      </c>
      <c r="AG82" s="46">
        <v>0</v>
      </c>
      <c r="AH82" s="46">
        <v>0</v>
      </c>
      <c r="AI82" s="46">
        <v>0</v>
      </c>
      <c r="AJ82" s="46">
        <v>0</v>
      </c>
    </row>
    <row r="83" spans="1:36" x14ac:dyDescent="0.3">
      <c r="A83" t="s">
        <v>259</v>
      </c>
      <c r="B83" s="46">
        <v>0</v>
      </c>
      <c r="C83" s="46">
        <v>0</v>
      </c>
      <c r="D83" s="46">
        <v>0</v>
      </c>
      <c r="E83" s="46">
        <v>0</v>
      </c>
      <c r="F83" s="46">
        <v>0</v>
      </c>
      <c r="G83" s="46">
        <v>0</v>
      </c>
      <c r="H83" s="46">
        <v>0</v>
      </c>
      <c r="I83" s="46">
        <v>0</v>
      </c>
      <c r="J83" s="46">
        <v>0</v>
      </c>
      <c r="K83" s="46">
        <v>0</v>
      </c>
      <c r="L83" s="46">
        <v>0</v>
      </c>
      <c r="M83" s="46">
        <v>0</v>
      </c>
      <c r="N83" s="46">
        <v>0</v>
      </c>
      <c r="O83" s="46">
        <v>0</v>
      </c>
      <c r="P83" s="46">
        <v>0</v>
      </c>
      <c r="Q83" s="46">
        <v>0</v>
      </c>
      <c r="R83" s="46">
        <v>0</v>
      </c>
      <c r="S83" s="46">
        <v>0</v>
      </c>
      <c r="T83" s="46">
        <v>0</v>
      </c>
      <c r="U83" s="46">
        <v>0</v>
      </c>
      <c r="V83" s="46">
        <v>0</v>
      </c>
      <c r="W83" s="46">
        <v>0</v>
      </c>
      <c r="X83" s="46">
        <v>0</v>
      </c>
      <c r="Y83" s="46">
        <v>0</v>
      </c>
      <c r="Z83" s="46">
        <v>0</v>
      </c>
      <c r="AA83" s="46">
        <v>0</v>
      </c>
      <c r="AB83" s="46">
        <v>0</v>
      </c>
      <c r="AC83" s="46">
        <v>0</v>
      </c>
      <c r="AD83" s="46">
        <v>0</v>
      </c>
      <c r="AE83" s="46">
        <v>0</v>
      </c>
      <c r="AF83" s="46">
        <v>0</v>
      </c>
      <c r="AG83" s="46">
        <v>0</v>
      </c>
      <c r="AH83" s="46">
        <v>0</v>
      </c>
      <c r="AI83" s="46">
        <v>0</v>
      </c>
      <c r="AJ83" s="46">
        <v>0</v>
      </c>
    </row>
    <row r="84" spans="1:36" x14ac:dyDescent="0.3">
      <c r="A84" t="s">
        <v>260</v>
      </c>
      <c r="B84" s="46">
        <v>0</v>
      </c>
      <c r="C84" s="46">
        <v>0</v>
      </c>
      <c r="D84" s="46">
        <v>0</v>
      </c>
      <c r="E84" s="46">
        <v>0</v>
      </c>
      <c r="F84" s="46">
        <v>0</v>
      </c>
      <c r="G84" s="46">
        <v>0</v>
      </c>
      <c r="H84" s="46">
        <v>0</v>
      </c>
      <c r="I84" s="46">
        <v>0</v>
      </c>
      <c r="J84" s="46">
        <v>0</v>
      </c>
      <c r="K84" s="46">
        <v>0</v>
      </c>
      <c r="L84" s="46">
        <v>0</v>
      </c>
      <c r="M84" s="46">
        <v>0</v>
      </c>
      <c r="N84" s="46">
        <v>0</v>
      </c>
      <c r="O84" s="46">
        <v>0</v>
      </c>
      <c r="P84" s="46">
        <v>0</v>
      </c>
      <c r="Q84" s="46">
        <v>0</v>
      </c>
      <c r="R84" s="46">
        <v>0</v>
      </c>
      <c r="S84" s="46">
        <v>0</v>
      </c>
      <c r="T84" s="46">
        <v>0</v>
      </c>
      <c r="U84" s="46">
        <v>0</v>
      </c>
      <c r="V84" s="46">
        <v>0</v>
      </c>
      <c r="W84" s="46">
        <v>0</v>
      </c>
      <c r="X84" s="46">
        <v>0</v>
      </c>
      <c r="Y84" s="46">
        <v>0</v>
      </c>
      <c r="Z84" s="46">
        <v>0</v>
      </c>
      <c r="AA84" s="46">
        <v>0</v>
      </c>
      <c r="AB84" s="46">
        <v>0</v>
      </c>
      <c r="AC84" s="46">
        <v>0</v>
      </c>
      <c r="AD84" s="46">
        <v>0</v>
      </c>
      <c r="AE84" s="46">
        <v>0</v>
      </c>
      <c r="AF84" s="46">
        <v>0</v>
      </c>
      <c r="AG84" s="46">
        <v>0</v>
      </c>
      <c r="AH84" s="46">
        <v>0</v>
      </c>
      <c r="AI84" s="46">
        <v>0</v>
      </c>
      <c r="AJ84" s="46">
        <v>0</v>
      </c>
    </row>
    <row r="85" spans="1:36" x14ac:dyDescent="0.3">
      <c r="A85" t="s">
        <v>261</v>
      </c>
      <c r="B85" s="46">
        <v>0</v>
      </c>
      <c r="C85" s="46">
        <v>0</v>
      </c>
      <c r="D85" s="46">
        <v>0</v>
      </c>
      <c r="E85" s="46">
        <v>0</v>
      </c>
      <c r="F85" s="46">
        <v>0</v>
      </c>
      <c r="G85" s="46">
        <v>0</v>
      </c>
      <c r="H85" s="46">
        <v>0</v>
      </c>
      <c r="I85" s="46">
        <v>0</v>
      </c>
      <c r="J85" s="46">
        <v>0</v>
      </c>
      <c r="K85" s="46">
        <v>0</v>
      </c>
      <c r="L85" s="46">
        <v>0</v>
      </c>
      <c r="M85" s="46">
        <v>0</v>
      </c>
      <c r="N85" s="46">
        <v>0</v>
      </c>
      <c r="O85" s="46">
        <v>0</v>
      </c>
      <c r="P85" s="46">
        <v>0</v>
      </c>
      <c r="Q85" s="46">
        <v>0</v>
      </c>
      <c r="R85" s="46">
        <v>0</v>
      </c>
      <c r="S85" s="46">
        <v>0</v>
      </c>
      <c r="T85" s="46">
        <v>0</v>
      </c>
      <c r="U85" s="46">
        <v>0</v>
      </c>
      <c r="V85" s="46">
        <v>0</v>
      </c>
      <c r="W85" s="46">
        <v>0</v>
      </c>
      <c r="X85" s="46">
        <v>0</v>
      </c>
      <c r="Y85" s="46">
        <v>0</v>
      </c>
      <c r="Z85" s="46">
        <v>0</v>
      </c>
      <c r="AA85" s="46">
        <v>0</v>
      </c>
      <c r="AB85" s="46">
        <v>0</v>
      </c>
      <c r="AC85" s="46">
        <v>0</v>
      </c>
      <c r="AD85" s="46">
        <v>0</v>
      </c>
      <c r="AE85" s="46">
        <v>0</v>
      </c>
      <c r="AF85" s="46">
        <v>0</v>
      </c>
      <c r="AG85" s="46">
        <v>0</v>
      </c>
      <c r="AH85" s="46">
        <v>0</v>
      </c>
      <c r="AI85" s="46">
        <v>0</v>
      </c>
      <c r="AJ85" s="46">
        <v>0</v>
      </c>
    </row>
    <row r="86" spans="1:36" x14ac:dyDescent="0.3">
      <c r="A86" t="s">
        <v>262</v>
      </c>
      <c r="B86" s="46">
        <v>0</v>
      </c>
      <c r="C86" s="46">
        <v>0</v>
      </c>
      <c r="D86" s="46">
        <v>0</v>
      </c>
      <c r="E86" s="46">
        <v>0</v>
      </c>
      <c r="F86" s="46">
        <v>0</v>
      </c>
      <c r="G86" s="46">
        <v>0</v>
      </c>
      <c r="H86" s="46">
        <v>0</v>
      </c>
      <c r="I86" s="46">
        <v>0</v>
      </c>
      <c r="J86" s="46">
        <v>0</v>
      </c>
      <c r="K86" s="46">
        <v>0</v>
      </c>
      <c r="L86" s="46">
        <v>0</v>
      </c>
      <c r="M86" s="46">
        <v>0</v>
      </c>
      <c r="N86" s="46">
        <v>0</v>
      </c>
      <c r="O86" s="46">
        <v>0</v>
      </c>
      <c r="P86" s="46">
        <v>0</v>
      </c>
      <c r="Q86" s="46">
        <v>0</v>
      </c>
      <c r="R86" s="46">
        <v>0</v>
      </c>
      <c r="S86" s="46">
        <v>0</v>
      </c>
      <c r="T86" s="46">
        <v>0</v>
      </c>
      <c r="U86" s="46">
        <v>0</v>
      </c>
      <c r="V86" s="46">
        <v>0</v>
      </c>
      <c r="W86" s="46">
        <v>0</v>
      </c>
      <c r="X86" s="46">
        <v>0</v>
      </c>
      <c r="Y86" s="46">
        <v>0</v>
      </c>
      <c r="Z86" s="46">
        <v>0</v>
      </c>
      <c r="AA86" s="46">
        <v>0</v>
      </c>
      <c r="AB86" s="46">
        <v>0</v>
      </c>
      <c r="AC86" s="46">
        <v>0</v>
      </c>
      <c r="AD86" s="46">
        <v>0</v>
      </c>
      <c r="AE86" s="46">
        <v>0</v>
      </c>
      <c r="AF86" s="46">
        <v>0</v>
      </c>
      <c r="AG86" s="46">
        <v>0</v>
      </c>
      <c r="AH86" s="46">
        <v>0</v>
      </c>
      <c r="AI86" s="46">
        <v>0</v>
      </c>
      <c r="AJ86" s="46">
        <v>0</v>
      </c>
    </row>
    <row r="87" spans="1:36" x14ac:dyDescent="0.3">
      <c r="A87" t="s">
        <v>263</v>
      </c>
      <c r="B87" s="46">
        <v>0</v>
      </c>
      <c r="C87" s="46">
        <v>0</v>
      </c>
      <c r="D87" s="46">
        <v>0</v>
      </c>
      <c r="E87" s="46">
        <v>0</v>
      </c>
      <c r="F87" s="46">
        <v>0</v>
      </c>
      <c r="G87" s="46">
        <v>0</v>
      </c>
      <c r="H87" s="46">
        <v>0</v>
      </c>
      <c r="I87" s="46">
        <v>0</v>
      </c>
      <c r="J87" s="46">
        <v>0</v>
      </c>
      <c r="K87" s="46">
        <v>0</v>
      </c>
      <c r="L87" s="46">
        <v>0</v>
      </c>
      <c r="M87" s="46">
        <v>0</v>
      </c>
      <c r="N87" s="46">
        <v>0</v>
      </c>
      <c r="O87" s="46">
        <v>0</v>
      </c>
      <c r="P87" s="46">
        <v>0</v>
      </c>
      <c r="Q87" s="46">
        <v>0</v>
      </c>
      <c r="R87" s="46">
        <v>0</v>
      </c>
      <c r="S87" s="46">
        <v>0</v>
      </c>
      <c r="T87" s="46">
        <v>0</v>
      </c>
      <c r="U87" s="46">
        <v>0</v>
      </c>
      <c r="V87" s="46">
        <v>0</v>
      </c>
      <c r="W87" s="46">
        <v>0</v>
      </c>
      <c r="X87" s="46">
        <v>0</v>
      </c>
      <c r="Y87" s="46">
        <v>0</v>
      </c>
      <c r="Z87" s="46">
        <v>0</v>
      </c>
      <c r="AA87" s="46">
        <v>0</v>
      </c>
      <c r="AB87" s="46">
        <v>0</v>
      </c>
      <c r="AC87" s="46">
        <v>0</v>
      </c>
      <c r="AD87" s="46">
        <v>0</v>
      </c>
      <c r="AE87" s="46">
        <v>0</v>
      </c>
      <c r="AF87" s="46">
        <v>0</v>
      </c>
      <c r="AG87" s="46">
        <v>0</v>
      </c>
      <c r="AH87" s="46">
        <v>0</v>
      </c>
      <c r="AI87" s="46">
        <v>0</v>
      </c>
      <c r="AJ87" s="46">
        <v>0</v>
      </c>
    </row>
    <row r="88" spans="1:36" x14ac:dyDescent="0.3">
      <c r="A88" t="s">
        <v>264</v>
      </c>
      <c r="B88" s="46">
        <v>0</v>
      </c>
      <c r="C88" s="46">
        <v>0</v>
      </c>
      <c r="D88" s="46">
        <v>0</v>
      </c>
      <c r="E88" s="46">
        <v>0</v>
      </c>
      <c r="F88" s="46">
        <v>0</v>
      </c>
      <c r="G88" s="46">
        <v>0</v>
      </c>
      <c r="H88" s="46">
        <v>0</v>
      </c>
      <c r="I88" s="46">
        <v>0</v>
      </c>
      <c r="J88" s="46">
        <v>0</v>
      </c>
      <c r="K88" s="46">
        <v>0</v>
      </c>
      <c r="L88" s="46">
        <v>0</v>
      </c>
      <c r="M88" s="46">
        <v>0</v>
      </c>
      <c r="N88" s="46">
        <v>0</v>
      </c>
      <c r="O88" s="46">
        <v>0</v>
      </c>
      <c r="P88" s="46">
        <v>0</v>
      </c>
      <c r="Q88" s="46">
        <v>0</v>
      </c>
      <c r="R88" s="46">
        <v>0</v>
      </c>
      <c r="S88" s="46">
        <v>0</v>
      </c>
      <c r="T88" s="46">
        <v>0</v>
      </c>
      <c r="U88" s="46">
        <v>0</v>
      </c>
      <c r="V88" s="46">
        <v>0</v>
      </c>
      <c r="W88" s="46">
        <v>0</v>
      </c>
      <c r="X88" s="46">
        <v>0</v>
      </c>
      <c r="Y88" s="46">
        <v>0</v>
      </c>
      <c r="Z88" s="46">
        <v>0</v>
      </c>
      <c r="AA88" s="46">
        <v>0</v>
      </c>
      <c r="AB88" s="46">
        <v>0</v>
      </c>
      <c r="AC88" s="46">
        <v>0</v>
      </c>
      <c r="AD88" s="46">
        <v>0</v>
      </c>
      <c r="AE88" s="46">
        <v>0</v>
      </c>
      <c r="AF88" s="46">
        <v>0</v>
      </c>
      <c r="AG88" s="46">
        <v>0</v>
      </c>
      <c r="AH88" s="46">
        <v>0</v>
      </c>
      <c r="AI88" s="46">
        <v>0</v>
      </c>
      <c r="AJ88" s="46">
        <v>0</v>
      </c>
    </row>
    <row r="89" spans="1:36" x14ac:dyDescent="0.3">
      <c r="A89" t="s">
        <v>265</v>
      </c>
      <c r="B89" s="46">
        <v>0</v>
      </c>
      <c r="C89" s="46">
        <v>0</v>
      </c>
      <c r="D89" s="46">
        <v>0</v>
      </c>
      <c r="E89" s="46">
        <v>0</v>
      </c>
      <c r="F89" s="46">
        <v>0</v>
      </c>
      <c r="G89" s="46">
        <v>0</v>
      </c>
      <c r="H89" s="46">
        <v>0</v>
      </c>
      <c r="I89" s="46">
        <v>0</v>
      </c>
      <c r="J89" s="46">
        <v>0</v>
      </c>
      <c r="K89" s="46">
        <v>0</v>
      </c>
      <c r="L89" s="46">
        <v>0</v>
      </c>
      <c r="M89" s="46">
        <v>0</v>
      </c>
      <c r="N89" s="46">
        <v>0</v>
      </c>
      <c r="O89" s="46">
        <v>0</v>
      </c>
      <c r="P89" s="46">
        <v>0</v>
      </c>
      <c r="Q89" s="46">
        <v>0</v>
      </c>
      <c r="R89" s="46">
        <v>0</v>
      </c>
      <c r="S89" s="46">
        <v>0</v>
      </c>
      <c r="T89" s="46">
        <v>0</v>
      </c>
      <c r="U89" s="46">
        <v>0</v>
      </c>
      <c r="V89" s="46">
        <v>0</v>
      </c>
      <c r="W89" s="46">
        <v>0</v>
      </c>
      <c r="X89" s="46">
        <v>0</v>
      </c>
      <c r="Y89" s="46">
        <v>0</v>
      </c>
      <c r="Z89" s="46">
        <v>0</v>
      </c>
      <c r="AA89" s="46">
        <v>0</v>
      </c>
      <c r="AB89" s="46">
        <v>0</v>
      </c>
      <c r="AC89" s="46">
        <v>0</v>
      </c>
      <c r="AD89" s="46">
        <v>0</v>
      </c>
      <c r="AE89" s="46">
        <v>0</v>
      </c>
      <c r="AF89" s="46">
        <v>0</v>
      </c>
      <c r="AG89" s="46">
        <v>0</v>
      </c>
      <c r="AH89" s="46">
        <v>0</v>
      </c>
      <c r="AI89" s="46">
        <v>0</v>
      </c>
      <c r="AJ89" s="46">
        <v>0</v>
      </c>
    </row>
    <row r="90" spans="1:36" x14ac:dyDescent="0.3">
      <c r="A90" t="s">
        <v>266</v>
      </c>
      <c r="B90" s="46">
        <v>0</v>
      </c>
      <c r="C90" s="46">
        <v>0</v>
      </c>
      <c r="D90" s="46">
        <v>0</v>
      </c>
      <c r="E90" s="46">
        <v>0</v>
      </c>
      <c r="F90" s="46">
        <v>0</v>
      </c>
      <c r="G90" s="46">
        <v>0</v>
      </c>
      <c r="H90" s="46">
        <v>0</v>
      </c>
      <c r="I90" s="46">
        <v>0</v>
      </c>
      <c r="J90" s="46">
        <v>0</v>
      </c>
      <c r="K90" s="46">
        <v>0</v>
      </c>
      <c r="L90" s="46">
        <v>0</v>
      </c>
      <c r="M90" s="46">
        <v>0</v>
      </c>
      <c r="N90" s="46">
        <v>0</v>
      </c>
      <c r="O90" s="46">
        <v>0</v>
      </c>
      <c r="P90" s="46">
        <v>0</v>
      </c>
      <c r="Q90" s="46">
        <v>0</v>
      </c>
      <c r="R90" s="46">
        <v>0</v>
      </c>
      <c r="S90" s="46">
        <v>0</v>
      </c>
      <c r="T90" s="46">
        <v>0</v>
      </c>
      <c r="U90" s="46">
        <v>0</v>
      </c>
      <c r="V90" s="46">
        <v>0</v>
      </c>
      <c r="W90" s="46">
        <v>0</v>
      </c>
      <c r="X90" s="46">
        <v>0</v>
      </c>
      <c r="Y90" s="46">
        <v>0</v>
      </c>
      <c r="Z90" s="46">
        <v>0</v>
      </c>
      <c r="AA90" s="46">
        <v>0</v>
      </c>
      <c r="AB90" s="46">
        <v>0</v>
      </c>
      <c r="AC90" s="46">
        <v>0</v>
      </c>
      <c r="AD90" s="46">
        <v>0</v>
      </c>
      <c r="AE90" s="46">
        <v>0</v>
      </c>
      <c r="AF90" s="46">
        <v>0</v>
      </c>
      <c r="AG90" s="46">
        <v>0</v>
      </c>
      <c r="AH90" s="46">
        <v>0</v>
      </c>
      <c r="AI90" s="46">
        <v>0</v>
      </c>
      <c r="AJ90" s="46">
        <v>0</v>
      </c>
    </row>
    <row r="91" spans="1:36" x14ac:dyDescent="0.3">
      <c r="A91" t="s">
        <v>267</v>
      </c>
      <c r="B91" s="46">
        <v>0</v>
      </c>
      <c r="C91" s="46">
        <v>0</v>
      </c>
      <c r="D91" s="46">
        <v>0</v>
      </c>
      <c r="E91" s="46">
        <v>0</v>
      </c>
      <c r="F91" s="46">
        <v>0</v>
      </c>
      <c r="G91" s="46">
        <v>0</v>
      </c>
      <c r="H91" s="46">
        <v>0</v>
      </c>
      <c r="I91" s="46">
        <v>0</v>
      </c>
      <c r="J91" s="46">
        <v>0</v>
      </c>
      <c r="K91" s="46">
        <v>0</v>
      </c>
      <c r="L91" s="46">
        <v>0</v>
      </c>
      <c r="M91" s="46">
        <v>0</v>
      </c>
      <c r="N91" s="46">
        <v>0</v>
      </c>
      <c r="O91" s="46">
        <v>0</v>
      </c>
      <c r="P91" s="46">
        <v>0</v>
      </c>
      <c r="Q91" s="46">
        <v>0</v>
      </c>
      <c r="R91" s="46">
        <v>0</v>
      </c>
      <c r="S91" s="46">
        <v>0</v>
      </c>
      <c r="T91" s="46">
        <v>0</v>
      </c>
      <c r="U91" s="46">
        <v>0</v>
      </c>
      <c r="V91" s="46">
        <v>0</v>
      </c>
      <c r="W91" s="46">
        <v>0</v>
      </c>
      <c r="X91" s="46">
        <v>0</v>
      </c>
      <c r="Y91" s="46">
        <v>0</v>
      </c>
      <c r="Z91" s="46">
        <v>0</v>
      </c>
      <c r="AA91" s="46">
        <v>0</v>
      </c>
      <c r="AB91" s="46">
        <v>0</v>
      </c>
      <c r="AC91" s="46">
        <v>0</v>
      </c>
      <c r="AD91" s="46">
        <v>0</v>
      </c>
      <c r="AE91" s="46">
        <v>0</v>
      </c>
      <c r="AF91" s="46">
        <v>0</v>
      </c>
      <c r="AG91" s="46">
        <v>0</v>
      </c>
      <c r="AH91" s="46">
        <v>0</v>
      </c>
      <c r="AI91" s="46">
        <v>0</v>
      </c>
      <c r="AJ91" s="46">
        <v>0</v>
      </c>
    </row>
    <row r="92" spans="1:36" x14ac:dyDescent="0.3">
      <c r="A92" t="s">
        <v>268</v>
      </c>
      <c r="B92" s="46">
        <v>0</v>
      </c>
      <c r="C92" s="46">
        <v>0</v>
      </c>
      <c r="D92" s="46">
        <v>0</v>
      </c>
      <c r="E92" s="46">
        <v>0</v>
      </c>
      <c r="F92" s="46">
        <v>0</v>
      </c>
      <c r="G92" s="46">
        <v>0</v>
      </c>
      <c r="H92" s="46">
        <v>0</v>
      </c>
      <c r="I92" s="46">
        <v>0</v>
      </c>
      <c r="J92" s="46">
        <v>0</v>
      </c>
      <c r="K92" s="46">
        <v>0</v>
      </c>
      <c r="L92" s="46">
        <v>0</v>
      </c>
      <c r="M92" s="46">
        <v>0</v>
      </c>
      <c r="N92" s="46">
        <v>0</v>
      </c>
      <c r="O92" s="46">
        <v>0</v>
      </c>
      <c r="P92" s="46">
        <v>0</v>
      </c>
      <c r="Q92" s="46">
        <v>0</v>
      </c>
      <c r="R92" s="46">
        <v>0</v>
      </c>
      <c r="S92" s="46">
        <v>0</v>
      </c>
      <c r="T92" s="46">
        <v>0</v>
      </c>
      <c r="U92" s="46">
        <v>0</v>
      </c>
      <c r="V92" s="46">
        <v>0</v>
      </c>
      <c r="W92" s="46">
        <v>0</v>
      </c>
      <c r="X92" s="46">
        <v>0</v>
      </c>
      <c r="Y92" s="46">
        <v>0</v>
      </c>
      <c r="Z92" s="46">
        <v>0</v>
      </c>
      <c r="AA92" s="46">
        <v>0</v>
      </c>
      <c r="AB92" s="46">
        <v>0</v>
      </c>
      <c r="AC92" s="46">
        <v>0</v>
      </c>
      <c r="AD92" s="46">
        <v>0</v>
      </c>
      <c r="AE92" s="46">
        <v>0</v>
      </c>
      <c r="AF92" s="46">
        <v>0</v>
      </c>
      <c r="AG92" s="46">
        <v>0</v>
      </c>
      <c r="AH92" s="46">
        <v>0</v>
      </c>
      <c r="AI92" s="46">
        <v>0</v>
      </c>
      <c r="AJ92" s="46">
        <v>0</v>
      </c>
    </row>
    <row r="93" spans="1:36" x14ac:dyDescent="0.3">
      <c r="A93" t="s">
        <v>269</v>
      </c>
      <c r="B93" s="46">
        <v>0</v>
      </c>
      <c r="C93" s="46">
        <v>0</v>
      </c>
      <c r="D93" s="46">
        <v>0</v>
      </c>
      <c r="E93" s="46">
        <v>0</v>
      </c>
      <c r="F93" s="46">
        <v>0</v>
      </c>
      <c r="G93" s="46">
        <v>0</v>
      </c>
      <c r="H93" s="46">
        <v>0</v>
      </c>
      <c r="I93" s="46">
        <v>0</v>
      </c>
      <c r="J93" s="46">
        <v>0</v>
      </c>
      <c r="K93" s="46">
        <v>0</v>
      </c>
      <c r="L93" s="46">
        <v>0</v>
      </c>
      <c r="M93" s="46">
        <v>0</v>
      </c>
      <c r="N93" s="46">
        <v>0</v>
      </c>
      <c r="O93" s="46">
        <v>0</v>
      </c>
      <c r="P93" s="46">
        <v>0</v>
      </c>
      <c r="Q93" s="46">
        <v>0</v>
      </c>
      <c r="R93" s="46">
        <v>0</v>
      </c>
      <c r="S93" s="46">
        <v>0</v>
      </c>
      <c r="T93" s="46">
        <v>0</v>
      </c>
      <c r="U93" s="46">
        <v>0</v>
      </c>
      <c r="V93" s="46">
        <v>0</v>
      </c>
      <c r="W93" s="46">
        <v>0</v>
      </c>
      <c r="X93" s="46">
        <v>0</v>
      </c>
      <c r="Y93" s="46">
        <v>0</v>
      </c>
      <c r="Z93" s="46">
        <v>0</v>
      </c>
      <c r="AA93" s="46">
        <v>0</v>
      </c>
      <c r="AB93" s="46">
        <v>0</v>
      </c>
      <c r="AC93" s="46">
        <v>0</v>
      </c>
      <c r="AD93" s="46">
        <v>0</v>
      </c>
      <c r="AE93" s="46">
        <v>0</v>
      </c>
      <c r="AF93" s="46">
        <v>0</v>
      </c>
      <c r="AG93" s="46">
        <v>0</v>
      </c>
      <c r="AH93" s="46">
        <v>0</v>
      </c>
      <c r="AI93" s="46">
        <v>0</v>
      </c>
      <c r="AJ93" s="46">
        <v>0</v>
      </c>
    </row>
    <row r="94" spans="1:36" x14ac:dyDescent="0.3">
      <c r="A94" t="s">
        <v>270</v>
      </c>
      <c r="B94" s="46">
        <v>0</v>
      </c>
      <c r="C94" s="46">
        <v>0</v>
      </c>
      <c r="D94" s="46">
        <v>0</v>
      </c>
      <c r="E94" s="46">
        <v>0</v>
      </c>
      <c r="F94" s="46">
        <v>0</v>
      </c>
      <c r="G94" s="46">
        <v>0</v>
      </c>
      <c r="H94" s="46">
        <v>0</v>
      </c>
      <c r="I94" s="46">
        <v>0</v>
      </c>
      <c r="J94" s="46">
        <v>0</v>
      </c>
      <c r="K94" s="46">
        <v>0</v>
      </c>
      <c r="L94" s="46">
        <v>0</v>
      </c>
      <c r="M94" s="46">
        <v>0</v>
      </c>
      <c r="N94" s="46">
        <v>0</v>
      </c>
      <c r="O94" s="46">
        <v>0</v>
      </c>
      <c r="P94" s="46">
        <v>0</v>
      </c>
      <c r="Q94" s="46">
        <v>0</v>
      </c>
      <c r="R94" s="46">
        <v>0</v>
      </c>
      <c r="S94" s="46">
        <v>0</v>
      </c>
      <c r="T94" s="46">
        <v>0</v>
      </c>
      <c r="U94" s="46">
        <v>0</v>
      </c>
      <c r="V94" s="46">
        <v>0</v>
      </c>
      <c r="W94" s="46">
        <v>0</v>
      </c>
      <c r="X94" s="46">
        <v>0</v>
      </c>
      <c r="Y94" s="46">
        <v>0</v>
      </c>
      <c r="Z94" s="46">
        <v>0</v>
      </c>
      <c r="AA94" s="46">
        <v>0</v>
      </c>
      <c r="AB94" s="46">
        <v>0</v>
      </c>
      <c r="AC94" s="46">
        <v>0</v>
      </c>
      <c r="AD94" s="46">
        <v>0</v>
      </c>
      <c r="AE94" s="46">
        <v>0</v>
      </c>
      <c r="AF94" s="46">
        <v>0</v>
      </c>
      <c r="AG94" s="46">
        <v>0</v>
      </c>
      <c r="AH94" s="46">
        <v>0</v>
      </c>
      <c r="AI94" s="46">
        <v>0</v>
      </c>
      <c r="AJ94" s="46">
        <v>0</v>
      </c>
    </row>
    <row r="95" spans="1:36" x14ac:dyDescent="0.3">
      <c r="A95" t="s">
        <v>271</v>
      </c>
      <c r="B95" s="46">
        <v>0</v>
      </c>
      <c r="C95" s="46">
        <v>0</v>
      </c>
      <c r="D95" s="46">
        <v>0</v>
      </c>
      <c r="E95" s="46">
        <v>0</v>
      </c>
      <c r="F95" s="46">
        <v>0</v>
      </c>
      <c r="G95" s="46">
        <v>0</v>
      </c>
      <c r="H95" s="46">
        <v>0</v>
      </c>
      <c r="I95" s="46">
        <v>0</v>
      </c>
      <c r="J95" s="46">
        <v>0</v>
      </c>
      <c r="K95" s="46">
        <v>0</v>
      </c>
      <c r="L95" s="46">
        <v>0</v>
      </c>
      <c r="M95" s="46">
        <v>0</v>
      </c>
      <c r="N95" s="46">
        <v>0</v>
      </c>
      <c r="O95" s="46">
        <v>0</v>
      </c>
      <c r="P95" s="46">
        <v>0</v>
      </c>
      <c r="Q95" s="46">
        <v>0</v>
      </c>
      <c r="R95" s="46">
        <v>0</v>
      </c>
      <c r="S95" s="46">
        <v>0</v>
      </c>
      <c r="T95" s="46">
        <v>0</v>
      </c>
      <c r="U95" s="46">
        <v>0</v>
      </c>
      <c r="V95" s="46">
        <v>0</v>
      </c>
      <c r="W95" s="46">
        <v>0</v>
      </c>
      <c r="X95" s="46">
        <v>0</v>
      </c>
      <c r="Y95" s="46">
        <v>0</v>
      </c>
      <c r="Z95" s="46">
        <v>0</v>
      </c>
      <c r="AA95" s="46">
        <v>0</v>
      </c>
      <c r="AB95" s="46">
        <v>0</v>
      </c>
      <c r="AC95" s="46">
        <v>0</v>
      </c>
      <c r="AD95" s="46">
        <v>0</v>
      </c>
      <c r="AE95" s="46">
        <v>0</v>
      </c>
      <c r="AF95" s="46">
        <v>0</v>
      </c>
      <c r="AG95" s="46">
        <v>0</v>
      </c>
      <c r="AH95" s="46">
        <v>0</v>
      </c>
      <c r="AI95" s="46">
        <v>0</v>
      </c>
      <c r="AJ95" s="46">
        <v>0</v>
      </c>
    </row>
    <row r="96" spans="1:36" x14ac:dyDescent="0.3">
      <c r="A96" t="s">
        <v>272</v>
      </c>
      <c r="B96" s="46">
        <v>0</v>
      </c>
      <c r="C96" s="46">
        <v>0</v>
      </c>
      <c r="D96" s="46">
        <v>0</v>
      </c>
      <c r="E96" s="46">
        <v>0</v>
      </c>
      <c r="F96" s="46">
        <v>0</v>
      </c>
      <c r="G96" s="46">
        <v>0</v>
      </c>
      <c r="H96" s="46">
        <v>0</v>
      </c>
      <c r="I96" s="46">
        <v>0</v>
      </c>
      <c r="J96" s="46">
        <v>0</v>
      </c>
      <c r="K96" s="46">
        <v>0</v>
      </c>
      <c r="L96" s="46">
        <v>0</v>
      </c>
      <c r="M96" s="46">
        <v>0</v>
      </c>
      <c r="N96" s="46">
        <v>0</v>
      </c>
      <c r="O96" s="46">
        <v>0</v>
      </c>
      <c r="P96" s="46">
        <v>0</v>
      </c>
      <c r="Q96" s="46">
        <v>0</v>
      </c>
      <c r="R96" s="46">
        <v>0</v>
      </c>
      <c r="S96" s="46">
        <v>0</v>
      </c>
      <c r="T96" s="46">
        <v>0</v>
      </c>
      <c r="U96" s="46">
        <v>0</v>
      </c>
      <c r="V96" s="46">
        <v>0</v>
      </c>
      <c r="W96" s="46">
        <v>0</v>
      </c>
      <c r="X96" s="46">
        <v>0</v>
      </c>
      <c r="Y96" s="46">
        <v>0</v>
      </c>
      <c r="Z96" s="46">
        <v>0</v>
      </c>
      <c r="AA96" s="46">
        <v>0</v>
      </c>
      <c r="AB96" s="46">
        <v>0</v>
      </c>
      <c r="AC96" s="46">
        <v>0</v>
      </c>
      <c r="AD96" s="46">
        <v>0</v>
      </c>
      <c r="AE96" s="46">
        <v>0</v>
      </c>
      <c r="AF96" s="46">
        <v>0</v>
      </c>
      <c r="AG96" s="46">
        <v>0</v>
      </c>
      <c r="AH96" s="46">
        <v>0</v>
      </c>
      <c r="AI96" s="46">
        <v>0</v>
      </c>
      <c r="AJ96" s="46">
        <v>0</v>
      </c>
    </row>
    <row r="97" spans="1:36" x14ac:dyDescent="0.3">
      <c r="A97" t="s">
        <v>273</v>
      </c>
      <c r="B97" s="46">
        <v>0</v>
      </c>
      <c r="C97" s="46">
        <v>0</v>
      </c>
      <c r="D97" s="46">
        <v>0</v>
      </c>
      <c r="E97" s="46">
        <v>0</v>
      </c>
      <c r="F97" s="46">
        <v>0</v>
      </c>
      <c r="G97" s="46">
        <v>0</v>
      </c>
      <c r="H97" s="46">
        <v>0</v>
      </c>
      <c r="I97" s="46">
        <v>0</v>
      </c>
      <c r="J97" s="46">
        <v>0</v>
      </c>
      <c r="K97" s="46">
        <v>0</v>
      </c>
      <c r="L97" s="46">
        <v>0</v>
      </c>
      <c r="M97" s="46">
        <v>0</v>
      </c>
      <c r="N97" s="46">
        <v>0</v>
      </c>
      <c r="O97" s="46">
        <v>0</v>
      </c>
      <c r="P97" s="46">
        <v>0</v>
      </c>
      <c r="Q97" s="46">
        <v>0</v>
      </c>
      <c r="R97" s="46">
        <v>0</v>
      </c>
      <c r="S97" s="46">
        <v>0</v>
      </c>
      <c r="T97" s="46">
        <v>0</v>
      </c>
      <c r="U97" s="46">
        <v>0</v>
      </c>
      <c r="V97" s="46">
        <v>0</v>
      </c>
      <c r="W97" s="46">
        <v>0</v>
      </c>
      <c r="X97" s="46">
        <v>0</v>
      </c>
      <c r="Y97" s="46">
        <v>0</v>
      </c>
      <c r="Z97" s="46">
        <v>0</v>
      </c>
      <c r="AA97" s="46">
        <v>0</v>
      </c>
      <c r="AB97" s="46">
        <v>0</v>
      </c>
      <c r="AC97" s="46">
        <v>0</v>
      </c>
      <c r="AD97" s="46">
        <v>0</v>
      </c>
      <c r="AE97" s="46">
        <v>0</v>
      </c>
      <c r="AF97" s="46">
        <v>0</v>
      </c>
      <c r="AG97" s="46">
        <v>0</v>
      </c>
      <c r="AH97" s="46">
        <v>0</v>
      </c>
      <c r="AI97" s="46">
        <v>0</v>
      </c>
      <c r="AJ97" s="46">
        <v>0</v>
      </c>
    </row>
    <row r="98" spans="1:36" x14ac:dyDescent="0.3">
      <c r="A98" t="s">
        <v>274</v>
      </c>
      <c r="B98" s="46">
        <v>0</v>
      </c>
      <c r="C98" s="46">
        <v>0</v>
      </c>
      <c r="D98" s="46">
        <v>0</v>
      </c>
      <c r="E98" s="46">
        <v>0</v>
      </c>
      <c r="F98" s="46">
        <v>0</v>
      </c>
      <c r="G98" s="46">
        <v>0</v>
      </c>
      <c r="H98" s="46">
        <v>0</v>
      </c>
      <c r="I98" s="46">
        <v>0</v>
      </c>
      <c r="J98" s="46">
        <v>0</v>
      </c>
      <c r="K98" s="46">
        <v>0</v>
      </c>
      <c r="L98" s="46">
        <v>0</v>
      </c>
      <c r="M98" s="46">
        <v>0</v>
      </c>
      <c r="N98" s="46">
        <v>0</v>
      </c>
      <c r="O98" s="46">
        <v>0</v>
      </c>
      <c r="P98" s="46">
        <v>0</v>
      </c>
      <c r="Q98" s="46">
        <v>0</v>
      </c>
      <c r="R98" s="46">
        <v>0</v>
      </c>
      <c r="S98" s="46">
        <v>0</v>
      </c>
      <c r="T98" s="46">
        <v>0</v>
      </c>
      <c r="U98" s="46">
        <v>0</v>
      </c>
      <c r="V98" s="46">
        <v>0</v>
      </c>
      <c r="W98" s="46">
        <v>0</v>
      </c>
      <c r="X98" s="46">
        <v>0</v>
      </c>
      <c r="Y98" s="46">
        <v>0</v>
      </c>
      <c r="Z98" s="46">
        <v>0</v>
      </c>
      <c r="AA98" s="46">
        <v>0</v>
      </c>
      <c r="AB98" s="46">
        <v>0</v>
      </c>
      <c r="AC98" s="46">
        <v>0</v>
      </c>
      <c r="AD98" s="46">
        <v>0</v>
      </c>
      <c r="AE98" s="46">
        <v>0</v>
      </c>
      <c r="AF98" s="46">
        <v>0</v>
      </c>
      <c r="AG98" s="46">
        <v>0</v>
      </c>
      <c r="AH98" s="46">
        <v>0</v>
      </c>
      <c r="AI98" s="46">
        <v>0</v>
      </c>
      <c r="AJ98" s="46">
        <v>0</v>
      </c>
    </row>
    <row r="99" spans="1:36" x14ac:dyDescent="0.3">
      <c r="A99" t="s">
        <v>275</v>
      </c>
      <c r="B99" s="46">
        <v>0</v>
      </c>
      <c r="C99" s="46">
        <v>0</v>
      </c>
      <c r="D99" s="46">
        <v>0</v>
      </c>
      <c r="E99" s="46">
        <v>0</v>
      </c>
      <c r="F99" s="46">
        <v>0</v>
      </c>
      <c r="G99" s="46">
        <v>0</v>
      </c>
      <c r="H99" s="46">
        <v>0</v>
      </c>
      <c r="I99" s="46">
        <v>0</v>
      </c>
      <c r="J99" s="46">
        <v>0</v>
      </c>
      <c r="K99" s="46">
        <v>0</v>
      </c>
      <c r="L99" s="46">
        <v>0</v>
      </c>
      <c r="M99" s="46">
        <v>0</v>
      </c>
      <c r="N99" s="46">
        <v>0</v>
      </c>
      <c r="O99" s="46">
        <v>0</v>
      </c>
      <c r="P99" s="46">
        <v>0</v>
      </c>
      <c r="Q99" s="46">
        <v>0</v>
      </c>
      <c r="R99" s="46">
        <v>0</v>
      </c>
      <c r="S99" s="46">
        <v>0</v>
      </c>
      <c r="T99" s="46">
        <v>0</v>
      </c>
      <c r="U99" s="46">
        <v>0</v>
      </c>
      <c r="V99" s="46">
        <v>0</v>
      </c>
      <c r="W99" s="46">
        <v>0</v>
      </c>
      <c r="X99" s="46">
        <v>0</v>
      </c>
      <c r="Y99" s="46">
        <v>0</v>
      </c>
      <c r="Z99" s="46">
        <v>0</v>
      </c>
      <c r="AA99" s="46">
        <v>0</v>
      </c>
      <c r="AB99" s="46">
        <v>0</v>
      </c>
      <c r="AC99" s="46">
        <v>0</v>
      </c>
      <c r="AD99" s="46">
        <v>0</v>
      </c>
      <c r="AE99" s="46">
        <v>0</v>
      </c>
      <c r="AF99" s="46">
        <v>0</v>
      </c>
      <c r="AG99" s="46">
        <v>0</v>
      </c>
      <c r="AH99" s="46">
        <v>0</v>
      </c>
      <c r="AI99" s="46">
        <v>0</v>
      </c>
      <c r="AJ99" s="46">
        <v>0</v>
      </c>
    </row>
    <row r="100" spans="1:36" x14ac:dyDescent="0.3">
      <c r="A100" t="s">
        <v>276</v>
      </c>
      <c r="B100" s="46">
        <v>0</v>
      </c>
      <c r="C100" s="46">
        <v>0</v>
      </c>
      <c r="D100" s="46">
        <v>0</v>
      </c>
      <c r="E100" s="46">
        <v>0</v>
      </c>
      <c r="F100" s="46">
        <v>0</v>
      </c>
      <c r="G100" s="46">
        <v>0</v>
      </c>
      <c r="H100" s="46">
        <v>0</v>
      </c>
      <c r="I100" s="46">
        <v>0</v>
      </c>
      <c r="J100" s="46">
        <v>0</v>
      </c>
      <c r="K100" s="46">
        <v>0</v>
      </c>
      <c r="L100" s="46">
        <v>0</v>
      </c>
      <c r="M100" s="46">
        <v>0</v>
      </c>
      <c r="N100" s="46">
        <v>0</v>
      </c>
      <c r="O100" s="46">
        <v>0</v>
      </c>
      <c r="P100" s="46">
        <v>0</v>
      </c>
      <c r="Q100" s="46">
        <v>0</v>
      </c>
      <c r="R100" s="46">
        <v>0</v>
      </c>
      <c r="S100" s="46">
        <v>0</v>
      </c>
      <c r="T100" s="46">
        <v>0</v>
      </c>
      <c r="U100" s="46">
        <v>0</v>
      </c>
      <c r="V100" s="46">
        <v>0</v>
      </c>
      <c r="W100" s="46">
        <v>0</v>
      </c>
      <c r="X100" s="46">
        <v>0</v>
      </c>
      <c r="Y100" s="46">
        <v>0</v>
      </c>
      <c r="Z100" s="46">
        <v>0</v>
      </c>
      <c r="AA100" s="46">
        <v>0</v>
      </c>
      <c r="AB100" s="46">
        <v>0</v>
      </c>
      <c r="AC100" s="46">
        <v>0</v>
      </c>
      <c r="AD100" s="46">
        <v>0</v>
      </c>
      <c r="AE100" s="46">
        <v>0</v>
      </c>
      <c r="AF100" s="46">
        <v>0</v>
      </c>
      <c r="AG100" s="46">
        <v>0</v>
      </c>
      <c r="AH100" s="46">
        <v>0</v>
      </c>
      <c r="AI100" s="46">
        <v>0</v>
      </c>
      <c r="AJ100" s="46">
        <v>0</v>
      </c>
    </row>
    <row r="101" spans="1:36" x14ac:dyDescent="0.3">
      <c r="A101" t="s">
        <v>277</v>
      </c>
      <c r="B101" s="46">
        <v>0</v>
      </c>
      <c r="C101" s="46">
        <v>0</v>
      </c>
      <c r="D101" s="46">
        <v>0</v>
      </c>
      <c r="E101" s="46">
        <v>0</v>
      </c>
      <c r="F101" s="46">
        <v>0</v>
      </c>
      <c r="G101" s="46">
        <v>0</v>
      </c>
      <c r="H101" s="46">
        <v>0</v>
      </c>
      <c r="I101" s="46">
        <v>0</v>
      </c>
      <c r="J101" s="46">
        <v>0</v>
      </c>
      <c r="K101" s="46">
        <v>0</v>
      </c>
      <c r="L101" s="46">
        <v>0</v>
      </c>
      <c r="M101" s="46">
        <v>0</v>
      </c>
      <c r="N101" s="46">
        <v>0</v>
      </c>
      <c r="O101" s="46">
        <v>0</v>
      </c>
      <c r="P101" s="46">
        <v>0</v>
      </c>
      <c r="Q101" s="46">
        <v>0</v>
      </c>
      <c r="R101" s="46">
        <v>0</v>
      </c>
      <c r="S101" s="46">
        <v>0</v>
      </c>
      <c r="T101" s="46">
        <v>0</v>
      </c>
      <c r="U101" s="46">
        <v>0</v>
      </c>
      <c r="V101" s="46">
        <v>0</v>
      </c>
      <c r="W101" s="46">
        <v>0</v>
      </c>
      <c r="X101" s="46">
        <v>0</v>
      </c>
      <c r="Y101" s="46">
        <v>0</v>
      </c>
      <c r="Z101" s="46">
        <v>0</v>
      </c>
      <c r="AA101" s="46">
        <v>0</v>
      </c>
      <c r="AB101" s="46">
        <v>0</v>
      </c>
      <c r="AC101" s="46">
        <v>0</v>
      </c>
      <c r="AD101" s="46">
        <v>0</v>
      </c>
      <c r="AE101" s="46">
        <v>0</v>
      </c>
      <c r="AF101" s="46">
        <v>0</v>
      </c>
      <c r="AG101" s="46">
        <v>0</v>
      </c>
      <c r="AH101" s="46">
        <v>0</v>
      </c>
      <c r="AI101" s="46">
        <v>0</v>
      </c>
      <c r="AJ101" s="46">
        <v>0</v>
      </c>
    </row>
    <row r="102" spans="1:36" x14ac:dyDescent="0.3">
      <c r="A102" t="s">
        <v>278</v>
      </c>
      <c r="B102" s="46">
        <v>0.19999999999999929</v>
      </c>
      <c r="C102" s="46">
        <v>0</v>
      </c>
      <c r="D102" s="46">
        <v>0</v>
      </c>
      <c r="E102" s="46">
        <v>0</v>
      </c>
      <c r="F102" s="46">
        <v>0</v>
      </c>
      <c r="G102" s="46">
        <v>0.10000000000000142</v>
      </c>
      <c r="H102" s="46">
        <v>0</v>
      </c>
      <c r="I102" s="46">
        <v>0.89999999999999858</v>
      </c>
      <c r="J102" s="46">
        <v>0.10000000000000142</v>
      </c>
      <c r="K102" s="46">
        <v>0.5</v>
      </c>
      <c r="L102" s="46">
        <v>0</v>
      </c>
      <c r="M102" s="46">
        <v>0</v>
      </c>
      <c r="N102" s="46">
        <v>0</v>
      </c>
      <c r="O102" s="46">
        <v>0</v>
      </c>
      <c r="P102" s="46">
        <v>0</v>
      </c>
      <c r="Q102" s="46">
        <v>0.10000000000000142</v>
      </c>
      <c r="R102" s="46">
        <v>0</v>
      </c>
      <c r="S102" s="46">
        <v>0</v>
      </c>
      <c r="T102" s="46">
        <v>0</v>
      </c>
      <c r="U102" s="46">
        <v>1</v>
      </c>
      <c r="V102" s="46">
        <v>0</v>
      </c>
      <c r="W102" s="46">
        <v>0</v>
      </c>
      <c r="X102" s="46">
        <v>0</v>
      </c>
      <c r="Y102" s="46">
        <v>0</v>
      </c>
      <c r="Z102" s="46">
        <v>0</v>
      </c>
      <c r="AA102" s="46">
        <v>0.69999999999999929</v>
      </c>
      <c r="AB102" s="46">
        <v>0</v>
      </c>
      <c r="AC102" s="46">
        <v>0</v>
      </c>
      <c r="AD102" s="46">
        <v>0.60000000000000142</v>
      </c>
      <c r="AE102" s="46">
        <v>0</v>
      </c>
      <c r="AF102" s="46">
        <v>0.10000000000000142</v>
      </c>
      <c r="AG102" s="46">
        <v>0</v>
      </c>
      <c r="AH102" s="46">
        <v>0</v>
      </c>
      <c r="AI102" s="46">
        <v>0.5</v>
      </c>
      <c r="AJ102" s="46">
        <v>4.8000000000000043</v>
      </c>
    </row>
    <row r="103" spans="1:36" x14ac:dyDescent="0.3">
      <c r="A103" t="s">
        <v>279</v>
      </c>
      <c r="B103" s="46">
        <v>0</v>
      </c>
      <c r="C103" s="46">
        <v>0</v>
      </c>
      <c r="D103" s="46">
        <v>0</v>
      </c>
      <c r="E103" s="46">
        <v>0</v>
      </c>
      <c r="F103" s="46">
        <v>0</v>
      </c>
      <c r="G103" s="46">
        <v>0</v>
      </c>
      <c r="H103" s="46">
        <v>0</v>
      </c>
      <c r="I103" s="46">
        <v>0</v>
      </c>
      <c r="J103" s="46">
        <v>0</v>
      </c>
      <c r="K103" s="46">
        <v>0</v>
      </c>
      <c r="L103" s="46">
        <v>0</v>
      </c>
      <c r="M103" s="46">
        <v>0</v>
      </c>
      <c r="N103" s="46">
        <v>0</v>
      </c>
      <c r="O103" s="46">
        <v>0</v>
      </c>
      <c r="P103" s="46">
        <v>0</v>
      </c>
      <c r="Q103" s="46">
        <v>0</v>
      </c>
      <c r="R103" s="46">
        <v>0</v>
      </c>
      <c r="S103" s="46">
        <v>0</v>
      </c>
      <c r="T103" s="46">
        <v>0</v>
      </c>
      <c r="U103" s="46">
        <v>0</v>
      </c>
      <c r="V103" s="46">
        <v>0</v>
      </c>
      <c r="W103" s="46">
        <v>0</v>
      </c>
      <c r="X103" s="46">
        <v>0</v>
      </c>
      <c r="Y103" s="46">
        <v>0</v>
      </c>
      <c r="Z103" s="46">
        <v>0</v>
      </c>
      <c r="AA103" s="46">
        <v>0</v>
      </c>
      <c r="AB103" s="46">
        <v>0</v>
      </c>
      <c r="AC103" s="46">
        <v>0</v>
      </c>
      <c r="AD103" s="46">
        <v>0</v>
      </c>
      <c r="AE103" s="46">
        <v>0</v>
      </c>
      <c r="AF103" s="46">
        <v>0</v>
      </c>
      <c r="AG103" s="46">
        <v>0</v>
      </c>
      <c r="AH103" s="46">
        <v>0</v>
      </c>
      <c r="AI103" s="46">
        <v>0</v>
      </c>
      <c r="AJ103" s="46">
        <v>0</v>
      </c>
    </row>
    <row r="104" spans="1:36" x14ac:dyDescent="0.3">
      <c r="A104" t="s">
        <v>280</v>
      </c>
      <c r="B104" s="46">
        <v>0</v>
      </c>
      <c r="C104" s="46">
        <v>0</v>
      </c>
      <c r="D104" s="46">
        <v>0</v>
      </c>
      <c r="E104" s="46">
        <v>0</v>
      </c>
      <c r="F104" s="46">
        <v>0</v>
      </c>
      <c r="G104" s="46">
        <v>0</v>
      </c>
      <c r="H104" s="46">
        <v>0</v>
      </c>
      <c r="I104" s="46">
        <v>0</v>
      </c>
      <c r="J104" s="46">
        <v>0</v>
      </c>
      <c r="K104" s="46">
        <v>0</v>
      </c>
      <c r="L104" s="46">
        <v>0</v>
      </c>
      <c r="M104" s="46">
        <v>0</v>
      </c>
      <c r="N104" s="46">
        <v>0</v>
      </c>
      <c r="O104" s="46">
        <v>0</v>
      </c>
      <c r="P104" s="46">
        <v>0</v>
      </c>
      <c r="Q104" s="46">
        <v>0</v>
      </c>
      <c r="R104" s="46">
        <v>0</v>
      </c>
      <c r="S104" s="46">
        <v>0</v>
      </c>
      <c r="T104" s="46">
        <v>0</v>
      </c>
      <c r="U104" s="46">
        <v>0</v>
      </c>
      <c r="V104" s="46">
        <v>0</v>
      </c>
      <c r="W104" s="46">
        <v>0</v>
      </c>
      <c r="X104" s="46">
        <v>0</v>
      </c>
      <c r="Y104" s="46">
        <v>0</v>
      </c>
      <c r="Z104" s="46">
        <v>0</v>
      </c>
      <c r="AA104" s="46">
        <v>0</v>
      </c>
      <c r="AB104" s="46">
        <v>0</v>
      </c>
      <c r="AC104" s="46">
        <v>0</v>
      </c>
      <c r="AD104" s="46">
        <v>0</v>
      </c>
      <c r="AE104" s="46">
        <v>0</v>
      </c>
      <c r="AF104" s="46">
        <v>0</v>
      </c>
      <c r="AG104" s="46">
        <v>0</v>
      </c>
      <c r="AH104" s="46">
        <v>0</v>
      </c>
      <c r="AI104" s="46">
        <v>0</v>
      </c>
      <c r="AJ104" s="46">
        <v>0</v>
      </c>
    </row>
    <row r="105" spans="1:36" x14ac:dyDescent="0.3">
      <c r="A105" t="s">
        <v>281</v>
      </c>
      <c r="B105" s="46">
        <v>0</v>
      </c>
      <c r="C105" s="46">
        <v>0</v>
      </c>
      <c r="D105" s="46">
        <v>0</v>
      </c>
      <c r="E105" s="46">
        <v>0</v>
      </c>
      <c r="F105" s="46">
        <v>0</v>
      </c>
      <c r="G105" s="46">
        <v>0</v>
      </c>
      <c r="H105" s="46">
        <v>0</v>
      </c>
      <c r="I105" s="46">
        <v>0</v>
      </c>
      <c r="J105" s="46">
        <v>0</v>
      </c>
      <c r="K105" s="46">
        <v>0</v>
      </c>
      <c r="L105" s="46">
        <v>0</v>
      </c>
      <c r="M105" s="46">
        <v>0</v>
      </c>
      <c r="N105" s="46">
        <v>0</v>
      </c>
      <c r="O105" s="46">
        <v>0</v>
      </c>
      <c r="P105" s="46">
        <v>0</v>
      </c>
      <c r="Q105" s="46">
        <v>0</v>
      </c>
      <c r="R105" s="46">
        <v>0</v>
      </c>
      <c r="S105" s="46">
        <v>0</v>
      </c>
      <c r="T105" s="46">
        <v>0</v>
      </c>
      <c r="U105" s="46">
        <v>0</v>
      </c>
      <c r="V105" s="46">
        <v>0</v>
      </c>
      <c r="W105" s="46">
        <v>0</v>
      </c>
      <c r="X105" s="46">
        <v>0</v>
      </c>
      <c r="Y105" s="46">
        <v>0</v>
      </c>
      <c r="Z105" s="46">
        <v>0</v>
      </c>
      <c r="AA105" s="46">
        <v>0</v>
      </c>
      <c r="AB105" s="46">
        <v>0</v>
      </c>
      <c r="AC105" s="46">
        <v>0</v>
      </c>
      <c r="AD105" s="46">
        <v>0</v>
      </c>
      <c r="AE105" s="46">
        <v>0</v>
      </c>
      <c r="AF105" s="46">
        <v>0</v>
      </c>
      <c r="AG105" s="46">
        <v>0</v>
      </c>
      <c r="AH105" s="46">
        <v>0</v>
      </c>
      <c r="AI105" s="46">
        <v>0</v>
      </c>
      <c r="AJ105" s="46">
        <v>0</v>
      </c>
    </row>
    <row r="106" spans="1:36" x14ac:dyDescent="0.3">
      <c r="A106" t="s">
        <v>282</v>
      </c>
      <c r="B106" s="46">
        <v>0</v>
      </c>
      <c r="C106" s="46">
        <v>0</v>
      </c>
      <c r="D106" s="46">
        <v>0</v>
      </c>
      <c r="E106" s="46">
        <v>0</v>
      </c>
      <c r="F106" s="46">
        <v>0</v>
      </c>
      <c r="G106" s="46">
        <v>0</v>
      </c>
      <c r="H106" s="46">
        <v>0</v>
      </c>
      <c r="I106" s="46">
        <v>0</v>
      </c>
      <c r="J106" s="46">
        <v>0</v>
      </c>
      <c r="K106" s="46">
        <v>0</v>
      </c>
      <c r="L106" s="46">
        <v>0</v>
      </c>
      <c r="M106" s="46">
        <v>0</v>
      </c>
      <c r="N106" s="46">
        <v>0</v>
      </c>
      <c r="O106" s="46">
        <v>0</v>
      </c>
      <c r="P106" s="46">
        <v>0</v>
      </c>
      <c r="Q106" s="46">
        <v>0</v>
      </c>
      <c r="R106" s="46">
        <v>0</v>
      </c>
      <c r="S106" s="46">
        <v>0</v>
      </c>
      <c r="T106" s="46">
        <v>0</v>
      </c>
      <c r="U106" s="46">
        <v>0</v>
      </c>
      <c r="V106" s="46">
        <v>0</v>
      </c>
      <c r="W106" s="46">
        <v>0</v>
      </c>
      <c r="X106" s="46">
        <v>0</v>
      </c>
      <c r="Y106" s="46">
        <v>0</v>
      </c>
      <c r="Z106" s="46">
        <v>0</v>
      </c>
      <c r="AA106" s="46">
        <v>0</v>
      </c>
      <c r="AB106" s="46">
        <v>0</v>
      </c>
      <c r="AC106" s="46">
        <v>0</v>
      </c>
      <c r="AD106" s="46">
        <v>0</v>
      </c>
      <c r="AE106" s="46">
        <v>0</v>
      </c>
      <c r="AF106" s="46">
        <v>0</v>
      </c>
      <c r="AG106" s="46">
        <v>0</v>
      </c>
      <c r="AH106" s="46">
        <v>0</v>
      </c>
      <c r="AI106" s="46">
        <v>0</v>
      </c>
      <c r="AJ106" s="46">
        <v>0</v>
      </c>
    </row>
    <row r="107" spans="1:36" x14ac:dyDescent="0.3">
      <c r="A107" t="s">
        <v>283</v>
      </c>
      <c r="B107" s="46">
        <v>0</v>
      </c>
      <c r="C107" s="46">
        <v>0</v>
      </c>
      <c r="D107" s="46">
        <v>0</v>
      </c>
      <c r="E107" s="46">
        <v>0</v>
      </c>
      <c r="F107" s="46">
        <v>0</v>
      </c>
      <c r="G107" s="46">
        <v>0</v>
      </c>
      <c r="H107" s="46">
        <v>0</v>
      </c>
      <c r="I107" s="46">
        <v>0</v>
      </c>
      <c r="J107" s="46">
        <v>0</v>
      </c>
      <c r="K107" s="46">
        <v>0</v>
      </c>
      <c r="L107" s="46">
        <v>0</v>
      </c>
      <c r="M107" s="46">
        <v>0</v>
      </c>
      <c r="N107" s="46">
        <v>0</v>
      </c>
      <c r="O107" s="46">
        <v>0</v>
      </c>
      <c r="P107" s="46">
        <v>0</v>
      </c>
      <c r="Q107" s="46">
        <v>0</v>
      </c>
      <c r="R107" s="46">
        <v>0</v>
      </c>
      <c r="S107" s="46">
        <v>0</v>
      </c>
      <c r="T107" s="46">
        <v>0</v>
      </c>
      <c r="U107" s="46">
        <v>0</v>
      </c>
      <c r="V107" s="46">
        <v>0</v>
      </c>
      <c r="W107" s="46">
        <v>0</v>
      </c>
      <c r="X107" s="46">
        <v>0</v>
      </c>
      <c r="Y107" s="46">
        <v>0</v>
      </c>
      <c r="Z107" s="46">
        <v>0</v>
      </c>
      <c r="AA107" s="46">
        <v>0</v>
      </c>
      <c r="AB107" s="46">
        <v>0</v>
      </c>
      <c r="AC107" s="46">
        <v>0</v>
      </c>
      <c r="AD107" s="46">
        <v>0</v>
      </c>
      <c r="AE107" s="46">
        <v>0</v>
      </c>
      <c r="AF107" s="46">
        <v>0</v>
      </c>
      <c r="AG107" s="46">
        <v>0</v>
      </c>
      <c r="AH107" s="46">
        <v>0</v>
      </c>
      <c r="AI107" s="46">
        <v>0</v>
      </c>
      <c r="AJ107" s="46">
        <v>0</v>
      </c>
    </row>
    <row r="108" spans="1:36" x14ac:dyDescent="0.3">
      <c r="A108" t="s">
        <v>284</v>
      </c>
      <c r="B108" s="46">
        <v>0</v>
      </c>
      <c r="C108" s="46">
        <v>0</v>
      </c>
      <c r="D108" s="46">
        <v>0</v>
      </c>
      <c r="E108" s="46">
        <v>0</v>
      </c>
      <c r="F108" s="46">
        <v>0</v>
      </c>
      <c r="G108" s="46">
        <v>0</v>
      </c>
      <c r="H108" s="46">
        <v>0</v>
      </c>
      <c r="I108" s="46">
        <v>0</v>
      </c>
      <c r="J108" s="46">
        <v>0</v>
      </c>
      <c r="K108" s="46">
        <v>0</v>
      </c>
      <c r="L108" s="46">
        <v>0</v>
      </c>
      <c r="M108" s="46">
        <v>0</v>
      </c>
      <c r="N108" s="46">
        <v>0</v>
      </c>
      <c r="O108" s="46">
        <v>0</v>
      </c>
      <c r="P108" s="46">
        <v>0</v>
      </c>
      <c r="Q108" s="46">
        <v>0</v>
      </c>
      <c r="R108" s="46">
        <v>0</v>
      </c>
      <c r="S108" s="46">
        <v>0</v>
      </c>
      <c r="T108" s="46">
        <v>0</v>
      </c>
      <c r="U108" s="46">
        <v>0</v>
      </c>
      <c r="V108" s="46">
        <v>0</v>
      </c>
      <c r="W108" s="46">
        <v>0</v>
      </c>
      <c r="X108" s="46">
        <v>0</v>
      </c>
      <c r="Y108" s="46">
        <v>0</v>
      </c>
      <c r="Z108" s="46">
        <v>0</v>
      </c>
      <c r="AA108" s="46">
        <v>0</v>
      </c>
      <c r="AB108" s="46">
        <v>0</v>
      </c>
      <c r="AC108" s="46">
        <v>0</v>
      </c>
      <c r="AD108" s="46">
        <v>0</v>
      </c>
      <c r="AE108" s="46">
        <v>0</v>
      </c>
      <c r="AF108" s="46">
        <v>0</v>
      </c>
      <c r="AG108" s="46">
        <v>0</v>
      </c>
      <c r="AH108" s="46">
        <v>0</v>
      </c>
      <c r="AI108" s="46">
        <v>0</v>
      </c>
      <c r="AJ108" s="46">
        <v>0</v>
      </c>
    </row>
    <row r="109" spans="1:36" x14ac:dyDescent="0.3">
      <c r="A109" t="s">
        <v>285</v>
      </c>
      <c r="B109" s="46">
        <v>0.39999999999999858</v>
      </c>
      <c r="C109" s="46">
        <v>0</v>
      </c>
      <c r="D109" s="46">
        <v>0</v>
      </c>
      <c r="E109" s="46">
        <v>0</v>
      </c>
      <c r="F109" s="46">
        <v>0</v>
      </c>
      <c r="G109" s="46">
        <v>0</v>
      </c>
      <c r="H109" s="46">
        <v>0</v>
      </c>
      <c r="I109" s="46">
        <v>0.30000000000000071</v>
      </c>
      <c r="J109" s="46">
        <v>0.19999999999999929</v>
      </c>
      <c r="K109" s="46">
        <v>0</v>
      </c>
      <c r="L109" s="46">
        <v>0</v>
      </c>
      <c r="M109" s="46">
        <v>0</v>
      </c>
      <c r="N109" s="46">
        <v>0</v>
      </c>
      <c r="O109" s="46">
        <v>0</v>
      </c>
      <c r="P109" s="46">
        <v>0</v>
      </c>
      <c r="Q109" s="46">
        <v>0</v>
      </c>
      <c r="R109" s="46">
        <v>0</v>
      </c>
      <c r="S109" s="46">
        <v>0</v>
      </c>
      <c r="T109" s="46">
        <v>0</v>
      </c>
      <c r="U109" s="46">
        <v>0</v>
      </c>
      <c r="V109" s="46">
        <v>0</v>
      </c>
      <c r="W109" s="46">
        <v>0</v>
      </c>
      <c r="X109" s="46">
        <v>0</v>
      </c>
      <c r="Y109" s="46">
        <v>0</v>
      </c>
      <c r="Z109" s="46">
        <v>0</v>
      </c>
      <c r="AA109" s="46">
        <v>0</v>
      </c>
      <c r="AB109" s="46">
        <v>0</v>
      </c>
      <c r="AC109" s="46">
        <v>0</v>
      </c>
      <c r="AD109" s="46">
        <v>0</v>
      </c>
      <c r="AE109" s="46">
        <v>0</v>
      </c>
      <c r="AF109" s="46">
        <v>0</v>
      </c>
      <c r="AG109" s="46">
        <v>0</v>
      </c>
      <c r="AH109" s="46">
        <v>0</v>
      </c>
      <c r="AI109" s="46">
        <v>0</v>
      </c>
      <c r="AJ109" s="46">
        <v>0.89999999999999858</v>
      </c>
    </row>
    <row r="110" spans="1:36" x14ac:dyDescent="0.3">
      <c r="A110" t="s">
        <v>286</v>
      </c>
      <c r="B110" s="46">
        <v>0</v>
      </c>
      <c r="C110" s="46">
        <v>0</v>
      </c>
      <c r="D110" s="46">
        <v>0</v>
      </c>
      <c r="E110" s="46">
        <v>0</v>
      </c>
      <c r="F110" s="46">
        <v>0</v>
      </c>
      <c r="G110" s="46">
        <v>0</v>
      </c>
      <c r="H110" s="46">
        <v>0</v>
      </c>
      <c r="I110" s="46">
        <v>0</v>
      </c>
      <c r="J110" s="46">
        <v>0</v>
      </c>
      <c r="K110" s="46">
        <v>0</v>
      </c>
      <c r="L110" s="46">
        <v>0</v>
      </c>
      <c r="M110" s="46">
        <v>0</v>
      </c>
      <c r="N110" s="46">
        <v>0</v>
      </c>
      <c r="O110" s="46">
        <v>0</v>
      </c>
      <c r="P110" s="46">
        <v>0</v>
      </c>
      <c r="Q110" s="46">
        <v>0</v>
      </c>
      <c r="R110" s="46">
        <v>0</v>
      </c>
      <c r="S110" s="46">
        <v>0</v>
      </c>
      <c r="T110" s="46">
        <v>0</v>
      </c>
      <c r="U110" s="46">
        <v>0</v>
      </c>
      <c r="V110" s="46">
        <v>0</v>
      </c>
      <c r="W110" s="46">
        <v>0</v>
      </c>
      <c r="X110" s="46">
        <v>0</v>
      </c>
      <c r="Y110" s="46">
        <v>0</v>
      </c>
      <c r="Z110" s="46">
        <v>0</v>
      </c>
      <c r="AA110" s="46">
        <v>0</v>
      </c>
      <c r="AB110" s="46">
        <v>0</v>
      </c>
      <c r="AC110" s="46">
        <v>0</v>
      </c>
      <c r="AD110" s="46">
        <v>0</v>
      </c>
      <c r="AE110" s="46">
        <v>0</v>
      </c>
      <c r="AF110" s="46">
        <v>0</v>
      </c>
      <c r="AG110" s="46">
        <v>0</v>
      </c>
      <c r="AH110" s="46">
        <v>0</v>
      </c>
      <c r="AI110" s="46">
        <v>0</v>
      </c>
      <c r="AJ110" s="46">
        <v>0</v>
      </c>
    </row>
    <row r="111" spans="1:36" x14ac:dyDescent="0.3">
      <c r="A111" t="s">
        <v>287</v>
      </c>
      <c r="B111" s="46">
        <v>0</v>
      </c>
      <c r="C111" s="46">
        <v>0</v>
      </c>
      <c r="D111" s="46">
        <v>0</v>
      </c>
      <c r="E111" s="46">
        <v>0</v>
      </c>
      <c r="F111" s="46">
        <v>0</v>
      </c>
      <c r="G111" s="46">
        <v>0</v>
      </c>
      <c r="H111" s="46">
        <v>0</v>
      </c>
      <c r="I111" s="46">
        <v>0</v>
      </c>
      <c r="J111" s="46">
        <v>0</v>
      </c>
      <c r="K111" s="46">
        <v>0</v>
      </c>
      <c r="L111" s="46">
        <v>0</v>
      </c>
      <c r="M111" s="46">
        <v>0</v>
      </c>
      <c r="N111" s="46">
        <v>0</v>
      </c>
      <c r="O111" s="46">
        <v>0</v>
      </c>
      <c r="P111" s="46">
        <v>0</v>
      </c>
      <c r="Q111" s="46">
        <v>0</v>
      </c>
      <c r="R111" s="46">
        <v>0</v>
      </c>
      <c r="S111" s="46">
        <v>0</v>
      </c>
      <c r="T111" s="46">
        <v>0</v>
      </c>
      <c r="U111" s="46">
        <v>0</v>
      </c>
      <c r="V111" s="46">
        <v>0</v>
      </c>
      <c r="W111" s="46">
        <v>0</v>
      </c>
      <c r="X111" s="46">
        <v>0</v>
      </c>
      <c r="Y111" s="46">
        <v>0</v>
      </c>
      <c r="Z111" s="46">
        <v>0</v>
      </c>
      <c r="AA111" s="46">
        <v>0</v>
      </c>
      <c r="AB111" s="46">
        <v>0</v>
      </c>
      <c r="AC111" s="46">
        <v>0</v>
      </c>
      <c r="AD111" s="46">
        <v>0</v>
      </c>
      <c r="AE111" s="46">
        <v>0</v>
      </c>
      <c r="AF111" s="46">
        <v>0</v>
      </c>
      <c r="AG111" s="46">
        <v>0</v>
      </c>
      <c r="AH111" s="46">
        <v>0</v>
      </c>
      <c r="AI111" s="46">
        <v>0</v>
      </c>
      <c r="AJ111" s="46">
        <v>0</v>
      </c>
    </row>
    <row r="112" spans="1:36" x14ac:dyDescent="0.3">
      <c r="A112" t="s">
        <v>288</v>
      </c>
      <c r="B112" s="46">
        <v>0</v>
      </c>
      <c r="C112" s="46">
        <v>0</v>
      </c>
      <c r="D112" s="46">
        <v>0</v>
      </c>
      <c r="E112" s="46">
        <v>0</v>
      </c>
      <c r="F112" s="46">
        <v>0</v>
      </c>
      <c r="G112" s="46">
        <v>0</v>
      </c>
      <c r="H112" s="46">
        <v>0</v>
      </c>
      <c r="I112" s="46">
        <v>0</v>
      </c>
      <c r="J112" s="46">
        <v>0</v>
      </c>
      <c r="K112" s="46">
        <v>0</v>
      </c>
      <c r="L112" s="46">
        <v>0</v>
      </c>
      <c r="M112" s="46">
        <v>0</v>
      </c>
      <c r="N112" s="46">
        <v>0</v>
      </c>
      <c r="O112" s="46">
        <v>0</v>
      </c>
      <c r="P112" s="46">
        <v>0</v>
      </c>
      <c r="Q112" s="46">
        <v>0</v>
      </c>
      <c r="R112" s="46">
        <v>0</v>
      </c>
      <c r="S112" s="46">
        <v>0</v>
      </c>
      <c r="T112" s="46">
        <v>0</v>
      </c>
      <c r="U112" s="46">
        <v>0</v>
      </c>
      <c r="V112" s="46">
        <v>0</v>
      </c>
      <c r="W112" s="46">
        <v>0</v>
      </c>
      <c r="X112" s="46">
        <v>0</v>
      </c>
      <c r="Y112" s="46">
        <v>0</v>
      </c>
      <c r="Z112" s="46">
        <v>0</v>
      </c>
      <c r="AA112" s="46">
        <v>0</v>
      </c>
      <c r="AB112" s="46">
        <v>0</v>
      </c>
      <c r="AC112" s="46">
        <v>0</v>
      </c>
      <c r="AD112" s="46">
        <v>0</v>
      </c>
      <c r="AE112" s="46">
        <v>0</v>
      </c>
      <c r="AF112" s="46">
        <v>0</v>
      </c>
      <c r="AG112" s="46">
        <v>0</v>
      </c>
      <c r="AH112" s="46">
        <v>0</v>
      </c>
      <c r="AI112" s="46">
        <v>0</v>
      </c>
      <c r="AJ112" s="46">
        <v>0</v>
      </c>
    </row>
    <row r="113" spans="1:36" x14ac:dyDescent="0.3">
      <c r="A113" t="s">
        <v>289</v>
      </c>
      <c r="B113" s="46">
        <v>0</v>
      </c>
      <c r="C113" s="46">
        <v>0</v>
      </c>
      <c r="D113" s="46">
        <v>0</v>
      </c>
      <c r="E113" s="46">
        <v>0</v>
      </c>
      <c r="F113" s="46">
        <v>0</v>
      </c>
      <c r="G113" s="46">
        <v>0</v>
      </c>
      <c r="H113" s="46">
        <v>0</v>
      </c>
      <c r="I113" s="46">
        <v>0</v>
      </c>
      <c r="J113" s="46">
        <v>0</v>
      </c>
      <c r="K113" s="46">
        <v>0</v>
      </c>
      <c r="L113" s="46">
        <v>0</v>
      </c>
      <c r="M113" s="46">
        <v>0</v>
      </c>
      <c r="N113" s="46">
        <v>0</v>
      </c>
      <c r="O113" s="46">
        <v>0</v>
      </c>
      <c r="P113" s="46">
        <v>0</v>
      </c>
      <c r="Q113" s="46">
        <v>0</v>
      </c>
      <c r="R113" s="46">
        <v>0</v>
      </c>
      <c r="S113" s="46">
        <v>0</v>
      </c>
      <c r="T113" s="46">
        <v>0</v>
      </c>
      <c r="U113" s="46">
        <v>0</v>
      </c>
      <c r="V113" s="46">
        <v>0</v>
      </c>
      <c r="W113" s="46">
        <v>0</v>
      </c>
      <c r="X113" s="46">
        <v>0</v>
      </c>
      <c r="Y113" s="46">
        <v>0</v>
      </c>
      <c r="Z113" s="46">
        <v>0</v>
      </c>
      <c r="AA113" s="46">
        <v>0</v>
      </c>
      <c r="AB113" s="46">
        <v>0</v>
      </c>
      <c r="AC113" s="46">
        <v>0</v>
      </c>
      <c r="AD113" s="46">
        <v>0</v>
      </c>
      <c r="AE113" s="46">
        <v>0</v>
      </c>
      <c r="AF113" s="46">
        <v>0</v>
      </c>
      <c r="AG113" s="46">
        <v>0</v>
      </c>
      <c r="AH113" s="46">
        <v>0</v>
      </c>
      <c r="AI113" s="46">
        <v>0</v>
      </c>
      <c r="AJ113" s="46">
        <v>0</v>
      </c>
    </row>
    <row r="114" spans="1:36" x14ac:dyDescent="0.3">
      <c r="A114" t="s">
        <v>290</v>
      </c>
      <c r="B114" s="46">
        <v>0</v>
      </c>
      <c r="C114" s="46">
        <v>0</v>
      </c>
      <c r="D114" s="46">
        <v>0</v>
      </c>
      <c r="E114" s="46">
        <v>0</v>
      </c>
      <c r="F114" s="46">
        <v>0</v>
      </c>
      <c r="G114" s="46">
        <v>0</v>
      </c>
      <c r="H114" s="46">
        <v>0</v>
      </c>
      <c r="I114" s="46">
        <v>0</v>
      </c>
      <c r="J114" s="46">
        <v>0</v>
      </c>
      <c r="K114" s="46">
        <v>0</v>
      </c>
      <c r="L114" s="46">
        <v>0</v>
      </c>
      <c r="M114" s="46">
        <v>0</v>
      </c>
      <c r="N114" s="46">
        <v>0</v>
      </c>
      <c r="O114" s="46">
        <v>0</v>
      </c>
      <c r="P114" s="46">
        <v>0</v>
      </c>
      <c r="Q114" s="46">
        <v>0</v>
      </c>
      <c r="R114" s="46">
        <v>0</v>
      </c>
      <c r="S114" s="46">
        <v>0</v>
      </c>
      <c r="T114" s="46">
        <v>0</v>
      </c>
      <c r="U114" s="46">
        <v>0</v>
      </c>
      <c r="V114" s="46">
        <v>0</v>
      </c>
      <c r="W114" s="46">
        <v>0</v>
      </c>
      <c r="X114" s="46">
        <v>0</v>
      </c>
      <c r="Y114" s="46">
        <v>0</v>
      </c>
      <c r="Z114" s="46">
        <v>0</v>
      </c>
      <c r="AA114" s="46">
        <v>0</v>
      </c>
      <c r="AB114" s="46">
        <v>0</v>
      </c>
      <c r="AC114" s="46">
        <v>0</v>
      </c>
      <c r="AD114" s="46">
        <v>0</v>
      </c>
      <c r="AE114" s="46">
        <v>0</v>
      </c>
      <c r="AF114" s="46">
        <v>0</v>
      </c>
      <c r="AG114" s="46">
        <v>0</v>
      </c>
      <c r="AH114" s="46">
        <v>0</v>
      </c>
      <c r="AI114" s="46">
        <v>0</v>
      </c>
      <c r="AJ114" s="46">
        <v>0</v>
      </c>
    </row>
    <row r="115" spans="1:36" x14ac:dyDescent="0.3">
      <c r="A115" t="s">
        <v>291</v>
      </c>
      <c r="B115" s="46">
        <v>0</v>
      </c>
      <c r="C115" s="46">
        <v>0</v>
      </c>
      <c r="D115" s="46">
        <v>0</v>
      </c>
      <c r="E115" s="46">
        <v>0</v>
      </c>
      <c r="F115" s="46">
        <v>0</v>
      </c>
      <c r="G115" s="46">
        <v>0</v>
      </c>
      <c r="H115" s="46">
        <v>0</v>
      </c>
      <c r="I115" s="46">
        <v>0</v>
      </c>
      <c r="J115" s="46">
        <v>0</v>
      </c>
      <c r="K115" s="46">
        <v>0</v>
      </c>
      <c r="L115" s="46">
        <v>0</v>
      </c>
      <c r="M115" s="46">
        <v>0</v>
      </c>
      <c r="N115" s="46">
        <v>0</v>
      </c>
      <c r="O115" s="46">
        <v>0</v>
      </c>
      <c r="P115" s="46">
        <v>0</v>
      </c>
      <c r="Q115" s="46">
        <v>0</v>
      </c>
      <c r="R115" s="46">
        <v>0</v>
      </c>
      <c r="S115" s="46">
        <v>0</v>
      </c>
      <c r="T115" s="46">
        <v>0</v>
      </c>
      <c r="U115" s="46">
        <v>0</v>
      </c>
      <c r="V115" s="46">
        <v>0</v>
      </c>
      <c r="W115" s="46">
        <v>0</v>
      </c>
      <c r="X115" s="46">
        <v>0</v>
      </c>
      <c r="Y115" s="46">
        <v>0</v>
      </c>
      <c r="Z115" s="46">
        <v>0</v>
      </c>
      <c r="AA115" s="46">
        <v>0</v>
      </c>
      <c r="AB115" s="46">
        <v>0</v>
      </c>
      <c r="AC115" s="46">
        <v>0</v>
      </c>
      <c r="AD115" s="46">
        <v>0</v>
      </c>
      <c r="AE115" s="46">
        <v>0</v>
      </c>
      <c r="AF115" s="46">
        <v>0</v>
      </c>
      <c r="AG115" s="46">
        <v>0</v>
      </c>
      <c r="AH115" s="46">
        <v>0</v>
      </c>
      <c r="AI115" s="46">
        <v>0</v>
      </c>
      <c r="AJ115" s="46">
        <v>0</v>
      </c>
    </row>
    <row r="116" spans="1:36" x14ac:dyDescent="0.3">
      <c r="A116" t="s">
        <v>292</v>
      </c>
      <c r="B116" s="46">
        <v>0</v>
      </c>
      <c r="C116" s="46">
        <v>0</v>
      </c>
      <c r="D116" s="46">
        <v>0</v>
      </c>
      <c r="E116" s="46">
        <v>0</v>
      </c>
      <c r="F116" s="46">
        <v>0</v>
      </c>
      <c r="G116" s="46">
        <v>0</v>
      </c>
      <c r="H116" s="46">
        <v>0</v>
      </c>
      <c r="I116" s="46">
        <v>0</v>
      </c>
      <c r="J116" s="46">
        <v>0</v>
      </c>
      <c r="K116" s="46">
        <v>0</v>
      </c>
      <c r="L116" s="46">
        <v>0</v>
      </c>
      <c r="M116" s="46">
        <v>0</v>
      </c>
      <c r="N116" s="46">
        <v>0</v>
      </c>
      <c r="O116" s="46">
        <v>0</v>
      </c>
      <c r="P116" s="46">
        <v>0</v>
      </c>
      <c r="Q116" s="46">
        <v>0</v>
      </c>
      <c r="R116" s="46">
        <v>0</v>
      </c>
      <c r="S116" s="46">
        <v>0</v>
      </c>
      <c r="T116" s="46">
        <v>0</v>
      </c>
      <c r="U116" s="46">
        <v>0</v>
      </c>
      <c r="V116" s="46">
        <v>0</v>
      </c>
      <c r="W116" s="46">
        <v>0</v>
      </c>
      <c r="X116" s="46">
        <v>0</v>
      </c>
      <c r="Y116" s="46">
        <v>0</v>
      </c>
      <c r="Z116" s="46">
        <v>0</v>
      </c>
      <c r="AA116" s="46">
        <v>0</v>
      </c>
      <c r="AB116" s="46">
        <v>0</v>
      </c>
      <c r="AC116" s="46">
        <v>0</v>
      </c>
      <c r="AD116" s="46">
        <v>0</v>
      </c>
      <c r="AE116" s="46">
        <v>0</v>
      </c>
      <c r="AF116" s="46">
        <v>0</v>
      </c>
      <c r="AG116" s="46">
        <v>0</v>
      </c>
      <c r="AH116" s="46">
        <v>0</v>
      </c>
      <c r="AI116" s="46">
        <v>0</v>
      </c>
      <c r="AJ116" s="46">
        <v>0</v>
      </c>
    </row>
    <row r="117" spans="1:36" x14ac:dyDescent="0.3">
      <c r="A117" t="s">
        <v>293</v>
      </c>
      <c r="B117" s="46">
        <v>0</v>
      </c>
      <c r="C117" s="46">
        <v>0</v>
      </c>
      <c r="D117" s="46">
        <v>0</v>
      </c>
      <c r="E117" s="46">
        <v>0</v>
      </c>
      <c r="F117" s="46">
        <v>0</v>
      </c>
      <c r="G117" s="46">
        <v>0</v>
      </c>
      <c r="H117" s="46">
        <v>0</v>
      </c>
      <c r="I117" s="46">
        <v>0</v>
      </c>
      <c r="J117" s="46">
        <v>0</v>
      </c>
      <c r="K117" s="46">
        <v>0</v>
      </c>
      <c r="L117" s="46">
        <v>0</v>
      </c>
      <c r="M117" s="46">
        <v>0</v>
      </c>
      <c r="N117" s="46">
        <v>0</v>
      </c>
      <c r="O117" s="46">
        <v>0</v>
      </c>
      <c r="P117" s="46">
        <v>0</v>
      </c>
      <c r="Q117" s="46">
        <v>0</v>
      </c>
      <c r="R117" s="46">
        <v>0</v>
      </c>
      <c r="S117" s="46">
        <v>0</v>
      </c>
      <c r="T117" s="46">
        <v>0</v>
      </c>
      <c r="U117" s="46">
        <v>0</v>
      </c>
      <c r="V117" s="46">
        <v>0</v>
      </c>
      <c r="W117" s="46">
        <v>0</v>
      </c>
      <c r="X117" s="46">
        <v>0</v>
      </c>
      <c r="Y117" s="46">
        <v>0</v>
      </c>
      <c r="Z117" s="46">
        <v>0</v>
      </c>
      <c r="AA117" s="46">
        <v>0</v>
      </c>
      <c r="AB117" s="46">
        <v>0</v>
      </c>
      <c r="AC117" s="46">
        <v>0</v>
      </c>
      <c r="AD117" s="46">
        <v>0</v>
      </c>
      <c r="AE117" s="46">
        <v>0</v>
      </c>
      <c r="AF117" s="46">
        <v>0</v>
      </c>
      <c r="AG117" s="46">
        <v>0</v>
      </c>
      <c r="AH117" s="46">
        <v>0</v>
      </c>
      <c r="AI117" s="46">
        <v>0</v>
      </c>
      <c r="AJ117" s="46">
        <v>0</v>
      </c>
    </row>
    <row r="118" spans="1:36" x14ac:dyDescent="0.3">
      <c r="A118" t="s">
        <v>294</v>
      </c>
      <c r="B118" s="46">
        <v>0</v>
      </c>
      <c r="C118" s="46">
        <v>0</v>
      </c>
      <c r="D118" s="46">
        <v>0</v>
      </c>
      <c r="E118" s="46">
        <v>0</v>
      </c>
      <c r="F118" s="46">
        <v>0</v>
      </c>
      <c r="G118" s="46">
        <v>0</v>
      </c>
      <c r="H118" s="46">
        <v>0</v>
      </c>
      <c r="I118" s="46">
        <v>0</v>
      </c>
      <c r="J118" s="46">
        <v>0</v>
      </c>
      <c r="K118" s="46">
        <v>0</v>
      </c>
      <c r="L118" s="46">
        <v>0</v>
      </c>
      <c r="M118" s="46">
        <v>0</v>
      </c>
      <c r="N118" s="46">
        <v>0</v>
      </c>
      <c r="O118" s="46">
        <v>0</v>
      </c>
      <c r="P118" s="46">
        <v>0</v>
      </c>
      <c r="Q118" s="46">
        <v>0</v>
      </c>
      <c r="R118" s="46">
        <v>0</v>
      </c>
      <c r="S118" s="46">
        <v>0</v>
      </c>
      <c r="T118" s="46">
        <v>0</v>
      </c>
      <c r="U118" s="46">
        <v>0</v>
      </c>
      <c r="V118" s="46">
        <v>0</v>
      </c>
      <c r="W118" s="46">
        <v>0</v>
      </c>
      <c r="X118" s="46">
        <v>0</v>
      </c>
      <c r="Y118" s="46">
        <v>0</v>
      </c>
      <c r="Z118" s="46">
        <v>0</v>
      </c>
      <c r="AA118" s="46">
        <v>0</v>
      </c>
      <c r="AB118" s="46">
        <v>0</v>
      </c>
      <c r="AC118" s="46">
        <v>0</v>
      </c>
      <c r="AD118" s="46">
        <v>0</v>
      </c>
      <c r="AE118" s="46">
        <v>0</v>
      </c>
      <c r="AF118" s="46">
        <v>0</v>
      </c>
      <c r="AG118" s="46">
        <v>0</v>
      </c>
      <c r="AH118" s="46">
        <v>0</v>
      </c>
      <c r="AI118" s="46">
        <v>0</v>
      </c>
      <c r="AJ118" s="46">
        <v>0</v>
      </c>
    </row>
    <row r="119" spans="1:36" x14ac:dyDescent="0.3">
      <c r="A119" t="s">
        <v>295</v>
      </c>
      <c r="B119" s="46">
        <v>0</v>
      </c>
      <c r="C119" s="46">
        <v>0</v>
      </c>
      <c r="D119" s="46">
        <v>0</v>
      </c>
      <c r="E119" s="46">
        <v>0</v>
      </c>
      <c r="F119" s="46">
        <v>0</v>
      </c>
      <c r="G119" s="46">
        <v>0</v>
      </c>
      <c r="H119" s="46">
        <v>0</v>
      </c>
      <c r="I119" s="46">
        <v>0</v>
      </c>
      <c r="J119" s="46">
        <v>0</v>
      </c>
      <c r="K119" s="46">
        <v>0</v>
      </c>
      <c r="L119" s="46">
        <v>0</v>
      </c>
      <c r="M119" s="46">
        <v>0</v>
      </c>
      <c r="N119" s="46">
        <v>0</v>
      </c>
      <c r="O119" s="46">
        <v>0</v>
      </c>
      <c r="P119" s="46">
        <v>0</v>
      </c>
      <c r="Q119" s="46">
        <v>0</v>
      </c>
      <c r="R119" s="46">
        <v>0</v>
      </c>
      <c r="S119" s="46">
        <v>0</v>
      </c>
      <c r="T119" s="46">
        <v>0</v>
      </c>
      <c r="U119" s="46">
        <v>0</v>
      </c>
      <c r="V119" s="46">
        <v>0</v>
      </c>
      <c r="W119" s="46">
        <v>0</v>
      </c>
      <c r="X119" s="46">
        <v>0</v>
      </c>
      <c r="Y119" s="46">
        <v>0</v>
      </c>
      <c r="Z119" s="46">
        <v>0</v>
      </c>
      <c r="AA119" s="46">
        <v>0</v>
      </c>
      <c r="AB119" s="46">
        <v>0</v>
      </c>
      <c r="AC119" s="46">
        <v>0</v>
      </c>
      <c r="AD119" s="46">
        <v>0</v>
      </c>
      <c r="AE119" s="46">
        <v>0</v>
      </c>
      <c r="AF119" s="46">
        <v>0</v>
      </c>
      <c r="AG119" s="46">
        <v>0</v>
      </c>
      <c r="AH119" s="46">
        <v>0</v>
      </c>
      <c r="AI119" s="46">
        <v>0</v>
      </c>
      <c r="AJ119" s="46">
        <v>0</v>
      </c>
    </row>
    <row r="120" spans="1:36" x14ac:dyDescent="0.3">
      <c r="A120" t="s">
        <v>296</v>
      </c>
      <c r="B120" s="46">
        <v>0</v>
      </c>
      <c r="C120" s="46">
        <v>0</v>
      </c>
      <c r="D120" s="46">
        <v>0</v>
      </c>
      <c r="E120" s="46">
        <v>0</v>
      </c>
      <c r="F120" s="46">
        <v>0</v>
      </c>
      <c r="G120" s="46">
        <v>0</v>
      </c>
      <c r="H120" s="46">
        <v>0</v>
      </c>
      <c r="I120" s="46">
        <v>0</v>
      </c>
      <c r="J120" s="46">
        <v>0</v>
      </c>
      <c r="K120" s="46">
        <v>0</v>
      </c>
      <c r="L120" s="46">
        <v>0</v>
      </c>
      <c r="M120" s="46">
        <v>0</v>
      </c>
      <c r="N120" s="46">
        <v>0</v>
      </c>
      <c r="O120" s="46">
        <v>0</v>
      </c>
      <c r="P120" s="46">
        <v>0</v>
      </c>
      <c r="Q120" s="46">
        <v>0</v>
      </c>
      <c r="R120" s="46">
        <v>0</v>
      </c>
      <c r="S120" s="46">
        <v>0</v>
      </c>
      <c r="T120" s="46">
        <v>0</v>
      </c>
      <c r="U120" s="46">
        <v>0</v>
      </c>
      <c r="V120" s="46">
        <v>0</v>
      </c>
      <c r="W120" s="46">
        <v>0</v>
      </c>
      <c r="X120" s="46">
        <v>0</v>
      </c>
      <c r="Y120" s="46">
        <v>0</v>
      </c>
      <c r="Z120" s="46">
        <v>0</v>
      </c>
      <c r="AA120" s="46">
        <v>0</v>
      </c>
      <c r="AB120" s="46">
        <v>0</v>
      </c>
      <c r="AC120" s="46">
        <v>0</v>
      </c>
      <c r="AD120" s="46">
        <v>0</v>
      </c>
      <c r="AE120" s="46">
        <v>0</v>
      </c>
      <c r="AF120" s="46">
        <v>0</v>
      </c>
      <c r="AG120" s="46">
        <v>0</v>
      </c>
      <c r="AH120" s="46">
        <v>0</v>
      </c>
      <c r="AI120" s="46">
        <v>0</v>
      </c>
      <c r="AJ120" s="46">
        <v>0</v>
      </c>
    </row>
    <row r="121" spans="1:36" x14ac:dyDescent="0.3">
      <c r="A121" t="s">
        <v>297</v>
      </c>
      <c r="B121" s="46">
        <v>0</v>
      </c>
      <c r="C121" s="46">
        <v>0</v>
      </c>
      <c r="D121" s="46">
        <v>0</v>
      </c>
      <c r="E121" s="46">
        <v>0</v>
      </c>
      <c r="F121" s="46">
        <v>0</v>
      </c>
      <c r="G121" s="46">
        <v>0</v>
      </c>
      <c r="H121" s="46">
        <v>0</v>
      </c>
      <c r="I121" s="46">
        <v>0</v>
      </c>
      <c r="J121" s="46">
        <v>0</v>
      </c>
      <c r="K121" s="46">
        <v>0</v>
      </c>
      <c r="L121" s="46">
        <v>0</v>
      </c>
      <c r="M121" s="46">
        <v>0</v>
      </c>
      <c r="N121" s="46">
        <v>0</v>
      </c>
      <c r="O121" s="46">
        <v>0</v>
      </c>
      <c r="P121" s="46">
        <v>0</v>
      </c>
      <c r="Q121" s="46">
        <v>0</v>
      </c>
      <c r="R121" s="46">
        <v>0</v>
      </c>
      <c r="S121" s="46">
        <v>0</v>
      </c>
      <c r="T121" s="46">
        <v>0</v>
      </c>
      <c r="U121" s="46">
        <v>0</v>
      </c>
      <c r="V121" s="46">
        <v>0</v>
      </c>
      <c r="W121" s="46">
        <v>0</v>
      </c>
      <c r="X121" s="46">
        <v>0</v>
      </c>
      <c r="Y121" s="46">
        <v>0</v>
      </c>
      <c r="Z121" s="46">
        <v>0</v>
      </c>
      <c r="AA121" s="46">
        <v>0</v>
      </c>
      <c r="AB121" s="46">
        <v>0</v>
      </c>
      <c r="AC121" s="46">
        <v>0</v>
      </c>
      <c r="AD121" s="46">
        <v>0</v>
      </c>
      <c r="AE121" s="46">
        <v>0</v>
      </c>
      <c r="AF121" s="46">
        <v>0</v>
      </c>
      <c r="AG121" s="46">
        <v>0</v>
      </c>
      <c r="AH121" s="46">
        <v>0</v>
      </c>
      <c r="AI121" s="46">
        <v>0</v>
      </c>
      <c r="AJ121" s="46">
        <v>0</v>
      </c>
    </row>
    <row r="122" spans="1:36" x14ac:dyDescent="0.3">
      <c r="A122" t="s">
        <v>298</v>
      </c>
      <c r="B122" s="46">
        <v>0</v>
      </c>
      <c r="C122" s="46">
        <v>0</v>
      </c>
      <c r="D122" s="46">
        <v>0</v>
      </c>
      <c r="E122" s="46">
        <v>0</v>
      </c>
      <c r="F122" s="46">
        <v>0</v>
      </c>
      <c r="G122" s="46">
        <v>0</v>
      </c>
      <c r="H122" s="46">
        <v>0</v>
      </c>
      <c r="I122" s="46">
        <v>0</v>
      </c>
      <c r="J122" s="46">
        <v>0</v>
      </c>
      <c r="K122" s="46">
        <v>0</v>
      </c>
      <c r="L122" s="46">
        <v>0</v>
      </c>
      <c r="M122" s="46">
        <v>0</v>
      </c>
      <c r="N122" s="46">
        <v>0</v>
      </c>
      <c r="O122" s="46">
        <v>0</v>
      </c>
      <c r="P122" s="46">
        <v>0</v>
      </c>
      <c r="Q122" s="46">
        <v>0</v>
      </c>
      <c r="R122" s="46">
        <v>0</v>
      </c>
      <c r="S122" s="46">
        <v>0</v>
      </c>
      <c r="T122" s="46">
        <v>0</v>
      </c>
      <c r="U122" s="46">
        <v>0</v>
      </c>
      <c r="V122" s="46">
        <v>0</v>
      </c>
      <c r="W122" s="46">
        <v>0</v>
      </c>
      <c r="X122" s="46">
        <v>0</v>
      </c>
      <c r="Y122" s="46">
        <v>0</v>
      </c>
      <c r="Z122" s="46">
        <v>0</v>
      </c>
      <c r="AA122" s="46">
        <v>0</v>
      </c>
      <c r="AB122" s="46">
        <v>0</v>
      </c>
      <c r="AC122" s="46">
        <v>0</v>
      </c>
      <c r="AD122" s="46">
        <v>0</v>
      </c>
      <c r="AE122" s="46">
        <v>0</v>
      </c>
      <c r="AF122" s="46">
        <v>0</v>
      </c>
      <c r="AG122" s="46">
        <v>0</v>
      </c>
      <c r="AH122" s="46">
        <v>0</v>
      </c>
      <c r="AI122" s="46">
        <v>0</v>
      </c>
      <c r="AJ122" s="46">
        <v>0</v>
      </c>
    </row>
    <row r="123" spans="1:36" x14ac:dyDescent="0.3">
      <c r="A123" t="s">
        <v>299</v>
      </c>
      <c r="B123" s="46">
        <v>0</v>
      </c>
      <c r="C123" s="46">
        <v>0</v>
      </c>
      <c r="D123" s="46">
        <v>0</v>
      </c>
      <c r="E123" s="46">
        <v>0</v>
      </c>
      <c r="F123" s="46">
        <v>0</v>
      </c>
      <c r="G123" s="46">
        <v>0</v>
      </c>
      <c r="H123" s="46">
        <v>0</v>
      </c>
      <c r="I123" s="46">
        <v>0</v>
      </c>
      <c r="J123" s="46">
        <v>0</v>
      </c>
      <c r="K123" s="46">
        <v>0</v>
      </c>
      <c r="L123" s="46">
        <v>0</v>
      </c>
      <c r="M123" s="46">
        <v>0</v>
      </c>
      <c r="N123" s="46">
        <v>0</v>
      </c>
      <c r="O123" s="46">
        <v>0</v>
      </c>
      <c r="P123" s="46">
        <v>0</v>
      </c>
      <c r="Q123" s="46">
        <v>0</v>
      </c>
      <c r="R123" s="46">
        <v>0</v>
      </c>
      <c r="S123" s="46">
        <v>0</v>
      </c>
      <c r="T123" s="46">
        <v>0</v>
      </c>
      <c r="U123" s="46">
        <v>0</v>
      </c>
      <c r="V123" s="46">
        <v>0</v>
      </c>
      <c r="W123" s="46">
        <v>0</v>
      </c>
      <c r="X123" s="46">
        <v>0</v>
      </c>
      <c r="Y123" s="46">
        <v>0</v>
      </c>
      <c r="Z123" s="46">
        <v>0</v>
      </c>
      <c r="AA123" s="46">
        <v>0</v>
      </c>
      <c r="AB123" s="46">
        <v>0</v>
      </c>
      <c r="AC123" s="46">
        <v>0</v>
      </c>
      <c r="AD123" s="46">
        <v>0</v>
      </c>
      <c r="AE123" s="46">
        <v>0</v>
      </c>
      <c r="AF123" s="46">
        <v>0</v>
      </c>
      <c r="AG123" s="46">
        <v>0</v>
      </c>
      <c r="AH123" s="46">
        <v>0</v>
      </c>
      <c r="AI123" s="46">
        <v>0</v>
      </c>
      <c r="AJ123" s="46">
        <v>0</v>
      </c>
    </row>
    <row r="124" spans="1:36" x14ac:dyDescent="0.3">
      <c r="A124" t="s">
        <v>300</v>
      </c>
      <c r="B124" s="46">
        <v>0</v>
      </c>
      <c r="C124" s="46">
        <v>0</v>
      </c>
      <c r="D124" s="46">
        <v>0</v>
      </c>
      <c r="E124" s="46">
        <v>0</v>
      </c>
      <c r="F124" s="46">
        <v>0</v>
      </c>
      <c r="G124" s="46">
        <v>0</v>
      </c>
      <c r="H124" s="46">
        <v>0</v>
      </c>
      <c r="I124" s="46">
        <v>0</v>
      </c>
      <c r="J124" s="46">
        <v>0</v>
      </c>
      <c r="K124" s="46">
        <v>0</v>
      </c>
      <c r="L124" s="46">
        <v>0</v>
      </c>
      <c r="M124" s="46">
        <v>0</v>
      </c>
      <c r="N124" s="46">
        <v>0</v>
      </c>
      <c r="O124" s="46">
        <v>0</v>
      </c>
      <c r="P124" s="46">
        <v>0</v>
      </c>
      <c r="Q124" s="46">
        <v>0</v>
      </c>
      <c r="R124" s="46">
        <v>0</v>
      </c>
      <c r="S124" s="46">
        <v>0</v>
      </c>
      <c r="T124" s="46">
        <v>0</v>
      </c>
      <c r="U124" s="46">
        <v>0</v>
      </c>
      <c r="V124" s="46">
        <v>0</v>
      </c>
      <c r="W124" s="46">
        <v>0</v>
      </c>
      <c r="X124" s="46">
        <v>0</v>
      </c>
      <c r="Y124" s="46">
        <v>0</v>
      </c>
      <c r="Z124" s="46">
        <v>0</v>
      </c>
      <c r="AA124" s="46">
        <v>0</v>
      </c>
      <c r="AB124" s="46">
        <v>0</v>
      </c>
      <c r="AC124" s="46">
        <v>0</v>
      </c>
      <c r="AD124" s="46">
        <v>0</v>
      </c>
      <c r="AE124" s="46">
        <v>0</v>
      </c>
      <c r="AF124" s="46">
        <v>0</v>
      </c>
      <c r="AG124" s="46">
        <v>0</v>
      </c>
      <c r="AH124" s="46">
        <v>0</v>
      </c>
      <c r="AI124" s="46">
        <v>0</v>
      </c>
      <c r="AJ124" s="46">
        <v>0</v>
      </c>
    </row>
    <row r="125" spans="1:36" x14ac:dyDescent="0.3">
      <c r="A125" t="s">
        <v>301</v>
      </c>
      <c r="B125" s="46">
        <v>0</v>
      </c>
      <c r="C125" s="46">
        <v>0</v>
      </c>
      <c r="D125" s="46">
        <v>0</v>
      </c>
      <c r="E125" s="46">
        <v>0</v>
      </c>
      <c r="F125" s="46">
        <v>0</v>
      </c>
      <c r="G125" s="46">
        <v>0</v>
      </c>
      <c r="H125" s="46">
        <v>0</v>
      </c>
      <c r="I125" s="46">
        <v>0</v>
      </c>
      <c r="J125" s="46">
        <v>0</v>
      </c>
      <c r="K125" s="46">
        <v>0</v>
      </c>
      <c r="L125" s="46">
        <v>0</v>
      </c>
      <c r="M125" s="46">
        <v>0</v>
      </c>
      <c r="N125" s="46">
        <v>0</v>
      </c>
      <c r="O125" s="46">
        <v>0</v>
      </c>
      <c r="P125" s="46">
        <v>0</v>
      </c>
      <c r="Q125" s="46">
        <v>0</v>
      </c>
      <c r="R125" s="46">
        <v>0</v>
      </c>
      <c r="S125" s="46">
        <v>0</v>
      </c>
      <c r="T125" s="46">
        <v>0</v>
      </c>
      <c r="U125" s="46">
        <v>0</v>
      </c>
      <c r="V125" s="46">
        <v>0</v>
      </c>
      <c r="W125" s="46">
        <v>0</v>
      </c>
      <c r="X125" s="46">
        <v>0</v>
      </c>
      <c r="Y125" s="46">
        <v>0</v>
      </c>
      <c r="Z125" s="46">
        <v>0</v>
      </c>
      <c r="AA125" s="46">
        <v>0</v>
      </c>
      <c r="AB125" s="46">
        <v>0</v>
      </c>
      <c r="AC125" s="46">
        <v>0</v>
      </c>
      <c r="AD125" s="46">
        <v>0</v>
      </c>
      <c r="AE125" s="46">
        <v>0</v>
      </c>
      <c r="AF125" s="46">
        <v>0</v>
      </c>
      <c r="AG125" s="46">
        <v>0</v>
      </c>
      <c r="AH125" s="46">
        <v>0</v>
      </c>
      <c r="AI125" s="46">
        <v>0</v>
      </c>
      <c r="AJ125" s="46">
        <v>0</v>
      </c>
    </row>
    <row r="126" spans="1:36" x14ac:dyDescent="0.3">
      <c r="A126" t="s">
        <v>302</v>
      </c>
      <c r="B126" s="46">
        <v>0</v>
      </c>
      <c r="C126" s="46">
        <v>0</v>
      </c>
      <c r="D126" s="46">
        <v>0</v>
      </c>
      <c r="E126" s="46">
        <v>0</v>
      </c>
      <c r="F126" s="46">
        <v>0</v>
      </c>
      <c r="G126" s="46">
        <v>0</v>
      </c>
      <c r="H126" s="46">
        <v>0</v>
      </c>
      <c r="I126" s="46">
        <v>0</v>
      </c>
      <c r="J126" s="46">
        <v>0</v>
      </c>
      <c r="K126" s="46">
        <v>0</v>
      </c>
      <c r="L126" s="46">
        <v>0</v>
      </c>
      <c r="M126" s="46">
        <v>0</v>
      </c>
      <c r="N126" s="46">
        <v>0</v>
      </c>
      <c r="O126" s="46">
        <v>0</v>
      </c>
      <c r="P126" s="46">
        <v>0</v>
      </c>
      <c r="Q126" s="46">
        <v>0</v>
      </c>
      <c r="R126" s="46">
        <v>0</v>
      </c>
      <c r="S126" s="46">
        <v>0</v>
      </c>
      <c r="T126" s="46">
        <v>0</v>
      </c>
      <c r="U126" s="46">
        <v>0</v>
      </c>
      <c r="V126" s="46">
        <v>0</v>
      </c>
      <c r="W126" s="46">
        <v>0</v>
      </c>
      <c r="X126" s="46">
        <v>0</v>
      </c>
      <c r="Y126" s="46">
        <v>0</v>
      </c>
      <c r="Z126" s="46">
        <v>0</v>
      </c>
      <c r="AA126" s="46">
        <v>0</v>
      </c>
      <c r="AB126" s="46">
        <v>0</v>
      </c>
      <c r="AC126" s="46">
        <v>0</v>
      </c>
      <c r="AD126" s="46">
        <v>0</v>
      </c>
      <c r="AE126" s="46">
        <v>0</v>
      </c>
      <c r="AF126" s="46">
        <v>0</v>
      </c>
      <c r="AG126" s="46">
        <v>0</v>
      </c>
      <c r="AH126" s="46">
        <v>0</v>
      </c>
      <c r="AI126" s="46">
        <v>0</v>
      </c>
      <c r="AJ126" s="46">
        <v>0</v>
      </c>
    </row>
    <row r="127" spans="1:36" x14ac:dyDescent="0.3">
      <c r="A127" t="s">
        <v>303</v>
      </c>
      <c r="B127" s="46">
        <v>1.8999999999999986</v>
      </c>
      <c r="C127" s="46">
        <v>0</v>
      </c>
      <c r="D127" s="46">
        <v>0.39999999999999858</v>
      </c>
      <c r="E127" s="46">
        <v>1</v>
      </c>
      <c r="F127" s="46">
        <v>0</v>
      </c>
      <c r="G127" s="46">
        <v>2.3999999999999986</v>
      </c>
      <c r="H127" s="46">
        <v>0.5</v>
      </c>
      <c r="I127" s="46">
        <v>2.5</v>
      </c>
      <c r="J127" s="46">
        <v>1.1000000000000014</v>
      </c>
      <c r="K127" s="46">
        <v>1.6000000000000014</v>
      </c>
      <c r="L127" s="46">
        <v>1.8000000000000007</v>
      </c>
      <c r="M127" s="46">
        <v>1.3000000000000007</v>
      </c>
      <c r="N127" s="46">
        <v>0</v>
      </c>
      <c r="O127" s="46">
        <v>1.8000000000000007</v>
      </c>
      <c r="P127" s="46">
        <v>0</v>
      </c>
      <c r="Q127" s="46">
        <v>1.8999999999999986</v>
      </c>
      <c r="R127" s="46">
        <v>0</v>
      </c>
      <c r="S127" s="46">
        <v>0</v>
      </c>
      <c r="T127" s="46">
        <v>0.39999999999999858</v>
      </c>
      <c r="U127" s="46">
        <v>0.60000000000000142</v>
      </c>
      <c r="V127" s="46">
        <v>1.6999999999999993</v>
      </c>
      <c r="W127" s="46">
        <v>0</v>
      </c>
      <c r="X127" s="46">
        <v>0</v>
      </c>
      <c r="Y127" s="46">
        <v>0.60000000000000142</v>
      </c>
      <c r="Z127" s="46">
        <v>0</v>
      </c>
      <c r="AA127" s="46">
        <v>2.3999999999999986</v>
      </c>
      <c r="AB127" s="46">
        <v>0</v>
      </c>
      <c r="AC127" s="46">
        <v>0</v>
      </c>
      <c r="AD127" s="46">
        <v>2.6000000000000014</v>
      </c>
      <c r="AE127" s="46">
        <v>0</v>
      </c>
      <c r="AF127" s="46">
        <v>0</v>
      </c>
      <c r="AG127" s="46">
        <v>0</v>
      </c>
      <c r="AH127" s="46">
        <v>0</v>
      </c>
      <c r="AI127" s="46">
        <v>0.60000000000000142</v>
      </c>
      <c r="AJ127" s="46">
        <v>27.1</v>
      </c>
    </row>
    <row r="128" spans="1:36" x14ac:dyDescent="0.3">
      <c r="A128" t="s">
        <v>11</v>
      </c>
      <c r="B128" s="46">
        <v>2.4999999999999964</v>
      </c>
      <c r="C128" s="46">
        <v>0</v>
      </c>
      <c r="D128" s="46">
        <v>0.39999999999999858</v>
      </c>
      <c r="E128" s="46">
        <v>1</v>
      </c>
      <c r="F128" s="46">
        <v>0</v>
      </c>
      <c r="G128" s="46">
        <v>2.5</v>
      </c>
      <c r="H128" s="46">
        <v>0.5</v>
      </c>
      <c r="I128" s="46">
        <v>3.6999999999999993</v>
      </c>
      <c r="J128" s="46">
        <v>1.4000000000000021</v>
      </c>
      <c r="K128" s="46">
        <v>2.1000000000000014</v>
      </c>
      <c r="L128" s="46">
        <v>1.8000000000000007</v>
      </c>
      <c r="M128" s="46">
        <v>1.3000000000000007</v>
      </c>
      <c r="N128" s="46">
        <v>0</v>
      </c>
      <c r="O128" s="46">
        <v>1.8000000000000007</v>
      </c>
      <c r="P128" s="46">
        <v>0</v>
      </c>
      <c r="Q128" s="46">
        <v>2</v>
      </c>
      <c r="R128" s="46">
        <v>0</v>
      </c>
      <c r="S128" s="46">
        <v>0</v>
      </c>
      <c r="T128" s="46">
        <v>0.39999999999999858</v>
      </c>
      <c r="U128" s="46">
        <v>1.6000000000000014</v>
      </c>
      <c r="V128" s="46">
        <v>1.6999999999999993</v>
      </c>
      <c r="W128" s="46">
        <v>0</v>
      </c>
      <c r="X128" s="46">
        <v>0</v>
      </c>
      <c r="Y128" s="46">
        <v>0.60000000000000142</v>
      </c>
      <c r="Z128" s="46">
        <v>0</v>
      </c>
      <c r="AA128" s="46">
        <v>3.0999999999999979</v>
      </c>
      <c r="AB128" s="46">
        <v>0</v>
      </c>
      <c r="AC128" s="46">
        <v>0</v>
      </c>
      <c r="AD128" s="46">
        <v>3.2000000000000028</v>
      </c>
      <c r="AE128" s="46">
        <v>0</v>
      </c>
      <c r="AF128" s="46">
        <v>0.10000000000000142</v>
      </c>
      <c r="AG128" s="46">
        <v>0</v>
      </c>
      <c r="AH128" s="46">
        <v>0</v>
      </c>
      <c r="AI128" s="46">
        <v>1.1000000000000014</v>
      </c>
      <c r="AJ128" s="46">
        <v>32.800000000000004</v>
      </c>
    </row>
  </sheetData>
  <pageMargins left="0.7" right="0.7" top="0.75" bottom="0.75" header="0.3" footer="0.3"/>
  <pageSetup paperSize="9" orientation="portrait" horizontalDpi="1200" verticalDpi="1200"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E3EC3-AA55-4FAB-8514-373F4B979F39}">
  <sheetPr codeName="Blad17"/>
  <dimension ref="A1:AJ24"/>
  <sheetViews>
    <sheetView showGridLines="0" workbookViewId="0">
      <selection activeCell="A2" sqref="A2"/>
    </sheetView>
  </sheetViews>
  <sheetFormatPr defaultRowHeight="14.4" x14ac:dyDescent="0.3"/>
  <cols>
    <col min="1" max="1" width="15.44140625" bestFit="1" customWidth="1"/>
    <col min="2" max="35" width="18.77734375" bestFit="1" customWidth="1"/>
    <col min="36" max="36" width="9.6640625" bestFit="1" customWidth="1"/>
    <col min="37" max="37" width="10.109375" bestFit="1" customWidth="1"/>
    <col min="38" max="69" width="20.44140625" bestFit="1" customWidth="1"/>
    <col min="70" max="70" width="26.5546875" bestFit="1" customWidth="1"/>
    <col min="71" max="71" width="24.5546875" bestFit="1" customWidth="1"/>
  </cols>
  <sheetData>
    <row r="1" spans="1:36" x14ac:dyDescent="0.3">
      <c r="A1" s="29" t="str">
        <f>"Koeldagen "&amp; YEAR(jaar_zip!J2)</f>
        <v>Koeldagen 2024</v>
      </c>
    </row>
    <row r="2" spans="1:36" x14ac:dyDescent="0.3">
      <c r="A2" t="s">
        <v>76</v>
      </c>
    </row>
    <row r="4" spans="1:36" x14ac:dyDescent="0.3">
      <c r="A4" s="4" t="s">
        <v>55</v>
      </c>
      <c r="B4" s="4" t="s">
        <v>142</v>
      </c>
    </row>
    <row r="5" spans="1:36" x14ac:dyDescent="0.3">
      <c r="A5" s="4" t="s">
        <v>144</v>
      </c>
      <c r="B5" t="s">
        <v>45</v>
      </c>
      <c r="C5" t="s">
        <v>16</v>
      </c>
      <c r="D5" t="s">
        <v>38</v>
      </c>
      <c r="E5" t="s">
        <v>19</v>
      </c>
      <c r="F5" t="s">
        <v>13</v>
      </c>
      <c r="G5" t="s">
        <v>24</v>
      </c>
      <c r="H5" t="s">
        <v>28</v>
      </c>
      <c r="I5" t="s">
        <v>41</v>
      </c>
      <c r="J5" t="s">
        <v>43</v>
      </c>
      <c r="K5" t="s">
        <v>39</v>
      </c>
      <c r="L5" t="s">
        <v>26</v>
      </c>
      <c r="M5" t="s">
        <v>40</v>
      </c>
      <c r="N5" t="s">
        <v>35</v>
      </c>
      <c r="O5" t="s">
        <v>27</v>
      </c>
      <c r="P5" t="s">
        <v>17</v>
      </c>
      <c r="Q5" t="s">
        <v>29</v>
      </c>
      <c r="R5" t="s">
        <v>25</v>
      </c>
      <c r="S5" t="s">
        <v>22</v>
      </c>
      <c r="T5" t="s">
        <v>21</v>
      </c>
      <c r="U5" t="s">
        <v>44</v>
      </c>
      <c r="V5" t="s">
        <v>23</v>
      </c>
      <c r="W5" t="s">
        <v>30</v>
      </c>
      <c r="X5" t="s">
        <v>37</v>
      </c>
      <c r="Y5" t="s">
        <v>14</v>
      </c>
      <c r="Z5" t="s">
        <v>20</v>
      </c>
      <c r="AA5" t="s">
        <v>31</v>
      </c>
      <c r="AB5" t="s">
        <v>15</v>
      </c>
      <c r="AC5" t="s">
        <v>32</v>
      </c>
      <c r="AD5" t="s">
        <v>42</v>
      </c>
      <c r="AE5" t="s">
        <v>12</v>
      </c>
      <c r="AF5" t="s">
        <v>33</v>
      </c>
      <c r="AG5" t="s">
        <v>18</v>
      </c>
      <c r="AH5" t="s">
        <v>34</v>
      </c>
      <c r="AI5" t="s">
        <v>36</v>
      </c>
      <c r="AJ5" t="s">
        <v>11</v>
      </c>
    </row>
    <row r="6" spans="1:36" x14ac:dyDescent="0.3">
      <c r="A6" t="s">
        <v>88</v>
      </c>
      <c r="B6" s="46">
        <v>0</v>
      </c>
      <c r="C6" s="46">
        <v>0</v>
      </c>
      <c r="D6" s="46">
        <v>0</v>
      </c>
      <c r="E6" s="46">
        <v>0</v>
      </c>
      <c r="F6" s="46">
        <v>0</v>
      </c>
      <c r="G6" s="46">
        <v>0</v>
      </c>
      <c r="H6" s="46">
        <v>0</v>
      </c>
      <c r="I6" s="46">
        <v>0</v>
      </c>
      <c r="J6" s="46">
        <v>0</v>
      </c>
      <c r="K6" s="46">
        <v>0</v>
      </c>
      <c r="L6" s="46">
        <v>0</v>
      </c>
      <c r="M6" s="46">
        <v>0</v>
      </c>
      <c r="N6" s="46">
        <v>0</v>
      </c>
      <c r="O6" s="46">
        <v>0</v>
      </c>
      <c r="P6" s="46">
        <v>0</v>
      </c>
      <c r="Q6" s="46">
        <v>0</v>
      </c>
      <c r="R6" s="46">
        <v>0</v>
      </c>
      <c r="S6" s="46">
        <v>0</v>
      </c>
      <c r="T6" s="46">
        <v>0</v>
      </c>
      <c r="U6" s="46">
        <v>0</v>
      </c>
      <c r="V6" s="46">
        <v>0</v>
      </c>
      <c r="W6" s="46">
        <v>0</v>
      </c>
      <c r="X6" s="46">
        <v>0</v>
      </c>
      <c r="Y6" s="46">
        <v>0</v>
      </c>
      <c r="Z6" s="46">
        <v>0</v>
      </c>
      <c r="AA6" s="46">
        <v>0</v>
      </c>
      <c r="AB6" s="46">
        <v>0</v>
      </c>
      <c r="AC6" s="46">
        <v>0</v>
      </c>
      <c r="AD6" s="46">
        <v>0</v>
      </c>
      <c r="AE6" s="46">
        <v>0</v>
      </c>
      <c r="AF6" s="46">
        <v>0</v>
      </c>
      <c r="AG6" s="46">
        <v>0</v>
      </c>
      <c r="AH6" s="46">
        <v>0</v>
      </c>
      <c r="AI6" s="46">
        <v>0</v>
      </c>
      <c r="AJ6" s="46">
        <v>0</v>
      </c>
    </row>
    <row r="7" spans="1:36" x14ac:dyDescent="0.3">
      <c r="A7" t="s">
        <v>89</v>
      </c>
      <c r="B7" s="46">
        <v>0</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row>
    <row r="8" spans="1:36" x14ac:dyDescent="0.3">
      <c r="A8" t="s">
        <v>90</v>
      </c>
      <c r="B8" s="46">
        <v>0</v>
      </c>
      <c r="C8" s="46">
        <v>0</v>
      </c>
      <c r="D8" s="46">
        <v>0</v>
      </c>
      <c r="E8" s="46">
        <v>0</v>
      </c>
      <c r="F8" s="46">
        <v>0</v>
      </c>
      <c r="G8" s="46">
        <v>0</v>
      </c>
      <c r="H8" s="46">
        <v>0</v>
      </c>
      <c r="I8" s="46">
        <v>0</v>
      </c>
      <c r="J8" s="46">
        <v>0</v>
      </c>
      <c r="K8" s="46">
        <v>0</v>
      </c>
      <c r="L8" s="46">
        <v>0</v>
      </c>
      <c r="M8" s="46">
        <v>0</v>
      </c>
      <c r="N8" s="46">
        <v>0</v>
      </c>
      <c r="O8" s="46">
        <v>0</v>
      </c>
      <c r="P8" s="46">
        <v>0</v>
      </c>
      <c r="Q8" s="46">
        <v>0</v>
      </c>
      <c r="R8" s="46">
        <v>0</v>
      </c>
      <c r="S8" s="46">
        <v>0</v>
      </c>
      <c r="T8" s="46">
        <v>0</v>
      </c>
      <c r="U8" s="46">
        <v>0</v>
      </c>
      <c r="V8" s="46">
        <v>0</v>
      </c>
      <c r="W8" s="46">
        <v>0</v>
      </c>
      <c r="X8" s="46">
        <v>0</v>
      </c>
      <c r="Y8" s="46">
        <v>0</v>
      </c>
      <c r="Z8" s="46">
        <v>0</v>
      </c>
      <c r="AA8" s="46">
        <v>0</v>
      </c>
      <c r="AB8" s="46">
        <v>0</v>
      </c>
      <c r="AC8" s="46">
        <v>0</v>
      </c>
      <c r="AD8" s="46">
        <v>0</v>
      </c>
      <c r="AE8" s="46">
        <v>0</v>
      </c>
      <c r="AF8" s="46">
        <v>0</v>
      </c>
      <c r="AG8" s="46">
        <v>0</v>
      </c>
      <c r="AH8" s="46">
        <v>0</v>
      </c>
      <c r="AI8" s="46">
        <v>0</v>
      </c>
      <c r="AJ8" s="46">
        <v>0</v>
      </c>
    </row>
    <row r="9" spans="1:36" x14ac:dyDescent="0.3">
      <c r="A9" t="s">
        <v>91</v>
      </c>
      <c r="B9" s="46">
        <v>0</v>
      </c>
      <c r="C9" s="46">
        <v>0</v>
      </c>
      <c r="D9" s="46">
        <v>0</v>
      </c>
      <c r="E9" s="46">
        <v>0</v>
      </c>
      <c r="F9" s="46">
        <v>0</v>
      </c>
      <c r="G9" s="46">
        <v>0</v>
      </c>
      <c r="H9" s="46">
        <v>0</v>
      </c>
      <c r="I9" s="46">
        <v>0</v>
      </c>
      <c r="J9" s="46">
        <v>0</v>
      </c>
      <c r="K9" s="46">
        <v>0</v>
      </c>
      <c r="L9" s="46">
        <v>0</v>
      </c>
      <c r="M9" s="46">
        <v>0</v>
      </c>
      <c r="N9" s="46">
        <v>0</v>
      </c>
      <c r="O9" s="46">
        <v>0</v>
      </c>
      <c r="P9" s="46">
        <v>0</v>
      </c>
      <c r="Q9" s="46">
        <v>0</v>
      </c>
      <c r="R9" s="46">
        <v>0</v>
      </c>
      <c r="S9" s="46">
        <v>0</v>
      </c>
      <c r="T9" s="46">
        <v>0</v>
      </c>
      <c r="U9" s="46">
        <v>0</v>
      </c>
      <c r="V9" s="46">
        <v>0</v>
      </c>
      <c r="W9" s="46">
        <v>0</v>
      </c>
      <c r="X9" s="46">
        <v>0</v>
      </c>
      <c r="Y9" s="46">
        <v>0</v>
      </c>
      <c r="Z9" s="46">
        <v>0</v>
      </c>
      <c r="AA9" s="46">
        <v>0</v>
      </c>
      <c r="AB9" s="46">
        <v>0</v>
      </c>
      <c r="AC9" s="46">
        <v>0</v>
      </c>
      <c r="AD9" s="46">
        <v>0</v>
      </c>
      <c r="AE9" s="46">
        <v>0</v>
      </c>
      <c r="AF9" s="46">
        <v>0</v>
      </c>
      <c r="AG9" s="46">
        <v>0</v>
      </c>
      <c r="AH9" s="46">
        <v>0</v>
      </c>
      <c r="AI9" s="46">
        <v>0</v>
      </c>
      <c r="AJ9" s="46">
        <v>0</v>
      </c>
    </row>
    <row r="10" spans="1:36" x14ac:dyDescent="0.3">
      <c r="A10" t="s">
        <v>92</v>
      </c>
      <c r="B10" s="46">
        <v>0</v>
      </c>
      <c r="C10" s="46">
        <v>0</v>
      </c>
      <c r="D10" s="46">
        <v>0</v>
      </c>
      <c r="E10" s="46">
        <v>0</v>
      </c>
      <c r="F10" s="46">
        <v>0</v>
      </c>
      <c r="G10" s="46">
        <v>0</v>
      </c>
      <c r="H10" s="46">
        <v>0</v>
      </c>
      <c r="I10" s="46">
        <v>0</v>
      </c>
      <c r="J10" s="46">
        <v>0</v>
      </c>
      <c r="K10" s="46">
        <v>0</v>
      </c>
      <c r="L10" s="46">
        <v>0</v>
      </c>
      <c r="M10" s="46">
        <v>0</v>
      </c>
      <c r="N10" s="46">
        <v>0</v>
      </c>
      <c r="O10" s="46">
        <v>0</v>
      </c>
      <c r="P10" s="46">
        <v>0</v>
      </c>
      <c r="Q10" s="46">
        <v>0</v>
      </c>
      <c r="R10" s="46">
        <v>0</v>
      </c>
      <c r="S10" s="46">
        <v>0</v>
      </c>
      <c r="T10" s="46">
        <v>0</v>
      </c>
      <c r="U10" s="46">
        <v>0</v>
      </c>
      <c r="V10" s="46">
        <v>0</v>
      </c>
      <c r="W10" s="46">
        <v>0</v>
      </c>
      <c r="X10" s="46">
        <v>0</v>
      </c>
      <c r="Y10" s="46">
        <v>0</v>
      </c>
      <c r="Z10" s="46">
        <v>0</v>
      </c>
      <c r="AA10" s="46">
        <v>0</v>
      </c>
      <c r="AB10" s="46">
        <v>0</v>
      </c>
      <c r="AC10" s="46">
        <v>0</v>
      </c>
      <c r="AD10" s="46">
        <v>0</v>
      </c>
      <c r="AE10" s="46">
        <v>0</v>
      </c>
      <c r="AF10" s="46">
        <v>0</v>
      </c>
      <c r="AG10" s="46">
        <v>0</v>
      </c>
      <c r="AH10" s="46">
        <v>0</v>
      </c>
      <c r="AI10" s="46">
        <v>0</v>
      </c>
      <c r="AJ10" s="46">
        <v>0</v>
      </c>
    </row>
    <row r="11" spans="1:36" x14ac:dyDescent="0.3">
      <c r="A11" t="s">
        <v>93</v>
      </c>
      <c r="B11" s="46">
        <v>0</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row>
    <row r="12" spans="1:36" x14ac:dyDescent="0.3">
      <c r="A12" t="s">
        <v>94</v>
      </c>
      <c r="B12" s="46">
        <v>0</v>
      </c>
      <c r="C12" s="46">
        <v>0</v>
      </c>
      <c r="D12" s="46">
        <v>0</v>
      </c>
      <c r="E12" s="46">
        <v>0</v>
      </c>
      <c r="F12" s="46">
        <v>0</v>
      </c>
      <c r="G12" s="46">
        <v>0</v>
      </c>
      <c r="H12" s="46">
        <v>0</v>
      </c>
      <c r="I12" s="46">
        <v>0</v>
      </c>
      <c r="J12" s="46">
        <v>0</v>
      </c>
      <c r="K12" s="46">
        <v>0</v>
      </c>
      <c r="L12" s="46">
        <v>0</v>
      </c>
      <c r="M12" s="46">
        <v>0</v>
      </c>
      <c r="N12" s="46">
        <v>0</v>
      </c>
      <c r="O12" s="46">
        <v>0</v>
      </c>
      <c r="P12" s="46">
        <v>0</v>
      </c>
      <c r="Q12" s="46">
        <v>0</v>
      </c>
      <c r="R12" s="46">
        <v>0</v>
      </c>
      <c r="S12" s="46">
        <v>0</v>
      </c>
      <c r="T12" s="46">
        <v>0</v>
      </c>
      <c r="U12" s="46">
        <v>0</v>
      </c>
      <c r="V12" s="46">
        <v>0</v>
      </c>
      <c r="W12" s="46">
        <v>0</v>
      </c>
      <c r="X12" s="46">
        <v>0</v>
      </c>
      <c r="Y12" s="46">
        <v>0</v>
      </c>
      <c r="Z12" s="46">
        <v>0</v>
      </c>
      <c r="AA12" s="46">
        <v>0</v>
      </c>
      <c r="AB12" s="46">
        <v>0</v>
      </c>
      <c r="AC12" s="46">
        <v>0</v>
      </c>
      <c r="AD12" s="46">
        <v>0</v>
      </c>
      <c r="AE12" s="46">
        <v>0</v>
      </c>
      <c r="AF12" s="46">
        <v>0</v>
      </c>
      <c r="AG12" s="46">
        <v>0</v>
      </c>
      <c r="AH12" s="46">
        <v>0</v>
      </c>
      <c r="AI12" s="46">
        <v>0</v>
      </c>
      <c r="AJ12" s="46">
        <v>0</v>
      </c>
    </row>
    <row r="13" spans="1:36" x14ac:dyDescent="0.3">
      <c r="A13" t="s">
        <v>95</v>
      </c>
      <c r="B13" s="46">
        <v>0</v>
      </c>
      <c r="C13" s="46">
        <v>0</v>
      </c>
      <c r="D13" s="46">
        <v>0</v>
      </c>
      <c r="E13" s="46">
        <v>0</v>
      </c>
      <c r="F13" s="46">
        <v>0</v>
      </c>
      <c r="G13" s="46">
        <v>0</v>
      </c>
      <c r="H13" s="46">
        <v>0</v>
      </c>
      <c r="I13" s="46">
        <v>0</v>
      </c>
      <c r="J13" s="46">
        <v>0</v>
      </c>
      <c r="K13" s="46">
        <v>0</v>
      </c>
      <c r="L13" s="46">
        <v>0</v>
      </c>
      <c r="M13" s="46">
        <v>0</v>
      </c>
      <c r="N13" s="46">
        <v>0</v>
      </c>
      <c r="O13" s="46">
        <v>0</v>
      </c>
      <c r="P13" s="46">
        <v>0</v>
      </c>
      <c r="Q13" s="46">
        <v>0</v>
      </c>
      <c r="R13" s="46">
        <v>0</v>
      </c>
      <c r="S13" s="46">
        <v>0</v>
      </c>
      <c r="T13" s="46">
        <v>0</v>
      </c>
      <c r="U13" s="46">
        <v>0</v>
      </c>
      <c r="V13" s="46">
        <v>0</v>
      </c>
      <c r="W13" s="46">
        <v>0</v>
      </c>
      <c r="X13" s="46">
        <v>0</v>
      </c>
      <c r="Y13" s="46">
        <v>0</v>
      </c>
      <c r="Z13" s="46">
        <v>0</v>
      </c>
      <c r="AA13" s="46">
        <v>0</v>
      </c>
      <c r="AB13" s="46">
        <v>0</v>
      </c>
      <c r="AC13" s="46">
        <v>0</v>
      </c>
      <c r="AD13" s="46">
        <v>0</v>
      </c>
      <c r="AE13" s="46">
        <v>0</v>
      </c>
      <c r="AF13" s="46">
        <v>0</v>
      </c>
      <c r="AG13" s="46">
        <v>0</v>
      </c>
      <c r="AH13" s="46">
        <v>0</v>
      </c>
      <c r="AI13" s="46">
        <v>0</v>
      </c>
      <c r="AJ13" s="46">
        <v>0</v>
      </c>
    </row>
    <row r="14" spans="1:36" x14ac:dyDescent="0.3">
      <c r="A14" t="s">
        <v>96</v>
      </c>
      <c r="B14" s="46">
        <v>0</v>
      </c>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row>
    <row r="15" spans="1:36" x14ac:dyDescent="0.3">
      <c r="A15" t="s">
        <v>97</v>
      </c>
      <c r="B15" s="46">
        <v>0</v>
      </c>
      <c r="C15" s="46">
        <v>0</v>
      </c>
      <c r="D15" s="46">
        <v>0</v>
      </c>
      <c r="E15" s="46">
        <v>0</v>
      </c>
      <c r="F15" s="46">
        <v>0</v>
      </c>
      <c r="G15" s="46">
        <v>0</v>
      </c>
      <c r="H15" s="46">
        <v>0</v>
      </c>
      <c r="I15" s="46">
        <v>0</v>
      </c>
      <c r="J15" s="46">
        <v>0</v>
      </c>
      <c r="K15" s="46">
        <v>0</v>
      </c>
      <c r="L15" s="46">
        <v>0</v>
      </c>
      <c r="M15" s="46">
        <v>0</v>
      </c>
      <c r="N15" s="46">
        <v>0</v>
      </c>
      <c r="O15" s="46">
        <v>0</v>
      </c>
      <c r="P15" s="46">
        <v>0</v>
      </c>
      <c r="Q15" s="46">
        <v>0</v>
      </c>
      <c r="R15" s="46">
        <v>0</v>
      </c>
      <c r="S15" s="46">
        <v>0</v>
      </c>
      <c r="T15" s="46">
        <v>0</v>
      </c>
      <c r="U15" s="46">
        <v>0</v>
      </c>
      <c r="V15" s="46">
        <v>0</v>
      </c>
      <c r="W15" s="46">
        <v>0</v>
      </c>
      <c r="X15" s="46">
        <v>0</v>
      </c>
      <c r="Y15" s="46">
        <v>0</v>
      </c>
      <c r="Z15" s="46">
        <v>0</v>
      </c>
      <c r="AA15" s="46">
        <v>0</v>
      </c>
      <c r="AB15" s="46">
        <v>0</v>
      </c>
      <c r="AC15" s="46">
        <v>0</v>
      </c>
      <c r="AD15" s="46">
        <v>0</v>
      </c>
      <c r="AE15" s="46">
        <v>0</v>
      </c>
      <c r="AF15" s="46">
        <v>0</v>
      </c>
      <c r="AG15" s="46">
        <v>0</v>
      </c>
      <c r="AH15" s="46">
        <v>0</v>
      </c>
      <c r="AI15" s="46">
        <v>0</v>
      </c>
      <c r="AJ15" s="46">
        <v>0</v>
      </c>
    </row>
    <row r="16" spans="1:36" x14ac:dyDescent="0.3">
      <c r="A16" t="s">
        <v>98</v>
      </c>
      <c r="B16" s="46">
        <v>0</v>
      </c>
      <c r="C16" s="46">
        <v>0</v>
      </c>
      <c r="D16" s="46">
        <v>0</v>
      </c>
      <c r="E16" s="46">
        <v>0</v>
      </c>
      <c r="F16" s="46">
        <v>0</v>
      </c>
      <c r="G16" s="46">
        <v>0</v>
      </c>
      <c r="H16" s="46">
        <v>0</v>
      </c>
      <c r="I16" s="46">
        <v>0</v>
      </c>
      <c r="J16" s="46">
        <v>0</v>
      </c>
      <c r="K16" s="46">
        <v>0</v>
      </c>
      <c r="L16" s="46">
        <v>0</v>
      </c>
      <c r="M16" s="46">
        <v>0</v>
      </c>
      <c r="N16" s="46">
        <v>0</v>
      </c>
      <c r="O16" s="46">
        <v>0</v>
      </c>
      <c r="P16" s="46">
        <v>0</v>
      </c>
      <c r="Q16" s="46">
        <v>0</v>
      </c>
      <c r="R16" s="46">
        <v>0</v>
      </c>
      <c r="S16" s="46">
        <v>0</v>
      </c>
      <c r="T16" s="46">
        <v>0</v>
      </c>
      <c r="U16" s="46">
        <v>0</v>
      </c>
      <c r="V16" s="46">
        <v>0</v>
      </c>
      <c r="W16" s="46">
        <v>0</v>
      </c>
      <c r="X16" s="46">
        <v>0</v>
      </c>
      <c r="Y16" s="46">
        <v>0</v>
      </c>
      <c r="Z16" s="46">
        <v>0</v>
      </c>
      <c r="AA16" s="46">
        <v>0</v>
      </c>
      <c r="AB16" s="46">
        <v>0</v>
      </c>
      <c r="AC16" s="46">
        <v>0</v>
      </c>
      <c r="AD16" s="46">
        <v>0</v>
      </c>
      <c r="AE16" s="46">
        <v>0</v>
      </c>
      <c r="AF16" s="46">
        <v>0</v>
      </c>
      <c r="AG16" s="46">
        <v>0</v>
      </c>
      <c r="AH16" s="46">
        <v>0</v>
      </c>
      <c r="AI16" s="46">
        <v>0</v>
      </c>
      <c r="AJ16" s="46">
        <v>0</v>
      </c>
    </row>
    <row r="17" spans="1:36" x14ac:dyDescent="0.3">
      <c r="A17" t="s">
        <v>99</v>
      </c>
      <c r="B17" s="46">
        <v>0</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row>
    <row r="18" spans="1:36" x14ac:dyDescent="0.3">
      <c r="A18" t="s">
        <v>100</v>
      </c>
      <c r="B18" s="46">
        <v>0</v>
      </c>
      <c r="C18" s="46">
        <v>0</v>
      </c>
      <c r="D18" s="46">
        <v>0</v>
      </c>
      <c r="E18" s="46">
        <v>0</v>
      </c>
      <c r="F18" s="46">
        <v>0</v>
      </c>
      <c r="G18" s="46">
        <v>0</v>
      </c>
      <c r="H18" s="46">
        <v>0</v>
      </c>
      <c r="I18" s="46">
        <v>0</v>
      </c>
      <c r="J18" s="46">
        <v>0</v>
      </c>
      <c r="K18" s="46">
        <v>0</v>
      </c>
      <c r="L18" s="46">
        <v>0</v>
      </c>
      <c r="M18" s="46">
        <v>0</v>
      </c>
      <c r="N18" s="46">
        <v>0</v>
      </c>
      <c r="O18" s="46">
        <v>0</v>
      </c>
      <c r="P18" s="46">
        <v>0</v>
      </c>
      <c r="Q18" s="46">
        <v>0</v>
      </c>
      <c r="R18" s="46">
        <v>0</v>
      </c>
      <c r="S18" s="46">
        <v>0</v>
      </c>
      <c r="T18" s="46">
        <v>0</v>
      </c>
      <c r="U18" s="46">
        <v>0</v>
      </c>
      <c r="V18" s="46">
        <v>0</v>
      </c>
      <c r="W18" s="46">
        <v>0</v>
      </c>
      <c r="X18" s="46">
        <v>0</v>
      </c>
      <c r="Y18" s="46">
        <v>0</v>
      </c>
      <c r="Z18" s="46">
        <v>0</v>
      </c>
      <c r="AA18" s="46">
        <v>0</v>
      </c>
      <c r="AB18" s="46">
        <v>0</v>
      </c>
      <c r="AC18" s="46">
        <v>0</v>
      </c>
      <c r="AD18" s="46">
        <v>0</v>
      </c>
      <c r="AE18" s="46">
        <v>0</v>
      </c>
      <c r="AF18" s="46">
        <v>0</v>
      </c>
      <c r="AG18" s="46">
        <v>0</v>
      </c>
      <c r="AH18" s="46">
        <v>0</v>
      </c>
      <c r="AI18" s="46">
        <v>0</v>
      </c>
      <c r="AJ18" s="46">
        <v>0</v>
      </c>
    </row>
    <row r="19" spans="1:36" x14ac:dyDescent="0.3">
      <c r="A19" t="s">
        <v>101</v>
      </c>
      <c r="B19" s="46">
        <v>0.19999999999999929</v>
      </c>
      <c r="C19" s="46">
        <v>0</v>
      </c>
      <c r="D19" s="46">
        <v>0</v>
      </c>
      <c r="E19" s="46">
        <v>0</v>
      </c>
      <c r="F19" s="46">
        <v>0</v>
      </c>
      <c r="G19" s="46">
        <v>0.10000000000000142</v>
      </c>
      <c r="H19" s="46">
        <v>0</v>
      </c>
      <c r="I19" s="46">
        <v>0.89999999999999858</v>
      </c>
      <c r="J19" s="46">
        <v>0.10000000000000142</v>
      </c>
      <c r="K19" s="46">
        <v>0.5</v>
      </c>
      <c r="L19" s="46">
        <v>0</v>
      </c>
      <c r="M19" s="46">
        <v>0</v>
      </c>
      <c r="N19" s="46">
        <v>0</v>
      </c>
      <c r="O19" s="46">
        <v>0</v>
      </c>
      <c r="P19" s="46">
        <v>0</v>
      </c>
      <c r="Q19" s="46">
        <v>0.10000000000000142</v>
      </c>
      <c r="R19" s="46">
        <v>0</v>
      </c>
      <c r="S19" s="46">
        <v>0</v>
      </c>
      <c r="T19" s="46">
        <v>0</v>
      </c>
      <c r="U19" s="46">
        <v>1</v>
      </c>
      <c r="V19" s="46">
        <v>0</v>
      </c>
      <c r="W19" s="46">
        <v>0</v>
      </c>
      <c r="X19" s="46">
        <v>0</v>
      </c>
      <c r="Y19" s="46">
        <v>0</v>
      </c>
      <c r="Z19" s="46">
        <v>0</v>
      </c>
      <c r="AA19" s="46">
        <v>0.69999999999999929</v>
      </c>
      <c r="AB19" s="46">
        <v>0</v>
      </c>
      <c r="AC19" s="46">
        <v>0</v>
      </c>
      <c r="AD19" s="46">
        <v>0.60000000000000142</v>
      </c>
      <c r="AE19" s="46">
        <v>0</v>
      </c>
      <c r="AF19" s="46">
        <v>0.10000000000000142</v>
      </c>
      <c r="AG19" s="46">
        <v>0</v>
      </c>
      <c r="AH19" s="46">
        <v>0</v>
      </c>
      <c r="AI19" s="46">
        <v>0.5</v>
      </c>
      <c r="AJ19" s="46">
        <v>4.8000000000000043</v>
      </c>
    </row>
    <row r="20" spans="1:36" x14ac:dyDescent="0.3">
      <c r="A20" t="s">
        <v>102</v>
      </c>
      <c r="B20" s="46">
        <v>0.39999999999999858</v>
      </c>
      <c r="C20" s="46">
        <v>0</v>
      </c>
      <c r="D20" s="46">
        <v>0</v>
      </c>
      <c r="E20" s="46">
        <v>0</v>
      </c>
      <c r="F20" s="46">
        <v>0</v>
      </c>
      <c r="G20" s="46">
        <v>0</v>
      </c>
      <c r="H20" s="46">
        <v>0</v>
      </c>
      <c r="I20" s="46">
        <v>0.30000000000000071</v>
      </c>
      <c r="J20" s="46">
        <v>0.19999999999999929</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0.89999999999999858</v>
      </c>
    </row>
    <row r="21" spans="1:36" x14ac:dyDescent="0.3">
      <c r="A21" t="s">
        <v>103</v>
      </c>
      <c r="B21" s="46">
        <v>0</v>
      </c>
      <c r="C21" s="46">
        <v>0</v>
      </c>
      <c r="D21" s="46">
        <v>0</v>
      </c>
      <c r="E21" s="46">
        <v>0</v>
      </c>
      <c r="F21" s="46">
        <v>0</v>
      </c>
      <c r="G21" s="46">
        <v>0</v>
      </c>
      <c r="H21" s="46">
        <v>0</v>
      </c>
      <c r="I21" s="46">
        <v>0</v>
      </c>
      <c r="J21" s="46">
        <v>0</v>
      </c>
      <c r="K21" s="46">
        <v>0</v>
      </c>
      <c r="L21" s="46">
        <v>0</v>
      </c>
      <c r="M21" s="46">
        <v>0</v>
      </c>
      <c r="N21" s="46">
        <v>0</v>
      </c>
      <c r="O21" s="46">
        <v>0</v>
      </c>
      <c r="P21" s="46">
        <v>0</v>
      </c>
      <c r="Q21" s="46">
        <v>0</v>
      </c>
      <c r="R21" s="46">
        <v>0</v>
      </c>
      <c r="S21" s="46">
        <v>0</v>
      </c>
      <c r="T21" s="46">
        <v>0</v>
      </c>
      <c r="U21" s="46">
        <v>0</v>
      </c>
      <c r="V21" s="46">
        <v>0</v>
      </c>
      <c r="W21" s="46">
        <v>0</v>
      </c>
      <c r="X21" s="46">
        <v>0</v>
      </c>
      <c r="Y21" s="46">
        <v>0</v>
      </c>
      <c r="Z21" s="46">
        <v>0</v>
      </c>
      <c r="AA21" s="46">
        <v>0</v>
      </c>
      <c r="AB21" s="46">
        <v>0</v>
      </c>
      <c r="AC21" s="46">
        <v>0</v>
      </c>
      <c r="AD21" s="46">
        <v>0</v>
      </c>
      <c r="AE21" s="46">
        <v>0</v>
      </c>
      <c r="AF21" s="46">
        <v>0</v>
      </c>
      <c r="AG21" s="46">
        <v>0</v>
      </c>
      <c r="AH21" s="46">
        <v>0</v>
      </c>
      <c r="AI21" s="46">
        <v>0</v>
      </c>
      <c r="AJ21" s="46">
        <v>0</v>
      </c>
    </row>
    <row r="22" spans="1:36" x14ac:dyDescent="0.3">
      <c r="A22" t="s">
        <v>104</v>
      </c>
      <c r="B22" s="46">
        <v>0</v>
      </c>
      <c r="C22" s="46">
        <v>0</v>
      </c>
      <c r="D22" s="46">
        <v>0</v>
      </c>
      <c r="E22" s="46">
        <v>0</v>
      </c>
      <c r="F22" s="46">
        <v>0</v>
      </c>
      <c r="G22" s="46">
        <v>0</v>
      </c>
      <c r="H22" s="46">
        <v>0</v>
      </c>
      <c r="I22" s="46">
        <v>0</v>
      </c>
      <c r="J22" s="46">
        <v>0</v>
      </c>
      <c r="K22" s="46">
        <v>0</v>
      </c>
      <c r="L22" s="46">
        <v>0</v>
      </c>
      <c r="M22" s="46">
        <v>0</v>
      </c>
      <c r="N22" s="46">
        <v>0</v>
      </c>
      <c r="O22" s="46">
        <v>0</v>
      </c>
      <c r="P22" s="46">
        <v>0</v>
      </c>
      <c r="Q22" s="46">
        <v>0</v>
      </c>
      <c r="R22" s="46">
        <v>0</v>
      </c>
      <c r="S22" s="46">
        <v>0</v>
      </c>
      <c r="T22" s="46">
        <v>0</v>
      </c>
      <c r="U22" s="46">
        <v>0</v>
      </c>
      <c r="V22" s="46">
        <v>0</v>
      </c>
      <c r="W22" s="46">
        <v>0</v>
      </c>
      <c r="X22" s="46">
        <v>0</v>
      </c>
      <c r="Y22" s="46">
        <v>0</v>
      </c>
      <c r="Z22" s="46">
        <v>0</v>
      </c>
      <c r="AA22" s="46">
        <v>0</v>
      </c>
      <c r="AB22" s="46">
        <v>0</v>
      </c>
      <c r="AC22" s="46">
        <v>0</v>
      </c>
      <c r="AD22" s="46">
        <v>0</v>
      </c>
      <c r="AE22" s="46">
        <v>0</v>
      </c>
      <c r="AF22" s="46">
        <v>0</v>
      </c>
      <c r="AG22" s="46">
        <v>0</v>
      </c>
      <c r="AH22" s="46">
        <v>0</v>
      </c>
      <c r="AI22" s="46">
        <v>0</v>
      </c>
      <c r="AJ22" s="46">
        <v>0</v>
      </c>
    </row>
    <row r="23" spans="1:36" x14ac:dyDescent="0.3">
      <c r="A23" t="s">
        <v>105</v>
      </c>
      <c r="B23" s="46">
        <v>1.8999999999999986</v>
      </c>
      <c r="C23" s="46">
        <v>0</v>
      </c>
      <c r="D23" s="46">
        <v>0.39999999999999858</v>
      </c>
      <c r="E23" s="46">
        <v>1</v>
      </c>
      <c r="F23" s="46">
        <v>0</v>
      </c>
      <c r="G23" s="46">
        <v>2.3999999999999986</v>
      </c>
      <c r="H23" s="46">
        <v>0.5</v>
      </c>
      <c r="I23" s="46">
        <v>2.5</v>
      </c>
      <c r="J23" s="46">
        <v>1.1000000000000014</v>
      </c>
      <c r="K23" s="46">
        <v>1.6000000000000014</v>
      </c>
      <c r="L23" s="46">
        <v>1.8000000000000007</v>
      </c>
      <c r="M23" s="46">
        <v>1.3000000000000007</v>
      </c>
      <c r="N23" s="46">
        <v>0</v>
      </c>
      <c r="O23" s="46">
        <v>1.8000000000000007</v>
      </c>
      <c r="P23" s="46">
        <v>0</v>
      </c>
      <c r="Q23" s="46">
        <v>1.8999999999999986</v>
      </c>
      <c r="R23" s="46">
        <v>0</v>
      </c>
      <c r="S23" s="46">
        <v>0</v>
      </c>
      <c r="T23" s="46">
        <v>0.39999999999999858</v>
      </c>
      <c r="U23" s="46">
        <v>0.60000000000000142</v>
      </c>
      <c r="V23" s="46">
        <v>1.6999999999999993</v>
      </c>
      <c r="W23" s="46">
        <v>0</v>
      </c>
      <c r="X23" s="46">
        <v>0</v>
      </c>
      <c r="Y23" s="46">
        <v>0.60000000000000142</v>
      </c>
      <c r="Z23" s="46">
        <v>0</v>
      </c>
      <c r="AA23" s="46">
        <v>2.3999999999999986</v>
      </c>
      <c r="AB23" s="46">
        <v>0</v>
      </c>
      <c r="AC23" s="46">
        <v>0</v>
      </c>
      <c r="AD23" s="46">
        <v>2.6000000000000014</v>
      </c>
      <c r="AE23" s="46">
        <v>0</v>
      </c>
      <c r="AF23" s="46">
        <v>0</v>
      </c>
      <c r="AG23" s="46">
        <v>0</v>
      </c>
      <c r="AH23" s="46">
        <v>0</v>
      </c>
      <c r="AI23" s="46">
        <v>0.60000000000000142</v>
      </c>
      <c r="AJ23" s="46">
        <v>27.1</v>
      </c>
    </row>
    <row r="24" spans="1:36" x14ac:dyDescent="0.3">
      <c r="A24" t="s">
        <v>11</v>
      </c>
      <c r="B24" s="46">
        <v>2.4999999999999964</v>
      </c>
      <c r="C24" s="46">
        <v>0</v>
      </c>
      <c r="D24" s="46">
        <v>0.39999999999999858</v>
      </c>
      <c r="E24" s="46">
        <v>1</v>
      </c>
      <c r="F24" s="46">
        <v>0</v>
      </c>
      <c r="G24" s="46">
        <v>2.5</v>
      </c>
      <c r="H24" s="46">
        <v>0.5</v>
      </c>
      <c r="I24" s="46">
        <v>3.6999999999999993</v>
      </c>
      <c r="J24" s="46">
        <v>1.4000000000000021</v>
      </c>
      <c r="K24" s="46">
        <v>2.1000000000000014</v>
      </c>
      <c r="L24" s="46">
        <v>1.8000000000000007</v>
      </c>
      <c r="M24" s="46">
        <v>1.3000000000000007</v>
      </c>
      <c r="N24" s="46">
        <v>0</v>
      </c>
      <c r="O24" s="46">
        <v>1.8000000000000007</v>
      </c>
      <c r="P24" s="46">
        <v>0</v>
      </c>
      <c r="Q24" s="46">
        <v>2</v>
      </c>
      <c r="R24" s="46">
        <v>0</v>
      </c>
      <c r="S24" s="46">
        <v>0</v>
      </c>
      <c r="T24" s="46">
        <v>0.39999999999999858</v>
      </c>
      <c r="U24" s="46">
        <v>1.6000000000000014</v>
      </c>
      <c r="V24" s="46">
        <v>1.6999999999999993</v>
      </c>
      <c r="W24" s="46">
        <v>0</v>
      </c>
      <c r="X24" s="46">
        <v>0</v>
      </c>
      <c r="Y24" s="46">
        <v>0.60000000000000142</v>
      </c>
      <c r="Z24" s="46">
        <v>0</v>
      </c>
      <c r="AA24" s="46">
        <v>3.0999999999999979</v>
      </c>
      <c r="AB24" s="46">
        <v>0</v>
      </c>
      <c r="AC24" s="46">
        <v>0</v>
      </c>
      <c r="AD24" s="46">
        <v>3.2000000000000028</v>
      </c>
      <c r="AE24" s="46">
        <v>0</v>
      </c>
      <c r="AF24" s="46">
        <v>0.10000000000000142</v>
      </c>
      <c r="AG24" s="46">
        <v>0</v>
      </c>
      <c r="AH24" s="46">
        <v>0</v>
      </c>
      <c r="AI24" s="46">
        <v>1.1000000000000014</v>
      </c>
      <c r="AJ24" s="46">
        <v>32.800000000000004</v>
      </c>
    </row>
  </sheetData>
  <pageMargins left="0.7" right="0.7" top="0.75" bottom="0.75" header="0.3" footer="0.3"/>
  <pageSetup paperSize="9" orientation="portrait" horizontalDpi="1200" verticalDpi="1200"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665C5-A3A5-4CCB-A401-10FE22B6BAD4}">
  <sheetPr codeName="Blad18"/>
  <dimension ref="A1:AJ11"/>
  <sheetViews>
    <sheetView showGridLines="0" workbookViewId="0">
      <selection activeCell="A2" sqref="A2"/>
    </sheetView>
  </sheetViews>
  <sheetFormatPr defaultRowHeight="14.4" x14ac:dyDescent="0.3"/>
  <cols>
    <col min="1" max="1" width="14.109375" bestFit="1" customWidth="1"/>
    <col min="2" max="35" width="18.77734375" bestFit="1" customWidth="1"/>
    <col min="36" max="36" width="9.6640625" bestFit="1" customWidth="1"/>
    <col min="37" max="37" width="10.109375" bestFit="1" customWidth="1"/>
    <col min="38" max="69" width="20.44140625" bestFit="1" customWidth="1"/>
    <col min="70" max="70" width="26.5546875" bestFit="1" customWidth="1"/>
    <col min="71" max="71" width="24.5546875" bestFit="1" customWidth="1"/>
  </cols>
  <sheetData>
    <row r="1" spans="1:36" x14ac:dyDescent="0.3">
      <c r="A1" s="29" t="str">
        <f>"Koeldagen "&amp; YEAR(jaar_zip!J2)</f>
        <v>Koeldagen 2024</v>
      </c>
    </row>
    <row r="2" spans="1:36" x14ac:dyDescent="0.3">
      <c r="A2" t="s">
        <v>76</v>
      </c>
    </row>
    <row r="4" spans="1:36" x14ac:dyDescent="0.3">
      <c r="A4" s="4" t="s">
        <v>55</v>
      </c>
      <c r="B4" s="4" t="s">
        <v>142</v>
      </c>
    </row>
    <row r="5" spans="1:36" x14ac:dyDescent="0.3">
      <c r="A5" s="4" t="s">
        <v>64</v>
      </c>
      <c r="B5" t="s">
        <v>45</v>
      </c>
      <c r="C5" t="s">
        <v>16</v>
      </c>
      <c r="D5" t="s">
        <v>38</v>
      </c>
      <c r="E5" t="s">
        <v>19</v>
      </c>
      <c r="F5" t="s">
        <v>13</v>
      </c>
      <c r="G5" t="s">
        <v>24</v>
      </c>
      <c r="H5" t="s">
        <v>28</v>
      </c>
      <c r="I5" t="s">
        <v>41</v>
      </c>
      <c r="J5" t="s">
        <v>43</v>
      </c>
      <c r="K5" t="s">
        <v>39</v>
      </c>
      <c r="L5" t="s">
        <v>26</v>
      </c>
      <c r="M5" t="s">
        <v>40</v>
      </c>
      <c r="N5" t="s">
        <v>35</v>
      </c>
      <c r="O5" t="s">
        <v>27</v>
      </c>
      <c r="P5" t="s">
        <v>17</v>
      </c>
      <c r="Q5" t="s">
        <v>29</v>
      </c>
      <c r="R5" t="s">
        <v>25</v>
      </c>
      <c r="S5" t="s">
        <v>22</v>
      </c>
      <c r="T5" t="s">
        <v>21</v>
      </c>
      <c r="U5" t="s">
        <v>44</v>
      </c>
      <c r="V5" t="s">
        <v>23</v>
      </c>
      <c r="W5" t="s">
        <v>30</v>
      </c>
      <c r="X5" t="s">
        <v>37</v>
      </c>
      <c r="Y5" t="s">
        <v>14</v>
      </c>
      <c r="Z5" t="s">
        <v>20</v>
      </c>
      <c r="AA5" t="s">
        <v>31</v>
      </c>
      <c r="AB5" t="s">
        <v>15</v>
      </c>
      <c r="AC5" t="s">
        <v>32</v>
      </c>
      <c r="AD5" t="s">
        <v>42</v>
      </c>
      <c r="AE5" t="s">
        <v>12</v>
      </c>
      <c r="AF5" t="s">
        <v>33</v>
      </c>
      <c r="AG5" t="s">
        <v>18</v>
      </c>
      <c r="AH5" t="s">
        <v>34</v>
      </c>
      <c r="AI5" t="s">
        <v>36</v>
      </c>
      <c r="AJ5" t="s">
        <v>11</v>
      </c>
    </row>
    <row r="6" spans="1:36" x14ac:dyDescent="0.3">
      <c r="A6">
        <v>1</v>
      </c>
      <c r="B6" s="46">
        <v>0</v>
      </c>
      <c r="C6" s="46">
        <v>0</v>
      </c>
      <c r="D6" s="46">
        <v>0</v>
      </c>
      <c r="E6" s="46">
        <v>0</v>
      </c>
      <c r="F6" s="46">
        <v>0</v>
      </c>
      <c r="G6" s="46">
        <v>0</v>
      </c>
      <c r="H6" s="46">
        <v>0</v>
      </c>
      <c r="I6" s="46">
        <v>0</v>
      </c>
      <c r="J6" s="46">
        <v>0</v>
      </c>
      <c r="K6" s="46">
        <v>0</v>
      </c>
      <c r="L6" s="46">
        <v>0</v>
      </c>
      <c r="M6" s="46">
        <v>0</v>
      </c>
      <c r="N6" s="46">
        <v>0</v>
      </c>
      <c r="O6" s="46">
        <v>0</v>
      </c>
      <c r="P6" s="46">
        <v>0</v>
      </c>
      <c r="Q6" s="46">
        <v>0</v>
      </c>
      <c r="R6" s="46">
        <v>0</v>
      </c>
      <c r="S6" s="46">
        <v>0</v>
      </c>
      <c r="T6" s="46">
        <v>0</v>
      </c>
      <c r="U6" s="46">
        <v>0</v>
      </c>
      <c r="V6" s="46">
        <v>0</v>
      </c>
      <c r="W6" s="46">
        <v>0</v>
      </c>
      <c r="X6" s="46">
        <v>0</v>
      </c>
      <c r="Y6" s="46">
        <v>0</v>
      </c>
      <c r="Z6" s="46">
        <v>0</v>
      </c>
      <c r="AA6" s="46">
        <v>0</v>
      </c>
      <c r="AB6" s="46">
        <v>0</v>
      </c>
      <c r="AC6" s="46">
        <v>0</v>
      </c>
      <c r="AD6" s="46">
        <v>0</v>
      </c>
      <c r="AE6" s="46">
        <v>0</v>
      </c>
      <c r="AF6" s="46">
        <v>0</v>
      </c>
      <c r="AG6" s="46">
        <v>0</v>
      </c>
      <c r="AH6" s="46">
        <v>0</v>
      </c>
      <c r="AI6" s="46">
        <v>0</v>
      </c>
      <c r="AJ6" s="46">
        <v>0</v>
      </c>
    </row>
    <row r="7" spans="1:36" x14ac:dyDescent="0.3">
      <c r="A7">
        <v>2</v>
      </c>
      <c r="B7" s="46">
        <v>0</v>
      </c>
      <c r="C7" s="46">
        <v>0</v>
      </c>
      <c r="D7" s="46">
        <v>0</v>
      </c>
      <c r="E7" s="46">
        <v>0</v>
      </c>
      <c r="F7" s="46">
        <v>0</v>
      </c>
      <c r="G7" s="46">
        <v>0</v>
      </c>
      <c r="H7" s="46">
        <v>0</v>
      </c>
      <c r="I7" s="46">
        <v>0</v>
      </c>
      <c r="J7" s="46">
        <v>0</v>
      </c>
      <c r="K7" s="46">
        <v>0</v>
      </c>
      <c r="L7" s="46">
        <v>0</v>
      </c>
      <c r="M7" s="46">
        <v>0</v>
      </c>
      <c r="N7" s="46">
        <v>0</v>
      </c>
      <c r="O7" s="46">
        <v>0</v>
      </c>
      <c r="P7" s="46">
        <v>0</v>
      </c>
      <c r="Q7" s="46">
        <v>0</v>
      </c>
      <c r="R7" s="46">
        <v>0</v>
      </c>
      <c r="S7" s="46">
        <v>0</v>
      </c>
      <c r="T7" s="46">
        <v>0</v>
      </c>
      <c r="U7" s="46">
        <v>0</v>
      </c>
      <c r="V7" s="46">
        <v>0</v>
      </c>
      <c r="W7" s="46">
        <v>0</v>
      </c>
      <c r="X7" s="46">
        <v>0</v>
      </c>
      <c r="Y7" s="46">
        <v>0</v>
      </c>
      <c r="Z7" s="46">
        <v>0</v>
      </c>
      <c r="AA7" s="46">
        <v>0</v>
      </c>
      <c r="AB7" s="46">
        <v>0</v>
      </c>
      <c r="AC7" s="46">
        <v>0</v>
      </c>
      <c r="AD7" s="46">
        <v>0</v>
      </c>
      <c r="AE7" s="46">
        <v>0</v>
      </c>
      <c r="AF7" s="46">
        <v>0</v>
      </c>
      <c r="AG7" s="46">
        <v>0</v>
      </c>
      <c r="AH7" s="46">
        <v>0</v>
      </c>
      <c r="AI7" s="46">
        <v>0</v>
      </c>
      <c r="AJ7" s="46">
        <v>0</v>
      </c>
    </row>
    <row r="8" spans="1:36" x14ac:dyDescent="0.3">
      <c r="A8">
        <v>3</v>
      </c>
      <c r="B8" s="46">
        <v>0</v>
      </c>
      <c r="C8" s="46">
        <v>0</v>
      </c>
      <c r="D8" s="46">
        <v>0</v>
      </c>
      <c r="E8" s="46">
        <v>0</v>
      </c>
      <c r="F8" s="46">
        <v>0</v>
      </c>
      <c r="G8" s="46">
        <v>0</v>
      </c>
      <c r="H8" s="46">
        <v>0</v>
      </c>
      <c r="I8" s="46">
        <v>0</v>
      </c>
      <c r="J8" s="46">
        <v>0</v>
      </c>
      <c r="K8" s="46">
        <v>0</v>
      </c>
      <c r="L8" s="46">
        <v>0</v>
      </c>
      <c r="M8" s="46">
        <v>0</v>
      </c>
      <c r="N8" s="46">
        <v>0</v>
      </c>
      <c r="O8" s="46">
        <v>0</v>
      </c>
      <c r="P8" s="46">
        <v>0</v>
      </c>
      <c r="Q8" s="46">
        <v>0</v>
      </c>
      <c r="R8" s="46">
        <v>0</v>
      </c>
      <c r="S8" s="46">
        <v>0</v>
      </c>
      <c r="T8" s="46">
        <v>0</v>
      </c>
      <c r="U8" s="46">
        <v>0</v>
      </c>
      <c r="V8" s="46">
        <v>0</v>
      </c>
      <c r="W8" s="46">
        <v>0</v>
      </c>
      <c r="X8" s="46">
        <v>0</v>
      </c>
      <c r="Y8" s="46">
        <v>0</v>
      </c>
      <c r="Z8" s="46">
        <v>0</v>
      </c>
      <c r="AA8" s="46">
        <v>0</v>
      </c>
      <c r="AB8" s="46">
        <v>0</v>
      </c>
      <c r="AC8" s="46">
        <v>0</v>
      </c>
      <c r="AD8" s="46">
        <v>0</v>
      </c>
      <c r="AE8" s="46">
        <v>0</v>
      </c>
      <c r="AF8" s="46">
        <v>0</v>
      </c>
      <c r="AG8" s="46">
        <v>0</v>
      </c>
      <c r="AH8" s="46">
        <v>0</v>
      </c>
      <c r="AI8" s="46">
        <v>0</v>
      </c>
      <c r="AJ8" s="46">
        <v>0</v>
      </c>
    </row>
    <row r="9" spans="1:36" x14ac:dyDescent="0.3">
      <c r="A9">
        <v>4</v>
      </c>
      <c r="B9" s="46">
        <v>0.59999999999999787</v>
      </c>
      <c r="C9" s="46">
        <v>0</v>
      </c>
      <c r="D9" s="46">
        <v>0</v>
      </c>
      <c r="E9" s="46">
        <v>0</v>
      </c>
      <c r="F9" s="46">
        <v>0</v>
      </c>
      <c r="G9" s="46">
        <v>0.10000000000000142</v>
      </c>
      <c r="H9" s="46">
        <v>0</v>
      </c>
      <c r="I9" s="46">
        <v>1.1999999999999993</v>
      </c>
      <c r="J9" s="46">
        <v>0.30000000000000071</v>
      </c>
      <c r="K9" s="46">
        <v>0.5</v>
      </c>
      <c r="L9" s="46">
        <v>0</v>
      </c>
      <c r="M9" s="46">
        <v>0</v>
      </c>
      <c r="N9" s="46">
        <v>0</v>
      </c>
      <c r="O9" s="46">
        <v>0</v>
      </c>
      <c r="P9" s="46">
        <v>0</v>
      </c>
      <c r="Q9" s="46">
        <v>0.10000000000000142</v>
      </c>
      <c r="R9" s="46">
        <v>0</v>
      </c>
      <c r="S9" s="46">
        <v>0</v>
      </c>
      <c r="T9" s="46">
        <v>0</v>
      </c>
      <c r="U9" s="46">
        <v>1</v>
      </c>
      <c r="V9" s="46">
        <v>0</v>
      </c>
      <c r="W9" s="46">
        <v>0</v>
      </c>
      <c r="X9" s="46">
        <v>0</v>
      </c>
      <c r="Y9" s="46">
        <v>0</v>
      </c>
      <c r="Z9" s="46">
        <v>0</v>
      </c>
      <c r="AA9" s="46">
        <v>0.69999999999999929</v>
      </c>
      <c r="AB9" s="46">
        <v>0</v>
      </c>
      <c r="AC9" s="46">
        <v>0</v>
      </c>
      <c r="AD9" s="46">
        <v>0.60000000000000142</v>
      </c>
      <c r="AE9" s="46">
        <v>0</v>
      </c>
      <c r="AF9" s="46">
        <v>0.10000000000000142</v>
      </c>
      <c r="AG9" s="46">
        <v>0</v>
      </c>
      <c r="AH9" s="46">
        <v>0</v>
      </c>
      <c r="AI9" s="46">
        <v>0.5</v>
      </c>
      <c r="AJ9" s="46">
        <v>5.7000000000000028</v>
      </c>
    </row>
    <row r="10" spans="1:36" x14ac:dyDescent="0.3">
      <c r="A10">
        <v>5</v>
      </c>
      <c r="B10" s="46">
        <v>1.8999999999999986</v>
      </c>
      <c r="C10" s="46">
        <v>0</v>
      </c>
      <c r="D10" s="46">
        <v>0.39999999999999858</v>
      </c>
      <c r="E10" s="46">
        <v>1</v>
      </c>
      <c r="F10" s="46">
        <v>0</v>
      </c>
      <c r="G10" s="46">
        <v>2.3999999999999986</v>
      </c>
      <c r="H10" s="46">
        <v>0.5</v>
      </c>
      <c r="I10" s="46">
        <v>2.5</v>
      </c>
      <c r="J10" s="46">
        <v>1.1000000000000014</v>
      </c>
      <c r="K10" s="46">
        <v>1.6000000000000014</v>
      </c>
      <c r="L10" s="46">
        <v>1.8000000000000007</v>
      </c>
      <c r="M10" s="46">
        <v>1.3000000000000007</v>
      </c>
      <c r="N10" s="46">
        <v>0</v>
      </c>
      <c r="O10" s="46">
        <v>1.8000000000000007</v>
      </c>
      <c r="P10" s="46">
        <v>0</v>
      </c>
      <c r="Q10" s="46">
        <v>1.8999999999999986</v>
      </c>
      <c r="R10" s="46">
        <v>0</v>
      </c>
      <c r="S10" s="46">
        <v>0</v>
      </c>
      <c r="T10" s="46">
        <v>0.39999999999999858</v>
      </c>
      <c r="U10" s="46">
        <v>0.60000000000000142</v>
      </c>
      <c r="V10" s="46">
        <v>1.6999999999999993</v>
      </c>
      <c r="W10" s="46">
        <v>0</v>
      </c>
      <c r="X10" s="46">
        <v>0</v>
      </c>
      <c r="Y10" s="46">
        <v>0.60000000000000142</v>
      </c>
      <c r="Z10" s="46">
        <v>0</v>
      </c>
      <c r="AA10" s="46">
        <v>2.3999999999999986</v>
      </c>
      <c r="AB10" s="46">
        <v>0</v>
      </c>
      <c r="AC10" s="46">
        <v>0</v>
      </c>
      <c r="AD10" s="46">
        <v>2.6000000000000014</v>
      </c>
      <c r="AE10" s="46">
        <v>0</v>
      </c>
      <c r="AF10" s="46">
        <v>0</v>
      </c>
      <c r="AG10" s="46">
        <v>0</v>
      </c>
      <c r="AH10" s="46">
        <v>0</v>
      </c>
      <c r="AI10" s="46">
        <v>0.60000000000000142</v>
      </c>
      <c r="AJ10" s="46">
        <v>27.1</v>
      </c>
    </row>
    <row r="11" spans="1:36" x14ac:dyDescent="0.3">
      <c r="A11" t="s">
        <v>11</v>
      </c>
      <c r="B11" s="46">
        <v>2.4999999999999964</v>
      </c>
      <c r="C11" s="46">
        <v>0</v>
      </c>
      <c r="D11" s="46">
        <v>0.39999999999999858</v>
      </c>
      <c r="E11" s="46">
        <v>1</v>
      </c>
      <c r="F11" s="46">
        <v>0</v>
      </c>
      <c r="G11" s="46">
        <v>2.5</v>
      </c>
      <c r="H11" s="46">
        <v>0.5</v>
      </c>
      <c r="I11" s="46">
        <v>3.6999999999999993</v>
      </c>
      <c r="J11" s="46">
        <v>1.4000000000000021</v>
      </c>
      <c r="K11" s="46">
        <v>2.1000000000000014</v>
      </c>
      <c r="L11" s="46">
        <v>1.8000000000000007</v>
      </c>
      <c r="M11" s="46">
        <v>1.3000000000000007</v>
      </c>
      <c r="N11" s="46">
        <v>0</v>
      </c>
      <c r="O11" s="46">
        <v>1.8000000000000007</v>
      </c>
      <c r="P11" s="46">
        <v>0</v>
      </c>
      <c r="Q11" s="46">
        <v>2</v>
      </c>
      <c r="R11" s="46">
        <v>0</v>
      </c>
      <c r="S11" s="46">
        <v>0</v>
      </c>
      <c r="T11" s="46">
        <v>0.39999999999999858</v>
      </c>
      <c r="U11" s="46">
        <v>1.6000000000000014</v>
      </c>
      <c r="V11" s="46">
        <v>1.6999999999999993</v>
      </c>
      <c r="W11" s="46">
        <v>0</v>
      </c>
      <c r="X11" s="46">
        <v>0</v>
      </c>
      <c r="Y11" s="46">
        <v>0.60000000000000142</v>
      </c>
      <c r="Z11" s="46">
        <v>0</v>
      </c>
      <c r="AA11" s="46">
        <v>3.0999999999999979</v>
      </c>
      <c r="AB11" s="46">
        <v>0</v>
      </c>
      <c r="AC11" s="46">
        <v>0</v>
      </c>
      <c r="AD11" s="46">
        <v>3.2000000000000028</v>
      </c>
      <c r="AE11" s="46">
        <v>0</v>
      </c>
      <c r="AF11" s="46">
        <v>0.10000000000000142</v>
      </c>
      <c r="AG11" s="46">
        <v>0</v>
      </c>
      <c r="AH11" s="46">
        <v>0</v>
      </c>
      <c r="AI11" s="46">
        <v>1.1000000000000014</v>
      </c>
      <c r="AJ11" s="46">
        <v>32.800000000000004</v>
      </c>
    </row>
  </sheetData>
  <pageMargins left="0.7" right="0.7" top="0.75" bottom="0.75" header="0.3" footer="0.3"/>
  <pageSetup paperSize="9" orientation="portrait" horizontalDpi="1200" verticalDpi="1200"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7A373-3F5A-4FD5-A303-87CB88596976}">
  <sheetPr codeName="Blad19"/>
  <dimension ref="A1:B14"/>
  <sheetViews>
    <sheetView showGridLines="0" workbookViewId="0">
      <selection activeCell="A2" sqref="A2"/>
    </sheetView>
  </sheetViews>
  <sheetFormatPr defaultColWidth="9.109375" defaultRowHeight="13.2" x14ac:dyDescent="0.25"/>
  <cols>
    <col min="1" max="16384" width="9.109375" style="49"/>
  </cols>
  <sheetData>
    <row r="1" spans="1:2" ht="24.6" x14ac:dyDescent="0.4">
      <c r="A1" s="48" t="s">
        <v>148</v>
      </c>
    </row>
    <row r="3" spans="1:2" x14ac:dyDescent="0.25">
      <c r="A3" s="50" t="s">
        <v>149</v>
      </c>
    </row>
    <row r="4" spans="1:2" x14ac:dyDescent="0.25">
      <c r="A4" s="50" t="s">
        <v>150</v>
      </c>
    </row>
    <row r="5" spans="1:2" x14ac:dyDescent="0.25">
      <c r="A5" s="50" t="s">
        <v>151</v>
      </c>
    </row>
    <row r="6" spans="1:2" x14ac:dyDescent="0.25">
      <c r="A6" s="50" t="s">
        <v>152</v>
      </c>
    </row>
    <row r="7" spans="1:2" x14ac:dyDescent="0.25">
      <c r="A7" s="49" t="s">
        <v>153</v>
      </c>
    </row>
    <row r="8" spans="1:2" x14ac:dyDescent="0.25">
      <c r="A8" s="50" t="s">
        <v>154</v>
      </c>
    </row>
    <row r="9" spans="1:2" x14ac:dyDescent="0.25">
      <c r="A9" s="50" t="s">
        <v>155</v>
      </c>
    </row>
    <row r="10" spans="1:2" x14ac:dyDescent="0.25">
      <c r="A10" s="50" t="s">
        <v>156</v>
      </c>
    </row>
    <row r="11" spans="1:2" x14ac:dyDescent="0.25">
      <c r="A11" s="50" t="s">
        <v>157</v>
      </c>
    </row>
    <row r="13" spans="1:2" x14ac:dyDescent="0.25">
      <c r="A13" s="49" t="s">
        <v>158</v>
      </c>
    </row>
    <row r="14" spans="1:2" x14ac:dyDescent="0.25">
      <c r="B14" s="49" t="s">
        <v>159</v>
      </c>
    </row>
  </sheetData>
  <sheetProtection sheet="1"/>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2CB73-24DB-4A71-9D7F-063D3C8FA2AA}">
  <sheetPr codeName="Blad3"/>
  <dimension ref="A1:WVK62"/>
  <sheetViews>
    <sheetView showGridLines="0" showRowColHeaders="0" tabSelected="1" zoomScale="110" zoomScaleNormal="110" workbookViewId="0">
      <selection activeCell="C10" sqref="C10"/>
    </sheetView>
  </sheetViews>
  <sheetFormatPr defaultColWidth="0" defaultRowHeight="12.75" customHeight="1" zeroHeight="1" x14ac:dyDescent="0.25"/>
  <cols>
    <col min="1" max="1" width="9.109375" style="8" customWidth="1"/>
    <col min="2" max="2" width="6.33203125" style="8" customWidth="1"/>
    <col min="3" max="3" width="11.5546875" style="8" customWidth="1"/>
    <col min="4" max="4" width="9.109375" style="8" customWidth="1"/>
    <col min="5" max="5" width="11.109375" style="8" customWidth="1"/>
    <col min="6" max="6" width="9.109375" style="8" customWidth="1"/>
    <col min="7" max="7" width="10.109375" style="8" customWidth="1"/>
    <col min="8" max="26" width="9.109375" style="8" customWidth="1"/>
    <col min="27" max="257" width="9.109375" style="8" hidden="1" customWidth="1"/>
    <col min="258" max="258" width="6.33203125" style="8" hidden="1" customWidth="1"/>
    <col min="259" max="259" width="17.44140625" style="8" hidden="1" customWidth="1"/>
    <col min="260" max="267" width="9.109375" style="8" hidden="1" customWidth="1"/>
    <col min="268" max="512" width="9.109375" style="8" hidden="1"/>
    <col min="513" max="513" width="9.109375" style="8" hidden="1" customWidth="1"/>
    <col min="514" max="514" width="6.33203125" style="8" hidden="1" customWidth="1"/>
    <col min="515" max="515" width="17.44140625" style="8" hidden="1" customWidth="1"/>
    <col min="516" max="523" width="9.109375" style="8" hidden="1" customWidth="1"/>
    <col min="524" max="768" width="9.109375" style="8" hidden="1"/>
    <col min="769" max="769" width="9.109375" style="8" hidden="1" customWidth="1"/>
    <col min="770" max="770" width="6.33203125" style="8" hidden="1" customWidth="1"/>
    <col min="771" max="771" width="17.44140625" style="8" hidden="1" customWidth="1"/>
    <col min="772" max="779" width="9.109375" style="8" hidden="1" customWidth="1"/>
    <col min="780" max="1024" width="9.109375" style="8" hidden="1"/>
    <col min="1025" max="1025" width="9.109375" style="8" hidden="1" customWidth="1"/>
    <col min="1026" max="1026" width="6.33203125" style="8" hidden="1" customWidth="1"/>
    <col min="1027" max="1027" width="17.44140625" style="8" hidden="1" customWidth="1"/>
    <col min="1028" max="1035" width="9.109375" style="8" hidden="1" customWidth="1"/>
    <col min="1036" max="1280" width="9.109375" style="8" hidden="1"/>
    <col min="1281" max="1281" width="9.109375" style="8" hidden="1" customWidth="1"/>
    <col min="1282" max="1282" width="6.33203125" style="8" hidden="1" customWidth="1"/>
    <col min="1283" max="1283" width="17.44140625" style="8" hidden="1" customWidth="1"/>
    <col min="1284" max="1291" width="9.109375" style="8" hidden="1" customWidth="1"/>
    <col min="1292" max="1536" width="9.109375" style="8" hidden="1"/>
    <col min="1537" max="1537" width="9.109375" style="8" hidden="1" customWidth="1"/>
    <col min="1538" max="1538" width="6.33203125" style="8" hidden="1" customWidth="1"/>
    <col min="1539" max="1539" width="17.44140625" style="8" hidden="1" customWidth="1"/>
    <col min="1540" max="1547" width="9.109375" style="8" hidden="1" customWidth="1"/>
    <col min="1548" max="1792" width="9.109375" style="8" hidden="1"/>
    <col min="1793" max="1793" width="9.109375" style="8" hidden="1" customWidth="1"/>
    <col min="1794" max="1794" width="6.33203125" style="8" hidden="1" customWidth="1"/>
    <col min="1795" max="1795" width="17.44140625" style="8" hidden="1" customWidth="1"/>
    <col min="1796" max="1803" width="9.109375" style="8" hidden="1" customWidth="1"/>
    <col min="1804" max="2048" width="9.109375" style="8" hidden="1"/>
    <col min="2049" max="2049" width="9.109375" style="8" hidden="1" customWidth="1"/>
    <col min="2050" max="2050" width="6.33203125" style="8" hidden="1" customWidth="1"/>
    <col min="2051" max="2051" width="17.44140625" style="8" hidden="1" customWidth="1"/>
    <col min="2052" max="2059" width="9.109375" style="8" hidden="1" customWidth="1"/>
    <col min="2060" max="2304" width="9.109375" style="8" hidden="1"/>
    <col min="2305" max="2305" width="9.109375" style="8" hidden="1" customWidth="1"/>
    <col min="2306" max="2306" width="6.33203125" style="8" hidden="1" customWidth="1"/>
    <col min="2307" max="2307" width="17.44140625" style="8" hidden="1" customWidth="1"/>
    <col min="2308" max="2315" width="9.109375" style="8" hidden="1" customWidth="1"/>
    <col min="2316" max="2560" width="9.109375" style="8" hidden="1"/>
    <col min="2561" max="2561" width="9.109375" style="8" hidden="1" customWidth="1"/>
    <col min="2562" max="2562" width="6.33203125" style="8" hidden="1" customWidth="1"/>
    <col min="2563" max="2563" width="17.44140625" style="8" hidden="1" customWidth="1"/>
    <col min="2564" max="2571" width="9.109375" style="8" hidden="1" customWidth="1"/>
    <col min="2572" max="2816" width="9.109375" style="8" hidden="1"/>
    <col min="2817" max="2817" width="9.109375" style="8" hidden="1" customWidth="1"/>
    <col min="2818" max="2818" width="6.33203125" style="8" hidden="1" customWidth="1"/>
    <col min="2819" max="2819" width="17.44140625" style="8" hidden="1" customWidth="1"/>
    <col min="2820" max="2827" width="9.109375" style="8" hidden="1" customWidth="1"/>
    <col min="2828" max="3072" width="9.109375" style="8" hidden="1"/>
    <col min="3073" max="3073" width="9.109375" style="8" hidden="1" customWidth="1"/>
    <col min="3074" max="3074" width="6.33203125" style="8" hidden="1" customWidth="1"/>
    <col min="3075" max="3075" width="17.44140625" style="8" hidden="1" customWidth="1"/>
    <col min="3076" max="3083" width="9.109375" style="8" hidden="1" customWidth="1"/>
    <col min="3084" max="3328" width="9.109375" style="8" hidden="1"/>
    <col min="3329" max="3329" width="9.109375" style="8" hidden="1" customWidth="1"/>
    <col min="3330" max="3330" width="6.33203125" style="8" hidden="1" customWidth="1"/>
    <col min="3331" max="3331" width="17.44140625" style="8" hidden="1" customWidth="1"/>
    <col min="3332" max="3339" width="9.109375" style="8" hidden="1" customWidth="1"/>
    <col min="3340" max="3584" width="9.109375" style="8" hidden="1"/>
    <col min="3585" max="3585" width="9.109375" style="8" hidden="1" customWidth="1"/>
    <col min="3586" max="3586" width="6.33203125" style="8" hidden="1" customWidth="1"/>
    <col min="3587" max="3587" width="17.44140625" style="8" hidden="1" customWidth="1"/>
    <col min="3588" max="3595" width="9.109375" style="8" hidden="1" customWidth="1"/>
    <col min="3596" max="3840" width="9.109375" style="8" hidden="1"/>
    <col min="3841" max="3841" width="9.109375" style="8" hidden="1" customWidth="1"/>
    <col min="3842" max="3842" width="6.33203125" style="8" hidden="1" customWidth="1"/>
    <col min="3843" max="3843" width="17.44140625" style="8" hidden="1" customWidth="1"/>
    <col min="3844" max="3851" width="9.109375" style="8" hidden="1" customWidth="1"/>
    <col min="3852" max="4096" width="9.109375" style="8" hidden="1"/>
    <col min="4097" max="4097" width="9.109375" style="8" hidden="1" customWidth="1"/>
    <col min="4098" max="4098" width="6.33203125" style="8" hidden="1" customWidth="1"/>
    <col min="4099" max="4099" width="17.44140625" style="8" hidden="1" customWidth="1"/>
    <col min="4100" max="4107" width="9.109375" style="8" hidden="1" customWidth="1"/>
    <col min="4108" max="4352" width="9.109375" style="8" hidden="1"/>
    <col min="4353" max="4353" width="9.109375" style="8" hidden="1" customWidth="1"/>
    <col min="4354" max="4354" width="6.33203125" style="8" hidden="1" customWidth="1"/>
    <col min="4355" max="4355" width="17.44140625" style="8" hidden="1" customWidth="1"/>
    <col min="4356" max="4363" width="9.109375" style="8" hidden="1" customWidth="1"/>
    <col min="4364" max="4608" width="9.109375" style="8" hidden="1"/>
    <col min="4609" max="4609" width="9.109375" style="8" hidden="1" customWidth="1"/>
    <col min="4610" max="4610" width="6.33203125" style="8" hidden="1" customWidth="1"/>
    <col min="4611" max="4611" width="17.44140625" style="8" hidden="1" customWidth="1"/>
    <col min="4612" max="4619" width="9.109375" style="8" hidden="1" customWidth="1"/>
    <col min="4620" max="4864" width="9.109375" style="8" hidden="1"/>
    <col min="4865" max="4865" width="9.109375" style="8" hidden="1" customWidth="1"/>
    <col min="4866" max="4866" width="6.33203125" style="8" hidden="1" customWidth="1"/>
    <col min="4867" max="4867" width="17.44140625" style="8" hidden="1" customWidth="1"/>
    <col min="4868" max="4875" width="9.109375" style="8" hidden="1" customWidth="1"/>
    <col min="4876" max="5120" width="9.109375" style="8" hidden="1"/>
    <col min="5121" max="5121" width="9.109375" style="8" hidden="1" customWidth="1"/>
    <col min="5122" max="5122" width="6.33203125" style="8" hidden="1" customWidth="1"/>
    <col min="5123" max="5123" width="17.44140625" style="8" hidden="1" customWidth="1"/>
    <col min="5124" max="5131" width="9.109375" style="8" hidden="1" customWidth="1"/>
    <col min="5132" max="5376" width="9.109375" style="8" hidden="1"/>
    <col min="5377" max="5377" width="9.109375" style="8" hidden="1" customWidth="1"/>
    <col min="5378" max="5378" width="6.33203125" style="8" hidden="1" customWidth="1"/>
    <col min="5379" max="5379" width="17.44140625" style="8" hidden="1" customWidth="1"/>
    <col min="5380" max="5387" width="9.109375" style="8" hidden="1" customWidth="1"/>
    <col min="5388" max="5632" width="9.109375" style="8" hidden="1"/>
    <col min="5633" max="5633" width="9.109375" style="8" hidden="1" customWidth="1"/>
    <col min="5634" max="5634" width="6.33203125" style="8" hidden="1" customWidth="1"/>
    <col min="5635" max="5635" width="17.44140625" style="8" hidden="1" customWidth="1"/>
    <col min="5636" max="5643" width="9.109375" style="8" hidden="1" customWidth="1"/>
    <col min="5644" max="5888" width="9.109375" style="8" hidden="1"/>
    <col min="5889" max="5889" width="9.109375" style="8" hidden="1" customWidth="1"/>
    <col min="5890" max="5890" width="6.33203125" style="8" hidden="1" customWidth="1"/>
    <col min="5891" max="5891" width="17.44140625" style="8" hidden="1" customWidth="1"/>
    <col min="5892" max="5899" width="9.109375" style="8" hidden="1" customWidth="1"/>
    <col min="5900" max="6144" width="9.109375" style="8" hidden="1"/>
    <col min="6145" max="6145" width="9.109375" style="8" hidden="1" customWidth="1"/>
    <col min="6146" max="6146" width="6.33203125" style="8" hidden="1" customWidth="1"/>
    <col min="6147" max="6147" width="17.44140625" style="8" hidden="1" customWidth="1"/>
    <col min="6148" max="6155" width="9.109375" style="8" hidden="1" customWidth="1"/>
    <col min="6156" max="6400" width="9.109375" style="8" hidden="1"/>
    <col min="6401" max="6401" width="9.109375" style="8" hidden="1" customWidth="1"/>
    <col min="6402" max="6402" width="6.33203125" style="8" hidden="1" customWidth="1"/>
    <col min="6403" max="6403" width="17.44140625" style="8" hidden="1" customWidth="1"/>
    <col min="6404" max="6411" width="9.109375" style="8" hidden="1" customWidth="1"/>
    <col min="6412" max="6656" width="9.109375" style="8" hidden="1"/>
    <col min="6657" max="6657" width="9.109375" style="8" hidden="1" customWidth="1"/>
    <col min="6658" max="6658" width="6.33203125" style="8" hidden="1" customWidth="1"/>
    <col min="6659" max="6659" width="17.44140625" style="8" hidden="1" customWidth="1"/>
    <col min="6660" max="6667" width="9.109375" style="8" hidden="1" customWidth="1"/>
    <col min="6668" max="6912" width="9.109375" style="8" hidden="1"/>
    <col min="6913" max="6913" width="9.109375" style="8" hidden="1" customWidth="1"/>
    <col min="6914" max="6914" width="6.33203125" style="8" hidden="1" customWidth="1"/>
    <col min="6915" max="6915" width="17.44140625" style="8" hidden="1" customWidth="1"/>
    <col min="6916" max="6923" width="9.109375" style="8" hidden="1" customWidth="1"/>
    <col min="6924" max="7168" width="9.109375" style="8" hidden="1"/>
    <col min="7169" max="7169" width="9.109375" style="8" hidden="1" customWidth="1"/>
    <col min="7170" max="7170" width="6.33203125" style="8" hidden="1" customWidth="1"/>
    <col min="7171" max="7171" width="17.44140625" style="8" hidden="1" customWidth="1"/>
    <col min="7172" max="7179" width="9.109375" style="8" hidden="1" customWidth="1"/>
    <col min="7180" max="7424" width="9.109375" style="8" hidden="1"/>
    <col min="7425" max="7425" width="9.109375" style="8" hidden="1" customWidth="1"/>
    <col min="7426" max="7426" width="6.33203125" style="8" hidden="1" customWidth="1"/>
    <col min="7427" max="7427" width="17.44140625" style="8" hidden="1" customWidth="1"/>
    <col min="7428" max="7435" width="9.109375" style="8" hidden="1" customWidth="1"/>
    <col min="7436" max="7680" width="9.109375" style="8" hidden="1"/>
    <col min="7681" max="7681" width="9.109375" style="8" hidden="1" customWidth="1"/>
    <col min="7682" max="7682" width="6.33203125" style="8" hidden="1" customWidth="1"/>
    <col min="7683" max="7683" width="17.44140625" style="8" hidden="1" customWidth="1"/>
    <col min="7684" max="7691" width="9.109375" style="8" hidden="1" customWidth="1"/>
    <col min="7692" max="7936" width="9.109375" style="8" hidden="1"/>
    <col min="7937" max="7937" width="9.109375" style="8" hidden="1" customWidth="1"/>
    <col min="7938" max="7938" width="6.33203125" style="8" hidden="1" customWidth="1"/>
    <col min="7939" max="7939" width="17.44140625" style="8" hidden="1" customWidth="1"/>
    <col min="7940" max="7947" width="9.109375" style="8" hidden="1" customWidth="1"/>
    <col min="7948" max="8192" width="9.109375" style="8" hidden="1"/>
    <col min="8193" max="8193" width="9.109375" style="8" hidden="1" customWidth="1"/>
    <col min="8194" max="8194" width="6.33203125" style="8" hidden="1" customWidth="1"/>
    <col min="8195" max="8195" width="17.44140625" style="8" hidden="1" customWidth="1"/>
    <col min="8196" max="8203" width="9.109375" style="8" hidden="1" customWidth="1"/>
    <col min="8204" max="8448" width="9.109375" style="8" hidden="1"/>
    <col min="8449" max="8449" width="9.109375" style="8" hidden="1" customWidth="1"/>
    <col min="8450" max="8450" width="6.33203125" style="8" hidden="1" customWidth="1"/>
    <col min="8451" max="8451" width="17.44140625" style="8" hidden="1" customWidth="1"/>
    <col min="8452" max="8459" width="9.109375" style="8" hidden="1" customWidth="1"/>
    <col min="8460" max="8704" width="9.109375" style="8" hidden="1"/>
    <col min="8705" max="8705" width="9.109375" style="8" hidden="1" customWidth="1"/>
    <col min="8706" max="8706" width="6.33203125" style="8" hidden="1" customWidth="1"/>
    <col min="8707" max="8707" width="17.44140625" style="8" hidden="1" customWidth="1"/>
    <col min="8708" max="8715" width="9.109375" style="8" hidden="1" customWidth="1"/>
    <col min="8716" max="8960" width="9.109375" style="8" hidden="1"/>
    <col min="8961" max="8961" width="9.109375" style="8" hidden="1" customWidth="1"/>
    <col min="8962" max="8962" width="6.33203125" style="8" hidden="1" customWidth="1"/>
    <col min="8963" max="8963" width="17.44140625" style="8" hidden="1" customWidth="1"/>
    <col min="8964" max="8971" width="9.109375" style="8" hidden="1" customWidth="1"/>
    <col min="8972" max="9216" width="9.109375" style="8" hidden="1"/>
    <col min="9217" max="9217" width="9.109375" style="8" hidden="1" customWidth="1"/>
    <col min="9218" max="9218" width="6.33203125" style="8" hidden="1" customWidth="1"/>
    <col min="9219" max="9219" width="17.44140625" style="8" hidden="1" customWidth="1"/>
    <col min="9220" max="9227" width="9.109375" style="8" hidden="1" customWidth="1"/>
    <col min="9228" max="9472" width="9.109375" style="8" hidden="1"/>
    <col min="9473" max="9473" width="9.109375" style="8" hidden="1" customWidth="1"/>
    <col min="9474" max="9474" width="6.33203125" style="8" hidden="1" customWidth="1"/>
    <col min="9475" max="9475" width="17.44140625" style="8" hidden="1" customWidth="1"/>
    <col min="9476" max="9483" width="9.109375" style="8" hidden="1" customWidth="1"/>
    <col min="9484" max="9728" width="9.109375" style="8" hidden="1"/>
    <col min="9729" max="9729" width="9.109375" style="8" hidden="1" customWidth="1"/>
    <col min="9730" max="9730" width="6.33203125" style="8" hidden="1" customWidth="1"/>
    <col min="9731" max="9731" width="17.44140625" style="8" hidden="1" customWidth="1"/>
    <col min="9732" max="9739" width="9.109375" style="8" hidden="1" customWidth="1"/>
    <col min="9740" max="9984" width="9.109375" style="8" hidden="1"/>
    <col min="9985" max="9985" width="9.109375" style="8" hidden="1" customWidth="1"/>
    <col min="9986" max="9986" width="6.33203125" style="8" hidden="1" customWidth="1"/>
    <col min="9987" max="9987" width="17.44140625" style="8" hidden="1" customWidth="1"/>
    <col min="9988" max="9995" width="9.109375" style="8" hidden="1" customWidth="1"/>
    <col min="9996" max="10240" width="9.109375" style="8" hidden="1"/>
    <col min="10241" max="10241" width="9.109375" style="8" hidden="1" customWidth="1"/>
    <col min="10242" max="10242" width="6.33203125" style="8" hidden="1" customWidth="1"/>
    <col min="10243" max="10243" width="17.44140625" style="8" hidden="1" customWidth="1"/>
    <col min="10244" max="10251" width="9.109375" style="8" hidden="1" customWidth="1"/>
    <col min="10252" max="10496" width="9.109375" style="8" hidden="1"/>
    <col min="10497" max="10497" width="9.109375" style="8" hidden="1" customWidth="1"/>
    <col min="10498" max="10498" width="6.33203125" style="8" hidden="1" customWidth="1"/>
    <col min="10499" max="10499" width="17.44140625" style="8" hidden="1" customWidth="1"/>
    <col min="10500" max="10507" width="9.109375" style="8" hidden="1" customWidth="1"/>
    <col min="10508" max="10752" width="9.109375" style="8" hidden="1"/>
    <col min="10753" max="10753" width="9.109375" style="8" hidden="1" customWidth="1"/>
    <col min="10754" max="10754" width="6.33203125" style="8" hidden="1" customWidth="1"/>
    <col min="10755" max="10755" width="17.44140625" style="8" hidden="1" customWidth="1"/>
    <col min="10756" max="10763" width="9.109375" style="8" hidden="1" customWidth="1"/>
    <col min="10764" max="11008" width="9.109375" style="8" hidden="1"/>
    <col min="11009" max="11009" width="9.109375" style="8" hidden="1" customWidth="1"/>
    <col min="11010" max="11010" width="6.33203125" style="8" hidden="1" customWidth="1"/>
    <col min="11011" max="11011" width="17.44140625" style="8" hidden="1" customWidth="1"/>
    <col min="11012" max="11019" width="9.109375" style="8" hidden="1" customWidth="1"/>
    <col min="11020" max="11264" width="9.109375" style="8" hidden="1"/>
    <col min="11265" max="11265" width="9.109375" style="8" hidden="1" customWidth="1"/>
    <col min="11266" max="11266" width="6.33203125" style="8" hidden="1" customWidth="1"/>
    <col min="11267" max="11267" width="17.44140625" style="8" hidden="1" customWidth="1"/>
    <col min="11268" max="11275" width="9.109375" style="8" hidden="1" customWidth="1"/>
    <col min="11276" max="11520" width="9.109375" style="8" hidden="1"/>
    <col min="11521" max="11521" width="9.109375" style="8" hidden="1" customWidth="1"/>
    <col min="11522" max="11522" width="6.33203125" style="8" hidden="1" customWidth="1"/>
    <col min="11523" max="11523" width="17.44140625" style="8" hidden="1" customWidth="1"/>
    <col min="11524" max="11531" width="9.109375" style="8" hidden="1" customWidth="1"/>
    <col min="11532" max="11776" width="9.109375" style="8" hidden="1"/>
    <col min="11777" max="11777" width="9.109375" style="8" hidden="1" customWidth="1"/>
    <col min="11778" max="11778" width="6.33203125" style="8" hidden="1" customWidth="1"/>
    <col min="11779" max="11779" width="17.44140625" style="8" hidden="1" customWidth="1"/>
    <col min="11780" max="11787" width="9.109375" style="8" hidden="1" customWidth="1"/>
    <col min="11788" max="12032" width="9.109375" style="8" hidden="1"/>
    <col min="12033" max="12033" width="9.109375" style="8" hidden="1" customWidth="1"/>
    <col min="12034" max="12034" width="6.33203125" style="8" hidden="1" customWidth="1"/>
    <col min="12035" max="12035" width="17.44140625" style="8" hidden="1" customWidth="1"/>
    <col min="12036" max="12043" width="9.109375" style="8" hidden="1" customWidth="1"/>
    <col min="12044" max="12288" width="9.109375" style="8" hidden="1"/>
    <col min="12289" max="12289" width="9.109375" style="8" hidden="1" customWidth="1"/>
    <col min="12290" max="12290" width="6.33203125" style="8" hidden="1" customWidth="1"/>
    <col min="12291" max="12291" width="17.44140625" style="8" hidden="1" customWidth="1"/>
    <col min="12292" max="12299" width="9.109375" style="8" hidden="1" customWidth="1"/>
    <col min="12300" max="12544" width="9.109375" style="8" hidden="1"/>
    <col min="12545" max="12545" width="9.109375" style="8" hidden="1" customWidth="1"/>
    <col min="12546" max="12546" width="6.33203125" style="8" hidden="1" customWidth="1"/>
    <col min="12547" max="12547" width="17.44140625" style="8" hidden="1" customWidth="1"/>
    <col min="12548" max="12555" width="9.109375" style="8" hidden="1" customWidth="1"/>
    <col min="12556" max="12800" width="9.109375" style="8" hidden="1"/>
    <col min="12801" max="12801" width="9.109375" style="8" hidden="1" customWidth="1"/>
    <col min="12802" max="12802" width="6.33203125" style="8" hidden="1" customWidth="1"/>
    <col min="12803" max="12803" width="17.44140625" style="8" hidden="1" customWidth="1"/>
    <col min="12804" max="12811" width="9.109375" style="8" hidden="1" customWidth="1"/>
    <col min="12812" max="13056" width="9.109375" style="8" hidden="1"/>
    <col min="13057" max="13057" width="9.109375" style="8" hidden="1" customWidth="1"/>
    <col min="13058" max="13058" width="6.33203125" style="8" hidden="1" customWidth="1"/>
    <col min="13059" max="13059" width="17.44140625" style="8" hidden="1" customWidth="1"/>
    <col min="13060" max="13067" width="9.109375" style="8" hidden="1" customWidth="1"/>
    <col min="13068" max="13312" width="9.109375" style="8" hidden="1"/>
    <col min="13313" max="13313" width="9.109375" style="8" hidden="1" customWidth="1"/>
    <col min="13314" max="13314" width="6.33203125" style="8" hidden="1" customWidth="1"/>
    <col min="13315" max="13315" width="17.44140625" style="8" hidden="1" customWidth="1"/>
    <col min="13316" max="13323" width="9.109375" style="8" hidden="1" customWidth="1"/>
    <col min="13324" max="13568" width="9.109375" style="8" hidden="1"/>
    <col min="13569" max="13569" width="9.109375" style="8" hidden="1" customWidth="1"/>
    <col min="13570" max="13570" width="6.33203125" style="8" hidden="1" customWidth="1"/>
    <col min="13571" max="13571" width="17.44140625" style="8" hidden="1" customWidth="1"/>
    <col min="13572" max="13579" width="9.109375" style="8" hidden="1" customWidth="1"/>
    <col min="13580" max="13824" width="9.109375" style="8" hidden="1"/>
    <col min="13825" max="13825" width="9.109375" style="8" hidden="1" customWidth="1"/>
    <col min="13826" max="13826" width="6.33203125" style="8" hidden="1" customWidth="1"/>
    <col min="13827" max="13827" width="17.44140625" style="8" hidden="1" customWidth="1"/>
    <col min="13828" max="13835" width="9.109375" style="8" hidden="1" customWidth="1"/>
    <col min="13836" max="14080" width="9.109375" style="8" hidden="1"/>
    <col min="14081" max="14081" width="9.109375" style="8" hidden="1" customWidth="1"/>
    <col min="14082" max="14082" width="6.33203125" style="8" hidden="1" customWidth="1"/>
    <col min="14083" max="14083" width="17.44140625" style="8" hidden="1" customWidth="1"/>
    <col min="14084" max="14091" width="9.109375" style="8" hidden="1" customWidth="1"/>
    <col min="14092" max="14336" width="9.109375" style="8" hidden="1"/>
    <col min="14337" max="14337" width="9.109375" style="8" hidden="1" customWidth="1"/>
    <col min="14338" max="14338" width="6.33203125" style="8" hidden="1" customWidth="1"/>
    <col min="14339" max="14339" width="17.44140625" style="8" hidden="1" customWidth="1"/>
    <col min="14340" max="14347" width="9.109375" style="8" hidden="1" customWidth="1"/>
    <col min="14348" max="14592" width="9.109375" style="8" hidden="1"/>
    <col min="14593" max="14593" width="9.109375" style="8" hidden="1" customWidth="1"/>
    <col min="14594" max="14594" width="6.33203125" style="8" hidden="1" customWidth="1"/>
    <col min="14595" max="14595" width="17.44140625" style="8" hidden="1" customWidth="1"/>
    <col min="14596" max="14603" width="9.109375" style="8" hidden="1" customWidth="1"/>
    <col min="14604" max="14848" width="9.109375" style="8" hidden="1"/>
    <col min="14849" max="14849" width="9.109375" style="8" hidden="1" customWidth="1"/>
    <col min="14850" max="14850" width="6.33203125" style="8" hidden="1" customWidth="1"/>
    <col min="14851" max="14851" width="17.44140625" style="8" hidden="1" customWidth="1"/>
    <col min="14852" max="14859" width="9.109375" style="8" hidden="1" customWidth="1"/>
    <col min="14860" max="15104" width="9.109375" style="8" hidden="1"/>
    <col min="15105" max="15105" width="9.109375" style="8" hidden="1" customWidth="1"/>
    <col min="15106" max="15106" width="6.33203125" style="8" hidden="1" customWidth="1"/>
    <col min="15107" max="15107" width="17.44140625" style="8" hidden="1" customWidth="1"/>
    <col min="15108" max="15115" width="9.109375" style="8" hidden="1" customWidth="1"/>
    <col min="15116" max="15360" width="9.109375" style="8" hidden="1"/>
    <col min="15361" max="15361" width="9.109375" style="8" hidden="1" customWidth="1"/>
    <col min="15362" max="15362" width="6.33203125" style="8" hidden="1" customWidth="1"/>
    <col min="15363" max="15363" width="17.44140625" style="8" hidden="1" customWidth="1"/>
    <col min="15364" max="15371" width="9.109375" style="8" hidden="1" customWidth="1"/>
    <col min="15372" max="15616" width="9.109375" style="8" hidden="1"/>
    <col min="15617" max="15617" width="9.109375" style="8" hidden="1" customWidth="1"/>
    <col min="15618" max="15618" width="6.33203125" style="8" hidden="1" customWidth="1"/>
    <col min="15619" max="15619" width="17.44140625" style="8" hidden="1" customWidth="1"/>
    <col min="15620" max="15627" width="9.109375" style="8" hidden="1" customWidth="1"/>
    <col min="15628" max="15872" width="9.109375" style="8" hidden="1"/>
    <col min="15873" max="15873" width="9.109375" style="8" hidden="1" customWidth="1"/>
    <col min="15874" max="15874" width="6.33203125" style="8" hidden="1" customWidth="1"/>
    <col min="15875" max="15875" width="17.44140625" style="8" hidden="1" customWidth="1"/>
    <col min="15876" max="15883" width="9.109375" style="8" hidden="1" customWidth="1"/>
    <col min="15884" max="16128" width="9.109375" style="8" hidden="1"/>
    <col min="16129" max="16129" width="9.109375" style="8" hidden="1" customWidth="1"/>
    <col min="16130" max="16130" width="6.33203125" style="8" hidden="1" customWidth="1"/>
    <col min="16131" max="16131" width="17.44140625" style="8" hidden="1" customWidth="1"/>
    <col min="16132" max="16139" width="9.109375" style="8" hidden="1" customWidth="1"/>
    <col min="16140" max="16384" width="9.109375" style="8" hidden="1"/>
  </cols>
  <sheetData>
    <row r="1" spans="1:14" ht="51.75" customHeight="1" x14ac:dyDescent="0.3">
      <c r="A1" s="11"/>
      <c r="B1" s="12" t="s">
        <v>59</v>
      </c>
      <c r="C1" s="12"/>
      <c r="D1" s="13"/>
      <c r="E1" s="13"/>
      <c r="F1" s="13"/>
      <c r="G1" s="13"/>
      <c r="H1" s="13"/>
      <c r="I1" s="13"/>
      <c r="J1" s="11"/>
      <c r="K1" s="11"/>
      <c r="L1" s="11"/>
      <c r="M1" s="11"/>
      <c r="N1" s="11"/>
    </row>
    <row r="2" spans="1:14" ht="13.2" x14ac:dyDescent="0.25">
      <c r="A2" s="11"/>
      <c r="B2" s="11"/>
      <c r="C2" s="11"/>
      <c r="D2" s="78"/>
      <c r="E2" s="79"/>
      <c r="F2" s="79"/>
      <c r="G2" s="80"/>
      <c r="H2" s="11"/>
      <c r="I2" s="11"/>
      <c r="J2" s="11"/>
      <c r="K2" s="11"/>
      <c r="L2" s="11"/>
      <c r="M2" s="11"/>
      <c r="N2" s="11"/>
    </row>
    <row r="3" spans="1:14" ht="13.2" x14ac:dyDescent="0.25">
      <c r="A3" s="11"/>
      <c r="B3" s="11"/>
      <c r="C3" s="11"/>
      <c r="D3" s="81"/>
      <c r="E3" s="82"/>
      <c r="F3" s="82"/>
      <c r="G3" s="83"/>
      <c r="H3" s="11"/>
      <c r="I3" s="11"/>
      <c r="J3" s="11"/>
      <c r="K3" s="11"/>
      <c r="L3" s="11"/>
      <c r="M3" s="11"/>
      <c r="N3" s="11"/>
    </row>
    <row r="4" spans="1:14" ht="13.2" x14ac:dyDescent="0.25">
      <c r="A4" s="11"/>
      <c r="B4" s="11"/>
      <c r="C4" s="11"/>
      <c r="D4" s="81"/>
      <c r="E4" s="82"/>
      <c r="F4" s="82"/>
      <c r="G4" s="83"/>
      <c r="H4" s="11"/>
      <c r="I4" s="11"/>
      <c r="J4" s="11"/>
      <c r="K4" s="11"/>
      <c r="L4" s="11"/>
      <c r="M4" s="11"/>
      <c r="N4" s="11"/>
    </row>
    <row r="5" spans="1:14" ht="6" customHeight="1" x14ac:dyDescent="0.25">
      <c r="A5" s="11"/>
      <c r="B5" s="11"/>
      <c r="C5" s="11"/>
      <c r="D5" s="81"/>
      <c r="E5" s="82"/>
      <c r="F5" s="82"/>
      <c r="G5" s="83"/>
      <c r="H5" s="11"/>
      <c r="I5" s="11"/>
      <c r="J5" s="11"/>
      <c r="K5" s="11"/>
      <c r="L5" s="11"/>
      <c r="M5" s="11"/>
      <c r="N5" s="11"/>
    </row>
    <row r="6" spans="1:14" ht="6" customHeight="1" x14ac:dyDescent="0.25">
      <c r="A6" s="11"/>
      <c r="B6" s="11"/>
      <c r="C6" s="11"/>
      <c r="D6" s="78"/>
      <c r="E6" s="79"/>
      <c r="F6" s="79"/>
      <c r="G6" s="80"/>
      <c r="H6" s="11"/>
      <c r="I6" s="11"/>
      <c r="J6" s="11"/>
      <c r="K6" s="11"/>
      <c r="L6" s="11"/>
      <c r="M6" s="11"/>
      <c r="N6" s="11"/>
    </row>
    <row r="7" spans="1:14" ht="13.2" x14ac:dyDescent="0.25">
      <c r="A7" s="11"/>
      <c r="B7" s="11"/>
      <c r="C7" s="11"/>
      <c r="D7" s="81"/>
      <c r="E7" s="82"/>
      <c r="F7" s="82"/>
      <c r="G7" s="83"/>
      <c r="H7" s="11"/>
      <c r="I7" s="11"/>
      <c r="J7" s="11"/>
      <c r="K7" s="11"/>
      <c r="L7" s="11"/>
      <c r="M7" s="11"/>
      <c r="N7" s="11"/>
    </row>
    <row r="8" spans="1:14" ht="13.2" x14ac:dyDescent="0.25">
      <c r="A8" s="11"/>
      <c r="B8" s="11"/>
      <c r="C8" s="11"/>
      <c r="D8" s="81"/>
      <c r="E8" s="82"/>
      <c r="F8" s="82"/>
      <c r="G8" s="83"/>
      <c r="H8" s="11"/>
      <c r="I8" s="11"/>
      <c r="J8" s="11"/>
      <c r="K8" s="11"/>
      <c r="L8" s="11"/>
      <c r="M8" s="11"/>
      <c r="N8" s="11"/>
    </row>
    <row r="9" spans="1:14" ht="6" customHeight="1" x14ac:dyDescent="0.25">
      <c r="A9" s="11"/>
      <c r="B9" s="11"/>
      <c r="C9" s="11"/>
      <c r="D9" s="84"/>
      <c r="E9" s="85"/>
      <c r="F9" s="85"/>
      <c r="G9" s="86"/>
      <c r="H9" s="11"/>
      <c r="I9" s="11"/>
      <c r="J9" s="11"/>
      <c r="K9" s="11"/>
      <c r="L9" s="11"/>
      <c r="M9" s="11"/>
      <c r="N9" s="11"/>
    </row>
    <row r="10" spans="1:14" ht="13.2" x14ac:dyDescent="0.25">
      <c r="A10" s="11"/>
      <c r="B10" s="11"/>
      <c r="C10" s="11"/>
      <c r="D10" s="99" t="s">
        <v>185</v>
      </c>
      <c r="E10" s="100"/>
      <c r="F10" s="99" t="s">
        <v>186</v>
      </c>
      <c r="G10" s="100"/>
      <c r="H10" s="11"/>
      <c r="I10" s="11"/>
      <c r="J10" s="11"/>
      <c r="K10" s="11"/>
      <c r="L10" s="11"/>
      <c r="M10" s="11"/>
      <c r="N10" s="11"/>
    </row>
    <row r="11" spans="1:14" ht="13.2" x14ac:dyDescent="0.25">
      <c r="A11" s="11"/>
      <c r="B11" s="11"/>
      <c r="C11" s="11"/>
      <c r="D11" s="78"/>
      <c r="E11" s="80"/>
      <c r="F11" s="81"/>
      <c r="G11" s="83"/>
      <c r="H11" s="11"/>
      <c r="I11" s="11"/>
      <c r="J11" s="11"/>
      <c r="K11" s="11"/>
      <c r="L11" s="11"/>
      <c r="M11" s="11"/>
      <c r="N11" s="11"/>
    </row>
    <row r="12" spans="1:14" ht="13.2" x14ac:dyDescent="0.25">
      <c r="A12" s="11"/>
      <c r="B12" s="11"/>
      <c r="C12" s="11"/>
      <c r="D12" s="81"/>
      <c r="E12" s="83"/>
      <c r="F12" s="81"/>
      <c r="G12" s="83"/>
      <c r="H12" s="11"/>
      <c r="I12" s="11"/>
      <c r="J12" s="11"/>
      <c r="K12" s="11"/>
      <c r="L12" s="11"/>
      <c r="M12" s="11"/>
      <c r="N12" s="11"/>
    </row>
    <row r="13" spans="1:14" ht="13.2" x14ac:dyDescent="0.25">
      <c r="A13" s="11"/>
      <c r="B13" s="11"/>
      <c r="C13" s="11"/>
      <c r="D13" s="81"/>
      <c r="E13" s="83"/>
      <c r="F13" s="81"/>
      <c r="G13" s="83"/>
      <c r="H13" s="11"/>
      <c r="I13" s="11"/>
      <c r="J13" s="11"/>
      <c r="K13" s="11"/>
      <c r="L13" s="11"/>
      <c r="M13" s="11"/>
      <c r="N13" s="11"/>
    </row>
    <row r="14" spans="1:14" ht="7.5" customHeight="1" x14ac:dyDescent="0.25">
      <c r="A14" s="11"/>
      <c r="B14" s="11"/>
      <c r="C14" s="11"/>
      <c r="D14" s="84"/>
      <c r="E14" s="86"/>
      <c r="F14" s="84"/>
      <c r="G14" s="86"/>
      <c r="H14" s="11"/>
      <c r="I14" s="11"/>
      <c r="J14" s="11"/>
      <c r="K14" s="11"/>
      <c r="L14" s="11"/>
      <c r="M14" s="11"/>
      <c r="N14" s="11"/>
    </row>
    <row r="15" spans="1:14" ht="7.5" customHeight="1" x14ac:dyDescent="0.25">
      <c r="A15" s="11"/>
      <c r="B15" s="11"/>
      <c r="C15" s="11"/>
      <c r="D15" s="78"/>
      <c r="E15" s="80"/>
      <c r="F15" s="78"/>
      <c r="G15" s="80"/>
      <c r="H15" s="11"/>
      <c r="I15" s="11"/>
      <c r="J15" s="11"/>
      <c r="K15" s="11"/>
      <c r="L15" s="11"/>
      <c r="M15" s="11"/>
      <c r="N15" s="11"/>
    </row>
    <row r="16" spans="1:14" ht="13.2" x14ac:dyDescent="0.25">
      <c r="A16" s="11"/>
      <c r="B16" s="11"/>
      <c r="C16" s="11"/>
      <c r="D16" s="81"/>
      <c r="E16" s="83"/>
      <c r="F16" s="81"/>
      <c r="G16" s="83"/>
      <c r="H16" s="11"/>
      <c r="I16" s="11"/>
      <c r="J16" s="11"/>
      <c r="K16" s="11"/>
      <c r="L16" s="11"/>
      <c r="M16" s="11"/>
      <c r="N16" s="11"/>
    </row>
    <row r="17" spans="1:14" ht="13.2" x14ac:dyDescent="0.25">
      <c r="A17" s="11"/>
      <c r="B17" s="11"/>
      <c r="C17" s="11"/>
      <c r="D17" s="81"/>
      <c r="E17" s="83"/>
      <c r="F17" s="81"/>
      <c r="G17" s="83"/>
      <c r="H17" s="11"/>
      <c r="I17" s="11"/>
      <c r="J17" s="11"/>
      <c r="K17" s="11"/>
      <c r="L17" s="14"/>
      <c r="M17" s="11"/>
      <c r="N17" s="11"/>
    </row>
    <row r="18" spans="1:14" ht="7.5" customHeight="1" x14ac:dyDescent="0.25">
      <c r="A18" s="11"/>
      <c r="B18" s="11"/>
      <c r="C18" s="11"/>
      <c r="D18" s="84"/>
      <c r="E18" s="86"/>
      <c r="F18" s="84"/>
      <c r="G18" s="86"/>
      <c r="H18" s="11"/>
      <c r="I18" s="11"/>
      <c r="J18" s="11"/>
      <c r="K18" s="11"/>
      <c r="L18" s="11"/>
      <c r="M18" s="11"/>
      <c r="N18" s="11"/>
    </row>
    <row r="19" spans="1:14" ht="7.5" customHeight="1" x14ac:dyDescent="0.25">
      <c r="A19" s="11"/>
      <c r="B19" s="11"/>
      <c r="C19" s="11"/>
      <c r="D19" s="78"/>
      <c r="E19" s="80"/>
      <c r="F19" s="78"/>
      <c r="G19" s="80"/>
      <c r="H19" s="11"/>
      <c r="I19" s="11"/>
      <c r="J19" s="11"/>
      <c r="K19" s="11"/>
      <c r="L19" s="11"/>
      <c r="M19" s="11"/>
      <c r="N19" s="11"/>
    </row>
    <row r="20" spans="1:14" ht="13.2" x14ac:dyDescent="0.25">
      <c r="A20" s="11"/>
      <c r="B20" s="11"/>
      <c r="C20" s="11"/>
      <c r="D20" s="81"/>
      <c r="E20" s="83"/>
      <c r="F20" s="81"/>
      <c r="G20" s="83"/>
      <c r="H20" s="11"/>
      <c r="I20" s="11" t="s">
        <v>212</v>
      </c>
      <c r="K20" s="8">
        <v>18</v>
      </c>
      <c r="L20" s="11"/>
      <c r="M20" s="11"/>
      <c r="N20" s="11"/>
    </row>
    <row r="21" spans="1:14" ht="13.2" x14ac:dyDescent="0.25">
      <c r="A21" s="11"/>
      <c r="B21" s="11"/>
      <c r="C21" s="11"/>
      <c r="D21" s="81"/>
      <c r="E21" s="83"/>
      <c r="F21" s="81"/>
      <c r="G21" s="83"/>
      <c r="H21" s="11"/>
      <c r="I21" s="11"/>
      <c r="J21" s="11"/>
      <c r="K21" s="11"/>
      <c r="L21" s="11"/>
      <c r="M21" s="11"/>
      <c r="N21" s="11"/>
    </row>
    <row r="22" spans="1:14" ht="7.5" customHeight="1" x14ac:dyDescent="0.25">
      <c r="A22" s="11"/>
      <c r="B22" s="11"/>
      <c r="C22" s="11"/>
      <c r="D22" s="84"/>
      <c r="E22" s="86"/>
      <c r="F22" s="84"/>
      <c r="G22" s="86"/>
      <c r="H22" s="11"/>
      <c r="I22" s="11"/>
      <c r="J22" s="11"/>
      <c r="K22" s="11"/>
      <c r="L22" s="11"/>
      <c r="M22" s="11"/>
      <c r="N22" s="11"/>
    </row>
    <row r="23" spans="1:14" ht="7.5" customHeight="1" x14ac:dyDescent="0.25">
      <c r="A23" s="11"/>
      <c r="B23" s="11"/>
      <c r="C23" s="11"/>
      <c r="D23" s="78"/>
      <c r="E23" s="80"/>
      <c r="F23" s="78"/>
      <c r="G23" s="80"/>
      <c r="H23" s="11"/>
      <c r="I23" s="11"/>
      <c r="J23" s="11"/>
      <c r="K23" s="11"/>
      <c r="L23" s="11"/>
      <c r="M23" s="11"/>
      <c r="N23" s="11"/>
    </row>
    <row r="24" spans="1:14" ht="13.2" x14ac:dyDescent="0.25">
      <c r="A24" s="11"/>
      <c r="B24" s="11"/>
      <c r="C24" s="11"/>
      <c r="D24" s="81"/>
      <c r="E24" s="83"/>
      <c r="F24" s="81"/>
      <c r="G24" s="83"/>
      <c r="H24" s="11"/>
      <c r="I24" s="11"/>
      <c r="J24" s="11"/>
      <c r="K24" s="11"/>
      <c r="L24" s="11"/>
      <c r="M24" s="11"/>
      <c r="N24" s="11"/>
    </row>
    <row r="25" spans="1:14" ht="13.2" x14ac:dyDescent="0.25">
      <c r="A25" s="11"/>
      <c r="B25" s="11"/>
      <c r="C25" s="11"/>
      <c r="D25" s="81"/>
      <c r="E25" s="83"/>
      <c r="F25" s="81"/>
      <c r="G25" s="83"/>
      <c r="H25" s="11"/>
      <c r="I25" s="11"/>
      <c r="J25" s="11"/>
      <c r="K25" s="11"/>
      <c r="L25" s="11"/>
      <c r="M25" s="11"/>
      <c r="N25" s="11"/>
    </row>
    <row r="26" spans="1:14" ht="7.5" customHeight="1" x14ac:dyDescent="0.25">
      <c r="A26" s="11"/>
      <c r="B26" s="11"/>
      <c r="C26" s="11"/>
      <c r="D26" s="84"/>
      <c r="E26" s="86"/>
      <c r="F26" s="84"/>
      <c r="G26" s="86"/>
      <c r="H26" s="11"/>
      <c r="I26" s="11"/>
      <c r="J26" s="11"/>
      <c r="K26" s="11"/>
      <c r="L26" s="11"/>
      <c r="M26" s="11"/>
      <c r="N26" s="11"/>
    </row>
    <row r="27" spans="1:14" s="10" customFormat="1" ht="7.5" customHeight="1" x14ac:dyDescent="0.25">
      <c r="A27" s="11"/>
      <c r="B27" s="15"/>
      <c r="C27" s="11"/>
      <c r="D27" s="78"/>
      <c r="E27" s="80"/>
      <c r="F27" s="78"/>
      <c r="G27" s="80"/>
      <c r="H27" s="11"/>
      <c r="I27" s="11"/>
      <c r="J27" s="11"/>
      <c r="K27" s="11"/>
      <c r="L27" s="11"/>
      <c r="M27" s="11"/>
      <c r="N27" s="15"/>
    </row>
    <row r="28" spans="1:14" ht="13.2" x14ac:dyDescent="0.25">
      <c r="A28" s="11"/>
      <c r="B28" s="11"/>
      <c r="C28" s="16"/>
      <c r="D28" s="81"/>
      <c r="E28" s="83"/>
      <c r="F28" s="81"/>
      <c r="G28" s="83"/>
      <c r="H28" s="16"/>
      <c r="I28" s="16"/>
      <c r="J28" s="16"/>
      <c r="K28" s="16"/>
      <c r="L28" s="16"/>
      <c r="M28" s="16"/>
      <c r="N28" s="11"/>
    </row>
    <row r="29" spans="1:14" ht="13.2" x14ac:dyDescent="0.25">
      <c r="A29" s="11"/>
      <c r="B29" s="11"/>
      <c r="C29" s="16"/>
      <c r="D29" s="81"/>
      <c r="E29" s="83"/>
      <c r="F29" s="81"/>
      <c r="G29" s="83"/>
      <c r="H29" s="16"/>
      <c r="I29" s="16"/>
      <c r="J29" s="16"/>
      <c r="K29" s="16"/>
      <c r="L29" s="16"/>
      <c r="M29" s="16"/>
      <c r="N29" s="15"/>
    </row>
    <row r="30" spans="1:14" ht="7.5" customHeight="1" x14ac:dyDescent="0.25">
      <c r="A30" s="11"/>
      <c r="B30" s="11"/>
      <c r="C30" s="15"/>
      <c r="D30" s="84"/>
      <c r="E30" s="86"/>
      <c r="F30" s="84"/>
      <c r="G30" s="86"/>
      <c r="H30" s="15"/>
      <c r="I30" s="15"/>
      <c r="J30" s="15"/>
      <c r="K30" s="15"/>
      <c r="L30" s="15"/>
      <c r="M30" s="15"/>
      <c r="N30" s="15"/>
    </row>
    <row r="31" spans="1:14" ht="7.5" customHeight="1" x14ac:dyDescent="0.25">
      <c r="A31" s="11"/>
      <c r="B31" s="11"/>
      <c r="C31" s="15"/>
      <c r="D31" s="78"/>
      <c r="E31" s="80"/>
      <c r="F31" s="78"/>
      <c r="G31" s="80"/>
      <c r="H31" s="15"/>
      <c r="I31" s="15"/>
      <c r="J31" s="15"/>
      <c r="K31" s="15"/>
      <c r="L31" s="15"/>
      <c r="M31" s="15"/>
      <c r="N31" s="15"/>
    </row>
    <row r="32" spans="1:14" ht="13.2" x14ac:dyDescent="0.25">
      <c r="A32" s="11"/>
      <c r="B32" s="11"/>
      <c r="C32" s="15"/>
      <c r="D32" s="81"/>
      <c r="E32" s="83"/>
      <c r="F32" s="81"/>
      <c r="G32" s="83"/>
      <c r="H32" s="15"/>
      <c r="I32" s="15"/>
      <c r="J32" s="15"/>
      <c r="K32" s="15"/>
      <c r="L32" s="15"/>
      <c r="M32" s="15"/>
      <c r="N32" s="15"/>
    </row>
    <row r="33" spans="1:14" ht="13.2" x14ac:dyDescent="0.25">
      <c r="A33" s="11"/>
      <c r="B33" s="11"/>
      <c r="C33" s="15"/>
      <c r="D33" s="81"/>
      <c r="E33" s="83"/>
      <c r="F33" s="81"/>
      <c r="G33" s="83"/>
      <c r="H33" s="15"/>
      <c r="I33" s="15"/>
      <c r="J33" s="15"/>
      <c r="K33" s="15"/>
      <c r="L33" s="15"/>
      <c r="M33" s="15"/>
      <c r="N33" s="15"/>
    </row>
    <row r="34" spans="1:14" ht="7.5" customHeight="1" x14ac:dyDescent="0.25">
      <c r="A34" s="11"/>
      <c r="B34" s="11"/>
      <c r="C34" s="15"/>
      <c r="D34" s="84"/>
      <c r="E34" s="86"/>
      <c r="F34" s="84"/>
      <c r="G34" s="86"/>
      <c r="H34" s="15"/>
      <c r="I34" s="15"/>
      <c r="J34" s="15"/>
      <c r="K34" s="15"/>
      <c r="L34" s="15"/>
      <c r="M34" s="15"/>
      <c r="N34" s="15"/>
    </row>
    <row r="35" spans="1:14" ht="13.2" x14ac:dyDescent="0.25">
      <c r="A35" s="11"/>
      <c r="B35" s="11"/>
      <c r="C35" s="11"/>
      <c r="H35" s="11"/>
      <c r="I35" s="11"/>
      <c r="J35" s="11"/>
      <c r="K35" s="11"/>
      <c r="L35" s="11"/>
      <c r="M35" s="11"/>
      <c r="N35" s="11"/>
    </row>
    <row r="36" spans="1:14" ht="13.2" x14ac:dyDescent="0.25">
      <c r="A36" s="11"/>
      <c r="C36" s="11"/>
      <c r="H36" s="11"/>
      <c r="I36" s="11"/>
      <c r="J36" s="11"/>
      <c r="K36" s="11"/>
      <c r="L36" s="11"/>
      <c r="M36" s="11"/>
      <c r="N36" s="11"/>
    </row>
    <row r="37" spans="1:14" ht="13.2" x14ac:dyDescent="0.25">
      <c r="A37" s="11"/>
      <c r="B37" s="11"/>
      <c r="C37" s="11"/>
      <c r="H37" s="11"/>
      <c r="I37" s="11"/>
      <c r="J37" s="11"/>
      <c r="K37" s="11"/>
      <c r="L37" s="11"/>
      <c r="M37" s="11"/>
      <c r="N37" s="11"/>
    </row>
    <row r="38" spans="1:14" ht="13.2" x14ac:dyDescent="0.25">
      <c r="A38" s="11"/>
      <c r="B38" s="17" t="s">
        <v>60</v>
      </c>
      <c r="C38" s="11"/>
      <c r="D38" s="11"/>
      <c r="E38" s="11"/>
      <c r="F38" s="11"/>
      <c r="G38" s="11"/>
      <c r="H38" s="11"/>
      <c r="I38" s="11"/>
      <c r="J38" s="11"/>
      <c r="K38" s="11"/>
      <c r="L38" s="11"/>
      <c r="M38" s="11"/>
      <c r="N38" s="11"/>
    </row>
    <row r="39" spans="1:14" ht="13.2" x14ac:dyDescent="0.25">
      <c r="A39" s="11"/>
      <c r="B39" s="17" t="s">
        <v>61</v>
      </c>
      <c r="C39" s="11"/>
      <c r="D39" s="11"/>
      <c r="E39" s="11"/>
      <c r="F39" s="11"/>
      <c r="G39" s="11"/>
      <c r="H39" s="11"/>
      <c r="I39" s="11"/>
      <c r="J39" s="11"/>
      <c r="K39" s="11"/>
      <c r="L39" s="11"/>
      <c r="M39" s="11"/>
      <c r="N39" s="11"/>
    </row>
    <row r="40" spans="1:14" ht="13.2" x14ac:dyDescent="0.25">
      <c r="A40" s="11"/>
      <c r="B40" s="17" t="s">
        <v>187</v>
      </c>
      <c r="C40" s="11"/>
      <c r="D40" s="11"/>
      <c r="E40" s="11"/>
      <c r="F40" s="11"/>
      <c r="G40" s="11"/>
      <c r="H40" s="11"/>
      <c r="I40" s="11"/>
      <c r="J40" s="11"/>
      <c r="K40" s="11"/>
      <c r="L40" s="11"/>
      <c r="M40" s="11"/>
      <c r="N40" s="11"/>
    </row>
    <row r="41" spans="1:14" ht="13.2" x14ac:dyDescent="0.25">
      <c r="A41" s="11"/>
      <c r="B41" s="11"/>
      <c r="C41" s="11"/>
      <c r="D41" s="11"/>
      <c r="E41" s="11"/>
      <c r="F41" s="11"/>
      <c r="G41" s="11"/>
      <c r="H41" s="11"/>
      <c r="I41" s="11"/>
      <c r="J41" s="11"/>
      <c r="K41" s="11"/>
      <c r="L41" s="11"/>
      <c r="M41" s="11"/>
      <c r="N41" s="11"/>
    </row>
    <row r="42" spans="1:14" ht="13.2" x14ac:dyDescent="0.25">
      <c r="A42" s="11"/>
      <c r="B42" s="18" t="s">
        <v>62</v>
      </c>
      <c r="C42" s="11"/>
      <c r="D42" s="11"/>
      <c r="E42" s="11"/>
      <c r="F42" s="11"/>
      <c r="G42" s="11"/>
      <c r="H42" s="11"/>
      <c r="I42" s="11"/>
      <c r="J42" s="11"/>
      <c r="K42" s="11"/>
      <c r="L42" s="11"/>
      <c r="M42" s="11"/>
      <c r="N42" s="11"/>
    </row>
    <row r="43" spans="1:14" ht="13.2" x14ac:dyDescent="0.25">
      <c r="A43" s="11"/>
      <c r="B43" s="18" t="s">
        <v>63</v>
      </c>
      <c r="C43" s="11"/>
      <c r="D43" s="11"/>
      <c r="E43" s="11"/>
      <c r="F43" s="11"/>
      <c r="G43" s="11"/>
      <c r="H43" s="11"/>
      <c r="I43" s="11"/>
      <c r="J43" s="11"/>
      <c r="K43" s="11"/>
      <c r="L43" s="11"/>
      <c r="M43" s="11"/>
      <c r="N43" s="11"/>
    </row>
    <row r="44" spans="1:14" ht="13.2" x14ac:dyDescent="0.25">
      <c r="A44" s="11"/>
      <c r="B44" s="11"/>
      <c r="C44" s="11"/>
      <c r="D44" s="11"/>
      <c r="E44" s="11"/>
      <c r="F44" s="11"/>
      <c r="G44" s="11"/>
      <c r="H44" s="11"/>
      <c r="I44" s="11"/>
      <c r="J44" s="11"/>
      <c r="K44" s="11"/>
      <c r="L44" s="11"/>
      <c r="M44" s="11"/>
      <c r="N44" s="11"/>
    </row>
    <row r="45" spans="1:14" ht="13.2" x14ac:dyDescent="0.25">
      <c r="A45" s="11"/>
      <c r="B45" s="11"/>
      <c r="C45" s="11"/>
      <c r="D45" s="11"/>
      <c r="E45" s="11"/>
      <c r="F45" s="11"/>
      <c r="G45" s="11"/>
      <c r="H45" s="11"/>
      <c r="I45" s="11"/>
      <c r="J45" s="11"/>
      <c r="K45" s="11"/>
      <c r="L45" s="11"/>
      <c r="M45" s="11"/>
      <c r="N45" s="11"/>
    </row>
    <row r="46" spans="1:14" ht="13.2" x14ac:dyDescent="0.25">
      <c r="A46" s="11"/>
      <c r="B46" s="11"/>
      <c r="C46" s="11"/>
      <c r="D46" s="11"/>
      <c r="E46" s="11"/>
      <c r="F46" s="11"/>
      <c r="G46" s="11"/>
      <c r="H46" s="11"/>
      <c r="I46" s="11"/>
      <c r="J46" s="11"/>
      <c r="K46" s="11"/>
      <c r="L46" s="11"/>
      <c r="M46" s="11"/>
      <c r="N46" s="11"/>
    </row>
    <row r="47" spans="1:14" ht="13.2" x14ac:dyDescent="0.25">
      <c r="A47" s="11"/>
      <c r="B47" s="11"/>
      <c r="C47" s="11"/>
      <c r="D47" s="11"/>
      <c r="E47" s="11"/>
      <c r="F47" s="11"/>
      <c r="G47" s="11"/>
      <c r="H47" s="11"/>
      <c r="I47" s="11"/>
      <c r="J47" s="11"/>
      <c r="K47" s="11"/>
      <c r="L47" s="11"/>
      <c r="M47" s="11"/>
      <c r="N47" s="11"/>
    </row>
    <row r="48" spans="1:14" ht="13.2" x14ac:dyDescent="0.25">
      <c r="A48" s="11"/>
      <c r="B48" s="11"/>
      <c r="C48" s="11"/>
      <c r="D48" s="11"/>
      <c r="E48" s="11"/>
      <c r="F48" s="11"/>
      <c r="G48" s="11"/>
      <c r="H48" s="11"/>
      <c r="I48" s="11"/>
      <c r="J48" s="11"/>
      <c r="K48" s="11"/>
      <c r="L48" s="11"/>
      <c r="M48" s="11"/>
      <c r="N48" s="11"/>
    </row>
    <row r="49" spans="1:14" ht="13.2" x14ac:dyDescent="0.25">
      <c r="A49" s="11"/>
      <c r="B49" s="11"/>
      <c r="C49" s="11"/>
      <c r="D49" s="11"/>
      <c r="E49" s="11"/>
      <c r="F49" s="11"/>
      <c r="G49" s="11"/>
      <c r="H49" s="11"/>
      <c r="I49" s="11"/>
      <c r="J49" s="11"/>
      <c r="K49" s="11"/>
      <c r="L49" s="11"/>
      <c r="M49" s="11"/>
      <c r="N49" s="11"/>
    </row>
    <row r="50" spans="1:14" ht="13.2" x14ac:dyDescent="0.25">
      <c r="A50" s="11"/>
      <c r="B50" s="11"/>
      <c r="C50" s="11"/>
      <c r="D50" s="11"/>
      <c r="E50" s="11"/>
      <c r="F50" s="11"/>
      <c r="G50" s="11"/>
      <c r="H50" s="11"/>
      <c r="I50" s="11"/>
      <c r="J50" s="11"/>
      <c r="K50" s="11"/>
      <c r="L50" s="11"/>
      <c r="M50" s="11"/>
      <c r="N50" s="11"/>
    </row>
    <row r="51" spans="1:14" ht="13.2" x14ac:dyDescent="0.25">
      <c r="A51" s="11"/>
      <c r="B51" s="11"/>
      <c r="C51" s="11"/>
      <c r="D51" s="11"/>
      <c r="E51" s="11"/>
      <c r="F51" s="11"/>
      <c r="G51" s="11"/>
      <c r="H51" s="11"/>
      <c r="I51" s="11"/>
      <c r="J51" s="11"/>
      <c r="K51" s="11"/>
      <c r="L51" s="11"/>
      <c r="M51" s="11"/>
      <c r="N51" s="11"/>
    </row>
    <row r="52" spans="1:14" ht="13.2" x14ac:dyDescent="0.25">
      <c r="A52" s="11"/>
      <c r="B52" s="11"/>
      <c r="C52" s="11"/>
      <c r="D52" s="11"/>
      <c r="E52" s="11"/>
      <c r="F52" s="11"/>
      <c r="G52" s="11"/>
      <c r="H52" s="11"/>
      <c r="I52" s="11"/>
      <c r="J52" s="11"/>
      <c r="K52" s="11"/>
      <c r="L52" s="11"/>
      <c r="M52" s="11"/>
      <c r="N52" s="11"/>
    </row>
    <row r="53" spans="1:14" ht="13.2" x14ac:dyDescent="0.25">
      <c r="A53" s="11"/>
      <c r="B53" s="11"/>
      <c r="C53" s="11"/>
      <c r="D53" s="11"/>
      <c r="E53" s="11"/>
      <c r="F53" s="11"/>
      <c r="G53" s="11"/>
      <c r="H53" s="11"/>
      <c r="I53" s="11"/>
      <c r="J53" s="11"/>
      <c r="K53" s="11"/>
      <c r="L53" s="11"/>
      <c r="M53" s="11"/>
      <c r="N53" s="11"/>
    </row>
    <row r="54" spans="1:14" ht="13.2" x14ac:dyDescent="0.25">
      <c r="A54" s="11"/>
      <c r="B54" s="11"/>
      <c r="C54" s="11"/>
      <c r="D54" s="11"/>
      <c r="E54" s="11"/>
      <c r="F54" s="11"/>
      <c r="G54" s="11"/>
      <c r="H54" s="11"/>
      <c r="I54" s="11"/>
      <c r="J54" s="11"/>
      <c r="K54" s="11"/>
      <c r="L54" s="11"/>
      <c r="M54" s="11"/>
      <c r="N54" s="11"/>
    </row>
    <row r="55" spans="1:14" ht="13.2" x14ac:dyDescent="0.25">
      <c r="A55" s="11"/>
      <c r="B55" s="11"/>
      <c r="C55" s="11"/>
      <c r="D55" s="11"/>
      <c r="E55" s="11"/>
      <c r="F55" s="11"/>
      <c r="G55" s="11"/>
      <c r="H55" s="11"/>
      <c r="I55" s="11"/>
      <c r="J55" s="11"/>
      <c r="K55" s="11"/>
      <c r="L55" s="11"/>
      <c r="M55" s="11"/>
      <c r="N55" s="11"/>
    </row>
    <row r="56" spans="1:14" ht="13.2" x14ac:dyDescent="0.25">
      <c r="A56" s="11"/>
      <c r="B56" s="11"/>
      <c r="C56" s="11"/>
      <c r="D56" s="11"/>
      <c r="E56" s="11"/>
      <c r="F56" s="11"/>
      <c r="G56" s="11"/>
      <c r="H56" s="11"/>
      <c r="I56" s="11"/>
      <c r="J56" s="11"/>
      <c r="K56" s="11"/>
      <c r="L56" s="11"/>
      <c r="M56" s="11"/>
      <c r="N56" s="11"/>
    </row>
    <row r="57" spans="1:14" ht="13.2" x14ac:dyDescent="0.25">
      <c r="A57" s="11"/>
      <c r="B57" s="11"/>
      <c r="C57" s="11"/>
      <c r="D57" s="11"/>
      <c r="E57" s="11"/>
      <c r="F57" s="11"/>
      <c r="G57" s="11"/>
      <c r="H57" s="11"/>
      <c r="I57" s="11"/>
      <c r="J57" s="11"/>
      <c r="K57" s="11"/>
      <c r="L57" s="11"/>
      <c r="M57" s="11"/>
      <c r="N57" s="11"/>
    </row>
    <row r="58" spans="1:14" ht="13.2" x14ac:dyDescent="0.25">
      <c r="A58" s="11"/>
      <c r="B58" s="11"/>
      <c r="C58" s="11"/>
      <c r="D58" s="11"/>
      <c r="E58" s="11"/>
      <c r="F58" s="11"/>
      <c r="G58" s="11"/>
      <c r="H58" s="11"/>
      <c r="I58" s="11"/>
      <c r="J58" s="11"/>
      <c r="K58" s="11"/>
      <c r="L58" s="11"/>
      <c r="M58" s="11"/>
      <c r="N58" s="11"/>
    </row>
    <row r="59" spans="1:14" ht="13.2" x14ac:dyDescent="0.25">
      <c r="A59" s="11"/>
      <c r="B59" s="11"/>
      <c r="C59" s="11"/>
      <c r="D59" s="11"/>
      <c r="E59" s="11"/>
      <c r="F59" s="11"/>
      <c r="G59" s="11"/>
      <c r="H59" s="11"/>
      <c r="I59" s="11"/>
      <c r="J59" s="11"/>
      <c r="K59" s="11"/>
      <c r="L59" s="11"/>
      <c r="M59" s="11"/>
      <c r="N59" s="11"/>
    </row>
    <row r="60" spans="1:14" ht="13.2" x14ac:dyDescent="0.25">
      <c r="A60" s="11"/>
      <c r="B60" s="11"/>
      <c r="C60" s="11"/>
      <c r="D60" s="11"/>
      <c r="E60" s="11"/>
      <c r="F60" s="11"/>
      <c r="G60" s="11"/>
      <c r="H60" s="11"/>
      <c r="I60" s="11"/>
      <c r="J60" s="11"/>
      <c r="K60" s="11"/>
      <c r="L60" s="11"/>
      <c r="M60" s="11"/>
      <c r="N60" s="11"/>
    </row>
    <row r="61" spans="1:14" ht="13.2" x14ac:dyDescent="0.25">
      <c r="A61" s="11"/>
      <c r="B61" s="11"/>
      <c r="C61" s="11"/>
      <c r="D61" s="11"/>
      <c r="E61" s="11"/>
      <c r="F61" s="11"/>
      <c r="G61" s="11"/>
      <c r="H61" s="11"/>
      <c r="I61" s="11"/>
      <c r="J61" s="11"/>
      <c r="K61" s="11"/>
      <c r="L61" s="11"/>
      <c r="M61" s="11"/>
      <c r="N61" s="11"/>
    </row>
    <row r="62" spans="1:14" ht="13.2" x14ac:dyDescent="0.25">
      <c r="A62" s="11"/>
      <c r="B62" s="11"/>
      <c r="C62" s="11"/>
      <c r="D62" s="11"/>
      <c r="E62" s="11"/>
      <c r="F62" s="11"/>
      <c r="G62" s="11"/>
      <c r="H62" s="11"/>
      <c r="I62" s="11"/>
      <c r="J62" s="11"/>
      <c r="K62" s="11"/>
      <c r="L62" s="11"/>
      <c r="M62" s="11"/>
      <c r="N62" s="11"/>
    </row>
  </sheetData>
  <sheetProtection selectLockedCells="1" selectUnlockedCells="1"/>
  <mergeCells count="2">
    <mergeCell ref="D10:E10"/>
    <mergeCell ref="F10:G10"/>
  </mergeCells>
  <pageMargins left="0.75" right="0.75" top="1" bottom="1" header="0.5" footer="0.5"/>
  <pageSetup paperSize="9" orientation="landscape" horizontalDpi="4294967293" r:id="rId1"/>
  <headerFooter alignWithMargins="0"/>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0E4D-8510-4976-9953-D38E4A1789DD}">
  <sheetPr codeName="Blad20"/>
  <dimension ref="A5:J35"/>
  <sheetViews>
    <sheetView showGridLines="0" workbookViewId="0"/>
  </sheetViews>
  <sheetFormatPr defaultRowHeight="13.2" x14ac:dyDescent="0.25"/>
  <cols>
    <col min="1" max="1" width="56.5546875" style="49" bestFit="1" customWidth="1"/>
    <col min="2" max="3" width="10.109375" style="49" bestFit="1" customWidth="1"/>
    <col min="4" max="4" width="9.109375" style="49"/>
    <col min="5" max="5" width="12.33203125" style="49" bestFit="1" customWidth="1"/>
    <col min="6" max="6" width="13.33203125" style="49" bestFit="1" customWidth="1"/>
    <col min="7" max="256" width="9.109375" style="49"/>
    <col min="257" max="257" width="56.5546875" style="49" bestFit="1" customWidth="1"/>
    <col min="258" max="259" width="10.109375" style="49" bestFit="1" customWidth="1"/>
    <col min="260" max="260" width="9.109375" style="49"/>
    <col min="261" max="261" width="12.33203125" style="49" bestFit="1" customWidth="1"/>
    <col min="262" max="262" width="13.33203125" style="49" bestFit="1" customWidth="1"/>
    <col min="263" max="512" width="9.109375" style="49"/>
    <col min="513" max="513" width="56.5546875" style="49" bestFit="1" customWidth="1"/>
    <col min="514" max="515" width="10.109375" style="49" bestFit="1" customWidth="1"/>
    <col min="516" max="516" width="9.109375" style="49"/>
    <col min="517" max="517" width="12.33203125" style="49" bestFit="1" customWidth="1"/>
    <col min="518" max="518" width="13.33203125" style="49" bestFit="1" customWidth="1"/>
    <col min="519" max="768" width="9.109375" style="49"/>
    <col min="769" max="769" width="56.5546875" style="49" bestFit="1" customWidth="1"/>
    <col min="770" max="771" width="10.109375" style="49" bestFit="1" customWidth="1"/>
    <col min="772" max="772" width="9.109375" style="49"/>
    <col min="773" max="773" width="12.33203125" style="49" bestFit="1" customWidth="1"/>
    <col min="774" max="774" width="13.33203125" style="49" bestFit="1" customWidth="1"/>
    <col min="775" max="1024" width="9.109375" style="49"/>
    <col min="1025" max="1025" width="56.5546875" style="49" bestFit="1" customWidth="1"/>
    <col min="1026" max="1027" width="10.109375" style="49" bestFit="1" customWidth="1"/>
    <col min="1028" max="1028" width="9.109375" style="49"/>
    <col min="1029" max="1029" width="12.33203125" style="49" bestFit="1" customWidth="1"/>
    <col min="1030" max="1030" width="13.33203125" style="49" bestFit="1" customWidth="1"/>
    <col min="1031" max="1280" width="9.109375" style="49"/>
    <col min="1281" max="1281" width="56.5546875" style="49" bestFit="1" customWidth="1"/>
    <col min="1282" max="1283" width="10.109375" style="49" bestFit="1" customWidth="1"/>
    <col min="1284" max="1284" width="9.109375" style="49"/>
    <col min="1285" max="1285" width="12.33203125" style="49" bestFit="1" customWidth="1"/>
    <col min="1286" max="1286" width="13.33203125" style="49" bestFit="1" customWidth="1"/>
    <col min="1287" max="1536" width="9.109375" style="49"/>
    <col min="1537" max="1537" width="56.5546875" style="49" bestFit="1" customWidth="1"/>
    <col min="1538" max="1539" width="10.109375" style="49" bestFit="1" customWidth="1"/>
    <col min="1540" max="1540" width="9.109375" style="49"/>
    <col min="1541" max="1541" width="12.33203125" style="49" bestFit="1" customWidth="1"/>
    <col min="1542" max="1542" width="13.33203125" style="49" bestFit="1" customWidth="1"/>
    <col min="1543" max="1792" width="9.109375" style="49"/>
    <col min="1793" max="1793" width="56.5546875" style="49" bestFit="1" customWidth="1"/>
    <col min="1794" max="1795" width="10.109375" style="49" bestFit="1" customWidth="1"/>
    <col min="1796" max="1796" width="9.109375" style="49"/>
    <col min="1797" max="1797" width="12.33203125" style="49" bestFit="1" customWidth="1"/>
    <col min="1798" max="1798" width="13.33203125" style="49" bestFit="1" customWidth="1"/>
    <col min="1799" max="2048" width="9.109375" style="49"/>
    <col min="2049" max="2049" width="56.5546875" style="49" bestFit="1" customWidth="1"/>
    <col min="2050" max="2051" width="10.109375" style="49" bestFit="1" customWidth="1"/>
    <col min="2052" max="2052" width="9.109375" style="49"/>
    <col min="2053" max="2053" width="12.33203125" style="49" bestFit="1" customWidth="1"/>
    <col min="2054" max="2054" width="13.33203125" style="49" bestFit="1" customWidth="1"/>
    <col min="2055" max="2304" width="9.109375" style="49"/>
    <col min="2305" max="2305" width="56.5546875" style="49" bestFit="1" customWidth="1"/>
    <col min="2306" max="2307" width="10.109375" style="49" bestFit="1" customWidth="1"/>
    <col min="2308" max="2308" width="9.109375" style="49"/>
    <col min="2309" max="2309" width="12.33203125" style="49" bestFit="1" customWidth="1"/>
    <col min="2310" max="2310" width="13.33203125" style="49" bestFit="1" customWidth="1"/>
    <col min="2311" max="2560" width="9.109375" style="49"/>
    <col min="2561" max="2561" width="56.5546875" style="49" bestFit="1" customWidth="1"/>
    <col min="2562" max="2563" width="10.109375" style="49" bestFit="1" customWidth="1"/>
    <col min="2564" max="2564" width="9.109375" style="49"/>
    <col min="2565" max="2565" width="12.33203125" style="49" bestFit="1" customWidth="1"/>
    <col min="2566" max="2566" width="13.33203125" style="49" bestFit="1" customWidth="1"/>
    <col min="2567" max="2816" width="9.109375" style="49"/>
    <col min="2817" max="2817" width="56.5546875" style="49" bestFit="1" customWidth="1"/>
    <col min="2818" max="2819" width="10.109375" style="49" bestFit="1" customWidth="1"/>
    <col min="2820" max="2820" width="9.109375" style="49"/>
    <col min="2821" max="2821" width="12.33203125" style="49" bestFit="1" customWidth="1"/>
    <col min="2822" max="2822" width="13.33203125" style="49" bestFit="1" customWidth="1"/>
    <col min="2823" max="3072" width="9.109375" style="49"/>
    <col min="3073" max="3073" width="56.5546875" style="49" bestFit="1" customWidth="1"/>
    <col min="3074" max="3075" width="10.109375" style="49" bestFit="1" customWidth="1"/>
    <col min="3076" max="3076" width="9.109375" style="49"/>
    <col min="3077" max="3077" width="12.33203125" style="49" bestFit="1" customWidth="1"/>
    <col min="3078" max="3078" width="13.33203125" style="49" bestFit="1" customWidth="1"/>
    <col min="3079" max="3328" width="9.109375" style="49"/>
    <col min="3329" max="3329" width="56.5546875" style="49" bestFit="1" customWidth="1"/>
    <col min="3330" max="3331" width="10.109375" style="49" bestFit="1" customWidth="1"/>
    <col min="3332" max="3332" width="9.109375" style="49"/>
    <col min="3333" max="3333" width="12.33203125" style="49" bestFit="1" customWidth="1"/>
    <col min="3334" max="3334" width="13.33203125" style="49" bestFit="1" customWidth="1"/>
    <col min="3335" max="3584" width="9.109375" style="49"/>
    <col min="3585" max="3585" width="56.5546875" style="49" bestFit="1" customWidth="1"/>
    <col min="3586" max="3587" width="10.109375" style="49" bestFit="1" customWidth="1"/>
    <col min="3588" max="3588" width="9.109375" style="49"/>
    <col min="3589" max="3589" width="12.33203125" style="49" bestFit="1" customWidth="1"/>
    <col min="3590" max="3590" width="13.33203125" style="49" bestFit="1" customWidth="1"/>
    <col min="3591" max="3840" width="9.109375" style="49"/>
    <col min="3841" max="3841" width="56.5546875" style="49" bestFit="1" customWidth="1"/>
    <col min="3842" max="3843" width="10.109375" style="49" bestFit="1" customWidth="1"/>
    <col min="3844" max="3844" width="9.109375" style="49"/>
    <col min="3845" max="3845" width="12.33203125" style="49" bestFit="1" customWidth="1"/>
    <col min="3846" max="3846" width="13.33203125" style="49" bestFit="1" customWidth="1"/>
    <col min="3847" max="4096" width="9.109375" style="49"/>
    <col min="4097" max="4097" width="56.5546875" style="49" bestFit="1" customWidth="1"/>
    <col min="4098" max="4099" width="10.109375" style="49" bestFit="1" customWidth="1"/>
    <col min="4100" max="4100" width="9.109375" style="49"/>
    <col min="4101" max="4101" width="12.33203125" style="49" bestFit="1" customWidth="1"/>
    <col min="4102" max="4102" width="13.33203125" style="49" bestFit="1" customWidth="1"/>
    <col min="4103" max="4352" width="9.109375" style="49"/>
    <col min="4353" max="4353" width="56.5546875" style="49" bestFit="1" customWidth="1"/>
    <col min="4354" max="4355" width="10.109375" style="49" bestFit="1" customWidth="1"/>
    <col min="4356" max="4356" width="9.109375" style="49"/>
    <col min="4357" max="4357" width="12.33203125" style="49" bestFit="1" customWidth="1"/>
    <col min="4358" max="4358" width="13.33203125" style="49" bestFit="1" customWidth="1"/>
    <col min="4359" max="4608" width="9.109375" style="49"/>
    <col min="4609" max="4609" width="56.5546875" style="49" bestFit="1" customWidth="1"/>
    <col min="4610" max="4611" width="10.109375" style="49" bestFit="1" customWidth="1"/>
    <col min="4612" max="4612" width="9.109375" style="49"/>
    <col min="4613" max="4613" width="12.33203125" style="49" bestFit="1" customWidth="1"/>
    <col min="4614" max="4614" width="13.33203125" style="49" bestFit="1" customWidth="1"/>
    <col min="4615" max="4864" width="9.109375" style="49"/>
    <col min="4865" max="4865" width="56.5546875" style="49" bestFit="1" customWidth="1"/>
    <col min="4866" max="4867" width="10.109375" style="49" bestFit="1" customWidth="1"/>
    <col min="4868" max="4868" width="9.109375" style="49"/>
    <col min="4869" max="4869" width="12.33203125" style="49" bestFit="1" customWidth="1"/>
    <col min="4870" max="4870" width="13.33203125" style="49" bestFit="1" customWidth="1"/>
    <col min="4871" max="5120" width="9.109375" style="49"/>
    <col min="5121" max="5121" width="56.5546875" style="49" bestFit="1" customWidth="1"/>
    <col min="5122" max="5123" width="10.109375" style="49" bestFit="1" customWidth="1"/>
    <col min="5124" max="5124" width="9.109375" style="49"/>
    <col min="5125" max="5125" width="12.33203125" style="49" bestFit="1" customWidth="1"/>
    <col min="5126" max="5126" width="13.33203125" style="49" bestFit="1" customWidth="1"/>
    <col min="5127" max="5376" width="9.109375" style="49"/>
    <col min="5377" max="5377" width="56.5546875" style="49" bestFit="1" customWidth="1"/>
    <col min="5378" max="5379" width="10.109375" style="49" bestFit="1" customWidth="1"/>
    <col min="5380" max="5380" width="9.109375" style="49"/>
    <col min="5381" max="5381" width="12.33203125" style="49" bestFit="1" customWidth="1"/>
    <col min="5382" max="5382" width="13.33203125" style="49" bestFit="1" customWidth="1"/>
    <col min="5383" max="5632" width="9.109375" style="49"/>
    <col min="5633" max="5633" width="56.5546875" style="49" bestFit="1" customWidth="1"/>
    <col min="5634" max="5635" width="10.109375" style="49" bestFit="1" customWidth="1"/>
    <col min="5636" max="5636" width="9.109375" style="49"/>
    <col min="5637" max="5637" width="12.33203125" style="49" bestFit="1" customWidth="1"/>
    <col min="5638" max="5638" width="13.33203125" style="49" bestFit="1" customWidth="1"/>
    <col min="5639" max="5888" width="9.109375" style="49"/>
    <col min="5889" max="5889" width="56.5546875" style="49" bestFit="1" customWidth="1"/>
    <col min="5890" max="5891" width="10.109375" style="49" bestFit="1" customWidth="1"/>
    <col min="5892" max="5892" width="9.109375" style="49"/>
    <col min="5893" max="5893" width="12.33203125" style="49" bestFit="1" customWidth="1"/>
    <col min="5894" max="5894" width="13.33203125" style="49" bestFit="1" customWidth="1"/>
    <col min="5895" max="6144" width="9.109375" style="49"/>
    <col min="6145" max="6145" width="56.5546875" style="49" bestFit="1" customWidth="1"/>
    <col min="6146" max="6147" width="10.109375" style="49" bestFit="1" customWidth="1"/>
    <col min="6148" max="6148" width="9.109375" style="49"/>
    <col min="6149" max="6149" width="12.33203125" style="49" bestFit="1" customWidth="1"/>
    <col min="6150" max="6150" width="13.33203125" style="49" bestFit="1" customWidth="1"/>
    <col min="6151" max="6400" width="9.109375" style="49"/>
    <col min="6401" max="6401" width="56.5546875" style="49" bestFit="1" customWidth="1"/>
    <col min="6402" max="6403" width="10.109375" style="49" bestFit="1" customWidth="1"/>
    <col min="6404" max="6404" width="9.109375" style="49"/>
    <col min="6405" max="6405" width="12.33203125" style="49" bestFit="1" customWidth="1"/>
    <col min="6406" max="6406" width="13.33203125" style="49" bestFit="1" customWidth="1"/>
    <col min="6407" max="6656" width="9.109375" style="49"/>
    <col min="6657" max="6657" width="56.5546875" style="49" bestFit="1" customWidth="1"/>
    <col min="6658" max="6659" width="10.109375" style="49" bestFit="1" customWidth="1"/>
    <col min="6660" max="6660" width="9.109375" style="49"/>
    <col min="6661" max="6661" width="12.33203125" style="49" bestFit="1" customWidth="1"/>
    <col min="6662" max="6662" width="13.33203125" style="49" bestFit="1" customWidth="1"/>
    <col min="6663" max="6912" width="9.109375" style="49"/>
    <col min="6913" max="6913" width="56.5546875" style="49" bestFit="1" customWidth="1"/>
    <col min="6914" max="6915" width="10.109375" style="49" bestFit="1" customWidth="1"/>
    <col min="6916" max="6916" width="9.109375" style="49"/>
    <col min="6917" max="6917" width="12.33203125" style="49" bestFit="1" customWidth="1"/>
    <col min="6918" max="6918" width="13.33203125" style="49" bestFit="1" customWidth="1"/>
    <col min="6919" max="7168" width="9.109375" style="49"/>
    <col min="7169" max="7169" width="56.5546875" style="49" bestFit="1" customWidth="1"/>
    <col min="7170" max="7171" width="10.109375" style="49" bestFit="1" customWidth="1"/>
    <col min="7172" max="7172" width="9.109375" style="49"/>
    <col min="7173" max="7173" width="12.33203125" style="49" bestFit="1" customWidth="1"/>
    <col min="7174" max="7174" width="13.33203125" style="49" bestFit="1" customWidth="1"/>
    <col min="7175" max="7424" width="9.109375" style="49"/>
    <col min="7425" max="7425" width="56.5546875" style="49" bestFit="1" customWidth="1"/>
    <col min="7426" max="7427" width="10.109375" style="49" bestFit="1" customWidth="1"/>
    <col min="7428" max="7428" width="9.109375" style="49"/>
    <col min="7429" max="7429" width="12.33203125" style="49" bestFit="1" customWidth="1"/>
    <col min="7430" max="7430" width="13.33203125" style="49" bestFit="1" customWidth="1"/>
    <col min="7431" max="7680" width="9.109375" style="49"/>
    <col min="7681" max="7681" width="56.5546875" style="49" bestFit="1" customWidth="1"/>
    <col min="7682" max="7683" width="10.109375" style="49" bestFit="1" customWidth="1"/>
    <col min="7684" max="7684" width="9.109375" style="49"/>
    <col min="7685" max="7685" width="12.33203125" style="49" bestFit="1" customWidth="1"/>
    <col min="7686" max="7686" width="13.33203125" style="49" bestFit="1" customWidth="1"/>
    <col min="7687" max="7936" width="9.109375" style="49"/>
    <col min="7937" max="7937" width="56.5546875" style="49" bestFit="1" customWidth="1"/>
    <col min="7938" max="7939" width="10.109375" style="49" bestFit="1" customWidth="1"/>
    <col min="7940" max="7940" width="9.109375" style="49"/>
    <col min="7941" max="7941" width="12.33203125" style="49" bestFit="1" customWidth="1"/>
    <col min="7942" max="7942" width="13.33203125" style="49" bestFit="1" customWidth="1"/>
    <col min="7943" max="8192" width="9.109375" style="49"/>
    <col min="8193" max="8193" width="56.5546875" style="49" bestFit="1" customWidth="1"/>
    <col min="8194" max="8195" width="10.109375" style="49" bestFit="1" customWidth="1"/>
    <col min="8196" max="8196" width="9.109375" style="49"/>
    <col min="8197" max="8197" width="12.33203125" style="49" bestFit="1" customWidth="1"/>
    <col min="8198" max="8198" width="13.33203125" style="49" bestFit="1" customWidth="1"/>
    <col min="8199" max="8448" width="9.109375" style="49"/>
    <col min="8449" max="8449" width="56.5546875" style="49" bestFit="1" customWidth="1"/>
    <col min="8450" max="8451" width="10.109375" style="49" bestFit="1" customWidth="1"/>
    <col min="8452" max="8452" width="9.109375" style="49"/>
    <col min="8453" max="8453" width="12.33203125" style="49" bestFit="1" customWidth="1"/>
    <col min="8454" max="8454" width="13.33203125" style="49" bestFit="1" customWidth="1"/>
    <col min="8455" max="8704" width="9.109375" style="49"/>
    <col min="8705" max="8705" width="56.5546875" style="49" bestFit="1" customWidth="1"/>
    <col min="8706" max="8707" width="10.109375" style="49" bestFit="1" customWidth="1"/>
    <col min="8708" max="8708" width="9.109375" style="49"/>
    <col min="8709" max="8709" width="12.33203125" style="49" bestFit="1" customWidth="1"/>
    <col min="8710" max="8710" width="13.33203125" style="49" bestFit="1" customWidth="1"/>
    <col min="8711" max="8960" width="9.109375" style="49"/>
    <col min="8961" max="8961" width="56.5546875" style="49" bestFit="1" customWidth="1"/>
    <col min="8962" max="8963" width="10.109375" style="49" bestFit="1" customWidth="1"/>
    <col min="8964" max="8964" width="9.109375" style="49"/>
    <col min="8965" max="8965" width="12.33203125" style="49" bestFit="1" customWidth="1"/>
    <col min="8966" max="8966" width="13.33203125" style="49" bestFit="1" customWidth="1"/>
    <col min="8967" max="9216" width="9.109375" style="49"/>
    <col min="9217" max="9217" width="56.5546875" style="49" bestFit="1" customWidth="1"/>
    <col min="9218" max="9219" width="10.109375" style="49" bestFit="1" customWidth="1"/>
    <col min="9220" max="9220" width="9.109375" style="49"/>
    <col min="9221" max="9221" width="12.33203125" style="49" bestFit="1" customWidth="1"/>
    <col min="9222" max="9222" width="13.33203125" style="49" bestFit="1" customWidth="1"/>
    <col min="9223" max="9472" width="9.109375" style="49"/>
    <col min="9473" max="9473" width="56.5546875" style="49" bestFit="1" customWidth="1"/>
    <col min="9474" max="9475" width="10.109375" style="49" bestFit="1" customWidth="1"/>
    <col min="9476" max="9476" width="9.109375" style="49"/>
    <col min="9477" max="9477" width="12.33203125" style="49" bestFit="1" customWidth="1"/>
    <col min="9478" max="9478" width="13.33203125" style="49" bestFit="1" customWidth="1"/>
    <col min="9479" max="9728" width="9.109375" style="49"/>
    <col min="9729" max="9729" width="56.5546875" style="49" bestFit="1" customWidth="1"/>
    <col min="9730" max="9731" width="10.109375" style="49" bestFit="1" customWidth="1"/>
    <col min="9732" max="9732" width="9.109375" style="49"/>
    <col min="9733" max="9733" width="12.33203125" style="49" bestFit="1" customWidth="1"/>
    <col min="9734" max="9734" width="13.33203125" style="49" bestFit="1" customWidth="1"/>
    <col min="9735" max="9984" width="9.109375" style="49"/>
    <col min="9985" max="9985" width="56.5546875" style="49" bestFit="1" customWidth="1"/>
    <col min="9986" max="9987" width="10.109375" style="49" bestFit="1" customWidth="1"/>
    <col min="9988" max="9988" width="9.109375" style="49"/>
    <col min="9989" max="9989" width="12.33203125" style="49" bestFit="1" customWidth="1"/>
    <col min="9990" max="9990" width="13.33203125" style="49" bestFit="1" customWidth="1"/>
    <col min="9991" max="10240" width="9.109375" style="49"/>
    <col min="10241" max="10241" width="56.5546875" style="49" bestFit="1" customWidth="1"/>
    <col min="10242" max="10243" width="10.109375" style="49" bestFit="1" customWidth="1"/>
    <col min="10244" max="10244" width="9.109375" style="49"/>
    <col min="10245" max="10245" width="12.33203125" style="49" bestFit="1" customWidth="1"/>
    <col min="10246" max="10246" width="13.33203125" style="49" bestFit="1" customWidth="1"/>
    <col min="10247" max="10496" width="9.109375" style="49"/>
    <col min="10497" max="10497" width="56.5546875" style="49" bestFit="1" customWidth="1"/>
    <col min="10498" max="10499" width="10.109375" style="49" bestFit="1" customWidth="1"/>
    <col min="10500" max="10500" width="9.109375" style="49"/>
    <col min="10501" max="10501" width="12.33203125" style="49" bestFit="1" customWidth="1"/>
    <col min="10502" max="10502" width="13.33203125" style="49" bestFit="1" customWidth="1"/>
    <col min="10503" max="10752" width="9.109375" style="49"/>
    <col min="10753" max="10753" width="56.5546875" style="49" bestFit="1" customWidth="1"/>
    <col min="10754" max="10755" width="10.109375" style="49" bestFit="1" customWidth="1"/>
    <col min="10756" max="10756" width="9.109375" style="49"/>
    <col min="10757" max="10757" width="12.33203125" style="49" bestFit="1" customWidth="1"/>
    <col min="10758" max="10758" width="13.33203125" style="49" bestFit="1" customWidth="1"/>
    <col min="10759" max="11008" width="9.109375" style="49"/>
    <col min="11009" max="11009" width="56.5546875" style="49" bestFit="1" customWidth="1"/>
    <col min="11010" max="11011" width="10.109375" style="49" bestFit="1" customWidth="1"/>
    <col min="11012" max="11012" width="9.109375" style="49"/>
    <col min="11013" max="11013" width="12.33203125" style="49" bestFit="1" customWidth="1"/>
    <col min="11014" max="11014" width="13.33203125" style="49" bestFit="1" customWidth="1"/>
    <col min="11015" max="11264" width="9.109375" style="49"/>
    <col min="11265" max="11265" width="56.5546875" style="49" bestFit="1" customWidth="1"/>
    <col min="11266" max="11267" width="10.109375" style="49" bestFit="1" customWidth="1"/>
    <col min="11268" max="11268" width="9.109375" style="49"/>
    <col min="11269" max="11269" width="12.33203125" style="49" bestFit="1" customWidth="1"/>
    <col min="11270" max="11270" width="13.33203125" style="49" bestFit="1" customWidth="1"/>
    <col min="11271" max="11520" width="9.109375" style="49"/>
    <col min="11521" max="11521" width="56.5546875" style="49" bestFit="1" customWidth="1"/>
    <col min="11522" max="11523" width="10.109375" style="49" bestFit="1" customWidth="1"/>
    <col min="11524" max="11524" width="9.109375" style="49"/>
    <col min="11525" max="11525" width="12.33203125" style="49" bestFit="1" customWidth="1"/>
    <col min="11526" max="11526" width="13.33203125" style="49" bestFit="1" customWidth="1"/>
    <col min="11527" max="11776" width="9.109375" style="49"/>
    <col min="11777" max="11777" width="56.5546875" style="49" bestFit="1" customWidth="1"/>
    <col min="11778" max="11779" width="10.109375" style="49" bestFit="1" customWidth="1"/>
    <col min="11780" max="11780" width="9.109375" style="49"/>
    <col min="11781" max="11781" width="12.33203125" style="49" bestFit="1" customWidth="1"/>
    <col min="11782" max="11782" width="13.33203125" style="49" bestFit="1" customWidth="1"/>
    <col min="11783" max="12032" width="9.109375" style="49"/>
    <col min="12033" max="12033" width="56.5546875" style="49" bestFit="1" customWidth="1"/>
    <col min="12034" max="12035" width="10.109375" style="49" bestFit="1" customWidth="1"/>
    <col min="12036" max="12036" width="9.109375" style="49"/>
    <col min="12037" max="12037" width="12.33203125" style="49" bestFit="1" customWidth="1"/>
    <col min="12038" max="12038" width="13.33203125" style="49" bestFit="1" customWidth="1"/>
    <col min="12039" max="12288" width="9.109375" style="49"/>
    <col min="12289" max="12289" width="56.5546875" style="49" bestFit="1" customWidth="1"/>
    <col min="12290" max="12291" width="10.109375" style="49" bestFit="1" customWidth="1"/>
    <col min="12292" max="12292" width="9.109375" style="49"/>
    <col min="12293" max="12293" width="12.33203125" style="49" bestFit="1" customWidth="1"/>
    <col min="12294" max="12294" width="13.33203125" style="49" bestFit="1" customWidth="1"/>
    <col min="12295" max="12544" width="9.109375" style="49"/>
    <col min="12545" max="12545" width="56.5546875" style="49" bestFit="1" customWidth="1"/>
    <col min="12546" max="12547" width="10.109375" style="49" bestFit="1" customWidth="1"/>
    <col min="12548" max="12548" width="9.109375" style="49"/>
    <col min="12549" max="12549" width="12.33203125" style="49" bestFit="1" customWidth="1"/>
    <col min="12550" max="12550" width="13.33203125" style="49" bestFit="1" customWidth="1"/>
    <col min="12551" max="12800" width="9.109375" style="49"/>
    <col min="12801" max="12801" width="56.5546875" style="49" bestFit="1" customWidth="1"/>
    <col min="12802" max="12803" width="10.109375" style="49" bestFit="1" customWidth="1"/>
    <col min="12804" max="12804" width="9.109375" style="49"/>
    <col min="12805" max="12805" width="12.33203125" style="49" bestFit="1" customWidth="1"/>
    <col min="12806" max="12806" width="13.33203125" style="49" bestFit="1" customWidth="1"/>
    <col min="12807" max="13056" width="9.109375" style="49"/>
    <col min="13057" max="13057" width="56.5546875" style="49" bestFit="1" customWidth="1"/>
    <col min="13058" max="13059" width="10.109375" style="49" bestFit="1" customWidth="1"/>
    <col min="13060" max="13060" width="9.109375" style="49"/>
    <col min="13061" max="13061" width="12.33203125" style="49" bestFit="1" customWidth="1"/>
    <col min="13062" max="13062" width="13.33203125" style="49" bestFit="1" customWidth="1"/>
    <col min="13063" max="13312" width="9.109375" style="49"/>
    <col min="13313" max="13313" width="56.5546875" style="49" bestFit="1" customWidth="1"/>
    <col min="13314" max="13315" width="10.109375" style="49" bestFit="1" customWidth="1"/>
    <col min="13316" max="13316" width="9.109375" style="49"/>
    <col min="13317" max="13317" width="12.33203125" style="49" bestFit="1" customWidth="1"/>
    <col min="13318" max="13318" width="13.33203125" style="49" bestFit="1" customWidth="1"/>
    <col min="13319" max="13568" width="9.109375" style="49"/>
    <col min="13569" max="13569" width="56.5546875" style="49" bestFit="1" customWidth="1"/>
    <col min="13570" max="13571" width="10.109375" style="49" bestFit="1" customWidth="1"/>
    <col min="13572" max="13572" width="9.109375" style="49"/>
    <col min="13573" max="13573" width="12.33203125" style="49" bestFit="1" customWidth="1"/>
    <col min="13574" max="13574" width="13.33203125" style="49" bestFit="1" customWidth="1"/>
    <col min="13575" max="13824" width="9.109375" style="49"/>
    <col min="13825" max="13825" width="56.5546875" style="49" bestFit="1" customWidth="1"/>
    <col min="13826" max="13827" width="10.109375" style="49" bestFit="1" customWidth="1"/>
    <col min="13828" max="13828" width="9.109375" style="49"/>
    <col min="13829" max="13829" width="12.33203125" style="49" bestFit="1" customWidth="1"/>
    <col min="13830" max="13830" width="13.33203125" style="49" bestFit="1" customWidth="1"/>
    <col min="13831" max="14080" width="9.109375" style="49"/>
    <col min="14081" max="14081" width="56.5546875" style="49" bestFit="1" customWidth="1"/>
    <col min="14082" max="14083" width="10.109375" style="49" bestFit="1" customWidth="1"/>
    <col min="14084" max="14084" width="9.109375" style="49"/>
    <col min="14085" max="14085" width="12.33203125" style="49" bestFit="1" customWidth="1"/>
    <col min="14086" max="14086" width="13.33203125" style="49" bestFit="1" customWidth="1"/>
    <col min="14087" max="14336" width="9.109375" style="49"/>
    <col min="14337" max="14337" width="56.5546875" style="49" bestFit="1" customWidth="1"/>
    <col min="14338" max="14339" width="10.109375" style="49" bestFit="1" customWidth="1"/>
    <col min="14340" max="14340" width="9.109375" style="49"/>
    <col min="14341" max="14341" width="12.33203125" style="49" bestFit="1" customWidth="1"/>
    <col min="14342" max="14342" width="13.33203125" style="49" bestFit="1" customWidth="1"/>
    <col min="14343" max="14592" width="9.109375" style="49"/>
    <col min="14593" max="14593" width="56.5546875" style="49" bestFit="1" customWidth="1"/>
    <col min="14594" max="14595" width="10.109375" style="49" bestFit="1" customWidth="1"/>
    <col min="14596" max="14596" width="9.109375" style="49"/>
    <col min="14597" max="14597" width="12.33203125" style="49" bestFit="1" customWidth="1"/>
    <col min="14598" max="14598" width="13.33203125" style="49" bestFit="1" customWidth="1"/>
    <col min="14599" max="14848" width="9.109375" style="49"/>
    <col min="14849" max="14849" width="56.5546875" style="49" bestFit="1" customWidth="1"/>
    <col min="14850" max="14851" width="10.109375" style="49" bestFit="1" customWidth="1"/>
    <col min="14852" max="14852" width="9.109375" style="49"/>
    <col min="14853" max="14853" width="12.33203125" style="49" bestFit="1" customWidth="1"/>
    <col min="14854" max="14854" width="13.33203125" style="49" bestFit="1" customWidth="1"/>
    <col min="14855" max="15104" width="9.109375" style="49"/>
    <col min="15105" max="15105" width="56.5546875" style="49" bestFit="1" customWidth="1"/>
    <col min="15106" max="15107" width="10.109375" style="49" bestFit="1" customWidth="1"/>
    <col min="15108" max="15108" width="9.109375" style="49"/>
    <col min="15109" max="15109" width="12.33203125" style="49" bestFit="1" customWidth="1"/>
    <col min="15110" max="15110" width="13.33203125" style="49" bestFit="1" customWidth="1"/>
    <col min="15111" max="15360" width="9.109375" style="49"/>
    <col min="15361" max="15361" width="56.5546875" style="49" bestFit="1" customWidth="1"/>
    <col min="15362" max="15363" width="10.109375" style="49" bestFit="1" customWidth="1"/>
    <col min="15364" max="15364" width="9.109375" style="49"/>
    <col min="15365" max="15365" width="12.33203125" style="49" bestFit="1" customWidth="1"/>
    <col min="15366" max="15366" width="13.33203125" style="49" bestFit="1" customWidth="1"/>
    <col min="15367" max="15616" width="9.109375" style="49"/>
    <col min="15617" max="15617" width="56.5546875" style="49" bestFit="1" customWidth="1"/>
    <col min="15618" max="15619" width="10.109375" style="49" bestFit="1" customWidth="1"/>
    <col min="15620" max="15620" width="9.109375" style="49"/>
    <col min="15621" max="15621" width="12.33203125" style="49" bestFit="1" customWidth="1"/>
    <col min="15622" max="15622" width="13.33203125" style="49" bestFit="1" customWidth="1"/>
    <col min="15623" max="15872" width="9.109375" style="49"/>
    <col min="15873" max="15873" width="56.5546875" style="49" bestFit="1" customWidth="1"/>
    <col min="15874" max="15875" width="10.109375" style="49" bestFit="1" customWidth="1"/>
    <col min="15876" max="15876" width="9.109375" style="49"/>
    <col min="15877" max="15877" width="12.33203125" style="49" bestFit="1" customWidth="1"/>
    <col min="15878" max="15878" width="13.33203125" style="49" bestFit="1" customWidth="1"/>
    <col min="15879" max="16128" width="9.109375" style="49"/>
    <col min="16129" max="16129" width="56.5546875" style="49" bestFit="1" customWidth="1"/>
    <col min="16130" max="16131" width="10.109375" style="49" bestFit="1" customWidth="1"/>
    <col min="16132" max="16132" width="9.109375" style="49"/>
    <col min="16133" max="16133" width="12.33203125" style="49" bestFit="1" customWidth="1"/>
    <col min="16134" max="16134" width="13.33203125" style="49" bestFit="1" customWidth="1"/>
    <col min="16135" max="16384" width="9.109375" style="49"/>
  </cols>
  <sheetData>
    <row r="5" spans="1:10" ht="15.6" x14ac:dyDescent="0.3">
      <c r="A5" s="51" t="s">
        <v>160</v>
      </c>
    </row>
    <row r="7" spans="1:10" x14ac:dyDescent="0.25">
      <c r="B7" s="52">
        <v>2009</v>
      </c>
      <c r="C7" s="52">
        <v>2010</v>
      </c>
      <c r="D7" s="52">
        <v>2011</v>
      </c>
      <c r="E7" s="52">
        <v>2012</v>
      </c>
    </row>
    <row r="8" spans="1:10" x14ac:dyDescent="0.25">
      <c r="A8" s="53" t="s">
        <v>161</v>
      </c>
      <c r="B8" s="54">
        <f>B10+B9</f>
        <v>125518</v>
      </c>
      <c r="C8" s="54">
        <v>126556</v>
      </c>
      <c r="D8" s="54">
        <v>127474</v>
      </c>
      <c r="E8" s="54">
        <v>126140</v>
      </c>
    </row>
    <row r="9" spans="1:10" x14ac:dyDescent="0.25">
      <c r="A9" s="53" t="s">
        <v>162</v>
      </c>
      <c r="B9" s="54">
        <v>1900</v>
      </c>
      <c r="C9" s="54">
        <v>1800</v>
      </c>
      <c r="D9" s="54">
        <v>1900</v>
      </c>
      <c r="E9" s="54">
        <v>1800</v>
      </c>
      <c r="J9" s="55"/>
    </row>
    <row r="10" spans="1:10" x14ac:dyDescent="0.25">
      <c r="A10" s="53" t="s">
        <v>163</v>
      </c>
      <c r="B10" s="54">
        <v>123618</v>
      </c>
      <c r="C10" s="54">
        <f>+C8-C9</f>
        <v>124756</v>
      </c>
      <c r="D10" s="54">
        <f>+D8-D9</f>
        <v>125574</v>
      </c>
      <c r="E10" s="54">
        <f>+E8-E9</f>
        <v>124340</v>
      </c>
    </row>
    <row r="11" spans="1:10" x14ac:dyDescent="0.25">
      <c r="B11" s="56"/>
      <c r="C11" s="57"/>
      <c r="D11" s="57"/>
      <c r="E11" s="57"/>
    </row>
    <row r="12" spans="1:10" x14ac:dyDescent="0.25">
      <c r="A12" s="53" t="s">
        <v>59</v>
      </c>
      <c r="B12" s="58">
        <v>2913.1</v>
      </c>
      <c r="C12" s="54">
        <v>2880.2</v>
      </c>
      <c r="D12" s="54">
        <v>2765.1</v>
      </c>
      <c r="E12" s="54">
        <v>2670.5</v>
      </c>
    </row>
    <row r="13" spans="1:10" x14ac:dyDescent="0.25">
      <c r="A13" s="53" t="s">
        <v>164</v>
      </c>
      <c r="B13" s="52"/>
      <c r="C13" s="59">
        <f>+C12/B12</f>
        <v>0.98870618928289444</v>
      </c>
      <c r="D13" s="59">
        <f>+D12/C12</f>
        <v>0.96003749739601418</v>
      </c>
      <c r="E13" s="59">
        <f>+E12/D12</f>
        <v>0.96578785577375148</v>
      </c>
    </row>
    <row r="14" spans="1:10" x14ac:dyDescent="0.25">
      <c r="A14" s="60" t="s">
        <v>165</v>
      </c>
      <c r="B14" s="61"/>
      <c r="C14" s="62">
        <f>C10/C13</f>
        <v>126181.06506492605</v>
      </c>
      <c r="D14" s="62">
        <f>D10/D13</f>
        <v>130801.14093522838</v>
      </c>
      <c r="E14" s="62">
        <f>E10/E13</f>
        <v>128744.62984459838</v>
      </c>
      <c r="G14" s="55"/>
    </row>
    <row r="15" spans="1:10" x14ac:dyDescent="0.25">
      <c r="B15" s="55"/>
      <c r="C15" s="63"/>
      <c r="D15" s="55"/>
      <c r="E15" s="55"/>
    </row>
    <row r="16" spans="1:10" x14ac:dyDescent="0.25">
      <c r="B16" s="55"/>
      <c r="C16" s="63"/>
      <c r="D16" s="55"/>
      <c r="E16" s="55"/>
    </row>
    <row r="17" spans="1:6" x14ac:dyDescent="0.25">
      <c r="A17" s="64" t="s">
        <v>166</v>
      </c>
      <c r="B17" s="65">
        <f>+B12/$B$12</f>
        <v>1</v>
      </c>
      <c r="C17" s="65">
        <f>+C12/$B$12</f>
        <v>0.98870618928289444</v>
      </c>
      <c r="D17" s="65">
        <f>+D12/$B$12</f>
        <v>0.94919501561909991</v>
      </c>
      <c r="E17" s="65">
        <f>+E12/$B$12</f>
        <v>0.91672101884590307</v>
      </c>
    </row>
    <row r="18" spans="1:6" x14ac:dyDescent="0.25">
      <c r="A18" s="60" t="s">
        <v>167</v>
      </c>
      <c r="B18" s="61">
        <f>+B10</f>
        <v>123618</v>
      </c>
      <c r="C18" s="61">
        <f>C10/C17</f>
        <v>126181.06506492605</v>
      </c>
      <c r="D18" s="61">
        <f>D10/D17</f>
        <v>132295.2585439948</v>
      </c>
      <c r="E18" s="61">
        <f>E10/E17</f>
        <v>135635.59408350496</v>
      </c>
    </row>
    <row r="19" spans="1:6" x14ac:dyDescent="0.25">
      <c r="B19" s="55"/>
      <c r="C19" s="55"/>
      <c r="D19" s="55"/>
      <c r="E19" s="55"/>
    </row>
    <row r="20" spans="1:6" x14ac:dyDescent="0.25">
      <c r="B20" s="55"/>
      <c r="C20" s="55"/>
      <c r="D20" s="55"/>
      <c r="E20" s="55"/>
    </row>
    <row r="21" spans="1:6" x14ac:dyDescent="0.25">
      <c r="A21" s="66" t="s">
        <v>168</v>
      </c>
      <c r="B21" s="67"/>
      <c r="C21" s="67"/>
      <c r="D21" s="67"/>
      <c r="E21" s="67"/>
    </row>
    <row r="22" spans="1:6" ht="14.4" x14ac:dyDescent="0.3">
      <c r="A22" s="68" t="s">
        <v>169</v>
      </c>
      <c r="B22" s="69"/>
      <c r="C22" s="69">
        <f>(C14/B10)-1</f>
        <v>2.0733752891375357E-2</v>
      </c>
      <c r="D22" s="69">
        <f>(D14/C10)-1</f>
        <v>4.845571303366869E-2</v>
      </c>
      <c r="E22" s="69">
        <f>(E14/D10)-1</f>
        <v>2.5249094912946912E-2</v>
      </c>
    </row>
    <row r="23" spans="1:6" ht="14.4" x14ac:dyDescent="0.3">
      <c r="A23" s="64" t="s">
        <v>170</v>
      </c>
      <c r="B23" s="70"/>
      <c r="C23" s="70">
        <f>C14-B10</f>
        <v>2563.0650649260497</v>
      </c>
      <c r="D23" s="70">
        <f>D14-C10</f>
        <v>6045.1409352283808</v>
      </c>
      <c r="E23" s="70">
        <f>E14-D10</f>
        <v>3170.6298445983848</v>
      </c>
    </row>
    <row r="24" spans="1:6" x14ac:dyDescent="0.25">
      <c r="B24" s="55"/>
      <c r="C24" s="55"/>
      <c r="D24" s="55"/>
      <c r="E24" s="55"/>
    </row>
    <row r="25" spans="1:6" x14ac:dyDescent="0.25">
      <c r="A25" s="66" t="s">
        <v>171</v>
      </c>
      <c r="B25" s="67"/>
      <c r="C25" s="67"/>
      <c r="D25" s="67"/>
      <c r="E25" s="67"/>
    </row>
    <row r="26" spans="1:6" ht="14.4" x14ac:dyDescent="0.3">
      <c r="A26" s="68" t="s">
        <v>172</v>
      </c>
      <c r="B26" s="71"/>
      <c r="C26" s="69">
        <f>(C18/B10)-1</f>
        <v>2.0733752891375357E-2</v>
      </c>
      <c r="D26" s="69">
        <f>(D18/B10)-1</f>
        <v>7.0194134705259703E-2</v>
      </c>
      <c r="E26" s="69">
        <f>(E18/B10)-1</f>
        <v>9.7215567987711804E-2</v>
      </c>
    </row>
    <row r="27" spans="1:6" x14ac:dyDescent="0.25">
      <c r="A27" s="64" t="s">
        <v>173</v>
      </c>
      <c r="B27" s="72"/>
      <c r="C27" s="72">
        <f>C18-B10</f>
        <v>2563.0650649260497</v>
      </c>
      <c r="D27" s="72">
        <f>D18-B10</f>
        <v>8677.2585439948016</v>
      </c>
      <c r="E27" s="72">
        <f>E18-B10</f>
        <v>12017.594083504955</v>
      </c>
      <c r="F27" s="55"/>
    </row>
    <row r="28" spans="1:6" x14ac:dyDescent="0.25">
      <c r="B28" s="55"/>
      <c r="C28" s="55"/>
      <c r="D28" s="55"/>
      <c r="E28" s="55"/>
    </row>
    <row r="29" spans="1:6" ht="14.4" x14ac:dyDescent="0.3">
      <c r="B29" s="55"/>
      <c r="C29" s="55"/>
      <c r="D29" s="55"/>
      <c r="E29" s="73"/>
    </row>
    <row r="30" spans="1:6" x14ac:dyDescent="0.25">
      <c r="A30" s="74" t="s">
        <v>174</v>
      </c>
      <c r="B30" s="55"/>
      <c r="C30" s="55"/>
      <c r="D30" s="55"/>
      <c r="E30" s="75"/>
    </row>
    <row r="31" spans="1:6" x14ac:dyDescent="0.25">
      <c r="A31" s="53" t="s">
        <v>175</v>
      </c>
      <c r="B31" s="52">
        <v>12</v>
      </c>
      <c r="C31" s="52" t="s">
        <v>72</v>
      </c>
      <c r="E31" s="75"/>
    </row>
    <row r="32" spans="1:6" x14ac:dyDescent="0.25">
      <c r="A32" s="53" t="s">
        <v>176</v>
      </c>
      <c r="B32" s="52">
        <v>65</v>
      </c>
      <c r="C32" s="52" t="s">
        <v>72</v>
      </c>
    </row>
    <row r="33" spans="1:3" x14ac:dyDescent="0.25">
      <c r="A33" s="53" t="s">
        <v>177</v>
      </c>
      <c r="B33" s="52">
        <v>200</v>
      </c>
      <c r="C33" s="52" t="s">
        <v>178</v>
      </c>
    </row>
    <row r="34" spans="1:3" x14ac:dyDescent="0.25">
      <c r="A34" s="53" t="s">
        <v>179</v>
      </c>
      <c r="B34" s="76">
        <v>0.8</v>
      </c>
      <c r="C34" s="52"/>
    </row>
    <row r="35" spans="1:3" x14ac:dyDescent="0.25">
      <c r="A35" s="53" t="s">
        <v>180</v>
      </c>
      <c r="B35" s="77">
        <f>+B33*4.18*(B32-B31)/31.65/B34</f>
        <v>1749.9210110584518</v>
      </c>
      <c r="C35" s="52" t="s">
        <v>178</v>
      </c>
    </row>
  </sheetData>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96090-808F-46B1-ACB1-55C3D185B313}">
  <sheetPr codeName="Blad4"/>
  <dimension ref="A2:J47"/>
  <sheetViews>
    <sheetView showGridLines="0" topLeftCell="A2" workbookViewId="0">
      <selection activeCell="A2" sqref="A2"/>
    </sheetView>
  </sheetViews>
  <sheetFormatPr defaultRowHeight="14.4" x14ac:dyDescent="0.3"/>
  <cols>
    <col min="1" max="1" width="12.44140625" bestFit="1" customWidth="1"/>
    <col min="2" max="2" width="9.88671875" bestFit="1" customWidth="1"/>
    <col min="3" max="3" width="9.6640625" bestFit="1" customWidth="1"/>
    <col min="4" max="4" width="21.5546875" bestFit="1" customWidth="1"/>
    <col min="5" max="5" width="17.77734375" bestFit="1" customWidth="1"/>
    <col min="6" max="6" width="12.33203125" bestFit="1" customWidth="1"/>
    <col min="7" max="7" width="14" bestFit="1" customWidth="1"/>
    <col min="8" max="8" width="15.109375" bestFit="1" customWidth="1"/>
    <col min="9" max="9" width="15.6640625" bestFit="1" customWidth="1"/>
    <col min="10" max="10" width="14.109375" bestFit="1" customWidth="1"/>
    <col min="11" max="11" width="14.6640625" bestFit="1" customWidth="1"/>
    <col min="12" max="35" width="19.6640625" bestFit="1" customWidth="1"/>
    <col min="36" max="36" width="10.109375" bestFit="1" customWidth="1"/>
    <col min="37" max="37" width="9.88671875" bestFit="1" customWidth="1"/>
    <col min="38" max="38" width="13.109375" bestFit="1" customWidth="1"/>
    <col min="39" max="39" width="9.88671875" bestFit="1" customWidth="1"/>
    <col min="40" max="40" width="8.6640625" bestFit="1" customWidth="1"/>
    <col min="41" max="41" width="9.88671875" bestFit="1" customWidth="1"/>
    <col min="42" max="42" width="10.33203125" bestFit="1" customWidth="1"/>
    <col min="43" max="43" width="9.88671875" bestFit="1" customWidth="1"/>
    <col min="44" max="44" width="11" bestFit="1" customWidth="1"/>
    <col min="45" max="45" width="9.88671875" bestFit="1" customWidth="1"/>
    <col min="46" max="46" width="15.5546875" bestFit="1" customWidth="1"/>
    <col min="47" max="47" width="9.88671875" bestFit="1" customWidth="1"/>
    <col min="48" max="48" width="16.88671875" bestFit="1" customWidth="1"/>
    <col min="49" max="49" width="9.88671875" bestFit="1" customWidth="1"/>
    <col min="50" max="50" width="13.33203125" bestFit="1" customWidth="1"/>
    <col min="51" max="51" width="9.88671875" bestFit="1" customWidth="1"/>
    <col min="52" max="52" width="10.5546875" bestFit="1" customWidth="1"/>
    <col min="53" max="53" width="9.88671875" bestFit="1" customWidth="1"/>
    <col min="54" max="54" width="8.109375" bestFit="1" customWidth="1"/>
    <col min="55" max="55" width="9.88671875" bestFit="1" customWidth="1"/>
    <col min="56" max="56" width="11" bestFit="1" customWidth="1"/>
    <col min="57" max="57" width="9.88671875" bestFit="1" customWidth="1"/>
    <col min="58" max="58" width="10.33203125" bestFit="1" customWidth="1"/>
    <col min="59" max="59" width="9.88671875" bestFit="1" customWidth="1"/>
    <col min="60" max="60" width="10.5546875" bestFit="1" customWidth="1"/>
    <col min="61" max="61" width="9.88671875" bestFit="1" customWidth="1"/>
    <col min="62" max="62" width="6.5546875" bestFit="1" customWidth="1"/>
    <col min="63" max="63" width="9.88671875" bestFit="1" customWidth="1"/>
    <col min="64" max="64" width="5.88671875" bestFit="1" customWidth="1"/>
    <col min="65" max="65" width="9.88671875" bestFit="1" customWidth="1"/>
    <col min="66" max="66" width="10.44140625" bestFit="1" customWidth="1"/>
    <col min="67" max="67" width="9.88671875" bestFit="1" customWidth="1"/>
    <col min="68" max="68" width="6.109375" bestFit="1" customWidth="1"/>
    <col min="69" max="69" width="9.88671875" bestFit="1" customWidth="1"/>
    <col min="70" max="70" width="10.109375" bestFit="1" customWidth="1"/>
  </cols>
  <sheetData>
    <row r="2" spans="1:10" ht="37.5" customHeight="1" x14ac:dyDescent="0.55000000000000004">
      <c r="A2" s="98" t="s">
        <v>211</v>
      </c>
    </row>
    <row r="14" spans="1:10" x14ac:dyDescent="0.3">
      <c r="D14" s="4" t="s">
        <v>50</v>
      </c>
    </row>
    <row r="15" spans="1:10" x14ac:dyDescent="0.3">
      <c r="A15" s="4" t="s">
        <v>46</v>
      </c>
      <c r="B15" s="4" t="s">
        <v>64</v>
      </c>
      <c r="C15" s="4" t="s">
        <v>3</v>
      </c>
      <c r="D15" t="s">
        <v>56</v>
      </c>
      <c r="E15" t="s">
        <v>51</v>
      </c>
      <c r="F15" t="s">
        <v>57</v>
      </c>
      <c r="G15" t="s">
        <v>52</v>
      </c>
      <c r="H15" t="s">
        <v>53</v>
      </c>
      <c r="I15" t="s">
        <v>54</v>
      </c>
      <c r="J15" t="s">
        <v>55</v>
      </c>
    </row>
    <row r="16" spans="1:10" x14ac:dyDescent="0.3">
      <c r="A16" t="s">
        <v>47</v>
      </c>
      <c r="B16">
        <v>1</v>
      </c>
      <c r="C16" t="s">
        <v>88</v>
      </c>
      <c r="D16" s="5">
        <v>7.4</v>
      </c>
      <c r="E16" s="5">
        <v>5.5</v>
      </c>
      <c r="F16" s="5">
        <v>10.3</v>
      </c>
      <c r="G16" s="6">
        <v>1001.3</v>
      </c>
      <c r="H16" s="5">
        <v>10.6</v>
      </c>
      <c r="I16" s="5">
        <v>11.66</v>
      </c>
      <c r="J16" s="5">
        <v>0</v>
      </c>
    </row>
    <row r="17" spans="1:10" x14ac:dyDescent="0.3">
      <c r="A17" t="s">
        <v>48</v>
      </c>
      <c r="B17">
        <v>1</v>
      </c>
      <c r="C17" t="s">
        <v>88</v>
      </c>
      <c r="D17" s="5">
        <v>10.5</v>
      </c>
      <c r="E17" s="5">
        <v>6.6</v>
      </c>
      <c r="F17" s="5">
        <v>24</v>
      </c>
      <c r="G17" s="6">
        <v>987.6</v>
      </c>
      <c r="H17" s="5">
        <v>7.5</v>
      </c>
      <c r="I17" s="5">
        <v>8.25</v>
      </c>
      <c r="J17" s="5">
        <v>0</v>
      </c>
    </row>
    <row r="18" spans="1:10" x14ac:dyDescent="0.3">
      <c r="A18" t="s">
        <v>49</v>
      </c>
      <c r="B18">
        <v>1</v>
      </c>
      <c r="C18" t="s">
        <v>88</v>
      </c>
      <c r="D18" s="5">
        <v>9.4</v>
      </c>
      <c r="E18" s="5">
        <v>5.6</v>
      </c>
      <c r="F18" s="5">
        <v>12.4</v>
      </c>
      <c r="G18" s="6">
        <v>989.2</v>
      </c>
      <c r="H18" s="5">
        <v>8.6</v>
      </c>
      <c r="I18" s="5">
        <v>9.4600000000000009</v>
      </c>
      <c r="J18" s="5">
        <v>0</v>
      </c>
    </row>
    <row r="19" spans="1:10" x14ac:dyDescent="0.3">
      <c r="A19" t="s">
        <v>58</v>
      </c>
      <c r="B19">
        <v>1</v>
      </c>
      <c r="C19" t="s">
        <v>88</v>
      </c>
      <c r="D19" s="5">
        <v>7.6</v>
      </c>
      <c r="E19" s="5">
        <v>2.5</v>
      </c>
      <c r="F19" s="5">
        <v>10.6</v>
      </c>
      <c r="G19" s="6">
        <v>1001</v>
      </c>
      <c r="H19" s="5">
        <v>10.4</v>
      </c>
      <c r="I19" s="5">
        <v>11.440000000000001</v>
      </c>
      <c r="J19" s="5">
        <v>0</v>
      </c>
    </row>
    <row r="20" spans="1:10" x14ac:dyDescent="0.3">
      <c r="A20" t="s">
        <v>181</v>
      </c>
      <c r="B20">
        <v>1</v>
      </c>
      <c r="C20" t="s">
        <v>88</v>
      </c>
      <c r="D20" s="5">
        <v>7</v>
      </c>
      <c r="E20" s="5">
        <v>3.9</v>
      </c>
      <c r="F20" s="5">
        <v>5.5</v>
      </c>
      <c r="G20" s="6">
        <v>997</v>
      </c>
      <c r="H20" s="5">
        <v>11</v>
      </c>
      <c r="I20" s="5">
        <v>12.100000000000001</v>
      </c>
      <c r="J20" s="5">
        <v>0</v>
      </c>
    </row>
    <row r="21" spans="1:10" x14ac:dyDescent="0.3">
      <c r="A21" t="s">
        <v>182</v>
      </c>
      <c r="B21">
        <v>1</v>
      </c>
      <c r="C21" t="s">
        <v>88</v>
      </c>
      <c r="D21" s="5">
        <v>3.2</v>
      </c>
      <c r="E21" s="5">
        <v>4</v>
      </c>
      <c r="F21" s="5">
        <v>-0.1</v>
      </c>
      <c r="G21" s="6">
        <v>1011.9</v>
      </c>
      <c r="H21" s="5">
        <v>14.8</v>
      </c>
      <c r="I21" s="5">
        <v>16.28</v>
      </c>
      <c r="J21" s="5">
        <v>0</v>
      </c>
    </row>
    <row r="22" spans="1:10" x14ac:dyDescent="0.3">
      <c r="A22" t="s">
        <v>183</v>
      </c>
      <c r="B22">
        <v>1</v>
      </c>
      <c r="C22" t="s">
        <v>88</v>
      </c>
      <c r="D22" s="5">
        <v>-0.2</v>
      </c>
      <c r="E22" s="5">
        <v>4.4000000000000004</v>
      </c>
      <c r="F22" s="5">
        <v>-0.1</v>
      </c>
      <c r="G22" s="6">
        <v>1025.5999999999999</v>
      </c>
      <c r="H22" s="5">
        <v>18.2</v>
      </c>
      <c r="I22" s="5">
        <v>20.02</v>
      </c>
      <c r="J22" s="5">
        <v>0</v>
      </c>
    </row>
    <row r="23" spans="1:10" x14ac:dyDescent="0.3">
      <c r="A23" t="s">
        <v>184</v>
      </c>
      <c r="B23">
        <v>1</v>
      </c>
      <c r="C23" t="s">
        <v>89</v>
      </c>
      <c r="D23" s="5">
        <v>-1.8</v>
      </c>
      <c r="E23" s="5">
        <v>5.3</v>
      </c>
      <c r="F23" s="5">
        <v>-0.1</v>
      </c>
      <c r="G23" s="6">
        <v>1032.8</v>
      </c>
      <c r="H23" s="5">
        <v>19.8</v>
      </c>
      <c r="I23" s="5">
        <v>21.78</v>
      </c>
      <c r="J23" s="5">
        <v>0</v>
      </c>
    </row>
    <row r="24" spans="1:10" x14ac:dyDescent="0.3">
      <c r="A24" t="s">
        <v>188</v>
      </c>
      <c r="B24">
        <v>1</v>
      </c>
      <c r="C24" t="s">
        <v>89</v>
      </c>
      <c r="D24" s="5">
        <v>-3.2</v>
      </c>
      <c r="E24" s="5">
        <v>4.5999999999999996</v>
      </c>
      <c r="F24" s="5">
        <v>0</v>
      </c>
      <c r="G24" s="6">
        <v>1033.7</v>
      </c>
      <c r="H24" s="5">
        <v>21.2</v>
      </c>
      <c r="I24" s="5">
        <v>23.32</v>
      </c>
      <c r="J24" s="5">
        <v>0</v>
      </c>
    </row>
    <row r="25" spans="1:10" x14ac:dyDescent="0.3">
      <c r="A25" t="s">
        <v>189</v>
      </c>
      <c r="B25">
        <v>1</v>
      </c>
      <c r="C25" t="s">
        <v>89</v>
      </c>
      <c r="D25" s="5">
        <v>-3.2</v>
      </c>
      <c r="E25" s="5">
        <v>3.2</v>
      </c>
      <c r="F25" s="5">
        <v>0</v>
      </c>
      <c r="G25" s="6">
        <v>1031</v>
      </c>
      <c r="H25" s="5">
        <v>21.2</v>
      </c>
      <c r="I25" s="5">
        <v>23.32</v>
      </c>
      <c r="J25" s="5">
        <v>0</v>
      </c>
    </row>
    <row r="26" spans="1:10" x14ac:dyDescent="0.3">
      <c r="A26" t="s">
        <v>190</v>
      </c>
      <c r="B26">
        <v>1</v>
      </c>
      <c r="C26" t="s">
        <v>89</v>
      </c>
      <c r="D26" s="5">
        <v>-1.9</v>
      </c>
      <c r="E26" s="5">
        <v>1.7</v>
      </c>
      <c r="F26" s="5">
        <v>0</v>
      </c>
      <c r="G26" s="6">
        <v>1034.4000000000001</v>
      </c>
      <c r="H26" s="5">
        <v>19.899999999999999</v>
      </c>
      <c r="I26" s="5">
        <v>21.89</v>
      </c>
      <c r="J26" s="5">
        <v>0</v>
      </c>
    </row>
    <row r="27" spans="1:10" x14ac:dyDescent="0.3">
      <c r="A27" t="s">
        <v>191</v>
      </c>
      <c r="B27">
        <v>1</v>
      </c>
      <c r="C27" t="s">
        <v>89</v>
      </c>
      <c r="D27" s="5">
        <v>3.3</v>
      </c>
      <c r="E27" s="5">
        <v>1.5</v>
      </c>
      <c r="F27" s="5">
        <v>-0.1</v>
      </c>
      <c r="G27" s="6">
        <v>1032.5999999999999</v>
      </c>
      <c r="H27" s="5">
        <v>14.7</v>
      </c>
      <c r="I27" s="5">
        <v>16.170000000000002</v>
      </c>
      <c r="J27" s="5">
        <v>0</v>
      </c>
    </row>
    <row r="28" spans="1:10" x14ac:dyDescent="0.3">
      <c r="A28" t="s">
        <v>192</v>
      </c>
      <c r="B28">
        <v>1</v>
      </c>
      <c r="C28" t="s">
        <v>89</v>
      </c>
      <c r="D28" s="5">
        <v>3.5</v>
      </c>
      <c r="E28" s="5">
        <v>3.6</v>
      </c>
      <c r="F28" s="5">
        <v>0.6</v>
      </c>
      <c r="G28" s="6">
        <v>1021.6</v>
      </c>
      <c r="H28" s="5">
        <v>14.5</v>
      </c>
      <c r="I28" s="5">
        <v>15.950000000000001</v>
      </c>
      <c r="J28" s="5">
        <v>0</v>
      </c>
    </row>
    <row r="29" spans="1:10" x14ac:dyDescent="0.3">
      <c r="A29" t="s">
        <v>193</v>
      </c>
      <c r="B29">
        <v>1</v>
      </c>
      <c r="C29" t="s">
        <v>89</v>
      </c>
      <c r="D29" s="5">
        <v>2.8</v>
      </c>
      <c r="E29" s="5">
        <v>3.9</v>
      </c>
      <c r="F29" s="5">
        <v>2.9</v>
      </c>
      <c r="G29" s="6">
        <v>1008.5</v>
      </c>
      <c r="H29" s="5">
        <v>15.2</v>
      </c>
      <c r="I29" s="5">
        <v>16.72</v>
      </c>
      <c r="J29" s="5">
        <v>0</v>
      </c>
    </row>
    <row r="30" spans="1:10" x14ac:dyDescent="0.3">
      <c r="A30" t="s">
        <v>194</v>
      </c>
      <c r="B30">
        <v>1</v>
      </c>
      <c r="C30" t="s">
        <v>90</v>
      </c>
      <c r="D30" s="5">
        <v>1.6</v>
      </c>
      <c r="E30" s="5">
        <v>3.1</v>
      </c>
      <c r="F30" s="5">
        <v>4.3</v>
      </c>
      <c r="G30" s="6">
        <v>1003.7</v>
      </c>
      <c r="H30" s="5">
        <v>16.399999999999999</v>
      </c>
      <c r="I30" s="5">
        <v>18.04</v>
      </c>
      <c r="J30" s="5">
        <v>0</v>
      </c>
    </row>
    <row r="31" spans="1:10" x14ac:dyDescent="0.3">
      <c r="A31" t="s">
        <v>195</v>
      </c>
      <c r="B31">
        <v>1</v>
      </c>
      <c r="C31" t="s">
        <v>90</v>
      </c>
      <c r="D31" s="5">
        <v>0.8</v>
      </c>
      <c r="E31" s="5">
        <v>3.7</v>
      </c>
      <c r="F31" s="5">
        <v>0.8</v>
      </c>
      <c r="G31" s="6">
        <v>1006.6</v>
      </c>
      <c r="H31" s="5">
        <v>17.2</v>
      </c>
      <c r="I31" s="5">
        <v>18.920000000000002</v>
      </c>
      <c r="J31" s="5">
        <v>0</v>
      </c>
    </row>
    <row r="32" spans="1:10" x14ac:dyDescent="0.3">
      <c r="A32" t="s">
        <v>196</v>
      </c>
      <c r="B32">
        <v>1</v>
      </c>
      <c r="C32" t="s">
        <v>90</v>
      </c>
      <c r="D32" s="5">
        <v>-1.5</v>
      </c>
      <c r="E32" s="5">
        <v>2.2000000000000002</v>
      </c>
      <c r="F32" s="5">
        <v>0</v>
      </c>
      <c r="G32" s="6">
        <v>993</v>
      </c>
      <c r="H32" s="5">
        <v>19.5</v>
      </c>
      <c r="I32" s="5">
        <v>21.450000000000003</v>
      </c>
      <c r="J32" s="5">
        <v>0</v>
      </c>
    </row>
    <row r="33" spans="1:10" x14ac:dyDescent="0.3">
      <c r="A33" t="s">
        <v>197</v>
      </c>
      <c r="B33">
        <v>1</v>
      </c>
      <c r="C33" t="s">
        <v>90</v>
      </c>
      <c r="D33" s="5">
        <v>-1.7</v>
      </c>
      <c r="E33" s="5">
        <v>1.9</v>
      </c>
      <c r="F33" s="5">
        <v>-0.1</v>
      </c>
      <c r="G33" s="6">
        <v>1003</v>
      </c>
      <c r="H33" s="5">
        <v>19.7</v>
      </c>
      <c r="I33" s="5">
        <v>21.67</v>
      </c>
      <c r="J33" s="5">
        <v>0</v>
      </c>
    </row>
    <row r="34" spans="1:10" x14ac:dyDescent="0.3">
      <c r="A34" t="s">
        <v>198</v>
      </c>
      <c r="B34">
        <v>1</v>
      </c>
      <c r="C34" t="s">
        <v>90</v>
      </c>
      <c r="D34" s="5">
        <v>1.5</v>
      </c>
      <c r="E34" s="5">
        <v>3.6</v>
      </c>
      <c r="F34" s="5">
        <v>1.3</v>
      </c>
      <c r="G34" s="6">
        <v>1019.9</v>
      </c>
      <c r="H34" s="5">
        <v>16.5</v>
      </c>
      <c r="I34" s="5">
        <v>18.150000000000002</v>
      </c>
      <c r="J34" s="5">
        <v>0</v>
      </c>
    </row>
    <row r="35" spans="1:10" x14ac:dyDescent="0.3">
      <c r="A35" t="s">
        <v>199</v>
      </c>
      <c r="B35">
        <v>1</v>
      </c>
      <c r="C35" t="s">
        <v>90</v>
      </c>
      <c r="D35" s="5">
        <v>-0.4</v>
      </c>
      <c r="E35" s="5">
        <v>4.5999999999999996</v>
      </c>
      <c r="F35" s="5">
        <v>0</v>
      </c>
      <c r="G35" s="6">
        <v>1026.5</v>
      </c>
      <c r="H35" s="5">
        <v>18.399999999999999</v>
      </c>
      <c r="I35" s="5">
        <v>20.239999999999998</v>
      </c>
      <c r="J35" s="5">
        <v>0</v>
      </c>
    </row>
    <row r="36" spans="1:10" x14ac:dyDescent="0.3">
      <c r="A36" t="s">
        <v>200</v>
      </c>
      <c r="B36">
        <v>1</v>
      </c>
      <c r="C36" t="s">
        <v>90</v>
      </c>
      <c r="D36" s="5">
        <v>3.7</v>
      </c>
      <c r="E36" s="5">
        <v>6.5</v>
      </c>
      <c r="F36" s="5">
        <v>0.2</v>
      </c>
      <c r="G36" s="6">
        <v>1016</v>
      </c>
      <c r="H36" s="5">
        <v>14.3</v>
      </c>
      <c r="I36" s="5">
        <v>15.730000000000002</v>
      </c>
      <c r="J36" s="5">
        <v>0</v>
      </c>
    </row>
    <row r="37" spans="1:10" x14ac:dyDescent="0.3">
      <c r="A37" t="s">
        <v>201</v>
      </c>
      <c r="B37">
        <v>1</v>
      </c>
      <c r="C37" t="s">
        <v>91</v>
      </c>
      <c r="D37" s="5">
        <v>9.6</v>
      </c>
      <c r="E37" s="5">
        <v>7.6</v>
      </c>
      <c r="F37" s="5">
        <v>5</v>
      </c>
      <c r="G37" s="6">
        <v>1007.4</v>
      </c>
      <c r="H37" s="5">
        <v>8.4</v>
      </c>
      <c r="I37" s="5">
        <v>9.240000000000002</v>
      </c>
      <c r="J37" s="5">
        <v>0</v>
      </c>
    </row>
    <row r="38" spans="1:10" x14ac:dyDescent="0.3">
      <c r="A38" t="s">
        <v>202</v>
      </c>
      <c r="B38">
        <v>1</v>
      </c>
      <c r="C38" t="s">
        <v>91</v>
      </c>
      <c r="D38" s="5">
        <v>8.4</v>
      </c>
      <c r="E38" s="5">
        <v>6.4</v>
      </c>
      <c r="F38" s="5">
        <v>4.9000000000000004</v>
      </c>
      <c r="G38" s="6">
        <v>1019</v>
      </c>
      <c r="H38" s="5">
        <v>9.6</v>
      </c>
      <c r="I38" s="5">
        <v>10.56</v>
      </c>
      <c r="J38" s="5">
        <v>0</v>
      </c>
    </row>
    <row r="39" spans="1:10" x14ac:dyDescent="0.3">
      <c r="A39" t="s">
        <v>203</v>
      </c>
      <c r="B39">
        <v>1</v>
      </c>
      <c r="C39" t="s">
        <v>91</v>
      </c>
      <c r="D39" s="5">
        <v>10.4</v>
      </c>
      <c r="E39" s="5">
        <v>7</v>
      </c>
      <c r="F39" s="5">
        <v>1.1000000000000001</v>
      </c>
      <c r="G39" s="6">
        <v>1020.2</v>
      </c>
      <c r="H39" s="5">
        <v>7.6</v>
      </c>
      <c r="I39" s="5">
        <v>8.36</v>
      </c>
      <c r="J39" s="5">
        <v>0</v>
      </c>
    </row>
    <row r="40" spans="1:10" x14ac:dyDescent="0.3">
      <c r="A40" t="s">
        <v>204</v>
      </c>
      <c r="B40">
        <v>1</v>
      </c>
      <c r="C40" t="s">
        <v>91</v>
      </c>
      <c r="D40" s="5">
        <v>7</v>
      </c>
      <c r="E40" s="5">
        <v>2.8</v>
      </c>
      <c r="F40" s="5">
        <v>1.5</v>
      </c>
      <c r="G40" s="6">
        <v>1026.5999999999999</v>
      </c>
      <c r="H40" s="5">
        <v>11</v>
      </c>
      <c r="I40" s="5">
        <v>12.100000000000001</v>
      </c>
      <c r="J40" s="5">
        <v>0</v>
      </c>
    </row>
    <row r="41" spans="1:10" x14ac:dyDescent="0.3">
      <c r="A41" t="s">
        <v>205</v>
      </c>
      <c r="B41">
        <v>1</v>
      </c>
      <c r="C41" t="s">
        <v>91</v>
      </c>
      <c r="D41" s="5">
        <v>8.1</v>
      </c>
      <c r="E41" s="5">
        <v>5.3</v>
      </c>
      <c r="F41" s="5">
        <v>5.5</v>
      </c>
      <c r="G41" s="6">
        <v>1025.4000000000001</v>
      </c>
      <c r="H41" s="5">
        <v>9.9</v>
      </c>
      <c r="I41" s="5">
        <v>10.89</v>
      </c>
      <c r="J41" s="5">
        <v>0</v>
      </c>
    </row>
    <row r="42" spans="1:10" x14ac:dyDescent="0.3">
      <c r="A42" t="s">
        <v>206</v>
      </c>
      <c r="B42">
        <v>1</v>
      </c>
      <c r="C42" t="s">
        <v>91</v>
      </c>
      <c r="D42" s="5">
        <v>3.8</v>
      </c>
      <c r="E42" s="5">
        <v>2.8</v>
      </c>
      <c r="F42" s="5">
        <v>0</v>
      </c>
      <c r="G42" s="6">
        <v>1034.7</v>
      </c>
      <c r="H42" s="5">
        <v>14.2</v>
      </c>
      <c r="I42" s="5">
        <v>15.620000000000001</v>
      </c>
      <c r="J42" s="5">
        <v>0</v>
      </c>
    </row>
    <row r="43" spans="1:10" x14ac:dyDescent="0.3">
      <c r="A43" t="s">
        <v>207</v>
      </c>
      <c r="B43">
        <v>1</v>
      </c>
      <c r="C43" t="s">
        <v>91</v>
      </c>
      <c r="D43" s="5">
        <v>3.9</v>
      </c>
      <c r="E43" s="5">
        <v>3.5</v>
      </c>
      <c r="F43" s="5">
        <v>0</v>
      </c>
      <c r="G43" s="6">
        <v>1027.3</v>
      </c>
      <c r="H43" s="5">
        <v>14.1</v>
      </c>
      <c r="I43" s="5">
        <v>15.510000000000002</v>
      </c>
      <c r="J43" s="5">
        <v>0</v>
      </c>
    </row>
    <row r="44" spans="1:10" x14ac:dyDescent="0.3">
      <c r="A44" t="s">
        <v>208</v>
      </c>
      <c r="B44">
        <v>1</v>
      </c>
      <c r="C44" t="s">
        <v>92</v>
      </c>
      <c r="D44" s="5">
        <v>6.5</v>
      </c>
      <c r="E44" s="5">
        <v>2.6</v>
      </c>
      <c r="F44" s="5">
        <v>0</v>
      </c>
      <c r="G44" s="6">
        <v>1025.5999999999999</v>
      </c>
      <c r="H44" s="5">
        <v>11.5</v>
      </c>
      <c r="I44" s="5">
        <v>12.65</v>
      </c>
      <c r="J44" s="5">
        <v>0</v>
      </c>
    </row>
    <row r="45" spans="1:10" x14ac:dyDescent="0.3">
      <c r="A45" t="s">
        <v>209</v>
      </c>
      <c r="B45">
        <v>1</v>
      </c>
      <c r="C45" t="s">
        <v>92</v>
      </c>
      <c r="D45" s="5">
        <v>7.9</v>
      </c>
      <c r="E45" s="5">
        <v>3.8</v>
      </c>
      <c r="F45" s="5">
        <v>0.6</v>
      </c>
      <c r="G45" s="6">
        <v>1027.7</v>
      </c>
      <c r="H45" s="5">
        <v>10.1</v>
      </c>
      <c r="I45" s="5">
        <v>11.110000000000001</v>
      </c>
      <c r="J45" s="5">
        <v>0</v>
      </c>
    </row>
    <row r="46" spans="1:10" x14ac:dyDescent="0.3">
      <c r="A46" t="s">
        <v>210</v>
      </c>
      <c r="B46">
        <v>1</v>
      </c>
      <c r="C46" t="s">
        <v>92</v>
      </c>
      <c r="D46" s="5">
        <v>6.6</v>
      </c>
      <c r="E46" s="5">
        <v>4.0999999999999996</v>
      </c>
      <c r="F46" s="5">
        <v>3.5</v>
      </c>
      <c r="G46" s="6">
        <v>1029.9000000000001</v>
      </c>
      <c r="H46" s="5">
        <v>11.4</v>
      </c>
      <c r="I46" s="5">
        <v>12.540000000000001</v>
      </c>
      <c r="J46" s="5">
        <v>0</v>
      </c>
    </row>
    <row r="47" spans="1:10" x14ac:dyDescent="0.3">
      <c r="A47" t="s">
        <v>11</v>
      </c>
      <c r="D47" s="5">
        <v>3.8903225806451611</v>
      </c>
      <c r="E47" s="5">
        <v>4.1225806451612899</v>
      </c>
      <c r="F47" s="5">
        <v>94.499999999999986</v>
      </c>
      <c r="G47" s="6">
        <v>1016.7967741935486</v>
      </c>
      <c r="H47" s="5">
        <v>437.4</v>
      </c>
      <c r="I47" s="5">
        <v>481.14000000000004</v>
      </c>
      <c r="J47" s="5">
        <v>0</v>
      </c>
    </row>
  </sheetData>
  <pageMargins left="0.7" right="0.7" top="0.75" bottom="0.75" header="0.3" footer="0.3"/>
  <drawing r:id="rId2"/>
  <extLst>
    <ext xmlns:x14="http://schemas.microsoft.com/office/spreadsheetml/2009/9/main" uri="{A8765BA9-456A-4dab-B4F3-ACF838C121DE}">
      <x14:slicerList>
        <x14:slicer r:id="rId3"/>
      </x14:slicerList>
    </ext>
    <ext xmlns:x15="http://schemas.microsoft.com/office/spreadsheetml/2010/11/main" uri="{7E03D99C-DC04-49d9-9315-930204A7B6E9}">
      <x15:timelineRefs>
        <x15:timelineRef r:id="rId4"/>
      </x15:timelineRef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293DD-095F-4445-A9A9-3AB9B7237CE4}">
  <sheetPr codeName="Blad5">
    <pageSetUpPr fitToPage="1"/>
  </sheetPr>
  <dimension ref="B3:P82"/>
  <sheetViews>
    <sheetView showGridLines="0" workbookViewId="0">
      <selection activeCell="D3" sqref="D3"/>
    </sheetView>
  </sheetViews>
  <sheetFormatPr defaultRowHeight="13.2" x14ac:dyDescent="0.25"/>
  <cols>
    <col min="1" max="1" width="3" style="8" customWidth="1"/>
    <col min="2" max="2" width="7.33203125" style="8" customWidth="1"/>
    <col min="3" max="3" width="24.109375" style="8" customWidth="1"/>
    <col min="4" max="4" width="21.88671875" style="8" customWidth="1"/>
    <col min="5" max="5" width="13.5546875" style="8" customWidth="1"/>
    <col min="6" max="6" width="22.33203125" style="8" customWidth="1"/>
    <col min="7" max="7" width="26.88671875" style="8" customWidth="1"/>
    <col min="8" max="8" width="18.88671875" style="8" customWidth="1"/>
    <col min="9" max="9" width="16.5546875" style="8" customWidth="1"/>
    <col min="10" max="10" width="20.5546875" style="8" customWidth="1"/>
    <col min="11" max="11" width="17.109375" style="8" customWidth="1"/>
    <col min="12" max="12" width="9.109375" style="8"/>
    <col min="13" max="13" width="20.109375" style="8" customWidth="1"/>
    <col min="14" max="260" width="9.109375" style="8"/>
    <col min="261" max="261" width="3" style="8" customWidth="1"/>
    <col min="262" max="262" width="7.33203125" style="8" customWidth="1"/>
    <col min="263" max="263" width="24.109375" style="8" customWidth="1"/>
    <col min="264" max="264" width="21.88671875" style="8" customWidth="1"/>
    <col min="265" max="265" width="15" style="8" customWidth="1"/>
    <col min="266" max="266" width="22.33203125" style="8" customWidth="1"/>
    <col min="267" max="267" width="25.6640625" style="8" customWidth="1"/>
    <col min="268" max="268" width="9.109375" style="8"/>
    <col min="269" max="269" width="20.109375" style="8" customWidth="1"/>
    <col min="270" max="516" width="9.109375" style="8"/>
    <col min="517" max="517" width="3" style="8" customWidth="1"/>
    <col min="518" max="518" width="7.33203125" style="8" customWidth="1"/>
    <col min="519" max="519" width="24.109375" style="8" customWidth="1"/>
    <col min="520" max="520" width="21.88671875" style="8" customWidth="1"/>
    <col min="521" max="521" width="15" style="8" customWidth="1"/>
    <col min="522" max="522" width="22.33203125" style="8" customWidth="1"/>
    <col min="523" max="523" width="25.6640625" style="8" customWidth="1"/>
    <col min="524" max="524" width="9.109375" style="8"/>
    <col min="525" max="525" width="20.109375" style="8" customWidth="1"/>
    <col min="526" max="772" width="9.109375" style="8"/>
    <col min="773" max="773" width="3" style="8" customWidth="1"/>
    <col min="774" max="774" width="7.33203125" style="8" customWidth="1"/>
    <col min="775" max="775" width="24.109375" style="8" customWidth="1"/>
    <col min="776" max="776" width="21.88671875" style="8" customWidth="1"/>
    <col min="777" max="777" width="15" style="8" customWidth="1"/>
    <col min="778" max="778" width="22.33203125" style="8" customWidth="1"/>
    <col min="779" max="779" width="25.6640625" style="8" customWidth="1"/>
    <col min="780" max="780" width="9.109375" style="8"/>
    <col min="781" max="781" width="20.109375" style="8" customWidth="1"/>
    <col min="782" max="1028" width="9.109375" style="8"/>
    <col min="1029" max="1029" width="3" style="8" customWidth="1"/>
    <col min="1030" max="1030" width="7.33203125" style="8" customWidth="1"/>
    <col min="1031" max="1031" width="24.109375" style="8" customWidth="1"/>
    <col min="1032" max="1032" width="21.88671875" style="8" customWidth="1"/>
    <col min="1033" max="1033" width="15" style="8" customWidth="1"/>
    <col min="1034" max="1034" width="22.33203125" style="8" customWidth="1"/>
    <col min="1035" max="1035" width="25.6640625" style="8" customWidth="1"/>
    <col min="1036" max="1036" width="9.109375" style="8"/>
    <col min="1037" max="1037" width="20.109375" style="8" customWidth="1"/>
    <col min="1038" max="1284" width="9.109375" style="8"/>
    <col min="1285" max="1285" width="3" style="8" customWidth="1"/>
    <col min="1286" max="1286" width="7.33203125" style="8" customWidth="1"/>
    <col min="1287" max="1287" width="24.109375" style="8" customWidth="1"/>
    <col min="1288" max="1288" width="21.88671875" style="8" customWidth="1"/>
    <col min="1289" max="1289" width="15" style="8" customWidth="1"/>
    <col min="1290" max="1290" width="22.33203125" style="8" customWidth="1"/>
    <col min="1291" max="1291" width="25.6640625" style="8" customWidth="1"/>
    <col min="1292" max="1292" width="9.109375" style="8"/>
    <col min="1293" max="1293" width="20.109375" style="8" customWidth="1"/>
    <col min="1294" max="1540" width="9.109375" style="8"/>
    <col min="1541" max="1541" width="3" style="8" customWidth="1"/>
    <col min="1542" max="1542" width="7.33203125" style="8" customWidth="1"/>
    <col min="1543" max="1543" width="24.109375" style="8" customWidth="1"/>
    <col min="1544" max="1544" width="21.88671875" style="8" customWidth="1"/>
    <col min="1545" max="1545" width="15" style="8" customWidth="1"/>
    <col min="1546" max="1546" width="22.33203125" style="8" customWidth="1"/>
    <col min="1547" max="1547" width="25.6640625" style="8" customWidth="1"/>
    <col min="1548" max="1548" width="9.109375" style="8"/>
    <col min="1549" max="1549" width="20.109375" style="8" customWidth="1"/>
    <col min="1550" max="1796" width="9.109375" style="8"/>
    <col min="1797" max="1797" width="3" style="8" customWidth="1"/>
    <col min="1798" max="1798" width="7.33203125" style="8" customWidth="1"/>
    <col min="1799" max="1799" width="24.109375" style="8" customWidth="1"/>
    <col min="1800" max="1800" width="21.88671875" style="8" customWidth="1"/>
    <col min="1801" max="1801" width="15" style="8" customWidth="1"/>
    <col min="1802" max="1802" width="22.33203125" style="8" customWidth="1"/>
    <col min="1803" max="1803" width="25.6640625" style="8" customWidth="1"/>
    <col min="1804" max="1804" width="9.109375" style="8"/>
    <col min="1805" max="1805" width="20.109375" style="8" customWidth="1"/>
    <col min="1806" max="2052" width="9.109375" style="8"/>
    <col min="2053" max="2053" width="3" style="8" customWidth="1"/>
    <col min="2054" max="2054" width="7.33203125" style="8" customWidth="1"/>
    <col min="2055" max="2055" width="24.109375" style="8" customWidth="1"/>
    <col min="2056" max="2056" width="21.88671875" style="8" customWidth="1"/>
    <col min="2057" max="2057" width="15" style="8" customWidth="1"/>
    <col min="2058" max="2058" width="22.33203125" style="8" customWidth="1"/>
    <col min="2059" max="2059" width="25.6640625" style="8" customWidth="1"/>
    <col min="2060" max="2060" width="9.109375" style="8"/>
    <col min="2061" max="2061" width="20.109375" style="8" customWidth="1"/>
    <col min="2062" max="2308" width="9.109375" style="8"/>
    <col min="2309" max="2309" width="3" style="8" customWidth="1"/>
    <col min="2310" max="2310" width="7.33203125" style="8" customWidth="1"/>
    <col min="2311" max="2311" width="24.109375" style="8" customWidth="1"/>
    <col min="2312" max="2312" width="21.88671875" style="8" customWidth="1"/>
    <col min="2313" max="2313" width="15" style="8" customWidth="1"/>
    <col min="2314" max="2314" width="22.33203125" style="8" customWidth="1"/>
    <col min="2315" max="2315" width="25.6640625" style="8" customWidth="1"/>
    <col min="2316" max="2316" width="9.109375" style="8"/>
    <col min="2317" max="2317" width="20.109375" style="8" customWidth="1"/>
    <col min="2318" max="2564" width="9.109375" style="8"/>
    <col min="2565" max="2565" width="3" style="8" customWidth="1"/>
    <col min="2566" max="2566" width="7.33203125" style="8" customWidth="1"/>
    <col min="2567" max="2567" width="24.109375" style="8" customWidth="1"/>
    <col min="2568" max="2568" width="21.88671875" style="8" customWidth="1"/>
    <col min="2569" max="2569" width="15" style="8" customWidth="1"/>
    <col min="2570" max="2570" width="22.33203125" style="8" customWidth="1"/>
    <col min="2571" max="2571" width="25.6640625" style="8" customWidth="1"/>
    <col min="2572" max="2572" width="9.109375" style="8"/>
    <col min="2573" max="2573" width="20.109375" style="8" customWidth="1"/>
    <col min="2574" max="2820" width="9.109375" style="8"/>
    <col min="2821" max="2821" width="3" style="8" customWidth="1"/>
    <col min="2822" max="2822" width="7.33203125" style="8" customWidth="1"/>
    <col min="2823" max="2823" width="24.109375" style="8" customWidth="1"/>
    <col min="2824" max="2824" width="21.88671875" style="8" customWidth="1"/>
    <col min="2825" max="2825" width="15" style="8" customWidth="1"/>
    <col min="2826" max="2826" width="22.33203125" style="8" customWidth="1"/>
    <col min="2827" max="2827" width="25.6640625" style="8" customWidth="1"/>
    <col min="2828" max="2828" width="9.109375" style="8"/>
    <col min="2829" max="2829" width="20.109375" style="8" customWidth="1"/>
    <col min="2830" max="3076" width="9.109375" style="8"/>
    <col min="3077" max="3077" width="3" style="8" customWidth="1"/>
    <col min="3078" max="3078" width="7.33203125" style="8" customWidth="1"/>
    <col min="3079" max="3079" width="24.109375" style="8" customWidth="1"/>
    <col min="3080" max="3080" width="21.88671875" style="8" customWidth="1"/>
    <col min="3081" max="3081" width="15" style="8" customWidth="1"/>
    <col min="3082" max="3082" width="22.33203125" style="8" customWidth="1"/>
    <col min="3083" max="3083" width="25.6640625" style="8" customWidth="1"/>
    <col min="3084" max="3084" width="9.109375" style="8"/>
    <col min="3085" max="3085" width="20.109375" style="8" customWidth="1"/>
    <col min="3086" max="3332" width="9.109375" style="8"/>
    <col min="3333" max="3333" width="3" style="8" customWidth="1"/>
    <col min="3334" max="3334" width="7.33203125" style="8" customWidth="1"/>
    <col min="3335" max="3335" width="24.109375" style="8" customWidth="1"/>
    <col min="3336" max="3336" width="21.88671875" style="8" customWidth="1"/>
    <col min="3337" max="3337" width="15" style="8" customWidth="1"/>
    <col min="3338" max="3338" width="22.33203125" style="8" customWidth="1"/>
    <col min="3339" max="3339" width="25.6640625" style="8" customWidth="1"/>
    <col min="3340" max="3340" width="9.109375" style="8"/>
    <col min="3341" max="3341" width="20.109375" style="8" customWidth="1"/>
    <col min="3342" max="3588" width="9.109375" style="8"/>
    <col min="3589" max="3589" width="3" style="8" customWidth="1"/>
    <col min="3590" max="3590" width="7.33203125" style="8" customWidth="1"/>
    <col min="3591" max="3591" width="24.109375" style="8" customWidth="1"/>
    <col min="3592" max="3592" width="21.88671875" style="8" customWidth="1"/>
    <col min="3593" max="3593" width="15" style="8" customWidth="1"/>
    <col min="3594" max="3594" width="22.33203125" style="8" customWidth="1"/>
    <col min="3595" max="3595" width="25.6640625" style="8" customWidth="1"/>
    <col min="3596" max="3596" width="9.109375" style="8"/>
    <col min="3597" max="3597" width="20.109375" style="8" customWidth="1"/>
    <col min="3598" max="3844" width="9.109375" style="8"/>
    <col min="3845" max="3845" width="3" style="8" customWidth="1"/>
    <col min="3846" max="3846" width="7.33203125" style="8" customWidth="1"/>
    <col min="3847" max="3847" width="24.109375" style="8" customWidth="1"/>
    <col min="3848" max="3848" width="21.88671875" style="8" customWidth="1"/>
    <col min="3849" max="3849" width="15" style="8" customWidth="1"/>
    <col min="3850" max="3850" width="22.33203125" style="8" customWidth="1"/>
    <col min="3851" max="3851" width="25.6640625" style="8" customWidth="1"/>
    <col min="3852" max="3852" width="9.109375" style="8"/>
    <col min="3853" max="3853" width="20.109375" style="8" customWidth="1"/>
    <col min="3854" max="4100" width="9.109375" style="8"/>
    <col min="4101" max="4101" width="3" style="8" customWidth="1"/>
    <col min="4102" max="4102" width="7.33203125" style="8" customWidth="1"/>
    <col min="4103" max="4103" width="24.109375" style="8" customWidth="1"/>
    <col min="4104" max="4104" width="21.88671875" style="8" customWidth="1"/>
    <col min="4105" max="4105" width="15" style="8" customWidth="1"/>
    <col min="4106" max="4106" width="22.33203125" style="8" customWidth="1"/>
    <col min="4107" max="4107" width="25.6640625" style="8" customWidth="1"/>
    <col min="4108" max="4108" width="9.109375" style="8"/>
    <col min="4109" max="4109" width="20.109375" style="8" customWidth="1"/>
    <col min="4110" max="4356" width="9.109375" style="8"/>
    <col min="4357" max="4357" width="3" style="8" customWidth="1"/>
    <col min="4358" max="4358" width="7.33203125" style="8" customWidth="1"/>
    <col min="4359" max="4359" width="24.109375" style="8" customWidth="1"/>
    <col min="4360" max="4360" width="21.88671875" style="8" customWidth="1"/>
    <col min="4361" max="4361" width="15" style="8" customWidth="1"/>
    <col min="4362" max="4362" width="22.33203125" style="8" customWidth="1"/>
    <col min="4363" max="4363" width="25.6640625" style="8" customWidth="1"/>
    <col min="4364" max="4364" width="9.109375" style="8"/>
    <col min="4365" max="4365" width="20.109375" style="8" customWidth="1"/>
    <col min="4366" max="4612" width="9.109375" style="8"/>
    <col min="4613" max="4613" width="3" style="8" customWidth="1"/>
    <col min="4614" max="4614" width="7.33203125" style="8" customWidth="1"/>
    <col min="4615" max="4615" width="24.109375" style="8" customWidth="1"/>
    <col min="4616" max="4616" width="21.88671875" style="8" customWidth="1"/>
    <col min="4617" max="4617" width="15" style="8" customWidth="1"/>
    <col min="4618" max="4618" width="22.33203125" style="8" customWidth="1"/>
    <col min="4619" max="4619" width="25.6640625" style="8" customWidth="1"/>
    <col min="4620" max="4620" width="9.109375" style="8"/>
    <col min="4621" max="4621" width="20.109375" style="8" customWidth="1"/>
    <col min="4622" max="4868" width="9.109375" style="8"/>
    <col min="4869" max="4869" width="3" style="8" customWidth="1"/>
    <col min="4870" max="4870" width="7.33203125" style="8" customWidth="1"/>
    <col min="4871" max="4871" width="24.109375" style="8" customWidth="1"/>
    <col min="4872" max="4872" width="21.88671875" style="8" customWidth="1"/>
    <col min="4873" max="4873" width="15" style="8" customWidth="1"/>
    <col min="4874" max="4874" width="22.33203125" style="8" customWidth="1"/>
    <col min="4875" max="4875" width="25.6640625" style="8" customWidth="1"/>
    <col min="4876" max="4876" width="9.109375" style="8"/>
    <col min="4877" max="4877" width="20.109375" style="8" customWidth="1"/>
    <col min="4878" max="5124" width="9.109375" style="8"/>
    <col min="5125" max="5125" width="3" style="8" customWidth="1"/>
    <col min="5126" max="5126" width="7.33203125" style="8" customWidth="1"/>
    <col min="5127" max="5127" width="24.109375" style="8" customWidth="1"/>
    <col min="5128" max="5128" width="21.88671875" style="8" customWidth="1"/>
    <col min="5129" max="5129" width="15" style="8" customWidth="1"/>
    <col min="5130" max="5130" width="22.33203125" style="8" customWidth="1"/>
    <col min="5131" max="5131" width="25.6640625" style="8" customWidth="1"/>
    <col min="5132" max="5132" width="9.109375" style="8"/>
    <col min="5133" max="5133" width="20.109375" style="8" customWidth="1"/>
    <col min="5134" max="5380" width="9.109375" style="8"/>
    <col min="5381" max="5381" width="3" style="8" customWidth="1"/>
    <col min="5382" max="5382" width="7.33203125" style="8" customWidth="1"/>
    <col min="5383" max="5383" width="24.109375" style="8" customWidth="1"/>
    <col min="5384" max="5384" width="21.88671875" style="8" customWidth="1"/>
    <col min="5385" max="5385" width="15" style="8" customWidth="1"/>
    <col min="5386" max="5386" width="22.33203125" style="8" customWidth="1"/>
    <col min="5387" max="5387" width="25.6640625" style="8" customWidth="1"/>
    <col min="5388" max="5388" width="9.109375" style="8"/>
    <col min="5389" max="5389" width="20.109375" style="8" customWidth="1"/>
    <col min="5390" max="5636" width="9.109375" style="8"/>
    <col min="5637" max="5637" width="3" style="8" customWidth="1"/>
    <col min="5638" max="5638" width="7.33203125" style="8" customWidth="1"/>
    <col min="5639" max="5639" width="24.109375" style="8" customWidth="1"/>
    <col min="5640" max="5640" width="21.88671875" style="8" customWidth="1"/>
    <col min="5641" max="5641" width="15" style="8" customWidth="1"/>
    <col min="5642" max="5642" width="22.33203125" style="8" customWidth="1"/>
    <col min="5643" max="5643" width="25.6640625" style="8" customWidth="1"/>
    <col min="5644" max="5644" width="9.109375" style="8"/>
    <col min="5645" max="5645" width="20.109375" style="8" customWidth="1"/>
    <col min="5646" max="5892" width="9.109375" style="8"/>
    <col min="5893" max="5893" width="3" style="8" customWidth="1"/>
    <col min="5894" max="5894" width="7.33203125" style="8" customWidth="1"/>
    <col min="5895" max="5895" width="24.109375" style="8" customWidth="1"/>
    <col min="5896" max="5896" width="21.88671875" style="8" customWidth="1"/>
    <col min="5897" max="5897" width="15" style="8" customWidth="1"/>
    <col min="5898" max="5898" width="22.33203125" style="8" customWidth="1"/>
    <col min="5899" max="5899" width="25.6640625" style="8" customWidth="1"/>
    <col min="5900" max="5900" width="9.109375" style="8"/>
    <col min="5901" max="5901" width="20.109375" style="8" customWidth="1"/>
    <col min="5902" max="6148" width="9.109375" style="8"/>
    <col min="6149" max="6149" width="3" style="8" customWidth="1"/>
    <col min="6150" max="6150" width="7.33203125" style="8" customWidth="1"/>
    <col min="6151" max="6151" width="24.109375" style="8" customWidth="1"/>
    <col min="6152" max="6152" width="21.88671875" style="8" customWidth="1"/>
    <col min="6153" max="6153" width="15" style="8" customWidth="1"/>
    <col min="6154" max="6154" width="22.33203125" style="8" customWidth="1"/>
    <col min="6155" max="6155" width="25.6640625" style="8" customWidth="1"/>
    <col min="6156" max="6156" width="9.109375" style="8"/>
    <col min="6157" max="6157" width="20.109375" style="8" customWidth="1"/>
    <col min="6158" max="6404" width="9.109375" style="8"/>
    <col min="6405" max="6405" width="3" style="8" customWidth="1"/>
    <col min="6406" max="6406" width="7.33203125" style="8" customWidth="1"/>
    <col min="6407" max="6407" width="24.109375" style="8" customWidth="1"/>
    <col min="6408" max="6408" width="21.88671875" style="8" customWidth="1"/>
    <col min="6409" max="6409" width="15" style="8" customWidth="1"/>
    <col min="6410" max="6410" width="22.33203125" style="8" customWidth="1"/>
    <col min="6411" max="6411" width="25.6640625" style="8" customWidth="1"/>
    <col min="6412" max="6412" width="9.109375" style="8"/>
    <col min="6413" max="6413" width="20.109375" style="8" customWidth="1"/>
    <col min="6414" max="6660" width="9.109375" style="8"/>
    <col min="6661" max="6661" width="3" style="8" customWidth="1"/>
    <col min="6662" max="6662" width="7.33203125" style="8" customWidth="1"/>
    <col min="6663" max="6663" width="24.109375" style="8" customWidth="1"/>
    <col min="6664" max="6664" width="21.88671875" style="8" customWidth="1"/>
    <col min="6665" max="6665" width="15" style="8" customWidth="1"/>
    <col min="6666" max="6666" width="22.33203125" style="8" customWidth="1"/>
    <col min="6667" max="6667" width="25.6640625" style="8" customWidth="1"/>
    <col min="6668" max="6668" width="9.109375" style="8"/>
    <col min="6669" max="6669" width="20.109375" style="8" customWidth="1"/>
    <col min="6670" max="6916" width="9.109375" style="8"/>
    <col min="6917" max="6917" width="3" style="8" customWidth="1"/>
    <col min="6918" max="6918" width="7.33203125" style="8" customWidth="1"/>
    <col min="6919" max="6919" width="24.109375" style="8" customWidth="1"/>
    <col min="6920" max="6920" width="21.88671875" style="8" customWidth="1"/>
    <col min="6921" max="6921" width="15" style="8" customWidth="1"/>
    <col min="6922" max="6922" width="22.33203125" style="8" customWidth="1"/>
    <col min="6923" max="6923" width="25.6640625" style="8" customWidth="1"/>
    <col min="6924" max="6924" width="9.109375" style="8"/>
    <col min="6925" max="6925" width="20.109375" style="8" customWidth="1"/>
    <col min="6926" max="7172" width="9.109375" style="8"/>
    <col min="7173" max="7173" width="3" style="8" customWidth="1"/>
    <col min="7174" max="7174" width="7.33203125" style="8" customWidth="1"/>
    <col min="7175" max="7175" width="24.109375" style="8" customWidth="1"/>
    <col min="7176" max="7176" width="21.88671875" style="8" customWidth="1"/>
    <col min="7177" max="7177" width="15" style="8" customWidth="1"/>
    <col min="7178" max="7178" width="22.33203125" style="8" customWidth="1"/>
    <col min="7179" max="7179" width="25.6640625" style="8" customWidth="1"/>
    <col min="7180" max="7180" width="9.109375" style="8"/>
    <col min="7181" max="7181" width="20.109375" style="8" customWidth="1"/>
    <col min="7182" max="7428" width="9.109375" style="8"/>
    <col min="7429" max="7429" width="3" style="8" customWidth="1"/>
    <col min="7430" max="7430" width="7.33203125" style="8" customWidth="1"/>
    <col min="7431" max="7431" width="24.109375" style="8" customWidth="1"/>
    <col min="7432" max="7432" width="21.88671875" style="8" customWidth="1"/>
    <col min="7433" max="7433" width="15" style="8" customWidth="1"/>
    <col min="7434" max="7434" width="22.33203125" style="8" customWidth="1"/>
    <col min="7435" max="7435" width="25.6640625" style="8" customWidth="1"/>
    <col min="7436" max="7436" width="9.109375" style="8"/>
    <col min="7437" max="7437" width="20.109375" style="8" customWidth="1"/>
    <col min="7438" max="7684" width="9.109375" style="8"/>
    <col min="7685" max="7685" width="3" style="8" customWidth="1"/>
    <col min="7686" max="7686" width="7.33203125" style="8" customWidth="1"/>
    <col min="7687" max="7687" width="24.109375" style="8" customWidth="1"/>
    <col min="7688" max="7688" width="21.88671875" style="8" customWidth="1"/>
    <col min="7689" max="7689" width="15" style="8" customWidth="1"/>
    <col min="7690" max="7690" width="22.33203125" style="8" customWidth="1"/>
    <col min="7691" max="7691" width="25.6640625" style="8" customWidth="1"/>
    <col min="7692" max="7692" width="9.109375" style="8"/>
    <col min="7693" max="7693" width="20.109375" style="8" customWidth="1"/>
    <col min="7694" max="7940" width="9.109375" style="8"/>
    <col min="7941" max="7941" width="3" style="8" customWidth="1"/>
    <col min="7942" max="7942" width="7.33203125" style="8" customWidth="1"/>
    <col min="7943" max="7943" width="24.109375" style="8" customWidth="1"/>
    <col min="7944" max="7944" width="21.88671875" style="8" customWidth="1"/>
    <col min="7945" max="7945" width="15" style="8" customWidth="1"/>
    <col min="7946" max="7946" width="22.33203125" style="8" customWidth="1"/>
    <col min="7947" max="7947" width="25.6640625" style="8" customWidth="1"/>
    <col min="7948" max="7948" width="9.109375" style="8"/>
    <col min="7949" max="7949" width="20.109375" style="8" customWidth="1"/>
    <col min="7950" max="8196" width="9.109375" style="8"/>
    <col min="8197" max="8197" width="3" style="8" customWidth="1"/>
    <col min="8198" max="8198" width="7.33203125" style="8" customWidth="1"/>
    <col min="8199" max="8199" width="24.109375" style="8" customWidth="1"/>
    <col min="8200" max="8200" width="21.88671875" style="8" customWidth="1"/>
    <col min="8201" max="8201" width="15" style="8" customWidth="1"/>
    <col min="8202" max="8202" width="22.33203125" style="8" customWidth="1"/>
    <col min="8203" max="8203" width="25.6640625" style="8" customWidth="1"/>
    <col min="8204" max="8204" width="9.109375" style="8"/>
    <col min="8205" max="8205" width="20.109375" style="8" customWidth="1"/>
    <col min="8206" max="8452" width="9.109375" style="8"/>
    <col min="8453" max="8453" width="3" style="8" customWidth="1"/>
    <col min="8454" max="8454" width="7.33203125" style="8" customWidth="1"/>
    <col min="8455" max="8455" width="24.109375" style="8" customWidth="1"/>
    <col min="8456" max="8456" width="21.88671875" style="8" customWidth="1"/>
    <col min="8457" max="8457" width="15" style="8" customWidth="1"/>
    <col min="8458" max="8458" width="22.33203125" style="8" customWidth="1"/>
    <col min="8459" max="8459" width="25.6640625" style="8" customWidth="1"/>
    <col min="8460" max="8460" width="9.109375" style="8"/>
    <col min="8461" max="8461" width="20.109375" style="8" customWidth="1"/>
    <col min="8462" max="8708" width="9.109375" style="8"/>
    <col min="8709" max="8709" width="3" style="8" customWidth="1"/>
    <col min="8710" max="8710" width="7.33203125" style="8" customWidth="1"/>
    <col min="8711" max="8711" width="24.109375" style="8" customWidth="1"/>
    <col min="8712" max="8712" width="21.88671875" style="8" customWidth="1"/>
    <col min="8713" max="8713" width="15" style="8" customWidth="1"/>
    <col min="8714" max="8714" width="22.33203125" style="8" customWidth="1"/>
    <col min="8715" max="8715" width="25.6640625" style="8" customWidth="1"/>
    <col min="8716" max="8716" width="9.109375" style="8"/>
    <col min="8717" max="8717" width="20.109375" style="8" customWidth="1"/>
    <col min="8718" max="8964" width="9.109375" style="8"/>
    <col min="8965" max="8965" width="3" style="8" customWidth="1"/>
    <col min="8966" max="8966" width="7.33203125" style="8" customWidth="1"/>
    <col min="8967" max="8967" width="24.109375" style="8" customWidth="1"/>
    <col min="8968" max="8968" width="21.88671875" style="8" customWidth="1"/>
    <col min="8969" max="8969" width="15" style="8" customWidth="1"/>
    <col min="8970" max="8970" width="22.33203125" style="8" customWidth="1"/>
    <col min="8971" max="8971" width="25.6640625" style="8" customWidth="1"/>
    <col min="8972" max="8972" width="9.109375" style="8"/>
    <col min="8973" max="8973" width="20.109375" style="8" customWidth="1"/>
    <col min="8974" max="9220" width="9.109375" style="8"/>
    <col min="9221" max="9221" width="3" style="8" customWidth="1"/>
    <col min="9222" max="9222" width="7.33203125" style="8" customWidth="1"/>
    <col min="9223" max="9223" width="24.109375" style="8" customWidth="1"/>
    <col min="9224" max="9224" width="21.88671875" style="8" customWidth="1"/>
    <col min="9225" max="9225" width="15" style="8" customWidth="1"/>
    <col min="9226" max="9226" width="22.33203125" style="8" customWidth="1"/>
    <col min="9227" max="9227" width="25.6640625" style="8" customWidth="1"/>
    <col min="9228" max="9228" width="9.109375" style="8"/>
    <col min="9229" max="9229" width="20.109375" style="8" customWidth="1"/>
    <col min="9230" max="9476" width="9.109375" style="8"/>
    <col min="9477" max="9477" width="3" style="8" customWidth="1"/>
    <col min="9478" max="9478" width="7.33203125" style="8" customWidth="1"/>
    <col min="9479" max="9479" width="24.109375" style="8" customWidth="1"/>
    <col min="9480" max="9480" width="21.88671875" style="8" customWidth="1"/>
    <col min="9481" max="9481" width="15" style="8" customWidth="1"/>
    <col min="9482" max="9482" width="22.33203125" style="8" customWidth="1"/>
    <col min="9483" max="9483" width="25.6640625" style="8" customWidth="1"/>
    <col min="9484" max="9484" width="9.109375" style="8"/>
    <col min="9485" max="9485" width="20.109375" style="8" customWidth="1"/>
    <col min="9486" max="9732" width="9.109375" style="8"/>
    <col min="9733" max="9733" width="3" style="8" customWidth="1"/>
    <col min="9734" max="9734" width="7.33203125" style="8" customWidth="1"/>
    <col min="9735" max="9735" width="24.109375" style="8" customWidth="1"/>
    <col min="9736" max="9736" width="21.88671875" style="8" customWidth="1"/>
    <col min="9737" max="9737" width="15" style="8" customWidth="1"/>
    <col min="9738" max="9738" width="22.33203125" style="8" customWidth="1"/>
    <col min="9739" max="9739" width="25.6640625" style="8" customWidth="1"/>
    <col min="9740" max="9740" width="9.109375" style="8"/>
    <col min="9741" max="9741" width="20.109375" style="8" customWidth="1"/>
    <col min="9742" max="9988" width="9.109375" style="8"/>
    <col min="9989" max="9989" width="3" style="8" customWidth="1"/>
    <col min="9990" max="9990" width="7.33203125" style="8" customWidth="1"/>
    <col min="9991" max="9991" width="24.109375" style="8" customWidth="1"/>
    <col min="9992" max="9992" width="21.88671875" style="8" customWidth="1"/>
    <col min="9993" max="9993" width="15" style="8" customWidth="1"/>
    <col min="9994" max="9994" width="22.33203125" style="8" customWidth="1"/>
    <col min="9995" max="9995" width="25.6640625" style="8" customWidth="1"/>
    <col min="9996" max="9996" width="9.109375" style="8"/>
    <col min="9997" max="9997" width="20.109375" style="8" customWidth="1"/>
    <col min="9998" max="10244" width="9.109375" style="8"/>
    <col min="10245" max="10245" width="3" style="8" customWidth="1"/>
    <col min="10246" max="10246" width="7.33203125" style="8" customWidth="1"/>
    <col min="10247" max="10247" width="24.109375" style="8" customWidth="1"/>
    <col min="10248" max="10248" width="21.88671875" style="8" customWidth="1"/>
    <col min="10249" max="10249" width="15" style="8" customWidth="1"/>
    <col min="10250" max="10250" width="22.33203125" style="8" customWidth="1"/>
    <col min="10251" max="10251" width="25.6640625" style="8" customWidth="1"/>
    <col min="10252" max="10252" width="9.109375" style="8"/>
    <col min="10253" max="10253" width="20.109375" style="8" customWidth="1"/>
    <col min="10254" max="10500" width="9.109375" style="8"/>
    <col min="10501" max="10501" width="3" style="8" customWidth="1"/>
    <col min="10502" max="10502" width="7.33203125" style="8" customWidth="1"/>
    <col min="10503" max="10503" width="24.109375" style="8" customWidth="1"/>
    <col min="10504" max="10504" width="21.88671875" style="8" customWidth="1"/>
    <col min="10505" max="10505" width="15" style="8" customWidth="1"/>
    <col min="10506" max="10506" width="22.33203125" style="8" customWidth="1"/>
    <col min="10507" max="10507" width="25.6640625" style="8" customWidth="1"/>
    <col min="10508" max="10508" width="9.109375" style="8"/>
    <col min="10509" max="10509" width="20.109375" style="8" customWidth="1"/>
    <col min="10510" max="10756" width="9.109375" style="8"/>
    <col min="10757" max="10757" width="3" style="8" customWidth="1"/>
    <col min="10758" max="10758" width="7.33203125" style="8" customWidth="1"/>
    <col min="10759" max="10759" width="24.109375" style="8" customWidth="1"/>
    <col min="10760" max="10760" width="21.88671875" style="8" customWidth="1"/>
    <col min="10761" max="10761" width="15" style="8" customWidth="1"/>
    <col min="10762" max="10762" width="22.33203125" style="8" customWidth="1"/>
    <col min="10763" max="10763" width="25.6640625" style="8" customWidth="1"/>
    <col min="10764" max="10764" width="9.109375" style="8"/>
    <col min="10765" max="10765" width="20.109375" style="8" customWidth="1"/>
    <col min="10766" max="11012" width="9.109375" style="8"/>
    <col min="11013" max="11013" width="3" style="8" customWidth="1"/>
    <col min="11014" max="11014" width="7.33203125" style="8" customWidth="1"/>
    <col min="11015" max="11015" width="24.109375" style="8" customWidth="1"/>
    <col min="11016" max="11016" width="21.88671875" style="8" customWidth="1"/>
    <col min="11017" max="11017" width="15" style="8" customWidth="1"/>
    <col min="11018" max="11018" width="22.33203125" style="8" customWidth="1"/>
    <col min="11019" max="11019" width="25.6640625" style="8" customWidth="1"/>
    <col min="11020" max="11020" width="9.109375" style="8"/>
    <col min="11021" max="11021" width="20.109375" style="8" customWidth="1"/>
    <col min="11022" max="11268" width="9.109375" style="8"/>
    <col min="11269" max="11269" width="3" style="8" customWidth="1"/>
    <col min="11270" max="11270" width="7.33203125" style="8" customWidth="1"/>
    <col min="11271" max="11271" width="24.109375" style="8" customWidth="1"/>
    <col min="11272" max="11272" width="21.88671875" style="8" customWidth="1"/>
    <col min="11273" max="11273" width="15" style="8" customWidth="1"/>
    <col min="11274" max="11274" width="22.33203125" style="8" customWidth="1"/>
    <col min="11275" max="11275" width="25.6640625" style="8" customWidth="1"/>
    <col min="11276" max="11276" width="9.109375" style="8"/>
    <col min="11277" max="11277" width="20.109375" style="8" customWidth="1"/>
    <col min="11278" max="11524" width="9.109375" style="8"/>
    <col min="11525" max="11525" width="3" style="8" customWidth="1"/>
    <col min="11526" max="11526" width="7.33203125" style="8" customWidth="1"/>
    <col min="11527" max="11527" width="24.109375" style="8" customWidth="1"/>
    <col min="11528" max="11528" width="21.88671875" style="8" customWidth="1"/>
    <col min="11529" max="11529" width="15" style="8" customWidth="1"/>
    <col min="11530" max="11530" width="22.33203125" style="8" customWidth="1"/>
    <col min="11531" max="11531" width="25.6640625" style="8" customWidth="1"/>
    <col min="11532" max="11532" width="9.109375" style="8"/>
    <col min="11533" max="11533" width="20.109375" style="8" customWidth="1"/>
    <col min="11534" max="11780" width="9.109375" style="8"/>
    <col min="11781" max="11781" width="3" style="8" customWidth="1"/>
    <col min="11782" max="11782" width="7.33203125" style="8" customWidth="1"/>
    <col min="11783" max="11783" width="24.109375" style="8" customWidth="1"/>
    <col min="11784" max="11784" width="21.88671875" style="8" customWidth="1"/>
    <col min="11785" max="11785" width="15" style="8" customWidth="1"/>
    <col min="11786" max="11786" width="22.33203125" style="8" customWidth="1"/>
    <col min="11787" max="11787" width="25.6640625" style="8" customWidth="1"/>
    <col min="11788" max="11788" width="9.109375" style="8"/>
    <col min="11789" max="11789" width="20.109375" style="8" customWidth="1"/>
    <col min="11790" max="12036" width="9.109375" style="8"/>
    <col min="12037" max="12037" width="3" style="8" customWidth="1"/>
    <col min="12038" max="12038" width="7.33203125" style="8" customWidth="1"/>
    <col min="12039" max="12039" width="24.109375" style="8" customWidth="1"/>
    <col min="12040" max="12040" width="21.88671875" style="8" customWidth="1"/>
    <col min="12041" max="12041" width="15" style="8" customWidth="1"/>
    <col min="12042" max="12042" width="22.33203125" style="8" customWidth="1"/>
    <col min="12043" max="12043" width="25.6640625" style="8" customWidth="1"/>
    <col min="12044" max="12044" width="9.109375" style="8"/>
    <col min="12045" max="12045" width="20.109375" style="8" customWidth="1"/>
    <col min="12046" max="12292" width="9.109375" style="8"/>
    <col min="12293" max="12293" width="3" style="8" customWidth="1"/>
    <col min="12294" max="12294" width="7.33203125" style="8" customWidth="1"/>
    <col min="12295" max="12295" width="24.109375" style="8" customWidth="1"/>
    <col min="12296" max="12296" width="21.88671875" style="8" customWidth="1"/>
    <col min="12297" max="12297" width="15" style="8" customWidth="1"/>
    <col min="12298" max="12298" width="22.33203125" style="8" customWidth="1"/>
    <col min="12299" max="12299" width="25.6640625" style="8" customWidth="1"/>
    <col min="12300" max="12300" width="9.109375" style="8"/>
    <col min="12301" max="12301" width="20.109375" style="8" customWidth="1"/>
    <col min="12302" max="12548" width="9.109375" style="8"/>
    <col min="12549" max="12549" width="3" style="8" customWidth="1"/>
    <col min="12550" max="12550" width="7.33203125" style="8" customWidth="1"/>
    <col min="12551" max="12551" width="24.109375" style="8" customWidth="1"/>
    <col min="12552" max="12552" width="21.88671875" style="8" customWidth="1"/>
    <col min="12553" max="12553" width="15" style="8" customWidth="1"/>
    <col min="12554" max="12554" width="22.33203125" style="8" customWidth="1"/>
    <col min="12555" max="12555" width="25.6640625" style="8" customWidth="1"/>
    <col min="12556" max="12556" width="9.109375" style="8"/>
    <col min="12557" max="12557" width="20.109375" style="8" customWidth="1"/>
    <col min="12558" max="12804" width="9.109375" style="8"/>
    <col min="12805" max="12805" width="3" style="8" customWidth="1"/>
    <col min="12806" max="12806" width="7.33203125" style="8" customWidth="1"/>
    <col min="12807" max="12807" width="24.109375" style="8" customWidth="1"/>
    <col min="12808" max="12808" width="21.88671875" style="8" customWidth="1"/>
    <col min="12809" max="12809" width="15" style="8" customWidth="1"/>
    <col min="12810" max="12810" width="22.33203125" style="8" customWidth="1"/>
    <col min="12811" max="12811" width="25.6640625" style="8" customWidth="1"/>
    <col min="12812" max="12812" width="9.109375" style="8"/>
    <col min="12813" max="12813" width="20.109375" style="8" customWidth="1"/>
    <col min="12814" max="13060" width="9.109375" style="8"/>
    <col min="13061" max="13061" width="3" style="8" customWidth="1"/>
    <col min="13062" max="13062" width="7.33203125" style="8" customWidth="1"/>
    <col min="13063" max="13063" width="24.109375" style="8" customWidth="1"/>
    <col min="13064" max="13064" width="21.88671875" style="8" customWidth="1"/>
    <col min="13065" max="13065" width="15" style="8" customWidth="1"/>
    <col min="13066" max="13066" width="22.33203125" style="8" customWidth="1"/>
    <col min="13067" max="13067" width="25.6640625" style="8" customWidth="1"/>
    <col min="13068" max="13068" width="9.109375" style="8"/>
    <col min="13069" max="13069" width="20.109375" style="8" customWidth="1"/>
    <col min="13070" max="13316" width="9.109375" style="8"/>
    <col min="13317" max="13317" width="3" style="8" customWidth="1"/>
    <col min="13318" max="13318" width="7.33203125" style="8" customWidth="1"/>
    <col min="13319" max="13319" width="24.109375" style="8" customWidth="1"/>
    <col min="13320" max="13320" width="21.88671875" style="8" customWidth="1"/>
    <col min="13321" max="13321" width="15" style="8" customWidth="1"/>
    <col min="13322" max="13322" width="22.33203125" style="8" customWidth="1"/>
    <col min="13323" max="13323" width="25.6640625" style="8" customWidth="1"/>
    <col min="13324" max="13324" width="9.109375" style="8"/>
    <col min="13325" max="13325" width="20.109375" style="8" customWidth="1"/>
    <col min="13326" max="13572" width="9.109375" style="8"/>
    <col min="13573" max="13573" width="3" style="8" customWidth="1"/>
    <col min="13574" max="13574" width="7.33203125" style="8" customWidth="1"/>
    <col min="13575" max="13575" width="24.109375" style="8" customWidth="1"/>
    <col min="13576" max="13576" width="21.88671875" style="8" customWidth="1"/>
    <col min="13577" max="13577" width="15" style="8" customWidth="1"/>
    <col min="13578" max="13578" width="22.33203125" style="8" customWidth="1"/>
    <col min="13579" max="13579" width="25.6640625" style="8" customWidth="1"/>
    <col min="13580" max="13580" width="9.109375" style="8"/>
    <col min="13581" max="13581" width="20.109375" style="8" customWidth="1"/>
    <col min="13582" max="13828" width="9.109375" style="8"/>
    <col min="13829" max="13829" width="3" style="8" customWidth="1"/>
    <col min="13830" max="13830" width="7.33203125" style="8" customWidth="1"/>
    <col min="13831" max="13831" width="24.109375" style="8" customWidth="1"/>
    <col min="13832" max="13832" width="21.88671875" style="8" customWidth="1"/>
    <col min="13833" max="13833" width="15" style="8" customWidth="1"/>
    <col min="13834" max="13834" width="22.33203125" style="8" customWidth="1"/>
    <col min="13835" max="13835" width="25.6640625" style="8" customWidth="1"/>
    <col min="13836" max="13836" width="9.109375" style="8"/>
    <col min="13837" max="13837" width="20.109375" style="8" customWidth="1"/>
    <col min="13838" max="14084" width="9.109375" style="8"/>
    <col min="14085" max="14085" width="3" style="8" customWidth="1"/>
    <col min="14086" max="14086" width="7.33203125" style="8" customWidth="1"/>
    <col min="14087" max="14087" width="24.109375" style="8" customWidth="1"/>
    <col min="14088" max="14088" width="21.88671875" style="8" customWidth="1"/>
    <col min="14089" max="14089" width="15" style="8" customWidth="1"/>
    <col min="14090" max="14090" width="22.33203125" style="8" customWidth="1"/>
    <col min="14091" max="14091" width="25.6640625" style="8" customWidth="1"/>
    <col min="14092" max="14092" width="9.109375" style="8"/>
    <col min="14093" max="14093" width="20.109375" style="8" customWidth="1"/>
    <col min="14094" max="14340" width="9.109375" style="8"/>
    <col min="14341" max="14341" width="3" style="8" customWidth="1"/>
    <col min="14342" max="14342" width="7.33203125" style="8" customWidth="1"/>
    <col min="14343" max="14343" width="24.109375" style="8" customWidth="1"/>
    <col min="14344" max="14344" width="21.88671875" style="8" customWidth="1"/>
    <col min="14345" max="14345" width="15" style="8" customWidth="1"/>
    <col min="14346" max="14346" width="22.33203125" style="8" customWidth="1"/>
    <col min="14347" max="14347" width="25.6640625" style="8" customWidth="1"/>
    <col min="14348" max="14348" width="9.109375" style="8"/>
    <col min="14349" max="14349" width="20.109375" style="8" customWidth="1"/>
    <col min="14350" max="14596" width="9.109375" style="8"/>
    <col min="14597" max="14597" width="3" style="8" customWidth="1"/>
    <col min="14598" max="14598" width="7.33203125" style="8" customWidth="1"/>
    <col min="14599" max="14599" width="24.109375" style="8" customWidth="1"/>
    <col min="14600" max="14600" width="21.88671875" style="8" customWidth="1"/>
    <col min="14601" max="14601" width="15" style="8" customWidth="1"/>
    <col min="14602" max="14602" width="22.33203125" style="8" customWidth="1"/>
    <col min="14603" max="14603" width="25.6640625" style="8" customWidth="1"/>
    <col min="14604" max="14604" width="9.109375" style="8"/>
    <col min="14605" max="14605" width="20.109375" style="8" customWidth="1"/>
    <col min="14606" max="14852" width="9.109375" style="8"/>
    <col min="14853" max="14853" width="3" style="8" customWidth="1"/>
    <col min="14854" max="14854" width="7.33203125" style="8" customWidth="1"/>
    <col min="14855" max="14855" width="24.109375" style="8" customWidth="1"/>
    <col min="14856" max="14856" width="21.88671875" style="8" customWidth="1"/>
    <col min="14857" max="14857" width="15" style="8" customWidth="1"/>
    <col min="14858" max="14858" width="22.33203125" style="8" customWidth="1"/>
    <col min="14859" max="14859" width="25.6640625" style="8" customWidth="1"/>
    <col min="14860" max="14860" width="9.109375" style="8"/>
    <col min="14861" max="14861" width="20.109375" style="8" customWidth="1"/>
    <col min="14862" max="15108" width="9.109375" style="8"/>
    <col min="15109" max="15109" width="3" style="8" customWidth="1"/>
    <col min="15110" max="15110" width="7.33203125" style="8" customWidth="1"/>
    <col min="15111" max="15111" width="24.109375" style="8" customWidth="1"/>
    <col min="15112" max="15112" width="21.88671875" style="8" customWidth="1"/>
    <col min="15113" max="15113" width="15" style="8" customWidth="1"/>
    <col min="15114" max="15114" width="22.33203125" style="8" customWidth="1"/>
    <col min="15115" max="15115" width="25.6640625" style="8" customWidth="1"/>
    <col min="15116" max="15116" width="9.109375" style="8"/>
    <col min="15117" max="15117" width="20.109375" style="8" customWidth="1"/>
    <col min="15118" max="15364" width="9.109375" style="8"/>
    <col min="15365" max="15365" width="3" style="8" customWidth="1"/>
    <col min="15366" max="15366" width="7.33203125" style="8" customWidth="1"/>
    <col min="15367" max="15367" width="24.109375" style="8" customWidth="1"/>
    <col min="15368" max="15368" width="21.88671875" style="8" customWidth="1"/>
    <col min="15369" max="15369" width="15" style="8" customWidth="1"/>
    <col min="15370" max="15370" width="22.33203125" style="8" customWidth="1"/>
    <col min="15371" max="15371" width="25.6640625" style="8" customWidth="1"/>
    <col min="15372" max="15372" width="9.109375" style="8"/>
    <col min="15373" max="15373" width="20.109375" style="8" customWidth="1"/>
    <col min="15374" max="15620" width="9.109375" style="8"/>
    <col min="15621" max="15621" width="3" style="8" customWidth="1"/>
    <col min="15622" max="15622" width="7.33203125" style="8" customWidth="1"/>
    <col min="15623" max="15623" width="24.109375" style="8" customWidth="1"/>
    <col min="15624" max="15624" width="21.88671875" style="8" customWidth="1"/>
    <col min="15625" max="15625" width="15" style="8" customWidth="1"/>
    <col min="15626" max="15626" width="22.33203125" style="8" customWidth="1"/>
    <col min="15627" max="15627" width="25.6640625" style="8" customWidth="1"/>
    <col min="15628" max="15628" width="9.109375" style="8"/>
    <col min="15629" max="15629" width="20.109375" style="8" customWidth="1"/>
    <col min="15630" max="15876" width="9.109375" style="8"/>
    <col min="15877" max="15877" width="3" style="8" customWidth="1"/>
    <col min="15878" max="15878" width="7.33203125" style="8" customWidth="1"/>
    <col min="15879" max="15879" width="24.109375" style="8" customWidth="1"/>
    <col min="15880" max="15880" width="21.88671875" style="8" customWidth="1"/>
    <col min="15881" max="15881" width="15" style="8" customWidth="1"/>
    <col min="15882" max="15882" width="22.33203125" style="8" customWidth="1"/>
    <col min="15883" max="15883" width="25.6640625" style="8" customWidth="1"/>
    <col min="15884" max="15884" width="9.109375" style="8"/>
    <col min="15885" max="15885" width="20.109375" style="8" customWidth="1"/>
    <col min="15886" max="16132" width="9.109375" style="8"/>
    <col min="16133" max="16133" width="3" style="8" customWidth="1"/>
    <col min="16134" max="16134" width="7.33203125" style="8" customWidth="1"/>
    <col min="16135" max="16135" width="24.109375" style="8" customWidth="1"/>
    <col min="16136" max="16136" width="21.88671875" style="8" customWidth="1"/>
    <col min="16137" max="16137" width="15" style="8" customWidth="1"/>
    <col min="16138" max="16138" width="22.33203125" style="8" customWidth="1"/>
    <col min="16139" max="16139" width="25.6640625" style="8" customWidth="1"/>
    <col min="16140" max="16140" width="9.109375" style="8"/>
    <col min="16141" max="16141" width="20.109375" style="8" customWidth="1"/>
    <col min="16142" max="16384" width="9.109375" style="8"/>
  </cols>
  <sheetData>
    <row r="3" spans="2:16" x14ac:dyDescent="0.25">
      <c r="C3" s="47" t="s">
        <v>145</v>
      </c>
      <c r="D3" s="19" t="s">
        <v>19</v>
      </c>
      <c r="E3" s="9"/>
    </row>
    <row r="4" spans="2:16" ht="13.8" thickBot="1" x14ac:dyDescent="0.3"/>
    <row r="5" spans="2:16" x14ac:dyDescent="0.25">
      <c r="B5" s="87" t="s">
        <v>64</v>
      </c>
      <c r="C5" s="88" t="s">
        <v>65</v>
      </c>
      <c r="D5" s="89" t="s">
        <v>66</v>
      </c>
      <c r="E5" s="90" t="s">
        <v>67</v>
      </c>
      <c r="F5" s="89" t="s">
        <v>68</v>
      </c>
      <c r="G5" s="91" t="s">
        <v>69</v>
      </c>
      <c r="H5" s="91" t="s">
        <v>83</v>
      </c>
      <c r="I5" s="91" t="s">
        <v>84</v>
      </c>
      <c r="J5" s="91" t="s">
        <v>87</v>
      </c>
      <c r="K5" s="91" t="s">
        <v>85</v>
      </c>
      <c r="M5" s="96" t="s">
        <v>70</v>
      </c>
    </row>
    <row r="6" spans="2:16" ht="13.8" thickBot="1" x14ac:dyDescent="0.3">
      <c r="B6" s="92"/>
      <c r="C6" s="93" t="s">
        <v>71</v>
      </c>
      <c r="D6" s="94" t="s">
        <v>71</v>
      </c>
      <c r="E6" s="94" t="s">
        <v>71</v>
      </c>
      <c r="F6" s="94" t="s">
        <v>72</v>
      </c>
      <c r="G6" s="95" t="s">
        <v>73</v>
      </c>
      <c r="H6" s="95" t="s">
        <v>80</v>
      </c>
      <c r="I6" s="95" t="s">
        <v>81</v>
      </c>
      <c r="J6" s="95" t="s">
        <v>82</v>
      </c>
      <c r="K6" s="95" t="s">
        <v>86</v>
      </c>
      <c r="M6" s="97"/>
    </row>
    <row r="7" spans="2:16" x14ac:dyDescent="0.25">
      <c r="B7" s="20">
        <v>1</v>
      </c>
      <c r="C7" s="33">
        <f>SUMIFS(jaar_zip[graaddagen],jaar_zip[KNMI_Stations.Naam_weerstation],overzicht_per_locatie!$D$3,jaar_zip[maand],overzicht_per_locatie!$B7)</f>
        <v>437.4</v>
      </c>
      <c r="D7" s="34">
        <f>SUMIFS(jaar_zip[gew. Graaddagen],jaar_zip[KNMI_Stations.Naam_weerstation],overzicht_per_locatie!$D$3,jaar_zip[maand],overzicht_per_locatie!$B7)</f>
        <v>481.14000000000004</v>
      </c>
      <c r="E7" s="34">
        <f>SUMIFS(jaar_zip[koeldagen],jaar_zip[KNMI_Stations.Naam_weerstation],overzicht_per_locatie!$D$3,jaar_zip[maand],overzicht_per_locatie!$B7)</f>
        <v>0</v>
      </c>
      <c r="F7" s="34">
        <f>IF(COUNTIFS(jaar_zip[KNMI_Stations.Naam_weerstation],overzicht_per_locatie!$D$3,jaar_zip[maand],overzicht_per_locatie!$B7)=0,"",SUMIFS(jaar_zip[etmaaltemperatuur],jaar_zip[KNMI_Stations.Naam_weerstation],overzicht_per_locatie!$D$3,jaar_zip[maand],overzicht_per_locatie!$B7)/COUNTIFS(jaar_zip[KNMI_Stations.Naam_weerstation],overzicht_per_locatie!$D$3,jaar_zip[maand],overzicht_per_locatie!$B7))</f>
        <v>3.8903225806451611</v>
      </c>
      <c r="G7" s="34">
        <f>IF(COUNTIFS(jaar_zip[KNMI_Stations.Naam_weerstation],overzicht_per_locatie!$D$3,jaar_zip[maand],overzicht_per_locatie!$B7)=0,"",SUMIFS(jaar_zip[rel._vochtigheid],jaar_zip[KNMI_Stations.Naam_weerstation],overzicht_per_locatie!$D$3,jaar_zip[maand],overzicht_per_locatie!$B7)/COUNTIFS(jaar_zip[KNMI_Stations.Naam_weerstation],overzicht_per_locatie!$D$3,jaar_zip[maand],overzicht_per_locatie!$B7))</f>
        <v>83.483870967741936</v>
      </c>
      <c r="H7" s="34">
        <f>IF(COUNTIFS(jaar_zip[KNMI_Stations.Naam_weerstation],overzicht_per_locatie!$D$3,jaar_zip[maand],overzicht_per_locatie!$B7)=0,"",SUMIFS(jaar_zip[windsnelheid],jaar_zip[KNMI_Stations.Naam_weerstation],overzicht_per_locatie!$D$3,jaar_zip[maand],overzicht_per_locatie!$B7)/COUNTIFS(jaar_zip[KNMI_Stations.Naam_weerstation],overzicht_per_locatie!$D$3,jaar_zip[maand],overzicht_per_locatie!$B7))</f>
        <v>4.1225806451612899</v>
      </c>
      <c r="I7" s="34">
        <f>SUMIFS(jaar_zip[neerslag],jaar_zip[KNMI_Stations.Naam_weerstation],overzicht_per_locatie!$D$3,jaar_zip[maand],overzicht_per_locatie!$B7)</f>
        <v>94.499999999999986</v>
      </c>
      <c r="J7" s="34">
        <f>IF(COUNTIFS(jaar_zip[KNMI_Stations.Naam_weerstation],overzicht_per_locatie!$D$3,jaar_zip[maand],overzicht_per_locatie!$B7)=0,"",SUMIFS(jaar_zip[globale_straling],jaar_zip[KNMI_Stations.Naam_weerstation],overzicht_per_locatie!$D$3,jaar_zip[maand],overzicht_per_locatie!$B7)/COUNTIFS(jaar_zip[KNMI_Stations.Naam_weerstation],overzicht_per_locatie!$D$3,jaar_zip[maand],overzicht_per_locatie!$B7))</f>
        <v>280.25806451612902</v>
      </c>
      <c r="K7" s="35">
        <f>IF(COUNTIFS(jaar_zip[KNMI_Stations.Naam_weerstation],overzicht_per_locatie!$D$3,jaar_zip[maand],overzicht_per_locatie!$B7)=0,"",SUMIFS(jaar_zip[luchtdruk],jaar_zip[KNMI_Stations.Naam_weerstation],overzicht_per_locatie!$D$3,jaar_zip[maand],overzicht_per_locatie!$B7)/COUNTIFS(jaar_zip[KNMI_Stations.Naam_weerstation],overzicht_per_locatie!$D$3,jaar_zip[maand],overzicht_per_locatie!$B7))</f>
        <v>1016.7967741935486</v>
      </c>
      <c r="M7" s="21" t="s">
        <v>45</v>
      </c>
      <c r="P7" s="30"/>
    </row>
    <row r="8" spans="2:16" x14ac:dyDescent="0.25">
      <c r="B8" s="22">
        <v>2</v>
      </c>
      <c r="C8" s="36">
        <f>SUMIFS(jaar_zip[graaddagen],jaar_zip[KNMI_Stations.Naam_weerstation],overzicht_per_locatie!$D$3,jaar_zip[maand],overzicht_per_locatie!$B8)</f>
        <v>284.70000000000005</v>
      </c>
      <c r="D8" s="37">
        <f>SUMIFS(jaar_zip[gew. Graaddagen],jaar_zip[KNMI_Stations.Naam_weerstation],overzicht_per_locatie!$D$3,jaar_zip[maand],overzicht_per_locatie!$B8)</f>
        <v>313.16999999999996</v>
      </c>
      <c r="E8" s="37">
        <f>SUMIFS(jaar_zip[koeldagen],jaar_zip[KNMI_Stations.Naam_weerstation],overzicht_per_locatie!$D$3,jaar_zip[maand],overzicht_per_locatie!$B8)</f>
        <v>0</v>
      </c>
      <c r="F8" s="37">
        <f>IF(COUNTIFS(jaar_zip[KNMI_Stations.Naam_weerstation],overzicht_per_locatie!$D$3,jaar_zip[maand],overzicht_per_locatie!$B8)=0,"",SUMIFS(jaar_zip[etmaaltemperatuur],jaar_zip[KNMI_Stations.Naam_weerstation],overzicht_per_locatie!$D$3,jaar_zip[maand],overzicht_per_locatie!$B8)/COUNTIFS(jaar_zip[KNMI_Stations.Naam_weerstation],overzicht_per_locatie!$D$3,jaar_zip[maand],overzicht_per_locatie!$B8))</f>
        <v>8.1827586206896559</v>
      </c>
      <c r="G8" s="37">
        <f>IF(COUNTIFS(jaar_zip[KNMI_Stations.Naam_weerstation],overzicht_per_locatie!$D$3,jaar_zip[maand],overzicht_per_locatie!$B8)=0,"",SUMIFS(jaar_zip[rel._vochtigheid],jaar_zip[KNMI_Stations.Naam_weerstation],overzicht_per_locatie!$D$3,jaar_zip[maand],overzicht_per_locatie!$B8)/COUNTIFS(jaar_zip[KNMI_Stations.Naam_weerstation],overzicht_per_locatie!$D$3,jaar_zip[maand],overzicht_per_locatie!$B8))</f>
        <v>88.689655172413794</v>
      </c>
      <c r="H8" s="37">
        <f>IF(COUNTIFS(jaar_zip[KNMI_Stations.Naam_weerstation],overzicht_per_locatie!$D$3,jaar_zip[maand],overzicht_per_locatie!$B8)=0,"",SUMIFS(jaar_zip[windsnelheid],jaar_zip[KNMI_Stations.Naam_weerstation],overzicht_per_locatie!$D$3,jaar_zip[maand],overzicht_per_locatie!$B8)/COUNTIFS(jaar_zip[KNMI_Stations.Naam_weerstation],overzicht_per_locatie!$D$3,jaar_zip[maand],overzicht_per_locatie!$B8))</f>
        <v>4.1724137931034484</v>
      </c>
      <c r="I8" s="37">
        <f>SUMIFS(jaar_zip[neerslag],jaar_zip[KNMI_Stations.Naam_weerstation],overzicht_per_locatie!$D$3,jaar_zip[maand],overzicht_per_locatie!$B8)</f>
        <v>122.30000000000003</v>
      </c>
      <c r="J8" s="37">
        <f>IF(COUNTIFS(jaar_zip[KNMI_Stations.Naam_weerstation],overzicht_per_locatie!$D$3,jaar_zip[maand],overzicht_per_locatie!$B8)=0,"",SUMIFS(jaar_zip[globale_straling],jaar_zip[KNMI_Stations.Naam_weerstation],overzicht_per_locatie!$D$3,jaar_zip[maand],overzicht_per_locatie!$B8)/COUNTIFS(jaar_zip[KNMI_Stations.Naam_weerstation],overzicht_per_locatie!$D$3,jaar_zip[maand],overzicht_per_locatie!$B8))</f>
        <v>331.79310344827587</v>
      </c>
      <c r="K8" s="38">
        <f>IF(COUNTIFS(jaar_zip[KNMI_Stations.Naam_weerstation],overzicht_per_locatie!$D$3,jaar_zip[maand],overzicht_per_locatie!$B8)=0,"",SUMIFS(jaar_zip[luchtdruk],jaar_zip[KNMI_Stations.Naam_weerstation],overzicht_per_locatie!$D$3,jaar_zip[maand],overzicht_per_locatie!$B8)/COUNTIFS(jaar_zip[KNMI_Stations.Naam_weerstation],overzicht_per_locatie!$D$3,jaar_zip[maand],overzicht_per_locatie!$B8))</f>
        <v>1010.0586206896553</v>
      </c>
      <c r="M8" s="23" t="s">
        <v>16</v>
      </c>
    </row>
    <row r="9" spans="2:16" x14ac:dyDescent="0.25">
      <c r="B9" s="22">
        <v>3</v>
      </c>
      <c r="C9" s="36">
        <f>SUMIFS(jaar_zip[graaddagen],jaar_zip[KNMI_Stations.Naam_weerstation],overzicht_per_locatie!$D$3,jaar_zip[maand],overzicht_per_locatie!$B9)</f>
        <v>280.49999999999994</v>
      </c>
      <c r="D9" s="37">
        <f>SUMIFS(jaar_zip[gew. Graaddagen],jaar_zip[KNMI_Stations.Naam_weerstation],overzicht_per_locatie!$D$3,jaar_zip[maand],overzicht_per_locatie!$B9)</f>
        <v>280.49999999999994</v>
      </c>
      <c r="E9" s="37">
        <f>SUMIFS(jaar_zip[koeldagen],jaar_zip[KNMI_Stations.Naam_weerstation],overzicht_per_locatie!$D$3,jaar_zip[maand],overzicht_per_locatie!$B9)</f>
        <v>0</v>
      </c>
      <c r="F9" s="37">
        <f>IF(COUNTIFS(jaar_zip[KNMI_Stations.Naam_weerstation],overzicht_per_locatie!$D$3,jaar_zip[maand],overzicht_per_locatie!$B9)=0,"",SUMIFS(jaar_zip[etmaaltemperatuur],jaar_zip[KNMI_Stations.Naam_weerstation],overzicht_per_locatie!$D$3,jaar_zip[maand],overzicht_per_locatie!$B9)/COUNTIFS(jaar_zip[KNMI_Stations.Naam_weerstation],overzicht_per_locatie!$D$3,jaar_zip[maand],overzicht_per_locatie!$B9))</f>
        <v>8.9516129032258078</v>
      </c>
      <c r="G9" s="37">
        <f>IF(COUNTIFS(jaar_zip[KNMI_Stations.Naam_weerstation],overzicht_per_locatie!$D$3,jaar_zip[maand],overzicht_per_locatie!$B9)=0,"",SUMIFS(jaar_zip[rel._vochtigheid],jaar_zip[KNMI_Stations.Naam_weerstation],overzicht_per_locatie!$D$3,jaar_zip[maand],overzicht_per_locatie!$B9)/COUNTIFS(jaar_zip[KNMI_Stations.Naam_weerstation],overzicht_per_locatie!$D$3,jaar_zip[maand],overzicht_per_locatie!$B9))</f>
        <v>80.548387096774192</v>
      </c>
      <c r="H9" s="37">
        <f>IF(COUNTIFS(jaar_zip[KNMI_Stations.Naam_weerstation],overzicht_per_locatie!$D$3,jaar_zip[maand],overzicht_per_locatie!$B9)=0,"",SUMIFS(jaar_zip[windsnelheid],jaar_zip[KNMI_Stations.Naam_weerstation],overzicht_per_locatie!$D$3,jaar_zip[maand],overzicht_per_locatie!$B9)/COUNTIFS(jaar_zip[KNMI_Stations.Naam_weerstation],overzicht_per_locatie!$D$3,jaar_zip[maand],overzicht_per_locatie!$B9))</f>
        <v>3.5064516129032253</v>
      </c>
      <c r="I9" s="37">
        <f>SUMIFS(jaar_zip[neerslag],jaar_zip[KNMI_Stations.Naam_weerstation],overzicht_per_locatie!$D$3,jaar_zip[maand],overzicht_per_locatie!$B9)</f>
        <v>57.7</v>
      </c>
      <c r="J9" s="37">
        <f>IF(COUNTIFS(jaar_zip[KNMI_Stations.Naam_weerstation],overzicht_per_locatie!$D$3,jaar_zip[maand],overzicht_per_locatie!$B9)=0,"",SUMIFS(jaar_zip[globale_straling],jaar_zip[KNMI_Stations.Naam_weerstation],overzicht_per_locatie!$D$3,jaar_zip[maand],overzicht_per_locatie!$B9)/COUNTIFS(jaar_zip[KNMI_Stations.Naam_weerstation],overzicht_per_locatie!$D$3,jaar_zip[maand],overzicht_per_locatie!$B9))</f>
        <v>862.61290322580646</v>
      </c>
      <c r="K9" s="38">
        <f>IF(COUNTIFS(jaar_zip[KNMI_Stations.Naam_weerstation],overzicht_per_locatie!$D$3,jaar_zip[maand],overzicht_per_locatie!$B9)=0,"",SUMIFS(jaar_zip[luchtdruk],jaar_zip[KNMI_Stations.Naam_weerstation],overzicht_per_locatie!$D$3,jaar_zip[maand],overzicht_per_locatie!$B9)/COUNTIFS(jaar_zip[KNMI_Stations.Naam_weerstation],overzicht_per_locatie!$D$3,jaar_zip[maand],overzicht_per_locatie!$B9))</f>
        <v>1007.2451612903226</v>
      </c>
      <c r="M9" s="23" t="s">
        <v>38</v>
      </c>
    </row>
    <row r="10" spans="2:16" x14ac:dyDescent="0.25">
      <c r="B10" s="22">
        <v>4</v>
      </c>
      <c r="C10" s="36">
        <f>SUMIFS(jaar_zip[graaddagen],jaar_zip[KNMI_Stations.Naam_weerstation],overzicht_per_locatie!$D$3,jaar_zip[maand],overzicht_per_locatie!$B10)</f>
        <v>217.1</v>
      </c>
      <c r="D10" s="37">
        <f>SUMIFS(jaar_zip[gew. Graaddagen],jaar_zip[KNMI_Stations.Naam_weerstation],overzicht_per_locatie!$D$3,jaar_zip[maand],overzicht_per_locatie!$B10)</f>
        <v>173.68000000000006</v>
      </c>
      <c r="E10" s="37">
        <f>SUMIFS(jaar_zip[koeldagen],jaar_zip[KNMI_Stations.Naam_weerstation],overzicht_per_locatie!$D$3,jaar_zip[maand],overzicht_per_locatie!$B10)</f>
        <v>0</v>
      </c>
      <c r="F10" s="37">
        <f>IF(COUNTIFS(jaar_zip[KNMI_Stations.Naam_weerstation],overzicht_per_locatie!$D$3,jaar_zip[maand],overzicht_per_locatie!$B10)=0,"",SUMIFS(jaar_zip[etmaaltemperatuur],jaar_zip[KNMI_Stations.Naam_weerstation],overzicht_per_locatie!$D$3,jaar_zip[maand],overzicht_per_locatie!$B10)/COUNTIFS(jaar_zip[KNMI_Stations.Naam_weerstation],overzicht_per_locatie!$D$3,jaar_zip[maand],overzicht_per_locatie!$B10))</f>
        <v>10.763333333333332</v>
      </c>
      <c r="G10" s="37">
        <f>IF(COUNTIFS(jaar_zip[KNMI_Stations.Naam_weerstation],overzicht_per_locatie!$D$3,jaar_zip[maand],overzicht_per_locatie!$B10)=0,"",SUMIFS(jaar_zip[rel._vochtigheid],jaar_zip[KNMI_Stations.Naam_weerstation],overzicht_per_locatie!$D$3,jaar_zip[maand],overzicht_per_locatie!$B10)/COUNTIFS(jaar_zip[KNMI_Stations.Naam_weerstation],overzicht_per_locatie!$D$3,jaar_zip[maand],overzicht_per_locatie!$B10))</f>
        <v>77.099999999999994</v>
      </c>
      <c r="H10" s="37">
        <f>IF(COUNTIFS(jaar_zip[KNMI_Stations.Naam_weerstation],overzicht_per_locatie!$D$3,jaar_zip[maand],overzicht_per_locatie!$B10)=0,"",SUMIFS(jaar_zip[windsnelheid],jaar_zip[KNMI_Stations.Naam_weerstation],overzicht_per_locatie!$D$3,jaar_zip[maand],overzicht_per_locatie!$B10)/COUNTIFS(jaar_zip[KNMI_Stations.Naam_weerstation],overzicht_per_locatie!$D$3,jaar_zip[maand],overzicht_per_locatie!$B10))</f>
        <v>3.8299999999999987</v>
      </c>
      <c r="I10" s="37">
        <f>SUMIFS(jaar_zip[neerslag],jaar_zip[KNMI_Stations.Naam_weerstation],overzicht_per_locatie!$D$3,jaar_zip[maand],overzicht_per_locatie!$B10)</f>
        <v>98</v>
      </c>
      <c r="J10" s="37">
        <f>IF(COUNTIFS(jaar_zip[KNMI_Stations.Naam_weerstation],overzicht_per_locatie!$D$3,jaar_zip[maand],overzicht_per_locatie!$B10)=0,"",SUMIFS(jaar_zip[globale_straling],jaar_zip[KNMI_Stations.Naam_weerstation],overzicht_per_locatie!$D$3,jaar_zip[maand],overzicht_per_locatie!$B10)/COUNTIFS(jaar_zip[KNMI_Stations.Naam_weerstation],overzicht_per_locatie!$D$3,jaar_zip[maand],overzicht_per_locatie!$B10))</f>
        <v>1374.3666666666666</v>
      </c>
      <c r="K10" s="38">
        <f>IF(COUNTIFS(jaar_zip[KNMI_Stations.Naam_weerstation],overzicht_per_locatie!$D$3,jaar_zip[maand],overzicht_per_locatie!$B10)=0,"",SUMIFS(jaar_zip[luchtdruk],jaar_zip[KNMI_Stations.Naam_weerstation],overzicht_per_locatie!$D$3,jaar_zip[maand],overzicht_per_locatie!$B10)/COUNTIFS(jaar_zip[KNMI_Stations.Naam_weerstation],overzicht_per_locatie!$D$3,jaar_zip[maand],overzicht_per_locatie!$B10))</f>
        <v>1013.0299999999999</v>
      </c>
      <c r="M10" s="23" t="s">
        <v>19</v>
      </c>
    </row>
    <row r="11" spans="2:16" x14ac:dyDescent="0.25">
      <c r="B11" s="22">
        <v>5</v>
      </c>
      <c r="C11" s="36">
        <f>SUMIFS(jaar_zip[graaddagen],jaar_zip[KNMI_Stations.Naam_weerstation],overzicht_per_locatie!$D$3,jaar_zip[maand],overzicht_per_locatie!$B11)</f>
        <v>0</v>
      </c>
      <c r="D11" s="37">
        <f>SUMIFS(jaar_zip[gew. Graaddagen],jaar_zip[KNMI_Stations.Naam_weerstation],overzicht_per_locatie!$D$3,jaar_zip[maand],overzicht_per_locatie!$B11)</f>
        <v>0</v>
      </c>
      <c r="E11" s="37">
        <f>SUMIFS(jaar_zip[koeldagen],jaar_zip[KNMI_Stations.Naam_weerstation],overzicht_per_locatie!$D$3,jaar_zip[maand],overzicht_per_locatie!$B11)</f>
        <v>1</v>
      </c>
      <c r="F11" s="37">
        <f>IF(COUNTIFS(jaar_zip[KNMI_Stations.Naam_weerstation],overzicht_per_locatie!$D$3,jaar_zip[maand],overzicht_per_locatie!$B11)=0,"",SUMIFS(jaar_zip[etmaaltemperatuur],jaar_zip[KNMI_Stations.Naam_weerstation],overzicht_per_locatie!$D$3,jaar_zip[maand],overzicht_per_locatie!$B11)/COUNTIFS(jaar_zip[KNMI_Stations.Naam_weerstation],overzicht_per_locatie!$D$3,jaar_zip[maand],overzicht_per_locatie!$B11))</f>
        <v>19</v>
      </c>
      <c r="G11" s="37">
        <f>IF(COUNTIFS(jaar_zip[KNMI_Stations.Naam_weerstation],overzicht_per_locatie!$D$3,jaar_zip[maand],overzicht_per_locatie!$B11)=0,"",SUMIFS(jaar_zip[rel._vochtigheid],jaar_zip[KNMI_Stations.Naam_weerstation],overzicht_per_locatie!$D$3,jaar_zip[maand],overzicht_per_locatie!$B11)/COUNTIFS(jaar_zip[KNMI_Stations.Naam_weerstation],overzicht_per_locatie!$D$3,jaar_zip[maand],overzicht_per_locatie!$B11))</f>
        <v>77</v>
      </c>
      <c r="H11" s="37">
        <f>IF(COUNTIFS(jaar_zip[KNMI_Stations.Naam_weerstation],overzicht_per_locatie!$D$3,jaar_zip[maand],overzicht_per_locatie!$B11)=0,"",SUMIFS(jaar_zip[windsnelheid],jaar_zip[KNMI_Stations.Naam_weerstation],overzicht_per_locatie!$D$3,jaar_zip[maand],overzicht_per_locatie!$B11)/COUNTIFS(jaar_zip[KNMI_Stations.Naam_weerstation],overzicht_per_locatie!$D$3,jaar_zip[maand],overzicht_per_locatie!$B11))</f>
        <v>2.6</v>
      </c>
      <c r="I11" s="37">
        <f>SUMIFS(jaar_zip[neerslag],jaar_zip[KNMI_Stations.Naam_weerstation],overzicht_per_locatie!$D$3,jaar_zip[maand],overzicht_per_locatie!$B11)</f>
        <v>20.2</v>
      </c>
      <c r="J11" s="37">
        <f>IF(COUNTIFS(jaar_zip[KNMI_Stations.Naam_weerstation],overzicht_per_locatie!$D$3,jaar_zip[maand],overzicht_per_locatie!$B11)=0,"",SUMIFS(jaar_zip[globale_straling],jaar_zip[KNMI_Stations.Naam_weerstation],overzicht_per_locatie!$D$3,jaar_zip[maand],overzicht_per_locatie!$B11)/COUNTIFS(jaar_zip[KNMI_Stations.Naam_weerstation],overzicht_per_locatie!$D$3,jaar_zip[maand],overzicht_per_locatie!$B11))</f>
        <v>2366</v>
      </c>
      <c r="K11" s="38">
        <f>IF(COUNTIFS(jaar_zip[KNMI_Stations.Naam_weerstation],overzicht_per_locatie!$D$3,jaar_zip[maand],overzicht_per_locatie!$B11)=0,"",SUMIFS(jaar_zip[luchtdruk],jaar_zip[KNMI_Stations.Naam_weerstation],overzicht_per_locatie!$D$3,jaar_zip[maand],overzicht_per_locatie!$B11)/COUNTIFS(jaar_zip[KNMI_Stations.Naam_weerstation],overzicht_per_locatie!$D$3,jaar_zip[maand],overzicht_per_locatie!$B11))</f>
        <v>1006</v>
      </c>
      <c r="M11" s="23" t="s">
        <v>13</v>
      </c>
    </row>
    <row r="12" spans="2:16" x14ac:dyDescent="0.25">
      <c r="B12" s="22">
        <v>6</v>
      </c>
      <c r="C12" s="36">
        <f>SUMIFS(jaar_zip[graaddagen],jaar_zip[KNMI_Stations.Naam_weerstation],overzicht_per_locatie!$D$3,jaar_zip[maand],overzicht_per_locatie!$B12)</f>
        <v>0</v>
      </c>
      <c r="D12" s="37">
        <f>SUMIFS(jaar_zip[gew. Graaddagen],jaar_zip[KNMI_Stations.Naam_weerstation],overzicht_per_locatie!$D$3,jaar_zip[maand],overzicht_per_locatie!$B12)</f>
        <v>0</v>
      </c>
      <c r="E12" s="37">
        <f>SUMIFS(jaar_zip[koeldagen],jaar_zip[KNMI_Stations.Naam_weerstation],overzicht_per_locatie!$D$3,jaar_zip[maand],overzicht_per_locatie!$B12)</f>
        <v>0</v>
      </c>
      <c r="F12" s="37" t="str">
        <f>IF(COUNTIFS(jaar_zip[KNMI_Stations.Naam_weerstation],overzicht_per_locatie!$D$3,jaar_zip[maand],overzicht_per_locatie!$B12)=0,"",SUMIFS(jaar_zip[etmaaltemperatuur],jaar_zip[KNMI_Stations.Naam_weerstation],overzicht_per_locatie!$D$3,jaar_zip[maand],overzicht_per_locatie!$B12)/COUNTIFS(jaar_zip[KNMI_Stations.Naam_weerstation],overzicht_per_locatie!$D$3,jaar_zip[maand],overzicht_per_locatie!$B12))</f>
        <v/>
      </c>
      <c r="G12" s="37" t="str">
        <f>IF(COUNTIFS(jaar_zip[KNMI_Stations.Naam_weerstation],overzicht_per_locatie!$D$3,jaar_zip[maand],overzicht_per_locatie!$B12)=0,"",SUMIFS(jaar_zip[rel._vochtigheid],jaar_zip[KNMI_Stations.Naam_weerstation],overzicht_per_locatie!$D$3,jaar_zip[maand],overzicht_per_locatie!$B12)/COUNTIFS(jaar_zip[KNMI_Stations.Naam_weerstation],overzicht_per_locatie!$D$3,jaar_zip[maand],overzicht_per_locatie!$B12))</f>
        <v/>
      </c>
      <c r="H12" s="37" t="str">
        <f>IF(COUNTIFS(jaar_zip[KNMI_Stations.Naam_weerstation],overzicht_per_locatie!$D$3,jaar_zip[maand],overzicht_per_locatie!$B12)=0,"",SUMIFS(jaar_zip[windsnelheid],jaar_zip[KNMI_Stations.Naam_weerstation],overzicht_per_locatie!$D$3,jaar_zip[maand],overzicht_per_locatie!$B12)/COUNTIFS(jaar_zip[KNMI_Stations.Naam_weerstation],overzicht_per_locatie!$D$3,jaar_zip[maand],overzicht_per_locatie!$B12))</f>
        <v/>
      </c>
      <c r="I12" s="37">
        <f>SUMIFS(jaar_zip[neerslag],jaar_zip[KNMI_Stations.Naam_weerstation],overzicht_per_locatie!$D$3,jaar_zip[maand],overzicht_per_locatie!$B12)</f>
        <v>0</v>
      </c>
      <c r="J12" s="37" t="str">
        <f>IF(COUNTIFS(jaar_zip[KNMI_Stations.Naam_weerstation],overzicht_per_locatie!$D$3,jaar_zip[maand],overzicht_per_locatie!$B12)=0,"",SUMIFS(jaar_zip[globale_straling],jaar_zip[KNMI_Stations.Naam_weerstation],overzicht_per_locatie!$D$3,jaar_zip[maand],overzicht_per_locatie!$B12)/COUNTIFS(jaar_zip[KNMI_Stations.Naam_weerstation],overzicht_per_locatie!$D$3,jaar_zip[maand],overzicht_per_locatie!$B12))</f>
        <v/>
      </c>
      <c r="K12" s="38" t="str">
        <f>IF(COUNTIFS(jaar_zip[KNMI_Stations.Naam_weerstation],overzicht_per_locatie!$D$3,jaar_zip[maand],overzicht_per_locatie!$B12)=0,"",SUMIFS(jaar_zip[luchtdruk],jaar_zip[KNMI_Stations.Naam_weerstation],overzicht_per_locatie!$D$3,jaar_zip[maand],overzicht_per_locatie!$B12)/COUNTIFS(jaar_zip[KNMI_Stations.Naam_weerstation],overzicht_per_locatie!$D$3,jaar_zip[maand],overzicht_per_locatie!$B12))</f>
        <v/>
      </c>
      <c r="M12" s="23" t="s">
        <v>24</v>
      </c>
    </row>
    <row r="13" spans="2:16" x14ac:dyDescent="0.25">
      <c r="B13" s="22">
        <v>7</v>
      </c>
      <c r="C13" s="36">
        <f>SUMIFS(jaar_zip[graaddagen],jaar_zip[KNMI_Stations.Naam_weerstation],overzicht_per_locatie!$D$3,jaar_zip[maand],overzicht_per_locatie!$B13)</f>
        <v>0</v>
      </c>
      <c r="D13" s="37">
        <f>SUMIFS(jaar_zip[gew. Graaddagen],jaar_zip[KNMI_Stations.Naam_weerstation],overzicht_per_locatie!$D$3,jaar_zip[maand],overzicht_per_locatie!$B13)</f>
        <v>0</v>
      </c>
      <c r="E13" s="37">
        <f>SUMIFS(jaar_zip[koeldagen],jaar_zip[KNMI_Stations.Naam_weerstation],overzicht_per_locatie!$D$3,jaar_zip[maand],overzicht_per_locatie!$B13)</f>
        <v>0</v>
      </c>
      <c r="F13" s="37" t="str">
        <f>IF(COUNTIFS(jaar_zip[KNMI_Stations.Naam_weerstation],overzicht_per_locatie!$D$3,jaar_zip[maand],overzicht_per_locatie!$B13)=0,"",SUMIFS(jaar_zip[etmaaltemperatuur],jaar_zip[KNMI_Stations.Naam_weerstation],overzicht_per_locatie!$D$3,jaar_zip[maand],overzicht_per_locatie!$B13)/COUNTIFS(jaar_zip[KNMI_Stations.Naam_weerstation],overzicht_per_locatie!$D$3,jaar_zip[maand],overzicht_per_locatie!$B13))</f>
        <v/>
      </c>
      <c r="G13" s="37" t="str">
        <f>IF(COUNTIFS(jaar_zip[KNMI_Stations.Naam_weerstation],overzicht_per_locatie!$D$3,jaar_zip[maand],overzicht_per_locatie!$B13)=0,"",SUMIFS(jaar_zip[rel._vochtigheid],jaar_zip[KNMI_Stations.Naam_weerstation],overzicht_per_locatie!$D$3,jaar_zip[maand],overzicht_per_locatie!$B13)/COUNTIFS(jaar_zip[KNMI_Stations.Naam_weerstation],overzicht_per_locatie!$D$3,jaar_zip[maand],overzicht_per_locatie!$B13))</f>
        <v/>
      </c>
      <c r="H13" s="37" t="str">
        <f>IF(COUNTIFS(jaar_zip[KNMI_Stations.Naam_weerstation],overzicht_per_locatie!$D$3,jaar_zip[maand],overzicht_per_locatie!$B13)=0,"",SUMIFS(jaar_zip[windsnelheid],jaar_zip[KNMI_Stations.Naam_weerstation],overzicht_per_locatie!$D$3,jaar_zip[maand],overzicht_per_locatie!$B13)/COUNTIFS(jaar_zip[KNMI_Stations.Naam_weerstation],overzicht_per_locatie!$D$3,jaar_zip[maand],overzicht_per_locatie!$B13))</f>
        <v/>
      </c>
      <c r="I13" s="37">
        <f>SUMIFS(jaar_zip[neerslag],jaar_zip[KNMI_Stations.Naam_weerstation],overzicht_per_locatie!$D$3,jaar_zip[maand],overzicht_per_locatie!$B13)</f>
        <v>0</v>
      </c>
      <c r="J13" s="37" t="str">
        <f>IF(COUNTIFS(jaar_zip[KNMI_Stations.Naam_weerstation],overzicht_per_locatie!$D$3,jaar_zip[maand],overzicht_per_locatie!$B13)=0,"",SUMIFS(jaar_zip[globale_straling],jaar_zip[KNMI_Stations.Naam_weerstation],overzicht_per_locatie!$D$3,jaar_zip[maand],overzicht_per_locatie!$B13)/COUNTIFS(jaar_zip[KNMI_Stations.Naam_weerstation],overzicht_per_locatie!$D$3,jaar_zip[maand],overzicht_per_locatie!$B13))</f>
        <v/>
      </c>
      <c r="K13" s="38" t="str">
        <f>IF(COUNTIFS(jaar_zip[KNMI_Stations.Naam_weerstation],overzicht_per_locatie!$D$3,jaar_zip[maand],overzicht_per_locatie!$B13)=0,"",SUMIFS(jaar_zip[luchtdruk],jaar_zip[KNMI_Stations.Naam_weerstation],overzicht_per_locatie!$D$3,jaar_zip[maand],overzicht_per_locatie!$B13)/COUNTIFS(jaar_zip[KNMI_Stations.Naam_weerstation],overzicht_per_locatie!$D$3,jaar_zip[maand],overzicht_per_locatie!$B13))</f>
        <v/>
      </c>
      <c r="M13" s="23" t="s">
        <v>28</v>
      </c>
    </row>
    <row r="14" spans="2:16" x14ac:dyDescent="0.25">
      <c r="B14" s="22">
        <v>8</v>
      </c>
      <c r="C14" s="36">
        <f>SUMIFS(jaar_zip[graaddagen],jaar_zip[KNMI_Stations.Naam_weerstation],overzicht_per_locatie!$D$3,jaar_zip[maand],overzicht_per_locatie!$B14)</f>
        <v>0</v>
      </c>
      <c r="D14" s="37">
        <f>SUMIFS(jaar_zip[gew. Graaddagen],jaar_zip[KNMI_Stations.Naam_weerstation],overzicht_per_locatie!$D$3,jaar_zip[maand],overzicht_per_locatie!$B14)</f>
        <v>0</v>
      </c>
      <c r="E14" s="37">
        <f>SUMIFS(jaar_zip[koeldagen],jaar_zip[KNMI_Stations.Naam_weerstation],overzicht_per_locatie!$D$3,jaar_zip[maand],overzicht_per_locatie!$B14)</f>
        <v>0</v>
      </c>
      <c r="F14" s="37" t="str">
        <f>IF(COUNTIFS(jaar_zip[KNMI_Stations.Naam_weerstation],overzicht_per_locatie!$D$3,jaar_zip[maand],overzicht_per_locatie!$B14)=0,"",SUMIFS(jaar_zip[etmaaltemperatuur],jaar_zip[KNMI_Stations.Naam_weerstation],overzicht_per_locatie!$D$3,jaar_zip[maand],overzicht_per_locatie!$B14)/COUNTIFS(jaar_zip[KNMI_Stations.Naam_weerstation],overzicht_per_locatie!$D$3,jaar_zip[maand],overzicht_per_locatie!$B14))</f>
        <v/>
      </c>
      <c r="G14" s="37" t="str">
        <f>IF(COUNTIFS(jaar_zip[KNMI_Stations.Naam_weerstation],overzicht_per_locatie!$D$3,jaar_zip[maand],overzicht_per_locatie!$B14)=0,"",SUMIFS(jaar_zip[rel._vochtigheid],jaar_zip[KNMI_Stations.Naam_weerstation],overzicht_per_locatie!$D$3,jaar_zip[maand],overzicht_per_locatie!$B14)/COUNTIFS(jaar_zip[KNMI_Stations.Naam_weerstation],overzicht_per_locatie!$D$3,jaar_zip[maand],overzicht_per_locatie!$B14))</f>
        <v/>
      </c>
      <c r="H14" s="37" t="str">
        <f>IF(COUNTIFS(jaar_zip[KNMI_Stations.Naam_weerstation],overzicht_per_locatie!$D$3,jaar_zip[maand],overzicht_per_locatie!$B14)=0,"",SUMIFS(jaar_zip[windsnelheid],jaar_zip[KNMI_Stations.Naam_weerstation],overzicht_per_locatie!$D$3,jaar_zip[maand],overzicht_per_locatie!$B14)/COUNTIFS(jaar_zip[KNMI_Stations.Naam_weerstation],overzicht_per_locatie!$D$3,jaar_zip[maand],overzicht_per_locatie!$B14))</f>
        <v/>
      </c>
      <c r="I14" s="37">
        <f>SUMIFS(jaar_zip[neerslag],jaar_zip[KNMI_Stations.Naam_weerstation],overzicht_per_locatie!$D$3,jaar_zip[maand],overzicht_per_locatie!$B14)</f>
        <v>0</v>
      </c>
      <c r="J14" s="37" t="str">
        <f>IF(COUNTIFS(jaar_zip[KNMI_Stations.Naam_weerstation],overzicht_per_locatie!$D$3,jaar_zip[maand],overzicht_per_locatie!$B14)=0,"",SUMIFS(jaar_zip[globale_straling],jaar_zip[KNMI_Stations.Naam_weerstation],overzicht_per_locatie!$D$3,jaar_zip[maand],overzicht_per_locatie!$B14)/COUNTIFS(jaar_zip[KNMI_Stations.Naam_weerstation],overzicht_per_locatie!$D$3,jaar_zip[maand],overzicht_per_locatie!$B14))</f>
        <v/>
      </c>
      <c r="K14" s="38" t="str">
        <f>IF(COUNTIFS(jaar_zip[KNMI_Stations.Naam_weerstation],overzicht_per_locatie!$D$3,jaar_zip[maand],overzicht_per_locatie!$B14)=0,"",SUMIFS(jaar_zip[luchtdruk],jaar_zip[KNMI_Stations.Naam_weerstation],overzicht_per_locatie!$D$3,jaar_zip[maand],overzicht_per_locatie!$B14)/COUNTIFS(jaar_zip[KNMI_Stations.Naam_weerstation],overzicht_per_locatie!$D$3,jaar_zip[maand],overzicht_per_locatie!$B14))</f>
        <v/>
      </c>
      <c r="M14" s="23" t="s">
        <v>41</v>
      </c>
    </row>
    <row r="15" spans="2:16" x14ac:dyDescent="0.25">
      <c r="B15" s="22">
        <v>9</v>
      </c>
      <c r="C15" s="36">
        <f>SUMIFS(jaar_zip[graaddagen],jaar_zip[KNMI_Stations.Naam_weerstation],overzicht_per_locatie!$D$3,jaar_zip[maand],overzicht_per_locatie!$B15)</f>
        <v>0</v>
      </c>
      <c r="D15" s="37">
        <f>SUMIFS(jaar_zip[gew. Graaddagen],jaar_zip[KNMI_Stations.Naam_weerstation],overzicht_per_locatie!$D$3,jaar_zip[maand],overzicht_per_locatie!$B15)</f>
        <v>0</v>
      </c>
      <c r="E15" s="37">
        <f>SUMIFS(jaar_zip[koeldagen],jaar_zip[KNMI_Stations.Naam_weerstation],overzicht_per_locatie!$D$3,jaar_zip[maand],overzicht_per_locatie!$B15)</f>
        <v>0</v>
      </c>
      <c r="F15" s="37" t="str">
        <f>IF(COUNTIFS(jaar_zip[KNMI_Stations.Naam_weerstation],overzicht_per_locatie!$D$3,jaar_zip[maand],overzicht_per_locatie!$B15)=0,"",SUMIFS(jaar_zip[etmaaltemperatuur],jaar_zip[KNMI_Stations.Naam_weerstation],overzicht_per_locatie!$D$3,jaar_zip[maand],overzicht_per_locatie!$B15)/COUNTIFS(jaar_zip[KNMI_Stations.Naam_weerstation],overzicht_per_locatie!$D$3,jaar_zip[maand],overzicht_per_locatie!$B15))</f>
        <v/>
      </c>
      <c r="G15" s="37" t="str">
        <f>IF(COUNTIFS(jaar_zip[KNMI_Stations.Naam_weerstation],overzicht_per_locatie!$D$3,jaar_zip[maand],overzicht_per_locatie!$B15)=0,"",SUMIFS(jaar_zip[rel._vochtigheid],jaar_zip[KNMI_Stations.Naam_weerstation],overzicht_per_locatie!$D$3,jaar_zip[maand],overzicht_per_locatie!$B15)/COUNTIFS(jaar_zip[KNMI_Stations.Naam_weerstation],overzicht_per_locatie!$D$3,jaar_zip[maand],overzicht_per_locatie!$B15))</f>
        <v/>
      </c>
      <c r="H15" s="37" t="str">
        <f>IF(COUNTIFS(jaar_zip[KNMI_Stations.Naam_weerstation],overzicht_per_locatie!$D$3,jaar_zip[maand],overzicht_per_locatie!$B15)=0,"",SUMIFS(jaar_zip[windsnelheid],jaar_zip[KNMI_Stations.Naam_weerstation],overzicht_per_locatie!$D$3,jaar_zip[maand],overzicht_per_locatie!$B15)/COUNTIFS(jaar_zip[KNMI_Stations.Naam_weerstation],overzicht_per_locatie!$D$3,jaar_zip[maand],overzicht_per_locatie!$B15))</f>
        <v/>
      </c>
      <c r="I15" s="37">
        <f>SUMIFS(jaar_zip[neerslag],jaar_zip[KNMI_Stations.Naam_weerstation],overzicht_per_locatie!$D$3,jaar_zip[maand],overzicht_per_locatie!$B15)</f>
        <v>0</v>
      </c>
      <c r="J15" s="37" t="str">
        <f>IF(COUNTIFS(jaar_zip[KNMI_Stations.Naam_weerstation],overzicht_per_locatie!$D$3,jaar_zip[maand],overzicht_per_locatie!$B15)=0,"",SUMIFS(jaar_zip[globale_straling],jaar_zip[KNMI_Stations.Naam_weerstation],overzicht_per_locatie!$D$3,jaar_zip[maand],overzicht_per_locatie!$B15)/COUNTIFS(jaar_zip[KNMI_Stations.Naam_weerstation],overzicht_per_locatie!$D$3,jaar_zip[maand],overzicht_per_locatie!$B15))</f>
        <v/>
      </c>
      <c r="K15" s="38" t="str">
        <f>IF(COUNTIFS(jaar_zip[KNMI_Stations.Naam_weerstation],overzicht_per_locatie!$D$3,jaar_zip[maand],overzicht_per_locatie!$B15)=0,"",SUMIFS(jaar_zip[luchtdruk],jaar_zip[KNMI_Stations.Naam_weerstation],overzicht_per_locatie!$D$3,jaar_zip[maand],overzicht_per_locatie!$B15)/COUNTIFS(jaar_zip[KNMI_Stations.Naam_weerstation],overzicht_per_locatie!$D$3,jaar_zip[maand],overzicht_per_locatie!$B15))</f>
        <v/>
      </c>
      <c r="M15" s="23" t="s">
        <v>43</v>
      </c>
    </row>
    <row r="16" spans="2:16" x14ac:dyDescent="0.25">
      <c r="B16" s="22">
        <v>10</v>
      </c>
      <c r="C16" s="36">
        <f>SUMIFS(jaar_zip[graaddagen],jaar_zip[KNMI_Stations.Naam_weerstation],overzicht_per_locatie!$D$3,jaar_zip[maand],overzicht_per_locatie!$B16)</f>
        <v>0</v>
      </c>
      <c r="D16" s="37">
        <f>SUMIFS(jaar_zip[gew. Graaddagen],jaar_zip[KNMI_Stations.Naam_weerstation],overzicht_per_locatie!$D$3,jaar_zip[maand],overzicht_per_locatie!$B16)</f>
        <v>0</v>
      </c>
      <c r="E16" s="37">
        <f>SUMIFS(jaar_zip[koeldagen],jaar_zip[KNMI_Stations.Naam_weerstation],overzicht_per_locatie!$D$3,jaar_zip[maand],overzicht_per_locatie!$B16)</f>
        <v>0</v>
      </c>
      <c r="F16" s="37" t="str">
        <f>IF(COUNTIFS(jaar_zip[KNMI_Stations.Naam_weerstation],overzicht_per_locatie!$D$3,jaar_zip[maand],overzicht_per_locatie!$B16)=0,"",SUMIFS(jaar_zip[etmaaltemperatuur],jaar_zip[KNMI_Stations.Naam_weerstation],overzicht_per_locatie!$D$3,jaar_zip[maand],overzicht_per_locatie!$B16)/COUNTIFS(jaar_zip[KNMI_Stations.Naam_weerstation],overzicht_per_locatie!$D$3,jaar_zip[maand],overzicht_per_locatie!$B16))</f>
        <v/>
      </c>
      <c r="G16" s="37" t="str">
        <f>IF(COUNTIFS(jaar_zip[KNMI_Stations.Naam_weerstation],overzicht_per_locatie!$D$3,jaar_zip[maand],overzicht_per_locatie!$B16)=0,"",SUMIFS(jaar_zip[rel._vochtigheid],jaar_zip[KNMI_Stations.Naam_weerstation],overzicht_per_locatie!$D$3,jaar_zip[maand],overzicht_per_locatie!$B16)/COUNTIFS(jaar_zip[KNMI_Stations.Naam_weerstation],overzicht_per_locatie!$D$3,jaar_zip[maand],overzicht_per_locatie!$B16))</f>
        <v/>
      </c>
      <c r="H16" s="37" t="str">
        <f>IF(COUNTIFS(jaar_zip[KNMI_Stations.Naam_weerstation],overzicht_per_locatie!$D$3,jaar_zip[maand],overzicht_per_locatie!$B16)=0,"",SUMIFS(jaar_zip[windsnelheid],jaar_zip[KNMI_Stations.Naam_weerstation],overzicht_per_locatie!$D$3,jaar_zip[maand],overzicht_per_locatie!$B16)/COUNTIFS(jaar_zip[KNMI_Stations.Naam_weerstation],overzicht_per_locatie!$D$3,jaar_zip[maand],overzicht_per_locatie!$B16))</f>
        <v/>
      </c>
      <c r="I16" s="37">
        <f>SUMIFS(jaar_zip[neerslag],jaar_zip[KNMI_Stations.Naam_weerstation],overzicht_per_locatie!$D$3,jaar_zip[maand],overzicht_per_locatie!$B16)</f>
        <v>0</v>
      </c>
      <c r="J16" s="37" t="str">
        <f>IF(COUNTIFS(jaar_zip[KNMI_Stations.Naam_weerstation],overzicht_per_locatie!$D$3,jaar_zip[maand],overzicht_per_locatie!$B16)=0,"",SUMIFS(jaar_zip[globale_straling],jaar_zip[KNMI_Stations.Naam_weerstation],overzicht_per_locatie!$D$3,jaar_zip[maand],overzicht_per_locatie!$B16)/COUNTIFS(jaar_zip[KNMI_Stations.Naam_weerstation],overzicht_per_locatie!$D$3,jaar_zip[maand],overzicht_per_locatie!$B16))</f>
        <v/>
      </c>
      <c r="K16" s="38" t="str">
        <f>IF(COUNTIFS(jaar_zip[KNMI_Stations.Naam_weerstation],overzicht_per_locatie!$D$3,jaar_zip[maand],overzicht_per_locatie!$B16)=0,"",SUMIFS(jaar_zip[luchtdruk],jaar_zip[KNMI_Stations.Naam_weerstation],overzicht_per_locatie!$D$3,jaar_zip[maand],overzicht_per_locatie!$B16)/COUNTIFS(jaar_zip[KNMI_Stations.Naam_weerstation],overzicht_per_locatie!$D$3,jaar_zip[maand],overzicht_per_locatie!$B16))</f>
        <v/>
      </c>
      <c r="M16" s="23" t="s">
        <v>39</v>
      </c>
    </row>
    <row r="17" spans="2:13" x14ac:dyDescent="0.25">
      <c r="B17" s="22">
        <v>11</v>
      </c>
      <c r="C17" s="36">
        <f>SUMIFS(jaar_zip[graaddagen],jaar_zip[KNMI_Stations.Naam_weerstation],overzicht_per_locatie!$D$3,jaar_zip[maand],overzicht_per_locatie!$B17)</f>
        <v>0</v>
      </c>
      <c r="D17" s="37">
        <f>SUMIFS(jaar_zip[gew. Graaddagen],jaar_zip[KNMI_Stations.Naam_weerstation],overzicht_per_locatie!$D$3,jaar_zip[maand],overzicht_per_locatie!$B17)</f>
        <v>0</v>
      </c>
      <c r="E17" s="37">
        <f>SUMIFS(jaar_zip[koeldagen],jaar_zip[KNMI_Stations.Naam_weerstation],overzicht_per_locatie!$D$3,jaar_zip[maand],overzicht_per_locatie!$B17)</f>
        <v>0</v>
      </c>
      <c r="F17" s="37" t="str">
        <f>IF(COUNTIFS(jaar_zip[KNMI_Stations.Naam_weerstation],overzicht_per_locatie!$D$3,jaar_zip[maand],overzicht_per_locatie!$B17)=0,"",SUMIFS(jaar_zip[etmaaltemperatuur],jaar_zip[KNMI_Stations.Naam_weerstation],overzicht_per_locatie!$D$3,jaar_zip[maand],overzicht_per_locatie!$B17)/COUNTIFS(jaar_zip[KNMI_Stations.Naam_weerstation],overzicht_per_locatie!$D$3,jaar_zip[maand],overzicht_per_locatie!$B17))</f>
        <v/>
      </c>
      <c r="G17" s="37" t="str">
        <f>IF(COUNTIFS(jaar_zip[KNMI_Stations.Naam_weerstation],overzicht_per_locatie!$D$3,jaar_zip[maand],overzicht_per_locatie!$B17)=0,"",SUMIFS(jaar_zip[rel._vochtigheid],jaar_zip[KNMI_Stations.Naam_weerstation],overzicht_per_locatie!$D$3,jaar_zip[maand],overzicht_per_locatie!$B17)/COUNTIFS(jaar_zip[KNMI_Stations.Naam_weerstation],overzicht_per_locatie!$D$3,jaar_zip[maand],overzicht_per_locatie!$B17))</f>
        <v/>
      </c>
      <c r="H17" s="37" t="str">
        <f>IF(COUNTIFS(jaar_zip[KNMI_Stations.Naam_weerstation],overzicht_per_locatie!$D$3,jaar_zip[maand],overzicht_per_locatie!$B17)=0,"",SUMIFS(jaar_zip[windsnelheid],jaar_zip[KNMI_Stations.Naam_weerstation],overzicht_per_locatie!$D$3,jaar_zip[maand],overzicht_per_locatie!$B17)/COUNTIFS(jaar_zip[KNMI_Stations.Naam_weerstation],overzicht_per_locatie!$D$3,jaar_zip[maand],overzicht_per_locatie!$B17))</f>
        <v/>
      </c>
      <c r="I17" s="37">
        <f>SUMIFS(jaar_zip[neerslag],jaar_zip[KNMI_Stations.Naam_weerstation],overzicht_per_locatie!$D$3,jaar_zip[maand],overzicht_per_locatie!$B17)</f>
        <v>0</v>
      </c>
      <c r="J17" s="37" t="str">
        <f>IF(COUNTIFS(jaar_zip[KNMI_Stations.Naam_weerstation],overzicht_per_locatie!$D$3,jaar_zip[maand],overzicht_per_locatie!$B17)=0,"",SUMIFS(jaar_zip[globale_straling],jaar_zip[KNMI_Stations.Naam_weerstation],overzicht_per_locatie!$D$3,jaar_zip[maand],overzicht_per_locatie!$B17)/COUNTIFS(jaar_zip[KNMI_Stations.Naam_weerstation],overzicht_per_locatie!$D$3,jaar_zip[maand],overzicht_per_locatie!$B17))</f>
        <v/>
      </c>
      <c r="K17" s="38" t="str">
        <f>IF(COUNTIFS(jaar_zip[KNMI_Stations.Naam_weerstation],overzicht_per_locatie!$D$3,jaar_zip[maand],overzicht_per_locatie!$B17)=0,"",SUMIFS(jaar_zip[luchtdruk],jaar_zip[KNMI_Stations.Naam_weerstation],overzicht_per_locatie!$D$3,jaar_zip[maand],overzicht_per_locatie!$B17)/COUNTIFS(jaar_zip[KNMI_Stations.Naam_weerstation],overzicht_per_locatie!$D$3,jaar_zip[maand],overzicht_per_locatie!$B17))</f>
        <v/>
      </c>
      <c r="M17" s="23" t="s">
        <v>26</v>
      </c>
    </row>
    <row r="18" spans="2:13" ht="13.8" thickBot="1" x14ac:dyDescent="0.3">
      <c r="B18" s="24">
        <v>12</v>
      </c>
      <c r="C18" s="39">
        <f>SUMIFS(jaar_zip[graaddagen],jaar_zip[KNMI_Stations.Naam_weerstation],overzicht_per_locatie!$D$3,jaar_zip[maand],overzicht_per_locatie!$B18)</f>
        <v>0</v>
      </c>
      <c r="D18" s="40">
        <f>SUMIFS(jaar_zip[gew. Graaddagen],jaar_zip[KNMI_Stations.Naam_weerstation],overzicht_per_locatie!$D$3,jaar_zip[maand],overzicht_per_locatie!$B18)</f>
        <v>0</v>
      </c>
      <c r="E18" s="40">
        <f>SUMIFS(jaar_zip[koeldagen],jaar_zip[KNMI_Stations.Naam_weerstation],overzicht_per_locatie!$D$3,jaar_zip[maand],overzicht_per_locatie!$B18)</f>
        <v>0</v>
      </c>
      <c r="F18" s="40" t="str">
        <f>IF(COUNTIFS(jaar_zip[KNMI_Stations.Naam_weerstation],overzicht_per_locatie!$D$3,jaar_zip[maand],overzicht_per_locatie!$B18)=0,"",SUMIFS(jaar_zip[etmaaltemperatuur],jaar_zip[KNMI_Stations.Naam_weerstation],overzicht_per_locatie!$D$3,jaar_zip[maand],overzicht_per_locatie!$B18)/COUNTIFS(jaar_zip[KNMI_Stations.Naam_weerstation],overzicht_per_locatie!$D$3,jaar_zip[maand],overzicht_per_locatie!$B18))</f>
        <v/>
      </c>
      <c r="G18" s="40" t="str">
        <f>IF(COUNTIFS(jaar_zip[KNMI_Stations.Naam_weerstation],overzicht_per_locatie!$D$3,jaar_zip[maand],overzicht_per_locatie!$B18)=0,"",SUMIFS(jaar_zip[rel._vochtigheid],jaar_zip[KNMI_Stations.Naam_weerstation],overzicht_per_locatie!$D$3,jaar_zip[maand],overzicht_per_locatie!$B18)/COUNTIFS(jaar_zip[KNMI_Stations.Naam_weerstation],overzicht_per_locatie!$D$3,jaar_zip[maand],overzicht_per_locatie!$B18))</f>
        <v/>
      </c>
      <c r="H18" s="40" t="str">
        <f>IF(COUNTIFS(jaar_zip[KNMI_Stations.Naam_weerstation],overzicht_per_locatie!$D$3,jaar_zip[maand],overzicht_per_locatie!$B18)=0,"",SUMIFS(jaar_zip[windsnelheid],jaar_zip[KNMI_Stations.Naam_weerstation],overzicht_per_locatie!$D$3,jaar_zip[maand],overzicht_per_locatie!$B18)/COUNTIFS(jaar_zip[KNMI_Stations.Naam_weerstation],overzicht_per_locatie!$D$3,jaar_zip[maand],overzicht_per_locatie!$B18))</f>
        <v/>
      </c>
      <c r="I18" s="40">
        <f>SUMIFS(jaar_zip[neerslag],jaar_zip[KNMI_Stations.Naam_weerstation],overzicht_per_locatie!$D$3,jaar_zip[maand],overzicht_per_locatie!$B18)</f>
        <v>0</v>
      </c>
      <c r="J18" s="40" t="str">
        <f>IF(COUNTIFS(jaar_zip[KNMI_Stations.Naam_weerstation],overzicht_per_locatie!$D$3,jaar_zip[maand],overzicht_per_locatie!$B18)=0,"",SUMIFS(jaar_zip[globale_straling],jaar_zip[KNMI_Stations.Naam_weerstation],overzicht_per_locatie!$D$3,jaar_zip[maand],overzicht_per_locatie!$B18)/COUNTIFS(jaar_zip[KNMI_Stations.Naam_weerstation],overzicht_per_locatie!$D$3,jaar_zip[maand],overzicht_per_locatie!$B18))</f>
        <v/>
      </c>
      <c r="K18" s="41" t="str">
        <f>IF(COUNTIFS(jaar_zip[KNMI_Stations.Naam_weerstation],overzicht_per_locatie!$D$3,jaar_zip[maand],overzicht_per_locatie!$B18)=0,"",SUMIFS(jaar_zip[luchtdruk],jaar_zip[KNMI_Stations.Naam_weerstation],overzicht_per_locatie!$D$3,jaar_zip[maand],overzicht_per_locatie!$B18)/COUNTIFS(jaar_zip[KNMI_Stations.Naam_weerstation],overzicht_per_locatie!$D$3,jaar_zip[maand],overzicht_per_locatie!$B18))</f>
        <v/>
      </c>
      <c r="M18" s="23" t="s">
        <v>40</v>
      </c>
    </row>
    <row r="19" spans="2:13" ht="13.8" thickBot="1" x14ac:dyDescent="0.3">
      <c r="B19" s="25" t="s">
        <v>74</v>
      </c>
      <c r="C19" s="42">
        <f>SUM(C7:C18)</f>
        <v>1219.6999999999998</v>
      </c>
      <c r="D19" s="43">
        <f>SUM(D7:D18)</f>
        <v>1248.49</v>
      </c>
      <c r="E19" s="43">
        <f>SUM(E7:E18)</f>
        <v>1</v>
      </c>
      <c r="F19" s="43">
        <f>AVERAGE(F7:F18)</f>
        <v>10.157605487578792</v>
      </c>
      <c r="G19" s="43">
        <f t="shared" ref="G19:H19" si="0">AVERAGE(G7:G18)</f>
        <v>81.364382647385995</v>
      </c>
      <c r="H19" s="43">
        <f t="shared" si="0"/>
        <v>3.6462892102335922</v>
      </c>
      <c r="I19" s="43">
        <f>SUM(I7:I18)</f>
        <v>392.7</v>
      </c>
      <c r="J19" s="43">
        <f t="shared" ref="J19" si="1">AVERAGE(J7:J18)</f>
        <v>1043.0061475713755</v>
      </c>
      <c r="K19" s="44">
        <f t="shared" ref="K19" si="2">AVERAGE(K7:K18)</f>
        <v>1010.6261112347053</v>
      </c>
      <c r="M19" s="23" t="s">
        <v>35</v>
      </c>
    </row>
    <row r="20" spans="2:13" ht="13.8" thickBot="1" x14ac:dyDescent="0.3">
      <c r="M20" s="23" t="s">
        <v>27</v>
      </c>
    </row>
    <row r="21" spans="2:13" x14ac:dyDescent="0.25">
      <c r="B21" s="87" t="s">
        <v>75</v>
      </c>
      <c r="C21" s="88" t="s">
        <v>65</v>
      </c>
      <c r="D21" s="89" t="s">
        <v>66</v>
      </c>
      <c r="E21" s="90" t="s">
        <v>67</v>
      </c>
      <c r="F21" s="89" t="s">
        <v>68</v>
      </c>
      <c r="G21" s="91" t="s">
        <v>69</v>
      </c>
      <c r="H21" s="91" t="s">
        <v>83</v>
      </c>
      <c r="I21" s="91" t="s">
        <v>84</v>
      </c>
      <c r="J21" s="91" t="s">
        <v>87</v>
      </c>
      <c r="K21" s="91" t="s">
        <v>85</v>
      </c>
      <c r="M21" s="23" t="s">
        <v>17</v>
      </c>
    </row>
    <row r="22" spans="2:13" ht="13.8" thickBot="1" x14ac:dyDescent="0.3">
      <c r="B22" s="92"/>
      <c r="C22" s="93" t="s">
        <v>71</v>
      </c>
      <c r="D22" s="94" t="s">
        <v>71</v>
      </c>
      <c r="E22" s="94" t="s">
        <v>71</v>
      </c>
      <c r="F22" s="94" t="s">
        <v>72</v>
      </c>
      <c r="G22" s="95" t="s">
        <v>73</v>
      </c>
      <c r="H22" s="95" t="s">
        <v>80</v>
      </c>
      <c r="I22" s="95" t="s">
        <v>81</v>
      </c>
      <c r="J22" s="95" t="s">
        <v>82</v>
      </c>
      <c r="K22" s="95" t="s">
        <v>86</v>
      </c>
      <c r="M22" s="23" t="s">
        <v>29</v>
      </c>
    </row>
    <row r="23" spans="2:13" x14ac:dyDescent="0.25">
      <c r="B23" s="31" t="s">
        <v>88</v>
      </c>
      <c r="C23" s="33">
        <f>SUMIFS(jaar_zip[graaddagen],jaar_zip[KNMI_Stations.Naam_weerstation],overzicht_per_locatie!$D$3,jaar_zip[weeknr],overzicht_per_locatie!$B23)</f>
        <v>81.100000000000009</v>
      </c>
      <c r="D23" s="34">
        <f>SUMIFS(jaar_zip[gew. Graaddagen],jaar_zip[KNMI_Stations.Naam_weerstation],overzicht_per_locatie!$D$3,jaar_zip[weeknr],overzicht_per_locatie!$B23)</f>
        <v>89.21</v>
      </c>
      <c r="E23" s="34">
        <f>SUMIFS(jaar_zip[koeldagen],jaar_zip[KNMI_Stations.Naam_weerstation],overzicht_per_locatie!$D$3,jaar_zip[weeknr],overzicht_per_locatie!$B23)</f>
        <v>0</v>
      </c>
      <c r="F23" s="34">
        <f>IF(COUNTIFS(jaar_zip[KNMI_Stations.Naam_weerstation],overzicht_per_locatie!$D$3,jaar_zip[weeknr],overzicht_per_locatie!$B23)=0,"",SUMIFS(jaar_zip[etmaaltemperatuur],jaar_zip[KNMI_Stations.Naam_weerstation],overzicht_per_locatie!$D$3,jaar_zip[weeknr],overzicht_per_locatie!$B23)/COUNTIFS(jaar_zip[KNMI_Stations.Naam_weerstation],overzicht_per_locatie!$D$3,jaar_zip[weeknr],overzicht_per_locatie!$B23))</f>
        <v>6.4142857142857137</v>
      </c>
      <c r="G23" s="34">
        <f>IF(COUNTIFS(jaar_zip[KNMI_Stations.Naam_weerstation],overzicht_per_locatie!$D$3,jaar_zip[weeknr],overzicht_per_locatie!$B23)=0,"",SUMIFS(jaar_zip[rel._vochtigheid],jaar_zip[KNMI_Stations.Naam_weerstation],overzicht_per_locatie!$D$3,jaar_zip[weeknr],overzicht_per_locatie!$B23)/COUNTIFS(jaar_zip[KNMI_Stations.Naam_weerstation],overzicht_per_locatie!$D$3,jaar_zip[weeknr],overzicht_per_locatie!$B23))</f>
        <v>88.428571428571431</v>
      </c>
      <c r="H23" s="34">
        <f>IF(COUNTIFS(jaar_zip[KNMI_Stations.Naam_weerstation],overzicht_per_locatie!$D$3,jaar_zip[weeknr],overzicht_per_locatie!$B23)=0,"",SUMIFS(jaar_zip[windsnelheid],jaar_zip[KNMI_Stations.Naam_weerstation],overzicht_per_locatie!$D$3,jaar_zip[weeknr],overzicht_per_locatie!$B23)/COUNTIFS(jaar_zip[KNMI_Stations.Naam_weerstation],overzicht_per_locatie!$D$3,jaar_zip[weeknr],overzicht_per_locatie!$B23))</f>
        <v>4.6428571428571432</v>
      </c>
      <c r="I23" s="34">
        <f>SUMIFS(jaar_zip[neerslag],jaar_zip[KNMI_Stations.Naam_weerstation],overzicht_per_locatie!$D$3,jaar_zip[weeknr],overzicht_per_locatie!$B23)</f>
        <v>62.599999999999994</v>
      </c>
      <c r="J23" s="34">
        <f>IF(COUNTIFS(jaar_zip[KNMI_Stations.Naam_weerstation],overzicht_per_locatie!$D$3,jaar_zip[weeknr],overzicht_per_locatie!$B23)=0,"",SUMIFS(jaar_zip[globale_straling],jaar_zip[KNMI_Stations.Naam_weerstation],overzicht_per_locatie!$D$3,jaar_zip[weeknr],overzicht_per_locatie!$B23)/COUNTIFS(jaar_zip[KNMI_Stations.Naam_weerstation],overzicht_per_locatie!$D$3,jaar_zip[weeknr],overzicht_per_locatie!$B23))</f>
        <v>124.28571428571429</v>
      </c>
      <c r="K23" s="35">
        <f>IF(COUNTIFS(jaar_zip[KNMI_Stations.Naam_weerstation],overzicht_per_locatie!$D$3,jaar_zip[weeknr],overzicht_per_locatie!$B23)=0,"",SUMIFS(jaar_zip[luchtdruk],jaar_zip[KNMI_Stations.Naam_weerstation],overzicht_per_locatie!$D$3,jaar_zip[weeknr],overzicht_per_locatie!$B23)/COUNTIFS(jaar_zip[KNMI_Stations.Naam_weerstation],overzicht_per_locatie!$D$3,jaar_zip[weeknr],overzicht_per_locatie!$B23))</f>
        <v>1001.9428571428572</v>
      </c>
      <c r="M23" s="23" t="s">
        <v>25</v>
      </c>
    </row>
    <row r="24" spans="2:13" x14ac:dyDescent="0.25">
      <c r="B24" s="32" t="s">
        <v>89</v>
      </c>
      <c r="C24" s="36">
        <f>SUMIFS(jaar_zip[graaddagen],jaar_zip[KNMI_Stations.Naam_weerstation],overzicht_per_locatie!$D$3,jaar_zip[weeknr],overzicht_per_locatie!$B24)</f>
        <v>126.5</v>
      </c>
      <c r="D24" s="37">
        <f>SUMIFS(jaar_zip[gew. Graaddagen],jaar_zip[KNMI_Stations.Naam_weerstation],overzicht_per_locatie!$D$3,jaar_zip[weeknr],overzicht_per_locatie!$B24)</f>
        <v>139.15</v>
      </c>
      <c r="E24" s="37">
        <f>SUMIFS(jaar_zip[koeldagen],jaar_zip[KNMI_Stations.Naam_weerstation],overzicht_per_locatie!$D$3,jaar_zip[weeknr],overzicht_per_locatie!$B24)</f>
        <v>0</v>
      </c>
      <c r="F24" s="37">
        <f>IF(COUNTIFS(jaar_zip[KNMI_Stations.Naam_weerstation],overzicht_per_locatie!$D$3,jaar_zip[weeknr],overzicht_per_locatie!$B24)=0,"",SUMIFS(jaar_zip[etmaaltemperatuur],jaar_zip[KNMI_Stations.Naam_weerstation],overzicht_per_locatie!$D$3,jaar_zip[weeknr],overzicht_per_locatie!$B24)/COUNTIFS(jaar_zip[KNMI_Stations.Naam_weerstation],overzicht_per_locatie!$D$3,jaar_zip[weeknr],overzicht_per_locatie!$B24))</f>
        <v>-7.1428571428571425E-2</v>
      </c>
      <c r="G24" s="37">
        <f>IF(COUNTIFS(jaar_zip[KNMI_Stations.Naam_weerstation],overzicht_per_locatie!$D$3,jaar_zip[weeknr],overzicht_per_locatie!$B24)=0,"",SUMIFS(jaar_zip[rel._vochtigheid],jaar_zip[KNMI_Stations.Naam_weerstation],overzicht_per_locatie!$D$3,jaar_zip[weeknr],overzicht_per_locatie!$B24)/COUNTIFS(jaar_zip[KNMI_Stations.Naam_weerstation],overzicht_per_locatie!$D$3,jaar_zip[weeknr],overzicht_per_locatie!$B24))</f>
        <v>79.285714285714292</v>
      </c>
      <c r="H24" s="37">
        <f>IF(COUNTIFS(jaar_zip[KNMI_Stations.Naam_weerstation],overzicht_per_locatie!$D$3,jaar_zip[weeknr],overzicht_per_locatie!$B24)=0,"",SUMIFS(jaar_zip[windsnelheid],jaar_zip[KNMI_Stations.Naam_weerstation],overzicht_per_locatie!$D$3,jaar_zip[weeknr],overzicht_per_locatie!$B24)/COUNTIFS(jaar_zip[KNMI_Stations.Naam_weerstation],overzicht_per_locatie!$D$3,jaar_zip[weeknr],overzicht_per_locatie!$B24))</f>
        <v>3.3999999999999995</v>
      </c>
      <c r="I24" s="37">
        <f>SUMIFS(jaar_zip[neerslag],jaar_zip[KNMI_Stations.Naam_weerstation],overzicht_per_locatie!$D$3,jaar_zip[weeknr],overzicht_per_locatie!$B24)</f>
        <v>3.3</v>
      </c>
      <c r="J24" s="37">
        <f>IF(COUNTIFS(jaar_zip[KNMI_Stations.Naam_weerstation],overzicht_per_locatie!$D$3,jaar_zip[weeknr],overzicht_per_locatie!$B24)=0,"",SUMIFS(jaar_zip[globale_straling],jaar_zip[KNMI_Stations.Naam_weerstation],overzicht_per_locatie!$D$3,jaar_zip[weeknr],overzicht_per_locatie!$B24)/COUNTIFS(jaar_zip[KNMI_Stations.Naam_weerstation],overzicht_per_locatie!$D$3,jaar_zip[weeknr],overzicht_per_locatie!$B24))</f>
        <v>252.14285714285714</v>
      </c>
      <c r="K24" s="38">
        <f>IF(COUNTIFS(jaar_zip[KNMI_Stations.Naam_weerstation],overzicht_per_locatie!$D$3,jaar_zip[weeknr],overzicht_per_locatie!$B24)=0,"",SUMIFS(jaar_zip[luchtdruk],jaar_zip[KNMI_Stations.Naam_weerstation],overzicht_per_locatie!$D$3,jaar_zip[weeknr],overzicht_per_locatie!$B24)/COUNTIFS(jaar_zip[KNMI_Stations.Naam_weerstation],overzicht_per_locatie!$D$3,jaar_zip[weeknr],overzicht_per_locatie!$B24))</f>
        <v>1027.8</v>
      </c>
      <c r="M24" s="23" t="s">
        <v>22</v>
      </c>
    </row>
    <row r="25" spans="2:13" x14ac:dyDescent="0.25">
      <c r="B25" s="31" t="s">
        <v>90</v>
      </c>
      <c r="C25" s="36">
        <f>SUMIFS(jaar_zip[graaddagen],jaar_zip[KNMI_Stations.Naam_weerstation],overzicht_per_locatie!$D$3,jaar_zip[weeknr],overzicht_per_locatie!$B25)</f>
        <v>121.99999999999999</v>
      </c>
      <c r="D25" s="37">
        <f>SUMIFS(jaar_zip[gew. Graaddagen],jaar_zip[KNMI_Stations.Naam_weerstation],overzicht_per_locatie!$D$3,jaar_zip[weeknr],overzicht_per_locatie!$B25)</f>
        <v>134.20000000000002</v>
      </c>
      <c r="E25" s="37">
        <f>SUMIFS(jaar_zip[koeldagen],jaar_zip[KNMI_Stations.Naam_weerstation],overzicht_per_locatie!$D$3,jaar_zip[weeknr],overzicht_per_locatie!$B25)</f>
        <v>0</v>
      </c>
      <c r="F25" s="37">
        <f>IF(COUNTIFS(jaar_zip[KNMI_Stations.Naam_weerstation],overzicht_per_locatie!$D$3,jaar_zip[weeknr],overzicht_per_locatie!$B25)=0,"",SUMIFS(jaar_zip[etmaaltemperatuur],jaar_zip[KNMI_Stations.Naam_weerstation],overzicht_per_locatie!$D$3,jaar_zip[weeknr],overzicht_per_locatie!$B25)/COUNTIFS(jaar_zip[KNMI_Stations.Naam_weerstation],overzicht_per_locatie!$D$3,jaar_zip[weeknr],overzicht_per_locatie!$B25))</f>
        <v>0.57142857142857151</v>
      </c>
      <c r="G25" s="37">
        <f>IF(COUNTIFS(jaar_zip[KNMI_Stations.Naam_weerstation],overzicht_per_locatie!$D$3,jaar_zip[weeknr],overzicht_per_locatie!$B25)=0,"",SUMIFS(jaar_zip[rel._vochtigheid],jaar_zip[KNMI_Stations.Naam_weerstation],overzicht_per_locatie!$D$3,jaar_zip[weeknr],overzicht_per_locatie!$B25)/COUNTIFS(jaar_zip[KNMI_Stations.Naam_weerstation],overzicht_per_locatie!$D$3,jaar_zip[weeknr],overzicht_per_locatie!$B25))</f>
        <v>83.714285714285708</v>
      </c>
      <c r="H25" s="37">
        <f>IF(COUNTIFS(jaar_zip[KNMI_Stations.Naam_weerstation],overzicht_per_locatie!$D$3,jaar_zip[weeknr],overzicht_per_locatie!$B25)=0,"",SUMIFS(jaar_zip[windsnelheid],jaar_zip[KNMI_Stations.Naam_weerstation],overzicht_per_locatie!$D$3,jaar_zip[weeknr],overzicht_per_locatie!$B25)/COUNTIFS(jaar_zip[KNMI_Stations.Naam_weerstation],overzicht_per_locatie!$D$3,jaar_zip[weeknr],overzicht_per_locatie!$B25))</f>
        <v>3.6571428571428575</v>
      </c>
      <c r="I25" s="37">
        <f>SUMIFS(jaar_zip[neerslag],jaar_zip[KNMI_Stations.Naam_weerstation],overzicht_per_locatie!$D$3,jaar_zip[weeknr],overzicht_per_locatie!$B25)</f>
        <v>6.5</v>
      </c>
      <c r="J25" s="37">
        <f>IF(COUNTIFS(jaar_zip[KNMI_Stations.Naam_weerstation],overzicht_per_locatie!$D$3,jaar_zip[weeknr],overzicht_per_locatie!$B25)=0,"",SUMIFS(jaar_zip[globale_straling],jaar_zip[KNMI_Stations.Naam_weerstation],overzicht_per_locatie!$D$3,jaar_zip[weeknr],overzicht_per_locatie!$B25)/COUNTIFS(jaar_zip[KNMI_Stations.Naam_weerstation],overzicht_per_locatie!$D$3,jaar_zip[weeknr],overzicht_per_locatie!$B25))</f>
        <v>346.57142857142856</v>
      </c>
      <c r="K25" s="38">
        <f>IF(COUNTIFS(jaar_zip[KNMI_Stations.Naam_weerstation],overzicht_per_locatie!$D$3,jaar_zip[weeknr],overzicht_per_locatie!$B25)=0,"",SUMIFS(jaar_zip[luchtdruk],jaar_zip[KNMI_Stations.Naam_weerstation],overzicht_per_locatie!$D$3,jaar_zip[weeknr],overzicht_per_locatie!$B25)/COUNTIFS(jaar_zip[KNMI_Stations.Naam_weerstation],overzicht_per_locatie!$D$3,jaar_zip[weeknr],overzicht_per_locatie!$B25))</f>
        <v>1009.8142857142857</v>
      </c>
      <c r="M25" s="23" t="s">
        <v>21</v>
      </c>
    </row>
    <row r="26" spans="2:13" x14ac:dyDescent="0.25">
      <c r="B26" s="32" t="s">
        <v>91</v>
      </c>
      <c r="C26" s="36">
        <f>SUMIFS(jaar_zip[graaddagen],jaar_zip[KNMI_Stations.Naam_weerstation],overzicht_per_locatie!$D$3,jaar_zip[weeknr],overzicht_per_locatie!$B26)</f>
        <v>74.8</v>
      </c>
      <c r="D26" s="37">
        <f>SUMIFS(jaar_zip[gew. Graaddagen],jaar_zip[KNMI_Stations.Naam_weerstation],overzicht_per_locatie!$D$3,jaar_zip[weeknr],overzicht_per_locatie!$B26)</f>
        <v>82.280000000000015</v>
      </c>
      <c r="E26" s="37">
        <f>SUMIFS(jaar_zip[koeldagen],jaar_zip[KNMI_Stations.Naam_weerstation],overzicht_per_locatie!$D$3,jaar_zip[weeknr],overzicht_per_locatie!$B26)</f>
        <v>0</v>
      </c>
      <c r="F26" s="37">
        <f>IF(COUNTIFS(jaar_zip[KNMI_Stations.Naam_weerstation],overzicht_per_locatie!$D$3,jaar_zip[weeknr],overzicht_per_locatie!$B26)=0,"",SUMIFS(jaar_zip[etmaaltemperatuur],jaar_zip[KNMI_Stations.Naam_weerstation],overzicht_per_locatie!$D$3,jaar_zip[weeknr],overzicht_per_locatie!$B26)/COUNTIFS(jaar_zip[KNMI_Stations.Naam_weerstation],overzicht_per_locatie!$D$3,jaar_zip[weeknr],overzicht_per_locatie!$B26))</f>
        <v>7.3142857142857141</v>
      </c>
      <c r="G26" s="37">
        <f>IF(COUNTIFS(jaar_zip[KNMI_Stations.Naam_weerstation],overzicht_per_locatie!$D$3,jaar_zip[weeknr],overzicht_per_locatie!$B26)=0,"",SUMIFS(jaar_zip[rel._vochtigheid],jaar_zip[KNMI_Stations.Naam_weerstation],overzicht_per_locatie!$D$3,jaar_zip[weeknr],overzicht_per_locatie!$B26)/COUNTIFS(jaar_zip[KNMI_Stations.Naam_weerstation],overzicht_per_locatie!$D$3,jaar_zip[weeknr],overzicht_per_locatie!$B26))</f>
        <v>81.857142857142861</v>
      </c>
      <c r="H26" s="37">
        <f>IF(COUNTIFS(jaar_zip[KNMI_Stations.Naam_weerstation],overzicht_per_locatie!$D$3,jaar_zip[weeknr],overzicht_per_locatie!$B26)=0,"",SUMIFS(jaar_zip[windsnelheid],jaar_zip[KNMI_Stations.Naam_weerstation],overzicht_per_locatie!$D$3,jaar_zip[weeknr],overzicht_per_locatie!$B26)/COUNTIFS(jaar_zip[KNMI_Stations.Naam_weerstation],overzicht_per_locatie!$D$3,jaar_zip[weeknr],overzicht_per_locatie!$B26))</f>
        <v>5.0571428571428578</v>
      </c>
      <c r="I26" s="37">
        <f>SUMIFS(jaar_zip[neerslag],jaar_zip[KNMI_Stations.Naam_weerstation],overzicht_per_locatie!$D$3,jaar_zip[weeknr],overzicht_per_locatie!$B26)</f>
        <v>18</v>
      </c>
      <c r="J26" s="37">
        <f>IF(COUNTIFS(jaar_zip[KNMI_Stations.Naam_weerstation],overzicht_per_locatie!$D$3,jaar_zip[weeknr],overzicht_per_locatie!$B26)=0,"",SUMIFS(jaar_zip[globale_straling],jaar_zip[KNMI_Stations.Naam_weerstation],overzicht_per_locatie!$D$3,jaar_zip[weeknr],overzicht_per_locatie!$B26)/COUNTIFS(jaar_zip[KNMI_Stations.Naam_weerstation],overzicht_per_locatie!$D$3,jaar_zip[weeknr],overzicht_per_locatie!$B26))</f>
        <v>401.28571428571428</v>
      </c>
      <c r="K26" s="38">
        <f>IF(COUNTIFS(jaar_zip[KNMI_Stations.Naam_weerstation],overzicht_per_locatie!$D$3,jaar_zip[weeknr],overzicht_per_locatie!$B26)=0,"",SUMIFS(jaar_zip[luchtdruk],jaar_zip[KNMI_Stations.Naam_weerstation],overzicht_per_locatie!$D$3,jaar_zip[weeknr],overzicht_per_locatie!$B26)/COUNTIFS(jaar_zip[KNMI_Stations.Naam_weerstation],overzicht_per_locatie!$D$3,jaar_zip[weeknr],overzicht_per_locatie!$B26))</f>
        <v>1022.9428571428572</v>
      </c>
      <c r="M26" s="23" t="s">
        <v>44</v>
      </c>
    </row>
    <row r="27" spans="2:13" x14ac:dyDescent="0.25">
      <c r="B27" s="31" t="s">
        <v>92</v>
      </c>
      <c r="C27" s="36">
        <f>SUMIFS(jaar_zip[graaddagen],jaar_zip[KNMI_Stations.Naam_weerstation],overzicht_per_locatie!$D$3,jaar_zip[weeknr],overzicht_per_locatie!$B27)</f>
        <v>70.2</v>
      </c>
      <c r="D27" s="37">
        <f>SUMIFS(jaar_zip[gew. Graaddagen],jaar_zip[KNMI_Stations.Naam_weerstation],overzicht_per_locatie!$D$3,jaar_zip[weeknr],overzicht_per_locatie!$B27)</f>
        <v>77.22</v>
      </c>
      <c r="E27" s="37">
        <f>SUMIFS(jaar_zip[koeldagen],jaar_zip[KNMI_Stations.Naam_weerstation],overzicht_per_locatie!$D$3,jaar_zip[weeknr],overzicht_per_locatie!$B27)</f>
        <v>0</v>
      </c>
      <c r="F27" s="37">
        <f>IF(COUNTIFS(jaar_zip[KNMI_Stations.Naam_weerstation],overzicht_per_locatie!$D$3,jaar_zip[weeknr],overzicht_per_locatie!$B27)=0,"",SUMIFS(jaar_zip[etmaaltemperatuur],jaar_zip[KNMI_Stations.Naam_weerstation],overzicht_per_locatie!$D$3,jaar_zip[weeknr],overzicht_per_locatie!$B27)/COUNTIFS(jaar_zip[KNMI_Stations.Naam_weerstation],overzicht_per_locatie!$D$3,jaar_zip[weeknr],overzicht_per_locatie!$B27))</f>
        <v>7.9714285714285724</v>
      </c>
      <c r="G27" s="37">
        <f>IF(COUNTIFS(jaar_zip[KNMI_Stations.Naam_weerstation],overzicht_per_locatie!$D$3,jaar_zip[weeknr],overzicht_per_locatie!$B27)=0,"",SUMIFS(jaar_zip[rel._vochtigheid],jaar_zip[KNMI_Stations.Naam_weerstation],overzicht_per_locatie!$D$3,jaar_zip[weeknr],overzicht_per_locatie!$B27)/COUNTIFS(jaar_zip[KNMI_Stations.Naam_weerstation],overzicht_per_locatie!$D$3,jaar_zip[weeknr],overzicht_per_locatie!$B27))</f>
        <v>87.142857142857139</v>
      </c>
      <c r="H27" s="37">
        <f>IF(COUNTIFS(jaar_zip[KNMI_Stations.Naam_weerstation],overzicht_per_locatie!$D$3,jaar_zip[weeknr],overzicht_per_locatie!$B27)=0,"",SUMIFS(jaar_zip[windsnelheid],jaar_zip[KNMI_Stations.Naam_weerstation],overzicht_per_locatie!$D$3,jaar_zip[weeknr],overzicht_per_locatie!$B27)/COUNTIFS(jaar_zip[KNMI_Stations.Naam_weerstation],overzicht_per_locatie!$D$3,jaar_zip[weeknr],overzicht_per_locatie!$B27))</f>
        <v>4.0999999999999996</v>
      </c>
      <c r="I27" s="37">
        <f>SUMIFS(jaar_zip[neerslag],jaar_zip[KNMI_Stations.Naam_weerstation],overzicht_per_locatie!$D$3,jaar_zip[weeknr],overzicht_per_locatie!$B27)</f>
        <v>7.4999999999999991</v>
      </c>
      <c r="J27" s="37">
        <f>IF(COUNTIFS(jaar_zip[KNMI_Stations.Naam_weerstation],overzicht_per_locatie!$D$3,jaar_zip[weeknr],overzicht_per_locatie!$B27)=0,"",SUMIFS(jaar_zip[globale_straling],jaar_zip[KNMI_Stations.Naam_weerstation],overzicht_per_locatie!$D$3,jaar_zip[weeknr],overzicht_per_locatie!$B27)/COUNTIFS(jaar_zip[KNMI_Stations.Naam_weerstation],overzicht_per_locatie!$D$3,jaar_zip[weeknr],overzicht_per_locatie!$B27))</f>
        <v>260.71428571428572</v>
      </c>
      <c r="K27" s="38">
        <f>IF(COUNTIFS(jaar_zip[KNMI_Stations.Naam_weerstation],overzicht_per_locatie!$D$3,jaar_zip[weeknr],overzicht_per_locatie!$B27)=0,"",SUMIFS(jaar_zip[luchtdruk],jaar_zip[KNMI_Stations.Naam_weerstation],overzicht_per_locatie!$D$3,jaar_zip[weeknr],overzicht_per_locatie!$B27)/COUNTIFS(jaar_zip[KNMI_Stations.Naam_weerstation],overzicht_per_locatie!$D$3,jaar_zip[weeknr],overzicht_per_locatie!$B27))</f>
        <v>1026.4571428571428</v>
      </c>
      <c r="M27" s="23" t="s">
        <v>23</v>
      </c>
    </row>
    <row r="28" spans="2:13" x14ac:dyDescent="0.25">
      <c r="B28" s="32" t="s">
        <v>93</v>
      </c>
      <c r="C28" s="36">
        <f>SUMIFS(jaar_zip[graaddagen],jaar_zip[KNMI_Stations.Naam_weerstation],overzicht_per_locatie!$D$3,jaar_zip[weeknr],overzicht_per_locatie!$B28)</f>
        <v>69.100000000000009</v>
      </c>
      <c r="D28" s="37">
        <f>SUMIFS(jaar_zip[gew. Graaddagen],jaar_zip[KNMI_Stations.Naam_weerstation],overzicht_per_locatie!$D$3,jaar_zip[weeknr],overzicht_per_locatie!$B28)</f>
        <v>76.010000000000005</v>
      </c>
      <c r="E28" s="37">
        <f>SUMIFS(jaar_zip[koeldagen],jaar_zip[KNMI_Stations.Naam_weerstation],overzicht_per_locatie!$D$3,jaar_zip[weeknr],overzicht_per_locatie!$B28)</f>
        <v>0</v>
      </c>
      <c r="F28" s="37">
        <f>IF(COUNTIFS(jaar_zip[KNMI_Stations.Naam_weerstation],overzicht_per_locatie!$D$3,jaar_zip[weeknr],overzicht_per_locatie!$B28)=0,"",SUMIFS(jaar_zip[etmaaltemperatuur],jaar_zip[KNMI_Stations.Naam_weerstation],overzicht_per_locatie!$D$3,jaar_zip[weeknr],overzicht_per_locatie!$B28)/COUNTIFS(jaar_zip[KNMI_Stations.Naam_weerstation],overzicht_per_locatie!$D$3,jaar_zip[weeknr],overzicht_per_locatie!$B28))</f>
        <v>8.1285714285714299</v>
      </c>
      <c r="G28" s="37">
        <f>IF(COUNTIFS(jaar_zip[KNMI_Stations.Naam_weerstation],overzicht_per_locatie!$D$3,jaar_zip[weeknr],overzicht_per_locatie!$B28)=0,"",SUMIFS(jaar_zip[rel._vochtigheid],jaar_zip[KNMI_Stations.Naam_weerstation],overzicht_per_locatie!$D$3,jaar_zip[weeknr],overzicht_per_locatie!$B28)/COUNTIFS(jaar_zip[KNMI_Stations.Naam_weerstation],overzicht_per_locatie!$D$3,jaar_zip[weeknr],overzicht_per_locatie!$B28))</f>
        <v>89.285714285714292</v>
      </c>
      <c r="H28" s="37">
        <f>IF(COUNTIFS(jaar_zip[KNMI_Stations.Naam_weerstation],overzicht_per_locatie!$D$3,jaar_zip[weeknr],overzicht_per_locatie!$B28)=0,"",SUMIFS(jaar_zip[windsnelheid],jaar_zip[KNMI_Stations.Naam_weerstation],overzicht_per_locatie!$D$3,jaar_zip[weeknr],overzicht_per_locatie!$B28)/COUNTIFS(jaar_zip[KNMI_Stations.Naam_weerstation],overzicht_per_locatie!$D$3,jaar_zip[weeknr],overzicht_per_locatie!$B28))</f>
        <v>4.0285714285714276</v>
      </c>
      <c r="I28" s="37">
        <f>SUMIFS(jaar_zip[neerslag],jaar_zip[KNMI_Stations.Naam_weerstation],overzicht_per_locatie!$D$3,jaar_zip[weeknr],overzicht_per_locatie!$B28)</f>
        <v>39.299999999999997</v>
      </c>
      <c r="J28" s="37">
        <f>IF(COUNTIFS(jaar_zip[KNMI_Stations.Naam_weerstation],overzicht_per_locatie!$D$3,jaar_zip[weeknr],overzicht_per_locatie!$B28)=0,"",SUMIFS(jaar_zip[globale_straling],jaar_zip[KNMI_Stations.Naam_weerstation],overzicht_per_locatie!$D$3,jaar_zip[weeknr],overzicht_per_locatie!$B28)/COUNTIFS(jaar_zip[KNMI_Stations.Naam_weerstation],overzicht_per_locatie!$D$3,jaar_zip[weeknr],overzicht_per_locatie!$B28))</f>
        <v>277.28571428571428</v>
      </c>
      <c r="K28" s="38">
        <f>IF(COUNTIFS(jaar_zip[KNMI_Stations.Naam_weerstation],overzicht_per_locatie!$D$3,jaar_zip[weeknr],overzicht_per_locatie!$B28)=0,"",SUMIFS(jaar_zip[luchtdruk],jaar_zip[KNMI_Stations.Naam_weerstation],overzicht_per_locatie!$D$3,jaar_zip[weeknr],overzicht_per_locatie!$B28)/COUNTIFS(jaar_zip[KNMI_Stations.Naam_weerstation],overzicht_per_locatie!$D$3,jaar_zip[weeknr],overzicht_per_locatie!$B28))</f>
        <v>998.17142857142869</v>
      </c>
      <c r="M28" s="23" t="s">
        <v>30</v>
      </c>
    </row>
    <row r="29" spans="2:13" x14ac:dyDescent="0.25">
      <c r="B29" s="31" t="s">
        <v>94</v>
      </c>
      <c r="C29" s="36">
        <f>SUMIFS(jaar_zip[graaddagen],jaar_zip[KNMI_Stations.Naam_weerstation],overzicht_per_locatie!$D$3,jaar_zip[weeknr],overzicht_per_locatie!$B29)</f>
        <v>57.6</v>
      </c>
      <c r="D29" s="37">
        <f>SUMIFS(jaar_zip[gew. Graaddagen],jaar_zip[KNMI_Stations.Naam_weerstation],overzicht_per_locatie!$D$3,jaar_zip[weeknr],overzicht_per_locatie!$B29)</f>
        <v>63.360000000000007</v>
      </c>
      <c r="E29" s="37">
        <f>SUMIFS(jaar_zip[koeldagen],jaar_zip[KNMI_Stations.Naam_weerstation],overzicht_per_locatie!$D$3,jaar_zip[weeknr],overzicht_per_locatie!$B29)</f>
        <v>0</v>
      </c>
      <c r="F29" s="37">
        <f>IF(COUNTIFS(jaar_zip[KNMI_Stations.Naam_weerstation],overzicht_per_locatie!$D$3,jaar_zip[weeknr],overzicht_per_locatie!$B29)=0,"",SUMIFS(jaar_zip[etmaaltemperatuur],jaar_zip[KNMI_Stations.Naam_weerstation],overzicht_per_locatie!$D$3,jaar_zip[weeknr],overzicht_per_locatie!$B29)/COUNTIFS(jaar_zip[KNMI_Stations.Naam_weerstation],overzicht_per_locatie!$D$3,jaar_zip[weeknr],overzicht_per_locatie!$B29))</f>
        <v>9.7714285714285722</v>
      </c>
      <c r="G29" s="37">
        <f>IF(COUNTIFS(jaar_zip[KNMI_Stations.Naam_weerstation],overzicht_per_locatie!$D$3,jaar_zip[weeknr],overzicht_per_locatie!$B29)=0,"",SUMIFS(jaar_zip[rel._vochtigheid],jaar_zip[KNMI_Stations.Naam_weerstation],overzicht_per_locatie!$D$3,jaar_zip[weeknr],overzicht_per_locatie!$B29)/COUNTIFS(jaar_zip[KNMI_Stations.Naam_weerstation],overzicht_per_locatie!$D$3,jaar_zip[weeknr],overzicht_per_locatie!$B29))</f>
        <v>89.285714285714292</v>
      </c>
      <c r="H29" s="37">
        <f>IF(COUNTIFS(jaar_zip[KNMI_Stations.Naam_weerstation],overzicht_per_locatie!$D$3,jaar_zip[weeknr],overzicht_per_locatie!$B29)=0,"",SUMIFS(jaar_zip[windsnelheid],jaar_zip[KNMI_Stations.Naam_weerstation],overzicht_per_locatie!$D$3,jaar_zip[weeknr],overzicht_per_locatie!$B29)/COUNTIFS(jaar_zip[KNMI_Stations.Naam_weerstation],overzicht_per_locatie!$D$3,jaar_zip[weeknr],overzicht_per_locatie!$B29))</f>
        <v>3.8428571428571425</v>
      </c>
      <c r="I29" s="37">
        <f>SUMIFS(jaar_zip[neerslag],jaar_zip[KNMI_Stations.Naam_weerstation],overzicht_per_locatie!$D$3,jaar_zip[weeknr],overzicht_per_locatie!$B29)</f>
        <v>38.299999999999997</v>
      </c>
      <c r="J29" s="37">
        <f>IF(COUNTIFS(jaar_zip[KNMI_Stations.Naam_weerstation],overzicht_per_locatie!$D$3,jaar_zip[weeknr],overzicht_per_locatie!$B29)=0,"",SUMIFS(jaar_zip[globale_straling],jaar_zip[KNMI_Stations.Naam_weerstation],overzicht_per_locatie!$D$3,jaar_zip[weeknr],overzicht_per_locatie!$B29)/COUNTIFS(jaar_zip[KNMI_Stations.Naam_weerstation],overzicht_per_locatie!$D$3,jaar_zip[weeknr],overzicht_per_locatie!$B29))</f>
        <v>303.42857142857144</v>
      </c>
      <c r="K29" s="38">
        <f>IF(COUNTIFS(jaar_zip[KNMI_Stations.Naam_weerstation],overzicht_per_locatie!$D$3,jaar_zip[weeknr],overzicht_per_locatie!$B29)=0,"",SUMIFS(jaar_zip[luchtdruk],jaar_zip[KNMI_Stations.Naam_weerstation],overzicht_per_locatie!$D$3,jaar_zip[weeknr],overzicht_per_locatie!$B29)/COUNTIFS(jaar_zip[KNMI_Stations.Naam_weerstation],overzicht_per_locatie!$D$3,jaar_zip[weeknr],overzicht_per_locatie!$B29))</f>
        <v>1016.3857142857142</v>
      </c>
      <c r="M29" s="23" t="s">
        <v>37</v>
      </c>
    </row>
    <row r="30" spans="2:13" x14ac:dyDescent="0.25">
      <c r="B30" s="32" t="s">
        <v>95</v>
      </c>
      <c r="C30" s="36">
        <f>SUMIFS(jaar_zip[graaddagen],jaar_zip[KNMI_Stations.Naam_weerstation],overzicht_per_locatie!$D$3,jaar_zip[weeknr],overzicht_per_locatie!$B30)</f>
        <v>72.099999999999994</v>
      </c>
      <c r="D30" s="37">
        <f>SUMIFS(jaar_zip[gew. Graaddagen],jaar_zip[KNMI_Stations.Naam_weerstation],overzicht_per_locatie!$D$3,jaar_zip[weeknr],overzicht_per_locatie!$B30)</f>
        <v>79.310000000000016</v>
      </c>
      <c r="E30" s="37">
        <f>SUMIFS(jaar_zip[koeldagen],jaar_zip[KNMI_Stations.Naam_weerstation],overzicht_per_locatie!$D$3,jaar_zip[weeknr],overzicht_per_locatie!$B30)</f>
        <v>0</v>
      </c>
      <c r="F30" s="37">
        <f>IF(COUNTIFS(jaar_zip[KNMI_Stations.Naam_weerstation],overzicht_per_locatie!$D$3,jaar_zip[weeknr],overzicht_per_locatie!$B30)=0,"",SUMIFS(jaar_zip[etmaaltemperatuur],jaar_zip[KNMI_Stations.Naam_weerstation],overzicht_per_locatie!$D$3,jaar_zip[weeknr],overzicht_per_locatie!$B30)/COUNTIFS(jaar_zip[KNMI_Stations.Naam_weerstation],overzicht_per_locatie!$D$3,jaar_zip[weeknr],overzicht_per_locatie!$B30))</f>
        <v>7.7</v>
      </c>
      <c r="G30" s="37">
        <f>IF(COUNTIFS(jaar_zip[KNMI_Stations.Naam_weerstation],overzicht_per_locatie!$D$3,jaar_zip[weeknr],overzicht_per_locatie!$B30)=0,"",SUMIFS(jaar_zip[rel._vochtigheid],jaar_zip[KNMI_Stations.Naam_weerstation],overzicht_per_locatie!$D$3,jaar_zip[weeknr],overzicht_per_locatie!$B30)/COUNTIFS(jaar_zip[KNMI_Stations.Naam_weerstation],overzicht_per_locatie!$D$3,jaar_zip[weeknr],overzicht_per_locatie!$B30))</f>
        <v>87.285714285714292</v>
      </c>
      <c r="H30" s="37">
        <f>IF(COUNTIFS(jaar_zip[KNMI_Stations.Naam_weerstation],overzicht_per_locatie!$D$3,jaar_zip[weeknr],overzicht_per_locatie!$B30)=0,"",SUMIFS(jaar_zip[windsnelheid],jaar_zip[KNMI_Stations.Naam_weerstation],overzicht_per_locatie!$D$3,jaar_zip[weeknr],overzicht_per_locatie!$B30)/COUNTIFS(jaar_zip[KNMI_Stations.Naam_weerstation],overzicht_per_locatie!$D$3,jaar_zip[weeknr],overzicht_per_locatie!$B30))</f>
        <v>4.4714285714285715</v>
      </c>
      <c r="I30" s="37">
        <f>SUMIFS(jaar_zip[neerslag],jaar_zip[KNMI_Stations.Naam_weerstation],overzicht_per_locatie!$D$3,jaar_zip[weeknr],overzicht_per_locatie!$B30)</f>
        <v>25.9</v>
      </c>
      <c r="J30" s="37">
        <f>IF(COUNTIFS(jaar_zip[KNMI_Stations.Naam_weerstation],overzicht_per_locatie!$D$3,jaar_zip[weeknr],overzicht_per_locatie!$B30)=0,"",SUMIFS(jaar_zip[globale_straling],jaar_zip[KNMI_Stations.Naam_weerstation],overzicht_per_locatie!$D$3,jaar_zip[weeknr],overzicht_per_locatie!$B30)/COUNTIFS(jaar_zip[KNMI_Stations.Naam_weerstation],overzicht_per_locatie!$D$3,jaar_zip[weeknr],overzicht_per_locatie!$B30))</f>
        <v>361</v>
      </c>
      <c r="K30" s="38">
        <f>IF(COUNTIFS(jaar_zip[KNMI_Stations.Naam_weerstation],overzicht_per_locatie!$D$3,jaar_zip[weeknr],overzicht_per_locatie!$B30)=0,"",SUMIFS(jaar_zip[luchtdruk],jaar_zip[KNMI_Stations.Naam_weerstation],overzicht_per_locatie!$D$3,jaar_zip[weeknr],overzicht_per_locatie!$B30)/COUNTIFS(jaar_zip[KNMI_Stations.Naam_weerstation],overzicht_per_locatie!$D$3,jaar_zip[weeknr],overzicht_per_locatie!$B30))</f>
        <v>1005.0285714285714</v>
      </c>
      <c r="M30" s="23" t="s">
        <v>14</v>
      </c>
    </row>
    <row r="31" spans="2:13" x14ac:dyDescent="0.25">
      <c r="B31" s="31" t="s">
        <v>96</v>
      </c>
      <c r="C31" s="36">
        <f>SUMIFS(jaar_zip[graaddagen],jaar_zip[KNMI_Stations.Naam_weerstation],overzicht_per_locatie!$D$3,jaar_zip[weeknr],overzicht_per_locatie!$B31)</f>
        <v>73.800000000000011</v>
      </c>
      <c r="D31" s="37">
        <f>SUMIFS(jaar_zip[gew. Graaddagen],jaar_zip[KNMI_Stations.Naam_weerstation],overzicht_per_locatie!$D$3,jaar_zip[weeknr],overzicht_per_locatie!$B31)</f>
        <v>78.670000000000016</v>
      </c>
      <c r="E31" s="37">
        <f>SUMIFS(jaar_zip[koeldagen],jaar_zip[KNMI_Stations.Naam_weerstation],overzicht_per_locatie!$D$3,jaar_zip[weeknr],overzicht_per_locatie!$B31)</f>
        <v>0</v>
      </c>
      <c r="F31" s="37">
        <f>IF(COUNTIFS(jaar_zip[KNMI_Stations.Naam_weerstation],overzicht_per_locatie!$D$3,jaar_zip[weeknr],overzicht_per_locatie!$B31)=0,"",SUMIFS(jaar_zip[etmaaltemperatuur],jaar_zip[KNMI_Stations.Naam_weerstation],overzicht_per_locatie!$D$3,jaar_zip[weeknr],overzicht_per_locatie!$B31)/COUNTIFS(jaar_zip[KNMI_Stations.Naam_weerstation],overzicht_per_locatie!$D$3,jaar_zip[weeknr],overzicht_per_locatie!$B31))</f>
        <v>7.4571428571428573</v>
      </c>
      <c r="G31" s="37">
        <f>IF(COUNTIFS(jaar_zip[KNMI_Stations.Naam_weerstation],overzicht_per_locatie!$D$3,jaar_zip[weeknr],overzicht_per_locatie!$B31)=0,"",SUMIFS(jaar_zip[rel._vochtigheid],jaar_zip[KNMI_Stations.Naam_weerstation],overzicht_per_locatie!$D$3,jaar_zip[weeknr],overzicht_per_locatie!$B31)/COUNTIFS(jaar_zip[KNMI_Stations.Naam_weerstation],overzicht_per_locatie!$D$3,jaar_zip[weeknr],overzicht_per_locatie!$B31))</f>
        <v>82.285714285714292</v>
      </c>
      <c r="H31" s="37">
        <f>IF(COUNTIFS(jaar_zip[KNMI_Stations.Naam_weerstation],overzicht_per_locatie!$D$3,jaar_zip[weeknr],overzicht_per_locatie!$B31)=0,"",SUMIFS(jaar_zip[windsnelheid],jaar_zip[KNMI_Stations.Naam_weerstation],overzicht_per_locatie!$D$3,jaar_zip[weeknr],overzicht_per_locatie!$B31)/COUNTIFS(jaar_zip[KNMI_Stations.Naam_weerstation],overzicht_per_locatie!$D$3,jaar_zip[weeknr],overzicht_per_locatie!$B31))</f>
        <v>4.2571428571428571</v>
      </c>
      <c r="I31" s="37">
        <f>SUMIFS(jaar_zip[neerslag],jaar_zip[KNMI_Stations.Naam_weerstation],overzicht_per_locatie!$D$3,jaar_zip[weeknr],overzicht_per_locatie!$B31)</f>
        <v>16.3</v>
      </c>
      <c r="J31" s="37">
        <f>IF(COUNTIFS(jaar_zip[KNMI_Stations.Naam_weerstation],overzicht_per_locatie!$D$3,jaar_zip[weeknr],overzicht_per_locatie!$B31)=0,"",SUMIFS(jaar_zip[globale_straling],jaar_zip[KNMI_Stations.Naam_weerstation],overzicht_per_locatie!$D$3,jaar_zip[weeknr],overzicht_per_locatie!$B31)/COUNTIFS(jaar_zip[KNMI_Stations.Naam_weerstation],overzicht_per_locatie!$D$3,jaar_zip[weeknr],overzicht_per_locatie!$B31))</f>
        <v>660.57142857142856</v>
      </c>
      <c r="K31" s="38">
        <f>IF(COUNTIFS(jaar_zip[KNMI_Stations.Naam_weerstation],overzicht_per_locatie!$D$3,jaar_zip[weeknr],overzicht_per_locatie!$B31)=0,"",SUMIFS(jaar_zip[luchtdruk],jaar_zip[KNMI_Stations.Naam_weerstation],overzicht_per_locatie!$D$3,jaar_zip[weeknr],overzicht_per_locatie!$B31)/COUNTIFS(jaar_zip[KNMI_Stations.Naam_weerstation],overzicht_per_locatie!$D$3,jaar_zip[weeknr],overzicht_per_locatie!$B31))</f>
        <v>1007.6571428571431</v>
      </c>
      <c r="M31" s="23" t="s">
        <v>20</v>
      </c>
    </row>
    <row r="32" spans="2:13" x14ac:dyDescent="0.25">
      <c r="B32" s="32" t="s">
        <v>97</v>
      </c>
      <c r="C32" s="36">
        <f>SUMIFS(jaar_zip[graaddagen],jaar_zip[KNMI_Stations.Naam_weerstation],overzicht_per_locatie!$D$3,jaar_zip[weeknr],overzicht_per_locatie!$B32)</f>
        <v>78.100000000000009</v>
      </c>
      <c r="D32" s="37">
        <f>SUMIFS(jaar_zip[gew. Graaddagen],jaar_zip[KNMI_Stations.Naam_weerstation],overzicht_per_locatie!$D$3,jaar_zip[weeknr],overzicht_per_locatie!$B32)</f>
        <v>78.100000000000009</v>
      </c>
      <c r="E32" s="37">
        <f>SUMIFS(jaar_zip[koeldagen],jaar_zip[KNMI_Stations.Naam_weerstation],overzicht_per_locatie!$D$3,jaar_zip[weeknr],overzicht_per_locatie!$B32)</f>
        <v>0</v>
      </c>
      <c r="F32" s="37">
        <f>IF(COUNTIFS(jaar_zip[KNMI_Stations.Naam_weerstation],overzicht_per_locatie!$D$3,jaar_zip[weeknr],overzicht_per_locatie!$B32)=0,"",SUMIFS(jaar_zip[etmaaltemperatuur],jaar_zip[KNMI_Stations.Naam_weerstation],overzicht_per_locatie!$D$3,jaar_zip[weeknr],overzicht_per_locatie!$B32)/COUNTIFS(jaar_zip[KNMI_Stations.Naam_weerstation],overzicht_per_locatie!$D$3,jaar_zip[weeknr],overzicht_per_locatie!$B32))</f>
        <v>6.8428571428571416</v>
      </c>
      <c r="G32" s="37">
        <f>IF(COUNTIFS(jaar_zip[KNMI_Stations.Naam_weerstation],overzicht_per_locatie!$D$3,jaar_zip[weeknr],overzicht_per_locatie!$B32)=0,"",SUMIFS(jaar_zip[rel._vochtigheid],jaar_zip[KNMI_Stations.Naam_weerstation],overzicht_per_locatie!$D$3,jaar_zip[weeknr],overzicht_per_locatie!$B32)/COUNTIFS(jaar_zip[KNMI_Stations.Naam_weerstation],overzicht_per_locatie!$D$3,jaar_zip[weeknr],overzicht_per_locatie!$B32))</f>
        <v>78.571428571428569</v>
      </c>
      <c r="H32" s="37">
        <f>IF(COUNTIFS(jaar_zip[KNMI_Stations.Naam_weerstation],overzicht_per_locatie!$D$3,jaar_zip[weeknr],overzicht_per_locatie!$B32)=0,"",SUMIFS(jaar_zip[windsnelheid],jaar_zip[KNMI_Stations.Naam_weerstation],overzicht_per_locatie!$D$3,jaar_zip[weeknr],overzicht_per_locatie!$B32)/COUNTIFS(jaar_zip[KNMI_Stations.Naam_weerstation],overzicht_per_locatie!$D$3,jaar_zip[weeknr],overzicht_per_locatie!$B32))</f>
        <v>3.5571428571428569</v>
      </c>
      <c r="I32" s="37">
        <f>SUMIFS(jaar_zip[neerslag],jaar_zip[KNMI_Stations.Naam_weerstation],overzicht_per_locatie!$D$3,jaar_zip[weeknr],overzicht_per_locatie!$B32)</f>
        <v>1.5</v>
      </c>
      <c r="J32" s="37">
        <f>IF(COUNTIFS(jaar_zip[KNMI_Stations.Naam_weerstation],overzicht_per_locatie!$D$3,jaar_zip[weeknr],overzicht_per_locatie!$B32)=0,"",SUMIFS(jaar_zip[globale_straling],jaar_zip[KNMI_Stations.Naam_weerstation],overzicht_per_locatie!$D$3,jaar_zip[weeknr],overzicht_per_locatie!$B32)/COUNTIFS(jaar_zip[KNMI_Stations.Naam_weerstation],overzicht_per_locatie!$D$3,jaar_zip[weeknr],overzicht_per_locatie!$B32))</f>
        <v>950.28571428571433</v>
      </c>
      <c r="K32" s="38">
        <f>IF(COUNTIFS(jaar_zip[KNMI_Stations.Naam_weerstation],overzicht_per_locatie!$D$3,jaar_zip[weeknr],overzicht_per_locatie!$B32)=0,"",SUMIFS(jaar_zip[luchtdruk],jaar_zip[KNMI_Stations.Naam_weerstation],overzicht_per_locatie!$D$3,jaar_zip[weeknr],overzicht_per_locatie!$B32)/COUNTIFS(jaar_zip[KNMI_Stations.Naam_weerstation],overzicht_per_locatie!$D$3,jaar_zip[weeknr],overzicht_per_locatie!$B32))</f>
        <v>1011.5714285714284</v>
      </c>
      <c r="M32" s="23" t="s">
        <v>31</v>
      </c>
    </row>
    <row r="33" spans="2:13" x14ac:dyDescent="0.25">
      <c r="B33" s="31" t="s">
        <v>98</v>
      </c>
      <c r="C33" s="36">
        <f>SUMIFS(jaar_zip[graaddagen],jaar_zip[KNMI_Stations.Naam_weerstation],overzicht_per_locatie!$D$3,jaar_zip[weeknr],overzicht_per_locatie!$B33)</f>
        <v>56.800000000000004</v>
      </c>
      <c r="D33" s="37">
        <f>SUMIFS(jaar_zip[gew. Graaddagen],jaar_zip[KNMI_Stations.Naam_weerstation],overzicht_per_locatie!$D$3,jaar_zip[weeknr],overzicht_per_locatie!$B33)</f>
        <v>56.800000000000004</v>
      </c>
      <c r="E33" s="37">
        <f>SUMIFS(jaar_zip[koeldagen],jaar_zip[KNMI_Stations.Naam_weerstation],overzicht_per_locatie!$D$3,jaar_zip[weeknr],overzicht_per_locatie!$B33)</f>
        <v>0</v>
      </c>
      <c r="F33" s="37">
        <f>IF(COUNTIFS(jaar_zip[KNMI_Stations.Naam_weerstation],overzicht_per_locatie!$D$3,jaar_zip[weeknr],overzicht_per_locatie!$B33)=0,"",SUMIFS(jaar_zip[etmaaltemperatuur],jaar_zip[KNMI_Stations.Naam_weerstation],overzicht_per_locatie!$D$3,jaar_zip[weeknr],overzicht_per_locatie!$B33)/COUNTIFS(jaar_zip[KNMI_Stations.Naam_weerstation],overzicht_per_locatie!$D$3,jaar_zip[weeknr],overzicht_per_locatie!$B33))</f>
        <v>9.8857142857142861</v>
      </c>
      <c r="G33" s="37">
        <f>IF(COUNTIFS(jaar_zip[KNMI_Stations.Naam_weerstation],overzicht_per_locatie!$D$3,jaar_zip[weeknr],overzicht_per_locatie!$B33)=0,"",SUMIFS(jaar_zip[rel._vochtigheid],jaar_zip[KNMI_Stations.Naam_weerstation],overzicht_per_locatie!$D$3,jaar_zip[weeknr],overzicht_per_locatie!$B33)/COUNTIFS(jaar_zip[KNMI_Stations.Naam_weerstation],overzicht_per_locatie!$D$3,jaar_zip[weeknr],overzicht_per_locatie!$B33))</f>
        <v>85.285714285714292</v>
      </c>
      <c r="H33" s="37">
        <f>IF(COUNTIFS(jaar_zip[KNMI_Stations.Naam_weerstation],overzicht_per_locatie!$D$3,jaar_zip[weeknr],overzicht_per_locatie!$B33)=0,"",SUMIFS(jaar_zip[windsnelheid],jaar_zip[KNMI_Stations.Naam_weerstation],overzicht_per_locatie!$D$3,jaar_zip[weeknr],overzicht_per_locatie!$B33)/COUNTIFS(jaar_zip[KNMI_Stations.Naam_weerstation],overzicht_per_locatie!$D$3,jaar_zip[weeknr],overzicht_per_locatie!$B33))</f>
        <v>3.4428571428571431</v>
      </c>
      <c r="I33" s="37">
        <f>SUMIFS(jaar_zip[neerslag],jaar_zip[KNMI_Stations.Naam_weerstation],overzicht_per_locatie!$D$3,jaar_zip[weeknr],overzicht_per_locatie!$B33)</f>
        <v>21.4</v>
      </c>
      <c r="J33" s="37">
        <f>IF(COUNTIFS(jaar_zip[KNMI_Stations.Naam_weerstation],overzicht_per_locatie!$D$3,jaar_zip[weeknr],overzicht_per_locatie!$B33)=0,"",SUMIFS(jaar_zip[globale_straling],jaar_zip[KNMI_Stations.Naam_weerstation],overzicht_per_locatie!$D$3,jaar_zip[weeknr],overzicht_per_locatie!$B33)/COUNTIFS(jaar_zip[KNMI_Stations.Naam_weerstation],overzicht_per_locatie!$D$3,jaar_zip[weeknr],overzicht_per_locatie!$B33))</f>
        <v>644.14285714285711</v>
      </c>
      <c r="K33" s="38">
        <f>IF(COUNTIFS(jaar_zip[KNMI_Stations.Naam_weerstation],overzicht_per_locatie!$D$3,jaar_zip[weeknr],overzicht_per_locatie!$B33)=0,"",SUMIFS(jaar_zip[luchtdruk],jaar_zip[KNMI_Stations.Naam_weerstation],overzicht_per_locatie!$D$3,jaar_zip[weeknr],overzicht_per_locatie!$B33)/COUNTIFS(jaar_zip[KNMI_Stations.Naam_weerstation],overzicht_per_locatie!$D$3,jaar_zip[weeknr],overzicht_per_locatie!$B33))</f>
        <v>1012.1285714285714</v>
      </c>
      <c r="M33" s="23" t="s">
        <v>15</v>
      </c>
    </row>
    <row r="34" spans="2:13" x14ac:dyDescent="0.25">
      <c r="B34" s="32" t="s">
        <v>99</v>
      </c>
      <c r="C34" s="36">
        <f>SUMIFS(jaar_zip[graaddagen],jaar_zip[KNMI_Stations.Naam_weerstation],overzicht_per_locatie!$D$3,jaar_zip[weeknr],overzicht_per_locatie!$B34)</f>
        <v>59.2</v>
      </c>
      <c r="D34" s="37">
        <f>SUMIFS(jaar_zip[gew. Graaddagen],jaar_zip[KNMI_Stations.Naam_weerstation],overzicht_per_locatie!$D$3,jaar_zip[weeknr],overzicht_per_locatie!$B34)</f>
        <v>59.2</v>
      </c>
      <c r="E34" s="37">
        <f>SUMIFS(jaar_zip[koeldagen],jaar_zip[KNMI_Stations.Naam_weerstation],overzicht_per_locatie!$D$3,jaar_zip[weeknr],overzicht_per_locatie!$B34)</f>
        <v>0</v>
      </c>
      <c r="F34" s="37">
        <f>IF(COUNTIFS(jaar_zip[KNMI_Stations.Naam_weerstation],overzicht_per_locatie!$D$3,jaar_zip[weeknr],overzicht_per_locatie!$B34)=0,"",SUMIFS(jaar_zip[etmaaltemperatuur],jaar_zip[KNMI_Stations.Naam_weerstation],overzicht_per_locatie!$D$3,jaar_zip[weeknr],overzicht_per_locatie!$B34)/COUNTIFS(jaar_zip[KNMI_Stations.Naam_weerstation],overzicht_per_locatie!$D$3,jaar_zip[weeknr],overzicht_per_locatie!$B34))</f>
        <v>9.5428571428571427</v>
      </c>
      <c r="G34" s="37">
        <f>IF(COUNTIFS(jaar_zip[KNMI_Stations.Naam_weerstation],overzicht_per_locatie!$D$3,jaar_zip[weeknr],overzicht_per_locatie!$B34)=0,"",SUMIFS(jaar_zip[rel._vochtigheid],jaar_zip[KNMI_Stations.Naam_weerstation],overzicht_per_locatie!$D$3,jaar_zip[weeknr],overzicht_per_locatie!$B34)/COUNTIFS(jaar_zip[KNMI_Stations.Naam_weerstation],overzicht_per_locatie!$D$3,jaar_zip[weeknr],overzicht_per_locatie!$B34))</f>
        <v>83.428571428571431</v>
      </c>
      <c r="H34" s="37">
        <f>IF(COUNTIFS(jaar_zip[KNMI_Stations.Naam_weerstation],overzicht_per_locatie!$D$3,jaar_zip[weeknr],overzicht_per_locatie!$B34)=0,"",SUMIFS(jaar_zip[windsnelheid],jaar_zip[KNMI_Stations.Naam_weerstation],overzicht_per_locatie!$D$3,jaar_zip[weeknr],overzicht_per_locatie!$B34)/COUNTIFS(jaar_zip[KNMI_Stations.Naam_weerstation],overzicht_per_locatie!$D$3,jaar_zip[weeknr],overzicht_per_locatie!$B34))</f>
        <v>3.1285714285714286</v>
      </c>
      <c r="I34" s="37">
        <f>SUMIFS(jaar_zip[neerslag],jaar_zip[KNMI_Stations.Naam_weerstation],overzicht_per_locatie!$D$3,jaar_zip[weeknr],overzicht_per_locatie!$B34)</f>
        <v>19.3</v>
      </c>
      <c r="J34" s="37">
        <f>IF(COUNTIFS(jaar_zip[KNMI_Stations.Naam_weerstation],overzicht_per_locatie!$D$3,jaar_zip[weeknr],overzicht_per_locatie!$B34)=0,"",SUMIFS(jaar_zip[globale_straling],jaar_zip[KNMI_Stations.Naam_weerstation],overzicht_per_locatie!$D$3,jaar_zip[weeknr],overzicht_per_locatie!$B34)/COUNTIFS(jaar_zip[KNMI_Stations.Naam_weerstation],overzicht_per_locatie!$D$3,jaar_zip[weeknr],overzicht_per_locatie!$B34))</f>
        <v>875.42857142857144</v>
      </c>
      <c r="K34" s="38">
        <f>IF(COUNTIFS(jaar_zip[KNMI_Stations.Naam_weerstation],overzicht_per_locatie!$D$3,jaar_zip[weeknr],overzicht_per_locatie!$B34)=0,"",SUMIFS(jaar_zip[luchtdruk],jaar_zip[KNMI_Stations.Naam_weerstation],overzicht_per_locatie!$D$3,jaar_zip[weeknr],overzicht_per_locatie!$B34)/COUNTIFS(jaar_zip[KNMI_Stations.Naam_weerstation],overzicht_per_locatie!$D$3,jaar_zip[weeknr],overzicht_per_locatie!$B34))</f>
        <v>1014.8857142857144</v>
      </c>
      <c r="M34" s="23" t="s">
        <v>32</v>
      </c>
    </row>
    <row r="35" spans="2:13" x14ac:dyDescent="0.25">
      <c r="B35" s="31" t="s">
        <v>100</v>
      </c>
      <c r="C35" s="36">
        <f>SUMIFS(jaar_zip[graaddagen],jaar_zip[KNMI_Stations.Naam_weerstation],overzicht_per_locatie!$D$3,jaar_zip[weeknr],overzicht_per_locatie!$B35)</f>
        <v>61.3</v>
      </c>
      <c r="D35" s="37">
        <f>SUMIFS(jaar_zip[gew. Graaddagen],jaar_zip[KNMI_Stations.Naam_weerstation],overzicht_per_locatie!$D$3,jaar_zip[weeknr],overzicht_per_locatie!$B35)</f>
        <v>61.3</v>
      </c>
      <c r="E35" s="37">
        <f>SUMIFS(jaar_zip[koeldagen],jaar_zip[KNMI_Stations.Naam_weerstation],overzicht_per_locatie!$D$3,jaar_zip[weeknr],overzicht_per_locatie!$B35)</f>
        <v>0</v>
      </c>
      <c r="F35" s="37">
        <f>IF(COUNTIFS(jaar_zip[KNMI_Stations.Naam_weerstation],overzicht_per_locatie!$D$3,jaar_zip[weeknr],overzicht_per_locatie!$B35)=0,"",SUMIFS(jaar_zip[etmaaltemperatuur],jaar_zip[KNMI_Stations.Naam_weerstation],overzicht_per_locatie!$D$3,jaar_zip[weeknr],overzicht_per_locatie!$B35)/COUNTIFS(jaar_zip[KNMI_Stations.Naam_weerstation],overzicht_per_locatie!$D$3,jaar_zip[weeknr],overzicht_per_locatie!$B35))</f>
        <v>9.2428571428571438</v>
      </c>
      <c r="G35" s="37">
        <f>IF(COUNTIFS(jaar_zip[KNMI_Stations.Naam_weerstation],overzicht_per_locatie!$D$3,jaar_zip[weeknr],overzicht_per_locatie!$B35)=0,"",SUMIFS(jaar_zip[rel._vochtigheid],jaar_zip[KNMI_Stations.Naam_weerstation],overzicht_per_locatie!$D$3,jaar_zip[weeknr],overzicht_per_locatie!$B35)/COUNTIFS(jaar_zip[KNMI_Stations.Naam_weerstation],overzicht_per_locatie!$D$3,jaar_zip[weeknr],overzicht_per_locatie!$B35))</f>
        <v>78</v>
      </c>
      <c r="H35" s="37">
        <f>IF(COUNTIFS(jaar_zip[KNMI_Stations.Naam_weerstation],overzicht_per_locatie!$D$3,jaar_zip[weeknr],overzicht_per_locatie!$B35)=0,"",SUMIFS(jaar_zip[windsnelheid],jaar_zip[KNMI_Stations.Naam_weerstation],overzicht_per_locatie!$D$3,jaar_zip[weeknr],overzicht_per_locatie!$B35)/COUNTIFS(jaar_zip[KNMI_Stations.Naam_weerstation],overzicht_per_locatie!$D$3,jaar_zip[weeknr],overzicht_per_locatie!$B35))</f>
        <v>3.4857142857142853</v>
      </c>
      <c r="I35" s="37">
        <f>SUMIFS(jaar_zip[neerslag],jaar_zip[KNMI_Stations.Naam_weerstation],overzicht_per_locatie!$D$3,jaar_zip[weeknr],overzicht_per_locatie!$B35)</f>
        <v>14.6</v>
      </c>
      <c r="J35" s="37">
        <f>IF(COUNTIFS(jaar_zip[KNMI_Stations.Naam_weerstation],overzicht_per_locatie!$D$3,jaar_zip[weeknr],overzicht_per_locatie!$B35)=0,"",SUMIFS(jaar_zip[globale_straling],jaar_zip[KNMI_Stations.Naam_weerstation],overzicht_per_locatie!$D$3,jaar_zip[weeknr],overzicht_per_locatie!$B35)/COUNTIFS(jaar_zip[KNMI_Stations.Naam_weerstation],overzicht_per_locatie!$D$3,jaar_zip[weeknr],overzicht_per_locatie!$B35))</f>
        <v>978.71428571428567</v>
      </c>
      <c r="K35" s="38">
        <f>IF(COUNTIFS(jaar_zip[KNMI_Stations.Naam_weerstation],overzicht_per_locatie!$D$3,jaar_zip[weeknr],overzicht_per_locatie!$B35)=0,"",SUMIFS(jaar_zip[luchtdruk],jaar_zip[KNMI_Stations.Naam_weerstation],overzicht_per_locatie!$D$3,jaar_zip[weeknr],overzicht_per_locatie!$B35)/COUNTIFS(jaar_zip[KNMI_Stations.Naam_weerstation],overzicht_per_locatie!$D$3,jaar_zip[weeknr],overzicht_per_locatie!$B35))</f>
        <v>993.357142857143</v>
      </c>
      <c r="M35" s="23" t="s">
        <v>42</v>
      </c>
    </row>
    <row r="36" spans="2:13" x14ac:dyDescent="0.25">
      <c r="B36" s="32" t="s">
        <v>101</v>
      </c>
      <c r="C36" s="36">
        <f>SUMIFS(jaar_zip[graaddagen],jaar_zip[KNMI_Stations.Naam_weerstation],overzicht_per_locatie!$D$3,jaar_zip[weeknr],overzicht_per_locatie!$B36)</f>
        <v>35.099999999999994</v>
      </c>
      <c r="D36" s="37">
        <f>SUMIFS(jaar_zip[gew. Graaddagen],jaar_zip[KNMI_Stations.Naam_weerstation],overzicht_per_locatie!$D$3,jaar_zip[weeknr],overzicht_per_locatie!$B36)</f>
        <v>28.080000000000002</v>
      </c>
      <c r="E36" s="37">
        <f>SUMIFS(jaar_zip[koeldagen],jaar_zip[KNMI_Stations.Naam_weerstation],overzicht_per_locatie!$D$3,jaar_zip[weeknr],overzicht_per_locatie!$B36)</f>
        <v>0</v>
      </c>
      <c r="F36" s="37">
        <f>IF(COUNTIFS(jaar_zip[KNMI_Stations.Naam_weerstation],overzicht_per_locatie!$D$3,jaar_zip[weeknr],overzicht_per_locatie!$B36)=0,"",SUMIFS(jaar_zip[etmaaltemperatuur],jaar_zip[KNMI_Stations.Naam_weerstation],overzicht_per_locatie!$D$3,jaar_zip[weeknr],overzicht_per_locatie!$B36)/COUNTIFS(jaar_zip[KNMI_Stations.Naam_weerstation],overzicht_per_locatie!$D$3,jaar_zip[weeknr],overzicht_per_locatie!$B36))</f>
        <v>12.985714285714284</v>
      </c>
      <c r="G36" s="37">
        <f>IF(COUNTIFS(jaar_zip[KNMI_Stations.Naam_weerstation],overzicht_per_locatie!$D$3,jaar_zip[weeknr],overzicht_per_locatie!$B36)=0,"",SUMIFS(jaar_zip[rel._vochtigheid],jaar_zip[KNMI_Stations.Naam_weerstation],overzicht_per_locatie!$D$3,jaar_zip[weeknr],overzicht_per_locatie!$B36)/COUNTIFS(jaar_zip[KNMI_Stations.Naam_weerstation],overzicht_per_locatie!$D$3,jaar_zip[weeknr],overzicht_per_locatie!$B36))</f>
        <v>78.857142857142861</v>
      </c>
      <c r="H36" s="37">
        <f>IF(COUNTIFS(jaar_zip[KNMI_Stations.Naam_weerstation],overzicht_per_locatie!$D$3,jaar_zip[weeknr],overzicht_per_locatie!$B36)=0,"",SUMIFS(jaar_zip[windsnelheid],jaar_zip[KNMI_Stations.Naam_weerstation],overzicht_per_locatie!$D$3,jaar_zip[weeknr],overzicht_per_locatie!$B36)/COUNTIFS(jaar_zip[KNMI_Stations.Naam_weerstation],overzicht_per_locatie!$D$3,jaar_zip[weeknr],overzicht_per_locatie!$B36))</f>
        <v>4.3142857142857141</v>
      </c>
      <c r="I36" s="37">
        <f>SUMIFS(jaar_zip[neerslag],jaar_zip[KNMI_Stations.Naam_weerstation],overzicht_per_locatie!$D$3,jaar_zip[weeknr],overzicht_per_locatie!$B36)</f>
        <v>24.099999999999998</v>
      </c>
      <c r="J36" s="37">
        <f>IF(COUNTIFS(jaar_zip[KNMI_Stations.Naam_weerstation],overzicht_per_locatie!$D$3,jaar_zip[weeknr],overzicht_per_locatie!$B36)=0,"",SUMIFS(jaar_zip[globale_straling],jaar_zip[KNMI_Stations.Naam_weerstation],overzicht_per_locatie!$D$3,jaar_zip[weeknr],overzicht_per_locatie!$B36)/COUNTIFS(jaar_zip[KNMI_Stations.Naam_weerstation],overzicht_per_locatie!$D$3,jaar_zip[weeknr],overzicht_per_locatie!$B36))</f>
        <v>1074.1428571428571</v>
      </c>
      <c r="K36" s="38">
        <f>IF(COUNTIFS(jaar_zip[KNMI_Stations.Naam_weerstation],overzicht_per_locatie!$D$3,jaar_zip[weeknr],overzicht_per_locatie!$B36)=0,"",SUMIFS(jaar_zip[luchtdruk],jaar_zip[KNMI_Stations.Naam_weerstation],overzicht_per_locatie!$D$3,jaar_zip[weeknr],overzicht_per_locatie!$B36)/COUNTIFS(jaar_zip[KNMI_Stations.Naam_weerstation],overzicht_per_locatie!$D$3,jaar_zip[weeknr],overzicht_per_locatie!$B36))</f>
        <v>1005.5857142857142</v>
      </c>
      <c r="M36" s="26" t="s">
        <v>12</v>
      </c>
    </row>
    <row r="37" spans="2:13" x14ac:dyDescent="0.25">
      <c r="B37" s="31" t="s">
        <v>102</v>
      </c>
      <c r="C37" s="36">
        <f>SUMIFS(jaar_zip[graaddagen],jaar_zip[KNMI_Stations.Naam_weerstation],overzicht_per_locatie!$D$3,jaar_zip[weeknr],overzicht_per_locatie!$B37)</f>
        <v>29.599999999999994</v>
      </c>
      <c r="D37" s="37">
        <f>SUMIFS(jaar_zip[gew. Graaddagen],jaar_zip[KNMI_Stations.Naam_weerstation],overzicht_per_locatie!$D$3,jaar_zip[weeknr],overzicht_per_locatie!$B37)</f>
        <v>23.68</v>
      </c>
      <c r="E37" s="37">
        <f>SUMIFS(jaar_zip[koeldagen],jaar_zip[KNMI_Stations.Naam_weerstation],overzicht_per_locatie!$D$3,jaar_zip[weeknr],overzicht_per_locatie!$B37)</f>
        <v>0</v>
      </c>
      <c r="F37" s="37">
        <f>IF(COUNTIFS(jaar_zip[KNMI_Stations.Naam_weerstation],overzicht_per_locatie!$D$3,jaar_zip[weeknr],overzicht_per_locatie!$B37)=0,"",SUMIFS(jaar_zip[etmaaltemperatuur],jaar_zip[KNMI_Stations.Naam_weerstation],overzicht_per_locatie!$D$3,jaar_zip[weeknr],overzicht_per_locatie!$B37)/COUNTIFS(jaar_zip[KNMI_Stations.Naam_weerstation],overzicht_per_locatie!$D$3,jaar_zip[weeknr],overzicht_per_locatie!$B37))</f>
        <v>13.771428571428572</v>
      </c>
      <c r="G37" s="37">
        <f>IF(COUNTIFS(jaar_zip[KNMI_Stations.Naam_weerstation],overzicht_per_locatie!$D$3,jaar_zip[weeknr],overzicht_per_locatie!$B37)=0,"",SUMIFS(jaar_zip[rel._vochtigheid],jaar_zip[KNMI_Stations.Naam_weerstation],overzicht_per_locatie!$D$3,jaar_zip[weeknr],overzicht_per_locatie!$B37)/COUNTIFS(jaar_zip[KNMI_Stations.Naam_weerstation],overzicht_per_locatie!$D$3,jaar_zip[weeknr],overzicht_per_locatie!$B37))</f>
        <v>73.285714285714292</v>
      </c>
      <c r="H37" s="37">
        <f>IF(COUNTIFS(jaar_zip[KNMI_Stations.Naam_weerstation],overzicht_per_locatie!$D$3,jaar_zip[weeknr],overzicht_per_locatie!$B37)=0,"",SUMIFS(jaar_zip[windsnelheid],jaar_zip[KNMI_Stations.Naam_weerstation],overzicht_per_locatie!$D$3,jaar_zip[weeknr],overzicht_per_locatie!$B37)/COUNTIFS(jaar_zip[KNMI_Stations.Naam_weerstation],overzicht_per_locatie!$D$3,jaar_zip[weeknr],overzicht_per_locatie!$B37))</f>
        <v>4.0857142857142863</v>
      </c>
      <c r="I37" s="37">
        <f>SUMIFS(jaar_zip[neerslag],jaar_zip[KNMI_Stations.Naam_weerstation],overzicht_per_locatie!$D$3,jaar_zip[weeknr],overzicht_per_locatie!$B37)</f>
        <v>5.9</v>
      </c>
      <c r="J37" s="37">
        <f>IF(COUNTIFS(jaar_zip[KNMI_Stations.Naam_weerstation],overzicht_per_locatie!$D$3,jaar_zip[weeknr],overzicht_per_locatie!$B37)=0,"",SUMIFS(jaar_zip[globale_straling],jaar_zip[KNMI_Stations.Naam_weerstation],overzicht_per_locatie!$D$3,jaar_zip[weeknr],overzicht_per_locatie!$B37)/COUNTIFS(jaar_zip[KNMI_Stations.Naam_weerstation],overzicht_per_locatie!$D$3,jaar_zip[weeknr],overzicht_per_locatie!$B37))</f>
        <v>1396.2857142857142</v>
      </c>
      <c r="K37" s="38">
        <f>IF(COUNTIFS(jaar_zip[KNMI_Stations.Naam_weerstation],overzicht_per_locatie!$D$3,jaar_zip[weeknr],overzicht_per_locatie!$B37)=0,"",SUMIFS(jaar_zip[luchtdruk],jaar_zip[KNMI_Stations.Naam_weerstation],overzicht_per_locatie!$D$3,jaar_zip[weeknr],overzicht_per_locatie!$B37)/COUNTIFS(jaar_zip[KNMI_Stations.Naam_weerstation],overzicht_per_locatie!$D$3,jaar_zip[weeknr],overzicht_per_locatie!$B37))</f>
        <v>1020.8142857142857</v>
      </c>
      <c r="M37" s="23" t="s">
        <v>33</v>
      </c>
    </row>
    <row r="38" spans="2:13" x14ac:dyDescent="0.25">
      <c r="B38" s="32" t="s">
        <v>103</v>
      </c>
      <c r="C38" s="36">
        <f>SUMIFS(jaar_zip[graaddagen],jaar_zip[KNMI_Stations.Naam_weerstation],overzicht_per_locatie!$D$3,jaar_zip[weeknr],overzicht_per_locatie!$B38)</f>
        <v>74.8</v>
      </c>
      <c r="D38" s="37">
        <f>SUMIFS(jaar_zip[gew. Graaddagen],jaar_zip[KNMI_Stations.Naam_weerstation],overzicht_per_locatie!$D$3,jaar_zip[weeknr],overzicht_per_locatie!$B38)</f>
        <v>59.84</v>
      </c>
      <c r="E38" s="37">
        <f>SUMIFS(jaar_zip[koeldagen],jaar_zip[KNMI_Stations.Naam_weerstation],overzicht_per_locatie!$D$3,jaar_zip[weeknr],overzicht_per_locatie!$B38)</f>
        <v>0</v>
      </c>
      <c r="F38" s="37">
        <f>IF(COUNTIFS(jaar_zip[KNMI_Stations.Naam_weerstation],overzicht_per_locatie!$D$3,jaar_zip[weeknr],overzicht_per_locatie!$B38)=0,"",SUMIFS(jaar_zip[etmaaltemperatuur],jaar_zip[KNMI_Stations.Naam_weerstation],overzicht_per_locatie!$D$3,jaar_zip[weeknr],overzicht_per_locatie!$B38)/COUNTIFS(jaar_zip[KNMI_Stations.Naam_weerstation],overzicht_per_locatie!$D$3,jaar_zip[weeknr],overzicht_per_locatie!$B38))</f>
        <v>7.3142857142857149</v>
      </c>
      <c r="G38" s="37">
        <f>IF(COUNTIFS(jaar_zip[KNMI_Stations.Naam_weerstation],overzicht_per_locatie!$D$3,jaar_zip[weeknr],overzicht_per_locatie!$B38)=0,"",SUMIFS(jaar_zip[rel._vochtigheid],jaar_zip[KNMI_Stations.Naam_weerstation],overzicht_per_locatie!$D$3,jaar_zip[weeknr],overzicht_per_locatie!$B38)/COUNTIFS(jaar_zip[KNMI_Stations.Naam_weerstation],overzicht_per_locatie!$D$3,jaar_zip[weeknr],overzicht_per_locatie!$B38))</f>
        <v>80</v>
      </c>
      <c r="H38" s="37">
        <f>IF(COUNTIFS(jaar_zip[KNMI_Stations.Naam_weerstation],overzicht_per_locatie!$D$3,jaar_zip[weeknr],overzicht_per_locatie!$B38)=0,"",SUMIFS(jaar_zip[windsnelheid],jaar_zip[KNMI_Stations.Naam_weerstation],overzicht_per_locatie!$D$3,jaar_zip[weeknr],overzicht_per_locatie!$B38)/COUNTIFS(jaar_zip[KNMI_Stations.Naam_weerstation],overzicht_per_locatie!$D$3,jaar_zip[weeknr],overzicht_per_locatie!$B38))</f>
        <v>4.1142857142857139</v>
      </c>
      <c r="I38" s="37">
        <f>SUMIFS(jaar_zip[neerslag],jaar_zip[KNMI_Stations.Naam_weerstation],overzicht_per_locatie!$D$3,jaar_zip[weeknr],overzicht_per_locatie!$B38)</f>
        <v>54.000000000000007</v>
      </c>
      <c r="J38" s="37">
        <f>IF(COUNTIFS(jaar_zip[KNMI_Stations.Naam_weerstation],overzicht_per_locatie!$D$3,jaar_zip[weeknr],overzicht_per_locatie!$B38)=0,"",SUMIFS(jaar_zip[globale_straling],jaar_zip[KNMI_Stations.Naam_weerstation],overzicht_per_locatie!$D$3,jaar_zip[weeknr],overzicht_per_locatie!$B38)/COUNTIFS(jaar_zip[KNMI_Stations.Naam_weerstation],overzicht_per_locatie!$D$3,jaar_zip[weeknr],overzicht_per_locatie!$B38))</f>
        <v>1401</v>
      </c>
      <c r="K38" s="38">
        <f>IF(COUNTIFS(jaar_zip[KNMI_Stations.Naam_weerstation],overzicht_per_locatie!$D$3,jaar_zip[weeknr],overzicht_per_locatie!$B38)=0,"",SUMIFS(jaar_zip[luchtdruk],jaar_zip[KNMI_Stations.Naam_weerstation],overzicht_per_locatie!$D$3,jaar_zip[weeknr],overzicht_per_locatie!$B38)/COUNTIFS(jaar_zip[KNMI_Stations.Naam_weerstation],overzicht_per_locatie!$D$3,jaar_zip[weeknr],overzicht_per_locatie!$B38))</f>
        <v>1013.9571428571429</v>
      </c>
      <c r="M38" s="23" t="s">
        <v>18</v>
      </c>
    </row>
    <row r="39" spans="2:13" x14ac:dyDescent="0.25">
      <c r="B39" s="31" t="s">
        <v>104</v>
      </c>
      <c r="C39" s="36">
        <f>SUMIFS(jaar_zip[graaddagen],jaar_zip[KNMI_Stations.Naam_weerstation],overzicht_per_locatie!$D$3,jaar_zip[weeknr],overzicht_per_locatie!$B39)</f>
        <v>70.3</v>
      </c>
      <c r="D39" s="37">
        <f>SUMIFS(jaar_zip[gew. Graaddagen],jaar_zip[KNMI_Stations.Naam_weerstation],overzicht_per_locatie!$D$3,jaar_zip[weeknr],overzicht_per_locatie!$B39)</f>
        <v>56.240000000000009</v>
      </c>
      <c r="E39" s="37">
        <f>SUMIFS(jaar_zip[koeldagen],jaar_zip[KNMI_Stations.Naam_weerstation],overzicht_per_locatie!$D$3,jaar_zip[weeknr],overzicht_per_locatie!$B39)</f>
        <v>0</v>
      </c>
      <c r="F39" s="37">
        <f>IF(COUNTIFS(jaar_zip[KNMI_Stations.Naam_weerstation],overzicht_per_locatie!$D$3,jaar_zip[weeknr],overzicht_per_locatie!$B39)=0,"",SUMIFS(jaar_zip[etmaaltemperatuur],jaar_zip[KNMI_Stations.Naam_weerstation],overzicht_per_locatie!$D$3,jaar_zip[weeknr],overzicht_per_locatie!$B39)/COUNTIFS(jaar_zip[KNMI_Stations.Naam_weerstation],overzicht_per_locatie!$D$3,jaar_zip[weeknr],overzicht_per_locatie!$B39))</f>
        <v>7.9571428571428573</v>
      </c>
      <c r="G39" s="37">
        <f>IF(COUNTIFS(jaar_zip[KNMI_Stations.Naam_weerstation],overzicht_per_locatie!$D$3,jaar_zip[weeknr],overzicht_per_locatie!$B39)=0,"",SUMIFS(jaar_zip[rel._vochtigheid],jaar_zip[KNMI_Stations.Naam_weerstation],overzicht_per_locatie!$D$3,jaar_zip[weeknr],overzicht_per_locatie!$B39)/COUNTIFS(jaar_zip[KNMI_Stations.Naam_weerstation],overzicht_per_locatie!$D$3,jaar_zip[weeknr],overzicht_per_locatie!$B39))</f>
        <v>76.571428571428569</v>
      </c>
      <c r="H39" s="37">
        <f>IF(COUNTIFS(jaar_zip[KNMI_Stations.Naam_weerstation],overzicht_per_locatie!$D$3,jaar_zip[weeknr],overzicht_per_locatie!$B39)=0,"",SUMIFS(jaar_zip[windsnelheid],jaar_zip[KNMI_Stations.Naam_weerstation],overzicht_per_locatie!$D$3,jaar_zip[weeknr],overzicht_per_locatie!$B39)/COUNTIFS(jaar_zip[KNMI_Stations.Naam_weerstation],overzicht_per_locatie!$D$3,jaar_zip[weeknr],overzicht_per_locatie!$B39))</f>
        <v>3.1714285714285708</v>
      </c>
      <c r="I39" s="37">
        <f>SUMIFS(jaar_zip[neerslag],jaar_zip[KNMI_Stations.Naam_weerstation],overzicht_per_locatie!$D$3,jaar_zip[weeknr],overzicht_per_locatie!$B39)</f>
        <v>14.1</v>
      </c>
      <c r="J39" s="37">
        <f>IF(COUNTIFS(jaar_zip[KNMI_Stations.Naam_weerstation],overzicht_per_locatie!$D$3,jaar_zip[weeknr],overzicht_per_locatie!$B39)=0,"",SUMIFS(jaar_zip[globale_straling],jaar_zip[KNMI_Stations.Naam_weerstation],overzicht_per_locatie!$D$3,jaar_zip[weeknr],overzicht_per_locatie!$B39)/COUNTIFS(jaar_zip[KNMI_Stations.Naam_weerstation],overzicht_per_locatie!$D$3,jaar_zip[weeknr],overzicht_per_locatie!$B39))</f>
        <v>1415.2857142857142</v>
      </c>
      <c r="K39" s="38">
        <f>IF(COUNTIFS(jaar_zip[KNMI_Stations.Naam_weerstation],overzicht_per_locatie!$D$3,jaar_zip[weeknr],overzicht_per_locatie!$B39)=0,"",SUMIFS(jaar_zip[luchtdruk],jaar_zip[KNMI_Stations.Naam_weerstation],overzicht_per_locatie!$D$3,jaar_zip[weeknr],overzicht_per_locatie!$B39)/COUNTIFS(jaar_zip[KNMI_Stations.Naam_weerstation],overzicht_per_locatie!$D$3,jaar_zip[weeknr],overzicht_per_locatie!$B39))</f>
        <v>1010.7142857142857</v>
      </c>
      <c r="M39" s="23" t="s">
        <v>34</v>
      </c>
    </row>
    <row r="40" spans="2:13" ht="13.8" thickBot="1" x14ac:dyDescent="0.3">
      <c r="B40" s="32" t="s">
        <v>105</v>
      </c>
      <c r="C40" s="36">
        <f>SUMIFS(jaar_zip[graaddagen],jaar_zip[KNMI_Stations.Naam_weerstation],overzicht_per_locatie!$D$3,jaar_zip[weeknr],overzicht_per_locatie!$B40)</f>
        <v>7.3000000000000007</v>
      </c>
      <c r="D40" s="37">
        <f>SUMIFS(jaar_zip[gew. Graaddagen],jaar_zip[KNMI_Stations.Naam_weerstation],overzicht_per_locatie!$D$3,jaar_zip[weeknr],overzicht_per_locatie!$B40)</f>
        <v>5.8400000000000007</v>
      </c>
      <c r="E40" s="37">
        <f>SUMIFS(jaar_zip[koeldagen],jaar_zip[KNMI_Stations.Naam_weerstation],overzicht_per_locatie!$D$3,jaar_zip[weeknr],overzicht_per_locatie!$B40)</f>
        <v>1</v>
      </c>
      <c r="F40" s="37">
        <f>IF(COUNTIFS(jaar_zip[KNMI_Stations.Naam_weerstation],overzicht_per_locatie!$D$3,jaar_zip[weeknr],overzicht_per_locatie!$B40)=0,"",SUMIFS(jaar_zip[etmaaltemperatuur],jaar_zip[KNMI_Stations.Naam_weerstation],overzicht_per_locatie!$D$3,jaar_zip[weeknr],overzicht_per_locatie!$B40)/COUNTIFS(jaar_zip[KNMI_Stations.Naam_weerstation],overzicht_per_locatie!$D$3,jaar_zip[weeknr],overzicht_per_locatie!$B40))</f>
        <v>15.9</v>
      </c>
      <c r="G40" s="37">
        <f>IF(COUNTIFS(jaar_zip[KNMI_Stations.Naam_weerstation],overzicht_per_locatie!$D$3,jaar_zip[weeknr],overzicht_per_locatie!$B40)=0,"",SUMIFS(jaar_zip[rel._vochtigheid],jaar_zip[KNMI_Stations.Naam_weerstation],overzicht_per_locatie!$D$3,jaar_zip[weeknr],overzicht_per_locatie!$B40)/COUNTIFS(jaar_zip[KNMI_Stations.Naam_weerstation],overzicht_per_locatie!$D$3,jaar_zip[weeknr],overzicht_per_locatie!$B40))</f>
        <v>76.333333333333329</v>
      </c>
      <c r="H40" s="37">
        <f>IF(COUNTIFS(jaar_zip[KNMI_Stations.Naam_weerstation],overzicht_per_locatie!$D$3,jaar_zip[weeknr],overzicht_per_locatie!$B40)=0,"",SUMIFS(jaar_zip[windsnelheid],jaar_zip[KNMI_Stations.Naam_weerstation],overzicht_per_locatie!$D$3,jaar_zip[weeknr],overzicht_per_locatie!$B40)/COUNTIFS(jaar_zip[KNMI_Stations.Naam_weerstation],overzicht_per_locatie!$D$3,jaar_zip[weeknr],overzicht_per_locatie!$B40))</f>
        <v>2.5666666666666664</v>
      </c>
      <c r="I40" s="37">
        <f>SUMIFS(jaar_zip[neerslag],jaar_zip[KNMI_Stations.Naam_weerstation],overzicht_per_locatie!$D$3,jaar_zip[weeknr],overzicht_per_locatie!$B40)</f>
        <v>20.099999999999998</v>
      </c>
      <c r="J40" s="37">
        <f>IF(COUNTIFS(jaar_zip[KNMI_Stations.Naam_weerstation],overzicht_per_locatie!$D$3,jaar_zip[weeknr],overzicht_per_locatie!$B40)=0,"",SUMIFS(jaar_zip[globale_straling],jaar_zip[KNMI_Stations.Naam_weerstation],overzicht_per_locatie!$D$3,jaar_zip[weeknr],overzicht_per_locatie!$B40)/COUNTIFS(jaar_zip[KNMI_Stations.Naam_weerstation],overzicht_per_locatie!$D$3,jaar_zip[weeknr],overzicht_per_locatie!$B40))</f>
        <v>2196.6666666666665</v>
      </c>
      <c r="K40" s="38">
        <f>IF(COUNTIFS(jaar_zip[KNMI_Stations.Naam_weerstation],overzicht_per_locatie!$D$3,jaar_zip[weeknr],overzicht_per_locatie!$B40)=0,"",SUMIFS(jaar_zip[luchtdruk],jaar_zip[KNMI_Stations.Naam_weerstation],overzicht_per_locatie!$D$3,jaar_zip[weeknr],overzicht_per_locatie!$B40)/COUNTIFS(jaar_zip[KNMI_Stations.Naam_weerstation],overzicht_per_locatie!$D$3,jaar_zip[weeknr],overzicht_per_locatie!$B40))</f>
        <v>1013.1333333333333</v>
      </c>
      <c r="M40" s="27" t="s">
        <v>36</v>
      </c>
    </row>
    <row r="41" spans="2:13" x14ac:dyDescent="0.25">
      <c r="B41" s="31" t="s">
        <v>106</v>
      </c>
      <c r="C41" s="36">
        <f>SUMIFS(jaar_zip[graaddagen],jaar_zip[KNMI_Stations.Naam_weerstation],overzicht_per_locatie!$D$3,jaar_zip[weeknr],overzicht_per_locatie!$B41)</f>
        <v>0</v>
      </c>
      <c r="D41" s="37">
        <f>SUMIFS(jaar_zip[gew. Graaddagen],jaar_zip[KNMI_Stations.Naam_weerstation],overzicht_per_locatie!$D$3,jaar_zip[weeknr],overzicht_per_locatie!$B41)</f>
        <v>0</v>
      </c>
      <c r="E41" s="37">
        <f>SUMIFS(jaar_zip[koeldagen],jaar_zip[KNMI_Stations.Naam_weerstation],overzicht_per_locatie!$D$3,jaar_zip[weeknr],overzicht_per_locatie!$B41)</f>
        <v>0</v>
      </c>
      <c r="F41" s="37" t="str">
        <f>IF(COUNTIFS(jaar_zip[KNMI_Stations.Naam_weerstation],overzicht_per_locatie!$D$3,jaar_zip[weeknr],overzicht_per_locatie!$B41)=0,"",SUMIFS(jaar_zip[etmaaltemperatuur],jaar_zip[KNMI_Stations.Naam_weerstation],overzicht_per_locatie!$D$3,jaar_zip[weeknr],overzicht_per_locatie!$B41)/COUNTIFS(jaar_zip[KNMI_Stations.Naam_weerstation],overzicht_per_locatie!$D$3,jaar_zip[weeknr],overzicht_per_locatie!$B41))</f>
        <v/>
      </c>
      <c r="G41" s="37" t="str">
        <f>IF(COUNTIFS(jaar_zip[KNMI_Stations.Naam_weerstation],overzicht_per_locatie!$D$3,jaar_zip[weeknr],overzicht_per_locatie!$B41)=0,"",SUMIFS(jaar_zip[rel._vochtigheid],jaar_zip[KNMI_Stations.Naam_weerstation],overzicht_per_locatie!$D$3,jaar_zip[weeknr],overzicht_per_locatie!$B41)/COUNTIFS(jaar_zip[KNMI_Stations.Naam_weerstation],overzicht_per_locatie!$D$3,jaar_zip[weeknr],overzicht_per_locatie!$B41))</f>
        <v/>
      </c>
      <c r="H41" s="37" t="str">
        <f>IF(COUNTIFS(jaar_zip[KNMI_Stations.Naam_weerstation],overzicht_per_locatie!$D$3,jaar_zip[weeknr],overzicht_per_locatie!$B41)=0,"",SUMIFS(jaar_zip[windsnelheid],jaar_zip[KNMI_Stations.Naam_weerstation],overzicht_per_locatie!$D$3,jaar_zip[weeknr],overzicht_per_locatie!$B41)/COUNTIFS(jaar_zip[KNMI_Stations.Naam_weerstation],overzicht_per_locatie!$D$3,jaar_zip[weeknr],overzicht_per_locatie!$B41))</f>
        <v/>
      </c>
      <c r="I41" s="37">
        <f>SUMIFS(jaar_zip[neerslag],jaar_zip[KNMI_Stations.Naam_weerstation],overzicht_per_locatie!$D$3,jaar_zip[weeknr],overzicht_per_locatie!$B41)</f>
        <v>0</v>
      </c>
      <c r="J41" s="37" t="str">
        <f>IF(COUNTIFS(jaar_zip[KNMI_Stations.Naam_weerstation],overzicht_per_locatie!$D$3,jaar_zip[weeknr],overzicht_per_locatie!$B41)=0,"",SUMIFS(jaar_zip[globale_straling],jaar_zip[KNMI_Stations.Naam_weerstation],overzicht_per_locatie!$D$3,jaar_zip[weeknr],overzicht_per_locatie!$B41)/COUNTIFS(jaar_zip[KNMI_Stations.Naam_weerstation],overzicht_per_locatie!$D$3,jaar_zip[weeknr],overzicht_per_locatie!$B41))</f>
        <v/>
      </c>
      <c r="K41" s="38" t="str">
        <f>IF(COUNTIFS(jaar_zip[KNMI_Stations.Naam_weerstation],overzicht_per_locatie!$D$3,jaar_zip[weeknr],overzicht_per_locatie!$B41)=0,"",SUMIFS(jaar_zip[luchtdruk],jaar_zip[KNMI_Stations.Naam_weerstation],overzicht_per_locatie!$D$3,jaar_zip[weeknr],overzicht_per_locatie!$B41)/COUNTIFS(jaar_zip[KNMI_Stations.Naam_weerstation],overzicht_per_locatie!$D$3,jaar_zip[weeknr],overzicht_per_locatie!$B41))</f>
        <v/>
      </c>
    </row>
    <row r="42" spans="2:13" x14ac:dyDescent="0.25">
      <c r="B42" s="32" t="s">
        <v>107</v>
      </c>
      <c r="C42" s="36">
        <f>SUMIFS(jaar_zip[graaddagen],jaar_zip[KNMI_Stations.Naam_weerstation],overzicht_per_locatie!$D$3,jaar_zip[weeknr],overzicht_per_locatie!$B42)</f>
        <v>0</v>
      </c>
      <c r="D42" s="37">
        <f>SUMIFS(jaar_zip[gew. Graaddagen],jaar_zip[KNMI_Stations.Naam_weerstation],overzicht_per_locatie!$D$3,jaar_zip[weeknr],overzicht_per_locatie!$B42)</f>
        <v>0</v>
      </c>
      <c r="E42" s="37">
        <f>SUMIFS(jaar_zip[koeldagen],jaar_zip[KNMI_Stations.Naam_weerstation],overzicht_per_locatie!$D$3,jaar_zip[weeknr],overzicht_per_locatie!$B42)</f>
        <v>0</v>
      </c>
      <c r="F42" s="37" t="str">
        <f>IF(COUNTIFS(jaar_zip[KNMI_Stations.Naam_weerstation],overzicht_per_locatie!$D$3,jaar_zip[weeknr],overzicht_per_locatie!$B42)=0,"",SUMIFS(jaar_zip[etmaaltemperatuur],jaar_zip[KNMI_Stations.Naam_weerstation],overzicht_per_locatie!$D$3,jaar_zip[weeknr],overzicht_per_locatie!$B42)/COUNTIFS(jaar_zip[KNMI_Stations.Naam_weerstation],overzicht_per_locatie!$D$3,jaar_zip[weeknr],overzicht_per_locatie!$B42))</f>
        <v/>
      </c>
      <c r="G42" s="37" t="str">
        <f>IF(COUNTIFS(jaar_zip[KNMI_Stations.Naam_weerstation],overzicht_per_locatie!$D$3,jaar_zip[weeknr],overzicht_per_locatie!$B42)=0,"",SUMIFS(jaar_zip[rel._vochtigheid],jaar_zip[KNMI_Stations.Naam_weerstation],overzicht_per_locatie!$D$3,jaar_zip[weeknr],overzicht_per_locatie!$B42)/COUNTIFS(jaar_zip[KNMI_Stations.Naam_weerstation],overzicht_per_locatie!$D$3,jaar_zip[weeknr],overzicht_per_locatie!$B42))</f>
        <v/>
      </c>
      <c r="H42" s="37" t="str">
        <f>IF(COUNTIFS(jaar_zip[KNMI_Stations.Naam_weerstation],overzicht_per_locatie!$D$3,jaar_zip[weeknr],overzicht_per_locatie!$B42)=0,"",SUMIFS(jaar_zip[windsnelheid],jaar_zip[KNMI_Stations.Naam_weerstation],overzicht_per_locatie!$D$3,jaar_zip[weeknr],overzicht_per_locatie!$B42)/COUNTIFS(jaar_zip[KNMI_Stations.Naam_weerstation],overzicht_per_locatie!$D$3,jaar_zip[weeknr],overzicht_per_locatie!$B42))</f>
        <v/>
      </c>
      <c r="I42" s="37">
        <f>SUMIFS(jaar_zip[neerslag],jaar_zip[KNMI_Stations.Naam_weerstation],overzicht_per_locatie!$D$3,jaar_zip[weeknr],overzicht_per_locatie!$B42)</f>
        <v>0</v>
      </c>
      <c r="J42" s="37" t="str">
        <f>IF(COUNTIFS(jaar_zip[KNMI_Stations.Naam_weerstation],overzicht_per_locatie!$D$3,jaar_zip[weeknr],overzicht_per_locatie!$B42)=0,"",SUMIFS(jaar_zip[globale_straling],jaar_zip[KNMI_Stations.Naam_weerstation],overzicht_per_locatie!$D$3,jaar_zip[weeknr],overzicht_per_locatie!$B42)/COUNTIFS(jaar_zip[KNMI_Stations.Naam_weerstation],overzicht_per_locatie!$D$3,jaar_zip[weeknr],overzicht_per_locatie!$B42))</f>
        <v/>
      </c>
      <c r="K42" s="38" t="str">
        <f>IF(COUNTIFS(jaar_zip[KNMI_Stations.Naam_weerstation],overzicht_per_locatie!$D$3,jaar_zip[weeknr],overzicht_per_locatie!$B42)=0,"",SUMIFS(jaar_zip[luchtdruk],jaar_zip[KNMI_Stations.Naam_weerstation],overzicht_per_locatie!$D$3,jaar_zip[weeknr],overzicht_per_locatie!$B42)/COUNTIFS(jaar_zip[KNMI_Stations.Naam_weerstation],overzicht_per_locatie!$D$3,jaar_zip[weeknr],overzicht_per_locatie!$B42))</f>
        <v/>
      </c>
    </row>
    <row r="43" spans="2:13" x14ac:dyDescent="0.25">
      <c r="B43" s="31" t="s">
        <v>108</v>
      </c>
      <c r="C43" s="36">
        <f>SUMIFS(jaar_zip[graaddagen],jaar_zip[KNMI_Stations.Naam_weerstation],overzicht_per_locatie!$D$3,jaar_zip[weeknr],overzicht_per_locatie!$B43)</f>
        <v>0</v>
      </c>
      <c r="D43" s="37">
        <f>SUMIFS(jaar_zip[gew. Graaddagen],jaar_zip[KNMI_Stations.Naam_weerstation],overzicht_per_locatie!$D$3,jaar_zip[weeknr],overzicht_per_locatie!$B43)</f>
        <v>0</v>
      </c>
      <c r="E43" s="37">
        <f>SUMIFS(jaar_zip[koeldagen],jaar_zip[KNMI_Stations.Naam_weerstation],overzicht_per_locatie!$D$3,jaar_zip[weeknr],overzicht_per_locatie!$B43)</f>
        <v>0</v>
      </c>
      <c r="F43" s="37" t="str">
        <f>IF(COUNTIFS(jaar_zip[KNMI_Stations.Naam_weerstation],overzicht_per_locatie!$D$3,jaar_zip[weeknr],overzicht_per_locatie!$B43)=0,"",SUMIFS(jaar_zip[etmaaltemperatuur],jaar_zip[KNMI_Stations.Naam_weerstation],overzicht_per_locatie!$D$3,jaar_zip[weeknr],overzicht_per_locatie!$B43)/COUNTIFS(jaar_zip[KNMI_Stations.Naam_weerstation],overzicht_per_locatie!$D$3,jaar_zip[weeknr],overzicht_per_locatie!$B43))</f>
        <v/>
      </c>
      <c r="G43" s="37" t="str">
        <f>IF(COUNTIFS(jaar_zip[KNMI_Stations.Naam_weerstation],overzicht_per_locatie!$D$3,jaar_zip[weeknr],overzicht_per_locatie!$B43)=0,"",SUMIFS(jaar_zip[rel._vochtigheid],jaar_zip[KNMI_Stations.Naam_weerstation],overzicht_per_locatie!$D$3,jaar_zip[weeknr],overzicht_per_locatie!$B43)/COUNTIFS(jaar_zip[KNMI_Stations.Naam_weerstation],overzicht_per_locatie!$D$3,jaar_zip[weeknr],overzicht_per_locatie!$B43))</f>
        <v/>
      </c>
      <c r="H43" s="37" t="str">
        <f>IF(COUNTIFS(jaar_zip[KNMI_Stations.Naam_weerstation],overzicht_per_locatie!$D$3,jaar_zip[weeknr],overzicht_per_locatie!$B43)=0,"",SUMIFS(jaar_zip[windsnelheid],jaar_zip[KNMI_Stations.Naam_weerstation],overzicht_per_locatie!$D$3,jaar_zip[weeknr],overzicht_per_locatie!$B43)/COUNTIFS(jaar_zip[KNMI_Stations.Naam_weerstation],overzicht_per_locatie!$D$3,jaar_zip[weeknr],overzicht_per_locatie!$B43))</f>
        <v/>
      </c>
      <c r="I43" s="37">
        <f>SUMIFS(jaar_zip[neerslag],jaar_zip[KNMI_Stations.Naam_weerstation],overzicht_per_locatie!$D$3,jaar_zip[weeknr],overzicht_per_locatie!$B43)</f>
        <v>0</v>
      </c>
      <c r="J43" s="37" t="str">
        <f>IF(COUNTIFS(jaar_zip[KNMI_Stations.Naam_weerstation],overzicht_per_locatie!$D$3,jaar_zip[weeknr],overzicht_per_locatie!$B43)=0,"",SUMIFS(jaar_zip[globale_straling],jaar_zip[KNMI_Stations.Naam_weerstation],overzicht_per_locatie!$D$3,jaar_zip[weeknr],overzicht_per_locatie!$B43)/COUNTIFS(jaar_zip[KNMI_Stations.Naam_weerstation],overzicht_per_locatie!$D$3,jaar_zip[weeknr],overzicht_per_locatie!$B43))</f>
        <v/>
      </c>
      <c r="K43" s="38" t="str">
        <f>IF(COUNTIFS(jaar_zip[KNMI_Stations.Naam_weerstation],overzicht_per_locatie!$D$3,jaar_zip[weeknr],overzicht_per_locatie!$B43)=0,"",SUMIFS(jaar_zip[luchtdruk],jaar_zip[KNMI_Stations.Naam_weerstation],overzicht_per_locatie!$D$3,jaar_zip[weeknr],overzicht_per_locatie!$B43)/COUNTIFS(jaar_zip[KNMI_Stations.Naam_weerstation],overzicht_per_locatie!$D$3,jaar_zip[weeknr],overzicht_per_locatie!$B43))</f>
        <v/>
      </c>
    </row>
    <row r="44" spans="2:13" x14ac:dyDescent="0.25">
      <c r="B44" s="32" t="s">
        <v>109</v>
      </c>
      <c r="C44" s="36">
        <f>SUMIFS(jaar_zip[graaddagen],jaar_zip[KNMI_Stations.Naam_weerstation],overzicht_per_locatie!$D$3,jaar_zip[weeknr],overzicht_per_locatie!$B44)</f>
        <v>0</v>
      </c>
      <c r="D44" s="37">
        <f>SUMIFS(jaar_zip[gew. Graaddagen],jaar_zip[KNMI_Stations.Naam_weerstation],overzicht_per_locatie!$D$3,jaar_zip[weeknr],overzicht_per_locatie!$B44)</f>
        <v>0</v>
      </c>
      <c r="E44" s="37">
        <f>SUMIFS(jaar_zip[koeldagen],jaar_zip[KNMI_Stations.Naam_weerstation],overzicht_per_locatie!$D$3,jaar_zip[weeknr],overzicht_per_locatie!$B44)</f>
        <v>0</v>
      </c>
      <c r="F44" s="37" t="str">
        <f>IF(COUNTIFS(jaar_zip[KNMI_Stations.Naam_weerstation],overzicht_per_locatie!$D$3,jaar_zip[weeknr],overzicht_per_locatie!$B44)=0,"",SUMIFS(jaar_zip[etmaaltemperatuur],jaar_zip[KNMI_Stations.Naam_weerstation],overzicht_per_locatie!$D$3,jaar_zip[weeknr],overzicht_per_locatie!$B44)/COUNTIFS(jaar_zip[KNMI_Stations.Naam_weerstation],overzicht_per_locatie!$D$3,jaar_zip[weeknr],overzicht_per_locatie!$B44))</f>
        <v/>
      </c>
      <c r="G44" s="37" t="str">
        <f>IF(COUNTIFS(jaar_zip[KNMI_Stations.Naam_weerstation],overzicht_per_locatie!$D$3,jaar_zip[weeknr],overzicht_per_locatie!$B44)=0,"",SUMIFS(jaar_zip[rel._vochtigheid],jaar_zip[KNMI_Stations.Naam_weerstation],overzicht_per_locatie!$D$3,jaar_zip[weeknr],overzicht_per_locatie!$B44)/COUNTIFS(jaar_zip[KNMI_Stations.Naam_weerstation],overzicht_per_locatie!$D$3,jaar_zip[weeknr],overzicht_per_locatie!$B44))</f>
        <v/>
      </c>
      <c r="H44" s="37" t="str">
        <f>IF(COUNTIFS(jaar_zip[KNMI_Stations.Naam_weerstation],overzicht_per_locatie!$D$3,jaar_zip[weeknr],overzicht_per_locatie!$B44)=0,"",SUMIFS(jaar_zip[windsnelheid],jaar_zip[KNMI_Stations.Naam_weerstation],overzicht_per_locatie!$D$3,jaar_zip[weeknr],overzicht_per_locatie!$B44)/COUNTIFS(jaar_zip[KNMI_Stations.Naam_weerstation],overzicht_per_locatie!$D$3,jaar_zip[weeknr],overzicht_per_locatie!$B44))</f>
        <v/>
      </c>
      <c r="I44" s="37">
        <f>SUMIFS(jaar_zip[neerslag],jaar_zip[KNMI_Stations.Naam_weerstation],overzicht_per_locatie!$D$3,jaar_zip[weeknr],overzicht_per_locatie!$B44)</f>
        <v>0</v>
      </c>
      <c r="J44" s="37" t="str">
        <f>IF(COUNTIFS(jaar_zip[KNMI_Stations.Naam_weerstation],overzicht_per_locatie!$D$3,jaar_zip[weeknr],overzicht_per_locatie!$B44)=0,"",SUMIFS(jaar_zip[globale_straling],jaar_zip[KNMI_Stations.Naam_weerstation],overzicht_per_locatie!$D$3,jaar_zip[weeknr],overzicht_per_locatie!$B44)/COUNTIFS(jaar_zip[KNMI_Stations.Naam_weerstation],overzicht_per_locatie!$D$3,jaar_zip[weeknr],overzicht_per_locatie!$B44))</f>
        <v/>
      </c>
      <c r="K44" s="38" t="str">
        <f>IF(COUNTIFS(jaar_zip[KNMI_Stations.Naam_weerstation],overzicht_per_locatie!$D$3,jaar_zip[weeknr],overzicht_per_locatie!$B44)=0,"",SUMIFS(jaar_zip[luchtdruk],jaar_zip[KNMI_Stations.Naam_weerstation],overzicht_per_locatie!$D$3,jaar_zip[weeknr],overzicht_per_locatie!$B44)/COUNTIFS(jaar_zip[KNMI_Stations.Naam_weerstation],overzicht_per_locatie!$D$3,jaar_zip[weeknr],overzicht_per_locatie!$B44))</f>
        <v/>
      </c>
    </row>
    <row r="45" spans="2:13" x14ac:dyDescent="0.25">
      <c r="B45" s="31" t="s">
        <v>110</v>
      </c>
      <c r="C45" s="36">
        <f>SUMIFS(jaar_zip[graaddagen],jaar_zip[KNMI_Stations.Naam_weerstation],overzicht_per_locatie!$D$3,jaar_zip[weeknr],overzicht_per_locatie!$B45)</f>
        <v>0</v>
      </c>
      <c r="D45" s="37">
        <f>SUMIFS(jaar_zip[gew. Graaddagen],jaar_zip[KNMI_Stations.Naam_weerstation],overzicht_per_locatie!$D$3,jaar_zip[weeknr],overzicht_per_locatie!$B45)</f>
        <v>0</v>
      </c>
      <c r="E45" s="37">
        <f>SUMIFS(jaar_zip[koeldagen],jaar_zip[KNMI_Stations.Naam_weerstation],overzicht_per_locatie!$D$3,jaar_zip[weeknr],overzicht_per_locatie!$B45)</f>
        <v>0</v>
      </c>
      <c r="F45" s="37" t="str">
        <f>IF(COUNTIFS(jaar_zip[KNMI_Stations.Naam_weerstation],overzicht_per_locatie!$D$3,jaar_zip[weeknr],overzicht_per_locatie!$B45)=0,"",SUMIFS(jaar_zip[etmaaltemperatuur],jaar_zip[KNMI_Stations.Naam_weerstation],overzicht_per_locatie!$D$3,jaar_zip[weeknr],overzicht_per_locatie!$B45)/COUNTIFS(jaar_zip[KNMI_Stations.Naam_weerstation],overzicht_per_locatie!$D$3,jaar_zip[weeknr],overzicht_per_locatie!$B45))</f>
        <v/>
      </c>
      <c r="G45" s="37" t="str">
        <f>IF(COUNTIFS(jaar_zip[KNMI_Stations.Naam_weerstation],overzicht_per_locatie!$D$3,jaar_zip[weeknr],overzicht_per_locatie!$B45)=0,"",SUMIFS(jaar_zip[rel._vochtigheid],jaar_zip[KNMI_Stations.Naam_weerstation],overzicht_per_locatie!$D$3,jaar_zip[weeknr],overzicht_per_locatie!$B45)/COUNTIFS(jaar_zip[KNMI_Stations.Naam_weerstation],overzicht_per_locatie!$D$3,jaar_zip[weeknr],overzicht_per_locatie!$B45))</f>
        <v/>
      </c>
      <c r="H45" s="37" t="str">
        <f>IF(COUNTIFS(jaar_zip[KNMI_Stations.Naam_weerstation],overzicht_per_locatie!$D$3,jaar_zip[weeknr],overzicht_per_locatie!$B45)=0,"",SUMIFS(jaar_zip[windsnelheid],jaar_zip[KNMI_Stations.Naam_weerstation],overzicht_per_locatie!$D$3,jaar_zip[weeknr],overzicht_per_locatie!$B45)/COUNTIFS(jaar_zip[KNMI_Stations.Naam_weerstation],overzicht_per_locatie!$D$3,jaar_zip[weeknr],overzicht_per_locatie!$B45))</f>
        <v/>
      </c>
      <c r="I45" s="37">
        <f>SUMIFS(jaar_zip[neerslag],jaar_zip[KNMI_Stations.Naam_weerstation],overzicht_per_locatie!$D$3,jaar_zip[weeknr],overzicht_per_locatie!$B45)</f>
        <v>0</v>
      </c>
      <c r="J45" s="37" t="str">
        <f>IF(COUNTIFS(jaar_zip[KNMI_Stations.Naam_weerstation],overzicht_per_locatie!$D$3,jaar_zip[weeknr],overzicht_per_locatie!$B45)=0,"",SUMIFS(jaar_zip[globale_straling],jaar_zip[KNMI_Stations.Naam_weerstation],overzicht_per_locatie!$D$3,jaar_zip[weeknr],overzicht_per_locatie!$B45)/COUNTIFS(jaar_zip[KNMI_Stations.Naam_weerstation],overzicht_per_locatie!$D$3,jaar_zip[weeknr],overzicht_per_locatie!$B45))</f>
        <v/>
      </c>
      <c r="K45" s="38" t="str">
        <f>IF(COUNTIFS(jaar_zip[KNMI_Stations.Naam_weerstation],overzicht_per_locatie!$D$3,jaar_zip[weeknr],overzicht_per_locatie!$B45)=0,"",SUMIFS(jaar_zip[luchtdruk],jaar_zip[KNMI_Stations.Naam_weerstation],overzicht_per_locatie!$D$3,jaar_zip[weeknr],overzicht_per_locatie!$B45)/COUNTIFS(jaar_zip[KNMI_Stations.Naam_weerstation],overzicht_per_locatie!$D$3,jaar_zip[weeknr],overzicht_per_locatie!$B45))</f>
        <v/>
      </c>
    </row>
    <row r="46" spans="2:13" x14ac:dyDescent="0.25">
      <c r="B46" s="32" t="s">
        <v>111</v>
      </c>
      <c r="C46" s="36">
        <f>SUMIFS(jaar_zip[graaddagen],jaar_zip[KNMI_Stations.Naam_weerstation],overzicht_per_locatie!$D$3,jaar_zip[weeknr],overzicht_per_locatie!$B46)</f>
        <v>0</v>
      </c>
      <c r="D46" s="37">
        <f>SUMIFS(jaar_zip[gew. Graaddagen],jaar_zip[KNMI_Stations.Naam_weerstation],overzicht_per_locatie!$D$3,jaar_zip[weeknr],overzicht_per_locatie!$B46)</f>
        <v>0</v>
      </c>
      <c r="E46" s="37">
        <f>SUMIFS(jaar_zip[koeldagen],jaar_zip[KNMI_Stations.Naam_weerstation],overzicht_per_locatie!$D$3,jaar_zip[weeknr],overzicht_per_locatie!$B46)</f>
        <v>0</v>
      </c>
      <c r="F46" s="37" t="str">
        <f>IF(COUNTIFS(jaar_zip[KNMI_Stations.Naam_weerstation],overzicht_per_locatie!$D$3,jaar_zip[weeknr],overzicht_per_locatie!$B46)=0,"",SUMIFS(jaar_zip[etmaaltemperatuur],jaar_zip[KNMI_Stations.Naam_weerstation],overzicht_per_locatie!$D$3,jaar_zip[weeknr],overzicht_per_locatie!$B46)/COUNTIFS(jaar_zip[KNMI_Stations.Naam_weerstation],overzicht_per_locatie!$D$3,jaar_zip[weeknr],overzicht_per_locatie!$B46))</f>
        <v/>
      </c>
      <c r="G46" s="37" t="str">
        <f>IF(COUNTIFS(jaar_zip[KNMI_Stations.Naam_weerstation],overzicht_per_locatie!$D$3,jaar_zip[weeknr],overzicht_per_locatie!$B46)=0,"",SUMIFS(jaar_zip[rel._vochtigheid],jaar_zip[KNMI_Stations.Naam_weerstation],overzicht_per_locatie!$D$3,jaar_zip[weeknr],overzicht_per_locatie!$B46)/COUNTIFS(jaar_zip[KNMI_Stations.Naam_weerstation],overzicht_per_locatie!$D$3,jaar_zip[weeknr],overzicht_per_locatie!$B46))</f>
        <v/>
      </c>
      <c r="H46" s="37" t="str">
        <f>IF(COUNTIFS(jaar_zip[KNMI_Stations.Naam_weerstation],overzicht_per_locatie!$D$3,jaar_zip[weeknr],overzicht_per_locatie!$B46)=0,"",SUMIFS(jaar_zip[windsnelheid],jaar_zip[KNMI_Stations.Naam_weerstation],overzicht_per_locatie!$D$3,jaar_zip[weeknr],overzicht_per_locatie!$B46)/COUNTIFS(jaar_zip[KNMI_Stations.Naam_weerstation],overzicht_per_locatie!$D$3,jaar_zip[weeknr],overzicht_per_locatie!$B46))</f>
        <v/>
      </c>
      <c r="I46" s="37">
        <f>SUMIFS(jaar_zip[neerslag],jaar_zip[KNMI_Stations.Naam_weerstation],overzicht_per_locatie!$D$3,jaar_zip[weeknr],overzicht_per_locatie!$B46)</f>
        <v>0</v>
      </c>
      <c r="J46" s="37" t="str">
        <f>IF(COUNTIFS(jaar_zip[KNMI_Stations.Naam_weerstation],overzicht_per_locatie!$D$3,jaar_zip[weeknr],overzicht_per_locatie!$B46)=0,"",SUMIFS(jaar_zip[globale_straling],jaar_zip[KNMI_Stations.Naam_weerstation],overzicht_per_locatie!$D$3,jaar_zip[weeknr],overzicht_per_locatie!$B46)/COUNTIFS(jaar_zip[KNMI_Stations.Naam_weerstation],overzicht_per_locatie!$D$3,jaar_zip[weeknr],overzicht_per_locatie!$B46))</f>
        <v/>
      </c>
      <c r="K46" s="38" t="str">
        <f>IF(COUNTIFS(jaar_zip[KNMI_Stations.Naam_weerstation],overzicht_per_locatie!$D$3,jaar_zip[weeknr],overzicht_per_locatie!$B46)=0,"",SUMIFS(jaar_zip[luchtdruk],jaar_zip[KNMI_Stations.Naam_weerstation],overzicht_per_locatie!$D$3,jaar_zip[weeknr],overzicht_per_locatie!$B46)/COUNTIFS(jaar_zip[KNMI_Stations.Naam_weerstation],overzicht_per_locatie!$D$3,jaar_zip[weeknr],overzicht_per_locatie!$B46))</f>
        <v/>
      </c>
    </row>
    <row r="47" spans="2:13" x14ac:dyDescent="0.25">
      <c r="B47" s="31" t="s">
        <v>112</v>
      </c>
      <c r="C47" s="36">
        <f>SUMIFS(jaar_zip[graaddagen],jaar_zip[KNMI_Stations.Naam_weerstation],overzicht_per_locatie!$D$3,jaar_zip[weeknr],overzicht_per_locatie!$B47)</f>
        <v>0</v>
      </c>
      <c r="D47" s="37">
        <f>SUMIFS(jaar_zip[gew. Graaddagen],jaar_zip[KNMI_Stations.Naam_weerstation],overzicht_per_locatie!$D$3,jaar_zip[weeknr],overzicht_per_locatie!$B47)</f>
        <v>0</v>
      </c>
      <c r="E47" s="37">
        <f>SUMIFS(jaar_zip[koeldagen],jaar_zip[KNMI_Stations.Naam_weerstation],overzicht_per_locatie!$D$3,jaar_zip[weeknr],overzicht_per_locatie!$B47)</f>
        <v>0</v>
      </c>
      <c r="F47" s="37" t="str">
        <f>IF(COUNTIFS(jaar_zip[KNMI_Stations.Naam_weerstation],overzicht_per_locatie!$D$3,jaar_zip[weeknr],overzicht_per_locatie!$B47)=0,"",SUMIFS(jaar_zip[etmaaltemperatuur],jaar_zip[KNMI_Stations.Naam_weerstation],overzicht_per_locatie!$D$3,jaar_zip[weeknr],overzicht_per_locatie!$B47)/COUNTIFS(jaar_zip[KNMI_Stations.Naam_weerstation],overzicht_per_locatie!$D$3,jaar_zip[weeknr],overzicht_per_locatie!$B47))</f>
        <v/>
      </c>
      <c r="G47" s="37" t="str">
        <f>IF(COUNTIFS(jaar_zip[KNMI_Stations.Naam_weerstation],overzicht_per_locatie!$D$3,jaar_zip[weeknr],overzicht_per_locatie!$B47)=0,"",SUMIFS(jaar_zip[rel._vochtigheid],jaar_zip[KNMI_Stations.Naam_weerstation],overzicht_per_locatie!$D$3,jaar_zip[weeknr],overzicht_per_locatie!$B47)/COUNTIFS(jaar_zip[KNMI_Stations.Naam_weerstation],overzicht_per_locatie!$D$3,jaar_zip[weeknr],overzicht_per_locatie!$B47))</f>
        <v/>
      </c>
      <c r="H47" s="37" t="str">
        <f>IF(COUNTIFS(jaar_zip[KNMI_Stations.Naam_weerstation],overzicht_per_locatie!$D$3,jaar_zip[weeknr],overzicht_per_locatie!$B47)=0,"",SUMIFS(jaar_zip[windsnelheid],jaar_zip[KNMI_Stations.Naam_weerstation],overzicht_per_locatie!$D$3,jaar_zip[weeknr],overzicht_per_locatie!$B47)/COUNTIFS(jaar_zip[KNMI_Stations.Naam_weerstation],overzicht_per_locatie!$D$3,jaar_zip[weeknr],overzicht_per_locatie!$B47))</f>
        <v/>
      </c>
      <c r="I47" s="37">
        <f>SUMIFS(jaar_zip[neerslag],jaar_zip[KNMI_Stations.Naam_weerstation],overzicht_per_locatie!$D$3,jaar_zip[weeknr],overzicht_per_locatie!$B47)</f>
        <v>0</v>
      </c>
      <c r="J47" s="37" t="str">
        <f>IF(COUNTIFS(jaar_zip[KNMI_Stations.Naam_weerstation],overzicht_per_locatie!$D$3,jaar_zip[weeknr],overzicht_per_locatie!$B47)=0,"",SUMIFS(jaar_zip[globale_straling],jaar_zip[KNMI_Stations.Naam_weerstation],overzicht_per_locatie!$D$3,jaar_zip[weeknr],overzicht_per_locatie!$B47)/COUNTIFS(jaar_zip[KNMI_Stations.Naam_weerstation],overzicht_per_locatie!$D$3,jaar_zip[weeknr],overzicht_per_locatie!$B47))</f>
        <v/>
      </c>
      <c r="K47" s="38" t="str">
        <f>IF(COUNTIFS(jaar_zip[KNMI_Stations.Naam_weerstation],overzicht_per_locatie!$D$3,jaar_zip[weeknr],overzicht_per_locatie!$B47)=0,"",SUMIFS(jaar_zip[luchtdruk],jaar_zip[KNMI_Stations.Naam_weerstation],overzicht_per_locatie!$D$3,jaar_zip[weeknr],overzicht_per_locatie!$B47)/COUNTIFS(jaar_zip[KNMI_Stations.Naam_weerstation],overzicht_per_locatie!$D$3,jaar_zip[weeknr],overzicht_per_locatie!$B47))</f>
        <v/>
      </c>
    </row>
    <row r="48" spans="2:13" x14ac:dyDescent="0.25">
      <c r="B48" s="32" t="s">
        <v>113</v>
      </c>
      <c r="C48" s="36">
        <f>SUMIFS(jaar_zip[graaddagen],jaar_zip[KNMI_Stations.Naam_weerstation],overzicht_per_locatie!$D$3,jaar_zip[weeknr],overzicht_per_locatie!$B48)</f>
        <v>0</v>
      </c>
      <c r="D48" s="37">
        <f>SUMIFS(jaar_zip[gew. Graaddagen],jaar_zip[KNMI_Stations.Naam_weerstation],overzicht_per_locatie!$D$3,jaar_zip[weeknr],overzicht_per_locatie!$B48)</f>
        <v>0</v>
      </c>
      <c r="E48" s="37">
        <f>SUMIFS(jaar_zip[koeldagen],jaar_zip[KNMI_Stations.Naam_weerstation],overzicht_per_locatie!$D$3,jaar_zip[weeknr],overzicht_per_locatie!$B48)</f>
        <v>0</v>
      </c>
      <c r="F48" s="37" t="str">
        <f>IF(COUNTIFS(jaar_zip[KNMI_Stations.Naam_weerstation],overzicht_per_locatie!$D$3,jaar_zip[weeknr],overzicht_per_locatie!$B48)=0,"",SUMIFS(jaar_zip[etmaaltemperatuur],jaar_zip[KNMI_Stations.Naam_weerstation],overzicht_per_locatie!$D$3,jaar_zip[weeknr],overzicht_per_locatie!$B48)/COUNTIFS(jaar_zip[KNMI_Stations.Naam_weerstation],overzicht_per_locatie!$D$3,jaar_zip[weeknr],overzicht_per_locatie!$B48))</f>
        <v/>
      </c>
      <c r="G48" s="37" t="str">
        <f>IF(COUNTIFS(jaar_zip[KNMI_Stations.Naam_weerstation],overzicht_per_locatie!$D$3,jaar_zip[weeknr],overzicht_per_locatie!$B48)=0,"",SUMIFS(jaar_zip[rel._vochtigheid],jaar_zip[KNMI_Stations.Naam_weerstation],overzicht_per_locatie!$D$3,jaar_zip[weeknr],overzicht_per_locatie!$B48)/COUNTIFS(jaar_zip[KNMI_Stations.Naam_weerstation],overzicht_per_locatie!$D$3,jaar_zip[weeknr],overzicht_per_locatie!$B48))</f>
        <v/>
      </c>
      <c r="H48" s="37" t="str">
        <f>IF(COUNTIFS(jaar_zip[KNMI_Stations.Naam_weerstation],overzicht_per_locatie!$D$3,jaar_zip[weeknr],overzicht_per_locatie!$B48)=0,"",SUMIFS(jaar_zip[windsnelheid],jaar_zip[KNMI_Stations.Naam_weerstation],overzicht_per_locatie!$D$3,jaar_zip[weeknr],overzicht_per_locatie!$B48)/COUNTIFS(jaar_zip[KNMI_Stations.Naam_weerstation],overzicht_per_locatie!$D$3,jaar_zip[weeknr],overzicht_per_locatie!$B48))</f>
        <v/>
      </c>
      <c r="I48" s="37">
        <f>SUMIFS(jaar_zip[neerslag],jaar_zip[KNMI_Stations.Naam_weerstation],overzicht_per_locatie!$D$3,jaar_zip[weeknr],overzicht_per_locatie!$B48)</f>
        <v>0</v>
      </c>
      <c r="J48" s="37" t="str">
        <f>IF(COUNTIFS(jaar_zip[KNMI_Stations.Naam_weerstation],overzicht_per_locatie!$D$3,jaar_zip[weeknr],overzicht_per_locatie!$B48)=0,"",SUMIFS(jaar_zip[globale_straling],jaar_zip[KNMI_Stations.Naam_weerstation],overzicht_per_locatie!$D$3,jaar_zip[weeknr],overzicht_per_locatie!$B48)/COUNTIFS(jaar_zip[KNMI_Stations.Naam_weerstation],overzicht_per_locatie!$D$3,jaar_zip[weeknr],overzicht_per_locatie!$B48))</f>
        <v/>
      </c>
      <c r="K48" s="38" t="str">
        <f>IF(COUNTIFS(jaar_zip[KNMI_Stations.Naam_weerstation],overzicht_per_locatie!$D$3,jaar_zip[weeknr],overzicht_per_locatie!$B48)=0,"",SUMIFS(jaar_zip[luchtdruk],jaar_zip[KNMI_Stations.Naam_weerstation],overzicht_per_locatie!$D$3,jaar_zip[weeknr],overzicht_per_locatie!$B48)/COUNTIFS(jaar_zip[KNMI_Stations.Naam_weerstation],overzicht_per_locatie!$D$3,jaar_zip[weeknr],overzicht_per_locatie!$B48))</f>
        <v/>
      </c>
    </row>
    <row r="49" spans="2:11" x14ac:dyDescent="0.25">
      <c r="B49" s="31" t="s">
        <v>114</v>
      </c>
      <c r="C49" s="36">
        <f>SUMIFS(jaar_zip[graaddagen],jaar_zip[KNMI_Stations.Naam_weerstation],overzicht_per_locatie!$D$3,jaar_zip[weeknr],overzicht_per_locatie!$B49)</f>
        <v>0</v>
      </c>
      <c r="D49" s="37">
        <f>SUMIFS(jaar_zip[gew. Graaddagen],jaar_zip[KNMI_Stations.Naam_weerstation],overzicht_per_locatie!$D$3,jaar_zip[weeknr],overzicht_per_locatie!$B49)</f>
        <v>0</v>
      </c>
      <c r="E49" s="37">
        <f>SUMIFS(jaar_zip[koeldagen],jaar_zip[KNMI_Stations.Naam_weerstation],overzicht_per_locatie!$D$3,jaar_zip[weeknr],overzicht_per_locatie!$B49)</f>
        <v>0</v>
      </c>
      <c r="F49" s="37" t="str">
        <f>IF(COUNTIFS(jaar_zip[KNMI_Stations.Naam_weerstation],overzicht_per_locatie!$D$3,jaar_zip[weeknr],overzicht_per_locatie!$B49)=0,"",SUMIFS(jaar_zip[etmaaltemperatuur],jaar_zip[KNMI_Stations.Naam_weerstation],overzicht_per_locatie!$D$3,jaar_zip[weeknr],overzicht_per_locatie!$B49)/COUNTIFS(jaar_zip[KNMI_Stations.Naam_weerstation],overzicht_per_locatie!$D$3,jaar_zip[weeknr],overzicht_per_locatie!$B49))</f>
        <v/>
      </c>
      <c r="G49" s="37" t="str">
        <f>IF(COUNTIFS(jaar_zip[KNMI_Stations.Naam_weerstation],overzicht_per_locatie!$D$3,jaar_zip[weeknr],overzicht_per_locatie!$B49)=0,"",SUMIFS(jaar_zip[rel._vochtigheid],jaar_zip[KNMI_Stations.Naam_weerstation],overzicht_per_locatie!$D$3,jaar_zip[weeknr],overzicht_per_locatie!$B49)/COUNTIFS(jaar_zip[KNMI_Stations.Naam_weerstation],overzicht_per_locatie!$D$3,jaar_zip[weeknr],overzicht_per_locatie!$B49))</f>
        <v/>
      </c>
      <c r="H49" s="37" t="str">
        <f>IF(COUNTIFS(jaar_zip[KNMI_Stations.Naam_weerstation],overzicht_per_locatie!$D$3,jaar_zip[weeknr],overzicht_per_locatie!$B49)=0,"",SUMIFS(jaar_zip[windsnelheid],jaar_zip[KNMI_Stations.Naam_weerstation],overzicht_per_locatie!$D$3,jaar_zip[weeknr],overzicht_per_locatie!$B49)/COUNTIFS(jaar_zip[KNMI_Stations.Naam_weerstation],overzicht_per_locatie!$D$3,jaar_zip[weeknr],overzicht_per_locatie!$B49))</f>
        <v/>
      </c>
      <c r="I49" s="37">
        <f>SUMIFS(jaar_zip[neerslag],jaar_zip[KNMI_Stations.Naam_weerstation],overzicht_per_locatie!$D$3,jaar_zip[weeknr],overzicht_per_locatie!$B49)</f>
        <v>0</v>
      </c>
      <c r="J49" s="37" t="str">
        <f>IF(COUNTIFS(jaar_zip[KNMI_Stations.Naam_weerstation],overzicht_per_locatie!$D$3,jaar_zip[weeknr],overzicht_per_locatie!$B49)=0,"",SUMIFS(jaar_zip[globale_straling],jaar_zip[KNMI_Stations.Naam_weerstation],overzicht_per_locatie!$D$3,jaar_zip[weeknr],overzicht_per_locatie!$B49)/COUNTIFS(jaar_zip[KNMI_Stations.Naam_weerstation],overzicht_per_locatie!$D$3,jaar_zip[weeknr],overzicht_per_locatie!$B49))</f>
        <v/>
      </c>
      <c r="K49" s="38" t="str">
        <f>IF(COUNTIFS(jaar_zip[KNMI_Stations.Naam_weerstation],overzicht_per_locatie!$D$3,jaar_zip[weeknr],overzicht_per_locatie!$B49)=0,"",SUMIFS(jaar_zip[luchtdruk],jaar_zip[KNMI_Stations.Naam_weerstation],overzicht_per_locatie!$D$3,jaar_zip[weeknr],overzicht_per_locatie!$B49)/COUNTIFS(jaar_zip[KNMI_Stations.Naam_weerstation],overzicht_per_locatie!$D$3,jaar_zip[weeknr],overzicht_per_locatie!$B49))</f>
        <v/>
      </c>
    </row>
    <row r="50" spans="2:11" x14ac:dyDescent="0.25">
      <c r="B50" s="32" t="s">
        <v>115</v>
      </c>
      <c r="C50" s="36">
        <f>SUMIFS(jaar_zip[graaddagen],jaar_zip[KNMI_Stations.Naam_weerstation],overzicht_per_locatie!$D$3,jaar_zip[weeknr],overzicht_per_locatie!$B50)</f>
        <v>0</v>
      </c>
      <c r="D50" s="37">
        <f>SUMIFS(jaar_zip[gew. Graaddagen],jaar_zip[KNMI_Stations.Naam_weerstation],overzicht_per_locatie!$D$3,jaar_zip[weeknr],overzicht_per_locatie!$B50)</f>
        <v>0</v>
      </c>
      <c r="E50" s="37">
        <f>SUMIFS(jaar_zip[koeldagen],jaar_zip[KNMI_Stations.Naam_weerstation],overzicht_per_locatie!$D$3,jaar_zip[weeknr],overzicht_per_locatie!$B50)</f>
        <v>0</v>
      </c>
      <c r="F50" s="37" t="str">
        <f>IF(COUNTIFS(jaar_zip[KNMI_Stations.Naam_weerstation],overzicht_per_locatie!$D$3,jaar_zip[weeknr],overzicht_per_locatie!$B50)=0,"",SUMIFS(jaar_zip[etmaaltemperatuur],jaar_zip[KNMI_Stations.Naam_weerstation],overzicht_per_locatie!$D$3,jaar_zip[weeknr],overzicht_per_locatie!$B50)/COUNTIFS(jaar_zip[KNMI_Stations.Naam_weerstation],overzicht_per_locatie!$D$3,jaar_zip[weeknr],overzicht_per_locatie!$B50))</f>
        <v/>
      </c>
      <c r="G50" s="37" t="str">
        <f>IF(COUNTIFS(jaar_zip[KNMI_Stations.Naam_weerstation],overzicht_per_locatie!$D$3,jaar_zip[weeknr],overzicht_per_locatie!$B50)=0,"",SUMIFS(jaar_zip[rel._vochtigheid],jaar_zip[KNMI_Stations.Naam_weerstation],overzicht_per_locatie!$D$3,jaar_zip[weeknr],overzicht_per_locatie!$B50)/COUNTIFS(jaar_zip[KNMI_Stations.Naam_weerstation],overzicht_per_locatie!$D$3,jaar_zip[weeknr],overzicht_per_locatie!$B50))</f>
        <v/>
      </c>
      <c r="H50" s="37" t="str">
        <f>IF(COUNTIFS(jaar_zip[KNMI_Stations.Naam_weerstation],overzicht_per_locatie!$D$3,jaar_zip[weeknr],overzicht_per_locatie!$B50)=0,"",SUMIFS(jaar_zip[windsnelheid],jaar_zip[KNMI_Stations.Naam_weerstation],overzicht_per_locatie!$D$3,jaar_zip[weeknr],overzicht_per_locatie!$B50)/COUNTIFS(jaar_zip[KNMI_Stations.Naam_weerstation],overzicht_per_locatie!$D$3,jaar_zip[weeknr],overzicht_per_locatie!$B50))</f>
        <v/>
      </c>
      <c r="I50" s="37">
        <f>SUMIFS(jaar_zip[neerslag],jaar_zip[KNMI_Stations.Naam_weerstation],overzicht_per_locatie!$D$3,jaar_zip[weeknr],overzicht_per_locatie!$B50)</f>
        <v>0</v>
      </c>
      <c r="J50" s="37" t="str">
        <f>IF(COUNTIFS(jaar_zip[KNMI_Stations.Naam_weerstation],overzicht_per_locatie!$D$3,jaar_zip[weeknr],overzicht_per_locatie!$B50)=0,"",SUMIFS(jaar_zip[globale_straling],jaar_zip[KNMI_Stations.Naam_weerstation],overzicht_per_locatie!$D$3,jaar_zip[weeknr],overzicht_per_locatie!$B50)/COUNTIFS(jaar_zip[KNMI_Stations.Naam_weerstation],overzicht_per_locatie!$D$3,jaar_zip[weeknr],overzicht_per_locatie!$B50))</f>
        <v/>
      </c>
      <c r="K50" s="38" t="str">
        <f>IF(COUNTIFS(jaar_zip[KNMI_Stations.Naam_weerstation],overzicht_per_locatie!$D$3,jaar_zip[weeknr],overzicht_per_locatie!$B50)=0,"",SUMIFS(jaar_zip[luchtdruk],jaar_zip[KNMI_Stations.Naam_weerstation],overzicht_per_locatie!$D$3,jaar_zip[weeknr],overzicht_per_locatie!$B50)/COUNTIFS(jaar_zip[KNMI_Stations.Naam_weerstation],overzicht_per_locatie!$D$3,jaar_zip[weeknr],overzicht_per_locatie!$B50))</f>
        <v/>
      </c>
    </row>
    <row r="51" spans="2:11" x14ac:dyDescent="0.25">
      <c r="B51" s="31" t="s">
        <v>116</v>
      </c>
      <c r="C51" s="36">
        <f>SUMIFS(jaar_zip[graaddagen],jaar_zip[KNMI_Stations.Naam_weerstation],overzicht_per_locatie!$D$3,jaar_zip[weeknr],overzicht_per_locatie!$B51)</f>
        <v>0</v>
      </c>
      <c r="D51" s="37">
        <f>SUMIFS(jaar_zip[gew. Graaddagen],jaar_zip[KNMI_Stations.Naam_weerstation],overzicht_per_locatie!$D$3,jaar_zip[weeknr],overzicht_per_locatie!$B51)</f>
        <v>0</v>
      </c>
      <c r="E51" s="37">
        <f>SUMIFS(jaar_zip[koeldagen],jaar_zip[KNMI_Stations.Naam_weerstation],overzicht_per_locatie!$D$3,jaar_zip[weeknr],overzicht_per_locatie!$B51)</f>
        <v>0</v>
      </c>
      <c r="F51" s="37" t="str">
        <f>IF(COUNTIFS(jaar_zip[KNMI_Stations.Naam_weerstation],overzicht_per_locatie!$D$3,jaar_zip[weeknr],overzicht_per_locatie!$B51)=0,"",SUMIFS(jaar_zip[etmaaltemperatuur],jaar_zip[KNMI_Stations.Naam_weerstation],overzicht_per_locatie!$D$3,jaar_zip[weeknr],overzicht_per_locatie!$B51)/COUNTIFS(jaar_zip[KNMI_Stations.Naam_weerstation],overzicht_per_locatie!$D$3,jaar_zip[weeknr],overzicht_per_locatie!$B51))</f>
        <v/>
      </c>
      <c r="G51" s="37" t="str">
        <f>IF(COUNTIFS(jaar_zip[KNMI_Stations.Naam_weerstation],overzicht_per_locatie!$D$3,jaar_zip[weeknr],overzicht_per_locatie!$B51)=0,"",SUMIFS(jaar_zip[rel._vochtigheid],jaar_zip[KNMI_Stations.Naam_weerstation],overzicht_per_locatie!$D$3,jaar_zip[weeknr],overzicht_per_locatie!$B51)/COUNTIFS(jaar_zip[KNMI_Stations.Naam_weerstation],overzicht_per_locatie!$D$3,jaar_zip[weeknr],overzicht_per_locatie!$B51))</f>
        <v/>
      </c>
      <c r="H51" s="37" t="str">
        <f>IF(COUNTIFS(jaar_zip[KNMI_Stations.Naam_weerstation],overzicht_per_locatie!$D$3,jaar_zip[weeknr],overzicht_per_locatie!$B51)=0,"",SUMIFS(jaar_zip[windsnelheid],jaar_zip[KNMI_Stations.Naam_weerstation],overzicht_per_locatie!$D$3,jaar_zip[weeknr],overzicht_per_locatie!$B51)/COUNTIFS(jaar_zip[KNMI_Stations.Naam_weerstation],overzicht_per_locatie!$D$3,jaar_zip[weeknr],overzicht_per_locatie!$B51))</f>
        <v/>
      </c>
      <c r="I51" s="37">
        <f>SUMIFS(jaar_zip[neerslag],jaar_zip[KNMI_Stations.Naam_weerstation],overzicht_per_locatie!$D$3,jaar_zip[weeknr],overzicht_per_locatie!$B51)</f>
        <v>0</v>
      </c>
      <c r="J51" s="37" t="str">
        <f>IF(COUNTIFS(jaar_zip[KNMI_Stations.Naam_weerstation],overzicht_per_locatie!$D$3,jaar_zip[weeknr],overzicht_per_locatie!$B51)=0,"",SUMIFS(jaar_zip[globale_straling],jaar_zip[KNMI_Stations.Naam_weerstation],overzicht_per_locatie!$D$3,jaar_zip[weeknr],overzicht_per_locatie!$B51)/COUNTIFS(jaar_zip[KNMI_Stations.Naam_weerstation],overzicht_per_locatie!$D$3,jaar_zip[weeknr],overzicht_per_locatie!$B51))</f>
        <v/>
      </c>
      <c r="K51" s="38" t="str">
        <f>IF(COUNTIFS(jaar_zip[KNMI_Stations.Naam_weerstation],overzicht_per_locatie!$D$3,jaar_zip[weeknr],overzicht_per_locatie!$B51)=0,"",SUMIFS(jaar_zip[luchtdruk],jaar_zip[KNMI_Stations.Naam_weerstation],overzicht_per_locatie!$D$3,jaar_zip[weeknr],overzicht_per_locatie!$B51)/COUNTIFS(jaar_zip[KNMI_Stations.Naam_weerstation],overzicht_per_locatie!$D$3,jaar_zip[weeknr],overzicht_per_locatie!$B51))</f>
        <v/>
      </c>
    </row>
    <row r="52" spans="2:11" x14ac:dyDescent="0.25">
      <c r="B52" s="32" t="s">
        <v>117</v>
      </c>
      <c r="C52" s="36">
        <f>SUMIFS(jaar_zip[graaddagen],jaar_zip[KNMI_Stations.Naam_weerstation],overzicht_per_locatie!$D$3,jaar_zip[weeknr],overzicht_per_locatie!$B52)</f>
        <v>0</v>
      </c>
      <c r="D52" s="37">
        <f>SUMIFS(jaar_zip[gew. Graaddagen],jaar_zip[KNMI_Stations.Naam_weerstation],overzicht_per_locatie!$D$3,jaar_zip[weeknr],overzicht_per_locatie!$B52)</f>
        <v>0</v>
      </c>
      <c r="E52" s="37">
        <f>SUMIFS(jaar_zip[koeldagen],jaar_zip[KNMI_Stations.Naam_weerstation],overzicht_per_locatie!$D$3,jaar_zip[weeknr],overzicht_per_locatie!$B52)</f>
        <v>0</v>
      </c>
      <c r="F52" s="37" t="str">
        <f>IF(COUNTIFS(jaar_zip[KNMI_Stations.Naam_weerstation],overzicht_per_locatie!$D$3,jaar_zip[weeknr],overzicht_per_locatie!$B52)=0,"",SUMIFS(jaar_zip[etmaaltemperatuur],jaar_zip[KNMI_Stations.Naam_weerstation],overzicht_per_locatie!$D$3,jaar_zip[weeknr],overzicht_per_locatie!$B52)/COUNTIFS(jaar_zip[KNMI_Stations.Naam_weerstation],overzicht_per_locatie!$D$3,jaar_zip[weeknr],overzicht_per_locatie!$B52))</f>
        <v/>
      </c>
      <c r="G52" s="37" t="str">
        <f>IF(COUNTIFS(jaar_zip[KNMI_Stations.Naam_weerstation],overzicht_per_locatie!$D$3,jaar_zip[weeknr],overzicht_per_locatie!$B52)=0,"",SUMIFS(jaar_zip[rel._vochtigheid],jaar_zip[KNMI_Stations.Naam_weerstation],overzicht_per_locatie!$D$3,jaar_zip[weeknr],overzicht_per_locatie!$B52)/COUNTIFS(jaar_zip[KNMI_Stations.Naam_weerstation],overzicht_per_locatie!$D$3,jaar_zip[weeknr],overzicht_per_locatie!$B52))</f>
        <v/>
      </c>
      <c r="H52" s="37" t="str">
        <f>IF(COUNTIFS(jaar_zip[KNMI_Stations.Naam_weerstation],overzicht_per_locatie!$D$3,jaar_zip[weeknr],overzicht_per_locatie!$B52)=0,"",SUMIFS(jaar_zip[windsnelheid],jaar_zip[KNMI_Stations.Naam_weerstation],overzicht_per_locatie!$D$3,jaar_zip[weeknr],overzicht_per_locatie!$B52)/COUNTIFS(jaar_zip[KNMI_Stations.Naam_weerstation],overzicht_per_locatie!$D$3,jaar_zip[weeknr],overzicht_per_locatie!$B52))</f>
        <v/>
      </c>
      <c r="I52" s="37">
        <f>SUMIFS(jaar_zip[neerslag],jaar_zip[KNMI_Stations.Naam_weerstation],overzicht_per_locatie!$D$3,jaar_zip[weeknr],overzicht_per_locatie!$B52)</f>
        <v>0</v>
      </c>
      <c r="J52" s="37" t="str">
        <f>IF(COUNTIFS(jaar_zip[KNMI_Stations.Naam_weerstation],overzicht_per_locatie!$D$3,jaar_zip[weeknr],overzicht_per_locatie!$B52)=0,"",SUMIFS(jaar_zip[globale_straling],jaar_zip[KNMI_Stations.Naam_weerstation],overzicht_per_locatie!$D$3,jaar_zip[weeknr],overzicht_per_locatie!$B52)/COUNTIFS(jaar_zip[KNMI_Stations.Naam_weerstation],overzicht_per_locatie!$D$3,jaar_zip[weeknr],overzicht_per_locatie!$B52))</f>
        <v/>
      </c>
      <c r="K52" s="38" t="str">
        <f>IF(COUNTIFS(jaar_zip[KNMI_Stations.Naam_weerstation],overzicht_per_locatie!$D$3,jaar_zip[weeknr],overzicht_per_locatie!$B52)=0,"",SUMIFS(jaar_zip[luchtdruk],jaar_zip[KNMI_Stations.Naam_weerstation],overzicht_per_locatie!$D$3,jaar_zip[weeknr],overzicht_per_locatie!$B52)/COUNTIFS(jaar_zip[KNMI_Stations.Naam_weerstation],overzicht_per_locatie!$D$3,jaar_zip[weeknr],overzicht_per_locatie!$B52))</f>
        <v/>
      </c>
    </row>
    <row r="53" spans="2:11" x14ac:dyDescent="0.25">
      <c r="B53" s="31" t="s">
        <v>118</v>
      </c>
      <c r="C53" s="36">
        <f>SUMIFS(jaar_zip[graaddagen],jaar_zip[KNMI_Stations.Naam_weerstation],overzicht_per_locatie!$D$3,jaar_zip[weeknr],overzicht_per_locatie!$B53)</f>
        <v>0</v>
      </c>
      <c r="D53" s="37">
        <f>SUMIFS(jaar_zip[gew. Graaddagen],jaar_zip[KNMI_Stations.Naam_weerstation],overzicht_per_locatie!$D$3,jaar_zip[weeknr],overzicht_per_locatie!$B53)</f>
        <v>0</v>
      </c>
      <c r="E53" s="37">
        <f>SUMIFS(jaar_zip[koeldagen],jaar_zip[KNMI_Stations.Naam_weerstation],overzicht_per_locatie!$D$3,jaar_zip[weeknr],overzicht_per_locatie!$B53)</f>
        <v>0</v>
      </c>
      <c r="F53" s="37" t="str">
        <f>IF(COUNTIFS(jaar_zip[KNMI_Stations.Naam_weerstation],overzicht_per_locatie!$D$3,jaar_zip[weeknr],overzicht_per_locatie!$B53)=0,"",SUMIFS(jaar_zip[etmaaltemperatuur],jaar_zip[KNMI_Stations.Naam_weerstation],overzicht_per_locatie!$D$3,jaar_zip[weeknr],overzicht_per_locatie!$B53)/COUNTIFS(jaar_zip[KNMI_Stations.Naam_weerstation],overzicht_per_locatie!$D$3,jaar_zip[weeknr],overzicht_per_locatie!$B53))</f>
        <v/>
      </c>
      <c r="G53" s="37" t="str">
        <f>IF(COUNTIFS(jaar_zip[KNMI_Stations.Naam_weerstation],overzicht_per_locatie!$D$3,jaar_zip[weeknr],overzicht_per_locatie!$B53)=0,"",SUMIFS(jaar_zip[rel._vochtigheid],jaar_zip[KNMI_Stations.Naam_weerstation],overzicht_per_locatie!$D$3,jaar_zip[weeknr],overzicht_per_locatie!$B53)/COUNTIFS(jaar_zip[KNMI_Stations.Naam_weerstation],overzicht_per_locatie!$D$3,jaar_zip[weeknr],overzicht_per_locatie!$B53))</f>
        <v/>
      </c>
      <c r="H53" s="37" t="str">
        <f>IF(COUNTIFS(jaar_zip[KNMI_Stations.Naam_weerstation],overzicht_per_locatie!$D$3,jaar_zip[weeknr],overzicht_per_locatie!$B53)=0,"",SUMIFS(jaar_zip[windsnelheid],jaar_zip[KNMI_Stations.Naam_weerstation],overzicht_per_locatie!$D$3,jaar_zip[weeknr],overzicht_per_locatie!$B53)/COUNTIFS(jaar_zip[KNMI_Stations.Naam_weerstation],overzicht_per_locatie!$D$3,jaar_zip[weeknr],overzicht_per_locatie!$B53))</f>
        <v/>
      </c>
      <c r="I53" s="37">
        <f>SUMIFS(jaar_zip[neerslag],jaar_zip[KNMI_Stations.Naam_weerstation],overzicht_per_locatie!$D$3,jaar_zip[weeknr],overzicht_per_locatie!$B53)</f>
        <v>0</v>
      </c>
      <c r="J53" s="37" t="str">
        <f>IF(COUNTIFS(jaar_zip[KNMI_Stations.Naam_weerstation],overzicht_per_locatie!$D$3,jaar_zip[weeknr],overzicht_per_locatie!$B53)=0,"",SUMIFS(jaar_zip[globale_straling],jaar_zip[KNMI_Stations.Naam_weerstation],overzicht_per_locatie!$D$3,jaar_zip[weeknr],overzicht_per_locatie!$B53)/COUNTIFS(jaar_zip[KNMI_Stations.Naam_weerstation],overzicht_per_locatie!$D$3,jaar_zip[weeknr],overzicht_per_locatie!$B53))</f>
        <v/>
      </c>
      <c r="K53" s="38" t="str">
        <f>IF(COUNTIFS(jaar_zip[KNMI_Stations.Naam_weerstation],overzicht_per_locatie!$D$3,jaar_zip[weeknr],overzicht_per_locatie!$B53)=0,"",SUMIFS(jaar_zip[luchtdruk],jaar_zip[KNMI_Stations.Naam_weerstation],overzicht_per_locatie!$D$3,jaar_zip[weeknr],overzicht_per_locatie!$B53)/COUNTIFS(jaar_zip[KNMI_Stations.Naam_weerstation],overzicht_per_locatie!$D$3,jaar_zip[weeknr],overzicht_per_locatie!$B53))</f>
        <v/>
      </c>
    </row>
    <row r="54" spans="2:11" x14ac:dyDescent="0.25">
      <c r="B54" s="32" t="s">
        <v>119</v>
      </c>
      <c r="C54" s="36">
        <f>SUMIFS(jaar_zip[graaddagen],jaar_zip[KNMI_Stations.Naam_weerstation],overzicht_per_locatie!$D$3,jaar_zip[weeknr],overzicht_per_locatie!$B54)</f>
        <v>0</v>
      </c>
      <c r="D54" s="37">
        <f>SUMIFS(jaar_zip[gew. Graaddagen],jaar_zip[KNMI_Stations.Naam_weerstation],overzicht_per_locatie!$D$3,jaar_zip[weeknr],overzicht_per_locatie!$B54)</f>
        <v>0</v>
      </c>
      <c r="E54" s="37">
        <f>SUMIFS(jaar_zip[koeldagen],jaar_zip[KNMI_Stations.Naam_weerstation],overzicht_per_locatie!$D$3,jaar_zip[weeknr],overzicht_per_locatie!$B54)</f>
        <v>0</v>
      </c>
      <c r="F54" s="37" t="str">
        <f>IF(COUNTIFS(jaar_zip[KNMI_Stations.Naam_weerstation],overzicht_per_locatie!$D$3,jaar_zip[weeknr],overzicht_per_locatie!$B54)=0,"",SUMIFS(jaar_zip[etmaaltemperatuur],jaar_zip[KNMI_Stations.Naam_weerstation],overzicht_per_locatie!$D$3,jaar_zip[weeknr],overzicht_per_locatie!$B54)/COUNTIFS(jaar_zip[KNMI_Stations.Naam_weerstation],overzicht_per_locatie!$D$3,jaar_zip[weeknr],overzicht_per_locatie!$B54))</f>
        <v/>
      </c>
      <c r="G54" s="37" t="str">
        <f>IF(COUNTIFS(jaar_zip[KNMI_Stations.Naam_weerstation],overzicht_per_locatie!$D$3,jaar_zip[weeknr],overzicht_per_locatie!$B54)=0,"",SUMIFS(jaar_zip[rel._vochtigheid],jaar_zip[KNMI_Stations.Naam_weerstation],overzicht_per_locatie!$D$3,jaar_zip[weeknr],overzicht_per_locatie!$B54)/COUNTIFS(jaar_zip[KNMI_Stations.Naam_weerstation],overzicht_per_locatie!$D$3,jaar_zip[weeknr],overzicht_per_locatie!$B54))</f>
        <v/>
      </c>
      <c r="H54" s="37" t="str">
        <f>IF(COUNTIFS(jaar_zip[KNMI_Stations.Naam_weerstation],overzicht_per_locatie!$D$3,jaar_zip[weeknr],overzicht_per_locatie!$B54)=0,"",SUMIFS(jaar_zip[windsnelheid],jaar_zip[KNMI_Stations.Naam_weerstation],overzicht_per_locatie!$D$3,jaar_zip[weeknr],overzicht_per_locatie!$B54)/COUNTIFS(jaar_zip[KNMI_Stations.Naam_weerstation],overzicht_per_locatie!$D$3,jaar_zip[weeknr],overzicht_per_locatie!$B54))</f>
        <v/>
      </c>
      <c r="I54" s="37">
        <f>SUMIFS(jaar_zip[neerslag],jaar_zip[KNMI_Stations.Naam_weerstation],overzicht_per_locatie!$D$3,jaar_zip[weeknr],overzicht_per_locatie!$B54)</f>
        <v>0</v>
      </c>
      <c r="J54" s="37" t="str">
        <f>IF(COUNTIFS(jaar_zip[KNMI_Stations.Naam_weerstation],overzicht_per_locatie!$D$3,jaar_zip[weeknr],overzicht_per_locatie!$B54)=0,"",SUMIFS(jaar_zip[globale_straling],jaar_zip[KNMI_Stations.Naam_weerstation],overzicht_per_locatie!$D$3,jaar_zip[weeknr],overzicht_per_locatie!$B54)/COUNTIFS(jaar_zip[KNMI_Stations.Naam_weerstation],overzicht_per_locatie!$D$3,jaar_zip[weeknr],overzicht_per_locatie!$B54))</f>
        <v/>
      </c>
      <c r="K54" s="38" t="str">
        <f>IF(COUNTIFS(jaar_zip[KNMI_Stations.Naam_weerstation],overzicht_per_locatie!$D$3,jaar_zip[weeknr],overzicht_per_locatie!$B54)=0,"",SUMIFS(jaar_zip[luchtdruk],jaar_zip[KNMI_Stations.Naam_weerstation],overzicht_per_locatie!$D$3,jaar_zip[weeknr],overzicht_per_locatie!$B54)/COUNTIFS(jaar_zip[KNMI_Stations.Naam_weerstation],overzicht_per_locatie!$D$3,jaar_zip[weeknr],overzicht_per_locatie!$B54))</f>
        <v/>
      </c>
    </row>
    <row r="55" spans="2:11" x14ac:dyDescent="0.25">
      <c r="B55" s="31" t="s">
        <v>120</v>
      </c>
      <c r="C55" s="36">
        <f>SUMIFS(jaar_zip[graaddagen],jaar_zip[KNMI_Stations.Naam_weerstation],overzicht_per_locatie!$D$3,jaar_zip[weeknr],overzicht_per_locatie!$B55)</f>
        <v>0</v>
      </c>
      <c r="D55" s="37">
        <f>SUMIFS(jaar_zip[gew. Graaddagen],jaar_zip[KNMI_Stations.Naam_weerstation],overzicht_per_locatie!$D$3,jaar_zip[weeknr],overzicht_per_locatie!$B55)</f>
        <v>0</v>
      </c>
      <c r="E55" s="37">
        <f>SUMIFS(jaar_zip[koeldagen],jaar_zip[KNMI_Stations.Naam_weerstation],overzicht_per_locatie!$D$3,jaar_zip[weeknr],overzicht_per_locatie!$B55)</f>
        <v>0</v>
      </c>
      <c r="F55" s="37" t="str">
        <f>IF(COUNTIFS(jaar_zip[KNMI_Stations.Naam_weerstation],overzicht_per_locatie!$D$3,jaar_zip[weeknr],overzicht_per_locatie!$B55)=0,"",SUMIFS(jaar_zip[etmaaltemperatuur],jaar_zip[KNMI_Stations.Naam_weerstation],overzicht_per_locatie!$D$3,jaar_zip[weeknr],overzicht_per_locatie!$B55)/COUNTIFS(jaar_zip[KNMI_Stations.Naam_weerstation],overzicht_per_locatie!$D$3,jaar_zip[weeknr],overzicht_per_locatie!$B55))</f>
        <v/>
      </c>
      <c r="G55" s="37" t="str">
        <f>IF(COUNTIFS(jaar_zip[KNMI_Stations.Naam_weerstation],overzicht_per_locatie!$D$3,jaar_zip[weeknr],overzicht_per_locatie!$B55)=0,"",SUMIFS(jaar_zip[rel._vochtigheid],jaar_zip[KNMI_Stations.Naam_weerstation],overzicht_per_locatie!$D$3,jaar_zip[weeknr],overzicht_per_locatie!$B55)/COUNTIFS(jaar_zip[KNMI_Stations.Naam_weerstation],overzicht_per_locatie!$D$3,jaar_zip[weeknr],overzicht_per_locatie!$B55))</f>
        <v/>
      </c>
      <c r="H55" s="37" t="str">
        <f>IF(COUNTIFS(jaar_zip[KNMI_Stations.Naam_weerstation],overzicht_per_locatie!$D$3,jaar_zip[weeknr],overzicht_per_locatie!$B55)=0,"",SUMIFS(jaar_zip[windsnelheid],jaar_zip[KNMI_Stations.Naam_weerstation],overzicht_per_locatie!$D$3,jaar_zip[weeknr],overzicht_per_locatie!$B55)/COUNTIFS(jaar_zip[KNMI_Stations.Naam_weerstation],overzicht_per_locatie!$D$3,jaar_zip[weeknr],overzicht_per_locatie!$B55))</f>
        <v/>
      </c>
      <c r="I55" s="37">
        <f>SUMIFS(jaar_zip[neerslag],jaar_zip[KNMI_Stations.Naam_weerstation],overzicht_per_locatie!$D$3,jaar_zip[weeknr],overzicht_per_locatie!$B55)</f>
        <v>0</v>
      </c>
      <c r="J55" s="37" t="str">
        <f>IF(COUNTIFS(jaar_zip[KNMI_Stations.Naam_weerstation],overzicht_per_locatie!$D$3,jaar_zip[weeknr],overzicht_per_locatie!$B55)=0,"",SUMIFS(jaar_zip[globale_straling],jaar_zip[KNMI_Stations.Naam_weerstation],overzicht_per_locatie!$D$3,jaar_zip[weeknr],overzicht_per_locatie!$B55)/COUNTIFS(jaar_zip[KNMI_Stations.Naam_weerstation],overzicht_per_locatie!$D$3,jaar_zip[weeknr],overzicht_per_locatie!$B55))</f>
        <v/>
      </c>
      <c r="K55" s="38" t="str">
        <f>IF(COUNTIFS(jaar_zip[KNMI_Stations.Naam_weerstation],overzicht_per_locatie!$D$3,jaar_zip[weeknr],overzicht_per_locatie!$B55)=0,"",SUMIFS(jaar_zip[luchtdruk],jaar_zip[KNMI_Stations.Naam_weerstation],overzicht_per_locatie!$D$3,jaar_zip[weeknr],overzicht_per_locatie!$B55)/COUNTIFS(jaar_zip[KNMI_Stations.Naam_weerstation],overzicht_per_locatie!$D$3,jaar_zip[weeknr],overzicht_per_locatie!$B55))</f>
        <v/>
      </c>
    </row>
    <row r="56" spans="2:11" x14ac:dyDescent="0.25">
      <c r="B56" s="32" t="s">
        <v>121</v>
      </c>
      <c r="C56" s="36">
        <f>SUMIFS(jaar_zip[graaddagen],jaar_zip[KNMI_Stations.Naam_weerstation],overzicht_per_locatie!$D$3,jaar_zip[weeknr],overzicht_per_locatie!$B56)</f>
        <v>0</v>
      </c>
      <c r="D56" s="37">
        <f>SUMIFS(jaar_zip[gew. Graaddagen],jaar_zip[KNMI_Stations.Naam_weerstation],overzicht_per_locatie!$D$3,jaar_zip[weeknr],overzicht_per_locatie!$B56)</f>
        <v>0</v>
      </c>
      <c r="E56" s="37">
        <f>SUMIFS(jaar_zip[koeldagen],jaar_zip[KNMI_Stations.Naam_weerstation],overzicht_per_locatie!$D$3,jaar_zip[weeknr],overzicht_per_locatie!$B56)</f>
        <v>0</v>
      </c>
      <c r="F56" s="37" t="str">
        <f>IF(COUNTIFS(jaar_zip[KNMI_Stations.Naam_weerstation],overzicht_per_locatie!$D$3,jaar_zip[weeknr],overzicht_per_locatie!$B56)=0,"",SUMIFS(jaar_zip[etmaaltemperatuur],jaar_zip[KNMI_Stations.Naam_weerstation],overzicht_per_locatie!$D$3,jaar_zip[weeknr],overzicht_per_locatie!$B56)/COUNTIFS(jaar_zip[KNMI_Stations.Naam_weerstation],overzicht_per_locatie!$D$3,jaar_zip[weeknr],overzicht_per_locatie!$B56))</f>
        <v/>
      </c>
      <c r="G56" s="37" t="str">
        <f>IF(COUNTIFS(jaar_zip[KNMI_Stations.Naam_weerstation],overzicht_per_locatie!$D$3,jaar_zip[weeknr],overzicht_per_locatie!$B56)=0,"",SUMIFS(jaar_zip[rel._vochtigheid],jaar_zip[KNMI_Stations.Naam_weerstation],overzicht_per_locatie!$D$3,jaar_zip[weeknr],overzicht_per_locatie!$B56)/COUNTIFS(jaar_zip[KNMI_Stations.Naam_weerstation],overzicht_per_locatie!$D$3,jaar_zip[weeknr],overzicht_per_locatie!$B56))</f>
        <v/>
      </c>
      <c r="H56" s="37" t="str">
        <f>IF(COUNTIFS(jaar_zip[KNMI_Stations.Naam_weerstation],overzicht_per_locatie!$D$3,jaar_zip[weeknr],overzicht_per_locatie!$B56)=0,"",SUMIFS(jaar_zip[windsnelheid],jaar_zip[KNMI_Stations.Naam_weerstation],overzicht_per_locatie!$D$3,jaar_zip[weeknr],overzicht_per_locatie!$B56)/COUNTIFS(jaar_zip[KNMI_Stations.Naam_weerstation],overzicht_per_locatie!$D$3,jaar_zip[weeknr],overzicht_per_locatie!$B56))</f>
        <v/>
      </c>
      <c r="I56" s="37">
        <f>SUMIFS(jaar_zip[neerslag],jaar_zip[KNMI_Stations.Naam_weerstation],overzicht_per_locatie!$D$3,jaar_zip[weeknr],overzicht_per_locatie!$B56)</f>
        <v>0</v>
      </c>
      <c r="J56" s="37" t="str">
        <f>IF(COUNTIFS(jaar_zip[KNMI_Stations.Naam_weerstation],overzicht_per_locatie!$D$3,jaar_zip[weeknr],overzicht_per_locatie!$B56)=0,"",SUMIFS(jaar_zip[globale_straling],jaar_zip[KNMI_Stations.Naam_weerstation],overzicht_per_locatie!$D$3,jaar_zip[weeknr],overzicht_per_locatie!$B56)/COUNTIFS(jaar_zip[KNMI_Stations.Naam_weerstation],overzicht_per_locatie!$D$3,jaar_zip[weeknr],overzicht_per_locatie!$B56))</f>
        <v/>
      </c>
      <c r="K56" s="38" t="str">
        <f>IF(COUNTIFS(jaar_zip[KNMI_Stations.Naam_weerstation],overzicht_per_locatie!$D$3,jaar_zip[weeknr],overzicht_per_locatie!$B56)=0,"",SUMIFS(jaar_zip[luchtdruk],jaar_zip[KNMI_Stations.Naam_weerstation],overzicht_per_locatie!$D$3,jaar_zip[weeknr],overzicht_per_locatie!$B56)/COUNTIFS(jaar_zip[KNMI_Stations.Naam_weerstation],overzicht_per_locatie!$D$3,jaar_zip[weeknr],overzicht_per_locatie!$B56))</f>
        <v/>
      </c>
    </row>
    <row r="57" spans="2:11" x14ac:dyDescent="0.25">
      <c r="B57" s="31" t="s">
        <v>122</v>
      </c>
      <c r="C57" s="36">
        <f>SUMIFS(jaar_zip[graaddagen],jaar_zip[KNMI_Stations.Naam_weerstation],overzicht_per_locatie!$D$3,jaar_zip[weeknr],overzicht_per_locatie!$B57)</f>
        <v>0</v>
      </c>
      <c r="D57" s="37">
        <f>SUMIFS(jaar_zip[gew. Graaddagen],jaar_zip[KNMI_Stations.Naam_weerstation],overzicht_per_locatie!$D$3,jaar_zip[weeknr],overzicht_per_locatie!$B57)</f>
        <v>0</v>
      </c>
      <c r="E57" s="37">
        <f>SUMIFS(jaar_zip[koeldagen],jaar_zip[KNMI_Stations.Naam_weerstation],overzicht_per_locatie!$D$3,jaar_zip[weeknr],overzicht_per_locatie!$B57)</f>
        <v>0</v>
      </c>
      <c r="F57" s="37" t="str">
        <f>IF(COUNTIFS(jaar_zip[KNMI_Stations.Naam_weerstation],overzicht_per_locatie!$D$3,jaar_zip[weeknr],overzicht_per_locatie!$B57)=0,"",SUMIFS(jaar_zip[etmaaltemperatuur],jaar_zip[KNMI_Stations.Naam_weerstation],overzicht_per_locatie!$D$3,jaar_zip[weeknr],overzicht_per_locatie!$B57)/COUNTIFS(jaar_zip[KNMI_Stations.Naam_weerstation],overzicht_per_locatie!$D$3,jaar_zip[weeknr],overzicht_per_locatie!$B57))</f>
        <v/>
      </c>
      <c r="G57" s="37" t="str">
        <f>IF(COUNTIFS(jaar_zip[KNMI_Stations.Naam_weerstation],overzicht_per_locatie!$D$3,jaar_zip[weeknr],overzicht_per_locatie!$B57)=0,"",SUMIFS(jaar_zip[rel._vochtigheid],jaar_zip[KNMI_Stations.Naam_weerstation],overzicht_per_locatie!$D$3,jaar_zip[weeknr],overzicht_per_locatie!$B57)/COUNTIFS(jaar_zip[KNMI_Stations.Naam_weerstation],overzicht_per_locatie!$D$3,jaar_zip[weeknr],overzicht_per_locatie!$B57))</f>
        <v/>
      </c>
      <c r="H57" s="37" t="str">
        <f>IF(COUNTIFS(jaar_zip[KNMI_Stations.Naam_weerstation],overzicht_per_locatie!$D$3,jaar_zip[weeknr],overzicht_per_locatie!$B57)=0,"",SUMIFS(jaar_zip[windsnelheid],jaar_zip[KNMI_Stations.Naam_weerstation],overzicht_per_locatie!$D$3,jaar_zip[weeknr],overzicht_per_locatie!$B57)/COUNTIFS(jaar_zip[KNMI_Stations.Naam_weerstation],overzicht_per_locatie!$D$3,jaar_zip[weeknr],overzicht_per_locatie!$B57))</f>
        <v/>
      </c>
      <c r="I57" s="37">
        <f>SUMIFS(jaar_zip[neerslag],jaar_zip[KNMI_Stations.Naam_weerstation],overzicht_per_locatie!$D$3,jaar_zip[weeknr],overzicht_per_locatie!$B57)</f>
        <v>0</v>
      </c>
      <c r="J57" s="37" t="str">
        <f>IF(COUNTIFS(jaar_zip[KNMI_Stations.Naam_weerstation],overzicht_per_locatie!$D$3,jaar_zip[weeknr],overzicht_per_locatie!$B57)=0,"",SUMIFS(jaar_zip[globale_straling],jaar_zip[KNMI_Stations.Naam_weerstation],overzicht_per_locatie!$D$3,jaar_zip[weeknr],overzicht_per_locatie!$B57)/COUNTIFS(jaar_zip[KNMI_Stations.Naam_weerstation],overzicht_per_locatie!$D$3,jaar_zip[weeknr],overzicht_per_locatie!$B57))</f>
        <v/>
      </c>
      <c r="K57" s="38" t="str">
        <f>IF(COUNTIFS(jaar_zip[KNMI_Stations.Naam_weerstation],overzicht_per_locatie!$D$3,jaar_zip[weeknr],overzicht_per_locatie!$B57)=0,"",SUMIFS(jaar_zip[luchtdruk],jaar_zip[KNMI_Stations.Naam_weerstation],overzicht_per_locatie!$D$3,jaar_zip[weeknr],overzicht_per_locatie!$B57)/COUNTIFS(jaar_zip[KNMI_Stations.Naam_weerstation],overzicht_per_locatie!$D$3,jaar_zip[weeknr],overzicht_per_locatie!$B57))</f>
        <v/>
      </c>
    </row>
    <row r="58" spans="2:11" x14ac:dyDescent="0.25">
      <c r="B58" s="32" t="s">
        <v>123</v>
      </c>
      <c r="C58" s="36">
        <f>SUMIFS(jaar_zip[graaddagen],jaar_zip[KNMI_Stations.Naam_weerstation],overzicht_per_locatie!$D$3,jaar_zip[weeknr],overzicht_per_locatie!$B58)</f>
        <v>0</v>
      </c>
      <c r="D58" s="37">
        <f>SUMIFS(jaar_zip[gew. Graaddagen],jaar_zip[KNMI_Stations.Naam_weerstation],overzicht_per_locatie!$D$3,jaar_zip[weeknr],overzicht_per_locatie!$B58)</f>
        <v>0</v>
      </c>
      <c r="E58" s="37">
        <f>SUMIFS(jaar_zip[koeldagen],jaar_zip[KNMI_Stations.Naam_weerstation],overzicht_per_locatie!$D$3,jaar_zip[weeknr],overzicht_per_locatie!$B58)</f>
        <v>0</v>
      </c>
      <c r="F58" s="37" t="str">
        <f>IF(COUNTIFS(jaar_zip[KNMI_Stations.Naam_weerstation],overzicht_per_locatie!$D$3,jaar_zip[weeknr],overzicht_per_locatie!$B58)=0,"",SUMIFS(jaar_zip[etmaaltemperatuur],jaar_zip[KNMI_Stations.Naam_weerstation],overzicht_per_locatie!$D$3,jaar_zip[weeknr],overzicht_per_locatie!$B58)/COUNTIFS(jaar_zip[KNMI_Stations.Naam_weerstation],overzicht_per_locatie!$D$3,jaar_zip[weeknr],overzicht_per_locatie!$B58))</f>
        <v/>
      </c>
      <c r="G58" s="37" t="str">
        <f>IF(COUNTIFS(jaar_zip[KNMI_Stations.Naam_weerstation],overzicht_per_locatie!$D$3,jaar_zip[weeknr],overzicht_per_locatie!$B58)=0,"",SUMIFS(jaar_zip[rel._vochtigheid],jaar_zip[KNMI_Stations.Naam_weerstation],overzicht_per_locatie!$D$3,jaar_zip[weeknr],overzicht_per_locatie!$B58)/COUNTIFS(jaar_zip[KNMI_Stations.Naam_weerstation],overzicht_per_locatie!$D$3,jaar_zip[weeknr],overzicht_per_locatie!$B58))</f>
        <v/>
      </c>
      <c r="H58" s="37" t="str">
        <f>IF(COUNTIFS(jaar_zip[KNMI_Stations.Naam_weerstation],overzicht_per_locatie!$D$3,jaar_zip[weeknr],overzicht_per_locatie!$B58)=0,"",SUMIFS(jaar_zip[windsnelheid],jaar_zip[KNMI_Stations.Naam_weerstation],overzicht_per_locatie!$D$3,jaar_zip[weeknr],overzicht_per_locatie!$B58)/COUNTIFS(jaar_zip[KNMI_Stations.Naam_weerstation],overzicht_per_locatie!$D$3,jaar_zip[weeknr],overzicht_per_locatie!$B58))</f>
        <v/>
      </c>
      <c r="I58" s="37">
        <f>SUMIFS(jaar_zip[neerslag],jaar_zip[KNMI_Stations.Naam_weerstation],overzicht_per_locatie!$D$3,jaar_zip[weeknr],overzicht_per_locatie!$B58)</f>
        <v>0</v>
      </c>
      <c r="J58" s="37" t="str">
        <f>IF(COUNTIFS(jaar_zip[KNMI_Stations.Naam_weerstation],overzicht_per_locatie!$D$3,jaar_zip[weeknr],overzicht_per_locatie!$B58)=0,"",SUMIFS(jaar_zip[globale_straling],jaar_zip[KNMI_Stations.Naam_weerstation],overzicht_per_locatie!$D$3,jaar_zip[weeknr],overzicht_per_locatie!$B58)/COUNTIFS(jaar_zip[KNMI_Stations.Naam_weerstation],overzicht_per_locatie!$D$3,jaar_zip[weeknr],overzicht_per_locatie!$B58))</f>
        <v/>
      </c>
      <c r="K58" s="38" t="str">
        <f>IF(COUNTIFS(jaar_zip[KNMI_Stations.Naam_weerstation],overzicht_per_locatie!$D$3,jaar_zip[weeknr],overzicht_per_locatie!$B58)=0,"",SUMIFS(jaar_zip[luchtdruk],jaar_zip[KNMI_Stations.Naam_weerstation],overzicht_per_locatie!$D$3,jaar_zip[weeknr],overzicht_per_locatie!$B58)/COUNTIFS(jaar_zip[KNMI_Stations.Naam_weerstation],overzicht_per_locatie!$D$3,jaar_zip[weeknr],overzicht_per_locatie!$B58))</f>
        <v/>
      </c>
    </row>
    <row r="59" spans="2:11" x14ac:dyDescent="0.25">
      <c r="B59" s="31" t="s">
        <v>124</v>
      </c>
      <c r="C59" s="36">
        <f>SUMIFS(jaar_zip[graaddagen],jaar_zip[KNMI_Stations.Naam_weerstation],overzicht_per_locatie!$D$3,jaar_zip[weeknr],overzicht_per_locatie!$B59)</f>
        <v>0</v>
      </c>
      <c r="D59" s="37">
        <f>SUMIFS(jaar_zip[gew. Graaddagen],jaar_zip[KNMI_Stations.Naam_weerstation],overzicht_per_locatie!$D$3,jaar_zip[weeknr],overzicht_per_locatie!$B59)</f>
        <v>0</v>
      </c>
      <c r="E59" s="37">
        <f>SUMIFS(jaar_zip[koeldagen],jaar_zip[KNMI_Stations.Naam_weerstation],overzicht_per_locatie!$D$3,jaar_zip[weeknr],overzicht_per_locatie!$B59)</f>
        <v>0</v>
      </c>
      <c r="F59" s="37" t="str">
        <f>IF(COUNTIFS(jaar_zip[KNMI_Stations.Naam_weerstation],overzicht_per_locatie!$D$3,jaar_zip[weeknr],overzicht_per_locatie!$B59)=0,"",SUMIFS(jaar_zip[etmaaltemperatuur],jaar_zip[KNMI_Stations.Naam_weerstation],overzicht_per_locatie!$D$3,jaar_zip[weeknr],overzicht_per_locatie!$B59)/COUNTIFS(jaar_zip[KNMI_Stations.Naam_weerstation],overzicht_per_locatie!$D$3,jaar_zip[weeknr],overzicht_per_locatie!$B59))</f>
        <v/>
      </c>
      <c r="G59" s="37" t="str">
        <f>IF(COUNTIFS(jaar_zip[KNMI_Stations.Naam_weerstation],overzicht_per_locatie!$D$3,jaar_zip[weeknr],overzicht_per_locatie!$B59)=0,"",SUMIFS(jaar_zip[rel._vochtigheid],jaar_zip[KNMI_Stations.Naam_weerstation],overzicht_per_locatie!$D$3,jaar_zip[weeknr],overzicht_per_locatie!$B59)/COUNTIFS(jaar_zip[KNMI_Stations.Naam_weerstation],overzicht_per_locatie!$D$3,jaar_zip[weeknr],overzicht_per_locatie!$B59))</f>
        <v/>
      </c>
      <c r="H59" s="37" t="str">
        <f>IF(COUNTIFS(jaar_zip[KNMI_Stations.Naam_weerstation],overzicht_per_locatie!$D$3,jaar_zip[weeknr],overzicht_per_locatie!$B59)=0,"",SUMIFS(jaar_zip[windsnelheid],jaar_zip[KNMI_Stations.Naam_weerstation],overzicht_per_locatie!$D$3,jaar_zip[weeknr],overzicht_per_locatie!$B59)/COUNTIFS(jaar_zip[KNMI_Stations.Naam_weerstation],overzicht_per_locatie!$D$3,jaar_zip[weeknr],overzicht_per_locatie!$B59))</f>
        <v/>
      </c>
      <c r="I59" s="37">
        <f>SUMIFS(jaar_zip[neerslag],jaar_zip[KNMI_Stations.Naam_weerstation],overzicht_per_locatie!$D$3,jaar_zip[weeknr],overzicht_per_locatie!$B59)</f>
        <v>0</v>
      </c>
      <c r="J59" s="37" t="str">
        <f>IF(COUNTIFS(jaar_zip[KNMI_Stations.Naam_weerstation],overzicht_per_locatie!$D$3,jaar_zip[weeknr],overzicht_per_locatie!$B59)=0,"",SUMIFS(jaar_zip[globale_straling],jaar_zip[KNMI_Stations.Naam_weerstation],overzicht_per_locatie!$D$3,jaar_zip[weeknr],overzicht_per_locatie!$B59)/COUNTIFS(jaar_zip[KNMI_Stations.Naam_weerstation],overzicht_per_locatie!$D$3,jaar_zip[weeknr],overzicht_per_locatie!$B59))</f>
        <v/>
      </c>
      <c r="K59" s="38" t="str">
        <f>IF(COUNTIFS(jaar_zip[KNMI_Stations.Naam_weerstation],overzicht_per_locatie!$D$3,jaar_zip[weeknr],overzicht_per_locatie!$B59)=0,"",SUMIFS(jaar_zip[luchtdruk],jaar_zip[KNMI_Stations.Naam_weerstation],overzicht_per_locatie!$D$3,jaar_zip[weeknr],overzicht_per_locatie!$B59)/COUNTIFS(jaar_zip[KNMI_Stations.Naam_weerstation],overzicht_per_locatie!$D$3,jaar_zip[weeknr],overzicht_per_locatie!$B59))</f>
        <v/>
      </c>
    </row>
    <row r="60" spans="2:11" x14ac:dyDescent="0.25">
      <c r="B60" s="32" t="s">
        <v>125</v>
      </c>
      <c r="C60" s="36">
        <f>SUMIFS(jaar_zip[graaddagen],jaar_zip[KNMI_Stations.Naam_weerstation],overzicht_per_locatie!$D$3,jaar_zip[weeknr],overzicht_per_locatie!$B60)</f>
        <v>0</v>
      </c>
      <c r="D60" s="37">
        <f>SUMIFS(jaar_zip[gew. Graaddagen],jaar_zip[KNMI_Stations.Naam_weerstation],overzicht_per_locatie!$D$3,jaar_zip[weeknr],overzicht_per_locatie!$B60)</f>
        <v>0</v>
      </c>
      <c r="E60" s="37">
        <f>SUMIFS(jaar_zip[koeldagen],jaar_zip[KNMI_Stations.Naam_weerstation],overzicht_per_locatie!$D$3,jaar_zip[weeknr],overzicht_per_locatie!$B60)</f>
        <v>0</v>
      </c>
      <c r="F60" s="37" t="str">
        <f>IF(COUNTIFS(jaar_zip[KNMI_Stations.Naam_weerstation],overzicht_per_locatie!$D$3,jaar_zip[weeknr],overzicht_per_locatie!$B60)=0,"",SUMIFS(jaar_zip[etmaaltemperatuur],jaar_zip[KNMI_Stations.Naam_weerstation],overzicht_per_locatie!$D$3,jaar_zip[weeknr],overzicht_per_locatie!$B60)/COUNTIFS(jaar_zip[KNMI_Stations.Naam_weerstation],overzicht_per_locatie!$D$3,jaar_zip[weeknr],overzicht_per_locatie!$B60))</f>
        <v/>
      </c>
      <c r="G60" s="37" t="str">
        <f>IF(COUNTIFS(jaar_zip[KNMI_Stations.Naam_weerstation],overzicht_per_locatie!$D$3,jaar_zip[weeknr],overzicht_per_locatie!$B60)=0,"",SUMIFS(jaar_zip[rel._vochtigheid],jaar_zip[KNMI_Stations.Naam_weerstation],overzicht_per_locatie!$D$3,jaar_zip[weeknr],overzicht_per_locatie!$B60)/COUNTIFS(jaar_zip[KNMI_Stations.Naam_weerstation],overzicht_per_locatie!$D$3,jaar_zip[weeknr],overzicht_per_locatie!$B60))</f>
        <v/>
      </c>
      <c r="H60" s="37" t="str">
        <f>IF(COUNTIFS(jaar_zip[KNMI_Stations.Naam_weerstation],overzicht_per_locatie!$D$3,jaar_zip[weeknr],overzicht_per_locatie!$B60)=0,"",SUMIFS(jaar_zip[windsnelheid],jaar_zip[KNMI_Stations.Naam_weerstation],overzicht_per_locatie!$D$3,jaar_zip[weeknr],overzicht_per_locatie!$B60)/COUNTIFS(jaar_zip[KNMI_Stations.Naam_weerstation],overzicht_per_locatie!$D$3,jaar_zip[weeknr],overzicht_per_locatie!$B60))</f>
        <v/>
      </c>
      <c r="I60" s="37">
        <f>SUMIFS(jaar_zip[neerslag],jaar_zip[KNMI_Stations.Naam_weerstation],overzicht_per_locatie!$D$3,jaar_zip[weeknr],overzicht_per_locatie!$B60)</f>
        <v>0</v>
      </c>
      <c r="J60" s="37" t="str">
        <f>IF(COUNTIFS(jaar_zip[KNMI_Stations.Naam_weerstation],overzicht_per_locatie!$D$3,jaar_zip[weeknr],overzicht_per_locatie!$B60)=0,"",SUMIFS(jaar_zip[globale_straling],jaar_zip[KNMI_Stations.Naam_weerstation],overzicht_per_locatie!$D$3,jaar_zip[weeknr],overzicht_per_locatie!$B60)/COUNTIFS(jaar_zip[KNMI_Stations.Naam_weerstation],overzicht_per_locatie!$D$3,jaar_zip[weeknr],overzicht_per_locatie!$B60))</f>
        <v/>
      </c>
      <c r="K60" s="38" t="str">
        <f>IF(COUNTIFS(jaar_zip[KNMI_Stations.Naam_weerstation],overzicht_per_locatie!$D$3,jaar_zip[weeknr],overzicht_per_locatie!$B60)=0,"",SUMIFS(jaar_zip[luchtdruk],jaar_zip[KNMI_Stations.Naam_weerstation],overzicht_per_locatie!$D$3,jaar_zip[weeknr],overzicht_per_locatie!$B60)/COUNTIFS(jaar_zip[KNMI_Stations.Naam_weerstation],overzicht_per_locatie!$D$3,jaar_zip[weeknr],overzicht_per_locatie!$B60))</f>
        <v/>
      </c>
    </row>
    <row r="61" spans="2:11" x14ac:dyDescent="0.25">
      <c r="B61" s="31" t="s">
        <v>126</v>
      </c>
      <c r="C61" s="36">
        <f>SUMIFS(jaar_zip[graaddagen],jaar_zip[KNMI_Stations.Naam_weerstation],overzicht_per_locatie!$D$3,jaar_zip[weeknr],overzicht_per_locatie!$B61)</f>
        <v>0</v>
      </c>
      <c r="D61" s="37">
        <f>SUMIFS(jaar_zip[gew. Graaddagen],jaar_zip[KNMI_Stations.Naam_weerstation],overzicht_per_locatie!$D$3,jaar_zip[weeknr],overzicht_per_locatie!$B61)</f>
        <v>0</v>
      </c>
      <c r="E61" s="37">
        <f>SUMIFS(jaar_zip[koeldagen],jaar_zip[KNMI_Stations.Naam_weerstation],overzicht_per_locatie!$D$3,jaar_zip[weeknr],overzicht_per_locatie!$B61)</f>
        <v>0</v>
      </c>
      <c r="F61" s="37" t="str">
        <f>IF(COUNTIFS(jaar_zip[KNMI_Stations.Naam_weerstation],overzicht_per_locatie!$D$3,jaar_zip[weeknr],overzicht_per_locatie!$B61)=0,"",SUMIFS(jaar_zip[etmaaltemperatuur],jaar_zip[KNMI_Stations.Naam_weerstation],overzicht_per_locatie!$D$3,jaar_zip[weeknr],overzicht_per_locatie!$B61)/COUNTIFS(jaar_zip[KNMI_Stations.Naam_weerstation],overzicht_per_locatie!$D$3,jaar_zip[weeknr],overzicht_per_locatie!$B61))</f>
        <v/>
      </c>
      <c r="G61" s="37" t="str">
        <f>IF(COUNTIFS(jaar_zip[KNMI_Stations.Naam_weerstation],overzicht_per_locatie!$D$3,jaar_zip[weeknr],overzicht_per_locatie!$B61)=0,"",SUMIFS(jaar_zip[rel._vochtigheid],jaar_zip[KNMI_Stations.Naam_weerstation],overzicht_per_locatie!$D$3,jaar_zip[weeknr],overzicht_per_locatie!$B61)/COUNTIFS(jaar_zip[KNMI_Stations.Naam_weerstation],overzicht_per_locatie!$D$3,jaar_zip[weeknr],overzicht_per_locatie!$B61))</f>
        <v/>
      </c>
      <c r="H61" s="37" t="str">
        <f>IF(COUNTIFS(jaar_zip[KNMI_Stations.Naam_weerstation],overzicht_per_locatie!$D$3,jaar_zip[weeknr],overzicht_per_locatie!$B61)=0,"",SUMIFS(jaar_zip[windsnelheid],jaar_zip[KNMI_Stations.Naam_weerstation],overzicht_per_locatie!$D$3,jaar_zip[weeknr],overzicht_per_locatie!$B61)/COUNTIFS(jaar_zip[KNMI_Stations.Naam_weerstation],overzicht_per_locatie!$D$3,jaar_zip[weeknr],overzicht_per_locatie!$B61))</f>
        <v/>
      </c>
      <c r="I61" s="37">
        <f>SUMIFS(jaar_zip[neerslag],jaar_zip[KNMI_Stations.Naam_weerstation],overzicht_per_locatie!$D$3,jaar_zip[weeknr],overzicht_per_locatie!$B61)</f>
        <v>0</v>
      </c>
      <c r="J61" s="37" t="str">
        <f>IF(COUNTIFS(jaar_zip[KNMI_Stations.Naam_weerstation],overzicht_per_locatie!$D$3,jaar_zip[weeknr],overzicht_per_locatie!$B61)=0,"",SUMIFS(jaar_zip[globale_straling],jaar_zip[KNMI_Stations.Naam_weerstation],overzicht_per_locatie!$D$3,jaar_zip[weeknr],overzicht_per_locatie!$B61)/COUNTIFS(jaar_zip[KNMI_Stations.Naam_weerstation],overzicht_per_locatie!$D$3,jaar_zip[weeknr],overzicht_per_locatie!$B61))</f>
        <v/>
      </c>
      <c r="K61" s="38" t="str">
        <f>IF(COUNTIFS(jaar_zip[KNMI_Stations.Naam_weerstation],overzicht_per_locatie!$D$3,jaar_zip[weeknr],overzicht_per_locatie!$B61)=0,"",SUMIFS(jaar_zip[luchtdruk],jaar_zip[KNMI_Stations.Naam_weerstation],overzicht_per_locatie!$D$3,jaar_zip[weeknr],overzicht_per_locatie!$B61)/COUNTIFS(jaar_zip[KNMI_Stations.Naam_weerstation],overzicht_per_locatie!$D$3,jaar_zip[weeknr],overzicht_per_locatie!$B61))</f>
        <v/>
      </c>
    </row>
    <row r="62" spans="2:11" x14ac:dyDescent="0.25">
      <c r="B62" s="32" t="s">
        <v>127</v>
      </c>
      <c r="C62" s="36">
        <f>SUMIFS(jaar_zip[graaddagen],jaar_zip[KNMI_Stations.Naam_weerstation],overzicht_per_locatie!$D$3,jaar_zip[weeknr],overzicht_per_locatie!$B62)</f>
        <v>0</v>
      </c>
      <c r="D62" s="37">
        <f>SUMIFS(jaar_zip[gew. Graaddagen],jaar_zip[KNMI_Stations.Naam_weerstation],overzicht_per_locatie!$D$3,jaar_zip[weeknr],overzicht_per_locatie!$B62)</f>
        <v>0</v>
      </c>
      <c r="E62" s="37">
        <f>SUMIFS(jaar_zip[koeldagen],jaar_zip[KNMI_Stations.Naam_weerstation],overzicht_per_locatie!$D$3,jaar_zip[weeknr],overzicht_per_locatie!$B62)</f>
        <v>0</v>
      </c>
      <c r="F62" s="37" t="str">
        <f>IF(COUNTIFS(jaar_zip[KNMI_Stations.Naam_weerstation],overzicht_per_locatie!$D$3,jaar_zip[weeknr],overzicht_per_locatie!$B62)=0,"",SUMIFS(jaar_zip[etmaaltemperatuur],jaar_zip[KNMI_Stations.Naam_weerstation],overzicht_per_locatie!$D$3,jaar_zip[weeknr],overzicht_per_locatie!$B62)/COUNTIFS(jaar_zip[KNMI_Stations.Naam_weerstation],overzicht_per_locatie!$D$3,jaar_zip[weeknr],overzicht_per_locatie!$B62))</f>
        <v/>
      </c>
      <c r="G62" s="37" t="str">
        <f>IF(COUNTIFS(jaar_zip[KNMI_Stations.Naam_weerstation],overzicht_per_locatie!$D$3,jaar_zip[weeknr],overzicht_per_locatie!$B62)=0,"",SUMIFS(jaar_zip[rel._vochtigheid],jaar_zip[KNMI_Stations.Naam_weerstation],overzicht_per_locatie!$D$3,jaar_zip[weeknr],overzicht_per_locatie!$B62)/COUNTIFS(jaar_zip[KNMI_Stations.Naam_weerstation],overzicht_per_locatie!$D$3,jaar_zip[weeknr],overzicht_per_locatie!$B62))</f>
        <v/>
      </c>
      <c r="H62" s="37" t="str">
        <f>IF(COUNTIFS(jaar_zip[KNMI_Stations.Naam_weerstation],overzicht_per_locatie!$D$3,jaar_zip[weeknr],overzicht_per_locatie!$B62)=0,"",SUMIFS(jaar_zip[windsnelheid],jaar_zip[KNMI_Stations.Naam_weerstation],overzicht_per_locatie!$D$3,jaar_zip[weeknr],overzicht_per_locatie!$B62)/COUNTIFS(jaar_zip[KNMI_Stations.Naam_weerstation],overzicht_per_locatie!$D$3,jaar_zip[weeknr],overzicht_per_locatie!$B62))</f>
        <v/>
      </c>
      <c r="I62" s="37">
        <f>SUMIFS(jaar_zip[neerslag],jaar_zip[KNMI_Stations.Naam_weerstation],overzicht_per_locatie!$D$3,jaar_zip[weeknr],overzicht_per_locatie!$B62)</f>
        <v>0</v>
      </c>
      <c r="J62" s="37" t="str">
        <f>IF(COUNTIFS(jaar_zip[KNMI_Stations.Naam_weerstation],overzicht_per_locatie!$D$3,jaar_zip[weeknr],overzicht_per_locatie!$B62)=0,"",SUMIFS(jaar_zip[globale_straling],jaar_zip[KNMI_Stations.Naam_weerstation],overzicht_per_locatie!$D$3,jaar_zip[weeknr],overzicht_per_locatie!$B62)/COUNTIFS(jaar_zip[KNMI_Stations.Naam_weerstation],overzicht_per_locatie!$D$3,jaar_zip[weeknr],overzicht_per_locatie!$B62))</f>
        <v/>
      </c>
      <c r="K62" s="38" t="str">
        <f>IF(COUNTIFS(jaar_zip[KNMI_Stations.Naam_weerstation],overzicht_per_locatie!$D$3,jaar_zip[weeknr],overzicht_per_locatie!$B62)=0,"",SUMIFS(jaar_zip[luchtdruk],jaar_zip[KNMI_Stations.Naam_weerstation],overzicht_per_locatie!$D$3,jaar_zip[weeknr],overzicht_per_locatie!$B62)/COUNTIFS(jaar_zip[KNMI_Stations.Naam_weerstation],overzicht_per_locatie!$D$3,jaar_zip[weeknr],overzicht_per_locatie!$B62))</f>
        <v/>
      </c>
    </row>
    <row r="63" spans="2:11" x14ac:dyDescent="0.25">
      <c r="B63" s="31" t="s">
        <v>128</v>
      </c>
      <c r="C63" s="36">
        <f>SUMIFS(jaar_zip[graaddagen],jaar_zip[KNMI_Stations.Naam_weerstation],overzicht_per_locatie!$D$3,jaar_zip[weeknr],overzicht_per_locatie!$B63)</f>
        <v>0</v>
      </c>
      <c r="D63" s="37">
        <f>SUMIFS(jaar_zip[gew. Graaddagen],jaar_zip[KNMI_Stations.Naam_weerstation],overzicht_per_locatie!$D$3,jaar_zip[weeknr],overzicht_per_locatie!$B63)</f>
        <v>0</v>
      </c>
      <c r="E63" s="37">
        <f>SUMIFS(jaar_zip[koeldagen],jaar_zip[KNMI_Stations.Naam_weerstation],overzicht_per_locatie!$D$3,jaar_zip[weeknr],overzicht_per_locatie!$B63)</f>
        <v>0</v>
      </c>
      <c r="F63" s="37" t="str">
        <f>IF(COUNTIFS(jaar_zip[KNMI_Stations.Naam_weerstation],overzicht_per_locatie!$D$3,jaar_zip[weeknr],overzicht_per_locatie!$B63)=0,"",SUMIFS(jaar_zip[etmaaltemperatuur],jaar_zip[KNMI_Stations.Naam_weerstation],overzicht_per_locatie!$D$3,jaar_zip[weeknr],overzicht_per_locatie!$B63)/COUNTIFS(jaar_zip[KNMI_Stations.Naam_weerstation],overzicht_per_locatie!$D$3,jaar_zip[weeknr],overzicht_per_locatie!$B63))</f>
        <v/>
      </c>
      <c r="G63" s="37" t="str">
        <f>IF(COUNTIFS(jaar_zip[KNMI_Stations.Naam_weerstation],overzicht_per_locatie!$D$3,jaar_zip[weeknr],overzicht_per_locatie!$B63)=0,"",SUMIFS(jaar_zip[rel._vochtigheid],jaar_zip[KNMI_Stations.Naam_weerstation],overzicht_per_locatie!$D$3,jaar_zip[weeknr],overzicht_per_locatie!$B63)/COUNTIFS(jaar_zip[KNMI_Stations.Naam_weerstation],overzicht_per_locatie!$D$3,jaar_zip[weeknr],overzicht_per_locatie!$B63))</f>
        <v/>
      </c>
      <c r="H63" s="37" t="str">
        <f>IF(COUNTIFS(jaar_zip[KNMI_Stations.Naam_weerstation],overzicht_per_locatie!$D$3,jaar_zip[weeknr],overzicht_per_locatie!$B63)=0,"",SUMIFS(jaar_zip[windsnelheid],jaar_zip[KNMI_Stations.Naam_weerstation],overzicht_per_locatie!$D$3,jaar_zip[weeknr],overzicht_per_locatie!$B63)/COUNTIFS(jaar_zip[KNMI_Stations.Naam_weerstation],overzicht_per_locatie!$D$3,jaar_zip[weeknr],overzicht_per_locatie!$B63))</f>
        <v/>
      </c>
      <c r="I63" s="37">
        <f>SUMIFS(jaar_zip[neerslag],jaar_zip[KNMI_Stations.Naam_weerstation],overzicht_per_locatie!$D$3,jaar_zip[weeknr],overzicht_per_locatie!$B63)</f>
        <v>0</v>
      </c>
      <c r="J63" s="37" t="str">
        <f>IF(COUNTIFS(jaar_zip[KNMI_Stations.Naam_weerstation],overzicht_per_locatie!$D$3,jaar_zip[weeknr],overzicht_per_locatie!$B63)=0,"",SUMIFS(jaar_zip[globale_straling],jaar_zip[KNMI_Stations.Naam_weerstation],overzicht_per_locatie!$D$3,jaar_zip[weeknr],overzicht_per_locatie!$B63)/COUNTIFS(jaar_zip[KNMI_Stations.Naam_weerstation],overzicht_per_locatie!$D$3,jaar_zip[weeknr],overzicht_per_locatie!$B63))</f>
        <v/>
      </c>
      <c r="K63" s="38" t="str">
        <f>IF(COUNTIFS(jaar_zip[KNMI_Stations.Naam_weerstation],overzicht_per_locatie!$D$3,jaar_zip[weeknr],overzicht_per_locatie!$B63)=0,"",SUMIFS(jaar_zip[luchtdruk],jaar_zip[KNMI_Stations.Naam_weerstation],overzicht_per_locatie!$D$3,jaar_zip[weeknr],overzicht_per_locatie!$B63)/COUNTIFS(jaar_zip[KNMI_Stations.Naam_weerstation],overzicht_per_locatie!$D$3,jaar_zip[weeknr],overzicht_per_locatie!$B63))</f>
        <v/>
      </c>
    </row>
    <row r="64" spans="2:11" x14ac:dyDescent="0.25">
      <c r="B64" s="32" t="s">
        <v>129</v>
      </c>
      <c r="C64" s="36">
        <f>SUMIFS(jaar_zip[graaddagen],jaar_zip[KNMI_Stations.Naam_weerstation],overzicht_per_locatie!$D$3,jaar_zip[weeknr],overzicht_per_locatie!$B64)</f>
        <v>0</v>
      </c>
      <c r="D64" s="37">
        <f>SUMIFS(jaar_zip[gew. Graaddagen],jaar_zip[KNMI_Stations.Naam_weerstation],overzicht_per_locatie!$D$3,jaar_zip[weeknr],overzicht_per_locatie!$B64)</f>
        <v>0</v>
      </c>
      <c r="E64" s="37">
        <f>SUMIFS(jaar_zip[koeldagen],jaar_zip[KNMI_Stations.Naam_weerstation],overzicht_per_locatie!$D$3,jaar_zip[weeknr],overzicht_per_locatie!$B64)</f>
        <v>0</v>
      </c>
      <c r="F64" s="37" t="str">
        <f>IF(COUNTIFS(jaar_zip[KNMI_Stations.Naam_weerstation],overzicht_per_locatie!$D$3,jaar_zip[weeknr],overzicht_per_locatie!$B64)=0,"",SUMIFS(jaar_zip[etmaaltemperatuur],jaar_zip[KNMI_Stations.Naam_weerstation],overzicht_per_locatie!$D$3,jaar_zip[weeknr],overzicht_per_locatie!$B64)/COUNTIFS(jaar_zip[KNMI_Stations.Naam_weerstation],overzicht_per_locatie!$D$3,jaar_zip[weeknr],overzicht_per_locatie!$B64))</f>
        <v/>
      </c>
      <c r="G64" s="37" t="str">
        <f>IF(COUNTIFS(jaar_zip[KNMI_Stations.Naam_weerstation],overzicht_per_locatie!$D$3,jaar_zip[weeknr],overzicht_per_locatie!$B64)=0,"",SUMIFS(jaar_zip[rel._vochtigheid],jaar_zip[KNMI_Stations.Naam_weerstation],overzicht_per_locatie!$D$3,jaar_zip[weeknr],overzicht_per_locatie!$B64)/COUNTIFS(jaar_zip[KNMI_Stations.Naam_weerstation],overzicht_per_locatie!$D$3,jaar_zip[weeknr],overzicht_per_locatie!$B64))</f>
        <v/>
      </c>
      <c r="H64" s="37" t="str">
        <f>IF(COUNTIFS(jaar_zip[KNMI_Stations.Naam_weerstation],overzicht_per_locatie!$D$3,jaar_zip[weeknr],overzicht_per_locatie!$B64)=0,"",SUMIFS(jaar_zip[windsnelheid],jaar_zip[KNMI_Stations.Naam_weerstation],overzicht_per_locatie!$D$3,jaar_zip[weeknr],overzicht_per_locatie!$B64)/COUNTIFS(jaar_zip[KNMI_Stations.Naam_weerstation],overzicht_per_locatie!$D$3,jaar_zip[weeknr],overzicht_per_locatie!$B64))</f>
        <v/>
      </c>
      <c r="I64" s="37">
        <f>SUMIFS(jaar_zip[neerslag],jaar_zip[KNMI_Stations.Naam_weerstation],overzicht_per_locatie!$D$3,jaar_zip[weeknr],overzicht_per_locatie!$B64)</f>
        <v>0</v>
      </c>
      <c r="J64" s="37" t="str">
        <f>IF(COUNTIFS(jaar_zip[KNMI_Stations.Naam_weerstation],overzicht_per_locatie!$D$3,jaar_zip[weeknr],overzicht_per_locatie!$B64)=0,"",SUMIFS(jaar_zip[globale_straling],jaar_zip[KNMI_Stations.Naam_weerstation],overzicht_per_locatie!$D$3,jaar_zip[weeknr],overzicht_per_locatie!$B64)/COUNTIFS(jaar_zip[KNMI_Stations.Naam_weerstation],overzicht_per_locatie!$D$3,jaar_zip[weeknr],overzicht_per_locatie!$B64))</f>
        <v/>
      </c>
      <c r="K64" s="38" t="str">
        <f>IF(COUNTIFS(jaar_zip[KNMI_Stations.Naam_weerstation],overzicht_per_locatie!$D$3,jaar_zip[weeknr],overzicht_per_locatie!$B64)=0,"",SUMIFS(jaar_zip[luchtdruk],jaar_zip[KNMI_Stations.Naam_weerstation],overzicht_per_locatie!$D$3,jaar_zip[weeknr],overzicht_per_locatie!$B64)/COUNTIFS(jaar_zip[KNMI_Stations.Naam_weerstation],overzicht_per_locatie!$D$3,jaar_zip[weeknr],overzicht_per_locatie!$B64))</f>
        <v/>
      </c>
    </row>
    <row r="65" spans="2:11" x14ac:dyDescent="0.25">
      <c r="B65" s="31" t="s">
        <v>130</v>
      </c>
      <c r="C65" s="36">
        <f>SUMIFS(jaar_zip[graaddagen],jaar_zip[KNMI_Stations.Naam_weerstation],overzicht_per_locatie!$D$3,jaar_zip[weeknr],overzicht_per_locatie!$B65)</f>
        <v>0</v>
      </c>
      <c r="D65" s="37">
        <f>SUMIFS(jaar_zip[gew. Graaddagen],jaar_zip[KNMI_Stations.Naam_weerstation],overzicht_per_locatie!$D$3,jaar_zip[weeknr],overzicht_per_locatie!$B65)</f>
        <v>0</v>
      </c>
      <c r="E65" s="37">
        <f>SUMIFS(jaar_zip[koeldagen],jaar_zip[KNMI_Stations.Naam_weerstation],overzicht_per_locatie!$D$3,jaar_zip[weeknr],overzicht_per_locatie!$B65)</f>
        <v>0</v>
      </c>
      <c r="F65" s="37" t="str">
        <f>IF(COUNTIFS(jaar_zip[KNMI_Stations.Naam_weerstation],overzicht_per_locatie!$D$3,jaar_zip[weeknr],overzicht_per_locatie!$B65)=0,"",SUMIFS(jaar_zip[etmaaltemperatuur],jaar_zip[KNMI_Stations.Naam_weerstation],overzicht_per_locatie!$D$3,jaar_zip[weeknr],overzicht_per_locatie!$B65)/COUNTIFS(jaar_zip[KNMI_Stations.Naam_weerstation],overzicht_per_locatie!$D$3,jaar_zip[weeknr],overzicht_per_locatie!$B65))</f>
        <v/>
      </c>
      <c r="G65" s="37" t="str">
        <f>IF(COUNTIFS(jaar_zip[KNMI_Stations.Naam_weerstation],overzicht_per_locatie!$D$3,jaar_zip[weeknr],overzicht_per_locatie!$B65)=0,"",SUMIFS(jaar_zip[rel._vochtigheid],jaar_zip[KNMI_Stations.Naam_weerstation],overzicht_per_locatie!$D$3,jaar_zip[weeknr],overzicht_per_locatie!$B65)/COUNTIFS(jaar_zip[KNMI_Stations.Naam_weerstation],overzicht_per_locatie!$D$3,jaar_zip[weeknr],overzicht_per_locatie!$B65))</f>
        <v/>
      </c>
      <c r="H65" s="37" t="str">
        <f>IF(COUNTIFS(jaar_zip[KNMI_Stations.Naam_weerstation],overzicht_per_locatie!$D$3,jaar_zip[weeknr],overzicht_per_locatie!$B65)=0,"",SUMIFS(jaar_zip[windsnelheid],jaar_zip[KNMI_Stations.Naam_weerstation],overzicht_per_locatie!$D$3,jaar_zip[weeknr],overzicht_per_locatie!$B65)/COUNTIFS(jaar_zip[KNMI_Stations.Naam_weerstation],overzicht_per_locatie!$D$3,jaar_zip[weeknr],overzicht_per_locatie!$B65))</f>
        <v/>
      </c>
      <c r="I65" s="37">
        <f>SUMIFS(jaar_zip[neerslag],jaar_zip[KNMI_Stations.Naam_weerstation],overzicht_per_locatie!$D$3,jaar_zip[weeknr],overzicht_per_locatie!$B65)</f>
        <v>0</v>
      </c>
      <c r="J65" s="37" t="str">
        <f>IF(COUNTIFS(jaar_zip[KNMI_Stations.Naam_weerstation],overzicht_per_locatie!$D$3,jaar_zip[weeknr],overzicht_per_locatie!$B65)=0,"",SUMIFS(jaar_zip[globale_straling],jaar_zip[KNMI_Stations.Naam_weerstation],overzicht_per_locatie!$D$3,jaar_zip[weeknr],overzicht_per_locatie!$B65)/COUNTIFS(jaar_zip[KNMI_Stations.Naam_weerstation],overzicht_per_locatie!$D$3,jaar_zip[weeknr],overzicht_per_locatie!$B65))</f>
        <v/>
      </c>
      <c r="K65" s="38" t="str">
        <f>IF(COUNTIFS(jaar_zip[KNMI_Stations.Naam_weerstation],overzicht_per_locatie!$D$3,jaar_zip[weeknr],overzicht_per_locatie!$B65)=0,"",SUMIFS(jaar_zip[luchtdruk],jaar_zip[KNMI_Stations.Naam_weerstation],overzicht_per_locatie!$D$3,jaar_zip[weeknr],overzicht_per_locatie!$B65)/COUNTIFS(jaar_zip[KNMI_Stations.Naam_weerstation],overzicht_per_locatie!$D$3,jaar_zip[weeknr],overzicht_per_locatie!$B65))</f>
        <v/>
      </c>
    </row>
    <row r="66" spans="2:11" x14ac:dyDescent="0.25">
      <c r="B66" s="32" t="s">
        <v>131</v>
      </c>
      <c r="C66" s="36">
        <f>SUMIFS(jaar_zip[graaddagen],jaar_zip[KNMI_Stations.Naam_weerstation],overzicht_per_locatie!$D$3,jaar_zip[weeknr],overzicht_per_locatie!$B66)</f>
        <v>0</v>
      </c>
      <c r="D66" s="37">
        <f>SUMIFS(jaar_zip[gew. Graaddagen],jaar_zip[KNMI_Stations.Naam_weerstation],overzicht_per_locatie!$D$3,jaar_zip[weeknr],overzicht_per_locatie!$B66)</f>
        <v>0</v>
      </c>
      <c r="E66" s="37">
        <f>SUMIFS(jaar_zip[koeldagen],jaar_zip[KNMI_Stations.Naam_weerstation],overzicht_per_locatie!$D$3,jaar_zip[weeknr],overzicht_per_locatie!$B66)</f>
        <v>0</v>
      </c>
      <c r="F66" s="37" t="str">
        <f>IF(COUNTIFS(jaar_zip[KNMI_Stations.Naam_weerstation],overzicht_per_locatie!$D$3,jaar_zip[weeknr],overzicht_per_locatie!$B66)=0,"",SUMIFS(jaar_zip[etmaaltemperatuur],jaar_zip[KNMI_Stations.Naam_weerstation],overzicht_per_locatie!$D$3,jaar_zip[weeknr],overzicht_per_locatie!$B66)/COUNTIFS(jaar_zip[KNMI_Stations.Naam_weerstation],overzicht_per_locatie!$D$3,jaar_zip[weeknr],overzicht_per_locatie!$B66))</f>
        <v/>
      </c>
      <c r="G66" s="37" t="str">
        <f>IF(COUNTIFS(jaar_zip[KNMI_Stations.Naam_weerstation],overzicht_per_locatie!$D$3,jaar_zip[weeknr],overzicht_per_locatie!$B66)=0,"",SUMIFS(jaar_zip[rel._vochtigheid],jaar_zip[KNMI_Stations.Naam_weerstation],overzicht_per_locatie!$D$3,jaar_zip[weeknr],overzicht_per_locatie!$B66)/COUNTIFS(jaar_zip[KNMI_Stations.Naam_weerstation],overzicht_per_locatie!$D$3,jaar_zip[weeknr],overzicht_per_locatie!$B66))</f>
        <v/>
      </c>
      <c r="H66" s="37" t="str">
        <f>IF(COUNTIFS(jaar_zip[KNMI_Stations.Naam_weerstation],overzicht_per_locatie!$D$3,jaar_zip[weeknr],overzicht_per_locatie!$B66)=0,"",SUMIFS(jaar_zip[windsnelheid],jaar_zip[KNMI_Stations.Naam_weerstation],overzicht_per_locatie!$D$3,jaar_zip[weeknr],overzicht_per_locatie!$B66)/COUNTIFS(jaar_zip[KNMI_Stations.Naam_weerstation],overzicht_per_locatie!$D$3,jaar_zip[weeknr],overzicht_per_locatie!$B66))</f>
        <v/>
      </c>
      <c r="I66" s="37">
        <f>SUMIFS(jaar_zip[neerslag],jaar_zip[KNMI_Stations.Naam_weerstation],overzicht_per_locatie!$D$3,jaar_zip[weeknr],overzicht_per_locatie!$B66)</f>
        <v>0</v>
      </c>
      <c r="J66" s="37" t="str">
        <f>IF(COUNTIFS(jaar_zip[KNMI_Stations.Naam_weerstation],overzicht_per_locatie!$D$3,jaar_zip[weeknr],overzicht_per_locatie!$B66)=0,"",SUMIFS(jaar_zip[globale_straling],jaar_zip[KNMI_Stations.Naam_weerstation],overzicht_per_locatie!$D$3,jaar_zip[weeknr],overzicht_per_locatie!$B66)/COUNTIFS(jaar_zip[KNMI_Stations.Naam_weerstation],overzicht_per_locatie!$D$3,jaar_zip[weeknr],overzicht_per_locatie!$B66))</f>
        <v/>
      </c>
      <c r="K66" s="38" t="str">
        <f>IF(COUNTIFS(jaar_zip[KNMI_Stations.Naam_weerstation],overzicht_per_locatie!$D$3,jaar_zip[weeknr],overzicht_per_locatie!$B66)=0,"",SUMIFS(jaar_zip[luchtdruk],jaar_zip[KNMI_Stations.Naam_weerstation],overzicht_per_locatie!$D$3,jaar_zip[weeknr],overzicht_per_locatie!$B66)/COUNTIFS(jaar_zip[KNMI_Stations.Naam_weerstation],overzicht_per_locatie!$D$3,jaar_zip[weeknr],overzicht_per_locatie!$B66))</f>
        <v/>
      </c>
    </row>
    <row r="67" spans="2:11" x14ac:dyDescent="0.25">
      <c r="B67" s="31" t="s">
        <v>132</v>
      </c>
      <c r="C67" s="36">
        <f>SUMIFS(jaar_zip[graaddagen],jaar_zip[KNMI_Stations.Naam_weerstation],overzicht_per_locatie!$D$3,jaar_zip[weeknr],overzicht_per_locatie!$B67)</f>
        <v>0</v>
      </c>
      <c r="D67" s="37">
        <f>SUMIFS(jaar_zip[gew. Graaddagen],jaar_zip[KNMI_Stations.Naam_weerstation],overzicht_per_locatie!$D$3,jaar_zip[weeknr],overzicht_per_locatie!$B67)</f>
        <v>0</v>
      </c>
      <c r="E67" s="37">
        <f>SUMIFS(jaar_zip[koeldagen],jaar_zip[KNMI_Stations.Naam_weerstation],overzicht_per_locatie!$D$3,jaar_zip[weeknr],overzicht_per_locatie!$B67)</f>
        <v>0</v>
      </c>
      <c r="F67" s="37" t="str">
        <f>IF(COUNTIFS(jaar_zip[KNMI_Stations.Naam_weerstation],overzicht_per_locatie!$D$3,jaar_zip[weeknr],overzicht_per_locatie!$B67)=0,"",SUMIFS(jaar_zip[etmaaltemperatuur],jaar_zip[KNMI_Stations.Naam_weerstation],overzicht_per_locatie!$D$3,jaar_zip[weeknr],overzicht_per_locatie!$B67)/COUNTIFS(jaar_zip[KNMI_Stations.Naam_weerstation],overzicht_per_locatie!$D$3,jaar_zip[weeknr],overzicht_per_locatie!$B67))</f>
        <v/>
      </c>
      <c r="G67" s="37" t="str">
        <f>IF(COUNTIFS(jaar_zip[KNMI_Stations.Naam_weerstation],overzicht_per_locatie!$D$3,jaar_zip[weeknr],overzicht_per_locatie!$B67)=0,"",SUMIFS(jaar_zip[rel._vochtigheid],jaar_zip[KNMI_Stations.Naam_weerstation],overzicht_per_locatie!$D$3,jaar_zip[weeknr],overzicht_per_locatie!$B67)/COUNTIFS(jaar_zip[KNMI_Stations.Naam_weerstation],overzicht_per_locatie!$D$3,jaar_zip[weeknr],overzicht_per_locatie!$B67))</f>
        <v/>
      </c>
      <c r="H67" s="37" t="str">
        <f>IF(COUNTIFS(jaar_zip[KNMI_Stations.Naam_weerstation],overzicht_per_locatie!$D$3,jaar_zip[weeknr],overzicht_per_locatie!$B67)=0,"",SUMIFS(jaar_zip[windsnelheid],jaar_zip[KNMI_Stations.Naam_weerstation],overzicht_per_locatie!$D$3,jaar_zip[weeknr],overzicht_per_locatie!$B67)/COUNTIFS(jaar_zip[KNMI_Stations.Naam_weerstation],overzicht_per_locatie!$D$3,jaar_zip[weeknr],overzicht_per_locatie!$B67))</f>
        <v/>
      </c>
      <c r="I67" s="37">
        <f>SUMIFS(jaar_zip[neerslag],jaar_zip[KNMI_Stations.Naam_weerstation],overzicht_per_locatie!$D$3,jaar_zip[weeknr],overzicht_per_locatie!$B67)</f>
        <v>0</v>
      </c>
      <c r="J67" s="37" t="str">
        <f>IF(COUNTIFS(jaar_zip[KNMI_Stations.Naam_weerstation],overzicht_per_locatie!$D$3,jaar_zip[weeknr],overzicht_per_locatie!$B67)=0,"",SUMIFS(jaar_zip[globale_straling],jaar_zip[KNMI_Stations.Naam_weerstation],overzicht_per_locatie!$D$3,jaar_zip[weeknr],overzicht_per_locatie!$B67)/COUNTIFS(jaar_zip[KNMI_Stations.Naam_weerstation],overzicht_per_locatie!$D$3,jaar_zip[weeknr],overzicht_per_locatie!$B67))</f>
        <v/>
      </c>
      <c r="K67" s="38" t="str">
        <f>IF(COUNTIFS(jaar_zip[KNMI_Stations.Naam_weerstation],overzicht_per_locatie!$D$3,jaar_zip[weeknr],overzicht_per_locatie!$B67)=0,"",SUMIFS(jaar_zip[luchtdruk],jaar_zip[KNMI_Stations.Naam_weerstation],overzicht_per_locatie!$D$3,jaar_zip[weeknr],overzicht_per_locatie!$B67)/COUNTIFS(jaar_zip[KNMI_Stations.Naam_weerstation],overzicht_per_locatie!$D$3,jaar_zip[weeknr],overzicht_per_locatie!$B67))</f>
        <v/>
      </c>
    </row>
    <row r="68" spans="2:11" x14ac:dyDescent="0.25">
      <c r="B68" s="32" t="s">
        <v>133</v>
      </c>
      <c r="C68" s="36">
        <f>SUMIFS(jaar_zip[graaddagen],jaar_zip[KNMI_Stations.Naam_weerstation],overzicht_per_locatie!$D$3,jaar_zip[weeknr],overzicht_per_locatie!$B68)</f>
        <v>0</v>
      </c>
      <c r="D68" s="37">
        <f>SUMIFS(jaar_zip[gew. Graaddagen],jaar_zip[KNMI_Stations.Naam_weerstation],overzicht_per_locatie!$D$3,jaar_zip[weeknr],overzicht_per_locatie!$B68)</f>
        <v>0</v>
      </c>
      <c r="E68" s="37">
        <f>SUMIFS(jaar_zip[koeldagen],jaar_zip[KNMI_Stations.Naam_weerstation],overzicht_per_locatie!$D$3,jaar_zip[weeknr],overzicht_per_locatie!$B68)</f>
        <v>0</v>
      </c>
      <c r="F68" s="37" t="str">
        <f>IF(COUNTIFS(jaar_zip[KNMI_Stations.Naam_weerstation],overzicht_per_locatie!$D$3,jaar_zip[weeknr],overzicht_per_locatie!$B68)=0,"",SUMIFS(jaar_zip[etmaaltemperatuur],jaar_zip[KNMI_Stations.Naam_weerstation],overzicht_per_locatie!$D$3,jaar_zip[weeknr],overzicht_per_locatie!$B68)/COUNTIFS(jaar_zip[KNMI_Stations.Naam_weerstation],overzicht_per_locatie!$D$3,jaar_zip[weeknr],overzicht_per_locatie!$B68))</f>
        <v/>
      </c>
      <c r="G68" s="37" t="str">
        <f>IF(COUNTIFS(jaar_zip[KNMI_Stations.Naam_weerstation],overzicht_per_locatie!$D$3,jaar_zip[weeknr],overzicht_per_locatie!$B68)=0,"",SUMIFS(jaar_zip[rel._vochtigheid],jaar_zip[KNMI_Stations.Naam_weerstation],overzicht_per_locatie!$D$3,jaar_zip[weeknr],overzicht_per_locatie!$B68)/COUNTIFS(jaar_zip[KNMI_Stations.Naam_weerstation],overzicht_per_locatie!$D$3,jaar_zip[weeknr],overzicht_per_locatie!$B68))</f>
        <v/>
      </c>
      <c r="H68" s="37" t="str">
        <f>IF(COUNTIFS(jaar_zip[KNMI_Stations.Naam_weerstation],overzicht_per_locatie!$D$3,jaar_zip[weeknr],overzicht_per_locatie!$B68)=0,"",SUMIFS(jaar_zip[windsnelheid],jaar_zip[KNMI_Stations.Naam_weerstation],overzicht_per_locatie!$D$3,jaar_zip[weeknr],overzicht_per_locatie!$B68)/COUNTIFS(jaar_zip[KNMI_Stations.Naam_weerstation],overzicht_per_locatie!$D$3,jaar_zip[weeknr],overzicht_per_locatie!$B68))</f>
        <v/>
      </c>
      <c r="I68" s="37">
        <f>SUMIFS(jaar_zip[neerslag],jaar_zip[KNMI_Stations.Naam_weerstation],overzicht_per_locatie!$D$3,jaar_zip[weeknr],overzicht_per_locatie!$B68)</f>
        <v>0</v>
      </c>
      <c r="J68" s="37" t="str">
        <f>IF(COUNTIFS(jaar_zip[KNMI_Stations.Naam_weerstation],overzicht_per_locatie!$D$3,jaar_zip[weeknr],overzicht_per_locatie!$B68)=0,"",SUMIFS(jaar_zip[globale_straling],jaar_zip[KNMI_Stations.Naam_weerstation],overzicht_per_locatie!$D$3,jaar_zip[weeknr],overzicht_per_locatie!$B68)/COUNTIFS(jaar_zip[KNMI_Stations.Naam_weerstation],overzicht_per_locatie!$D$3,jaar_zip[weeknr],overzicht_per_locatie!$B68))</f>
        <v/>
      </c>
      <c r="K68" s="38" t="str">
        <f>IF(COUNTIFS(jaar_zip[KNMI_Stations.Naam_weerstation],overzicht_per_locatie!$D$3,jaar_zip[weeknr],overzicht_per_locatie!$B68)=0,"",SUMIFS(jaar_zip[luchtdruk],jaar_zip[KNMI_Stations.Naam_weerstation],overzicht_per_locatie!$D$3,jaar_zip[weeknr],overzicht_per_locatie!$B68)/COUNTIFS(jaar_zip[KNMI_Stations.Naam_weerstation],overzicht_per_locatie!$D$3,jaar_zip[weeknr],overzicht_per_locatie!$B68))</f>
        <v/>
      </c>
    </row>
    <row r="69" spans="2:11" x14ac:dyDescent="0.25">
      <c r="B69" s="31" t="s">
        <v>134</v>
      </c>
      <c r="C69" s="36">
        <f>SUMIFS(jaar_zip[graaddagen],jaar_zip[KNMI_Stations.Naam_weerstation],overzicht_per_locatie!$D$3,jaar_zip[weeknr],overzicht_per_locatie!$B69)</f>
        <v>0</v>
      </c>
      <c r="D69" s="37">
        <f>SUMIFS(jaar_zip[gew. Graaddagen],jaar_zip[KNMI_Stations.Naam_weerstation],overzicht_per_locatie!$D$3,jaar_zip[weeknr],overzicht_per_locatie!$B69)</f>
        <v>0</v>
      </c>
      <c r="E69" s="37">
        <f>SUMIFS(jaar_zip[koeldagen],jaar_zip[KNMI_Stations.Naam_weerstation],overzicht_per_locatie!$D$3,jaar_zip[weeknr],overzicht_per_locatie!$B69)</f>
        <v>0</v>
      </c>
      <c r="F69" s="37" t="str">
        <f>IF(COUNTIFS(jaar_zip[KNMI_Stations.Naam_weerstation],overzicht_per_locatie!$D$3,jaar_zip[weeknr],overzicht_per_locatie!$B69)=0,"",SUMIFS(jaar_zip[etmaaltemperatuur],jaar_zip[KNMI_Stations.Naam_weerstation],overzicht_per_locatie!$D$3,jaar_zip[weeknr],overzicht_per_locatie!$B69)/COUNTIFS(jaar_zip[KNMI_Stations.Naam_weerstation],overzicht_per_locatie!$D$3,jaar_zip[weeknr],overzicht_per_locatie!$B69))</f>
        <v/>
      </c>
      <c r="G69" s="37" t="str">
        <f>IF(COUNTIFS(jaar_zip[KNMI_Stations.Naam_weerstation],overzicht_per_locatie!$D$3,jaar_zip[weeknr],overzicht_per_locatie!$B69)=0,"",SUMIFS(jaar_zip[rel._vochtigheid],jaar_zip[KNMI_Stations.Naam_weerstation],overzicht_per_locatie!$D$3,jaar_zip[weeknr],overzicht_per_locatie!$B69)/COUNTIFS(jaar_zip[KNMI_Stations.Naam_weerstation],overzicht_per_locatie!$D$3,jaar_zip[weeknr],overzicht_per_locatie!$B69))</f>
        <v/>
      </c>
      <c r="H69" s="37" t="str">
        <f>IF(COUNTIFS(jaar_zip[KNMI_Stations.Naam_weerstation],overzicht_per_locatie!$D$3,jaar_zip[weeknr],overzicht_per_locatie!$B69)=0,"",SUMIFS(jaar_zip[windsnelheid],jaar_zip[KNMI_Stations.Naam_weerstation],overzicht_per_locatie!$D$3,jaar_zip[weeknr],overzicht_per_locatie!$B69)/COUNTIFS(jaar_zip[KNMI_Stations.Naam_weerstation],overzicht_per_locatie!$D$3,jaar_zip[weeknr],overzicht_per_locatie!$B69))</f>
        <v/>
      </c>
      <c r="I69" s="37">
        <f>SUMIFS(jaar_zip[neerslag],jaar_zip[KNMI_Stations.Naam_weerstation],overzicht_per_locatie!$D$3,jaar_zip[weeknr],overzicht_per_locatie!$B69)</f>
        <v>0</v>
      </c>
      <c r="J69" s="37" t="str">
        <f>IF(COUNTIFS(jaar_zip[KNMI_Stations.Naam_weerstation],overzicht_per_locatie!$D$3,jaar_zip[weeknr],overzicht_per_locatie!$B69)=0,"",SUMIFS(jaar_zip[globale_straling],jaar_zip[KNMI_Stations.Naam_weerstation],overzicht_per_locatie!$D$3,jaar_zip[weeknr],overzicht_per_locatie!$B69)/COUNTIFS(jaar_zip[KNMI_Stations.Naam_weerstation],overzicht_per_locatie!$D$3,jaar_zip[weeknr],overzicht_per_locatie!$B69))</f>
        <v/>
      </c>
      <c r="K69" s="38" t="str">
        <f>IF(COUNTIFS(jaar_zip[KNMI_Stations.Naam_weerstation],overzicht_per_locatie!$D$3,jaar_zip[weeknr],overzicht_per_locatie!$B69)=0,"",SUMIFS(jaar_zip[luchtdruk],jaar_zip[KNMI_Stations.Naam_weerstation],overzicht_per_locatie!$D$3,jaar_zip[weeknr],overzicht_per_locatie!$B69)/COUNTIFS(jaar_zip[KNMI_Stations.Naam_weerstation],overzicht_per_locatie!$D$3,jaar_zip[weeknr],overzicht_per_locatie!$B69))</f>
        <v/>
      </c>
    </row>
    <row r="70" spans="2:11" x14ac:dyDescent="0.25">
      <c r="B70" s="32" t="s">
        <v>135</v>
      </c>
      <c r="C70" s="36">
        <f>SUMIFS(jaar_zip[graaddagen],jaar_zip[KNMI_Stations.Naam_weerstation],overzicht_per_locatie!$D$3,jaar_zip[weeknr],overzicht_per_locatie!$B70)</f>
        <v>0</v>
      </c>
      <c r="D70" s="37">
        <f>SUMIFS(jaar_zip[gew. Graaddagen],jaar_zip[KNMI_Stations.Naam_weerstation],overzicht_per_locatie!$D$3,jaar_zip[weeknr],overzicht_per_locatie!$B70)</f>
        <v>0</v>
      </c>
      <c r="E70" s="37">
        <f>SUMIFS(jaar_zip[koeldagen],jaar_zip[KNMI_Stations.Naam_weerstation],overzicht_per_locatie!$D$3,jaar_zip[weeknr],overzicht_per_locatie!$B70)</f>
        <v>0</v>
      </c>
      <c r="F70" s="37" t="str">
        <f>IF(COUNTIFS(jaar_zip[KNMI_Stations.Naam_weerstation],overzicht_per_locatie!$D$3,jaar_zip[weeknr],overzicht_per_locatie!$B70)=0,"",SUMIFS(jaar_zip[etmaaltemperatuur],jaar_zip[KNMI_Stations.Naam_weerstation],overzicht_per_locatie!$D$3,jaar_zip[weeknr],overzicht_per_locatie!$B70)/COUNTIFS(jaar_zip[KNMI_Stations.Naam_weerstation],overzicht_per_locatie!$D$3,jaar_zip[weeknr],overzicht_per_locatie!$B70))</f>
        <v/>
      </c>
      <c r="G70" s="37" t="str">
        <f>IF(COUNTIFS(jaar_zip[KNMI_Stations.Naam_weerstation],overzicht_per_locatie!$D$3,jaar_zip[weeknr],overzicht_per_locatie!$B70)=0,"",SUMIFS(jaar_zip[rel._vochtigheid],jaar_zip[KNMI_Stations.Naam_weerstation],overzicht_per_locatie!$D$3,jaar_zip[weeknr],overzicht_per_locatie!$B70)/COUNTIFS(jaar_zip[KNMI_Stations.Naam_weerstation],overzicht_per_locatie!$D$3,jaar_zip[weeknr],overzicht_per_locatie!$B70))</f>
        <v/>
      </c>
      <c r="H70" s="37" t="str">
        <f>IF(COUNTIFS(jaar_zip[KNMI_Stations.Naam_weerstation],overzicht_per_locatie!$D$3,jaar_zip[weeknr],overzicht_per_locatie!$B70)=0,"",SUMIFS(jaar_zip[windsnelheid],jaar_zip[KNMI_Stations.Naam_weerstation],overzicht_per_locatie!$D$3,jaar_zip[weeknr],overzicht_per_locatie!$B70)/COUNTIFS(jaar_zip[KNMI_Stations.Naam_weerstation],overzicht_per_locatie!$D$3,jaar_zip[weeknr],overzicht_per_locatie!$B70))</f>
        <v/>
      </c>
      <c r="I70" s="37">
        <f>SUMIFS(jaar_zip[neerslag],jaar_zip[KNMI_Stations.Naam_weerstation],overzicht_per_locatie!$D$3,jaar_zip[weeknr],overzicht_per_locatie!$B70)</f>
        <v>0</v>
      </c>
      <c r="J70" s="37" t="str">
        <f>IF(COUNTIFS(jaar_zip[KNMI_Stations.Naam_weerstation],overzicht_per_locatie!$D$3,jaar_zip[weeknr],overzicht_per_locatie!$B70)=0,"",SUMIFS(jaar_zip[globale_straling],jaar_zip[KNMI_Stations.Naam_weerstation],overzicht_per_locatie!$D$3,jaar_zip[weeknr],overzicht_per_locatie!$B70)/COUNTIFS(jaar_zip[KNMI_Stations.Naam_weerstation],overzicht_per_locatie!$D$3,jaar_zip[weeknr],overzicht_per_locatie!$B70))</f>
        <v/>
      </c>
      <c r="K70" s="38" t="str">
        <f>IF(COUNTIFS(jaar_zip[KNMI_Stations.Naam_weerstation],overzicht_per_locatie!$D$3,jaar_zip[weeknr],overzicht_per_locatie!$B70)=0,"",SUMIFS(jaar_zip[luchtdruk],jaar_zip[KNMI_Stations.Naam_weerstation],overzicht_per_locatie!$D$3,jaar_zip[weeknr],overzicht_per_locatie!$B70)/COUNTIFS(jaar_zip[KNMI_Stations.Naam_weerstation],overzicht_per_locatie!$D$3,jaar_zip[weeknr],overzicht_per_locatie!$B70))</f>
        <v/>
      </c>
    </row>
    <row r="71" spans="2:11" x14ac:dyDescent="0.25">
      <c r="B71" s="31" t="s">
        <v>136</v>
      </c>
      <c r="C71" s="36">
        <f>SUMIFS(jaar_zip[graaddagen],jaar_zip[KNMI_Stations.Naam_weerstation],overzicht_per_locatie!$D$3,jaar_zip[weeknr],overzicht_per_locatie!$B71)</f>
        <v>0</v>
      </c>
      <c r="D71" s="37">
        <f>SUMIFS(jaar_zip[gew. Graaddagen],jaar_zip[KNMI_Stations.Naam_weerstation],overzicht_per_locatie!$D$3,jaar_zip[weeknr],overzicht_per_locatie!$B71)</f>
        <v>0</v>
      </c>
      <c r="E71" s="37">
        <f>SUMIFS(jaar_zip[koeldagen],jaar_zip[KNMI_Stations.Naam_weerstation],overzicht_per_locatie!$D$3,jaar_zip[weeknr],overzicht_per_locatie!$B71)</f>
        <v>0</v>
      </c>
      <c r="F71" s="37" t="str">
        <f>IF(COUNTIFS(jaar_zip[KNMI_Stations.Naam_weerstation],overzicht_per_locatie!$D$3,jaar_zip[weeknr],overzicht_per_locatie!$B71)=0,"",SUMIFS(jaar_zip[etmaaltemperatuur],jaar_zip[KNMI_Stations.Naam_weerstation],overzicht_per_locatie!$D$3,jaar_zip[weeknr],overzicht_per_locatie!$B71)/COUNTIFS(jaar_zip[KNMI_Stations.Naam_weerstation],overzicht_per_locatie!$D$3,jaar_zip[weeknr],overzicht_per_locatie!$B71))</f>
        <v/>
      </c>
      <c r="G71" s="37" t="str">
        <f>IF(COUNTIFS(jaar_zip[KNMI_Stations.Naam_weerstation],overzicht_per_locatie!$D$3,jaar_zip[weeknr],overzicht_per_locatie!$B71)=0,"",SUMIFS(jaar_zip[rel._vochtigheid],jaar_zip[KNMI_Stations.Naam_weerstation],overzicht_per_locatie!$D$3,jaar_zip[weeknr],overzicht_per_locatie!$B71)/COUNTIFS(jaar_zip[KNMI_Stations.Naam_weerstation],overzicht_per_locatie!$D$3,jaar_zip[weeknr],overzicht_per_locatie!$B71))</f>
        <v/>
      </c>
      <c r="H71" s="37" t="str">
        <f>IF(COUNTIFS(jaar_zip[KNMI_Stations.Naam_weerstation],overzicht_per_locatie!$D$3,jaar_zip[weeknr],overzicht_per_locatie!$B71)=0,"",SUMIFS(jaar_zip[windsnelheid],jaar_zip[KNMI_Stations.Naam_weerstation],overzicht_per_locatie!$D$3,jaar_zip[weeknr],overzicht_per_locatie!$B71)/COUNTIFS(jaar_zip[KNMI_Stations.Naam_weerstation],overzicht_per_locatie!$D$3,jaar_zip[weeknr],overzicht_per_locatie!$B71))</f>
        <v/>
      </c>
      <c r="I71" s="37">
        <f>SUMIFS(jaar_zip[neerslag],jaar_zip[KNMI_Stations.Naam_weerstation],overzicht_per_locatie!$D$3,jaar_zip[weeknr],overzicht_per_locatie!$B71)</f>
        <v>0</v>
      </c>
      <c r="J71" s="37" t="str">
        <f>IF(COUNTIFS(jaar_zip[KNMI_Stations.Naam_weerstation],overzicht_per_locatie!$D$3,jaar_zip[weeknr],overzicht_per_locatie!$B71)=0,"",SUMIFS(jaar_zip[globale_straling],jaar_zip[KNMI_Stations.Naam_weerstation],overzicht_per_locatie!$D$3,jaar_zip[weeknr],overzicht_per_locatie!$B71)/COUNTIFS(jaar_zip[KNMI_Stations.Naam_weerstation],overzicht_per_locatie!$D$3,jaar_zip[weeknr],overzicht_per_locatie!$B71))</f>
        <v/>
      </c>
      <c r="K71" s="38" t="str">
        <f>IF(COUNTIFS(jaar_zip[KNMI_Stations.Naam_weerstation],overzicht_per_locatie!$D$3,jaar_zip[weeknr],overzicht_per_locatie!$B71)=0,"",SUMIFS(jaar_zip[luchtdruk],jaar_zip[KNMI_Stations.Naam_weerstation],overzicht_per_locatie!$D$3,jaar_zip[weeknr],overzicht_per_locatie!$B71)/COUNTIFS(jaar_zip[KNMI_Stations.Naam_weerstation],overzicht_per_locatie!$D$3,jaar_zip[weeknr],overzicht_per_locatie!$B71))</f>
        <v/>
      </c>
    </row>
    <row r="72" spans="2:11" x14ac:dyDescent="0.25">
      <c r="B72" s="32" t="s">
        <v>137</v>
      </c>
      <c r="C72" s="36">
        <f>SUMIFS(jaar_zip[graaddagen],jaar_zip[KNMI_Stations.Naam_weerstation],overzicht_per_locatie!$D$3,jaar_zip[weeknr],overzicht_per_locatie!$B72)</f>
        <v>0</v>
      </c>
      <c r="D72" s="37">
        <f>SUMIFS(jaar_zip[gew. Graaddagen],jaar_zip[KNMI_Stations.Naam_weerstation],overzicht_per_locatie!$D$3,jaar_zip[weeknr],overzicht_per_locatie!$B72)</f>
        <v>0</v>
      </c>
      <c r="E72" s="37">
        <f>SUMIFS(jaar_zip[koeldagen],jaar_zip[KNMI_Stations.Naam_weerstation],overzicht_per_locatie!$D$3,jaar_zip[weeknr],overzicht_per_locatie!$B72)</f>
        <v>0</v>
      </c>
      <c r="F72" s="37" t="str">
        <f>IF(COUNTIFS(jaar_zip[KNMI_Stations.Naam_weerstation],overzicht_per_locatie!$D$3,jaar_zip[weeknr],overzicht_per_locatie!$B72)=0,"",SUMIFS(jaar_zip[etmaaltemperatuur],jaar_zip[KNMI_Stations.Naam_weerstation],overzicht_per_locatie!$D$3,jaar_zip[weeknr],overzicht_per_locatie!$B72)/COUNTIFS(jaar_zip[KNMI_Stations.Naam_weerstation],overzicht_per_locatie!$D$3,jaar_zip[weeknr],overzicht_per_locatie!$B72))</f>
        <v/>
      </c>
      <c r="G72" s="37" t="str">
        <f>IF(COUNTIFS(jaar_zip[KNMI_Stations.Naam_weerstation],overzicht_per_locatie!$D$3,jaar_zip[weeknr],overzicht_per_locatie!$B72)=0,"",SUMIFS(jaar_zip[rel._vochtigheid],jaar_zip[KNMI_Stations.Naam_weerstation],overzicht_per_locatie!$D$3,jaar_zip[weeknr],overzicht_per_locatie!$B72)/COUNTIFS(jaar_zip[KNMI_Stations.Naam_weerstation],overzicht_per_locatie!$D$3,jaar_zip[weeknr],overzicht_per_locatie!$B72))</f>
        <v/>
      </c>
      <c r="H72" s="37" t="str">
        <f>IF(COUNTIFS(jaar_zip[KNMI_Stations.Naam_weerstation],overzicht_per_locatie!$D$3,jaar_zip[weeknr],overzicht_per_locatie!$B72)=0,"",SUMIFS(jaar_zip[windsnelheid],jaar_zip[KNMI_Stations.Naam_weerstation],overzicht_per_locatie!$D$3,jaar_zip[weeknr],overzicht_per_locatie!$B72)/COUNTIFS(jaar_zip[KNMI_Stations.Naam_weerstation],overzicht_per_locatie!$D$3,jaar_zip[weeknr],overzicht_per_locatie!$B72))</f>
        <v/>
      </c>
      <c r="I72" s="37">
        <f>SUMIFS(jaar_zip[neerslag],jaar_zip[KNMI_Stations.Naam_weerstation],overzicht_per_locatie!$D$3,jaar_zip[weeknr],overzicht_per_locatie!$B72)</f>
        <v>0</v>
      </c>
      <c r="J72" s="37" t="str">
        <f>IF(COUNTIFS(jaar_zip[KNMI_Stations.Naam_weerstation],overzicht_per_locatie!$D$3,jaar_zip[weeknr],overzicht_per_locatie!$B72)=0,"",SUMIFS(jaar_zip[globale_straling],jaar_zip[KNMI_Stations.Naam_weerstation],overzicht_per_locatie!$D$3,jaar_zip[weeknr],overzicht_per_locatie!$B72)/COUNTIFS(jaar_zip[KNMI_Stations.Naam_weerstation],overzicht_per_locatie!$D$3,jaar_zip[weeknr],overzicht_per_locatie!$B72))</f>
        <v/>
      </c>
      <c r="K72" s="38" t="str">
        <f>IF(COUNTIFS(jaar_zip[KNMI_Stations.Naam_weerstation],overzicht_per_locatie!$D$3,jaar_zip[weeknr],overzicht_per_locatie!$B72)=0,"",SUMIFS(jaar_zip[luchtdruk],jaar_zip[KNMI_Stations.Naam_weerstation],overzicht_per_locatie!$D$3,jaar_zip[weeknr],overzicht_per_locatie!$B72)/COUNTIFS(jaar_zip[KNMI_Stations.Naam_weerstation],overzicht_per_locatie!$D$3,jaar_zip[weeknr],overzicht_per_locatie!$B72))</f>
        <v/>
      </c>
    </row>
    <row r="73" spans="2:11" x14ac:dyDescent="0.25">
      <c r="B73" s="31" t="s">
        <v>138</v>
      </c>
      <c r="C73" s="36">
        <f>SUMIFS(jaar_zip[graaddagen],jaar_zip[KNMI_Stations.Naam_weerstation],overzicht_per_locatie!$D$3,jaar_zip[weeknr],overzicht_per_locatie!$B73)</f>
        <v>0</v>
      </c>
      <c r="D73" s="37">
        <f>SUMIFS(jaar_zip[gew. Graaddagen],jaar_zip[KNMI_Stations.Naam_weerstation],overzicht_per_locatie!$D$3,jaar_zip[weeknr],overzicht_per_locatie!$B73)</f>
        <v>0</v>
      </c>
      <c r="E73" s="37">
        <f>SUMIFS(jaar_zip[koeldagen],jaar_zip[KNMI_Stations.Naam_weerstation],overzicht_per_locatie!$D$3,jaar_zip[weeknr],overzicht_per_locatie!$B73)</f>
        <v>0</v>
      </c>
      <c r="F73" s="37" t="str">
        <f>IF(COUNTIFS(jaar_zip[KNMI_Stations.Naam_weerstation],overzicht_per_locatie!$D$3,jaar_zip[weeknr],overzicht_per_locatie!$B73)=0,"",SUMIFS(jaar_zip[etmaaltemperatuur],jaar_zip[KNMI_Stations.Naam_weerstation],overzicht_per_locatie!$D$3,jaar_zip[weeknr],overzicht_per_locatie!$B73)/COUNTIFS(jaar_zip[KNMI_Stations.Naam_weerstation],overzicht_per_locatie!$D$3,jaar_zip[weeknr],overzicht_per_locatie!$B73))</f>
        <v/>
      </c>
      <c r="G73" s="37" t="str">
        <f>IF(COUNTIFS(jaar_zip[KNMI_Stations.Naam_weerstation],overzicht_per_locatie!$D$3,jaar_zip[weeknr],overzicht_per_locatie!$B73)=0,"",SUMIFS(jaar_zip[rel._vochtigheid],jaar_zip[KNMI_Stations.Naam_weerstation],overzicht_per_locatie!$D$3,jaar_zip[weeknr],overzicht_per_locatie!$B73)/COUNTIFS(jaar_zip[KNMI_Stations.Naam_weerstation],overzicht_per_locatie!$D$3,jaar_zip[weeknr],overzicht_per_locatie!$B73))</f>
        <v/>
      </c>
      <c r="H73" s="37" t="str">
        <f>IF(COUNTIFS(jaar_zip[KNMI_Stations.Naam_weerstation],overzicht_per_locatie!$D$3,jaar_zip[weeknr],overzicht_per_locatie!$B73)=0,"",SUMIFS(jaar_zip[windsnelheid],jaar_zip[KNMI_Stations.Naam_weerstation],overzicht_per_locatie!$D$3,jaar_zip[weeknr],overzicht_per_locatie!$B73)/COUNTIFS(jaar_zip[KNMI_Stations.Naam_weerstation],overzicht_per_locatie!$D$3,jaar_zip[weeknr],overzicht_per_locatie!$B73))</f>
        <v/>
      </c>
      <c r="I73" s="37">
        <f>SUMIFS(jaar_zip[neerslag],jaar_zip[KNMI_Stations.Naam_weerstation],overzicht_per_locatie!$D$3,jaar_zip[weeknr],overzicht_per_locatie!$B73)</f>
        <v>0</v>
      </c>
      <c r="J73" s="37" t="str">
        <f>IF(COUNTIFS(jaar_zip[KNMI_Stations.Naam_weerstation],overzicht_per_locatie!$D$3,jaar_zip[weeknr],overzicht_per_locatie!$B73)=0,"",SUMIFS(jaar_zip[globale_straling],jaar_zip[KNMI_Stations.Naam_weerstation],overzicht_per_locatie!$D$3,jaar_zip[weeknr],overzicht_per_locatie!$B73)/COUNTIFS(jaar_zip[KNMI_Stations.Naam_weerstation],overzicht_per_locatie!$D$3,jaar_zip[weeknr],overzicht_per_locatie!$B73))</f>
        <v/>
      </c>
      <c r="K73" s="38" t="str">
        <f>IF(COUNTIFS(jaar_zip[KNMI_Stations.Naam_weerstation],overzicht_per_locatie!$D$3,jaar_zip[weeknr],overzicht_per_locatie!$B73)=0,"",SUMIFS(jaar_zip[luchtdruk],jaar_zip[KNMI_Stations.Naam_weerstation],overzicht_per_locatie!$D$3,jaar_zip[weeknr],overzicht_per_locatie!$B73)/COUNTIFS(jaar_zip[KNMI_Stations.Naam_weerstation],overzicht_per_locatie!$D$3,jaar_zip[weeknr],overzicht_per_locatie!$B73))</f>
        <v/>
      </c>
    </row>
    <row r="74" spans="2:11" x14ac:dyDescent="0.25">
      <c r="B74" s="32" t="s">
        <v>139</v>
      </c>
      <c r="C74" s="36">
        <f>SUMIFS(jaar_zip[graaddagen],jaar_zip[KNMI_Stations.Naam_weerstation],overzicht_per_locatie!$D$3,jaar_zip[weeknr],overzicht_per_locatie!$B74)</f>
        <v>0</v>
      </c>
      <c r="D74" s="37">
        <f>SUMIFS(jaar_zip[gew. Graaddagen],jaar_zip[KNMI_Stations.Naam_weerstation],overzicht_per_locatie!$D$3,jaar_zip[weeknr],overzicht_per_locatie!$B74)</f>
        <v>0</v>
      </c>
      <c r="E74" s="37">
        <f>SUMIFS(jaar_zip[koeldagen],jaar_zip[KNMI_Stations.Naam_weerstation],overzicht_per_locatie!$D$3,jaar_zip[weeknr],overzicht_per_locatie!$B74)</f>
        <v>0</v>
      </c>
      <c r="F74" s="37" t="str">
        <f>IF(COUNTIFS(jaar_zip[KNMI_Stations.Naam_weerstation],overzicht_per_locatie!$D$3,jaar_zip[weeknr],overzicht_per_locatie!$B74)=0,"",SUMIFS(jaar_zip[etmaaltemperatuur],jaar_zip[KNMI_Stations.Naam_weerstation],overzicht_per_locatie!$D$3,jaar_zip[weeknr],overzicht_per_locatie!$B74)/COUNTIFS(jaar_zip[KNMI_Stations.Naam_weerstation],overzicht_per_locatie!$D$3,jaar_zip[weeknr],overzicht_per_locatie!$B74))</f>
        <v/>
      </c>
      <c r="G74" s="37" t="str">
        <f>IF(COUNTIFS(jaar_zip[KNMI_Stations.Naam_weerstation],overzicht_per_locatie!$D$3,jaar_zip[weeknr],overzicht_per_locatie!$B74)=0,"",SUMIFS(jaar_zip[rel._vochtigheid],jaar_zip[KNMI_Stations.Naam_weerstation],overzicht_per_locatie!$D$3,jaar_zip[weeknr],overzicht_per_locatie!$B74)/COUNTIFS(jaar_zip[KNMI_Stations.Naam_weerstation],overzicht_per_locatie!$D$3,jaar_zip[weeknr],overzicht_per_locatie!$B74))</f>
        <v/>
      </c>
      <c r="H74" s="37" t="str">
        <f>IF(COUNTIFS(jaar_zip[KNMI_Stations.Naam_weerstation],overzicht_per_locatie!$D$3,jaar_zip[weeknr],overzicht_per_locatie!$B74)=0,"",SUMIFS(jaar_zip[windsnelheid],jaar_zip[KNMI_Stations.Naam_weerstation],overzicht_per_locatie!$D$3,jaar_zip[weeknr],overzicht_per_locatie!$B74)/COUNTIFS(jaar_zip[KNMI_Stations.Naam_weerstation],overzicht_per_locatie!$D$3,jaar_zip[weeknr],overzicht_per_locatie!$B74))</f>
        <v/>
      </c>
      <c r="I74" s="37">
        <f>SUMIFS(jaar_zip[neerslag],jaar_zip[KNMI_Stations.Naam_weerstation],overzicht_per_locatie!$D$3,jaar_zip[weeknr],overzicht_per_locatie!$B74)</f>
        <v>0</v>
      </c>
      <c r="J74" s="37" t="str">
        <f>IF(COUNTIFS(jaar_zip[KNMI_Stations.Naam_weerstation],overzicht_per_locatie!$D$3,jaar_zip[weeknr],overzicht_per_locatie!$B74)=0,"",SUMIFS(jaar_zip[globale_straling],jaar_zip[KNMI_Stations.Naam_weerstation],overzicht_per_locatie!$D$3,jaar_zip[weeknr],overzicht_per_locatie!$B74)/COUNTIFS(jaar_zip[KNMI_Stations.Naam_weerstation],overzicht_per_locatie!$D$3,jaar_zip[weeknr],overzicht_per_locatie!$B74))</f>
        <v/>
      </c>
      <c r="K74" s="38" t="str">
        <f>IF(COUNTIFS(jaar_zip[KNMI_Stations.Naam_weerstation],overzicht_per_locatie!$D$3,jaar_zip[weeknr],overzicht_per_locatie!$B74)=0,"",SUMIFS(jaar_zip[luchtdruk],jaar_zip[KNMI_Stations.Naam_weerstation],overzicht_per_locatie!$D$3,jaar_zip[weeknr],overzicht_per_locatie!$B74)/COUNTIFS(jaar_zip[KNMI_Stations.Naam_weerstation],overzicht_per_locatie!$D$3,jaar_zip[weeknr],overzicht_per_locatie!$B74))</f>
        <v/>
      </c>
    </row>
    <row r="75" spans="2:11" ht="13.8" thickBot="1" x14ac:dyDescent="0.3">
      <c r="B75" s="31" t="s">
        <v>140</v>
      </c>
      <c r="C75" s="39">
        <f>SUMIFS(jaar_zip[graaddagen],jaar_zip[KNMI_Stations.Naam_weerstation],overzicht_per_locatie!$D$3,jaar_zip[weeknr],overzicht_per_locatie!$B75)</f>
        <v>0</v>
      </c>
      <c r="D75" s="40">
        <f>SUMIFS(jaar_zip[gew. Graaddagen],jaar_zip[KNMI_Stations.Naam_weerstation],overzicht_per_locatie!$D$3,jaar_zip[weeknr],overzicht_per_locatie!$B75)</f>
        <v>0</v>
      </c>
      <c r="E75" s="40">
        <f>SUMIFS(jaar_zip[koeldagen],jaar_zip[KNMI_Stations.Naam_weerstation],overzicht_per_locatie!$D$3,jaar_zip[weeknr],overzicht_per_locatie!$B75)</f>
        <v>0</v>
      </c>
      <c r="F75" s="40" t="str">
        <f>IF(COUNTIFS(jaar_zip[KNMI_Stations.Naam_weerstation],overzicht_per_locatie!$D$3,jaar_zip[weeknr],overzicht_per_locatie!$B75)=0,"",SUMIFS(jaar_zip[etmaaltemperatuur],jaar_zip[KNMI_Stations.Naam_weerstation],overzicht_per_locatie!$D$3,jaar_zip[weeknr],overzicht_per_locatie!$B75)/COUNTIFS(jaar_zip[KNMI_Stations.Naam_weerstation],overzicht_per_locatie!$D$3,jaar_zip[weeknr],overzicht_per_locatie!$B75))</f>
        <v/>
      </c>
      <c r="G75" s="40" t="str">
        <f>IF(COUNTIFS(jaar_zip[KNMI_Stations.Naam_weerstation],overzicht_per_locatie!$D$3,jaar_zip[weeknr],overzicht_per_locatie!$B75)=0,"",SUMIFS(jaar_zip[rel._vochtigheid],jaar_zip[KNMI_Stations.Naam_weerstation],overzicht_per_locatie!$D$3,jaar_zip[weeknr],overzicht_per_locatie!$B75)/COUNTIFS(jaar_zip[KNMI_Stations.Naam_weerstation],overzicht_per_locatie!$D$3,jaar_zip[weeknr],overzicht_per_locatie!$B75))</f>
        <v/>
      </c>
      <c r="H75" s="40" t="str">
        <f>IF(COUNTIFS(jaar_zip[KNMI_Stations.Naam_weerstation],overzicht_per_locatie!$D$3,jaar_zip[weeknr],overzicht_per_locatie!$B75)=0,"",SUMIFS(jaar_zip[windsnelheid],jaar_zip[KNMI_Stations.Naam_weerstation],overzicht_per_locatie!$D$3,jaar_zip[weeknr],overzicht_per_locatie!$B75)/COUNTIFS(jaar_zip[KNMI_Stations.Naam_weerstation],overzicht_per_locatie!$D$3,jaar_zip[weeknr],overzicht_per_locatie!$B75))</f>
        <v/>
      </c>
      <c r="I75" s="40">
        <f>SUMIFS(jaar_zip[neerslag],jaar_zip[KNMI_Stations.Naam_weerstation],overzicht_per_locatie!$D$3,jaar_zip[weeknr],overzicht_per_locatie!$B75)</f>
        <v>0</v>
      </c>
      <c r="J75" s="40" t="str">
        <f>IF(COUNTIFS(jaar_zip[KNMI_Stations.Naam_weerstation],overzicht_per_locatie!$D$3,jaar_zip[weeknr],overzicht_per_locatie!$B75)=0,"",SUMIFS(jaar_zip[globale_straling],jaar_zip[KNMI_Stations.Naam_weerstation],overzicht_per_locatie!$D$3,jaar_zip[weeknr],overzicht_per_locatie!$B75)/COUNTIFS(jaar_zip[KNMI_Stations.Naam_weerstation],overzicht_per_locatie!$D$3,jaar_zip[weeknr],overzicht_per_locatie!$B75))</f>
        <v/>
      </c>
      <c r="K75" s="41" t="str">
        <f>IF(COUNTIFS(jaar_zip[KNMI_Stations.Naam_weerstation],overzicht_per_locatie!$D$3,jaar_zip[weeknr],overzicht_per_locatie!$B75)=0,"",SUMIFS(jaar_zip[luchtdruk],jaar_zip[KNMI_Stations.Naam_weerstation],overzicht_per_locatie!$D$3,jaar_zip[weeknr],overzicht_per_locatie!$B75)/COUNTIFS(jaar_zip[KNMI_Stations.Naam_weerstation],overzicht_per_locatie!$D$3,jaar_zip[weeknr],overzicht_per_locatie!$B75))</f>
        <v/>
      </c>
    </row>
    <row r="76" spans="2:11" ht="13.8" thickBot="1" x14ac:dyDescent="0.3">
      <c r="B76" s="28" t="s">
        <v>74</v>
      </c>
      <c r="C76" s="42">
        <f>SUM(C23:C75)</f>
        <v>1219.6999999999998</v>
      </c>
      <c r="D76" s="43">
        <f>SUM(D23:D75)</f>
        <v>1248.49</v>
      </c>
      <c r="E76" s="43">
        <f>SUM(E23:E75)</f>
        <v>1</v>
      </c>
      <c r="F76" s="43">
        <f>AVERAGE(F23:F75)</f>
        <v>8.2611111111111128</v>
      </c>
      <c r="G76" s="43">
        <f t="shared" ref="G76:H76" si="3">AVERAGE(G23:G75)</f>
        <v>82.161375661375672</v>
      </c>
      <c r="H76" s="43">
        <f t="shared" si="3"/>
        <v>3.8513227513227517</v>
      </c>
      <c r="I76" s="43">
        <f>SUM(I23:I75)</f>
        <v>392.7000000000001</v>
      </c>
      <c r="J76" s="43">
        <f t="shared" ref="J76" si="4">AVERAGE(J23:J75)</f>
        <v>773.29100529100515</v>
      </c>
      <c r="K76" s="45">
        <f t="shared" ref="K76" si="5">AVERAGE(K23:K75)</f>
        <v>1011.7970899470901</v>
      </c>
    </row>
    <row r="82" spans="3:3" x14ac:dyDescent="0.25">
      <c r="C82" s="8">
        <f>75-19</f>
        <v>56</v>
      </c>
    </row>
  </sheetData>
  <phoneticPr fontId="3" type="noConversion"/>
  <dataValidations count="1">
    <dataValidation type="list" allowBlank="1" showInputMessage="1" showErrorMessage="1" sqref="D3 WVP983043 WLT983043 WBX983043 VSB983043 VIF983043 UYJ983043 UON983043 UER983043 TUV983043 TKZ983043 TBD983043 SRH983043 SHL983043 RXP983043 RNT983043 RDX983043 QUB983043 QKF983043 QAJ983043 PQN983043 PGR983043 OWV983043 OMZ983043 ODD983043 NTH983043 NJL983043 MZP983043 MPT983043 MFX983043 LWB983043 LMF983043 LCJ983043 KSN983043 KIR983043 JYV983043 JOZ983043 JFD983043 IVH983043 ILL983043 IBP983043 HRT983043 HHX983043 GYB983043 GOF983043 GEJ983043 FUN983043 FKR983043 FAV983043 EQZ983043 EHD983043 DXH983043 DNL983043 DDP983043 CTT983043 CJX983043 CAB983043 BQF983043 BGJ983043 AWN983043 AMR983043 ACV983043 SZ983043 JD983043 D983043 WVP917507 WLT917507 WBX917507 VSB917507 VIF917507 UYJ917507 UON917507 UER917507 TUV917507 TKZ917507 TBD917507 SRH917507 SHL917507 RXP917507 RNT917507 RDX917507 QUB917507 QKF917507 QAJ917507 PQN917507 PGR917507 OWV917507 OMZ917507 ODD917507 NTH917507 NJL917507 MZP917507 MPT917507 MFX917507 LWB917507 LMF917507 LCJ917507 KSN917507 KIR917507 JYV917507 JOZ917507 JFD917507 IVH917507 ILL917507 IBP917507 HRT917507 HHX917507 GYB917507 GOF917507 GEJ917507 FUN917507 FKR917507 FAV917507 EQZ917507 EHD917507 DXH917507 DNL917507 DDP917507 CTT917507 CJX917507 CAB917507 BQF917507 BGJ917507 AWN917507 AMR917507 ACV917507 SZ917507 JD917507 D917507 WVP851971 WLT851971 WBX851971 VSB851971 VIF851971 UYJ851971 UON851971 UER851971 TUV851971 TKZ851971 TBD851971 SRH851971 SHL851971 RXP851971 RNT851971 RDX851971 QUB851971 QKF851971 QAJ851971 PQN851971 PGR851971 OWV851971 OMZ851971 ODD851971 NTH851971 NJL851971 MZP851971 MPT851971 MFX851971 LWB851971 LMF851971 LCJ851971 KSN851971 KIR851971 JYV851971 JOZ851971 JFD851971 IVH851971 ILL851971 IBP851971 HRT851971 HHX851971 GYB851971 GOF851971 GEJ851971 FUN851971 FKR851971 FAV851971 EQZ851971 EHD851971 DXH851971 DNL851971 DDP851971 CTT851971 CJX851971 CAB851971 BQF851971 BGJ851971 AWN851971 AMR851971 ACV851971 SZ851971 JD851971 D851971 WVP786435 WLT786435 WBX786435 VSB786435 VIF786435 UYJ786435 UON786435 UER786435 TUV786435 TKZ786435 TBD786435 SRH786435 SHL786435 RXP786435 RNT786435 RDX786435 QUB786435 QKF786435 QAJ786435 PQN786435 PGR786435 OWV786435 OMZ786435 ODD786435 NTH786435 NJL786435 MZP786435 MPT786435 MFX786435 LWB786435 LMF786435 LCJ786435 KSN786435 KIR786435 JYV786435 JOZ786435 JFD786435 IVH786435 ILL786435 IBP786435 HRT786435 HHX786435 GYB786435 GOF786435 GEJ786435 FUN786435 FKR786435 FAV786435 EQZ786435 EHD786435 DXH786435 DNL786435 DDP786435 CTT786435 CJX786435 CAB786435 BQF786435 BGJ786435 AWN786435 AMR786435 ACV786435 SZ786435 JD786435 D786435 WVP720899 WLT720899 WBX720899 VSB720899 VIF720899 UYJ720899 UON720899 UER720899 TUV720899 TKZ720899 TBD720899 SRH720899 SHL720899 RXP720899 RNT720899 RDX720899 QUB720899 QKF720899 QAJ720899 PQN720899 PGR720899 OWV720899 OMZ720899 ODD720899 NTH720899 NJL720899 MZP720899 MPT720899 MFX720899 LWB720899 LMF720899 LCJ720899 KSN720899 KIR720899 JYV720899 JOZ720899 JFD720899 IVH720899 ILL720899 IBP720899 HRT720899 HHX720899 GYB720899 GOF720899 GEJ720899 FUN720899 FKR720899 FAV720899 EQZ720899 EHD720899 DXH720899 DNL720899 DDP720899 CTT720899 CJX720899 CAB720899 BQF720899 BGJ720899 AWN720899 AMR720899 ACV720899 SZ720899 JD720899 D720899 WVP655363 WLT655363 WBX655363 VSB655363 VIF655363 UYJ655363 UON655363 UER655363 TUV655363 TKZ655363 TBD655363 SRH655363 SHL655363 RXP655363 RNT655363 RDX655363 QUB655363 QKF655363 QAJ655363 PQN655363 PGR655363 OWV655363 OMZ655363 ODD655363 NTH655363 NJL655363 MZP655363 MPT655363 MFX655363 LWB655363 LMF655363 LCJ655363 KSN655363 KIR655363 JYV655363 JOZ655363 JFD655363 IVH655363 ILL655363 IBP655363 HRT655363 HHX655363 GYB655363 GOF655363 GEJ655363 FUN655363 FKR655363 FAV655363 EQZ655363 EHD655363 DXH655363 DNL655363 DDP655363 CTT655363 CJX655363 CAB655363 BQF655363 BGJ655363 AWN655363 AMR655363 ACV655363 SZ655363 JD655363 D655363 WVP589827 WLT589827 WBX589827 VSB589827 VIF589827 UYJ589827 UON589827 UER589827 TUV589827 TKZ589827 TBD589827 SRH589827 SHL589827 RXP589827 RNT589827 RDX589827 QUB589827 QKF589827 QAJ589827 PQN589827 PGR589827 OWV589827 OMZ589827 ODD589827 NTH589827 NJL589827 MZP589827 MPT589827 MFX589827 LWB589827 LMF589827 LCJ589827 KSN589827 KIR589827 JYV589827 JOZ589827 JFD589827 IVH589827 ILL589827 IBP589827 HRT589827 HHX589827 GYB589827 GOF589827 GEJ589827 FUN589827 FKR589827 FAV589827 EQZ589827 EHD589827 DXH589827 DNL589827 DDP589827 CTT589827 CJX589827 CAB589827 BQF589827 BGJ589827 AWN589827 AMR589827 ACV589827 SZ589827 JD589827 D589827 WVP524291 WLT524291 WBX524291 VSB524291 VIF524291 UYJ524291 UON524291 UER524291 TUV524291 TKZ524291 TBD524291 SRH524291 SHL524291 RXP524291 RNT524291 RDX524291 QUB524291 QKF524291 QAJ524291 PQN524291 PGR524291 OWV524291 OMZ524291 ODD524291 NTH524291 NJL524291 MZP524291 MPT524291 MFX524291 LWB524291 LMF524291 LCJ524291 KSN524291 KIR524291 JYV524291 JOZ524291 JFD524291 IVH524291 ILL524291 IBP524291 HRT524291 HHX524291 GYB524291 GOF524291 GEJ524291 FUN524291 FKR524291 FAV524291 EQZ524291 EHD524291 DXH524291 DNL524291 DDP524291 CTT524291 CJX524291 CAB524291 BQF524291 BGJ524291 AWN524291 AMR524291 ACV524291 SZ524291 JD524291 D524291 WVP458755 WLT458755 WBX458755 VSB458755 VIF458755 UYJ458755 UON458755 UER458755 TUV458755 TKZ458755 TBD458755 SRH458755 SHL458755 RXP458755 RNT458755 RDX458755 QUB458755 QKF458755 QAJ458755 PQN458755 PGR458755 OWV458755 OMZ458755 ODD458755 NTH458755 NJL458755 MZP458755 MPT458755 MFX458755 LWB458755 LMF458755 LCJ458755 KSN458755 KIR458755 JYV458755 JOZ458755 JFD458755 IVH458755 ILL458755 IBP458755 HRT458755 HHX458755 GYB458755 GOF458755 GEJ458755 FUN458755 FKR458755 FAV458755 EQZ458755 EHD458755 DXH458755 DNL458755 DDP458755 CTT458755 CJX458755 CAB458755 BQF458755 BGJ458755 AWN458755 AMR458755 ACV458755 SZ458755 JD458755 D458755 WVP393219 WLT393219 WBX393219 VSB393219 VIF393219 UYJ393219 UON393219 UER393219 TUV393219 TKZ393219 TBD393219 SRH393219 SHL393219 RXP393219 RNT393219 RDX393219 QUB393219 QKF393219 QAJ393219 PQN393219 PGR393219 OWV393219 OMZ393219 ODD393219 NTH393219 NJL393219 MZP393219 MPT393219 MFX393219 LWB393219 LMF393219 LCJ393219 KSN393219 KIR393219 JYV393219 JOZ393219 JFD393219 IVH393219 ILL393219 IBP393219 HRT393219 HHX393219 GYB393219 GOF393219 GEJ393219 FUN393219 FKR393219 FAV393219 EQZ393219 EHD393219 DXH393219 DNL393219 DDP393219 CTT393219 CJX393219 CAB393219 BQF393219 BGJ393219 AWN393219 AMR393219 ACV393219 SZ393219 JD393219 D393219 WVP327683 WLT327683 WBX327683 VSB327683 VIF327683 UYJ327683 UON327683 UER327683 TUV327683 TKZ327683 TBD327683 SRH327683 SHL327683 RXP327683 RNT327683 RDX327683 QUB327683 QKF327683 QAJ327683 PQN327683 PGR327683 OWV327683 OMZ327683 ODD327683 NTH327683 NJL327683 MZP327683 MPT327683 MFX327683 LWB327683 LMF327683 LCJ327683 KSN327683 KIR327683 JYV327683 JOZ327683 JFD327683 IVH327683 ILL327683 IBP327683 HRT327683 HHX327683 GYB327683 GOF327683 GEJ327683 FUN327683 FKR327683 FAV327683 EQZ327683 EHD327683 DXH327683 DNL327683 DDP327683 CTT327683 CJX327683 CAB327683 BQF327683 BGJ327683 AWN327683 AMR327683 ACV327683 SZ327683 JD327683 D327683 WVP262147 WLT262147 WBX262147 VSB262147 VIF262147 UYJ262147 UON262147 UER262147 TUV262147 TKZ262147 TBD262147 SRH262147 SHL262147 RXP262147 RNT262147 RDX262147 QUB262147 QKF262147 QAJ262147 PQN262147 PGR262147 OWV262147 OMZ262147 ODD262147 NTH262147 NJL262147 MZP262147 MPT262147 MFX262147 LWB262147 LMF262147 LCJ262147 KSN262147 KIR262147 JYV262147 JOZ262147 JFD262147 IVH262147 ILL262147 IBP262147 HRT262147 HHX262147 GYB262147 GOF262147 GEJ262147 FUN262147 FKR262147 FAV262147 EQZ262147 EHD262147 DXH262147 DNL262147 DDP262147 CTT262147 CJX262147 CAB262147 BQF262147 BGJ262147 AWN262147 AMR262147 ACV262147 SZ262147 JD262147 D262147 WVP196611 WLT196611 WBX196611 VSB196611 VIF196611 UYJ196611 UON196611 UER196611 TUV196611 TKZ196611 TBD196611 SRH196611 SHL196611 RXP196611 RNT196611 RDX196611 QUB196611 QKF196611 QAJ196611 PQN196611 PGR196611 OWV196611 OMZ196611 ODD196611 NTH196611 NJL196611 MZP196611 MPT196611 MFX196611 LWB196611 LMF196611 LCJ196611 KSN196611 KIR196611 JYV196611 JOZ196611 JFD196611 IVH196611 ILL196611 IBP196611 HRT196611 HHX196611 GYB196611 GOF196611 GEJ196611 FUN196611 FKR196611 FAV196611 EQZ196611 EHD196611 DXH196611 DNL196611 DDP196611 CTT196611 CJX196611 CAB196611 BQF196611 BGJ196611 AWN196611 AMR196611 ACV196611 SZ196611 JD196611 D196611 WVP131075 WLT131075 WBX131075 VSB131075 VIF131075 UYJ131075 UON131075 UER131075 TUV131075 TKZ131075 TBD131075 SRH131075 SHL131075 RXP131075 RNT131075 RDX131075 QUB131075 QKF131075 QAJ131075 PQN131075 PGR131075 OWV131075 OMZ131075 ODD131075 NTH131075 NJL131075 MZP131075 MPT131075 MFX131075 LWB131075 LMF131075 LCJ131075 KSN131075 KIR131075 JYV131075 JOZ131075 JFD131075 IVH131075 ILL131075 IBP131075 HRT131075 HHX131075 GYB131075 GOF131075 GEJ131075 FUN131075 FKR131075 FAV131075 EQZ131075 EHD131075 DXH131075 DNL131075 DDP131075 CTT131075 CJX131075 CAB131075 BQF131075 BGJ131075 AWN131075 AMR131075 ACV131075 SZ131075 JD131075 D131075 WVP65539 WLT65539 WBX65539 VSB65539 VIF65539 UYJ65539 UON65539 UER65539 TUV65539 TKZ65539 TBD65539 SRH65539 SHL65539 RXP65539 RNT65539 RDX65539 QUB65539 QKF65539 QAJ65539 PQN65539 PGR65539 OWV65539 OMZ65539 ODD65539 NTH65539 NJL65539 MZP65539 MPT65539 MFX65539 LWB65539 LMF65539 LCJ65539 KSN65539 KIR65539 JYV65539 JOZ65539 JFD65539 IVH65539 ILL65539 IBP65539 HRT65539 HHX65539 GYB65539 GOF65539 GEJ65539 FUN65539 FKR65539 FAV65539 EQZ65539 EHD65539 DXH65539 DNL65539 DDP65539 CTT65539 CJX65539 CAB65539 BQF65539 BGJ65539 AWN65539 AMR65539 ACV65539 SZ65539 JD65539 D65539 WVP3 WLT3 WBX3 VSB3 VIF3 UYJ3 UON3 UER3 TUV3 TKZ3 TBD3 SRH3 SHL3 RXP3 RNT3 RDX3 QUB3 QKF3 QAJ3 PQN3 PGR3 OWV3 OMZ3 ODD3 NTH3 NJL3 MZP3 MPT3 MFX3 LWB3 LMF3 LCJ3 KSN3 KIR3 JYV3 JOZ3 JFD3 IVH3 ILL3 IBP3 HRT3 HHX3 GYB3 GOF3 GEJ3 FUN3 FKR3 FAV3 EQZ3 EHD3 DXH3 DNL3 DDP3 CTT3 CJX3 CAB3 BQF3 BGJ3 AWN3 AMR3 ACV3 SZ3 JD3" xr:uid="{EBD55890-7796-46DC-9C51-C36D075086F4}">
      <formula1>$M$7:$M$40</formula1>
    </dataValidation>
  </dataValidations>
  <pageMargins left="0.75" right="0.75" top="1" bottom="1" header="0.5" footer="0.5"/>
  <pageSetup paperSize="9" scale="7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4C399-01B3-4F19-9A99-0B5F1FA07EBC}">
  <sheetPr codeName="Blad6"/>
  <dimension ref="A1:AJ24"/>
  <sheetViews>
    <sheetView showGridLines="0" workbookViewId="0">
      <selection activeCell="A2" sqref="A2"/>
    </sheetView>
  </sheetViews>
  <sheetFormatPr defaultRowHeight="14.4" x14ac:dyDescent="0.3"/>
  <cols>
    <col min="1" max="1" width="31.21875" bestFit="1" customWidth="1"/>
    <col min="2" max="35" width="18.77734375" bestFit="1" customWidth="1"/>
    <col min="36" max="36" width="9.6640625" bestFit="1" customWidth="1"/>
  </cols>
  <sheetData>
    <row r="1" spans="1:36" x14ac:dyDescent="0.3">
      <c r="A1" s="29" t="str">
        <f>"Gemiddelde relatieve vochtigheid "&amp; YEAR(jaar_zip!J2)</f>
        <v>Gemiddelde relatieve vochtigheid 2024</v>
      </c>
    </row>
    <row r="2" spans="1:36" x14ac:dyDescent="0.3">
      <c r="A2" t="s">
        <v>76</v>
      </c>
    </row>
    <row r="4" spans="1:36" x14ac:dyDescent="0.3">
      <c r="A4" s="4" t="s">
        <v>143</v>
      </c>
      <c r="B4" s="4" t="s">
        <v>142</v>
      </c>
    </row>
    <row r="5" spans="1:36" x14ac:dyDescent="0.3">
      <c r="A5" s="4" t="s">
        <v>144</v>
      </c>
      <c r="B5" t="s">
        <v>45</v>
      </c>
      <c r="C5" t="s">
        <v>16</v>
      </c>
      <c r="D5" t="s">
        <v>38</v>
      </c>
      <c r="E5" t="s">
        <v>19</v>
      </c>
      <c r="F5" t="s">
        <v>13</v>
      </c>
      <c r="G5" t="s">
        <v>24</v>
      </c>
      <c r="H5" t="s">
        <v>28</v>
      </c>
      <c r="I5" t="s">
        <v>41</v>
      </c>
      <c r="J5" t="s">
        <v>43</v>
      </c>
      <c r="K5" t="s">
        <v>39</v>
      </c>
      <c r="L5" t="s">
        <v>26</v>
      </c>
      <c r="M5" t="s">
        <v>40</v>
      </c>
      <c r="N5" t="s">
        <v>35</v>
      </c>
      <c r="O5" t="s">
        <v>27</v>
      </c>
      <c r="P5" t="s">
        <v>17</v>
      </c>
      <c r="Q5" t="s">
        <v>29</v>
      </c>
      <c r="R5" t="s">
        <v>25</v>
      </c>
      <c r="S5" t="s">
        <v>22</v>
      </c>
      <c r="T5" t="s">
        <v>21</v>
      </c>
      <c r="U5" t="s">
        <v>44</v>
      </c>
      <c r="V5" t="s">
        <v>23</v>
      </c>
      <c r="W5" t="s">
        <v>30</v>
      </c>
      <c r="X5" t="s">
        <v>37</v>
      </c>
      <c r="Y5" t="s">
        <v>14</v>
      </c>
      <c r="Z5" t="s">
        <v>20</v>
      </c>
      <c r="AA5" t="s">
        <v>31</v>
      </c>
      <c r="AB5" t="s">
        <v>15</v>
      </c>
      <c r="AC5" t="s">
        <v>32</v>
      </c>
      <c r="AD5" t="s">
        <v>42</v>
      </c>
      <c r="AE5" t="s">
        <v>12</v>
      </c>
      <c r="AF5" t="s">
        <v>33</v>
      </c>
      <c r="AG5" t="s">
        <v>18</v>
      </c>
      <c r="AH5" t="s">
        <v>34</v>
      </c>
      <c r="AI5" t="s">
        <v>36</v>
      </c>
      <c r="AJ5" t="s">
        <v>11</v>
      </c>
    </row>
    <row r="6" spans="1:36" x14ac:dyDescent="0.3">
      <c r="A6" t="s">
        <v>88</v>
      </c>
      <c r="B6" s="46">
        <v>85</v>
      </c>
      <c r="C6" s="46">
        <v>87.857142857142861</v>
      </c>
      <c r="D6" s="46">
        <v>88.857142857142861</v>
      </c>
      <c r="E6" s="46">
        <v>88.428571428571431</v>
      </c>
      <c r="F6" s="46">
        <v>84.714285714285708</v>
      </c>
      <c r="G6" s="46">
        <v>89.571428571428569</v>
      </c>
      <c r="H6" s="46">
        <v>87.285714285714292</v>
      </c>
      <c r="I6" s="46">
        <v>85.857142857142861</v>
      </c>
      <c r="J6" s="46">
        <v>84.714285714285708</v>
      </c>
      <c r="K6" s="46">
        <v>86.571428571428569</v>
      </c>
      <c r="L6" s="46">
        <v>89.571428571428569</v>
      </c>
      <c r="M6" s="46">
        <v>87.714285714285708</v>
      </c>
      <c r="N6" s="46">
        <v>84</v>
      </c>
      <c r="O6" s="46">
        <v>88.714285714285708</v>
      </c>
      <c r="P6" s="46">
        <v>86.571428571428569</v>
      </c>
      <c r="Q6" s="46">
        <v>88.428571428571431</v>
      </c>
      <c r="R6" s="46">
        <v>87.571428571428569</v>
      </c>
      <c r="S6" s="46">
        <v>88.428571428571431</v>
      </c>
      <c r="T6" s="46">
        <v>87.285714285714292</v>
      </c>
      <c r="U6" s="46">
        <v>86</v>
      </c>
      <c r="V6" s="46">
        <v>88</v>
      </c>
      <c r="W6" s="46">
        <v>88.857142857142861</v>
      </c>
      <c r="X6" s="46">
        <v>84.571428571428569</v>
      </c>
      <c r="Y6" s="46">
        <v>87.857142857142861</v>
      </c>
      <c r="Z6" s="46">
        <v>89.285714285714292</v>
      </c>
      <c r="AA6" s="46">
        <v>87.571428571428569</v>
      </c>
      <c r="AB6" s="46">
        <v>85.142857142857139</v>
      </c>
      <c r="AC6" s="46">
        <v>84.857142857142861</v>
      </c>
      <c r="AD6" s="46">
        <v>86.857142857142861</v>
      </c>
      <c r="AE6" s="46">
        <v>84.571428571428569</v>
      </c>
      <c r="AF6" s="46">
        <v>86.571428571428569</v>
      </c>
      <c r="AG6" s="46">
        <v>86.714285714285708</v>
      </c>
      <c r="AH6" s="46">
        <v>87</v>
      </c>
      <c r="AI6" s="46">
        <v>85.428571428571431</v>
      </c>
      <c r="AJ6" s="46">
        <v>86.953781512605048</v>
      </c>
    </row>
    <row r="7" spans="1:36" x14ac:dyDescent="0.3">
      <c r="A7" t="s">
        <v>89</v>
      </c>
      <c r="B7" s="46">
        <v>76.571428571428569</v>
      </c>
      <c r="C7" s="46">
        <v>82.428571428571431</v>
      </c>
      <c r="D7" s="46">
        <v>79.285714285714292</v>
      </c>
      <c r="E7" s="46">
        <v>79.285714285714292</v>
      </c>
      <c r="F7" s="46">
        <v>75.571428571428569</v>
      </c>
      <c r="G7" s="46">
        <v>80.714285714285708</v>
      </c>
      <c r="H7" s="46">
        <v>85.857142857142861</v>
      </c>
      <c r="I7" s="46">
        <v>77.142857142857139</v>
      </c>
      <c r="J7" s="46">
        <v>78.142857142857139</v>
      </c>
      <c r="K7" s="46">
        <v>79.142857142857139</v>
      </c>
      <c r="L7" s="46">
        <v>83.571428571428569</v>
      </c>
      <c r="M7" s="46">
        <v>80.714285714285708</v>
      </c>
      <c r="N7" s="46">
        <v>74</v>
      </c>
      <c r="O7" s="46">
        <v>85.428571428571431</v>
      </c>
      <c r="P7" s="46">
        <v>79.428571428571431</v>
      </c>
      <c r="Q7" s="46">
        <v>82.714285714285708</v>
      </c>
      <c r="R7" s="46">
        <v>82.428571428571431</v>
      </c>
      <c r="S7" s="46">
        <v>83</v>
      </c>
      <c r="T7" s="46">
        <v>81.857142857142861</v>
      </c>
      <c r="U7" s="46">
        <v>81.571428571428569</v>
      </c>
      <c r="V7" s="46">
        <v>84.428571428571431</v>
      </c>
      <c r="W7" s="46">
        <v>88.142857142857139</v>
      </c>
      <c r="X7" s="46">
        <v>78.857142857142861</v>
      </c>
      <c r="Y7" s="46">
        <v>78.285714285714292</v>
      </c>
      <c r="Z7" s="46">
        <v>84.142857142857139</v>
      </c>
      <c r="AA7" s="46">
        <v>81.285714285714292</v>
      </c>
      <c r="AB7" s="46">
        <v>74.571428571428569</v>
      </c>
      <c r="AC7" s="46">
        <v>75.857142857142861</v>
      </c>
      <c r="AD7" s="46">
        <v>79.285714285714292</v>
      </c>
      <c r="AE7" s="46">
        <v>75</v>
      </c>
      <c r="AF7" s="46">
        <v>81.714285714285708</v>
      </c>
      <c r="AG7" s="46">
        <v>78.142857142857139</v>
      </c>
      <c r="AH7" s="46">
        <v>79.285714285714292</v>
      </c>
      <c r="AI7" s="46">
        <v>78.571428571428569</v>
      </c>
      <c r="AJ7" s="46">
        <v>80.189075630252105</v>
      </c>
    </row>
    <row r="8" spans="1:36" x14ac:dyDescent="0.3">
      <c r="A8" t="s">
        <v>90</v>
      </c>
      <c r="B8" s="46">
        <v>81.857142857142861</v>
      </c>
      <c r="C8" s="46">
        <v>80.714285714285708</v>
      </c>
      <c r="D8" s="46">
        <v>85.857142857142861</v>
      </c>
      <c r="E8" s="46">
        <v>83.714285714285708</v>
      </c>
      <c r="F8" s="46">
        <v>73</v>
      </c>
      <c r="G8" s="46">
        <v>84.571428571428569</v>
      </c>
      <c r="H8" s="46">
        <v>82.857142857142861</v>
      </c>
      <c r="I8" s="46">
        <v>84.142857142857139</v>
      </c>
      <c r="J8" s="46">
        <v>85.285714285714292</v>
      </c>
      <c r="K8" s="46">
        <v>86.285714285714292</v>
      </c>
      <c r="L8" s="46">
        <v>84.428571428571431</v>
      </c>
      <c r="M8" s="46">
        <v>86.428571428571431</v>
      </c>
      <c r="N8" s="46">
        <v>74</v>
      </c>
      <c r="O8" s="46">
        <v>83.857142857142861</v>
      </c>
      <c r="P8" s="46">
        <v>77</v>
      </c>
      <c r="Q8" s="46">
        <v>84.714285714285708</v>
      </c>
      <c r="R8" s="46">
        <v>80.571428571428569</v>
      </c>
      <c r="S8" s="46">
        <v>82.285714285714292</v>
      </c>
      <c r="T8" s="46">
        <v>81.857142857142861</v>
      </c>
      <c r="U8" s="46">
        <v>84.142857142857139</v>
      </c>
      <c r="V8" s="46">
        <v>83.142857142857139</v>
      </c>
      <c r="W8" s="46">
        <v>84</v>
      </c>
      <c r="X8" s="46">
        <v>80.285714285714292</v>
      </c>
      <c r="Y8" s="46">
        <v>82.571428571428569</v>
      </c>
      <c r="Z8" s="46">
        <v>84</v>
      </c>
      <c r="AA8" s="46">
        <v>82.571428571428569</v>
      </c>
      <c r="AB8" s="46">
        <v>72.142857142857139</v>
      </c>
      <c r="AC8" s="46">
        <v>76.142857142857139</v>
      </c>
      <c r="AD8" s="46">
        <v>84.857142857142861</v>
      </c>
      <c r="AE8" s="46">
        <v>78.142857142857139</v>
      </c>
      <c r="AF8" s="46">
        <v>83.285714285714292</v>
      </c>
      <c r="AG8" s="46">
        <v>72.714285714285708</v>
      </c>
      <c r="AH8" s="46">
        <v>81.571428571428569</v>
      </c>
      <c r="AI8" s="46">
        <v>82.571428571428569</v>
      </c>
      <c r="AJ8" s="46">
        <v>81.634453781512605</v>
      </c>
    </row>
    <row r="9" spans="1:36" x14ac:dyDescent="0.3">
      <c r="A9" t="s">
        <v>91</v>
      </c>
      <c r="B9" s="46">
        <v>79</v>
      </c>
      <c r="C9" s="46">
        <v>84.142857142857139</v>
      </c>
      <c r="D9" s="46">
        <v>85</v>
      </c>
      <c r="E9" s="46">
        <v>81.857142857142861</v>
      </c>
      <c r="F9" s="46">
        <v>82.714285714285708</v>
      </c>
      <c r="G9" s="46">
        <v>82.857142857142861</v>
      </c>
      <c r="H9" s="46">
        <v>81.142857142857139</v>
      </c>
      <c r="I9" s="46">
        <v>80.857142857142861</v>
      </c>
      <c r="J9" s="46">
        <v>81.428571428571431</v>
      </c>
      <c r="K9" s="46">
        <v>82.571428571428569</v>
      </c>
      <c r="L9" s="46">
        <v>81.285714285714292</v>
      </c>
      <c r="M9" s="46">
        <v>85.428571428571431</v>
      </c>
      <c r="N9" s="46">
        <v>81.142857142857139</v>
      </c>
      <c r="O9" s="46">
        <v>82.142857142857139</v>
      </c>
      <c r="P9" s="46">
        <v>85.857142857142861</v>
      </c>
      <c r="Q9" s="46">
        <v>82.571428571428569</v>
      </c>
      <c r="R9" s="46">
        <v>85</v>
      </c>
      <c r="S9" s="46">
        <v>84.428571428571431</v>
      </c>
      <c r="T9" s="46">
        <v>80.714285714285708</v>
      </c>
      <c r="U9" s="46">
        <v>78.714285714285708</v>
      </c>
      <c r="V9" s="46">
        <v>83</v>
      </c>
      <c r="W9" s="46">
        <v>82.857142857142861</v>
      </c>
      <c r="X9" s="46">
        <v>80.285714285714292</v>
      </c>
      <c r="Y9" s="46">
        <v>83.142857142857139</v>
      </c>
      <c r="Z9" s="46">
        <v>87.285714285714292</v>
      </c>
      <c r="AA9" s="46">
        <v>79.428571428571431</v>
      </c>
      <c r="AB9" s="46">
        <v>84.428571428571431</v>
      </c>
      <c r="AC9" s="46">
        <v>84.714285714285708</v>
      </c>
      <c r="AD9" s="46">
        <v>82.142857142857139</v>
      </c>
      <c r="AE9" s="46">
        <v>82.142857142857139</v>
      </c>
      <c r="AF9" s="46">
        <v>84</v>
      </c>
      <c r="AG9" s="46">
        <v>82</v>
      </c>
      <c r="AH9" s="46">
        <v>85.285714285714292</v>
      </c>
      <c r="AI9" s="46">
        <v>82.142857142857139</v>
      </c>
      <c r="AJ9" s="46">
        <v>82.69747899159664</v>
      </c>
    </row>
    <row r="10" spans="1:36" x14ac:dyDescent="0.3">
      <c r="A10" t="s">
        <v>92</v>
      </c>
      <c r="B10" s="46">
        <v>84.571428571428569</v>
      </c>
      <c r="C10" s="46">
        <v>87.857142857142861</v>
      </c>
      <c r="D10" s="46">
        <v>89.571428571428569</v>
      </c>
      <c r="E10" s="46">
        <v>87.142857142857139</v>
      </c>
      <c r="F10" s="46">
        <v>86.285714285714292</v>
      </c>
      <c r="G10" s="46">
        <v>87</v>
      </c>
      <c r="H10" s="46">
        <v>85.142857142857139</v>
      </c>
      <c r="I10" s="46">
        <v>85.714285714285708</v>
      </c>
      <c r="J10" s="46">
        <v>85.428571428571431</v>
      </c>
      <c r="K10" s="46">
        <v>86.571428571428569</v>
      </c>
      <c r="L10" s="46">
        <v>85.428571428571431</v>
      </c>
      <c r="M10" s="46">
        <v>88.714285714285708</v>
      </c>
      <c r="N10" s="46">
        <v>86.857142857142861</v>
      </c>
      <c r="O10" s="46">
        <v>85.714285714285708</v>
      </c>
      <c r="P10" s="46">
        <v>88.714285714285708</v>
      </c>
      <c r="Q10" s="46">
        <v>86.285714285714292</v>
      </c>
      <c r="R10" s="46">
        <v>88.857142857142861</v>
      </c>
      <c r="S10" s="46">
        <v>87.857142857142861</v>
      </c>
      <c r="T10" s="46">
        <v>85.714285714285708</v>
      </c>
      <c r="U10" s="46">
        <v>84.571428571428569</v>
      </c>
      <c r="V10" s="46">
        <v>87.285714285714292</v>
      </c>
      <c r="W10" s="46">
        <v>86.285714285714292</v>
      </c>
      <c r="X10" s="46">
        <v>85.285714285714292</v>
      </c>
      <c r="Y10" s="46">
        <v>88.142857142857139</v>
      </c>
      <c r="Z10" s="46">
        <v>90.571428571428569</v>
      </c>
      <c r="AA10" s="46">
        <v>83.714285714285708</v>
      </c>
      <c r="AB10" s="46">
        <v>87.714285714285708</v>
      </c>
      <c r="AC10" s="46">
        <v>88.714285714285708</v>
      </c>
      <c r="AD10" s="46">
        <v>86.714285714285708</v>
      </c>
      <c r="AE10" s="46">
        <v>85.571428571428569</v>
      </c>
      <c r="AF10" s="46">
        <v>86.857142857142861</v>
      </c>
      <c r="AG10" s="46">
        <v>86.857142857142861</v>
      </c>
      <c r="AH10" s="46">
        <v>88.428571428571431</v>
      </c>
      <c r="AI10" s="46">
        <v>85.285714285714292</v>
      </c>
      <c r="AJ10" s="46">
        <v>86.806722689075627</v>
      </c>
    </row>
    <row r="11" spans="1:36" x14ac:dyDescent="0.3">
      <c r="A11" t="s">
        <v>93</v>
      </c>
      <c r="B11" s="46">
        <v>86.142857142857139</v>
      </c>
      <c r="C11" s="46">
        <v>89.285714285714292</v>
      </c>
      <c r="D11" s="46">
        <v>90</v>
      </c>
      <c r="E11" s="46">
        <v>89.285714285714292</v>
      </c>
      <c r="F11" s="46">
        <v>86.571428571428569</v>
      </c>
      <c r="G11" s="46">
        <v>89</v>
      </c>
      <c r="H11" s="46">
        <v>87.285714285714292</v>
      </c>
      <c r="I11" s="46">
        <v>86.857142857142861</v>
      </c>
      <c r="J11" s="46">
        <v>86.285714285714292</v>
      </c>
      <c r="K11" s="46">
        <v>88.285714285714292</v>
      </c>
      <c r="L11" s="46">
        <v>89.142857142857139</v>
      </c>
      <c r="M11" s="46">
        <v>89.714285714285708</v>
      </c>
      <c r="N11" s="46">
        <v>87.428571428571431</v>
      </c>
      <c r="O11" s="46">
        <v>88</v>
      </c>
      <c r="P11" s="46">
        <v>89.285714285714292</v>
      </c>
      <c r="Q11" s="46">
        <v>89.714285714285708</v>
      </c>
      <c r="R11" s="46">
        <v>88.142857142857139</v>
      </c>
      <c r="S11" s="46">
        <v>88.428571428571431</v>
      </c>
      <c r="T11" s="46">
        <v>86.285714285714292</v>
      </c>
      <c r="U11" s="46">
        <v>87.142857142857139</v>
      </c>
      <c r="V11" s="46">
        <v>87.857142857142861</v>
      </c>
      <c r="W11" s="46">
        <v>89.142857142857139</v>
      </c>
      <c r="X11" s="46">
        <v>87.428571428571431</v>
      </c>
      <c r="Y11" s="46">
        <v>88.142857142857139</v>
      </c>
      <c r="Z11" s="46">
        <v>89.714285714285708</v>
      </c>
      <c r="AA11" s="46">
        <v>87.428571428571431</v>
      </c>
      <c r="AB11" s="46">
        <v>87.571428571428569</v>
      </c>
      <c r="AC11" s="46">
        <v>88.285714285714292</v>
      </c>
      <c r="AD11" s="46">
        <v>88.428571428571431</v>
      </c>
      <c r="AE11" s="46">
        <v>87</v>
      </c>
      <c r="AF11" s="46">
        <v>88.428571428571431</v>
      </c>
      <c r="AG11" s="46">
        <v>88.857142857142861</v>
      </c>
      <c r="AH11" s="46">
        <v>89.428571428571431</v>
      </c>
      <c r="AI11" s="46">
        <v>87.285714285714292</v>
      </c>
      <c r="AJ11" s="46">
        <v>88.155462184873954</v>
      </c>
    </row>
    <row r="12" spans="1:36" x14ac:dyDescent="0.3">
      <c r="A12" t="s">
        <v>94</v>
      </c>
      <c r="B12" s="46">
        <v>84.857142857142861</v>
      </c>
      <c r="C12" s="46">
        <v>92.285714285714292</v>
      </c>
      <c r="D12" s="46">
        <v>91</v>
      </c>
      <c r="E12" s="46">
        <v>89.285714285714292</v>
      </c>
      <c r="F12" s="46">
        <v>90.428571428571431</v>
      </c>
      <c r="G12" s="46">
        <v>89.857142857142861</v>
      </c>
      <c r="H12" s="46">
        <v>89.857142857142861</v>
      </c>
      <c r="I12" s="46">
        <v>85.428571428571431</v>
      </c>
      <c r="J12" s="46">
        <v>84.428571428571431</v>
      </c>
      <c r="K12" s="46">
        <v>87.285714285714292</v>
      </c>
      <c r="L12" s="46">
        <v>90.857142857142861</v>
      </c>
      <c r="M12" s="46">
        <v>89.428571428571431</v>
      </c>
      <c r="N12" s="46">
        <v>87.142857142857139</v>
      </c>
      <c r="O12" s="46">
        <v>91</v>
      </c>
      <c r="P12" s="46">
        <v>93.714285714285708</v>
      </c>
      <c r="Q12" s="46">
        <v>90.142857142857139</v>
      </c>
      <c r="R12" s="46">
        <v>93.142857142857139</v>
      </c>
      <c r="S12" s="46">
        <v>92.571428571428569</v>
      </c>
      <c r="T12" s="46">
        <v>90</v>
      </c>
      <c r="U12" s="46">
        <v>83.285714285714292</v>
      </c>
      <c r="V12" s="46">
        <v>90.714285714285708</v>
      </c>
      <c r="W12" s="46">
        <v>90.428571428571431</v>
      </c>
      <c r="X12" s="46">
        <v>86.428571428571431</v>
      </c>
      <c r="Y12" s="46">
        <v>91.285714285714292</v>
      </c>
      <c r="Z12" s="46">
        <v>94</v>
      </c>
      <c r="AA12" s="46">
        <v>88.285714285714292</v>
      </c>
      <c r="AB12" s="46">
        <v>92.285714285714292</v>
      </c>
      <c r="AC12" s="46">
        <v>88.142857142857139</v>
      </c>
      <c r="AD12" s="46">
        <v>88</v>
      </c>
      <c r="AE12" s="46">
        <v>87.857142857142861</v>
      </c>
      <c r="AF12" s="46">
        <v>85</v>
      </c>
      <c r="AG12" s="46">
        <v>90.142857142857139</v>
      </c>
      <c r="AH12" s="46">
        <v>88.428571428571431</v>
      </c>
      <c r="AI12" s="46">
        <v>84</v>
      </c>
      <c r="AJ12" s="46">
        <v>89.147058823529406</v>
      </c>
    </row>
    <row r="13" spans="1:36" x14ac:dyDescent="0.3">
      <c r="A13" t="s">
        <v>95</v>
      </c>
      <c r="B13" s="46">
        <v>81</v>
      </c>
      <c r="C13" s="46">
        <v>89.857142857142861</v>
      </c>
      <c r="D13" s="46">
        <v>88.714285714285708</v>
      </c>
      <c r="E13" s="46">
        <v>87.285714285714292</v>
      </c>
      <c r="F13" s="46">
        <v>88.428571428571431</v>
      </c>
      <c r="G13" s="46">
        <v>86.857142857142861</v>
      </c>
      <c r="H13" s="46">
        <v>88</v>
      </c>
      <c r="I13" s="46">
        <v>83.285714285714292</v>
      </c>
      <c r="J13" s="46">
        <v>81.428571428571431</v>
      </c>
      <c r="K13" s="46">
        <v>86.142857142857139</v>
      </c>
      <c r="L13" s="46">
        <v>87.142857142857139</v>
      </c>
      <c r="M13" s="46">
        <v>87.285714285714292</v>
      </c>
      <c r="N13" s="46">
        <v>86.571428571428569</v>
      </c>
      <c r="O13" s="46">
        <v>88.428571428571431</v>
      </c>
      <c r="P13" s="46">
        <v>89.428571428571431</v>
      </c>
      <c r="Q13" s="46">
        <v>86</v>
      </c>
      <c r="R13" s="46">
        <v>90</v>
      </c>
      <c r="S13" s="46">
        <v>89.857142857142861</v>
      </c>
      <c r="T13" s="46">
        <v>86.857142857142861</v>
      </c>
      <c r="U13" s="46">
        <v>81.857142857142861</v>
      </c>
      <c r="V13" s="46">
        <v>87.714285714285708</v>
      </c>
      <c r="W13" s="46">
        <v>89</v>
      </c>
      <c r="X13" s="46">
        <v>85.571428571428569</v>
      </c>
      <c r="Y13" s="46">
        <v>89</v>
      </c>
      <c r="Z13" s="46">
        <v>90</v>
      </c>
      <c r="AA13" s="46">
        <v>84.142857142857139</v>
      </c>
      <c r="AB13" s="46">
        <v>89.142857142857139</v>
      </c>
      <c r="AC13" s="46">
        <v>86.428571428571431</v>
      </c>
      <c r="AD13" s="46">
        <v>84.857142857142861</v>
      </c>
      <c r="AE13" s="46">
        <v>85.857142857142861</v>
      </c>
      <c r="AF13" s="46">
        <v>86.285714285714292</v>
      </c>
      <c r="AG13" s="46">
        <v>88.428571428571431</v>
      </c>
      <c r="AH13" s="46">
        <v>88</v>
      </c>
      <c r="AI13" s="46">
        <v>84.142857142857139</v>
      </c>
      <c r="AJ13" s="46">
        <v>86.852941176470594</v>
      </c>
    </row>
    <row r="14" spans="1:36" x14ac:dyDescent="0.3">
      <c r="A14" t="s">
        <v>96</v>
      </c>
      <c r="B14" s="46">
        <v>75.714285714285708</v>
      </c>
      <c r="C14" s="46">
        <v>85.142857142857139</v>
      </c>
      <c r="D14" s="46">
        <v>84.428571428571431</v>
      </c>
      <c r="E14" s="46">
        <v>82.285714285714292</v>
      </c>
      <c r="F14" s="46">
        <v>81.857142857142861</v>
      </c>
      <c r="G14" s="46">
        <v>80.857142857142861</v>
      </c>
      <c r="H14" s="46">
        <v>82</v>
      </c>
      <c r="I14" s="46">
        <v>80</v>
      </c>
      <c r="J14" s="46">
        <v>80.571428571428569</v>
      </c>
      <c r="K14" s="46">
        <v>82</v>
      </c>
      <c r="L14" s="46">
        <v>82.285714285714292</v>
      </c>
      <c r="M14" s="46">
        <v>83.428571428571431</v>
      </c>
      <c r="N14" s="46">
        <v>83.714285714285708</v>
      </c>
      <c r="O14" s="46">
        <v>83.428571428571431</v>
      </c>
      <c r="P14" s="46">
        <v>84.571428571428569</v>
      </c>
      <c r="Q14" s="46">
        <v>79.571428571428569</v>
      </c>
      <c r="R14" s="46">
        <v>83.142857142857139</v>
      </c>
      <c r="S14" s="46">
        <v>82.714285714285708</v>
      </c>
      <c r="T14" s="46">
        <v>80.714285714285708</v>
      </c>
      <c r="U14" s="46">
        <v>79</v>
      </c>
      <c r="V14" s="46">
        <v>83.428571428571431</v>
      </c>
      <c r="W14" s="46">
        <v>84</v>
      </c>
      <c r="X14" s="46">
        <v>83</v>
      </c>
      <c r="Y14" s="46">
        <v>84.142857142857139</v>
      </c>
      <c r="Z14" s="46">
        <v>86.428571428571431</v>
      </c>
      <c r="AA14" s="46">
        <v>76.857142857142861</v>
      </c>
      <c r="AB14" s="46">
        <v>82.857142857142861</v>
      </c>
      <c r="AC14" s="46">
        <v>85.428571428571431</v>
      </c>
      <c r="AD14" s="46">
        <v>81.142857142857139</v>
      </c>
      <c r="AE14" s="46">
        <v>83.142857142857139</v>
      </c>
      <c r="AF14" s="46">
        <v>88.428571428571431</v>
      </c>
      <c r="AG14" s="46">
        <v>81.714285714285708</v>
      </c>
      <c r="AH14" s="46">
        <v>88</v>
      </c>
      <c r="AI14" s="46">
        <v>84.714285714285708</v>
      </c>
      <c r="AJ14" s="46">
        <v>82.668067226890756</v>
      </c>
    </row>
    <row r="15" spans="1:36" x14ac:dyDescent="0.3">
      <c r="A15" t="s">
        <v>97</v>
      </c>
      <c r="B15" s="46">
        <v>73.857142857142861</v>
      </c>
      <c r="C15" s="46">
        <v>83.714285714285708</v>
      </c>
      <c r="D15" s="46">
        <v>78.714285714285708</v>
      </c>
      <c r="E15" s="46">
        <v>78.571428571428569</v>
      </c>
      <c r="F15" s="46">
        <v>82.857142857142861</v>
      </c>
      <c r="G15" s="46">
        <v>79.142857142857139</v>
      </c>
      <c r="H15" s="46">
        <v>82.714285714285708</v>
      </c>
      <c r="I15" s="46">
        <v>71.428571428571431</v>
      </c>
      <c r="J15" s="46">
        <v>74.571428571428569</v>
      </c>
      <c r="K15" s="46">
        <v>73.857142857142861</v>
      </c>
      <c r="L15" s="46">
        <v>85.285714285714292</v>
      </c>
      <c r="M15" s="46">
        <v>80.857142857142861</v>
      </c>
      <c r="N15" s="46">
        <v>77.571428571428569</v>
      </c>
      <c r="O15" s="46">
        <v>84</v>
      </c>
      <c r="P15" s="46">
        <v>87.714285714285708</v>
      </c>
      <c r="Q15" s="46">
        <v>82.857142857142861</v>
      </c>
      <c r="R15" s="46">
        <v>85.285714285714292</v>
      </c>
      <c r="S15" s="46">
        <v>85.571428571428569</v>
      </c>
      <c r="T15" s="46">
        <v>81.857142857142861</v>
      </c>
      <c r="U15" s="46">
        <v>71.714285714285708</v>
      </c>
      <c r="V15" s="46">
        <v>84.428571428571431</v>
      </c>
      <c r="W15" s="46">
        <v>84.142857142857139</v>
      </c>
      <c r="X15" s="46">
        <v>77.285714285714292</v>
      </c>
      <c r="Y15" s="46">
        <v>78.571428571428569</v>
      </c>
      <c r="Z15" s="46">
        <v>85.857142857142861</v>
      </c>
      <c r="AA15" s="46">
        <v>81</v>
      </c>
      <c r="AB15" s="46">
        <v>85.571428571428569</v>
      </c>
      <c r="AC15" s="46">
        <v>78.857142857142861</v>
      </c>
      <c r="AD15" s="46">
        <v>78.857142857142861</v>
      </c>
      <c r="AE15" s="46">
        <v>78.428571428571431</v>
      </c>
      <c r="AF15" s="46">
        <v>79.285714285714292</v>
      </c>
      <c r="AG15" s="46">
        <v>82.428571428571431</v>
      </c>
      <c r="AH15" s="46">
        <v>81.571428571428569</v>
      </c>
      <c r="AI15" s="46">
        <v>77.428571428571431</v>
      </c>
      <c r="AJ15" s="46">
        <v>80.466386554621849</v>
      </c>
    </row>
    <row r="16" spans="1:36" x14ac:dyDescent="0.3">
      <c r="A16" t="s">
        <v>98</v>
      </c>
      <c r="B16" s="46">
        <v>82.857142857142861</v>
      </c>
      <c r="C16" s="46">
        <v>85.857142857142861</v>
      </c>
      <c r="D16" s="46">
        <v>87.142857142857139</v>
      </c>
      <c r="E16" s="46">
        <v>85.285714285714292</v>
      </c>
      <c r="F16" s="46">
        <v>84.142857142857139</v>
      </c>
      <c r="G16" s="46">
        <v>84.857142857142861</v>
      </c>
      <c r="H16" s="46">
        <v>83.571428571428569</v>
      </c>
      <c r="I16" s="46">
        <v>84</v>
      </c>
      <c r="J16" s="46">
        <v>84.571428571428569</v>
      </c>
      <c r="K16" s="46">
        <v>83.714285714285708</v>
      </c>
      <c r="L16" s="46">
        <v>84.857142857142861</v>
      </c>
      <c r="M16" s="46">
        <v>86.285714285714292</v>
      </c>
      <c r="N16" s="46">
        <v>84</v>
      </c>
      <c r="O16" s="46">
        <v>85.428571428571431</v>
      </c>
      <c r="P16" s="46">
        <v>88</v>
      </c>
      <c r="Q16" s="46">
        <v>86.285714285714292</v>
      </c>
      <c r="R16" s="46">
        <v>86</v>
      </c>
      <c r="S16" s="46">
        <v>85.571428571428569</v>
      </c>
      <c r="T16" s="46">
        <v>83.142857142857139</v>
      </c>
      <c r="U16" s="46">
        <v>83.714285714285708</v>
      </c>
      <c r="V16" s="46">
        <v>84.714285714285708</v>
      </c>
      <c r="W16" s="46">
        <v>86</v>
      </c>
      <c r="X16" s="46">
        <v>83.285714285714292</v>
      </c>
      <c r="Y16" s="46">
        <v>85.428571428571431</v>
      </c>
      <c r="Z16" s="46">
        <v>88.571428571428569</v>
      </c>
      <c r="AA16" s="46">
        <v>82.857142857142861</v>
      </c>
      <c r="AB16" s="46">
        <v>83.571428571428569</v>
      </c>
      <c r="AC16" s="46">
        <v>86</v>
      </c>
      <c r="AD16" s="46">
        <v>85.714285714285708</v>
      </c>
      <c r="AE16" s="46">
        <v>84</v>
      </c>
      <c r="AF16" s="46">
        <v>85.428571428571431</v>
      </c>
      <c r="AG16" s="46">
        <v>84.142857142857139</v>
      </c>
      <c r="AH16" s="46">
        <v>86.571428571428569</v>
      </c>
      <c r="AI16" s="46">
        <v>82.714285714285708</v>
      </c>
      <c r="AJ16" s="46">
        <v>84.949579831932766</v>
      </c>
    </row>
    <row r="17" spans="1:36" x14ac:dyDescent="0.3">
      <c r="A17" t="s">
        <v>99</v>
      </c>
      <c r="B17" s="46">
        <v>81.142857142857139</v>
      </c>
      <c r="C17" s="46">
        <v>85.714285714285708</v>
      </c>
      <c r="D17" s="46">
        <v>85.714285714285708</v>
      </c>
      <c r="E17" s="46">
        <v>83.428571428571431</v>
      </c>
      <c r="F17" s="46">
        <v>85.142857142857139</v>
      </c>
      <c r="G17" s="46">
        <v>84.714285714285708</v>
      </c>
      <c r="H17" s="46">
        <v>86</v>
      </c>
      <c r="I17" s="46">
        <v>82.571428571428569</v>
      </c>
      <c r="J17" s="46">
        <v>82.714285714285708</v>
      </c>
      <c r="K17" s="46">
        <v>82.857142857142861</v>
      </c>
      <c r="L17" s="46">
        <v>86.714285714285708</v>
      </c>
      <c r="M17" s="46">
        <v>86</v>
      </c>
      <c r="N17" s="46">
        <v>82</v>
      </c>
      <c r="O17" s="46">
        <v>87</v>
      </c>
      <c r="P17" s="46">
        <v>88</v>
      </c>
      <c r="Q17" s="46">
        <v>87.285714285714292</v>
      </c>
      <c r="R17" s="46">
        <v>87.285714285714292</v>
      </c>
      <c r="S17" s="46">
        <v>86.857142857142861</v>
      </c>
      <c r="T17" s="46">
        <v>83.285714285714292</v>
      </c>
      <c r="U17" s="46">
        <v>80.714285714285708</v>
      </c>
      <c r="V17" s="46">
        <v>85.142857142857139</v>
      </c>
      <c r="W17" s="46">
        <v>87.714285714285708</v>
      </c>
      <c r="X17" s="46">
        <v>81.428571428571431</v>
      </c>
      <c r="Y17" s="46">
        <v>84.142857142857139</v>
      </c>
      <c r="Z17" s="46">
        <v>88.571428571428569</v>
      </c>
      <c r="AA17" s="46">
        <v>84</v>
      </c>
      <c r="AB17" s="46">
        <v>85.428571428571431</v>
      </c>
      <c r="AC17" s="46">
        <v>83</v>
      </c>
      <c r="AD17" s="46">
        <v>84.571428571428569</v>
      </c>
      <c r="AE17" s="46">
        <v>82.571428571428569</v>
      </c>
      <c r="AF17" s="46">
        <v>85.142857142857139</v>
      </c>
      <c r="AG17" s="46">
        <v>83.428571428571431</v>
      </c>
      <c r="AH17" s="46">
        <v>85.857142857142861</v>
      </c>
      <c r="AI17" s="46">
        <v>82.428571428571431</v>
      </c>
      <c r="AJ17" s="46">
        <v>84.663865546218489</v>
      </c>
    </row>
    <row r="18" spans="1:36" x14ac:dyDescent="0.3">
      <c r="A18" t="s">
        <v>100</v>
      </c>
      <c r="B18" s="46">
        <v>72.428571428571431</v>
      </c>
      <c r="C18" s="46">
        <v>79.571428571428569</v>
      </c>
      <c r="D18" s="46">
        <v>79.714285714285708</v>
      </c>
      <c r="E18" s="46">
        <v>78</v>
      </c>
      <c r="F18" s="46">
        <v>77.714285714285708</v>
      </c>
      <c r="G18" s="46">
        <v>76.571428571428569</v>
      </c>
      <c r="H18" s="46">
        <v>78.142857142857139</v>
      </c>
      <c r="I18" s="46">
        <v>73.428571428571431</v>
      </c>
      <c r="J18" s="46">
        <v>76.857142857142861</v>
      </c>
      <c r="K18" s="46">
        <v>74.857142857142861</v>
      </c>
      <c r="L18" s="46">
        <v>78.571428571428569</v>
      </c>
      <c r="M18" s="46">
        <v>79.857142857142861</v>
      </c>
      <c r="N18" s="46">
        <v>75.428571428571431</v>
      </c>
      <c r="O18" s="46">
        <v>80.428571428571431</v>
      </c>
      <c r="P18" s="46">
        <v>84</v>
      </c>
      <c r="Q18" s="46">
        <v>78.142857142857139</v>
      </c>
      <c r="R18" s="46">
        <v>80.857142857142861</v>
      </c>
      <c r="S18" s="46">
        <v>79.428571428571431</v>
      </c>
      <c r="T18" s="46">
        <v>77.142857142857139</v>
      </c>
      <c r="U18" s="46">
        <v>73.714285714285708</v>
      </c>
      <c r="V18" s="46">
        <v>78.857142857142861</v>
      </c>
      <c r="W18" s="46">
        <v>81</v>
      </c>
      <c r="X18" s="46">
        <v>75.857142857142861</v>
      </c>
      <c r="Y18" s="46">
        <v>78.571428571428569</v>
      </c>
      <c r="Z18" s="46">
        <v>84</v>
      </c>
      <c r="AA18" s="46">
        <v>74.142857142857139</v>
      </c>
      <c r="AB18" s="46">
        <v>79.571428571428569</v>
      </c>
      <c r="AC18" s="46">
        <v>79.571428571428569</v>
      </c>
      <c r="AD18" s="46">
        <v>78.428571428571431</v>
      </c>
      <c r="AE18" s="46">
        <v>77.571428571428569</v>
      </c>
      <c r="AF18" s="46">
        <v>78.857142857142861</v>
      </c>
      <c r="AG18" s="46">
        <v>73.142857142857139</v>
      </c>
      <c r="AH18" s="46">
        <v>80</v>
      </c>
      <c r="AI18" s="46">
        <v>75.285714285714292</v>
      </c>
      <c r="AJ18" s="46">
        <v>77.932773109243698</v>
      </c>
    </row>
    <row r="19" spans="1:36" x14ac:dyDescent="0.3">
      <c r="A19" t="s">
        <v>101</v>
      </c>
      <c r="B19" s="46">
        <v>75.142857142857139</v>
      </c>
      <c r="C19" s="46">
        <v>83</v>
      </c>
      <c r="D19" s="46">
        <v>83.142857142857139</v>
      </c>
      <c r="E19" s="46">
        <v>78.857142857142861</v>
      </c>
      <c r="F19" s="46">
        <v>83.285714285714292</v>
      </c>
      <c r="G19" s="46">
        <v>78.285714285714292</v>
      </c>
      <c r="H19" s="46">
        <v>81.571428571428569</v>
      </c>
      <c r="I19" s="46">
        <v>74.857142857142861</v>
      </c>
      <c r="J19" s="46">
        <v>76.142857142857139</v>
      </c>
      <c r="K19" s="46">
        <v>75.571428571428569</v>
      </c>
      <c r="L19" s="46">
        <v>80.142857142857139</v>
      </c>
      <c r="M19" s="46">
        <v>81</v>
      </c>
      <c r="N19" s="46">
        <v>79</v>
      </c>
      <c r="O19" s="46">
        <v>81.857142857142861</v>
      </c>
      <c r="P19" s="46">
        <v>88.571428571428569</v>
      </c>
      <c r="Q19" s="46">
        <v>80.857142857142861</v>
      </c>
      <c r="R19" s="46">
        <v>85.714285714285708</v>
      </c>
      <c r="S19" s="46">
        <v>85.428571428571431</v>
      </c>
      <c r="T19" s="46">
        <v>80</v>
      </c>
      <c r="U19" s="46">
        <v>74.142857142857139</v>
      </c>
      <c r="V19" s="46">
        <v>82.142857142857139</v>
      </c>
      <c r="W19" s="46">
        <v>83.571428571428569</v>
      </c>
      <c r="X19" s="46">
        <v>77.714285714285708</v>
      </c>
      <c r="Y19" s="46">
        <v>80.285714285714292</v>
      </c>
      <c r="Z19" s="46">
        <v>87.142857142857139</v>
      </c>
      <c r="AA19" s="46">
        <v>77.571428571428569</v>
      </c>
      <c r="AB19" s="46">
        <v>85.142857142857139</v>
      </c>
      <c r="AC19" s="46">
        <v>81.571428571428569</v>
      </c>
      <c r="AD19" s="46">
        <v>77.428571428571431</v>
      </c>
      <c r="AE19" s="46">
        <v>79.571428571428569</v>
      </c>
      <c r="AF19" s="46">
        <v>77.142857142857139</v>
      </c>
      <c r="AG19" s="46">
        <v>79.428571428571431</v>
      </c>
      <c r="AH19" s="46">
        <v>80.571428571428569</v>
      </c>
      <c r="AI19" s="46">
        <v>74.428571428571431</v>
      </c>
      <c r="AJ19" s="46">
        <v>80.30252100840336</v>
      </c>
    </row>
    <row r="20" spans="1:36" x14ac:dyDescent="0.3">
      <c r="A20" t="s">
        <v>102</v>
      </c>
      <c r="B20" s="46">
        <v>70.285714285714292</v>
      </c>
      <c r="C20" s="46">
        <v>78.142857142857139</v>
      </c>
      <c r="D20" s="46">
        <v>78.571428571428569</v>
      </c>
      <c r="E20" s="46">
        <v>73.285714285714292</v>
      </c>
      <c r="F20" s="46">
        <v>79.428571428571431</v>
      </c>
      <c r="G20" s="46">
        <v>73.571428571428569</v>
      </c>
      <c r="H20" s="46">
        <v>76.571428571428569</v>
      </c>
      <c r="I20" s="46">
        <v>70.857142857142861</v>
      </c>
      <c r="J20" s="46">
        <v>72.571428571428569</v>
      </c>
      <c r="K20" s="46">
        <v>72.571428571428569</v>
      </c>
      <c r="L20" s="46">
        <v>74.714285714285708</v>
      </c>
      <c r="M20" s="46">
        <v>78.428571428571431</v>
      </c>
      <c r="N20" s="46">
        <v>74.285714285714292</v>
      </c>
      <c r="O20" s="46">
        <v>78.285714285714292</v>
      </c>
      <c r="P20" s="46">
        <v>82.571428571428569</v>
      </c>
      <c r="Q20" s="46">
        <v>77.714285714285708</v>
      </c>
      <c r="R20" s="46">
        <v>79.857142857142861</v>
      </c>
      <c r="S20" s="46">
        <v>79.714285714285708</v>
      </c>
      <c r="T20" s="46">
        <v>73.285714285714292</v>
      </c>
      <c r="U20" s="46">
        <v>71.285714285714292</v>
      </c>
      <c r="V20" s="46">
        <v>76</v>
      </c>
      <c r="W20" s="46">
        <v>77.285714285714292</v>
      </c>
      <c r="X20" s="46">
        <v>73</v>
      </c>
      <c r="Y20" s="46">
        <v>73.571428571428569</v>
      </c>
      <c r="Z20" s="46">
        <v>81.571428571428569</v>
      </c>
      <c r="AA20" s="46">
        <v>74.428571428571431</v>
      </c>
      <c r="AB20" s="46">
        <v>80</v>
      </c>
      <c r="AC20" s="46">
        <v>77.714285714285708</v>
      </c>
      <c r="AD20" s="46">
        <v>74.428571428571431</v>
      </c>
      <c r="AE20" s="46">
        <v>74</v>
      </c>
      <c r="AF20" s="46">
        <v>75.714285714285708</v>
      </c>
      <c r="AG20" s="46">
        <v>75.714285714285708</v>
      </c>
      <c r="AH20" s="46">
        <v>77</v>
      </c>
      <c r="AI20" s="46">
        <v>72.571428571428569</v>
      </c>
      <c r="AJ20" s="46">
        <v>75.852941176470594</v>
      </c>
    </row>
    <row r="21" spans="1:36" x14ac:dyDescent="0.3">
      <c r="A21" t="s">
        <v>103</v>
      </c>
      <c r="B21" s="46">
        <v>79</v>
      </c>
      <c r="C21" s="46">
        <v>81.571428571428569</v>
      </c>
      <c r="D21" s="46">
        <v>81.571428571428569</v>
      </c>
      <c r="E21" s="46">
        <v>80</v>
      </c>
      <c r="F21" s="46">
        <v>74.857142857142861</v>
      </c>
      <c r="G21" s="46">
        <v>82.714285714285708</v>
      </c>
      <c r="H21" s="46">
        <v>78.714285714285708</v>
      </c>
      <c r="I21" s="46">
        <v>79</v>
      </c>
      <c r="J21" s="46">
        <v>81</v>
      </c>
      <c r="K21" s="46">
        <v>78.714285714285708</v>
      </c>
      <c r="L21" s="46">
        <v>82.857142857142861</v>
      </c>
      <c r="M21" s="46">
        <v>82</v>
      </c>
      <c r="N21" s="46">
        <v>74.714285714285708</v>
      </c>
      <c r="O21" s="46">
        <v>83.142857142857139</v>
      </c>
      <c r="P21" s="46">
        <v>76.714285714285708</v>
      </c>
      <c r="Q21" s="46">
        <v>83.571428571428569</v>
      </c>
      <c r="R21" s="46">
        <v>76.714285714285708</v>
      </c>
      <c r="S21" s="46">
        <v>80.142857142857139</v>
      </c>
      <c r="T21" s="46">
        <v>78.857142857142861</v>
      </c>
      <c r="U21" s="46">
        <v>82.285714285714292</v>
      </c>
      <c r="V21" s="46">
        <v>80.428571428571431</v>
      </c>
      <c r="W21" s="46">
        <v>80.428571428571431</v>
      </c>
      <c r="X21" s="46">
        <v>76</v>
      </c>
      <c r="Y21" s="46">
        <v>79.285714285714292</v>
      </c>
      <c r="Z21" s="46">
        <v>81</v>
      </c>
      <c r="AA21" s="46">
        <v>81</v>
      </c>
      <c r="AB21" s="46">
        <v>74</v>
      </c>
      <c r="AC21" s="46">
        <v>73.285714285714292</v>
      </c>
      <c r="AD21" s="46">
        <v>79.714285714285708</v>
      </c>
      <c r="AE21" s="46">
        <v>76.714285714285708</v>
      </c>
      <c r="AF21" s="46">
        <v>78.571428571428569</v>
      </c>
      <c r="AG21" s="46">
        <v>74.714285714285708</v>
      </c>
      <c r="AH21" s="46">
        <v>78.714285714285708</v>
      </c>
      <c r="AI21" s="46">
        <v>77.571428571428569</v>
      </c>
      <c r="AJ21" s="46">
        <v>79.105042016806721</v>
      </c>
    </row>
    <row r="22" spans="1:36" x14ac:dyDescent="0.3">
      <c r="A22" t="s">
        <v>104</v>
      </c>
      <c r="B22" s="46">
        <v>71.857142857142861</v>
      </c>
      <c r="C22" s="46">
        <v>79.428571428571431</v>
      </c>
      <c r="D22" s="46">
        <v>78</v>
      </c>
      <c r="E22" s="46">
        <v>76.571428571428569</v>
      </c>
      <c r="F22" s="46">
        <v>73.714285714285708</v>
      </c>
      <c r="G22" s="46">
        <v>74.714285714285708</v>
      </c>
      <c r="H22" s="46">
        <v>75.428571428571431</v>
      </c>
      <c r="I22" s="46">
        <v>72.857142857142861</v>
      </c>
      <c r="J22" s="46">
        <v>75.142857142857139</v>
      </c>
      <c r="K22" s="46">
        <v>73.714285714285708</v>
      </c>
      <c r="L22" s="46">
        <v>73.714285714285708</v>
      </c>
      <c r="M22" s="46">
        <v>78.285714285714292</v>
      </c>
      <c r="N22" s="46">
        <v>70.571428571428569</v>
      </c>
      <c r="O22" s="46">
        <v>76.714285714285708</v>
      </c>
      <c r="P22" s="46">
        <v>76.571428571428569</v>
      </c>
      <c r="Q22" s="46">
        <v>77.428571428571431</v>
      </c>
      <c r="R22" s="46">
        <v>74.714285714285708</v>
      </c>
      <c r="S22" s="46">
        <v>78.142857142857139</v>
      </c>
      <c r="T22" s="46">
        <v>74</v>
      </c>
      <c r="U22" s="46">
        <v>72.142857142857139</v>
      </c>
      <c r="V22" s="46">
        <v>76.571428571428569</v>
      </c>
      <c r="W22" s="46">
        <v>77.714285714285708</v>
      </c>
      <c r="X22" s="46">
        <v>73.857142857142861</v>
      </c>
      <c r="Y22" s="46">
        <v>75.714285714285708</v>
      </c>
      <c r="Z22" s="46">
        <v>78.285714285714292</v>
      </c>
      <c r="AA22" s="46">
        <v>73.571428571428569</v>
      </c>
      <c r="AB22" s="46">
        <v>73.285714285714292</v>
      </c>
      <c r="AC22" s="46">
        <v>74.142857142857139</v>
      </c>
      <c r="AD22" s="46">
        <v>74.285714285714292</v>
      </c>
      <c r="AE22" s="46">
        <v>76.285714285714292</v>
      </c>
      <c r="AF22" s="46">
        <v>77.428571428571431</v>
      </c>
      <c r="AG22" s="46">
        <v>70.714285714285708</v>
      </c>
      <c r="AH22" s="46">
        <v>76.857142857142861</v>
      </c>
      <c r="AI22" s="46">
        <v>72.857142857142861</v>
      </c>
      <c r="AJ22" s="46">
        <v>75.155462184873954</v>
      </c>
    </row>
    <row r="23" spans="1:36" x14ac:dyDescent="0.3">
      <c r="A23" t="s">
        <v>105</v>
      </c>
      <c r="B23" s="46">
        <v>67.333333333333329</v>
      </c>
      <c r="C23" s="46">
        <v>81.333333333333329</v>
      </c>
      <c r="D23" s="46">
        <v>77.333333333333329</v>
      </c>
      <c r="E23" s="46">
        <v>76.333333333333329</v>
      </c>
      <c r="F23" s="46">
        <v>78</v>
      </c>
      <c r="G23" s="46">
        <v>66.666666666666671</v>
      </c>
      <c r="H23" s="46">
        <v>70.333333333333329</v>
      </c>
      <c r="I23" s="46">
        <v>67.666666666666671</v>
      </c>
      <c r="J23" s="46">
        <v>72.333333333333329</v>
      </c>
      <c r="K23" s="46">
        <v>72</v>
      </c>
      <c r="L23" s="46">
        <v>68</v>
      </c>
      <c r="M23" s="46">
        <v>76.666666666666671</v>
      </c>
      <c r="N23" s="46">
        <v>76.333333333333329</v>
      </c>
      <c r="O23" s="46">
        <v>70.333333333333329</v>
      </c>
      <c r="P23" s="46">
        <v>84.333333333333329</v>
      </c>
      <c r="Q23" s="46">
        <v>71</v>
      </c>
      <c r="R23" s="46">
        <v>80</v>
      </c>
      <c r="S23" s="46">
        <v>76.333333333333329</v>
      </c>
      <c r="T23" s="46">
        <v>73.333333333333329</v>
      </c>
      <c r="U23" s="46">
        <v>68</v>
      </c>
      <c r="V23" s="46">
        <v>71.666666666666671</v>
      </c>
      <c r="W23" s="46">
        <v>75.333333333333329</v>
      </c>
      <c r="X23" s="46">
        <v>75.666666666666671</v>
      </c>
      <c r="Y23" s="46">
        <v>75.666666666666671</v>
      </c>
      <c r="Z23" s="46">
        <v>82.666666666666671</v>
      </c>
      <c r="AA23" s="46">
        <v>66.333333333333329</v>
      </c>
      <c r="AB23" s="46">
        <v>80.666666666666671</v>
      </c>
      <c r="AC23" s="46">
        <v>79</v>
      </c>
      <c r="AD23" s="46">
        <v>68.666666666666671</v>
      </c>
      <c r="AE23" s="46">
        <v>79.666666666666671</v>
      </c>
      <c r="AF23" s="46">
        <v>77.666666666666671</v>
      </c>
      <c r="AG23" s="46">
        <v>73</v>
      </c>
      <c r="AH23" s="46">
        <v>80</v>
      </c>
      <c r="AI23" s="46">
        <v>74</v>
      </c>
      <c r="AJ23" s="46">
        <v>74.519607843137251</v>
      </c>
    </row>
    <row r="24" spans="1:36" x14ac:dyDescent="0.3">
      <c r="A24" t="s">
        <v>11</v>
      </c>
      <c r="B24" s="46">
        <v>78.614754098360649</v>
      </c>
      <c r="C24" s="46">
        <v>84.426229508196727</v>
      </c>
      <c r="D24" s="46">
        <v>84.254098360655732</v>
      </c>
      <c r="E24" s="46">
        <v>82.352459016393439</v>
      </c>
      <c r="F24" s="46">
        <v>81.713114754098356</v>
      </c>
      <c r="G24" s="46">
        <v>82.303278688524586</v>
      </c>
      <c r="H24" s="46">
        <v>82.754098360655732</v>
      </c>
      <c r="I24" s="46">
        <v>79.598360655737707</v>
      </c>
      <c r="J24" s="46">
        <v>80.459016393442624</v>
      </c>
      <c r="K24" s="46">
        <v>80.991803278688522</v>
      </c>
      <c r="L24" s="46">
        <v>83.180327868852459</v>
      </c>
      <c r="M24" s="46">
        <v>84.02459016393442</v>
      </c>
      <c r="N24" s="46">
        <v>80.049180327868854</v>
      </c>
      <c r="O24" s="46">
        <v>83.983606557377044</v>
      </c>
      <c r="P24" s="46">
        <v>85.081967213114751</v>
      </c>
      <c r="Q24" s="46">
        <v>83.467213114754102</v>
      </c>
      <c r="R24" s="46">
        <v>84.319672131147541</v>
      </c>
      <c r="S24" s="46">
        <v>84.52459016393442</v>
      </c>
      <c r="T24" s="46">
        <v>81.721311475409834</v>
      </c>
      <c r="U24" s="46">
        <v>79.47540983606558</v>
      </c>
      <c r="V24" s="46">
        <v>83.459016393442624</v>
      </c>
      <c r="W24" s="46">
        <v>84.508196721311478</v>
      </c>
      <c r="X24" s="46">
        <v>80.47540983606558</v>
      </c>
      <c r="Y24" s="46">
        <v>82.655737704918039</v>
      </c>
      <c r="Z24" s="46">
        <v>86.401639344262293</v>
      </c>
      <c r="AA24" s="46">
        <v>80.803278688524586</v>
      </c>
      <c r="AB24" s="46">
        <v>82.450819672131146</v>
      </c>
      <c r="AC24" s="46">
        <v>81.852459016393439</v>
      </c>
      <c r="AD24" s="46">
        <v>81.770491803278688</v>
      </c>
      <c r="AE24" s="46">
        <v>81.049180327868854</v>
      </c>
      <c r="AF24" s="46">
        <v>82.704918032786878</v>
      </c>
      <c r="AG24" s="46">
        <v>80.93442622950819</v>
      </c>
      <c r="AH24" s="46">
        <v>83.590163934426229</v>
      </c>
      <c r="AI24" s="46">
        <v>80.393442622950815</v>
      </c>
      <c r="AJ24" s="46">
        <v>82.363066538090649</v>
      </c>
    </row>
  </sheetData>
  <pageMargins left="0.7" right="0.7" top="0.75" bottom="0.75" header="0.3" footer="0.3"/>
  <pageSetup paperSize="9" orientation="portrait"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A0A37-A222-4E9D-BCF5-1B5065E45D9A}">
  <sheetPr codeName="Blad7"/>
  <dimension ref="A1:AJ11"/>
  <sheetViews>
    <sheetView showGridLines="0" workbookViewId="0">
      <selection activeCell="A2" sqref="A2"/>
    </sheetView>
  </sheetViews>
  <sheetFormatPr defaultRowHeight="14.4" x14ac:dyDescent="0.3"/>
  <cols>
    <col min="1" max="1" width="31.21875" bestFit="1" customWidth="1"/>
    <col min="2" max="35" width="18.77734375" bestFit="1" customWidth="1"/>
    <col min="36" max="36" width="9.6640625" bestFit="1" customWidth="1"/>
    <col min="37" max="37" width="10.109375" bestFit="1" customWidth="1"/>
  </cols>
  <sheetData>
    <row r="1" spans="1:36" x14ac:dyDescent="0.3">
      <c r="A1" s="29" t="str">
        <f>"Gemiddelde relatieve vochtigheid "&amp; YEAR(jaar_zip!J2)</f>
        <v>Gemiddelde relatieve vochtigheid 2024</v>
      </c>
    </row>
    <row r="2" spans="1:36" x14ac:dyDescent="0.3">
      <c r="A2" t="s">
        <v>76</v>
      </c>
    </row>
    <row r="4" spans="1:36" x14ac:dyDescent="0.3">
      <c r="A4" s="4" t="s">
        <v>143</v>
      </c>
      <c r="B4" s="4" t="s">
        <v>142</v>
      </c>
    </row>
    <row r="5" spans="1:36" x14ac:dyDescent="0.3">
      <c r="A5" s="4" t="s">
        <v>64</v>
      </c>
      <c r="B5" t="s">
        <v>45</v>
      </c>
      <c r="C5" t="s">
        <v>16</v>
      </c>
      <c r="D5" t="s">
        <v>38</v>
      </c>
      <c r="E5" t="s">
        <v>19</v>
      </c>
      <c r="F5" t="s">
        <v>13</v>
      </c>
      <c r="G5" t="s">
        <v>24</v>
      </c>
      <c r="H5" t="s">
        <v>28</v>
      </c>
      <c r="I5" t="s">
        <v>41</v>
      </c>
      <c r="J5" t="s">
        <v>43</v>
      </c>
      <c r="K5" t="s">
        <v>39</v>
      </c>
      <c r="L5" t="s">
        <v>26</v>
      </c>
      <c r="M5" t="s">
        <v>40</v>
      </c>
      <c r="N5" t="s">
        <v>35</v>
      </c>
      <c r="O5" t="s">
        <v>27</v>
      </c>
      <c r="P5" t="s">
        <v>17</v>
      </c>
      <c r="Q5" t="s">
        <v>29</v>
      </c>
      <c r="R5" t="s">
        <v>25</v>
      </c>
      <c r="S5" t="s">
        <v>22</v>
      </c>
      <c r="T5" t="s">
        <v>21</v>
      </c>
      <c r="U5" t="s">
        <v>44</v>
      </c>
      <c r="V5" t="s">
        <v>23</v>
      </c>
      <c r="W5" t="s">
        <v>30</v>
      </c>
      <c r="X5" t="s">
        <v>37</v>
      </c>
      <c r="Y5" t="s">
        <v>14</v>
      </c>
      <c r="Z5" t="s">
        <v>20</v>
      </c>
      <c r="AA5" t="s">
        <v>31</v>
      </c>
      <c r="AB5" t="s">
        <v>15</v>
      </c>
      <c r="AC5" t="s">
        <v>32</v>
      </c>
      <c r="AD5" t="s">
        <v>42</v>
      </c>
      <c r="AE5" t="s">
        <v>12</v>
      </c>
      <c r="AF5" t="s">
        <v>33</v>
      </c>
      <c r="AG5" t="s">
        <v>18</v>
      </c>
      <c r="AH5" t="s">
        <v>34</v>
      </c>
      <c r="AI5" t="s">
        <v>36</v>
      </c>
      <c r="AJ5" t="s">
        <v>11</v>
      </c>
    </row>
    <row r="6" spans="1:36" x14ac:dyDescent="0.3">
      <c r="A6">
        <v>1</v>
      </c>
      <c r="B6" s="46">
        <v>80.483870967741936</v>
      </c>
      <c r="C6" s="46">
        <v>84.096774193548384</v>
      </c>
      <c r="D6" s="46">
        <v>85</v>
      </c>
      <c r="E6" s="46">
        <v>83.483870967741936</v>
      </c>
      <c r="F6" s="46">
        <v>79.645161290322577</v>
      </c>
      <c r="G6" s="46">
        <v>84.290322580645167</v>
      </c>
      <c r="H6" s="46">
        <v>84.225806451612897</v>
      </c>
      <c r="I6" s="46">
        <v>81.935483870967744</v>
      </c>
      <c r="J6" s="46">
        <v>82.354838709677423</v>
      </c>
      <c r="K6" s="46">
        <v>83.709677419354833</v>
      </c>
      <c r="L6" s="46">
        <v>84.516129032258064</v>
      </c>
      <c r="M6" s="46">
        <v>85.225806451612897</v>
      </c>
      <c r="N6" s="46">
        <v>78.806451612903231</v>
      </c>
      <c r="O6" s="46">
        <v>84.967741935483872</v>
      </c>
      <c r="P6" s="46">
        <v>82.903225806451616</v>
      </c>
      <c r="Q6" s="46">
        <v>84.258064516129039</v>
      </c>
      <c r="R6" s="46">
        <v>84.225806451612897</v>
      </c>
      <c r="S6" s="46">
        <v>84.774193548387103</v>
      </c>
      <c r="T6" s="46">
        <v>83.161290322580641</v>
      </c>
      <c r="U6" s="46">
        <v>82.129032258064512</v>
      </c>
      <c r="V6" s="46">
        <v>84.774193548387103</v>
      </c>
      <c r="W6" s="46">
        <v>85.838709677419359</v>
      </c>
      <c r="X6" s="46">
        <v>81.161290322580641</v>
      </c>
      <c r="Y6" s="46">
        <v>83.387096774193552</v>
      </c>
      <c r="Z6" s="46">
        <v>86.58064516129032</v>
      </c>
      <c r="AA6" s="46">
        <v>82.290322580645167</v>
      </c>
      <c r="AB6" s="46">
        <v>79.903225806451616</v>
      </c>
      <c r="AC6" s="46">
        <v>81.064516129032256</v>
      </c>
      <c r="AD6" s="46">
        <v>83.225806451612897</v>
      </c>
      <c r="AE6" s="46">
        <v>80.387096774193552</v>
      </c>
      <c r="AF6" s="46">
        <v>83.870967741935488</v>
      </c>
      <c r="AG6" s="46">
        <v>80.161290322580641</v>
      </c>
      <c r="AH6" s="46">
        <v>83.58064516129032</v>
      </c>
      <c r="AI6" s="46">
        <v>82.064516129032256</v>
      </c>
      <c r="AJ6" s="46">
        <v>83.014231499051235</v>
      </c>
    </row>
    <row r="7" spans="1:36" x14ac:dyDescent="0.3">
      <c r="A7">
        <v>2</v>
      </c>
      <c r="B7" s="46">
        <v>84.482758620689651</v>
      </c>
      <c r="C7" s="46">
        <v>90</v>
      </c>
      <c r="D7" s="46">
        <v>89.931034482758619</v>
      </c>
      <c r="E7" s="46">
        <v>88.689655172413794</v>
      </c>
      <c r="F7" s="46">
        <v>87.58620689655173</v>
      </c>
      <c r="G7" s="46">
        <v>88.896551724137936</v>
      </c>
      <c r="H7" s="46">
        <v>88.103448275862064</v>
      </c>
      <c r="I7" s="46">
        <v>85.965517241379317</v>
      </c>
      <c r="J7" s="46">
        <v>85.034482758620683</v>
      </c>
      <c r="K7" s="46">
        <v>87.517241379310349</v>
      </c>
      <c r="L7" s="46">
        <v>88.965517241379317</v>
      </c>
      <c r="M7" s="46">
        <v>89.034482758620683</v>
      </c>
      <c r="N7" s="46">
        <v>86.862068965517238</v>
      </c>
      <c r="O7" s="46">
        <v>88.931034482758619</v>
      </c>
      <c r="P7" s="46">
        <v>89.65517241379311</v>
      </c>
      <c r="Q7" s="46">
        <v>88.482758620689651</v>
      </c>
      <c r="R7" s="46">
        <v>90</v>
      </c>
      <c r="S7" s="46">
        <v>89.758620689655174</v>
      </c>
      <c r="T7" s="46">
        <v>87.482758620689651</v>
      </c>
      <c r="U7" s="46">
        <v>85.137931034482762</v>
      </c>
      <c r="V7" s="46">
        <v>88.793103448275858</v>
      </c>
      <c r="W7" s="46">
        <v>89.241379310344826</v>
      </c>
      <c r="X7" s="46">
        <v>86.41379310344827</v>
      </c>
      <c r="Y7" s="46">
        <v>89.172413793103445</v>
      </c>
      <c r="Z7" s="46">
        <v>90.965517241379317</v>
      </c>
      <c r="AA7" s="46">
        <v>86.34482758620689</v>
      </c>
      <c r="AB7" s="46">
        <v>88.448275862068968</v>
      </c>
      <c r="AC7" s="46">
        <v>87.517241379310349</v>
      </c>
      <c r="AD7" s="46">
        <v>87.620689655172413</v>
      </c>
      <c r="AE7" s="46">
        <v>86.620689655172413</v>
      </c>
      <c r="AF7" s="46">
        <v>87.206896551724142</v>
      </c>
      <c r="AG7" s="46">
        <v>88.724137931034477</v>
      </c>
      <c r="AH7" s="46">
        <v>88.724137931034477</v>
      </c>
      <c r="AI7" s="46">
        <v>85.793103448275858</v>
      </c>
      <c r="AJ7" s="46">
        <v>88.003042596348891</v>
      </c>
    </row>
    <row r="8" spans="1:36" x14ac:dyDescent="0.3">
      <c r="A8">
        <v>3</v>
      </c>
      <c r="B8" s="46">
        <v>76.451612903225808</v>
      </c>
      <c r="C8" s="46">
        <v>83.354838709677423</v>
      </c>
      <c r="D8" s="46">
        <v>82.41935483870968</v>
      </c>
      <c r="E8" s="46">
        <v>80.548387096774192</v>
      </c>
      <c r="F8" s="46">
        <v>82.161290322580641</v>
      </c>
      <c r="G8" s="46">
        <v>80.161290322580641</v>
      </c>
      <c r="H8" s="46">
        <v>81.709677419354833</v>
      </c>
      <c r="I8" s="46">
        <v>77.161290322580641</v>
      </c>
      <c r="J8" s="46">
        <v>78.903225806451616</v>
      </c>
      <c r="K8" s="46">
        <v>78.322580645161295</v>
      </c>
      <c r="L8" s="46">
        <v>82.709677419354833</v>
      </c>
      <c r="M8" s="46">
        <v>82.548387096774192</v>
      </c>
      <c r="N8" s="46">
        <v>80.161290322580641</v>
      </c>
      <c r="O8" s="46">
        <v>83.290322580645167</v>
      </c>
      <c r="P8" s="46">
        <v>86.645161290322577</v>
      </c>
      <c r="Q8" s="46">
        <v>82.41935483870968</v>
      </c>
      <c r="R8" s="46">
        <v>84.096774193548384</v>
      </c>
      <c r="S8" s="46">
        <v>83.483870967741936</v>
      </c>
      <c r="T8" s="46">
        <v>80.387096774193552</v>
      </c>
      <c r="U8" s="46">
        <v>76.709677419354833</v>
      </c>
      <c r="V8" s="46">
        <v>82.516129032258064</v>
      </c>
      <c r="W8" s="46">
        <v>83.935483870967744</v>
      </c>
      <c r="X8" s="46">
        <v>79.516129032258064</v>
      </c>
      <c r="Y8" s="46">
        <v>81.41935483870968</v>
      </c>
      <c r="Z8" s="46">
        <v>86.290322580645167</v>
      </c>
      <c r="AA8" s="46">
        <v>79.290322580645167</v>
      </c>
      <c r="AB8" s="46">
        <v>83.483870967741936</v>
      </c>
      <c r="AC8" s="46">
        <v>82.290322580645167</v>
      </c>
      <c r="AD8" s="46">
        <v>80.903225806451616</v>
      </c>
      <c r="AE8" s="46">
        <v>80.612903225806448</v>
      </c>
      <c r="AF8" s="46">
        <v>82.774193548387103</v>
      </c>
      <c r="AG8" s="46">
        <v>80.41935483870968</v>
      </c>
      <c r="AH8" s="46">
        <v>83.935483870967744</v>
      </c>
      <c r="AI8" s="46">
        <v>79.741935483870961</v>
      </c>
      <c r="AJ8" s="46">
        <v>81.493358633776097</v>
      </c>
    </row>
    <row r="9" spans="1:36" x14ac:dyDescent="0.3">
      <c r="A9">
        <v>4</v>
      </c>
      <c r="B9" s="46">
        <v>73.599999999999994</v>
      </c>
      <c r="C9" s="46">
        <v>80.400000000000006</v>
      </c>
      <c r="D9" s="46">
        <v>80</v>
      </c>
      <c r="E9" s="46">
        <v>77.099999999999994</v>
      </c>
      <c r="F9" s="46">
        <v>77.599999999999994</v>
      </c>
      <c r="G9" s="46">
        <v>76.666666666666671</v>
      </c>
      <c r="H9" s="46">
        <v>77.466666666666669</v>
      </c>
      <c r="I9" s="46">
        <v>74</v>
      </c>
      <c r="J9" s="46">
        <v>76</v>
      </c>
      <c r="K9" s="46">
        <v>74.833333333333329</v>
      </c>
      <c r="L9" s="46">
        <v>77.2</v>
      </c>
      <c r="M9" s="46">
        <v>79.7</v>
      </c>
      <c r="N9" s="46">
        <v>74.400000000000006</v>
      </c>
      <c r="O9" s="46">
        <v>79.466666666666669</v>
      </c>
      <c r="P9" s="46">
        <v>81.233333333333334</v>
      </c>
      <c r="Q9" s="46">
        <v>79.333333333333329</v>
      </c>
      <c r="R9" s="46">
        <v>79.033333333333331</v>
      </c>
      <c r="S9" s="46">
        <v>80.3</v>
      </c>
      <c r="T9" s="46">
        <v>76.233333333333334</v>
      </c>
      <c r="U9" s="46">
        <v>74.433333333333337</v>
      </c>
      <c r="V9" s="46">
        <v>78.36666666666666</v>
      </c>
      <c r="W9" s="46">
        <v>79.36666666666666</v>
      </c>
      <c r="X9" s="46">
        <v>75.066666666666663</v>
      </c>
      <c r="Y9" s="46">
        <v>76.966666666666669</v>
      </c>
      <c r="Z9" s="46">
        <v>81.86666666666666</v>
      </c>
      <c r="AA9" s="46">
        <v>76.033333333333331</v>
      </c>
      <c r="AB9" s="46">
        <v>78.2</v>
      </c>
      <c r="AC9" s="46">
        <v>76.8</v>
      </c>
      <c r="AD9" s="46">
        <v>76.033333333333331</v>
      </c>
      <c r="AE9" s="46">
        <v>76.766666666666666</v>
      </c>
      <c r="AF9" s="46">
        <v>77.066666666666663</v>
      </c>
      <c r="AG9" s="46">
        <v>74.733333333333334</v>
      </c>
      <c r="AH9" s="46">
        <v>78.2</v>
      </c>
      <c r="AI9" s="46">
        <v>74.233333333333334</v>
      </c>
      <c r="AJ9" s="46">
        <v>77.314705882352939</v>
      </c>
    </row>
    <row r="10" spans="1:36" x14ac:dyDescent="0.3">
      <c r="A10">
        <v>5</v>
      </c>
      <c r="B10" s="46">
        <v>68</v>
      </c>
      <c r="C10" s="46">
        <v>87</v>
      </c>
      <c r="D10" s="46">
        <v>81</v>
      </c>
      <c r="E10" s="46">
        <v>77</v>
      </c>
      <c r="F10" s="46">
        <v>85</v>
      </c>
      <c r="G10" s="46">
        <v>65</v>
      </c>
      <c r="H10" s="46">
        <v>73</v>
      </c>
      <c r="I10" s="46">
        <v>66</v>
      </c>
      <c r="J10" s="46">
        <v>71</v>
      </c>
      <c r="K10" s="46">
        <v>75</v>
      </c>
      <c r="L10" s="46">
        <v>68</v>
      </c>
      <c r="M10" s="46">
        <v>77</v>
      </c>
      <c r="N10" s="46">
        <v>87</v>
      </c>
      <c r="O10" s="46">
        <v>67</v>
      </c>
      <c r="P10" s="46">
        <v>87</v>
      </c>
      <c r="Q10" s="46">
        <v>70</v>
      </c>
      <c r="R10" s="46">
        <v>88</v>
      </c>
      <c r="S10" s="46">
        <v>84</v>
      </c>
      <c r="T10" s="46">
        <v>76</v>
      </c>
      <c r="U10" s="46">
        <v>70</v>
      </c>
      <c r="V10" s="46">
        <v>70</v>
      </c>
      <c r="W10" s="46">
        <v>78</v>
      </c>
      <c r="X10" s="46">
        <v>79</v>
      </c>
      <c r="Y10" s="46">
        <v>80</v>
      </c>
      <c r="Z10" s="46">
        <v>88</v>
      </c>
      <c r="AA10" s="46">
        <v>64</v>
      </c>
      <c r="AB10" s="46">
        <v>83</v>
      </c>
      <c r="AC10" s="46">
        <v>80</v>
      </c>
      <c r="AD10" s="46">
        <v>66</v>
      </c>
      <c r="AE10" s="46">
        <v>82</v>
      </c>
      <c r="AF10" s="46">
        <v>83</v>
      </c>
      <c r="AG10" s="46">
        <v>81</v>
      </c>
      <c r="AH10" s="46">
        <v>86</v>
      </c>
      <c r="AI10" s="46">
        <v>77</v>
      </c>
      <c r="AJ10" s="46">
        <v>77.029411764705884</v>
      </c>
    </row>
    <row r="11" spans="1:36" x14ac:dyDescent="0.3">
      <c r="A11" t="s">
        <v>11</v>
      </c>
      <c r="B11" s="46">
        <v>78.614754098360649</v>
      </c>
      <c r="C11" s="46">
        <v>84.426229508196727</v>
      </c>
      <c r="D11" s="46">
        <v>84.254098360655732</v>
      </c>
      <c r="E11" s="46">
        <v>82.352459016393439</v>
      </c>
      <c r="F11" s="46">
        <v>81.713114754098356</v>
      </c>
      <c r="G11" s="46">
        <v>82.303278688524586</v>
      </c>
      <c r="H11" s="46">
        <v>82.754098360655732</v>
      </c>
      <c r="I11" s="46">
        <v>79.598360655737707</v>
      </c>
      <c r="J11" s="46">
        <v>80.459016393442624</v>
      </c>
      <c r="K11" s="46">
        <v>80.991803278688522</v>
      </c>
      <c r="L11" s="46">
        <v>83.180327868852459</v>
      </c>
      <c r="M11" s="46">
        <v>84.02459016393442</v>
      </c>
      <c r="N11" s="46">
        <v>80.049180327868854</v>
      </c>
      <c r="O11" s="46">
        <v>83.983606557377044</v>
      </c>
      <c r="P11" s="46">
        <v>85.081967213114751</v>
      </c>
      <c r="Q11" s="46">
        <v>83.467213114754102</v>
      </c>
      <c r="R11" s="46">
        <v>84.319672131147541</v>
      </c>
      <c r="S11" s="46">
        <v>84.52459016393442</v>
      </c>
      <c r="T11" s="46">
        <v>81.721311475409834</v>
      </c>
      <c r="U11" s="46">
        <v>79.47540983606558</v>
      </c>
      <c r="V11" s="46">
        <v>83.459016393442624</v>
      </c>
      <c r="W11" s="46">
        <v>84.508196721311478</v>
      </c>
      <c r="X11" s="46">
        <v>80.47540983606558</v>
      </c>
      <c r="Y11" s="46">
        <v>82.655737704918039</v>
      </c>
      <c r="Z11" s="46">
        <v>86.401639344262293</v>
      </c>
      <c r="AA11" s="46">
        <v>80.803278688524586</v>
      </c>
      <c r="AB11" s="46">
        <v>82.450819672131146</v>
      </c>
      <c r="AC11" s="46">
        <v>81.852459016393439</v>
      </c>
      <c r="AD11" s="46">
        <v>81.770491803278688</v>
      </c>
      <c r="AE11" s="46">
        <v>81.049180327868854</v>
      </c>
      <c r="AF11" s="46">
        <v>82.704918032786878</v>
      </c>
      <c r="AG11" s="46">
        <v>80.93442622950819</v>
      </c>
      <c r="AH11" s="46">
        <v>83.590163934426229</v>
      </c>
      <c r="AI11" s="46">
        <v>80.393442622950815</v>
      </c>
      <c r="AJ11" s="46">
        <v>82.363066538090649</v>
      </c>
    </row>
  </sheetData>
  <pageMargins left="0.7" right="0.7" top="0.75" bottom="0.75" header="0.3" footer="0.3"/>
  <pageSetup paperSize="9" orientation="portrait" horizontalDpi="1200" verticalDpi="1200"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BD6B8-D0FA-4F7A-88CF-8BC41A85C8F6}">
  <sheetPr codeName="Blad2"/>
  <dimension ref="A1:AJ128"/>
  <sheetViews>
    <sheetView showGridLines="0" workbookViewId="0">
      <selection activeCell="A2" sqref="A2"/>
    </sheetView>
  </sheetViews>
  <sheetFormatPr defaultRowHeight="14.4" x14ac:dyDescent="0.3"/>
  <cols>
    <col min="1" max="1" width="33.44140625" bestFit="1" customWidth="1"/>
    <col min="2" max="35" width="18.77734375" bestFit="1" customWidth="1"/>
    <col min="36" max="36" width="9.6640625" bestFit="1" customWidth="1"/>
    <col min="37" max="37" width="9.5546875" bestFit="1" customWidth="1"/>
    <col min="38" max="69" width="32.33203125" bestFit="1" customWidth="1"/>
    <col min="70" max="70" width="38.44140625" bestFit="1" customWidth="1"/>
    <col min="71" max="71" width="33" bestFit="1" customWidth="1"/>
  </cols>
  <sheetData>
    <row r="1" spans="1:36" x14ac:dyDescent="0.3">
      <c r="A1" s="29" t="str">
        <f>"Gemiddelde etmaaltemperatuur "&amp; YEAR(jaar_zip!J2)</f>
        <v>Gemiddelde etmaaltemperatuur 2024</v>
      </c>
    </row>
    <row r="2" spans="1:36" x14ac:dyDescent="0.3">
      <c r="A2" t="s">
        <v>76</v>
      </c>
    </row>
    <row r="4" spans="1:36" x14ac:dyDescent="0.3">
      <c r="A4" s="4" t="s">
        <v>141</v>
      </c>
      <c r="B4" s="4" t="s">
        <v>142</v>
      </c>
    </row>
    <row r="5" spans="1:36" x14ac:dyDescent="0.3">
      <c r="A5" s="4" t="s">
        <v>2</v>
      </c>
      <c r="B5" t="s">
        <v>45</v>
      </c>
      <c r="C5" t="s">
        <v>16</v>
      </c>
      <c r="D5" t="s">
        <v>38</v>
      </c>
      <c r="E5" t="s">
        <v>19</v>
      </c>
      <c r="F5" t="s">
        <v>13</v>
      </c>
      <c r="G5" t="s">
        <v>24</v>
      </c>
      <c r="H5" t="s">
        <v>28</v>
      </c>
      <c r="I5" t="s">
        <v>41</v>
      </c>
      <c r="J5" t="s">
        <v>43</v>
      </c>
      <c r="K5" t="s">
        <v>39</v>
      </c>
      <c r="L5" t="s">
        <v>26</v>
      </c>
      <c r="M5" t="s">
        <v>40</v>
      </c>
      <c r="N5" t="s">
        <v>35</v>
      </c>
      <c r="O5" t="s">
        <v>27</v>
      </c>
      <c r="P5" t="s">
        <v>17</v>
      </c>
      <c r="Q5" t="s">
        <v>29</v>
      </c>
      <c r="R5" t="s">
        <v>25</v>
      </c>
      <c r="S5" t="s">
        <v>22</v>
      </c>
      <c r="T5" t="s">
        <v>21</v>
      </c>
      <c r="U5" t="s">
        <v>44</v>
      </c>
      <c r="V5" t="s">
        <v>23</v>
      </c>
      <c r="W5" t="s">
        <v>30</v>
      </c>
      <c r="X5" t="s">
        <v>37</v>
      </c>
      <c r="Y5" t="s">
        <v>14</v>
      </c>
      <c r="Z5" t="s">
        <v>20</v>
      </c>
      <c r="AA5" t="s">
        <v>31</v>
      </c>
      <c r="AB5" t="s">
        <v>15</v>
      </c>
      <c r="AC5" t="s">
        <v>32</v>
      </c>
      <c r="AD5" t="s">
        <v>42</v>
      </c>
      <c r="AE5" t="s">
        <v>12</v>
      </c>
      <c r="AF5" t="s">
        <v>33</v>
      </c>
      <c r="AG5" t="s">
        <v>18</v>
      </c>
      <c r="AH5" t="s">
        <v>34</v>
      </c>
      <c r="AI5" t="s">
        <v>36</v>
      </c>
      <c r="AJ5" t="s">
        <v>11</v>
      </c>
    </row>
    <row r="6" spans="1:36" x14ac:dyDescent="0.3">
      <c r="A6" s="1">
        <v>45292</v>
      </c>
      <c r="B6" s="46">
        <v>7.5</v>
      </c>
      <c r="C6" s="46">
        <v>7.5</v>
      </c>
      <c r="D6" s="46">
        <v>7.2</v>
      </c>
      <c r="E6" s="46">
        <v>7.4</v>
      </c>
      <c r="F6" s="46">
        <v>8.1</v>
      </c>
      <c r="G6" s="46">
        <v>6.6</v>
      </c>
      <c r="H6" s="46">
        <v>6.7</v>
      </c>
      <c r="I6" s="46">
        <v>7.2</v>
      </c>
      <c r="J6" s="46">
        <v>7.2</v>
      </c>
      <c r="K6" s="46">
        <v>7.3</v>
      </c>
      <c r="L6" s="46">
        <v>7.1</v>
      </c>
      <c r="M6" s="46">
        <v>7.3</v>
      </c>
      <c r="N6" s="46">
        <v>8.5</v>
      </c>
      <c r="O6" s="46">
        <v>6.9</v>
      </c>
      <c r="P6" s="46">
        <v>7.5</v>
      </c>
      <c r="Q6" s="46">
        <v>6.9</v>
      </c>
      <c r="R6" s="46">
        <v>7</v>
      </c>
      <c r="S6" s="46">
        <v>6.9</v>
      </c>
      <c r="T6" s="46">
        <v>7.3</v>
      </c>
      <c r="U6" s="46">
        <v>7</v>
      </c>
      <c r="V6" s="46">
        <v>7.2</v>
      </c>
      <c r="W6" s="46">
        <v>6.8</v>
      </c>
      <c r="X6" s="46">
        <v>8</v>
      </c>
      <c r="Y6" s="46">
        <v>7.9</v>
      </c>
      <c r="Z6" s="46">
        <v>7.3</v>
      </c>
      <c r="AA6" s="46">
        <v>6.8</v>
      </c>
      <c r="AB6" s="46">
        <v>7.9</v>
      </c>
      <c r="AC6" s="46">
        <v>8.5</v>
      </c>
      <c r="AD6" s="46">
        <v>7.1</v>
      </c>
      <c r="AE6" s="46">
        <v>8.1999999999999993</v>
      </c>
      <c r="AF6" s="46">
        <v>7.9</v>
      </c>
      <c r="AG6" s="46">
        <v>8.4</v>
      </c>
      <c r="AH6" s="46">
        <v>8</v>
      </c>
      <c r="AI6" s="46">
        <v>7.6</v>
      </c>
      <c r="AJ6" s="46">
        <v>7.4323529411764717</v>
      </c>
    </row>
    <row r="7" spans="1:36" x14ac:dyDescent="0.3">
      <c r="A7" s="1">
        <v>45293</v>
      </c>
      <c r="B7" s="46">
        <v>10.3</v>
      </c>
      <c r="C7" s="46">
        <v>9.9</v>
      </c>
      <c r="D7" s="46">
        <v>10.6</v>
      </c>
      <c r="E7" s="46">
        <v>10.5</v>
      </c>
      <c r="F7" s="46">
        <v>9.6</v>
      </c>
      <c r="G7" s="46">
        <v>10</v>
      </c>
      <c r="H7" s="46">
        <v>8.8000000000000007</v>
      </c>
      <c r="I7" s="46">
        <v>10.8</v>
      </c>
      <c r="J7" s="46">
        <v>10.6</v>
      </c>
      <c r="K7" s="46">
        <v>11.1</v>
      </c>
      <c r="L7" s="46">
        <v>9.8000000000000007</v>
      </c>
      <c r="M7" s="46">
        <v>10.8</v>
      </c>
      <c r="N7" s="46">
        <v>10.8</v>
      </c>
      <c r="O7" s="46">
        <v>9.3000000000000007</v>
      </c>
      <c r="P7" s="46">
        <v>8.3000000000000007</v>
      </c>
      <c r="Q7" s="46">
        <v>9.9</v>
      </c>
      <c r="R7" s="46">
        <v>8.4</v>
      </c>
      <c r="S7" s="46">
        <v>8.9</v>
      </c>
      <c r="T7" s="46">
        <v>10.1</v>
      </c>
      <c r="U7" s="46">
        <v>9.9</v>
      </c>
      <c r="V7" s="46">
        <v>9.6</v>
      </c>
      <c r="W7" s="46">
        <v>8.5</v>
      </c>
      <c r="X7" s="46">
        <v>10.9</v>
      </c>
      <c r="Y7" s="46">
        <v>10.6</v>
      </c>
      <c r="Z7" s="46">
        <v>8.8000000000000007</v>
      </c>
      <c r="AA7" s="46">
        <v>9.6</v>
      </c>
      <c r="AB7" s="46">
        <v>8.9</v>
      </c>
      <c r="AC7" s="46">
        <v>11</v>
      </c>
      <c r="AD7" s="46">
        <v>10.6</v>
      </c>
      <c r="AE7" s="46">
        <v>10.9</v>
      </c>
      <c r="AF7" s="46">
        <v>11.7</v>
      </c>
      <c r="AG7" s="46">
        <v>10.1</v>
      </c>
      <c r="AH7" s="46">
        <v>11.3</v>
      </c>
      <c r="AI7" s="46">
        <v>11.3</v>
      </c>
      <c r="AJ7" s="46">
        <v>10.064705882352943</v>
      </c>
    </row>
    <row r="8" spans="1:36" x14ac:dyDescent="0.3">
      <c r="A8" s="1">
        <v>45294</v>
      </c>
      <c r="B8" s="46">
        <v>9.3000000000000007</v>
      </c>
      <c r="C8" s="46">
        <v>9</v>
      </c>
      <c r="D8" s="46">
        <v>9.3000000000000007</v>
      </c>
      <c r="E8" s="46">
        <v>9.4</v>
      </c>
      <c r="F8" s="46">
        <v>8.8000000000000007</v>
      </c>
      <c r="G8" s="46">
        <v>8.8000000000000007</v>
      </c>
      <c r="H8" s="46">
        <v>8.3000000000000007</v>
      </c>
      <c r="I8" s="46">
        <v>9.3000000000000007</v>
      </c>
      <c r="J8" s="46">
        <v>9.6</v>
      </c>
      <c r="K8" s="46">
        <v>9.6</v>
      </c>
      <c r="L8" s="46">
        <v>9.1</v>
      </c>
      <c r="M8" s="46">
        <v>9.4</v>
      </c>
      <c r="N8" s="46">
        <v>9.8000000000000007</v>
      </c>
      <c r="O8" s="46">
        <v>8.8000000000000007</v>
      </c>
      <c r="P8" s="46">
        <v>7.8</v>
      </c>
      <c r="Q8" s="46">
        <v>9.3000000000000007</v>
      </c>
      <c r="R8" s="46">
        <v>7.7</v>
      </c>
      <c r="S8" s="46">
        <v>8.3000000000000007</v>
      </c>
      <c r="T8" s="46">
        <v>9.1999999999999993</v>
      </c>
      <c r="U8" s="46">
        <v>9.4</v>
      </c>
      <c r="V8" s="46">
        <v>8.9</v>
      </c>
      <c r="W8" s="46">
        <v>8.3000000000000007</v>
      </c>
      <c r="X8" s="46">
        <v>9.8000000000000007</v>
      </c>
      <c r="Y8" s="46">
        <v>9.5</v>
      </c>
      <c r="Z8" s="46">
        <v>8.1999999999999993</v>
      </c>
      <c r="AA8" s="46">
        <v>9</v>
      </c>
      <c r="AB8" s="46">
        <v>8.3000000000000007</v>
      </c>
      <c r="AC8" s="46">
        <v>9.9</v>
      </c>
      <c r="AD8" s="46">
        <v>9.4</v>
      </c>
      <c r="AE8" s="46">
        <v>9.6</v>
      </c>
      <c r="AF8" s="46">
        <v>9.6999999999999993</v>
      </c>
      <c r="AG8" s="46">
        <v>9.1999999999999993</v>
      </c>
      <c r="AH8" s="46">
        <v>9.6</v>
      </c>
      <c r="AI8" s="46">
        <v>9.5</v>
      </c>
      <c r="AJ8" s="46">
        <v>9.0911764705882359</v>
      </c>
    </row>
    <row r="9" spans="1:36" x14ac:dyDescent="0.3">
      <c r="A9" s="1">
        <v>45295</v>
      </c>
      <c r="B9" s="46">
        <v>7.5</v>
      </c>
      <c r="C9" s="46">
        <v>6.5</v>
      </c>
      <c r="D9" s="46">
        <v>7.8</v>
      </c>
      <c r="E9" s="46">
        <v>7.6</v>
      </c>
      <c r="F9" s="46">
        <v>6.1</v>
      </c>
      <c r="G9" s="46">
        <v>7</v>
      </c>
      <c r="H9" s="46">
        <v>3.6</v>
      </c>
      <c r="I9" s="46">
        <v>7.9</v>
      </c>
      <c r="J9" s="46">
        <v>8.1</v>
      </c>
      <c r="K9" s="46">
        <v>8.1</v>
      </c>
      <c r="L9" s="46">
        <v>5.9</v>
      </c>
      <c r="M9" s="46">
        <v>7.9</v>
      </c>
      <c r="N9" s="46">
        <v>8.6</v>
      </c>
      <c r="O9" s="46">
        <v>4.5999999999999996</v>
      </c>
      <c r="P9" s="46">
        <v>4.5</v>
      </c>
      <c r="Q9" s="46">
        <v>7</v>
      </c>
      <c r="R9" s="46">
        <v>4</v>
      </c>
      <c r="S9" s="46">
        <v>4.3</v>
      </c>
      <c r="T9" s="46">
        <v>6.7</v>
      </c>
      <c r="U9" s="46">
        <v>8</v>
      </c>
      <c r="V9" s="46">
        <v>5.5</v>
      </c>
      <c r="W9" s="46">
        <v>3.2</v>
      </c>
      <c r="X9" s="46">
        <v>8.5</v>
      </c>
      <c r="Y9" s="46">
        <v>7.4</v>
      </c>
      <c r="Z9" s="46">
        <v>5.2</v>
      </c>
      <c r="AA9" s="46">
        <v>5.8</v>
      </c>
      <c r="AB9" s="46">
        <v>5.3</v>
      </c>
      <c r="AC9" s="46">
        <v>9.3000000000000007</v>
      </c>
      <c r="AD9" s="46">
        <v>7.7</v>
      </c>
      <c r="AE9" s="46">
        <v>8.1</v>
      </c>
      <c r="AF9" s="46">
        <v>9.1</v>
      </c>
      <c r="AG9" s="46">
        <v>7.3</v>
      </c>
      <c r="AH9" s="46">
        <v>8.8000000000000007</v>
      </c>
      <c r="AI9" s="46">
        <v>8.5</v>
      </c>
      <c r="AJ9" s="46">
        <v>6.8058823529411763</v>
      </c>
    </row>
    <row r="10" spans="1:36" x14ac:dyDescent="0.3">
      <c r="A10" s="1">
        <v>45296</v>
      </c>
      <c r="B10" s="46">
        <v>7.1</v>
      </c>
      <c r="C10" s="46">
        <v>6.4</v>
      </c>
      <c r="D10" s="46">
        <v>7.2</v>
      </c>
      <c r="E10" s="46">
        <v>7</v>
      </c>
      <c r="F10" s="46">
        <v>6.1</v>
      </c>
      <c r="G10" s="46">
        <v>6.4</v>
      </c>
      <c r="H10" s="46">
        <v>3.1</v>
      </c>
      <c r="I10" s="46">
        <v>7.3</v>
      </c>
      <c r="J10" s="46">
        <v>7.3</v>
      </c>
      <c r="K10" s="46">
        <v>7.3</v>
      </c>
      <c r="L10" s="46">
        <v>6</v>
      </c>
      <c r="M10" s="46">
        <v>7.1</v>
      </c>
      <c r="N10" s="46">
        <v>8</v>
      </c>
      <c r="O10" s="46">
        <v>4.8</v>
      </c>
      <c r="P10" s="46">
        <v>3.9</v>
      </c>
      <c r="Q10" s="46">
        <v>6.6</v>
      </c>
      <c r="R10" s="46">
        <v>2.9</v>
      </c>
      <c r="S10" s="46">
        <v>3.6</v>
      </c>
      <c r="T10" s="46">
        <v>6.5</v>
      </c>
      <c r="U10" s="46">
        <v>6.9</v>
      </c>
      <c r="V10" s="46">
        <v>5.3</v>
      </c>
      <c r="W10" s="46">
        <v>2.5</v>
      </c>
      <c r="X10" s="46">
        <v>7.7</v>
      </c>
      <c r="Y10" s="46">
        <v>7</v>
      </c>
      <c r="Z10" s="46">
        <v>5.0999999999999996</v>
      </c>
      <c r="AA10" s="46">
        <v>6.3</v>
      </c>
      <c r="AB10" s="46">
        <v>4.8</v>
      </c>
      <c r="AC10" s="46">
        <v>8</v>
      </c>
      <c r="AD10" s="46">
        <v>7.1</v>
      </c>
      <c r="AE10" s="46">
        <v>7.4</v>
      </c>
      <c r="AF10" s="46">
        <v>7.6</v>
      </c>
      <c r="AG10" s="46">
        <v>6.9</v>
      </c>
      <c r="AH10" s="46">
        <v>7.8</v>
      </c>
      <c r="AI10" s="46">
        <v>7.5</v>
      </c>
      <c r="AJ10" s="46">
        <v>6.25</v>
      </c>
    </row>
    <row r="11" spans="1:36" x14ac:dyDescent="0.3">
      <c r="A11" s="1">
        <v>45297</v>
      </c>
      <c r="B11" s="46">
        <v>3.1</v>
      </c>
      <c r="C11" s="46">
        <v>3</v>
      </c>
      <c r="D11" s="46">
        <v>3.4</v>
      </c>
      <c r="E11" s="46">
        <v>3.2</v>
      </c>
      <c r="F11" s="46">
        <v>3.5</v>
      </c>
      <c r="G11" s="46">
        <v>1.8</v>
      </c>
      <c r="H11" s="46">
        <v>0.5</v>
      </c>
      <c r="I11" s="46">
        <v>3.6</v>
      </c>
      <c r="J11" s="46">
        <v>3.8</v>
      </c>
      <c r="K11" s="46">
        <v>3.7</v>
      </c>
      <c r="L11" s="46">
        <v>1.4</v>
      </c>
      <c r="M11" s="46">
        <v>3.4</v>
      </c>
      <c r="N11" s="46">
        <v>4.7</v>
      </c>
      <c r="O11" s="46">
        <v>0.6</v>
      </c>
      <c r="P11" s="46">
        <v>2.9</v>
      </c>
      <c r="Q11" s="46">
        <v>1.6</v>
      </c>
      <c r="R11" s="46">
        <v>2</v>
      </c>
      <c r="S11" s="46">
        <v>1.6</v>
      </c>
      <c r="T11" s="46">
        <v>2.2999999999999998</v>
      </c>
      <c r="U11" s="46">
        <v>3.4</v>
      </c>
      <c r="V11" s="46">
        <v>1.5</v>
      </c>
      <c r="W11" s="46">
        <v>0</v>
      </c>
      <c r="X11" s="46">
        <v>4</v>
      </c>
      <c r="Y11" s="46">
        <v>3.5</v>
      </c>
      <c r="Z11" s="46">
        <v>2</v>
      </c>
      <c r="AA11" s="46">
        <v>1.2</v>
      </c>
      <c r="AB11" s="46">
        <v>3.3</v>
      </c>
      <c r="AC11" s="46">
        <v>5.3</v>
      </c>
      <c r="AD11" s="46">
        <v>3.1</v>
      </c>
      <c r="AE11" s="46">
        <v>3.7</v>
      </c>
      <c r="AF11" s="46">
        <v>4.8</v>
      </c>
      <c r="AG11" s="46">
        <v>3.1</v>
      </c>
      <c r="AH11" s="46">
        <v>5.0999999999999996</v>
      </c>
      <c r="AI11" s="46">
        <v>3.9</v>
      </c>
      <c r="AJ11" s="46">
        <v>2.8823529411764701</v>
      </c>
    </row>
    <row r="12" spans="1:36" x14ac:dyDescent="0.3">
      <c r="A12" s="1">
        <v>45298</v>
      </c>
      <c r="B12" s="46">
        <v>0</v>
      </c>
      <c r="C12" s="46">
        <v>0.1</v>
      </c>
      <c r="D12" s="46">
        <v>-0.2</v>
      </c>
      <c r="E12" s="46">
        <v>-0.2</v>
      </c>
      <c r="F12" s="46">
        <v>1.1000000000000001</v>
      </c>
      <c r="G12" s="46">
        <v>-1</v>
      </c>
      <c r="H12" s="46">
        <v>-0.7</v>
      </c>
      <c r="I12" s="46">
        <v>-0.2</v>
      </c>
      <c r="J12" s="46">
        <v>0.1</v>
      </c>
      <c r="K12" s="46">
        <v>-0.2</v>
      </c>
      <c r="L12" s="46">
        <v>-0.7</v>
      </c>
      <c r="M12" s="46">
        <v>-0.1</v>
      </c>
      <c r="N12" s="46">
        <v>0.4</v>
      </c>
      <c r="O12" s="46">
        <v>-0.9</v>
      </c>
      <c r="P12" s="46">
        <v>1.3</v>
      </c>
      <c r="Q12" s="46">
        <v>-1</v>
      </c>
      <c r="R12" s="46">
        <v>0.9</v>
      </c>
      <c r="S12" s="46">
        <v>-0.3</v>
      </c>
      <c r="T12" s="46">
        <v>-0.5</v>
      </c>
      <c r="U12" s="46">
        <v>-0.4</v>
      </c>
      <c r="V12" s="46">
        <v>-0.6</v>
      </c>
      <c r="W12" s="46">
        <v>-0.9</v>
      </c>
      <c r="X12" s="46">
        <v>0.2</v>
      </c>
      <c r="Y12" s="46">
        <v>0.5</v>
      </c>
      <c r="Z12" s="46">
        <v>-0.6</v>
      </c>
      <c r="AA12" s="46">
        <v>-1.1000000000000001</v>
      </c>
      <c r="AB12" s="46">
        <v>1.4</v>
      </c>
      <c r="AC12" s="46">
        <v>1.3</v>
      </c>
      <c r="AD12" s="46">
        <v>-0.2</v>
      </c>
      <c r="AE12" s="46">
        <v>0.4</v>
      </c>
      <c r="AF12" s="46">
        <v>0.8</v>
      </c>
      <c r="AG12" s="46">
        <v>-0.1</v>
      </c>
      <c r="AH12" s="46">
        <v>1</v>
      </c>
      <c r="AI12" s="46">
        <v>0.2</v>
      </c>
      <c r="AJ12" s="46">
        <v>-5.8823529411765E-3</v>
      </c>
    </row>
    <row r="13" spans="1:36" x14ac:dyDescent="0.3">
      <c r="A13" s="1">
        <v>45299</v>
      </c>
      <c r="B13" s="46">
        <v>-2.4</v>
      </c>
      <c r="C13" s="46">
        <v>-1.1000000000000001</v>
      </c>
      <c r="D13" s="46">
        <v>-1.7</v>
      </c>
      <c r="E13" s="46">
        <v>-1.8</v>
      </c>
      <c r="F13" s="46">
        <v>-0.1</v>
      </c>
      <c r="G13" s="46">
        <v>-2.5</v>
      </c>
      <c r="H13" s="46">
        <v>-1.6</v>
      </c>
      <c r="I13" s="46">
        <v>-2.1</v>
      </c>
      <c r="J13" s="46">
        <v>-2.5</v>
      </c>
      <c r="K13" s="46">
        <v>-2.1</v>
      </c>
      <c r="L13" s="46">
        <v>-1.9</v>
      </c>
      <c r="M13" s="46">
        <v>-1.8</v>
      </c>
      <c r="N13" s="46">
        <v>-1.3</v>
      </c>
      <c r="O13" s="46">
        <v>-1.8</v>
      </c>
      <c r="P13" s="46">
        <v>0.2</v>
      </c>
      <c r="Q13" s="46">
        <v>-2.5</v>
      </c>
      <c r="R13" s="46">
        <v>-0.2</v>
      </c>
      <c r="S13" s="46">
        <v>-1</v>
      </c>
      <c r="T13" s="46">
        <v>-1.7</v>
      </c>
      <c r="U13" s="46">
        <v>-3.2</v>
      </c>
      <c r="V13" s="46">
        <v>-1.6</v>
      </c>
      <c r="W13" s="46">
        <v>-1.5</v>
      </c>
      <c r="X13" s="46">
        <v>-1.6</v>
      </c>
      <c r="Y13" s="46">
        <v>-0.8</v>
      </c>
      <c r="Z13" s="46">
        <v>-1.2</v>
      </c>
      <c r="AA13" s="46">
        <v>-2.2999999999999998</v>
      </c>
      <c r="AB13" s="46">
        <v>0.2</v>
      </c>
      <c r="AC13" s="46">
        <v>-0.8</v>
      </c>
      <c r="AD13" s="46">
        <v>-2.2999999999999998</v>
      </c>
      <c r="AE13" s="46">
        <v>-1.1000000000000001</v>
      </c>
      <c r="AF13" s="46">
        <v>-1.7</v>
      </c>
      <c r="AG13" s="46">
        <v>-1.2</v>
      </c>
      <c r="AH13" s="46">
        <v>-1.2</v>
      </c>
      <c r="AI13" s="46">
        <v>-2.1</v>
      </c>
      <c r="AJ13" s="46">
        <v>-1.5382352941176471</v>
      </c>
    </row>
    <row r="14" spans="1:36" x14ac:dyDescent="0.3">
      <c r="A14" s="1">
        <v>45300</v>
      </c>
      <c r="B14" s="46">
        <v>-3.6</v>
      </c>
      <c r="C14" s="46">
        <v>-2.5</v>
      </c>
      <c r="D14" s="46">
        <v>-2.9</v>
      </c>
      <c r="E14" s="46">
        <v>-3.2</v>
      </c>
      <c r="F14" s="46">
        <v>-1.1000000000000001</v>
      </c>
      <c r="G14" s="46">
        <v>-4.0999999999999996</v>
      </c>
      <c r="H14" s="46">
        <v>-3.8</v>
      </c>
      <c r="I14" s="46">
        <v>-3.4</v>
      </c>
      <c r="J14" s="46">
        <v>-3.7</v>
      </c>
      <c r="K14" s="46">
        <v>-3.5</v>
      </c>
      <c r="L14" s="46">
        <v>-3.7</v>
      </c>
      <c r="M14" s="46">
        <v>-3.1</v>
      </c>
      <c r="N14" s="46">
        <v>-2.4</v>
      </c>
      <c r="O14" s="46">
        <v>-3.8</v>
      </c>
      <c r="P14" s="46">
        <v>-0.9</v>
      </c>
      <c r="Q14" s="46">
        <v>-4.4000000000000004</v>
      </c>
      <c r="R14" s="46">
        <v>-1.6</v>
      </c>
      <c r="S14" s="46">
        <v>-2.8</v>
      </c>
      <c r="T14" s="46">
        <v>-3.5</v>
      </c>
      <c r="U14" s="46">
        <v>-5</v>
      </c>
      <c r="V14" s="46">
        <v>-3.5</v>
      </c>
      <c r="W14" s="46">
        <v>-3.8</v>
      </c>
      <c r="X14" s="46">
        <v>-3</v>
      </c>
      <c r="Y14" s="46">
        <v>-2.2000000000000002</v>
      </c>
      <c r="Z14" s="46">
        <v>-2.8</v>
      </c>
      <c r="AA14" s="46">
        <v>-4.4000000000000004</v>
      </c>
      <c r="AB14" s="46">
        <v>-0.7</v>
      </c>
      <c r="AC14" s="46">
        <v>-1.9</v>
      </c>
      <c r="AD14" s="46">
        <v>-3.8</v>
      </c>
      <c r="AE14" s="46">
        <v>-2.2000000000000002</v>
      </c>
      <c r="AF14" s="46">
        <v>-2.8</v>
      </c>
      <c r="AG14" s="46">
        <v>-2.2000000000000002</v>
      </c>
      <c r="AH14" s="46">
        <v>-2.2000000000000002</v>
      </c>
      <c r="AI14" s="46">
        <v>-3.5</v>
      </c>
      <c r="AJ14" s="46">
        <v>-3.0000000000000004</v>
      </c>
    </row>
    <row r="15" spans="1:36" x14ac:dyDescent="0.3">
      <c r="A15" s="1">
        <v>45301</v>
      </c>
      <c r="B15" s="46">
        <v>-3.5</v>
      </c>
      <c r="C15" s="46">
        <v>-2.6</v>
      </c>
      <c r="D15" s="46">
        <v>-3.1</v>
      </c>
      <c r="E15" s="46">
        <v>-3.2</v>
      </c>
      <c r="F15" s="46">
        <v>-0.6</v>
      </c>
      <c r="G15" s="46">
        <v>-3.9</v>
      </c>
      <c r="H15" s="46">
        <v>-4.2</v>
      </c>
      <c r="I15" s="46">
        <v>-4.3</v>
      </c>
      <c r="J15" s="46">
        <v>-4.0999999999999996</v>
      </c>
      <c r="K15" s="46">
        <v>-4.4000000000000004</v>
      </c>
      <c r="L15" s="46">
        <v>-3.7</v>
      </c>
      <c r="M15" s="46">
        <v>-3.6</v>
      </c>
      <c r="N15" s="46">
        <v>-2.2999999999999998</v>
      </c>
      <c r="O15" s="46">
        <v>-4</v>
      </c>
      <c r="P15" s="46">
        <v>-0.7</v>
      </c>
      <c r="Q15" s="46">
        <v>-4.3</v>
      </c>
      <c r="R15" s="46">
        <v>-1.5</v>
      </c>
      <c r="S15" s="46">
        <v>-3</v>
      </c>
      <c r="T15" s="46">
        <v>-3.8</v>
      </c>
      <c r="U15" s="46">
        <v>-5.5</v>
      </c>
      <c r="V15" s="46">
        <v>-3.5</v>
      </c>
      <c r="W15" s="46">
        <v>-4.4000000000000004</v>
      </c>
      <c r="X15" s="46">
        <v>-3.4</v>
      </c>
      <c r="Y15" s="46">
        <v>-2</v>
      </c>
      <c r="Z15" s="46">
        <v>-3.1</v>
      </c>
      <c r="AA15" s="46">
        <v>-4.3</v>
      </c>
      <c r="AB15" s="46">
        <v>-0.1</v>
      </c>
      <c r="AC15" s="46">
        <v>-2</v>
      </c>
      <c r="AD15" s="46">
        <v>-3.8</v>
      </c>
      <c r="AE15" s="46">
        <v>-2</v>
      </c>
      <c r="AF15" s="46">
        <v>-3.6</v>
      </c>
      <c r="AG15" s="46">
        <v>-2.4</v>
      </c>
      <c r="AH15" s="46">
        <v>-2.1</v>
      </c>
      <c r="AI15" s="46">
        <v>-4.5999999999999996</v>
      </c>
      <c r="AJ15" s="46">
        <v>-3.1647058823529406</v>
      </c>
    </row>
    <row r="16" spans="1:36" x14ac:dyDescent="0.3">
      <c r="A16" s="1">
        <v>45302</v>
      </c>
      <c r="B16" s="46">
        <v>-3.2</v>
      </c>
      <c r="C16" s="46">
        <v>-0.3</v>
      </c>
      <c r="D16" s="46">
        <v>-1.6</v>
      </c>
      <c r="E16" s="46">
        <v>-1.9</v>
      </c>
      <c r="F16" s="46">
        <v>2.8</v>
      </c>
      <c r="G16" s="46">
        <v>-3.3</v>
      </c>
      <c r="H16" s="46">
        <v>-1.5</v>
      </c>
      <c r="I16" s="46">
        <v>-3</v>
      </c>
      <c r="J16" s="46">
        <v>-2.9</v>
      </c>
      <c r="K16" s="46">
        <v>-2.8</v>
      </c>
      <c r="L16" s="46">
        <v>-2.7</v>
      </c>
      <c r="M16" s="46">
        <v>-2.4</v>
      </c>
      <c r="N16" s="46">
        <v>0.9</v>
      </c>
      <c r="O16" s="46">
        <v>-2.1</v>
      </c>
      <c r="P16" s="46">
        <v>3.3</v>
      </c>
      <c r="Q16" s="46">
        <v>-3.6</v>
      </c>
      <c r="R16" s="46">
        <v>1.9</v>
      </c>
      <c r="S16" s="46">
        <v>0.3</v>
      </c>
      <c r="T16" s="46">
        <v>-1.4</v>
      </c>
      <c r="U16" s="46">
        <v>-3.6</v>
      </c>
      <c r="V16" s="46">
        <v>-1.4</v>
      </c>
      <c r="W16" s="46">
        <v>-1.6</v>
      </c>
      <c r="X16" s="46">
        <v>-0.7</v>
      </c>
      <c r="Y16" s="46">
        <v>0.5</v>
      </c>
      <c r="Z16" s="46">
        <v>-0.1</v>
      </c>
      <c r="AA16" s="46">
        <v>-3.5</v>
      </c>
      <c r="AB16" s="46">
        <v>3.5</v>
      </c>
      <c r="AC16" s="46">
        <v>0.5</v>
      </c>
      <c r="AD16" s="46">
        <v>-2.7</v>
      </c>
      <c r="AE16" s="46">
        <v>0.1</v>
      </c>
      <c r="AF16" s="46">
        <v>-1.7</v>
      </c>
      <c r="AG16" s="46">
        <v>1.5</v>
      </c>
      <c r="AH16" s="46">
        <v>-0.2</v>
      </c>
      <c r="AI16" s="46">
        <v>-2.6</v>
      </c>
      <c r="AJ16" s="46">
        <v>-1.044117647058824</v>
      </c>
    </row>
    <row r="17" spans="1:36" x14ac:dyDescent="0.3">
      <c r="A17" s="1">
        <v>45303</v>
      </c>
      <c r="B17" s="46">
        <v>0.9</v>
      </c>
      <c r="C17" s="46">
        <v>3</v>
      </c>
      <c r="D17" s="46">
        <v>2.9</v>
      </c>
      <c r="E17" s="46">
        <v>3.3</v>
      </c>
      <c r="F17" s="46">
        <v>5</v>
      </c>
      <c r="G17" s="46">
        <v>1.8</v>
      </c>
      <c r="H17" s="46">
        <v>2.8</v>
      </c>
      <c r="I17" s="46">
        <v>1.6</v>
      </c>
      <c r="J17" s="46">
        <v>0.8</v>
      </c>
      <c r="K17" s="46">
        <v>2.7</v>
      </c>
      <c r="L17" s="46">
        <v>2.1</v>
      </c>
      <c r="M17" s="46">
        <v>2.6</v>
      </c>
      <c r="N17" s="46">
        <v>5.0999999999999996</v>
      </c>
      <c r="O17" s="46">
        <v>2.2999999999999998</v>
      </c>
      <c r="P17" s="46">
        <v>5.2</v>
      </c>
      <c r="Q17" s="46">
        <v>1.4</v>
      </c>
      <c r="R17" s="46">
        <v>4</v>
      </c>
      <c r="S17" s="46">
        <v>3.4</v>
      </c>
      <c r="T17" s="46">
        <v>2.8</v>
      </c>
      <c r="U17" s="46">
        <v>-0.1</v>
      </c>
      <c r="V17" s="46">
        <v>2.4</v>
      </c>
      <c r="W17" s="46">
        <v>2</v>
      </c>
      <c r="X17" s="46">
        <v>3.5</v>
      </c>
      <c r="Y17" s="46">
        <v>4</v>
      </c>
      <c r="Z17" s="46">
        <v>3.2</v>
      </c>
      <c r="AA17" s="46">
        <v>1.6</v>
      </c>
      <c r="AB17" s="46">
        <v>5.6</v>
      </c>
      <c r="AC17" s="46">
        <v>4.5</v>
      </c>
      <c r="AD17" s="46">
        <v>1.6</v>
      </c>
      <c r="AE17" s="46">
        <v>3.8</v>
      </c>
      <c r="AF17" s="46">
        <v>2.2000000000000002</v>
      </c>
      <c r="AG17" s="46">
        <v>4.8</v>
      </c>
      <c r="AH17" s="46">
        <v>3</v>
      </c>
      <c r="AI17" s="46">
        <v>2.6</v>
      </c>
      <c r="AJ17" s="46">
        <v>2.894117647058823</v>
      </c>
    </row>
    <row r="18" spans="1:36" x14ac:dyDescent="0.3">
      <c r="A18" s="1">
        <v>45304</v>
      </c>
      <c r="B18" s="46">
        <v>2.2000000000000002</v>
      </c>
      <c r="C18" s="46">
        <v>4</v>
      </c>
      <c r="D18" s="46">
        <v>2.9</v>
      </c>
      <c r="E18" s="46">
        <v>3.5</v>
      </c>
      <c r="F18" s="46">
        <v>5.5</v>
      </c>
      <c r="G18" s="46">
        <v>2.8</v>
      </c>
      <c r="H18" s="46">
        <v>3.8</v>
      </c>
      <c r="I18" s="46">
        <v>2.4</v>
      </c>
      <c r="J18" s="46">
        <v>1.9</v>
      </c>
      <c r="K18" s="46">
        <v>2.8</v>
      </c>
      <c r="L18" s="46">
        <v>3.4</v>
      </c>
      <c r="M18" s="46">
        <v>2.8</v>
      </c>
      <c r="N18" s="46">
        <v>5</v>
      </c>
      <c r="O18" s="46">
        <v>3.4</v>
      </c>
      <c r="P18" s="46">
        <v>5.7</v>
      </c>
      <c r="Q18" s="46">
        <v>2.6</v>
      </c>
      <c r="R18" s="46">
        <v>4.5999999999999996</v>
      </c>
      <c r="S18" s="46">
        <v>4.5</v>
      </c>
      <c r="T18" s="46">
        <v>3.7</v>
      </c>
      <c r="U18" s="46">
        <v>0.9</v>
      </c>
      <c r="V18" s="46">
        <v>2.9</v>
      </c>
      <c r="W18" s="46">
        <v>3.6</v>
      </c>
      <c r="X18" s="46">
        <v>4.0999999999999996</v>
      </c>
      <c r="Y18" s="46">
        <v>4.8</v>
      </c>
      <c r="Z18" s="46">
        <v>3.9</v>
      </c>
      <c r="AA18" s="46">
        <v>3</v>
      </c>
      <c r="AB18" s="46">
        <v>6</v>
      </c>
      <c r="AC18" s="46">
        <v>3.8</v>
      </c>
      <c r="AD18" s="46">
        <v>2.6</v>
      </c>
      <c r="AE18" s="46">
        <v>4.9000000000000004</v>
      </c>
      <c r="AF18" s="46">
        <v>2.2000000000000002</v>
      </c>
      <c r="AG18" s="46">
        <v>5.4</v>
      </c>
      <c r="AH18" s="46">
        <v>3</v>
      </c>
      <c r="AI18" s="46">
        <v>2.8</v>
      </c>
      <c r="AJ18" s="46">
        <v>3.5705882352941178</v>
      </c>
    </row>
    <row r="19" spans="1:36" x14ac:dyDescent="0.3">
      <c r="A19" s="1">
        <v>45305</v>
      </c>
      <c r="B19" s="46">
        <v>1</v>
      </c>
      <c r="C19" s="46">
        <v>3.4</v>
      </c>
      <c r="D19" s="46">
        <v>2.2999999999999998</v>
      </c>
      <c r="E19" s="46">
        <v>2.8</v>
      </c>
      <c r="F19" s="46">
        <v>4.9000000000000004</v>
      </c>
      <c r="G19" s="46">
        <v>2</v>
      </c>
      <c r="H19" s="46">
        <v>2.9</v>
      </c>
      <c r="I19" s="46">
        <v>0.8</v>
      </c>
      <c r="J19" s="46">
        <v>0.5</v>
      </c>
      <c r="K19" s="46">
        <v>1.4</v>
      </c>
      <c r="L19" s="46">
        <v>2.7</v>
      </c>
      <c r="M19" s="46">
        <v>2</v>
      </c>
      <c r="N19" s="46">
        <v>5.2</v>
      </c>
      <c r="O19" s="46">
        <v>2.8</v>
      </c>
      <c r="P19" s="46">
        <v>4.7</v>
      </c>
      <c r="Q19" s="46">
        <v>1.9</v>
      </c>
      <c r="R19" s="46">
        <v>4.5</v>
      </c>
      <c r="S19" s="46">
        <v>3.8</v>
      </c>
      <c r="T19" s="46">
        <v>3</v>
      </c>
      <c r="U19" s="46">
        <v>-0.3</v>
      </c>
      <c r="V19" s="46">
        <v>2.8</v>
      </c>
      <c r="W19" s="46">
        <v>2.8</v>
      </c>
      <c r="X19" s="46">
        <v>3.5</v>
      </c>
      <c r="Y19" s="46">
        <v>4.2</v>
      </c>
      <c r="Z19" s="46">
        <v>3.5</v>
      </c>
      <c r="AA19" s="46">
        <v>2.2999999999999998</v>
      </c>
      <c r="AB19" s="46">
        <v>5.2</v>
      </c>
      <c r="AC19" s="46">
        <v>3.3</v>
      </c>
      <c r="AD19" s="46">
        <v>1.2</v>
      </c>
      <c r="AE19" s="46">
        <v>4.8</v>
      </c>
      <c r="AF19" s="46">
        <v>1.3</v>
      </c>
      <c r="AG19" s="46">
        <v>5</v>
      </c>
      <c r="AH19" s="46">
        <v>2.6</v>
      </c>
      <c r="AI19" s="46">
        <v>1.7</v>
      </c>
      <c r="AJ19" s="46">
        <v>2.8382352941176467</v>
      </c>
    </row>
    <row r="20" spans="1:36" x14ac:dyDescent="0.3">
      <c r="A20" s="1">
        <v>45306</v>
      </c>
      <c r="B20" s="46">
        <v>0.9</v>
      </c>
      <c r="C20" s="46">
        <v>2</v>
      </c>
      <c r="D20" s="46">
        <v>1.1000000000000001</v>
      </c>
      <c r="E20" s="46">
        <v>1.6</v>
      </c>
      <c r="F20" s="46">
        <v>3.2</v>
      </c>
      <c r="G20" s="46">
        <v>0.3</v>
      </c>
      <c r="H20" s="46">
        <v>1.2</v>
      </c>
      <c r="I20" s="46">
        <v>0.7</v>
      </c>
      <c r="J20" s="46">
        <v>0.7</v>
      </c>
      <c r="K20" s="46">
        <v>0.8</v>
      </c>
      <c r="L20" s="46">
        <v>1.1000000000000001</v>
      </c>
      <c r="M20" s="46">
        <v>0.8</v>
      </c>
      <c r="N20" s="46">
        <v>3.3</v>
      </c>
      <c r="O20" s="46">
        <v>0.9</v>
      </c>
      <c r="P20" s="46">
        <v>3.1</v>
      </c>
      <c r="Q20" s="46">
        <v>0.7</v>
      </c>
      <c r="R20" s="46">
        <v>3.3</v>
      </c>
      <c r="S20" s="46">
        <v>2.2000000000000002</v>
      </c>
      <c r="T20" s="46">
        <v>1.6</v>
      </c>
      <c r="U20" s="46">
        <v>0.3</v>
      </c>
      <c r="V20" s="46">
        <v>1.7</v>
      </c>
      <c r="W20" s="46">
        <v>1.2</v>
      </c>
      <c r="X20" s="46">
        <v>1.7</v>
      </c>
      <c r="Y20" s="46">
        <v>2.2999999999999998</v>
      </c>
      <c r="Z20" s="46">
        <v>2.2999999999999998</v>
      </c>
      <c r="AA20" s="46">
        <v>0.7</v>
      </c>
      <c r="AB20" s="46">
        <v>3.4</v>
      </c>
      <c r="AC20" s="46">
        <v>3.5</v>
      </c>
      <c r="AD20" s="46">
        <v>0.5</v>
      </c>
      <c r="AE20" s="46">
        <v>2.6</v>
      </c>
      <c r="AF20" s="46">
        <v>2.1</v>
      </c>
      <c r="AG20" s="46">
        <v>3.4</v>
      </c>
      <c r="AH20" s="46">
        <v>2.2999999999999998</v>
      </c>
      <c r="AI20" s="46">
        <v>1.3</v>
      </c>
      <c r="AJ20" s="46">
        <v>1.7294117647058822</v>
      </c>
    </row>
    <row r="21" spans="1:36" x14ac:dyDescent="0.3">
      <c r="A21" s="1">
        <v>45307</v>
      </c>
      <c r="B21" s="46">
        <v>-0.3</v>
      </c>
      <c r="C21" s="46">
        <v>0.6</v>
      </c>
      <c r="D21" s="46">
        <v>0.1</v>
      </c>
      <c r="E21" s="46">
        <v>0.8</v>
      </c>
      <c r="F21" s="46">
        <v>3</v>
      </c>
      <c r="G21" s="46">
        <v>-0.4</v>
      </c>
      <c r="H21" s="46">
        <v>-0.2</v>
      </c>
      <c r="I21" s="46">
        <v>-0.9</v>
      </c>
      <c r="J21" s="46">
        <v>-1.7</v>
      </c>
      <c r="K21" s="46">
        <v>-0.9</v>
      </c>
      <c r="L21" s="46">
        <v>0.1</v>
      </c>
      <c r="M21" s="46">
        <v>-0.1</v>
      </c>
      <c r="N21" s="46">
        <v>2.6</v>
      </c>
      <c r="O21" s="46">
        <v>-0.1</v>
      </c>
      <c r="P21" s="46">
        <v>2.2999999999999998</v>
      </c>
      <c r="Q21" s="46">
        <v>-0.4</v>
      </c>
      <c r="R21" s="46">
        <v>1.4</v>
      </c>
      <c r="S21" s="46">
        <v>1.1000000000000001</v>
      </c>
      <c r="T21" s="46">
        <v>0.5</v>
      </c>
      <c r="U21" s="46">
        <v>-1.4</v>
      </c>
      <c r="V21" s="46">
        <v>0.4</v>
      </c>
      <c r="W21" s="46">
        <v>-0.1</v>
      </c>
      <c r="X21" s="46">
        <v>1.3</v>
      </c>
      <c r="Y21" s="46">
        <v>1</v>
      </c>
      <c r="Z21" s="46">
        <v>1.3</v>
      </c>
      <c r="AA21" s="46">
        <v>-0.6</v>
      </c>
      <c r="AB21" s="46">
        <v>3.5</v>
      </c>
      <c r="AC21" s="46">
        <v>1.8</v>
      </c>
      <c r="AD21" s="46">
        <v>-0.6</v>
      </c>
      <c r="AE21" s="46">
        <v>1.8</v>
      </c>
      <c r="AF21" s="46">
        <v>0.5</v>
      </c>
      <c r="AG21" s="46">
        <v>2.7</v>
      </c>
      <c r="AH21" s="46">
        <v>1</v>
      </c>
      <c r="AI21" s="46">
        <v>0.7</v>
      </c>
      <c r="AJ21" s="46">
        <v>0.61176470588235299</v>
      </c>
    </row>
    <row r="22" spans="1:36" x14ac:dyDescent="0.3">
      <c r="A22" s="1">
        <v>45308</v>
      </c>
      <c r="B22" s="46">
        <v>-1.8</v>
      </c>
      <c r="C22" s="46">
        <v>-0.9</v>
      </c>
      <c r="D22" s="46">
        <v>-1.8</v>
      </c>
      <c r="E22" s="46">
        <v>-1.5</v>
      </c>
      <c r="F22" s="46">
        <v>2.1</v>
      </c>
      <c r="G22" s="46">
        <v>-2.4</v>
      </c>
      <c r="H22" s="46">
        <v>-1.7</v>
      </c>
      <c r="I22" s="46">
        <v>-2.2000000000000002</v>
      </c>
      <c r="J22" s="46">
        <v>-3.1</v>
      </c>
      <c r="K22" s="46">
        <v>-2.2999999999999998</v>
      </c>
      <c r="L22" s="46">
        <v>-1.6</v>
      </c>
      <c r="M22" s="46">
        <v>-2.2000000000000002</v>
      </c>
      <c r="N22" s="46">
        <v>0.8</v>
      </c>
      <c r="O22" s="46">
        <v>-1.9</v>
      </c>
      <c r="P22" s="46">
        <v>2.2999999999999998</v>
      </c>
      <c r="Q22" s="46">
        <v>-2.2000000000000002</v>
      </c>
      <c r="R22" s="46">
        <v>0.3</v>
      </c>
      <c r="S22" s="46">
        <v>-0.2</v>
      </c>
      <c r="T22" s="46">
        <v>-1.1000000000000001</v>
      </c>
      <c r="U22" s="46">
        <v>-3</v>
      </c>
      <c r="V22" s="46">
        <v>-0.9</v>
      </c>
      <c r="W22" s="46">
        <v>-1.3</v>
      </c>
      <c r="X22" s="46">
        <v>-0.7</v>
      </c>
      <c r="Y22" s="46">
        <v>-0.8</v>
      </c>
      <c r="Z22" s="46">
        <v>0.2</v>
      </c>
      <c r="AA22" s="46">
        <v>-2.2999999999999998</v>
      </c>
      <c r="AB22" s="46">
        <v>3.5</v>
      </c>
      <c r="AC22" s="46">
        <v>0.6</v>
      </c>
      <c r="AD22" s="46">
        <v>-2.1</v>
      </c>
      <c r="AE22" s="46">
        <v>-0.2</v>
      </c>
      <c r="AF22" s="46">
        <v>-1.1000000000000001</v>
      </c>
      <c r="AG22" s="46">
        <v>0.7</v>
      </c>
      <c r="AH22" s="46">
        <v>-0.1</v>
      </c>
      <c r="AI22" s="46">
        <v>-1.8</v>
      </c>
      <c r="AJ22" s="46">
        <v>-0.90294117647058825</v>
      </c>
    </row>
    <row r="23" spans="1:36" x14ac:dyDescent="0.3">
      <c r="A23" s="1">
        <v>45309</v>
      </c>
      <c r="B23" s="46">
        <v>-1.2</v>
      </c>
      <c r="C23" s="46">
        <v>-0.8</v>
      </c>
      <c r="D23" s="46">
        <v>-1.3</v>
      </c>
      <c r="E23" s="46">
        <v>-1.7</v>
      </c>
      <c r="F23" s="46">
        <v>2.4</v>
      </c>
      <c r="G23" s="46">
        <v>-3.4</v>
      </c>
      <c r="H23" s="46">
        <v>-1.5</v>
      </c>
      <c r="I23" s="46">
        <v>-2</v>
      </c>
      <c r="J23" s="46">
        <v>-2.7</v>
      </c>
      <c r="K23" s="46">
        <v>-2.1</v>
      </c>
      <c r="L23" s="46">
        <v>-1.5</v>
      </c>
      <c r="M23" s="46">
        <v>-2.9</v>
      </c>
      <c r="N23" s="46">
        <v>2.9</v>
      </c>
      <c r="O23" s="46">
        <v>-1.4</v>
      </c>
      <c r="P23" s="46">
        <v>2.9</v>
      </c>
      <c r="Q23" s="46">
        <v>-1.8</v>
      </c>
      <c r="R23" s="46">
        <v>2.2000000000000002</v>
      </c>
      <c r="S23" s="46">
        <v>0.4</v>
      </c>
      <c r="T23" s="46">
        <v>-1.6</v>
      </c>
      <c r="U23" s="46">
        <v>-2.9</v>
      </c>
      <c r="V23" s="46">
        <v>-0.7</v>
      </c>
      <c r="W23" s="46">
        <v>-1.5</v>
      </c>
      <c r="X23" s="46">
        <v>-0.7</v>
      </c>
      <c r="Y23" s="46">
        <v>-0.3</v>
      </c>
      <c r="Z23" s="46">
        <v>0.4</v>
      </c>
      <c r="AA23" s="46">
        <v>-2.6</v>
      </c>
      <c r="AB23" s="46">
        <v>3.7</v>
      </c>
      <c r="AC23" s="46">
        <v>1.9</v>
      </c>
      <c r="AD23" s="46">
        <v>-1.1000000000000001</v>
      </c>
      <c r="AE23" s="46">
        <v>-0.5</v>
      </c>
      <c r="AF23" s="46">
        <v>0.1</v>
      </c>
      <c r="AG23" s="46">
        <v>2.5</v>
      </c>
      <c r="AH23" s="46">
        <v>0.4</v>
      </c>
      <c r="AI23" s="46">
        <v>-1.7</v>
      </c>
      <c r="AJ23" s="46">
        <v>-0.53235294117647058</v>
      </c>
    </row>
    <row r="24" spans="1:36" x14ac:dyDescent="0.3">
      <c r="A24" s="1">
        <v>45310</v>
      </c>
      <c r="B24" s="46">
        <v>-1</v>
      </c>
      <c r="C24" s="46">
        <v>1.8</v>
      </c>
      <c r="D24" s="46">
        <v>0.1</v>
      </c>
      <c r="E24" s="46">
        <v>1.5</v>
      </c>
      <c r="F24" s="46">
        <v>4.3</v>
      </c>
      <c r="G24" s="46">
        <v>-0.3</v>
      </c>
      <c r="H24" s="46">
        <v>0.6</v>
      </c>
      <c r="I24" s="46">
        <v>-1.3</v>
      </c>
      <c r="J24" s="46">
        <v>-1.8</v>
      </c>
      <c r="K24" s="46">
        <v>-0.3</v>
      </c>
      <c r="L24" s="46">
        <v>0.7</v>
      </c>
      <c r="M24" s="46">
        <v>-0.1</v>
      </c>
      <c r="N24" s="46">
        <v>4</v>
      </c>
      <c r="O24" s="46">
        <v>0.8</v>
      </c>
      <c r="P24" s="46">
        <v>4</v>
      </c>
      <c r="Q24" s="46">
        <v>-0.1</v>
      </c>
      <c r="R24" s="46">
        <v>2.5</v>
      </c>
      <c r="S24" s="46">
        <v>2.2000000000000002</v>
      </c>
      <c r="T24" s="46">
        <v>0.5</v>
      </c>
      <c r="U24" s="46">
        <v>-1.9</v>
      </c>
      <c r="V24" s="46">
        <v>0.4</v>
      </c>
      <c r="W24" s="46">
        <v>0.8</v>
      </c>
      <c r="X24" s="46">
        <v>1.9</v>
      </c>
      <c r="Y24" s="46">
        <v>1.7</v>
      </c>
      <c r="Z24" s="46">
        <v>1.9</v>
      </c>
      <c r="AA24" s="46">
        <v>0.2</v>
      </c>
      <c r="AB24" s="46">
        <v>4.7</v>
      </c>
      <c r="AC24" s="46">
        <v>2.8</v>
      </c>
      <c r="AD24" s="46">
        <v>-1.4</v>
      </c>
      <c r="AE24" s="46">
        <v>2.8</v>
      </c>
      <c r="AF24" s="46">
        <v>0.2</v>
      </c>
      <c r="AG24" s="46">
        <v>4.5</v>
      </c>
      <c r="AH24" s="46">
        <v>1</v>
      </c>
      <c r="AI24" s="46">
        <v>0.1</v>
      </c>
      <c r="AJ24" s="46">
        <v>1.111764705882353</v>
      </c>
    </row>
    <row r="25" spans="1:36" x14ac:dyDescent="0.3">
      <c r="A25" s="1">
        <v>45311</v>
      </c>
      <c r="B25" s="46">
        <v>-0.8</v>
      </c>
      <c r="C25" s="46">
        <v>1.4</v>
      </c>
      <c r="D25" s="46">
        <v>-0.7</v>
      </c>
      <c r="E25" s="46">
        <v>-0.4</v>
      </c>
      <c r="F25" s="46">
        <v>3.7</v>
      </c>
      <c r="G25" s="46">
        <v>-0.8</v>
      </c>
      <c r="H25" s="46">
        <v>0.4</v>
      </c>
      <c r="I25" s="46">
        <v>-1</v>
      </c>
      <c r="J25" s="46">
        <v>-2.1</v>
      </c>
      <c r="K25" s="46">
        <v>-1.2</v>
      </c>
      <c r="L25" s="46">
        <v>-0.1</v>
      </c>
      <c r="M25" s="46">
        <v>-1</v>
      </c>
      <c r="N25" s="46">
        <v>0.9</v>
      </c>
      <c r="O25" s="46">
        <v>-0.1</v>
      </c>
      <c r="P25" s="46">
        <v>3.6</v>
      </c>
      <c r="Q25" s="46">
        <v>-0.8</v>
      </c>
      <c r="R25" s="46">
        <v>1.3</v>
      </c>
      <c r="S25" s="46">
        <v>1.2</v>
      </c>
      <c r="T25" s="46">
        <v>0.1</v>
      </c>
      <c r="U25" s="46">
        <v>-2.1</v>
      </c>
      <c r="V25" s="46">
        <v>0.2</v>
      </c>
      <c r="W25" s="46">
        <v>0.2</v>
      </c>
      <c r="X25" s="46">
        <v>0.1</v>
      </c>
      <c r="Y25" s="46">
        <v>0.4</v>
      </c>
      <c r="Z25" s="46">
        <v>1.2</v>
      </c>
      <c r="AA25" s="46">
        <v>-0.4</v>
      </c>
      <c r="AB25" s="46">
        <v>4.3</v>
      </c>
      <c r="AC25" s="46">
        <v>-0.3</v>
      </c>
      <c r="AD25" s="46">
        <v>-0.9</v>
      </c>
      <c r="AE25" s="46">
        <v>0.5</v>
      </c>
      <c r="AF25" s="46">
        <v>-1.1000000000000001</v>
      </c>
      <c r="AG25" s="46">
        <v>3</v>
      </c>
      <c r="AH25" s="46">
        <v>-0.7</v>
      </c>
      <c r="AI25" s="46">
        <v>-0.6</v>
      </c>
      <c r="AJ25" s="46">
        <v>0.21764705882352939</v>
      </c>
    </row>
    <row r="26" spans="1:36" x14ac:dyDescent="0.3">
      <c r="A26" s="1">
        <v>45312</v>
      </c>
      <c r="B26" s="46">
        <v>3.6</v>
      </c>
      <c r="C26" s="46">
        <v>3.8</v>
      </c>
      <c r="D26" s="46">
        <v>3.7</v>
      </c>
      <c r="E26" s="46">
        <v>3.7</v>
      </c>
      <c r="F26" s="46">
        <v>5</v>
      </c>
      <c r="G26" s="46">
        <v>3.2</v>
      </c>
      <c r="H26" s="46">
        <v>3.3</v>
      </c>
      <c r="I26" s="46">
        <v>3.6</v>
      </c>
      <c r="J26" s="46">
        <v>3</v>
      </c>
      <c r="K26" s="46">
        <v>3.6</v>
      </c>
      <c r="L26" s="46">
        <v>3.5</v>
      </c>
      <c r="M26" s="46">
        <v>3.6</v>
      </c>
      <c r="N26" s="46">
        <v>4.5999999999999996</v>
      </c>
      <c r="O26" s="46">
        <v>3.4</v>
      </c>
      <c r="P26" s="46">
        <v>3.3</v>
      </c>
      <c r="Q26" s="46">
        <v>3.4</v>
      </c>
      <c r="R26" s="46">
        <v>3.3</v>
      </c>
      <c r="S26" s="46">
        <v>3.3</v>
      </c>
      <c r="T26" s="46">
        <v>3.7</v>
      </c>
      <c r="U26" s="46">
        <v>3.4</v>
      </c>
      <c r="V26" s="46">
        <v>3.3</v>
      </c>
      <c r="W26" s="46">
        <v>2.8</v>
      </c>
      <c r="X26" s="46">
        <v>4.0999999999999996</v>
      </c>
      <c r="Y26" s="46">
        <v>4</v>
      </c>
      <c r="Z26" s="46">
        <v>2.9</v>
      </c>
      <c r="AA26" s="46">
        <v>3.8</v>
      </c>
      <c r="AB26" s="46">
        <v>5.2</v>
      </c>
      <c r="AC26" s="46">
        <v>4.5999999999999996</v>
      </c>
      <c r="AD26" s="46">
        <v>3.5</v>
      </c>
      <c r="AE26" s="46">
        <v>4.3</v>
      </c>
      <c r="AF26" s="46">
        <v>4.3</v>
      </c>
      <c r="AG26" s="46">
        <v>5.0999999999999996</v>
      </c>
      <c r="AH26" s="46">
        <v>4.3</v>
      </c>
      <c r="AI26" s="46">
        <v>4.5999999999999996</v>
      </c>
      <c r="AJ26" s="46">
        <v>3.7882352941176465</v>
      </c>
    </row>
    <row r="27" spans="1:36" x14ac:dyDescent="0.3">
      <c r="A27" s="1">
        <v>45313</v>
      </c>
      <c r="B27" s="46">
        <v>9.8000000000000007</v>
      </c>
      <c r="C27" s="46">
        <v>9.1999999999999993</v>
      </c>
      <c r="D27" s="46">
        <v>9.4</v>
      </c>
      <c r="E27" s="46">
        <v>9.6</v>
      </c>
      <c r="F27" s="46">
        <v>8.5</v>
      </c>
      <c r="G27" s="46">
        <v>9</v>
      </c>
      <c r="H27" s="46">
        <v>8.6</v>
      </c>
      <c r="I27" s="46">
        <v>9.8000000000000007</v>
      </c>
      <c r="J27" s="46">
        <v>10.1</v>
      </c>
      <c r="K27" s="46">
        <v>10</v>
      </c>
      <c r="L27" s="46">
        <v>9.4</v>
      </c>
      <c r="M27" s="46">
        <v>9.5</v>
      </c>
      <c r="N27" s="46">
        <v>9</v>
      </c>
      <c r="O27" s="46">
        <v>8.9</v>
      </c>
      <c r="P27" s="46">
        <v>7.7</v>
      </c>
      <c r="Q27" s="46">
        <v>9</v>
      </c>
      <c r="R27" s="46">
        <v>7.8</v>
      </c>
      <c r="S27" s="46">
        <v>8.3000000000000007</v>
      </c>
      <c r="T27" s="46">
        <v>9.4</v>
      </c>
      <c r="U27" s="46">
        <v>9.3000000000000007</v>
      </c>
      <c r="V27" s="46">
        <v>8.6999999999999993</v>
      </c>
      <c r="W27" s="46">
        <v>8.5</v>
      </c>
      <c r="X27" s="46">
        <v>9.6999999999999993</v>
      </c>
      <c r="Y27" s="46">
        <v>9.6</v>
      </c>
      <c r="Z27" s="46">
        <v>7.4</v>
      </c>
      <c r="AA27" s="46">
        <v>9.1</v>
      </c>
      <c r="AB27" s="46">
        <v>8.3000000000000007</v>
      </c>
      <c r="AC27" s="46">
        <v>8.8000000000000007</v>
      </c>
      <c r="AD27" s="46">
        <v>9.6999999999999993</v>
      </c>
      <c r="AE27" s="46">
        <v>9.5</v>
      </c>
      <c r="AF27" s="46">
        <v>10.1</v>
      </c>
      <c r="AG27" s="46">
        <v>8.6</v>
      </c>
      <c r="AH27" s="46">
        <v>9.6999999999999993</v>
      </c>
      <c r="AI27" s="46">
        <v>9.9</v>
      </c>
      <c r="AJ27" s="46">
        <v>9.1147058823529417</v>
      </c>
    </row>
    <row r="28" spans="1:36" x14ac:dyDescent="0.3">
      <c r="A28" s="1">
        <v>45314</v>
      </c>
      <c r="B28" s="46">
        <v>8.1999999999999993</v>
      </c>
      <c r="C28" s="46">
        <v>8.1</v>
      </c>
      <c r="D28" s="46">
        <v>8</v>
      </c>
      <c r="E28" s="46">
        <v>8.4</v>
      </c>
      <c r="F28" s="46">
        <v>7.8</v>
      </c>
      <c r="G28" s="46">
        <v>7.6</v>
      </c>
      <c r="H28" s="46">
        <v>7.6</v>
      </c>
      <c r="I28" s="46">
        <v>8.4</v>
      </c>
      <c r="J28" s="46">
        <v>8.1999999999999993</v>
      </c>
      <c r="K28" s="46">
        <v>8.4</v>
      </c>
      <c r="L28" s="46">
        <v>8.1</v>
      </c>
      <c r="M28" s="46">
        <v>8</v>
      </c>
      <c r="N28" s="46">
        <v>8.3000000000000007</v>
      </c>
      <c r="O28" s="46">
        <v>7.7</v>
      </c>
      <c r="P28" s="46">
        <v>6.9</v>
      </c>
      <c r="Q28" s="46">
        <v>7.5</v>
      </c>
      <c r="R28" s="46">
        <v>6.8</v>
      </c>
      <c r="S28" s="46">
        <v>7.4</v>
      </c>
      <c r="T28" s="46">
        <v>8.1</v>
      </c>
      <c r="U28" s="46">
        <v>7.7</v>
      </c>
      <c r="V28" s="46">
        <v>7.5</v>
      </c>
      <c r="W28" s="46">
        <v>7.4</v>
      </c>
      <c r="X28" s="46">
        <v>8.5</v>
      </c>
      <c r="Y28" s="46">
        <v>8.5</v>
      </c>
      <c r="Z28" s="46">
        <v>6.5</v>
      </c>
      <c r="AA28" s="46">
        <v>7.6</v>
      </c>
      <c r="AB28" s="46">
        <v>7.8</v>
      </c>
      <c r="AC28" s="46">
        <v>8</v>
      </c>
      <c r="AD28" s="46">
        <v>8.1</v>
      </c>
      <c r="AE28" s="46">
        <v>8.5</v>
      </c>
      <c r="AF28" s="46">
        <v>8.5</v>
      </c>
      <c r="AG28" s="46">
        <v>8</v>
      </c>
      <c r="AH28" s="46">
        <v>8.4</v>
      </c>
      <c r="AI28" s="46">
        <v>8.1999999999999993</v>
      </c>
      <c r="AJ28" s="46">
        <v>7.9029411764705877</v>
      </c>
    </row>
    <row r="29" spans="1:36" x14ac:dyDescent="0.3">
      <c r="A29" s="1">
        <v>45315</v>
      </c>
      <c r="B29" s="46">
        <v>11</v>
      </c>
      <c r="C29" s="46">
        <v>9.3000000000000007</v>
      </c>
      <c r="D29" s="46">
        <v>9.6999999999999993</v>
      </c>
      <c r="E29" s="46">
        <v>10.4</v>
      </c>
      <c r="F29" s="46">
        <v>8.8000000000000007</v>
      </c>
      <c r="G29" s="46">
        <v>9.6999999999999993</v>
      </c>
      <c r="H29" s="46">
        <v>9.5</v>
      </c>
      <c r="I29" s="46">
        <v>10.7</v>
      </c>
      <c r="J29" s="46">
        <v>10.9</v>
      </c>
      <c r="K29" s="46">
        <v>10.6</v>
      </c>
      <c r="L29" s="46">
        <v>10.3</v>
      </c>
      <c r="M29" s="46">
        <v>9.6999999999999993</v>
      </c>
      <c r="N29" s="46">
        <v>9.5</v>
      </c>
      <c r="O29" s="46">
        <v>9.9</v>
      </c>
      <c r="P29" s="46">
        <v>8.6999999999999993</v>
      </c>
      <c r="Q29" s="46">
        <v>10</v>
      </c>
      <c r="R29" s="46">
        <v>8.6</v>
      </c>
      <c r="S29" s="46">
        <v>9</v>
      </c>
      <c r="T29" s="46">
        <v>10</v>
      </c>
      <c r="U29" s="46">
        <v>10.4</v>
      </c>
      <c r="V29" s="46">
        <v>9.1</v>
      </c>
      <c r="W29" s="46">
        <v>9.6</v>
      </c>
      <c r="X29" s="46">
        <v>10</v>
      </c>
      <c r="Y29" s="46">
        <v>9.9</v>
      </c>
      <c r="Z29" s="46">
        <v>8.1</v>
      </c>
      <c r="AA29" s="46">
        <v>10.1</v>
      </c>
      <c r="AB29" s="46">
        <v>8.6</v>
      </c>
      <c r="AC29" s="46">
        <v>8.5</v>
      </c>
      <c r="AD29" s="46">
        <v>10.7</v>
      </c>
      <c r="AE29" s="46">
        <v>9.6999999999999993</v>
      </c>
      <c r="AF29" s="46">
        <v>10.6</v>
      </c>
      <c r="AG29" s="46">
        <v>8.9</v>
      </c>
      <c r="AH29" s="46">
        <v>9.6999999999999993</v>
      </c>
      <c r="AI29" s="46">
        <v>10</v>
      </c>
      <c r="AJ29" s="46">
        <v>9.7117647058823522</v>
      </c>
    </row>
    <row r="30" spans="1:36" x14ac:dyDescent="0.3">
      <c r="A30" s="1">
        <v>45316</v>
      </c>
      <c r="B30" s="46">
        <v>6.5</v>
      </c>
      <c r="C30" s="46">
        <v>6.9</v>
      </c>
      <c r="D30" s="46">
        <v>6.1</v>
      </c>
      <c r="E30" s="46">
        <v>7</v>
      </c>
      <c r="F30" s="46">
        <v>7.2</v>
      </c>
      <c r="G30" s="46">
        <v>5.6</v>
      </c>
      <c r="H30" s="46">
        <v>6.3</v>
      </c>
      <c r="I30" s="46">
        <v>6.9</v>
      </c>
      <c r="J30" s="46">
        <v>7.2</v>
      </c>
      <c r="K30" s="46">
        <v>7.2</v>
      </c>
      <c r="L30" s="46">
        <v>6.6</v>
      </c>
      <c r="M30" s="46">
        <v>6.3</v>
      </c>
      <c r="N30" s="46">
        <v>7.6</v>
      </c>
      <c r="O30" s="46">
        <v>6.4</v>
      </c>
      <c r="P30" s="46">
        <v>6.3</v>
      </c>
      <c r="Q30" s="46">
        <v>6.1</v>
      </c>
      <c r="R30" s="46">
        <v>6.3</v>
      </c>
      <c r="S30" s="46">
        <v>6.5</v>
      </c>
      <c r="T30" s="46">
        <v>6.6</v>
      </c>
      <c r="U30" s="46">
        <v>7.3</v>
      </c>
      <c r="V30" s="46">
        <v>6.5</v>
      </c>
      <c r="W30" s="46">
        <v>6.3</v>
      </c>
      <c r="X30" s="46">
        <v>6.9</v>
      </c>
      <c r="Y30" s="46">
        <v>7</v>
      </c>
      <c r="Z30" s="46">
        <v>5.7</v>
      </c>
      <c r="AA30" s="46">
        <v>6.4</v>
      </c>
      <c r="AB30" s="46">
        <v>7</v>
      </c>
      <c r="AC30" s="46">
        <v>7.1</v>
      </c>
      <c r="AD30" s="46">
        <v>6.5</v>
      </c>
      <c r="AE30" s="46">
        <v>7.2</v>
      </c>
      <c r="AF30" s="46">
        <v>8</v>
      </c>
      <c r="AG30" s="46">
        <v>7.6</v>
      </c>
      <c r="AH30" s="46">
        <v>7.5</v>
      </c>
      <c r="AI30" s="46">
        <v>7</v>
      </c>
      <c r="AJ30" s="46">
        <v>6.7529411764705873</v>
      </c>
    </row>
    <row r="31" spans="1:36" x14ac:dyDescent="0.3">
      <c r="A31" s="1">
        <v>45317</v>
      </c>
      <c r="B31" s="46">
        <v>7.7</v>
      </c>
      <c r="C31" s="46">
        <v>7.8</v>
      </c>
      <c r="D31" s="46">
        <v>7.4</v>
      </c>
      <c r="E31" s="46">
        <v>8.1</v>
      </c>
      <c r="F31" s="46">
        <v>7.8</v>
      </c>
      <c r="G31" s="46">
        <v>6.9</v>
      </c>
      <c r="H31" s="46">
        <v>7.6</v>
      </c>
      <c r="I31" s="46">
        <v>7.5</v>
      </c>
      <c r="J31" s="46">
        <v>7.7</v>
      </c>
      <c r="K31" s="46">
        <v>7.7</v>
      </c>
      <c r="L31" s="46">
        <v>7.7</v>
      </c>
      <c r="M31" s="46">
        <v>7.4</v>
      </c>
      <c r="N31" s="46">
        <v>8.1999999999999993</v>
      </c>
      <c r="O31" s="46">
        <v>7.5</v>
      </c>
      <c r="P31" s="46">
        <v>7.3</v>
      </c>
      <c r="Q31" s="46">
        <v>7.4</v>
      </c>
      <c r="R31" s="46">
        <v>7.7</v>
      </c>
      <c r="S31" s="46">
        <v>7.5</v>
      </c>
      <c r="T31" s="46">
        <v>7.7</v>
      </c>
      <c r="U31" s="46">
        <v>7.4</v>
      </c>
      <c r="V31" s="46">
        <v>7.7</v>
      </c>
      <c r="W31" s="46">
        <v>7.7</v>
      </c>
      <c r="X31" s="46">
        <v>7.8</v>
      </c>
      <c r="Y31" s="46">
        <v>7.9</v>
      </c>
      <c r="Z31" s="46">
        <v>6.7</v>
      </c>
      <c r="AA31" s="46">
        <v>7.5</v>
      </c>
      <c r="AB31" s="46">
        <v>7.6</v>
      </c>
      <c r="AC31" s="46">
        <v>7.8</v>
      </c>
      <c r="AD31" s="46">
        <v>7.2</v>
      </c>
      <c r="AE31" s="46">
        <v>8.3000000000000007</v>
      </c>
      <c r="AF31" s="46">
        <v>8.1</v>
      </c>
      <c r="AG31" s="46">
        <v>8.1</v>
      </c>
      <c r="AH31" s="46">
        <v>7.7</v>
      </c>
      <c r="AI31" s="46">
        <v>7.6</v>
      </c>
      <c r="AJ31" s="46">
        <v>7.6382352941176466</v>
      </c>
    </row>
    <row r="32" spans="1:36" x14ac:dyDescent="0.3">
      <c r="A32" s="1">
        <v>45318</v>
      </c>
      <c r="B32" s="46">
        <v>2.2000000000000002</v>
      </c>
      <c r="C32" s="46">
        <v>4.4000000000000004</v>
      </c>
      <c r="D32" s="46">
        <v>2.8</v>
      </c>
      <c r="E32" s="46">
        <v>3.8</v>
      </c>
      <c r="F32" s="46">
        <v>5.5</v>
      </c>
      <c r="G32" s="46">
        <v>2.2000000000000002</v>
      </c>
      <c r="H32" s="46">
        <v>3.4</v>
      </c>
      <c r="I32" s="46">
        <v>2.4</v>
      </c>
      <c r="J32" s="46">
        <v>1.8</v>
      </c>
      <c r="K32" s="46">
        <v>2.5</v>
      </c>
      <c r="L32" s="46">
        <v>3.4</v>
      </c>
      <c r="M32" s="46">
        <v>2.6</v>
      </c>
      <c r="N32" s="46">
        <v>5.0999999999999996</v>
      </c>
      <c r="O32" s="46">
        <v>3.1</v>
      </c>
      <c r="P32" s="46">
        <v>5.4</v>
      </c>
      <c r="Q32" s="46">
        <v>2.4</v>
      </c>
      <c r="R32" s="46">
        <v>4.8</v>
      </c>
      <c r="S32" s="46">
        <v>4</v>
      </c>
      <c r="T32" s="46">
        <v>3</v>
      </c>
      <c r="U32" s="46">
        <v>2.9</v>
      </c>
      <c r="V32" s="46">
        <v>4</v>
      </c>
      <c r="W32" s="46">
        <v>4.0999999999999996</v>
      </c>
      <c r="X32" s="46">
        <v>4</v>
      </c>
      <c r="Y32" s="46">
        <v>3.8</v>
      </c>
      <c r="Z32" s="46">
        <v>4.4000000000000004</v>
      </c>
      <c r="AA32" s="46">
        <v>3</v>
      </c>
      <c r="AB32" s="46">
        <v>5.8</v>
      </c>
      <c r="AC32" s="46">
        <v>4.5999999999999996</v>
      </c>
      <c r="AD32" s="46">
        <v>1.8</v>
      </c>
      <c r="AE32" s="46">
        <v>3.5</v>
      </c>
      <c r="AF32" s="46">
        <v>3.3</v>
      </c>
      <c r="AG32" s="46">
        <v>6</v>
      </c>
      <c r="AH32" s="46">
        <v>3.7</v>
      </c>
      <c r="AI32" s="46">
        <v>2.5</v>
      </c>
      <c r="AJ32" s="46">
        <v>3.5941176470588232</v>
      </c>
    </row>
    <row r="33" spans="1:36" x14ac:dyDescent="0.3">
      <c r="A33" s="1">
        <v>45319</v>
      </c>
      <c r="B33" s="46">
        <v>5.3</v>
      </c>
      <c r="C33" s="46">
        <v>3.9</v>
      </c>
      <c r="D33" s="46">
        <v>3.8</v>
      </c>
      <c r="E33" s="46">
        <v>3.9</v>
      </c>
      <c r="F33" s="46">
        <v>4.5999999999999996</v>
      </c>
      <c r="G33" s="46">
        <v>4.4000000000000004</v>
      </c>
      <c r="H33" s="46">
        <v>4.4000000000000004</v>
      </c>
      <c r="I33" s="46">
        <v>4.2</v>
      </c>
      <c r="J33" s="46">
        <v>2.7</v>
      </c>
      <c r="K33" s="46">
        <v>3.8</v>
      </c>
      <c r="L33" s="46">
        <v>4.4000000000000004</v>
      </c>
      <c r="M33" s="46">
        <v>3</v>
      </c>
      <c r="N33" s="46">
        <v>6.2</v>
      </c>
      <c r="O33" s="46">
        <v>3.6</v>
      </c>
      <c r="P33" s="46">
        <v>4.7</v>
      </c>
      <c r="Q33" s="46">
        <v>4.0999999999999996</v>
      </c>
      <c r="R33" s="46">
        <v>4.5</v>
      </c>
      <c r="S33" s="46">
        <v>4.4000000000000004</v>
      </c>
      <c r="T33" s="46">
        <v>4.4000000000000004</v>
      </c>
      <c r="U33" s="46">
        <v>5.3</v>
      </c>
      <c r="V33" s="46">
        <v>4.5</v>
      </c>
      <c r="W33" s="46">
        <v>3.5</v>
      </c>
      <c r="X33" s="46">
        <v>5.2</v>
      </c>
      <c r="Y33" s="46">
        <v>4.0999999999999996</v>
      </c>
      <c r="Z33" s="46">
        <v>3.8</v>
      </c>
      <c r="AA33" s="46">
        <v>4.7</v>
      </c>
      <c r="AB33" s="46">
        <v>5</v>
      </c>
      <c r="AC33" s="46">
        <v>5.5</v>
      </c>
      <c r="AD33" s="46">
        <v>3.5</v>
      </c>
      <c r="AE33" s="46">
        <v>3.8</v>
      </c>
      <c r="AF33" s="46">
        <v>4.5999999999999996</v>
      </c>
      <c r="AG33" s="46">
        <v>6</v>
      </c>
      <c r="AH33" s="46">
        <v>5.0999999999999996</v>
      </c>
      <c r="AI33" s="46">
        <v>5.0999999999999996</v>
      </c>
      <c r="AJ33" s="46">
        <v>4.4117647058823533</v>
      </c>
    </row>
    <row r="34" spans="1:36" x14ac:dyDescent="0.3">
      <c r="A34" s="1">
        <v>45320</v>
      </c>
      <c r="B34" s="46">
        <v>6.9</v>
      </c>
      <c r="C34" s="46">
        <v>6</v>
      </c>
      <c r="D34" s="46">
        <v>6.2</v>
      </c>
      <c r="E34" s="46">
        <v>6.5</v>
      </c>
      <c r="F34" s="46">
        <v>6.5</v>
      </c>
      <c r="G34" s="46">
        <v>6.9</v>
      </c>
      <c r="H34" s="46">
        <v>6</v>
      </c>
      <c r="I34" s="46">
        <v>7.3</v>
      </c>
      <c r="J34" s="46">
        <v>6.1</v>
      </c>
      <c r="K34" s="46">
        <v>7.1</v>
      </c>
      <c r="L34" s="46">
        <v>6.9</v>
      </c>
      <c r="M34" s="46">
        <v>6.1</v>
      </c>
      <c r="N34" s="46">
        <v>8.1999999999999993</v>
      </c>
      <c r="O34" s="46">
        <v>5.5</v>
      </c>
      <c r="P34" s="46">
        <v>5.7</v>
      </c>
      <c r="Q34" s="46">
        <v>7</v>
      </c>
      <c r="R34" s="46">
        <v>5.6</v>
      </c>
      <c r="S34" s="46">
        <v>5.6</v>
      </c>
      <c r="T34" s="46">
        <v>6.1</v>
      </c>
      <c r="U34" s="46">
        <v>8.6</v>
      </c>
      <c r="V34" s="46">
        <v>6.4</v>
      </c>
      <c r="W34" s="46">
        <v>5.9</v>
      </c>
      <c r="X34" s="46">
        <v>7.7</v>
      </c>
      <c r="Y34" s="46">
        <v>6.3</v>
      </c>
      <c r="Z34" s="46">
        <v>5.0999999999999996</v>
      </c>
      <c r="AA34" s="46">
        <v>7.5</v>
      </c>
      <c r="AB34" s="46">
        <v>6</v>
      </c>
      <c r="AC34" s="46">
        <v>7</v>
      </c>
      <c r="AD34" s="46">
        <v>7.2</v>
      </c>
      <c r="AE34" s="46">
        <v>7.1</v>
      </c>
      <c r="AF34" s="46">
        <v>8.5</v>
      </c>
      <c r="AG34" s="46">
        <v>8.6999999999999993</v>
      </c>
      <c r="AH34" s="46">
        <v>8</v>
      </c>
      <c r="AI34" s="46">
        <v>9.1</v>
      </c>
      <c r="AJ34" s="46">
        <v>6.8029411764705872</v>
      </c>
    </row>
    <row r="35" spans="1:36" x14ac:dyDescent="0.3">
      <c r="A35" s="1">
        <v>45321</v>
      </c>
      <c r="B35" s="46">
        <v>8.6</v>
      </c>
      <c r="C35" s="46">
        <v>7.3</v>
      </c>
      <c r="D35" s="46">
        <v>7.8</v>
      </c>
      <c r="E35" s="46">
        <v>7.9</v>
      </c>
      <c r="F35" s="46">
        <v>7.6</v>
      </c>
      <c r="G35" s="46">
        <v>7.8</v>
      </c>
      <c r="H35" s="46">
        <v>7.3</v>
      </c>
      <c r="I35" s="46">
        <v>8.9</v>
      </c>
      <c r="J35" s="46">
        <v>8.6</v>
      </c>
      <c r="K35" s="46">
        <v>8.4</v>
      </c>
      <c r="L35" s="46">
        <v>8</v>
      </c>
      <c r="M35" s="46">
        <v>7.8</v>
      </c>
      <c r="N35" s="46">
        <v>8.1999999999999993</v>
      </c>
      <c r="O35" s="46">
        <v>7.3</v>
      </c>
      <c r="P35" s="46">
        <v>6.5</v>
      </c>
      <c r="Q35" s="46">
        <v>8.4</v>
      </c>
      <c r="R35" s="46">
        <v>6.8</v>
      </c>
      <c r="S35" s="46">
        <v>7</v>
      </c>
      <c r="T35" s="46">
        <v>7.5</v>
      </c>
      <c r="U35" s="46">
        <v>9.1999999999999993</v>
      </c>
      <c r="V35" s="46">
        <v>7.4</v>
      </c>
      <c r="W35" s="46">
        <v>7.2</v>
      </c>
      <c r="X35" s="46">
        <v>8.3000000000000007</v>
      </c>
      <c r="Y35" s="46">
        <v>7.6</v>
      </c>
      <c r="Z35" s="46">
        <v>6.1</v>
      </c>
      <c r="AA35" s="46">
        <v>8.6999999999999993</v>
      </c>
      <c r="AB35" s="46">
        <v>6.9</v>
      </c>
      <c r="AC35" s="46">
        <v>7.4</v>
      </c>
      <c r="AD35" s="46">
        <v>8.6</v>
      </c>
      <c r="AE35" s="46">
        <v>8</v>
      </c>
      <c r="AF35" s="46">
        <v>9</v>
      </c>
      <c r="AG35" s="46">
        <v>7.9</v>
      </c>
      <c r="AH35" s="46">
        <v>8.4</v>
      </c>
      <c r="AI35" s="46">
        <v>9</v>
      </c>
      <c r="AJ35" s="46">
        <v>7.8647058823529408</v>
      </c>
    </row>
    <row r="36" spans="1:36" x14ac:dyDescent="0.3">
      <c r="A36" s="1">
        <v>45322</v>
      </c>
      <c r="B36" s="46">
        <v>6.5</v>
      </c>
      <c r="C36" s="46">
        <v>6.4</v>
      </c>
      <c r="D36" s="46">
        <v>6.5</v>
      </c>
      <c r="E36" s="46">
        <v>6.6</v>
      </c>
      <c r="F36" s="46">
        <v>6.6</v>
      </c>
      <c r="G36" s="46">
        <v>5.8</v>
      </c>
      <c r="H36" s="46">
        <v>5.3</v>
      </c>
      <c r="I36" s="46">
        <v>6.8</v>
      </c>
      <c r="J36" s="46">
        <v>6.6</v>
      </c>
      <c r="K36" s="46">
        <v>6.9</v>
      </c>
      <c r="L36" s="46">
        <v>6</v>
      </c>
      <c r="M36" s="46">
        <v>6.6</v>
      </c>
      <c r="N36" s="46">
        <v>7</v>
      </c>
      <c r="O36" s="46">
        <v>5.7</v>
      </c>
      <c r="P36" s="46">
        <v>5.6</v>
      </c>
      <c r="Q36" s="46">
        <v>5.9</v>
      </c>
      <c r="R36" s="46">
        <v>5.8</v>
      </c>
      <c r="S36" s="46">
        <v>5.6</v>
      </c>
      <c r="T36" s="46">
        <v>6</v>
      </c>
      <c r="U36" s="46">
        <v>6.3</v>
      </c>
      <c r="V36" s="46">
        <v>5.9</v>
      </c>
      <c r="W36" s="46">
        <v>5.5</v>
      </c>
      <c r="X36" s="46">
        <v>7</v>
      </c>
      <c r="Y36" s="46">
        <v>6.9</v>
      </c>
      <c r="Z36" s="46">
        <v>5.6</v>
      </c>
      <c r="AA36" s="46">
        <v>5.6</v>
      </c>
      <c r="AB36" s="46">
        <v>6.5</v>
      </c>
      <c r="AC36" s="46">
        <v>6.9</v>
      </c>
      <c r="AD36" s="46">
        <v>6.5</v>
      </c>
      <c r="AE36" s="46">
        <v>7</v>
      </c>
      <c r="AF36" s="46">
        <v>7.2</v>
      </c>
      <c r="AG36" s="46">
        <v>6.8</v>
      </c>
      <c r="AH36" s="46">
        <v>7.1</v>
      </c>
      <c r="AI36" s="46">
        <v>6.9</v>
      </c>
      <c r="AJ36" s="46">
        <v>6.35</v>
      </c>
    </row>
    <row r="37" spans="1:36" x14ac:dyDescent="0.3">
      <c r="A37" s="1">
        <v>45323</v>
      </c>
      <c r="B37" s="46">
        <v>5.8</v>
      </c>
      <c r="C37" s="46">
        <v>5.9</v>
      </c>
      <c r="D37" s="46">
        <v>5.7</v>
      </c>
      <c r="E37" s="46">
        <v>6.5</v>
      </c>
      <c r="F37" s="46">
        <v>6.7</v>
      </c>
      <c r="G37" s="46">
        <v>5.4</v>
      </c>
      <c r="H37" s="46">
        <v>5.5</v>
      </c>
      <c r="I37" s="46">
        <v>6.2</v>
      </c>
      <c r="J37" s="46">
        <v>6.2</v>
      </c>
      <c r="K37" s="46">
        <v>6.5</v>
      </c>
      <c r="L37" s="46">
        <v>6</v>
      </c>
      <c r="M37" s="46">
        <v>5.7</v>
      </c>
      <c r="N37" s="46">
        <v>7</v>
      </c>
      <c r="O37" s="46">
        <v>5.9</v>
      </c>
      <c r="P37" s="46">
        <v>6.3</v>
      </c>
      <c r="Q37" s="46">
        <v>5.6</v>
      </c>
      <c r="R37" s="46">
        <v>5.8</v>
      </c>
      <c r="S37" s="46">
        <v>5.8</v>
      </c>
      <c r="T37" s="46">
        <v>5.9</v>
      </c>
      <c r="U37" s="46">
        <v>6.3</v>
      </c>
      <c r="V37" s="46">
        <v>6.1</v>
      </c>
      <c r="W37" s="46">
        <v>5.8</v>
      </c>
      <c r="X37" s="46">
        <v>6.3</v>
      </c>
      <c r="Y37" s="46">
        <v>6.3</v>
      </c>
      <c r="Z37" s="46">
        <v>5.4</v>
      </c>
      <c r="AA37" s="46">
        <v>5.5</v>
      </c>
      <c r="AB37" s="46">
        <v>6.6</v>
      </c>
      <c r="AC37" s="46">
        <v>6.5</v>
      </c>
      <c r="AD37" s="46">
        <v>6.4</v>
      </c>
      <c r="AE37" s="46">
        <v>6.6</v>
      </c>
      <c r="AF37" s="46">
        <v>6.9</v>
      </c>
      <c r="AG37" s="46">
        <v>6.9</v>
      </c>
      <c r="AH37" s="46">
        <v>6.3</v>
      </c>
      <c r="AI37" s="46">
        <v>6</v>
      </c>
      <c r="AJ37" s="46">
        <v>6.1264705882352954</v>
      </c>
    </row>
    <row r="38" spans="1:36" x14ac:dyDescent="0.3">
      <c r="A38" s="1">
        <v>45324</v>
      </c>
      <c r="B38" s="46">
        <v>7.2</v>
      </c>
      <c r="C38" s="46">
        <v>7.7</v>
      </c>
      <c r="D38" s="46">
        <v>7.4</v>
      </c>
      <c r="E38" s="46">
        <v>7.6</v>
      </c>
      <c r="F38" s="46">
        <v>7.7</v>
      </c>
      <c r="G38" s="46">
        <v>7.2</v>
      </c>
      <c r="H38" s="46">
        <v>7.6</v>
      </c>
      <c r="I38" s="46">
        <v>7.2</v>
      </c>
      <c r="J38" s="46">
        <v>6.7</v>
      </c>
      <c r="K38" s="46">
        <v>8.3000000000000007</v>
      </c>
      <c r="L38" s="46">
        <v>7.9</v>
      </c>
      <c r="M38" s="46">
        <v>7.6</v>
      </c>
      <c r="N38" s="46">
        <v>7.6</v>
      </c>
      <c r="O38" s="46">
        <v>7.6</v>
      </c>
      <c r="P38" s="46">
        <v>7.5</v>
      </c>
      <c r="Q38" s="46">
        <v>7.1</v>
      </c>
      <c r="R38" s="46">
        <v>7.5</v>
      </c>
      <c r="S38" s="46">
        <v>7.6</v>
      </c>
      <c r="T38" s="46">
        <v>7.9</v>
      </c>
      <c r="U38" s="46">
        <v>6.1</v>
      </c>
      <c r="V38" s="46">
        <v>7.7</v>
      </c>
      <c r="W38" s="46">
        <v>7.7</v>
      </c>
      <c r="X38" s="46">
        <v>7.8</v>
      </c>
      <c r="Y38" s="46">
        <v>8.1</v>
      </c>
      <c r="Z38" s="46">
        <v>6.9</v>
      </c>
      <c r="AA38" s="46">
        <v>7.2</v>
      </c>
      <c r="AB38" s="46">
        <v>7.5</v>
      </c>
      <c r="AC38" s="46">
        <v>7.4</v>
      </c>
      <c r="AD38" s="46">
        <v>7.3</v>
      </c>
      <c r="AE38" s="46">
        <v>8.3000000000000007</v>
      </c>
      <c r="AF38" s="46">
        <v>8.1999999999999993</v>
      </c>
      <c r="AG38" s="46">
        <v>7.5</v>
      </c>
      <c r="AH38" s="46">
        <v>8.1999999999999993</v>
      </c>
      <c r="AI38" s="46">
        <v>8</v>
      </c>
      <c r="AJ38" s="46">
        <v>7.5529411764705872</v>
      </c>
    </row>
    <row r="39" spans="1:36" x14ac:dyDescent="0.3">
      <c r="A39" s="1">
        <v>45325</v>
      </c>
      <c r="B39" s="46">
        <v>9.9</v>
      </c>
      <c r="C39" s="46">
        <v>9.8000000000000007</v>
      </c>
      <c r="D39" s="46">
        <v>9.9</v>
      </c>
      <c r="E39" s="46">
        <v>10.1</v>
      </c>
      <c r="F39" s="46">
        <v>8.9</v>
      </c>
      <c r="G39" s="46">
        <v>9.6999999999999993</v>
      </c>
      <c r="H39" s="46">
        <v>9.4</v>
      </c>
      <c r="I39" s="46">
        <v>10.1</v>
      </c>
      <c r="J39" s="46">
        <v>9.9</v>
      </c>
      <c r="K39" s="46">
        <v>10.5</v>
      </c>
      <c r="L39" s="46">
        <v>10.3</v>
      </c>
      <c r="M39" s="46">
        <v>9.9</v>
      </c>
      <c r="N39" s="46">
        <v>9.6</v>
      </c>
      <c r="O39" s="46">
        <v>9.8000000000000007</v>
      </c>
      <c r="P39" s="46">
        <v>8.3000000000000007</v>
      </c>
      <c r="Q39" s="46">
        <v>9.9</v>
      </c>
      <c r="R39" s="46">
        <v>8.1999999999999993</v>
      </c>
      <c r="S39" s="46">
        <v>8.6999999999999993</v>
      </c>
      <c r="T39" s="46">
        <v>10.3</v>
      </c>
      <c r="U39" s="46">
        <v>9</v>
      </c>
      <c r="V39" s="46">
        <v>9.3000000000000007</v>
      </c>
      <c r="W39" s="46">
        <v>9.4</v>
      </c>
      <c r="X39" s="46">
        <v>10.199999999999999</v>
      </c>
      <c r="Y39" s="46">
        <v>10.199999999999999</v>
      </c>
      <c r="Z39" s="46">
        <v>8.1999999999999993</v>
      </c>
      <c r="AA39" s="46">
        <v>9.9</v>
      </c>
      <c r="AB39" s="46">
        <v>8.1999999999999993</v>
      </c>
      <c r="AC39" s="46">
        <v>8.6999999999999993</v>
      </c>
      <c r="AD39" s="46">
        <v>10</v>
      </c>
      <c r="AE39" s="46">
        <v>10.199999999999999</v>
      </c>
      <c r="AF39" s="46">
        <v>10.6</v>
      </c>
      <c r="AG39" s="46">
        <v>8.6</v>
      </c>
      <c r="AH39" s="46">
        <v>10.4</v>
      </c>
      <c r="AI39" s="46">
        <v>10.3</v>
      </c>
      <c r="AJ39" s="46">
        <v>9.6000000000000014</v>
      </c>
    </row>
    <row r="40" spans="1:36" x14ac:dyDescent="0.3">
      <c r="A40" s="1">
        <v>45326</v>
      </c>
      <c r="B40" s="46">
        <v>10.6</v>
      </c>
      <c r="C40" s="46">
        <v>9.3000000000000007</v>
      </c>
      <c r="D40" s="46">
        <v>10.5</v>
      </c>
      <c r="E40" s="46">
        <v>10.6</v>
      </c>
      <c r="F40" s="46">
        <v>8.6</v>
      </c>
      <c r="G40" s="46">
        <v>10</v>
      </c>
      <c r="H40" s="46">
        <v>8.5</v>
      </c>
      <c r="I40" s="46">
        <v>11</v>
      </c>
      <c r="J40" s="46">
        <v>10.9</v>
      </c>
      <c r="K40" s="46">
        <v>11</v>
      </c>
      <c r="L40" s="46">
        <v>9.9</v>
      </c>
      <c r="M40" s="46">
        <v>10.6</v>
      </c>
      <c r="N40" s="46">
        <v>9.5</v>
      </c>
      <c r="O40" s="46">
        <v>9.1</v>
      </c>
      <c r="P40" s="46">
        <v>8.3000000000000007</v>
      </c>
      <c r="Q40" s="46">
        <v>10.1</v>
      </c>
      <c r="R40" s="46">
        <v>8</v>
      </c>
      <c r="S40" s="46">
        <v>8.4</v>
      </c>
      <c r="T40" s="46">
        <v>9.9</v>
      </c>
      <c r="U40" s="46">
        <v>9.6999999999999993</v>
      </c>
      <c r="V40" s="46">
        <v>8.9</v>
      </c>
      <c r="W40" s="46">
        <v>8.3000000000000007</v>
      </c>
      <c r="X40" s="46">
        <v>10.4</v>
      </c>
      <c r="Y40" s="46">
        <v>9.9</v>
      </c>
      <c r="Z40" s="46">
        <v>8</v>
      </c>
      <c r="AA40" s="46">
        <v>9.6999999999999993</v>
      </c>
      <c r="AB40" s="46">
        <v>8.1</v>
      </c>
      <c r="AC40" s="46">
        <v>9.1</v>
      </c>
      <c r="AD40" s="46">
        <v>10.9</v>
      </c>
      <c r="AE40" s="46">
        <v>10.1</v>
      </c>
      <c r="AF40" s="46">
        <v>11.2</v>
      </c>
      <c r="AG40" s="46">
        <v>8.6</v>
      </c>
      <c r="AH40" s="46">
        <v>10.7</v>
      </c>
      <c r="AI40" s="46">
        <v>10.9</v>
      </c>
      <c r="AJ40" s="46">
        <v>9.6852941176470591</v>
      </c>
    </row>
    <row r="41" spans="1:36" x14ac:dyDescent="0.3">
      <c r="A41" s="1">
        <v>45327</v>
      </c>
      <c r="B41" s="46">
        <v>10</v>
      </c>
      <c r="C41" s="46">
        <v>9</v>
      </c>
      <c r="D41" s="46">
        <v>9.4</v>
      </c>
      <c r="E41" s="46">
        <v>9.6</v>
      </c>
      <c r="F41" s="46">
        <v>8.6</v>
      </c>
      <c r="G41" s="46">
        <v>9.3000000000000007</v>
      </c>
      <c r="H41" s="46">
        <v>9.3000000000000007</v>
      </c>
      <c r="I41" s="46">
        <v>9.8000000000000007</v>
      </c>
      <c r="J41" s="46">
        <v>9.6999999999999993</v>
      </c>
      <c r="K41" s="46">
        <v>9.6999999999999993</v>
      </c>
      <c r="L41" s="46">
        <v>9.9</v>
      </c>
      <c r="M41" s="46">
        <v>9.5</v>
      </c>
      <c r="N41" s="46">
        <v>8.8000000000000007</v>
      </c>
      <c r="O41" s="46">
        <v>9.6</v>
      </c>
      <c r="P41" s="46">
        <v>8.6</v>
      </c>
      <c r="Q41" s="46">
        <v>9.6</v>
      </c>
      <c r="R41" s="46">
        <v>8.8000000000000007</v>
      </c>
      <c r="S41" s="46">
        <v>8.8000000000000007</v>
      </c>
      <c r="T41" s="46">
        <v>9.6999999999999993</v>
      </c>
      <c r="U41" s="46">
        <v>8.9</v>
      </c>
      <c r="V41" s="46">
        <v>9.1999999999999993</v>
      </c>
      <c r="W41" s="46">
        <v>9.4</v>
      </c>
      <c r="X41" s="46">
        <v>9.4</v>
      </c>
      <c r="Y41" s="46">
        <v>9.6</v>
      </c>
      <c r="Z41" s="46">
        <v>8.4</v>
      </c>
      <c r="AA41" s="46">
        <v>9.6999999999999993</v>
      </c>
      <c r="AB41" s="46">
        <v>8.3000000000000007</v>
      </c>
      <c r="AC41" s="46">
        <v>8.9</v>
      </c>
      <c r="AD41" s="46">
        <v>9.8000000000000007</v>
      </c>
      <c r="AE41" s="46">
        <v>9.3000000000000007</v>
      </c>
      <c r="AF41" s="46">
        <v>9.6</v>
      </c>
      <c r="AG41" s="46">
        <v>8.3000000000000007</v>
      </c>
      <c r="AH41" s="46">
        <v>9.4</v>
      </c>
      <c r="AI41" s="46">
        <v>9.5</v>
      </c>
      <c r="AJ41" s="46">
        <v>9.2764705882352949</v>
      </c>
    </row>
    <row r="42" spans="1:36" x14ac:dyDescent="0.3">
      <c r="A42" s="1">
        <v>45328</v>
      </c>
      <c r="B42" s="46">
        <v>10.7</v>
      </c>
      <c r="C42" s="46">
        <v>9.3000000000000007</v>
      </c>
      <c r="D42" s="46">
        <v>10.6</v>
      </c>
      <c r="E42" s="46">
        <v>10.6</v>
      </c>
      <c r="F42" s="46">
        <v>8.5</v>
      </c>
      <c r="G42" s="46">
        <v>10</v>
      </c>
      <c r="H42" s="46">
        <v>9.1999999999999993</v>
      </c>
      <c r="I42" s="46">
        <v>10.6</v>
      </c>
      <c r="J42" s="46">
        <v>10.4</v>
      </c>
      <c r="K42" s="46">
        <v>11.2</v>
      </c>
      <c r="L42" s="46">
        <v>10.199999999999999</v>
      </c>
      <c r="M42" s="46">
        <v>10.7</v>
      </c>
      <c r="N42" s="46">
        <v>9.4</v>
      </c>
      <c r="O42" s="46">
        <v>9.8000000000000007</v>
      </c>
      <c r="P42" s="46">
        <v>8.3000000000000007</v>
      </c>
      <c r="Q42" s="46">
        <v>10</v>
      </c>
      <c r="R42" s="46">
        <v>9</v>
      </c>
      <c r="S42" s="46">
        <v>9.1</v>
      </c>
      <c r="T42" s="46">
        <v>10.199999999999999</v>
      </c>
      <c r="U42" s="46">
        <v>9.8000000000000007</v>
      </c>
      <c r="V42" s="46">
        <v>9.8000000000000007</v>
      </c>
      <c r="W42" s="46">
        <v>9.4</v>
      </c>
      <c r="X42" s="46">
        <v>10.4</v>
      </c>
      <c r="Y42" s="46">
        <v>10.6</v>
      </c>
      <c r="Z42" s="46">
        <v>8.6</v>
      </c>
      <c r="AA42" s="46">
        <v>9.6999999999999993</v>
      </c>
      <c r="AB42" s="46">
        <v>8.3000000000000007</v>
      </c>
      <c r="AC42" s="46">
        <v>10.5</v>
      </c>
      <c r="AD42" s="46">
        <v>10.4</v>
      </c>
      <c r="AE42" s="46">
        <v>10.1</v>
      </c>
      <c r="AF42" s="46">
        <v>11.4</v>
      </c>
      <c r="AG42" s="46">
        <v>8.5</v>
      </c>
      <c r="AH42" s="46">
        <v>11.2</v>
      </c>
      <c r="AI42" s="46">
        <v>11</v>
      </c>
      <c r="AJ42" s="46">
        <v>9.9264705882352935</v>
      </c>
    </row>
    <row r="43" spans="1:36" x14ac:dyDescent="0.3">
      <c r="A43" s="1">
        <v>45329</v>
      </c>
      <c r="B43" s="46">
        <v>4.3</v>
      </c>
      <c r="C43" s="46">
        <v>4</v>
      </c>
      <c r="D43" s="46">
        <v>4.5</v>
      </c>
      <c r="E43" s="46">
        <v>4.0999999999999996</v>
      </c>
      <c r="F43" s="46">
        <v>4.3</v>
      </c>
      <c r="G43" s="46">
        <v>3.2</v>
      </c>
      <c r="H43" s="46">
        <v>2.9</v>
      </c>
      <c r="I43" s="46">
        <v>4.5999999999999996</v>
      </c>
      <c r="J43" s="46">
        <v>4.9000000000000004</v>
      </c>
      <c r="K43" s="46">
        <v>4.2</v>
      </c>
      <c r="L43" s="46">
        <v>3.8</v>
      </c>
      <c r="M43" s="46">
        <v>4.4000000000000004</v>
      </c>
      <c r="N43" s="46">
        <v>5.0999999999999996</v>
      </c>
      <c r="O43" s="46">
        <v>3.7</v>
      </c>
      <c r="P43" s="46">
        <v>4</v>
      </c>
      <c r="Q43" s="46">
        <v>3.8</v>
      </c>
      <c r="R43" s="46">
        <v>5.2</v>
      </c>
      <c r="S43" s="46">
        <v>3.7</v>
      </c>
      <c r="T43" s="46">
        <v>4.5</v>
      </c>
      <c r="U43" s="46">
        <v>4.8</v>
      </c>
      <c r="V43" s="46">
        <v>4.5</v>
      </c>
      <c r="W43" s="46">
        <v>3.8</v>
      </c>
      <c r="X43" s="46">
        <v>4.5999999999999996</v>
      </c>
      <c r="Y43" s="46">
        <v>4.5999999999999996</v>
      </c>
      <c r="Z43" s="46">
        <v>3.9</v>
      </c>
      <c r="AA43" s="46">
        <v>3.4</v>
      </c>
      <c r="AB43" s="46">
        <v>5.2</v>
      </c>
      <c r="AC43" s="46">
        <v>5.2</v>
      </c>
      <c r="AD43" s="46">
        <v>3.9</v>
      </c>
      <c r="AE43" s="46">
        <v>4.5999999999999996</v>
      </c>
      <c r="AF43" s="46">
        <v>5.2</v>
      </c>
      <c r="AG43" s="46">
        <v>3.8</v>
      </c>
      <c r="AH43" s="46">
        <v>5.0999999999999996</v>
      </c>
      <c r="AI43" s="46">
        <v>4.0999999999999996</v>
      </c>
      <c r="AJ43" s="46">
        <v>4.2911764705882351</v>
      </c>
    </row>
    <row r="44" spans="1:36" x14ac:dyDescent="0.3">
      <c r="A44" s="1">
        <v>45330</v>
      </c>
      <c r="B44" s="46">
        <v>4.7</v>
      </c>
      <c r="C44" s="46">
        <v>2.2000000000000002</v>
      </c>
      <c r="D44" s="46">
        <v>3.7</v>
      </c>
      <c r="E44" s="46">
        <v>2.8</v>
      </c>
      <c r="F44" s="46">
        <v>2.1</v>
      </c>
      <c r="G44" s="46">
        <v>2.2999999999999998</v>
      </c>
      <c r="H44" s="46">
        <v>0.1</v>
      </c>
      <c r="I44" s="46">
        <v>5.3</v>
      </c>
      <c r="J44" s="46">
        <v>6.5</v>
      </c>
      <c r="K44" s="46">
        <v>5.0999999999999996</v>
      </c>
      <c r="L44" s="46">
        <v>1.7</v>
      </c>
      <c r="M44" s="46">
        <v>3.8</v>
      </c>
      <c r="N44" s="46">
        <v>4.3</v>
      </c>
      <c r="O44" s="46">
        <v>1</v>
      </c>
      <c r="P44" s="46">
        <v>1.9</v>
      </c>
      <c r="Q44" s="46">
        <v>2.4</v>
      </c>
      <c r="R44" s="46">
        <v>2.2999999999999998</v>
      </c>
      <c r="S44" s="46">
        <v>1.3</v>
      </c>
      <c r="T44" s="46">
        <v>2.1</v>
      </c>
      <c r="U44" s="46">
        <v>6.9</v>
      </c>
      <c r="V44" s="46">
        <v>1.5</v>
      </c>
      <c r="W44" s="46">
        <v>1.1000000000000001</v>
      </c>
      <c r="X44" s="46">
        <v>3.9</v>
      </c>
      <c r="Y44" s="46">
        <v>3.1</v>
      </c>
      <c r="Z44" s="46">
        <v>1.4</v>
      </c>
      <c r="AA44" s="46">
        <v>1.6</v>
      </c>
      <c r="AB44" s="46">
        <v>2.4</v>
      </c>
      <c r="AC44" s="46">
        <v>6.5</v>
      </c>
      <c r="AD44" s="46">
        <v>4</v>
      </c>
      <c r="AE44" s="46">
        <v>3.2</v>
      </c>
      <c r="AF44" s="46">
        <v>6.9</v>
      </c>
      <c r="AG44" s="46">
        <v>1.9</v>
      </c>
      <c r="AH44" s="46">
        <v>6.3</v>
      </c>
      <c r="AI44" s="46">
        <v>5.8</v>
      </c>
      <c r="AJ44" s="46">
        <v>3.297058823529412</v>
      </c>
    </row>
    <row r="45" spans="1:36" x14ac:dyDescent="0.3">
      <c r="A45" s="1">
        <v>45331</v>
      </c>
      <c r="B45" s="46">
        <v>10.8</v>
      </c>
      <c r="C45" s="46">
        <v>9.6999999999999993</v>
      </c>
      <c r="D45" s="46">
        <v>10.7</v>
      </c>
      <c r="E45" s="46">
        <v>10.8</v>
      </c>
      <c r="F45" s="46">
        <v>9</v>
      </c>
      <c r="G45" s="46">
        <v>10.3</v>
      </c>
      <c r="H45" s="46">
        <v>7.2</v>
      </c>
      <c r="I45" s="46">
        <v>11.4</v>
      </c>
      <c r="J45" s="46">
        <v>11.1</v>
      </c>
      <c r="K45" s="46">
        <v>11.1</v>
      </c>
      <c r="L45" s="46">
        <v>9.4</v>
      </c>
      <c r="M45" s="46">
        <v>10.9</v>
      </c>
      <c r="N45" s="46">
        <v>11.1</v>
      </c>
      <c r="O45" s="46">
        <v>8.1999999999999993</v>
      </c>
      <c r="P45" s="46">
        <v>6.3</v>
      </c>
      <c r="Q45" s="46">
        <v>10.3</v>
      </c>
      <c r="R45" s="46">
        <v>6.5</v>
      </c>
      <c r="S45" s="46">
        <v>7.6</v>
      </c>
      <c r="T45" s="46">
        <v>9.8000000000000007</v>
      </c>
      <c r="U45" s="46">
        <v>10.9</v>
      </c>
      <c r="V45" s="46">
        <v>8.9</v>
      </c>
      <c r="W45" s="46">
        <v>6.5</v>
      </c>
      <c r="X45" s="46">
        <v>11.1</v>
      </c>
      <c r="Y45" s="46">
        <v>10.7</v>
      </c>
      <c r="Z45" s="46">
        <v>7.6</v>
      </c>
      <c r="AA45" s="46">
        <v>9.8000000000000007</v>
      </c>
      <c r="AB45" s="46">
        <v>7.2</v>
      </c>
      <c r="AC45" s="46">
        <v>10.199999999999999</v>
      </c>
      <c r="AD45" s="46">
        <v>11.1</v>
      </c>
      <c r="AE45" s="46">
        <v>11</v>
      </c>
      <c r="AF45" s="46">
        <v>11.7</v>
      </c>
      <c r="AG45" s="46">
        <v>10.6</v>
      </c>
      <c r="AH45" s="46">
        <v>11.4</v>
      </c>
      <c r="AI45" s="46">
        <v>11.6</v>
      </c>
      <c r="AJ45" s="46">
        <v>9.779411764705884</v>
      </c>
    </row>
    <row r="46" spans="1:36" x14ac:dyDescent="0.3">
      <c r="A46" s="1">
        <v>45332</v>
      </c>
      <c r="B46" s="46">
        <v>10.3</v>
      </c>
      <c r="C46" s="46">
        <v>9.8000000000000007</v>
      </c>
      <c r="D46" s="46">
        <v>10.5</v>
      </c>
      <c r="E46" s="46">
        <v>10.3</v>
      </c>
      <c r="F46" s="46">
        <v>9.6999999999999993</v>
      </c>
      <c r="G46" s="46">
        <v>10.3</v>
      </c>
      <c r="H46" s="46">
        <v>10</v>
      </c>
      <c r="I46" s="46">
        <v>10.8</v>
      </c>
      <c r="J46" s="46">
        <v>9.9</v>
      </c>
      <c r="K46" s="46">
        <v>10.8</v>
      </c>
      <c r="L46" s="46">
        <v>9.8000000000000007</v>
      </c>
      <c r="M46" s="46">
        <v>10.4</v>
      </c>
      <c r="N46" s="46">
        <v>10.8</v>
      </c>
      <c r="O46" s="46">
        <v>10.1</v>
      </c>
      <c r="P46" s="46">
        <v>8</v>
      </c>
      <c r="Q46" s="46">
        <v>10.3</v>
      </c>
      <c r="R46" s="46">
        <v>9.3000000000000007</v>
      </c>
      <c r="S46" s="46">
        <v>9.8000000000000007</v>
      </c>
      <c r="T46" s="46">
        <v>10.3</v>
      </c>
      <c r="U46" s="46">
        <v>10.5</v>
      </c>
      <c r="V46" s="46">
        <v>9.8000000000000007</v>
      </c>
      <c r="W46" s="46">
        <v>9.6999999999999993</v>
      </c>
      <c r="X46" s="46">
        <v>10.6</v>
      </c>
      <c r="Y46" s="46">
        <v>10.4</v>
      </c>
      <c r="Z46" s="46">
        <v>9.6</v>
      </c>
      <c r="AA46" s="46">
        <v>10.7</v>
      </c>
      <c r="AB46" s="46">
        <v>8.3000000000000007</v>
      </c>
      <c r="AC46" s="46">
        <v>9.4</v>
      </c>
      <c r="AD46" s="46">
        <v>10.4</v>
      </c>
      <c r="AE46" s="46">
        <v>10.6</v>
      </c>
      <c r="AF46" s="46">
        <v>11</v>
      </c>
      <c r="AG46" s="46">
        <v>10.4</v>
      </c>
      <c r="AH46" s="46">
        <v>10.4</v>
      </c>
      <c r="AI46" s="46">
        <v>11</v>
      </c>
      <c r="AJ46" s="46">
        <v>10.117647058823529</v>
      </c>
    </row>
    <row r="47" spans="1:36" x14ac:dyDescent="0.3">
      <c r="A47" s="1">
        <v>45333</v>
      </c>
      <c r="B47" s="46">
        <v>8.8000000000000007</v>
      </c>
      <c r="C47" s="46">
        <v>8.5</v>
      </c>
      <c r="D47" s="46">
        <v>8.4</v>
      </c>
      <c r="E47" s="46">
        <v>8.6999999999999993</v>
      </c>
      <c r="F47" s="46">
        <v>8.1999999999999993</v>
      </c>
      <c r="G47" s="46">
        <v>8.1999999999999993</v>
      </c>
      <c r="H47" s="46">
        <v>8</v>
      </c>
      <c r="I47" s="46">
        <v>8.9</v>
      </c>
      <c r="J47" s="46">
        <v>9</v>
      </c>
      <c r="K47" s="46">
        <v>8.5</v>
      </c>
      <c r="L47" s="46">
        <v>8.8000000000000007</v>
      </c>
      <c r="M47" s="46">
        <v>8.5</v>
      </c>
      <c r="N47" s="46">
        <v>8.4</v>
      </c>
      <c r="O47" s="46">
        <v>8.8000000000000007</v>
      </c>
      <c r="P47" s="46">
        <v>7.3</v>
      </c>
      <c r="Q47" s="46">
        <v>8.4</v>
      </c>
      <c r="R47" s="46">
        <v>7.6</v>
      </c>
      <c r="S47" s="46">
        <v>8.1</v>
      </c>
      <c r="T47" s="46">
        <v>8.6999999999999993</v>
      </c>
      <c r="U47" s="46">
        <v>8.4</v>
      </c>
      <c r="V47" s="46">
        <v>8.8000000000000007</v>
      </c>
      <c r="W47" s="46">
        <v>7.8</v>
      </c>
      <c r="X47" s="46">
        <v>8.4</v>
      </c>
      <c r="Y47" s="46">
        <v>8.9</v>
      </c>
      <c r="Z47" s="46">
        <v>8.1</v>
      </c>
      <c r="AA47" s="46">
        <v>8.6999999999999993</v>
      </c>
      <c r="AB47" s="46">
        <v>7.7</v>
      </c>
      <c r="AC47" s="46">
        <v>8.1</v>
      </c>
      <c r="AD47" s="46">
        <v>8.5</v>
      </c>
      <c r="AE47" s="46">
        <v>8.6</v>
      </c>
      <c r="AF47" s="46">
        <v>8.6</v>
      </c>
      <c r="AG47" s="46">
        <v>8.1999999999999993</v>
      </c>
      <c r="AH47" s="46">
        <v>8.1999999999999993</v>
      </c>
      <c r="AI47" s="46">
        <v>8.5</v>
      </c>
      <c r="AJ47" s="46">
        <v>8.3911764705882348</v>
      </c>
    </row>
    <row r="48" spans="1:36" x14ac:dyDescent="0.3">
      <c r="A48" s="1">
        <v>45334</v>
      </c>
      <c r="B48" s="46">
        <v>6.7</v>
      </c>
      <c r="C48" s="46">
        <v>6.4</v>
      </c>
      <c r="D48" s="46">
        <v>6</v>
      </c>
      <c r="E48" s="46">
        <v>6.8</v>
      </c>
      <c r="F48" s="46">
        <v>7</v>
      </c>
      <c r="G48" s="46">
        <v>5.6</v>
      </c>
      <c r="H48" s="46">
        <v>6.4</v>
      </c>
      <c r="I48" s="46">
        <v>6.3</v>
      </c>
      <c r="J48" s="46">
        <v>6.7</v>
      </c>
      <c r="K48" s="46">
        <v>6.4</v>
      </c>
      <c r="L48" s="46">
        <v>6.6</v>
      </c>
      <c r="M48" s="46">
        <v>6.2</v>
      </c>
      <c r="N48" s="46">
        <v>7.2</v>
      </c>
      <c r="O48" s="46">
        <v>6.8</v>
      </c>
      <c r="P48" s="46">
        <v>6.4</v>
      </c>
      <c r="Q48" s="46">
        <v>6.1</v>
      </c>
      <c r="R48" s="46">
        <v>6.5</v>
      </c>
      <c r="S48" s="46">
        <v>6.5</v>
      </c>
      <c r="T48" s="46">
        <v>6.2</v>
      </c>
      <c r="U48" s="46">
        <v>6.7</v>
      </c>
      <c r="V48" s="46">
        <v>7</v>
      </c>
      <c r="W48" s="46">
        <v>6.7</v>
      </c>
      <c r="X48" s="46">
        <v>6.9</v>
      </c>
      <c r="Y48" s="46">
        <v>6.6</v>
      </c>
      <c r="Z48" s="46">
        <v>6.5</v>
      </c>
      <c r="AA48" s="46">
        <v>6.1</v>
      </c>
      <c r="AB48" s="46">
        <v>6.9</v>
      </c>
      <c r="AC48" s="46">
        <v>7</v>
      </c>
      <c r="AD48" s="46">
        <v>6.1</v>
      </c>
      <c r="AE48" s="46">
        <v>6.7</v>
      </c>
      <c r="AF48" s="46">
        <v>7</v>
      </c>
      <c r="AG48" s="46">
        <v>7.2</v>
      </c>
      <c r="AH48" s="46">
        <v>6.3</v>
      </c>
      <c r="AI48" s="46">
        <v>6.5</v>
      </c>
      <c r="AJ48" s="46">
        <v>6.5588235294117636</v>
      </c>
    </row>
    <row r="49" spans="1:36" x14ac:dyDescent="0.3">
      <c r="A49" s="1">
        <v>45335</v>
      </c>
      <c r="B49" s="46">
        <v>6.6</v>
      </c>
      <c r="C49" s="46">
        <v>6.8</v>
      </c>
      <c r="D49" s="46">
        <v>6.4</v>
      </c>
      <c r="E49" s="46">
        <v>6.7</v>
      </c>
      <c r="F49" s="46">
        <v>7.4</v>
      </c>
      <c r="G49" s="46">
        <v>6</v>
      </c>
      <c r="H49" s="46">
        <v>6.2</v>
      </c>
      <c r="I49" s="46">
        <v>6.7</v>
      </c>
      <c r="J49" s="46">
        <v>6.6</v>
      </c>
      <c r="K49" s="46">
        <v>6.6</v>
      </c>
      <c r="L49" s="46">
        <v>6.5</v>
      </c>
      <c r="M49" s="46">
        <v>6.5</v>
      </c>
      <c r="N49" s="46">
        <v>7.6</v>
      </c>
      <c r="O49" s="46">
        <v>6</v>
      </c>
      <c r="P49" s="46">
        <v>6.8</v>
      </c>
      <c r="Q49" s="46">
        <v>6</v>
      </c>
      <c r="R49" s="46">
        <v>6.7</v>
      </c>
      <c r="S49" s="46">
        <v>6.6</v>
      </c>
      <c r="T49" s="46">
        <v>6.6</v>
      </c>
      <c r="U49" s="46">
        <v>6.3</v>
      </c>
      <c r="V49" s="46">
        <v>6.5</v>
      </c>
      <c r="W49" s="46">
        <v>6.1</v>
      </c>
      <c r="X49" s="46">
        <v>7.2</v>
      </c>
      <c r="Y49" s="46">
        <v>7</v>
      </c>
      <c r="Z49" s="46">
        <v>6.7</v>
      </c>
      <c r="AA49" s="46">
        <v>6.2</v>
      </c>
      <c r="AB49" s="46">
        <v>7.4</v>
      </c>
      <c r="AC49" s="46">
        <v>7.3</v>
      </c>
      <c r="AD49" s="46">
        <v>6.3</v>
      </c>
      <c r="AE49" s="46">
        <v>7</v>
      </c>
      <c r="AF49" s="46">
        <v>7.5</v>
      </c>
      <c r="AG49" s="46">
        <v>7.5</v>
      </c>
      <c r="AH49" s="46">
        <v>7</v>
      </c>
      <c r="AI49" s="46">
        <v>7.3</v>
      </c>
      <c r="AJ49" s="46">
        <v>6.723529411764706</v>
      </c>
    </row>
    <row r="50" spans="1:36" x14ac:dyDescent="0.3">
      <c r="A50" s="1">
        <v>45336</v>
      </c>
      <c r="B50" s="46">
        <v>11</v>
      </c>
      <c r="C50" s="46">
        <v>10.5</v>
      </c>
      <c r="D50" s="46">
        <v>11.3</v>
      </c>
      <c r="E50" s="46">
        <v>11.2</v>
      </c>
      <c r="F50" s="46">
        <v>9.4</v>
      </c>
      <c r="G50" s="46">
        <v>10.5</v>
      </c>
      <c r="H50" s="46">
        <v>10.199999999999999</v>
      </c>
      <c r="I50" s="46">
        <v>11.1</v>
      </c>
      <c r="J50" s="46">
        <v>11.1</v>
      </c>
      <c r="K50" s="46">
        <v>11.3</v>
      </c>
      <c r="L50" s="46">
        <v>10.6</v>
      </c>
      <c r="M50" s="46">
        <v>11.2</v>
      </c>
      <c r="N50" s="46">
        <v>10.6</v>
      </c>
      <c r="O50" s="46">
        <v>10.4</v>
      </c>
      <c r="P50" s="46">
        <v>8.6</v>
      </c>
      <c r="Q50" s="46">
        <v>10.5</v>
      </c>
      <c r="R50" s="46">
        <v>9.4</v>
      </c>
      <c r="S50" s="46">
        <v>9.9</v>
      </c>
      <c r="T50" s="46">
        <v>10.9</v>
      </c>
      <c r="U50" s="46">
        <v>10.199999999999999</v>
      </c>
      <c r="V50" s="46">
        <v>10.6</v>
      </c>
      <c r="W50" s="46">
        <v>10.1</v>
      </c>
      <c r="X50" s="46">
        <v>11.4</v>
      </c>
      <c r="Y50" s="46">
        <v>11.2</v>
      </c>
      <c r="Z50" s="46">
        <v>9.4</v>
      </c>
      <c r="AA50" s="46">
        <v>10.4</v>
      </c>
      <c r="AB50" s="46">
        <v>9</v>
      </c>
      <c r="AC50" s="46">
        <v>10.4</v>
      </c>
      <c r="AD50" s="46">
        <v>10.9</v>
      </c>
      <c r="AE50" s="46">
        <v>11.2</v>
      </c>
      <c r="AF50" s="46">
        <v>12.1</v>
      </c>
      <c r="AG50" s="46">
        <v>9.1999999999999993</v>
      </c>
      <c r="AH50" s="46">
        <v>11.4</v>
      </c>
      <c r="AI50" s="46">
        <v>11.6</v>
      </c>
      <c r="AJ50" s="46">
        <v>10.552941176470584</v>
      </c>
    </row>
    <row r="51" spans="1:36" x14ac:dyDescent="0.3">
      <c r="A51" s="1">
        <v>45337</v>
      </c>
      <c r="B51" s="46">
        <v>13.1</v>
      </c>
      <c r="C51" s="46">
        <v>12.3</v>
      </c>
      <c r="D51" s="46">
        <v>12.7</v>
      </c>
      <c r="E51" s="46">
        <v>12.8</v>
      </c>
      <c r="F51" s="46">
        <v>12.3</v>
      </c>
      <c r="G51" s="46">
        <v>12.3</v>
      </c>
      <c r="H51" s="46">
        <v>12</v>
      </c>
      <c r="I51" s="46">
        <v>13.2</v>
      </c>
      <c r="J51" s="46">
        <v>12.7</v>
      </c>
      <c r="K51" s="46">
        <v>13.1</v>
      </c>
      <c r="L51" s="46">
        <v>12.2</v>
      </c>
      <c r="M51" s="46">
        <v>12.8</v>
      </c>
      <c r="N51" s="46">
        <v>13.4</v>
      </c>
      <c r="O51" s="46">
        <v>11.9</v>
      </c>
      <c r="P51" s="46">
        <v>9.5</v>
      </c>
      <c r="Q51" s="46">
        <v>12.4</v>
      </c>
      <c r="R51" s="46">
        <v>11.2</v>
      </c>
      <c r="S51" s="46">
        <v>11.7</v>
      </c>
      <c r="T51" s="46">
        <v>12.6</v>
      </c>
      <c r="U51" s="46">
        <v>13.2</v>
      </c>
      <c r="V51" s="46">
        <v>12.3</v>
      </c>
      <c r="W51" s="46">
        <v>11.8</v>
      </c>
      <c r="X51" s="46">
        <v>13.3</v>
      </c>
      <c r="Y51" s="46">
        <v>12.8</v>
      </c>
      <c r="Z51" s="46">
        <v>10.5</v>
      </c>
      <c r="AA51" s="46">
        <v>12.3</v>
      </c>
      <c r="AB51" s="46">
        <v>10.4</v>
      </c>
      <c r="AC51" s="46">
        <v>11.3</v>
      </c>
      <c r="AD51" s="46">
        <v>12.8</v>
      </c>
      <c r="AE51" s="46">
        <v>13.2</v>
      </c>
      <c r="AF51" s="46">
        <v>13.8</v>
      </c>
      <c r="AG51" s="46">
        <v>13.4</v>
      </c>
      <c r="AH51" s="46">
        <v>13.4</v>
      </c>
      <c r="AI51" s="46">
        <v>13.9</v>
      </c>
      <c r="AJ51" s="46">
        <v>12.429411764705881</v>
      </c>
    </row>
    <row r="52" spans="1:36" x14ac:dyDescent="0.3">
      <c r="A52" s="1">
        <v>45338</v>
      </c>
      <c r="B52" s="46">
        <v>11.5</v>
      </c>
      <c r="C52" s="46">
        <v>10.1</v>
      </c>
      <c r="D52" s="46">
        <v>10.8</v>
      </c>
      <c r="E52" s="46">
        <v>10.9</v>
      </c>
      <c r="F52" s="46">
        <v>9.6</v>
      </c>
      <c r="G52" s="46">
        <v>11.1</v>
      </c>
      <c r="H52" s="46">
        <v>10.4</v>
      </c>
      <c r="I52" s="46">
        <v>11.4</v>
      </c>
      <c r="J52" s="46">
        <v>11.9</v>
      </c>
      <c r="K52" s="46">
        <v>11.3</v>
      </c>
      <c r="L52" s="46">
        <v>11.3</v>
      </c>
      <c r="M52" s="46">
        <v>10.9</v>
      </c>
      <c r="N52" s="46">
        <v>11.2</v>
      </c>
      <c r="O52" s="46">
        <v>10.7</v>
      </c>
      <c r="P52" s="46">
        <v>8.9</v>
      </c>
      <c r="Q52" s="46">
        <v>11.6</v>
      </c>
      <c r="R52" s="46">
        <v>9.4</v>
      </c>
      <c r="S52" s="46">
        <v>9.6</v>
      </c>
      <c r="T52" s="46">
        <v>10.7</v>
      </c>
      <c r="U52" s="46">
        <v>12.1</v>
      </c>
      <c r="V52" s="46">
        <v>10.4</v>
      </c>
      <c r="W52" s="46">
        <v>10.7</v>
      </c>
      <c r="X52" s="46">
        <v>11.2</v>
      </c>
      <c r="Y52" s="46">
        <v>10.5</v>
      </c>
      <c r="Z52" s="46">
        <v>8.6999999999999993</v>
      </c>
      <c r="AA52" s="46">
        <v>11.7</v>
      </c>
      <c r="AB52" s="46">
        <v>8.8000000000000007</v>
      </c>
      <c r="AC52" s="46">
        <v>9.9</v>
      </c>
      <c r="AD52" s="46">
        <v>11.4</v>
      </c>
      <c r="AE52" s="46">
        <v>10.7</v>
      </c>
      <c r="AF52" s="46">
        <v>11.9</v>
      </c>
      <c r="AG52" s="46">
        <v>10.1</v>
      </c>
      <c r="AH52" s="46">
        <v>11.2</v>
      </c>
      <c r="AI52" s="46">
        <v>11.7</v>
      </c>
      <c r="AJ52" s="46">
        <v>10.714705882352936</v>
      </c>
    </row>
    <row r="53" spans="1:36" x14ac:dyDescent="0.3">
      <c r="A53" s="1">
        <v>45339</v>
      </c>
      <c r="B53" s="46">
        <v>9.8000000000000007</v>
      </c>
      <c r="C53" s="46">
        <v>9.1</v>
      </c>
      <c r="D53" s="46">
        <v>10.199999999999999</v>
      </c>
      <c r="E53" s="46">
        <v>10.6</v>
      </c>
      <c r="F53" s="46">
        <v>8.6999999999999993</v>
      </c>
      <c r="G53" s="46">
        <v>9.6999999999999993</v>
      </c>
      <c r="H53" s="46">
        <v>8.1999999999999993</v>
      </c>
      <c r="I53" s="46">
        <v>10.5</v>
      </c>
      <c r="J53" s="46">
        <v>9.9</v>
      </c>
      <c r="K53" s="46">
        <v>10.5</v>
      </c>
      <c r="L53" s="46">
        <v>9.6</v>
      </c>
      <c r="M53" s="46">
        <v>10.3</v>
      </c>
      <c r="N53" s="46">
        <v>10.3</v>
      </c>
      <c r="O53" s="46">
        <v>8.6999999999999993</v>
      </c>
      <c r="P53" s="46">
        <v>7.6</v>
      </c>
      <c r="Q53" s="46">
        <v>9.6999999999999993</v>
      </c>
      <c r="R53" s="46">
        <v>7.8</v>
      </c>
      <c r="S53" s="46">
        <v>8.1</v>
      </c>
      <c r="T53" s="46">
        <v>9.5</v>
      </c>
      <c r="U53" s="46">
        <v>9.6999999999999993</v>
      </c>
      <c r="V53" s="46">
        <v>8.6999999999999993</v>
      </c>
      <c r="W53" s="46">
        <v>8.4</v>
      </c>
      <c r="X53" s="46">
        <v>10.6</v>
      </c>
      <c r="Y53" s="46">
        <v>9.9</v>
      </c>
      <c r="Z53" s="46">
        <v>7.8</v>
      </c>
      <c r="AA53" s="46">
        <v>9.6</v>
      </c>
      <c r="AB53" s="46">
        <v>7.8</v>
      </c>
      <c r="AC53" s="46">
        <v>10.1</v>
      </c>
      <c r="AD53" s="46">
        <v>10.199999999999999</v>
      </c>
      <c r="AE53" s="46">
        <v>10.199999999999999</v>
      </c>
      <c r="AF53" s="46">
        <v>11</v>
      </c>
      <c r="AG53" s="46">
        <v>9.4</v>
      </c>
      <c r="AH53" s="46">
        <v>10.7</v>
      </c>
      <c r="AI53" s="46">
        <v>11</v>
      </c>
      <c r="AJ53" s="46">
        <v>9.5264705882352914</v>
      </c>
    </row>
    <row r="54" spans="1:36" x14ac:dyDescent="0.3">
      <c r="A54" s="1">
        <v>45340</v>
      </c>
      <c r="B54" s="46">
        <v>9.3000000000000007</v>
      </c>
      <c r="C54" s="46">
        <v>9.1</v>
      </c>
      <c r="D54" s="46">
        <v>9.5</v>
      </c>
      <c r="E54" s="46">
        <v>9.4</v>
      </c>
      <c r="F54" s="46">
        <v>9</v>
      </c>
      <c r="G54" s="46">
        <v>8.9</v>
      </c>
      <c r="H54" s="46">
        <v>8.8000000000000007</v>
      </c>
      <c r="I54" s="46">
        <v>9.6</v>
      </c>
      <c r="J54" s="46">
        <v>9.3000000000000007</v>
      </c>
      <c r="K54" s="46">
        <v>9.6</v>
      </c>
      <c r="L54" s="46">
        <v>9</v>
      </c>
      <c r="M54" s="46">
        <v>9.6</v>
      </c>
      <c r="N54" s="46">
        <v>9.1999999999999993</v>
      </c>
      <c r="O54" s="46">
        <v>8.8000000000000007</v>
      </c>
      <c r="P54" s="46">
        <v>8.3000000000000007</v>
      </c>
      <c r="Q54" s="46">
        <v>9</v>
      </c>
      <c r="R54" s="46">
        <v>8.6999999999999993</v>
      </c>
      <c r="S54" s="46">
        <v>8.8000000000000007</v>
      </c>
      <c r="T54" s="46">
        <v>9.3000000000000007</v>
      </c>
      <c r="U54" s="46">
        <v>8.6</v>
      </c>
      <c r="V54" s="46">
        <v>9.1</v>
      </c>
      <c r="W54" s="46">
        <v>8.8000000000000007</v>
      </c>
      <c r="X54" s="46">
        <v>9.5</v>
      </c>
      <c r="Y54" s="46">
        <v>9.3000000000000007</v>
      </c>
      <c r="Z54" s="46">
        <v>8.1999999999999993</v>
      </c>
      <c r="AA54" s="46">
        <v>9</v>
      </c>
      <c r="AB54" s="46">
        <v>8.6</v>
      </c>
      <c r="AC54" s="46">
        <v>9.6999999999999993</v>
      </c>
      <c r="AD54" s="46">
        <v>9.3000000000000007</v>
      </c>
      <c r="AE54" s="46">
        <v>9.4</v>
      </c>
      <c r="AF54" s="46">
        <v>10.4</v>
      </c>
      <c r="AG54" s="46">
        <v>9.1999999999999993</v>
      </c>
      <c r="AH54" s="46">
        <v>10</v>
      </c>
      <c r="AI54" s="46">
        <v>9.9</v>
      </c>
      <c r="AJ54" s="46">
        <v>9.1823529411764682</v>
      </c>
    </row>
    <row r="55" spans="1:36" x14ac:dyDescent="0.3">
      <c r="A55" s="1">
        <v>45341</v>
      </c>
      <c r="B55" s="46">
        <v>8.8000000000000007</v>
      </c>
      <c r="C55" s="46">
        <v>8.1</v>
      </c>
      <c r="D55" s="46">
        <v>8.6</v>
      </c>
      <c r="E55" s="46">
        <v>8.6999999999999993</v>
      </c>
      <c r="F55" s="46">
        <v>8.3000000000000007</v>
      </c>
      <c r="G55" s="46">
        <v>8.1999999999999993</v>
      </c>
      <c r="H55" s="46">
        <v>8.1</v>
      </c>
      <c r="I55" s="46">
        <v>8.5</v>
      </c>
      <c r="J55" s="46">
        <v>8.9</v>
      </c>
      <c r="K55" s="46">
        <v>8.8000000000000007</v>
      </c>
      <c r="L55" s="46">
        <v>8.6</v>
      </c>
      <c r="M55" s="46">
        <v>8.4</v>
      </c>
      <c r="N55" s="46">
        <v>9</v>
      </c>
      <c r="O55" s="46">
        <v>8.3000000000000007</v>
      </c>
      <c r="P55" s="46">
        <v>8</v>
      </c>
      <c r="Q55" s="46">
        <v>8.6999999999999993</v>
      </c>
      <c r="R55" s="46">
        <v>8.1999999999999993</v>
      </c>
      <c r="S55" s="46">
        <v>8.1</v>
      </c>
      <c r="T55" s="46">
        <v>8.5</v>
      </c>
      <c r="U55" s="46">
        <v>8.5</v>
      </c>
      <c r="V55" s="46">
        <v>8.4</v>
      </c>
      <c r="W55" s="46">
        <v>8.3000000000000007</v>
      </c>
      <c r="X55" s="46">
        <v>8.8000000000000007</v>
      </c>
      <c r="Y55" s="46">
        <v>8.4</v>
      </c>
      <c r="Z55" s="46">
        <v>7.9</v>
      </c>
      <c r="AA55" s="46">
        <v>8.4</v>
      </c>
      <c r="AB55" s="46">
        <v>8</v>
      </c>
      <c r="AC55" s="46">
        <v>9</v>
      </c>
      <c r="AD55" s="46">
        <v>8.6999999999999993</v>
      </c>
      <c r="AE55" s="46">
        <v>8.8000000000000007</v>
      </c>
      <c r="AF55" s="46">
        <v>8.9</v>
      </c>
      <c r="AG55" s="46">
        <v>8.3000000000000007</v>
      </c>
      <c r="AH55" s="46">
        <v>8.6</v>
      </c>
      <c r="AI55" s="46">
        <v>8.9</v>
      </c>
      <c r="AJ55" s="46">
        <v>8.4911764705882362</v>
      </c>
    </row>
    <row r="56" spans="1:36" x14ac:dyDescent="0.3">
      <c r="A56" s="1">
        <v>45342</v>
      </c>
      <c r="B56" s="46">
        <v>8</v>
      </c>
      <c r="C56" s="46">
        <v>8.1999999999999993</v>
      </c>
      <c r="D56" s="46">
        <v>8.5</v>
      </c>
      <c r="E56" s="46">
        <v>8.6999999999999993</v>
      </c>
      <c r="F56" s="46">
        <v>8.4</v>
      </c>
      <c r="G56" s="46">
        <v>7.4</v>
      </c>
      <c r="H56" s="46">
        <v>7.8</v>
      </c>
      <c r="I56" s="46">
        <v>8.1</v>
      </c>
      <c r="J56" s="46">
        <v>8.1999999999999993</v>
      </c>
      <c r="K56" s="46">
        <v>8.4</v>
      </c>
      <c r="L56" s="46">
        <v>8</v>
      </c>
      <c r="M56" s="46">
        <v>8.4</v>
      </c>
      <c r="N56" s="46">
        <v>9</v>
      </c>
      <c r="O56" s="46">
        <v>8</v>
      </c>
      <c r="P56" s="46">
        <v>8</v>
      </c>
      <c r="Q56" s="46">
        <v>7.8</v>
      </c>
      <c r="R56" s="46">
        <v>8.3000000000000007</v>
      </c>
      <c r="S56" s="46">
        <v>8.1</v>
      </c>
      <c r="T56" s="46">
        <v>8.4</v>
      </c>
      <c r="U56" s="46">
        <v>7.7</v>
      </c>
      <c r="V56" s="46">
        <v>8.3000000000000007</v>
      </c>
      <c r="W56" s="46">
        <v>8</v>
      </c>
      <c r="X56" s="46">
        <v>8.9</v>
      </c>
      <c r="Y56" s="46">
        <v>8.8000000000000007</v>
      </c>
      <c r="Z56" s="46">
        <v>8.1</v>
      </c>
      <c r="AA56" s="46">
        <v>7.8</v>
      </c>
      <c r="AB56" s="46">
        <v>8.1</v>
      </c>
      <c r="AC56" s="46">
        <v>8.8000000000000007</v>
      </c>
      <c r="AD56" s="46">
        <v>7.8</v>
      </c>
      <c r="AE56" s="46">
        <v>8.9</v>
      </c>
      <c r="AF56" s="46">
        <v>8.5</v>
      </c>
      <c r="AG56" s="46">
        <v>8.4</v>
      </c>
      <c r="AH56" s="46">
        <v>8.5</v>
      </c>
      <c r="AI56" s="46">
        <v>8.5</v>
      </c>
      <c r="AJ56" s="46">
        <v>8.2588235294117673</v>
      </c>
    </row>
    <row r="57" spans="1:36" x14ac:dyDescent="0.3">
      <c r="A57" s="1">
        <v>45343</v>
      </c>
      <c r="B57" s="46">
        <v>9.1999999999999993</v>
      </c>
      <c r="C57" s="46">
        <v>9.1999999999999993</v>
      </c>
      <c r="D57" s="46">
        <v>9.3000000000000007</v>
      </c>
      <c r="E57" s="46">
        <v>9.3000000000000007</v>
      </c>
      <c r="F57" s="46">
        <v>9</v>
      </c>
      <c r="G57" s="46">
        <v>8.8000000000000007</v>
      </c>
      <c r="H57" s="46">
        <v>8.8000000000000007</v>
      </c>
      <c r="I57" s="46">
        <v>9.1</v>
      </c>
      <c r="J57" s="46">
        <v>9.1</v>
      </c>
      <c r="K57" s="46">
        <v>9.1</v>
      </c>
      <c r="L57" s="46">
        <v>9.1</v>
      </c>
      <c r="M57" s="46">
        <v>9.1999999999999993</v>
      </c>
      <c r="N57" s="46">
        <v>9.3000000000000007</v>
      </c>
      <c r="O57" s="46">
        <v>8.8000000000000007</v>
      </c>
      <c r="P57" s="46">
        <v>8.4</v>
      </c>
      <c r="Q57" s="46">
        <v>8.8000000000000007</v>
      </c>
      <c r="R57" s="46">
        <v>8.8000000000000007</v>
      </c>
      <c r="S57" s="46">
        <v>8.8000000000000007</v>
      </c>
      <c r="T57" s="46">
        <v>9.3000000000000007</v>
      </c>
      <c r="U57" s="46">
        <v>8.5</v>
      </c>
      <c r="V57" s="46">
        <v>9.1</v>
      </c>
      <c r="W57" s="46">
        <v>8.8000000000000007</v>
      </c>
      <c r="X57" s="46">
        <v>9.4</v>
      </c>
      <c r="Y57" s="46">
        <v>9.4</v>
      </c>
      <c r="Z57" s="46">
        <v>8.5</v>
      </c>
      <c r="AA57" s="46">
        <v>8.8000000000000007</v>
      </c>
      <c r="AB57" s="46">
        <v>8.6</v>
      </c>
      <c r="AC57" s="46">
        <v>9</v>
      </c>
      <c r="AD57" s="46">
        <v>9</v>
      </c>
      <c r="AE57" s="46">
        <v>9.4</v>
      </c>
      <c r="AF57" s="46">
        <v>9.4</v>
      </c>
      <c r="AG57" s="46">
        <v>9.1999999999999993</v>
      </c>
      <c r="AH57" s="46">
        <v>9.1999999999999993</v>
      </c>
      <c r="AI57" s="46">
        <v>9.3000000000000007</v>
      </c>
      <c r="AJ57" s="46">
        <v>9.0294117647058805</v>
      </c>
    </row>
    <row r="58" spans="1:36" x14ac:dyDescent="0.3">
      <c r="A58" s="1">
        <v>45344</v>
      </c>
      <c r="B58" s="46">
        <v>10.1</v>
      </c>
      <c r="C58" s="46">
        <v>9.1999999999999993</v>
      </c>
      <c r="D58" s="46">
        <v>9.6999999999999993</v>
      </c>
      <c r="E58" s="46">
        <v>9.6999999999999993</v>
      </c>
      <c r="F58" s="46">
        <v>9.1</v>
      </c>
      <c r="G58" s="46">
        <v>9.5</v>
      </c>
      <c r="H58" s="46">
        <v>9.8000000000000007</v>
      </c>
      <c r="I58" s="46">
        <v>9.8000000000000007</v>
      </c>
      <c r="J58" s="46">
        <v>10.3</v>
      </c>
      <c r="K58" s="46">
        <v>9.6999999999999993</v>
      </c>
      <c r="L58" s="46">
        <v>9.9</v>
      </c>
      <c r="M58" s="46">
        <v>9.8000000000000007</v>
      </c>
      <c r="N58" s="46">
        <v>9.4</v>
      </c>
      <c r="O58" s="46">
        <v>9.6999999999999993</v>
      </c>
      <c r="P58" s="46">
        <v>8.8000000000000007</v>
      </c>
      <c r="Q58" s="46">
        <v>9.9</v>
      </c>
      <c r="R58" s="46">
        <v>9.6</v>
      </c>
      <c r="S58" s="46">
        <v>9.4</v>
      </c>
      <c r="T58" s="46">
        <v>9.6999999999999993</v>
      </c>
      <c r="U58" s="46">
        <v>9.6999999999999993</v>
      </c>
      <c r="V58" s="46">
        <v>9.8000000000000007</v>
      </c>
      <c r="W58" s="46">
        <v>9.8000000000000007</v>
      </c>
      <c r="X58" s="46">
        <v>9.8000000000000007</v>
      </c>
      <c r="Y58" s="46">
        <v>9.6</v>
      </c>
      <c r="Z58" s="46">
        <v>8.9</v>
      </c>
      <c r="AA58" s="46">
        <v>10</v>
      </c>
      <c r="AB58" s="46">
        <v>8.6</v>
      </c>
      <c r="AC58" s="46">
        <v>9.4</v>
      </c>
      <c r="AD58" s="46">
        <v>9.8000000000000007</v>
      </c>
      <c r="AE58" s="46">
        <v>9.6999999999999993</v>
      </c>
      <c r="AF58" s="46">
        <v>9.9</v>
      </c>
      <c r="AG58" s="46">
        <v>9.1</v>
      </c>
      <c r="AH58" s="46">
        <v>9.6999999999999993</v>
      </c>
      <c r="AI58" s="46">
        <v>9.9</v>
      </c>
      <c r="AJ58" s="46">
        <v>9.6117647058823508</v>
      </c>
    </row>
    <row r="59" spans="1:36" x14ac:dyDescent="0.3">
      <c r="A59" s="1">
        <v>45345</v>
      </c>
      <c r="B59" s="46">
        <v>6.5</v>
      </c>
      <c r="C59" s="46">
        <v>6.2</v>
      </c>
      <c r="D59" s="46">
        <v>5.8</v>
      </c>
      <c r="E59" s="46">
        <v>6.1</v>
      </c>
      <c r="F59" s="46">
        <v>6.2</v>
      </c>
      <c r="G59" s="46">
        <v>5.9</v>
      </c>
      <c r="H59" s="46">
        <v>5.9</v>
      </c>
      <c r="I59" s="46">
        <v>6.2</v>
      </c>
      <c r="J59" s="46">
        <v>6.2</v>
      </c>
      <c r="K59" s="46">
        <v>5.9</v>
      </c>
      <c r="L59" s="46">
        <v>6.1</v>
      </c>
      <c r="M59" s="46">
        <v>6</v>
      </c>
      <c r="N59" s="46">
        <v>6.3</v>
      </c>
      <c r="O59" s="46">
        <v>5.7</v>
      </c>
      <c r="P59" s="46">
        <v>6.3</v>
      </c>
      <c r="Q59" s="46">
        <v>6.1</v>
      </c>
      <c r="R59" s="46">
        <v>6.2</v>
      </c>
      <c r="S59" s="46">
        <v>5.9</v>
      </c>
      <c r="T59" s="46">
        <v>6.1</v>
      </c>
      <c r="U59" s="46">
        <v>5.9</v>
      </c>
      <c r="V59" s="46">
        <v>6.3</v>
      </c>
      <c r="W59" s="46">
        <v>5.8</v>
      </c>
      <c r="X59" s="46">
        <v>6.2</v>
      </c>
      <c r="Y59" s="46">
        <v>6.1</v>
      </c>
      <c r="Z59" s="46">
        <v>6.2</v>
      </c>
      <c r="AA59" s="46">
        <v>6</v>
      </c>
      <c r="AB59" s="46">
        <v>6.3</v>
      </c>
      <c r="AC59" s="46">
        <v>6.2</v>
      </c>
      <c r="AD59" s="46">
        <v>6.1</v>
      </c>
      <c r="AE59" s="46">
        <v>6.2</v>
      </c>
      <c r="AF59" s="46">
        <v>6</v>
      </c>
      <c r="AG59" s="46">
        <v>6.4</v>
      </c>
      <c r="AH59" s="46">
        <v>5.8</v>
      </c>
      <c r="AI59" s="46">
        <v>5.8</v>
      </c>
      <c r="AJ59" s="46">
        <v>6.0852941176470585</v>
      </c>
    </row>
    <row r="60" spans="1:36" x14ac:dyDescent="0.3">
      <c r="A60" s="1">
        <v>45346</v>
      </c>
      <c r="B60" s="46">
        <v>5.6</v>
      </c>
      <c r="C60" s="46">
        <v>4.4000000000000004</v>
      </c>
      <c r="D60" s="46">
        <v>4.9000000000000004</v>
      </c>
      <c r="E60" s="46">
        <v>5</v>
      </c>
      <c r="F60" s="46">
        <v>4.2</v>
      </c>
      <c r="G60" s="46">
        <v>4.5</v>
      </c>
      <c r="H60" s="46">
        <v>4.5999999999999996</v>
      </c>
      <c r="I60" s="46">
        <v>5.6</v>
      </c>
      <c r="J60" s="46">
        <v>5.5</v>
      </c>
      <c r="K60" s="46">
        <v>5.3</v>
      </c>
      <c r="L60" s="46">
        <v>4.8</v>
      </c>
      <c r="M60" s="46">
        <v>5.2</v>
      </c>
      <c r="N60" s="46">
        <v>5.5</v>
      </c>
      <c r="O60" s="46">
        <v>4.5999999999999996</v>
      </c>
      <c r="P60" s="46">
        <v>5.6</v>
      </c>
      <c r="Q60" s="46">
        <v>5.0999999999999996</v>
      </c>
      <c r="R60" s="46">
        <v>5</v>
      </c>
      <c r="S60" s="46">
        <v>4.7</v>
      </c>
      <c r="T60" s="46">
        <v>4.9000000000000004</v>
      </c>
      <c r="U60" s="46">
        <v>5.3</v>
      </c>
      <c r="V60" s="46">
        <v>4.7</v>
      </c>
      <c r="W60" s="46">
        <v>4.7</v>
      </c>
      <c r="X60" s="46">
        <v>5.2</v>
      </c>
      <c r="Y60" s="46">
        <v>4.7</v>
      </c>
      <c r="Z60" s="46">
        <v>5.3</v>
      </c>
      <c r="AA60" s="46">
        <v>5</v>
      </c>
      <c r="AB60" s="46">
        <v>5.2</v>
      </c>
      <c r="AC60" s="46">
        <v>5.8</v>
      </c>
      <c r="AD60" s="46">
        <v>5.3</v>
      </c>
      <c r="AE60" s="46">
        <v>4.8</v>
      </c>
      <c r="AF60" s="46">
        <v>5.4</v>
      </c>
      <c r="AG60" s="46">
        <v>4.8</v>
      </c>
      <c r="AH60" s="46">
        <v>5.4</v>
      </c>
      <c r="AI60" s="46">
        <v>5.7</v>
      </c>
      <c r="AJ60" s="46">
        <v>5.0676470588235301</v>
      </c>
    </row>
    <row r="61" spans="1:36" x14ac:dyDescent="0.3">
      <c r="A61" s="1">
        <v>45347</v>
      </c>
      <c r="B61" s="46">
        <v>6.6</v>
      </c>
      <c r="C61" s="46">
        <v>5.6</v>
      </c>
      <c r="D61" s="46">
        <v>6.5</v>
      </c>
      <c r="E61" s="46">
        <v>6.4</v>
      </c>
      <c r="F61" s="46">
        <v>5.6</v>
      </c>
      <c r="G61" s="46">
        <v>5.7</v>
      </c>
      <c r="H61" s="46">
        <v>4.5999999999999996</v>
      </c>
      <c r="I61" s="46">
        <v>7</v>
      </c>
      <c r="J61" s="46">
        <v>6.9</v>
      </c>
      <c r="K61" s="46">
        <v>6.7</v>
      </c>
      <c r="L61" s="46">
        <v>5.8</v>
      </c>
      <c r="M61" s="46">
        <v>6.4</v>
      </c>
      <c r="N61" s="46">
        <v>6.7</v>
      </c>
      <c r="O61" s="46">
        <v>5.2</v>
      </c>
      <c r="P61" s="46">
        <v>5.0999999999999996</v>
      </c>
      <c r="Q61" s="46">
        <v>5.7</v>
      </c>
      <c r="R61" s="46">
        <v>5.6</v>
      </c>
      <c r="S61" s="46">
        <v>5</v>
      </c>
      <c r="T61" s="46">
        <v>6</v>
      </c>
      <c r="U61" s="46">
        <v>6.7</v>
      </c>
      <c r="V61" s="46">
        <v>5.8</v>
      </c>
      <c r="W61" s="46">
        <v>4.7</v>
      </c>
      <c r="X61" s="46">
        <v>6.7</v>
      </c>
      <c r="Y61" s="46">
        <v>6.4</v>
      </c>
      <c r="Z61" s="46">
        <v>5.7</v>
      </c>
      <c r="AA61" s="46">
        <v>5.8</v>
      </c>
      <c r="AB61" s="46">
        <v>5.3</v>
      </c>
      <c r="AC61" s="46">
        <v>7.2</v>
      </c>
      <c r="AD61" s="46">
        <v>6.2</v>
      </c>
      <c r="AE61" s="46">
        <v>6.8</v>
      </c>
      <c r="AF61" s="46">
        <v>7.5</v>
      </c>
      <c r="AG61" s="46">
        <v>5.9</v>
      </c>
      <c r="AH61" s="46">
        <v>7</v>
      </c>
      <c r="AI61" s="46">
        <v>7.1</v>
      </c>
      <c r="AJ61" s="46">
        <v>6.1147058823529417</v>
      </c>
    </row>
    <row r="62" spans="1:36" x14ac:dyDescent="0.3">
      <c r="A62" s="1">
        <v>45348</v>
      </c>
      <c r="B62" s="46">
        <v>5.3</v>
      </c>
      <c r="C62" s="46">
        <v>4.8</v>
      </c>
      <c r="D62" s="46">
        <v>5.3</v>
      </c>
      <c r="E62" s="46">
        <v>5</v>
      </c>
      <c r="F62" s="46">
        <v>5.8</v>
      </c>
      <c r="G62" s="46">
        <v>4.5</v>
      </c>
      <c r="H62" s="46">
        <v>4</v>
      </c>
      <c r="I62" s="46">
        <v>5.3</v>
      </c>
      <c r="J62" s="46">
        <v>5.4</v>
      </c>
      <c r="K62" s="46">
        <v>5.2</v>
      </c>
      <c r="L62" s="46">
        <v>4.4000000000000004</v>
      </c>
      <c r="M62" s="46">
        <v>5.2</v>
      </c>
      <c r="N62" s="46">
        <v>5.9</v>
      </c>
      <c r="O62" s="46">
        <v>4</v>
      </c>
      <c r="P62" s="46">
        <v>5.7</v>
      </c>
      <c r="Q62" s="46">
        <v>4.9000000000000004</v>
      </c>
      <c r="R62" s="46">
        <v>5.6</v>
      </c>
      <c r="S62" s="46">
        <v>4.5</v>
      </c>
      <c r="T62" s="46">
        <v>4.5999999999999996</v>
      </c>
      <c r="U62" s="46">
        <v>5.3</v>
      </c>
      <c r="V62" s="46">
        <v>4.3</v>
      </c>
      <c r="W62" s="46">
        <v>3.5</v>
      </c>
      <c r="X62" s="46">
        <v>5.5</v>
      </c>
      <c r="Y62" s="46">
        <v>5.5</v>
      </c>
      <c r="Z62" s="46">
        <v>4.3</v>
      </c>
      <c r="AA62" s="46">
        <v>4.7</v>
      </c>
      <c r="AB62" s="46">
        <v>5.9</v>
      </c>
      <c r="AC62" s="46">
        <v>6</v>
      </c>
      <c r="AD62" s="46">
        <v>5.0999999999999996</v>
      </c>
      <c r="AE62" s="46">
        <v>5.7</v>
      </c>
      <c r="AF62" s="46">
        <v>5.7</v>
      </c>
      <c r="AG62" s="46">
        <v>5.0999999999999996</v>
      </c>
      <c r="AH62" s="46">
        <v>5.8</v>
      </c>
      <c r="AI62" s="46">
        <v>5.3</v>
      </c>
      <c r="AJ62" s="46">
        <v>5.091176470588235</v>
      </c>
    </row>
    <row r="63" spans="1:36" x14ac:dyDescent="0.3">
      <c r="A63" s="1">
        <v>45349</v>
      </c>
      <c r="B63" s="46">
        <v>2.8</v>
      </c>
      <c r="C63" s="46">
        <v>4</v>
      </c>
      <c r="D63" s="46">
        <v>4.5999999999999996</v>
      </c>
      <c r="E63" s="46">
        <v>4.3</v>
      </c>
      <c r="F63" s="46">
        <v>5.5</v>
      </c>
      <c r="G63" s="46">
        <v>3.2</v>
      </c>
      <c r="H63" s="46">
        <v>3.4</v>
      </c>
      <c r="I63" s="46">
        <v>4.4000000000000004</v>
      </c>
      <c r="J63" s="46">
        <v>3.2</v>
      </c>
      <c r="K63" s="46">
        <v>4.5999999999999996</v>
      </c>
      <c r="L63" s="46">
        <v>2.7</v>
      </c>
      <c r="M63" s="46">
        <v>4.5</v>
      </c>
      <c r="N63" s="46">
        <v>5.9</v>
      </c>
      <c r="O63" s="46">
        <v>2.9</v>
      </c>
      <c r="P63" s="46">
        <v>5.7</v>
      </c>
      <c r="Q63" s="46">
        <v>2.2999999999999998</v>
      </c>
      <c r="R63" s="46">
        <v>5.2</v>
      </c>
      <c r="S63" s="46">
        <v>4.2</v>
      </c>
      <c r="T63" s="46">
        <v>3.8</v>
      </c>
      <c r="U63" s="46">
        <v>3.4</v>
      </c>
      <c r="V63" s="46">
        <v>3.1</v>
      </c>
      <c r="W63" s="46">
        <v>2.8</v>
      </c>
      <c r="X63" s="46">
        <v>5</v>
      </c>
      <c r="Y63" s="46">
        <v>4.8</v>
      </c>
      <c r="Z63" s="46">
        <v>4.4000000000000004</v>
      </c>
      <c r="AA63" s="46">
        <v>2.2999999999999998</v>
      </c>
      <c r="AB63" s="46">
        <v>5.9</v>
      </c>
      <c r="AC63" s="46">
        <v>6.1</v>
      </c>
      <c r="AD63" s="46">
        <v>3</v>
      </c>
      <c r="AE63" s="46">
        <v>4.4000000000000004</v>
      </c>
      <c r="AF63" s="46">
        <v>5.6</v>
      </c>
      <c r="AG63" s="46">
        <v>4.3</v>
      </c>
      <c r="AH63" s="46">
        <v>5.4</v>
      </c>
      <c r="AI63" s="46">
        <v>4.9000000000000004</v>
      </c>
      <c r="AJ63" s="46">
        <v>4.1941176470588246</v>
      </c>
    </row>
    <row r="64" spans="1:36" x14ac:dyDescent="0.3">
      <c r="A64" s="1">
        <v>45350</v>
      </c>
      <c r="B64" s="46">
        <v>4.0999999999999996</v>
      </c>
      <c r="C64" s="46">
        <v>7.3</v>
      </c>
      <c r="D64" s="46">
        <v>6.3</v>
      </c>
      <c r="E64" s="46">
        <v>5.9</v>
      </c>
      <c r="F64" s="46">
        <v>8</v>
      </c>
      <c r="G64" s="46">
        <v>4.5999999999999996</v>
      </c>
      <c r="H64" s="46">
        <v>5.3</v>
      </c>
      <c r="I64" s="46">
        <v>4.7</v>
      </c>
      <c r="J64" s="46">
        <v>3.9</v>
      </c>
      <c r="K64" s="46">
        <v>5</v>
      </c>
      <c r="L64" s="46">
        <v>4.9000000000000004</v>
      </c>
      <c r="M64" s="46">
        <v>5.7</v>
      </c>
      <c r="N64" s="46">
        <v>7.9</v>
      </c>
      <c r="O64" s="46">
        <v>4.8</v>
      </c>
      <c r="P64" s="46">
        <v>7.2</v>
      </c>
      <c r="Q64" s="46">
        <v>4.0999999999999996</v>
      </c>
      <c r="R64" s="46">
        <v>6</v>
      </c>
      <c r="S64" s="46">
        <v>6.5</v>
      </c>
      <c r="T64" s="46">
        <v>6.1</v>
      </c>
      <c r="U64" s="46">
        <v>4.8</v>
      </c>
      <c r="V64" s="46">
        <v>5.9</v>
      </c>
      <c r="W64" s="46">
        <v>4.9000000000000004</v>
      </c>
      <c r="X64" s="46">
        <v>7.2</v>
      </c>
      <c r="Y64" s="46">
        <v>7.1</v>
      </c>
      <c r="Z64" s="46">
        <v>6.7</v>
      </c>
      <c r="AA64" s="46">
        <v>4.0999999999999996</v>
      </c>
      <c r="AB64" s="46">
        <v>7.7</v>
      </c>
      <c r="AC64" s="46">
        <v>7.3</v>
      </c>
      <c r="AD64" s="46">
        <v>4.3</v>
      </c>
      <c r="AE64" s="46">
        <v>7.4</v>
      </c>
      <c r="AF64" s="46">
        <v>7.1</v>
      </c>
      <c r="AG64" s="46">
        <v>8.3000000000000007</v>
      </c>
      <c r="AH64" s="46">
        <v>7.1</v>
      </c>
      <c r="AI64" s="46">
        <v>6.9</v>
      </c>
      <c r="AJ64" s="46">
        <v>6.0323529411764705</v>
      </c>
    </row>
    <row r="65" spans="1:36" x14ac:dyDescent="0.3">
      <c r="A65" s="1">
        <v>45351</v>
      </c>
      <c r="B65" s="46">
        <v>8.3000000000000007</v>
      </c>
      <c r="C65" s="46">
        <v>8.1999999999999993</v>
      </c>
      <c r="D65" s="46">
        <v>8.1</v>
      </c>
      <c r="E65" s="46">
        <v>8.1</v>
      </c>
      <c r="F65" s="46">
        <v>9.1</v>
      </c>
      <c r="G65" s="46">
        <v>7.4</v>
      </c>
      <c r="H65" s="46">
        <v>7.1</v>
      </c>
      <c r="I65" s="46">
        <v>8.3000000000000007</v>
      </c>
      <c r="J65" s="46">
        <v>8.1</v>
      </c>
      <c r="K65" s="46">
        <v>8.1</v>
      </c>
      <c r="L65" s="46">
        <v>7.5</v>
      </c>
      <c r="M65" s="46">
        <v>8.1999999999999993</v>
      </c>
      <c r="N65" s="46">
        <v>8.6</v>
      </c>
      <c r="O65" s="46">
        <v>7.1</v>
      </c>
      <c r="P65" s="46">
        <v>7.7</v>
      </c>
      <c r="Q65" s="46">
        <v>8</v>
      </c>
      <c r="R65" s="46">
        <v>7.4</v>
      </c>
      <c r="S65" s="46">
        <v>7.8</v>
      </c>
      <c r="T65" s="46">
        <v>8</v>
      </c>
      <c r="U65" s="46">
        <v>7.9</v>
      </c>
      <c r="V65" s="46">
        <v>7.8</v>
      </c>
      <c r="W65" s="46">
        <v>7.3</v>
      </c>
      <c r="X65" s="46">
        <v>8.6</v>
      </c>
      <c r="Y65" s="46">
        <v>8.3000000000000007</v>
      </c>
      <c r="Z65" s="46">
        <v>7.5</v>
      </c>
      <c r="AA65" s="46">
        <v>8.5</v>
      </c>
      <c r="AB65" s="46">
        <v>8.4</v>
      </c>
      <c r="AC65" s="46">
        <v>8.6</v>
      </c>
      <c r="AD65" s="46">
        <v>8</v>
      </c>
      <c r="AE65" s="46">
        <v>8.6</v>
      </c>
      <c r="AF65" s="46">
        <v>8.6999999999999993</v>
      </c>
      <c r="AG65" s="46">
        <v>8.8000000000000007</v>
      </c>
      <c r="AH65" s="46">
        <v>8.8000000000000007</v>
      </c>
      <c r="AI65" s="46">
        <v>8.5</v>
      </c>
      <c r="AJ65" s="46">
        <v>8.1000000000000014</v>
      </c>
    </row>
    <row r="66" spans="1:36" x14ac:dyDescent="0.3">
      <c r="A66" s="1">
        <v>45352</v>
      </c>
      <c r="B66" s="46">
        <v>8.6999999999999993</v>
      </c>
      <c r="C66" s="46">
        <v>7.7</v>
      </c>
      <c r="D66" s="46">
        <v>7.7</v>
      </c>
      <c r="E66" s="46">
        <v>8.1999999999999993</v>
      </c>
      <c r="F66" s="46">
        <v>7.6</v>
      </c>
      <c r="G66" s="46">
        <v>8.3000000000000007</v>
      </c>
      <c r="H66" s="46">
        <v>8.6999999999999993</v>
      </c>
      <c r="I66" s="46">
        <v>8.5</v>
      </c>
      <c r="J66" s="46">
        <v>8.6</v>
      </c>
      <c r="K66" s="46">
        <v>8</v>
      </c>
      <c r="L66" s="46">
        <v>8.6999999999999993</v>
      </c>
      <c r="M66" s="46">
        <v>8.1999999999999993</v>
      </c>
      <c r="N66" s="46">
        <v>6.8</v>
      </c>
      <c r="O66" s="46">
        <v>8.5</v>
      </c>
      <c r="P66" s="46">
        <v>7.8</v>
      </c>
      <c r="Q66" s="46">
        <v>8.6999999999999993</v>
      </c>
      <c r="R66" s="46">
        <v>8.3000000000000007</v>
      </c>
      <c r="S66" s="46">
        <v>8.1999999999999993</v>
      </c>
      <c r="T66" s="46">
        <v>8.4</v>
      </c>
      <c r="U66" s="46">
        <v>8.3000000000000007</v>
      </c>
      <c r="V66" s="46">
        <v>8.3000000000000007</v>
      </c>
      <c r="W66" s="46">
        <v>8.1999999999999993</v>
      </c>
      <c r="X66" s="46">
        <v>7.5</v>
      </c>
      <c r="Y66" s="46">
        <v>7.6</v>
      </c>
      <c r="Z66" s="46">
        <v>7.5</v>
      </c>
      <c r="AA66" s="46">
        <v>8.6999999999999993</v>
      </c>
      <c r="AB66" s="46">
        <v>7.4</v>
      </c>
      <c r="AC66" s="46">
        <v>6.8</v>
      </c>
      <c r="AD66" s="46">
        <v>8.4</v>
      </c>
      <c r="AE66" s="46">
        <v>7.2</v>
      </c>
      <c r="AF66" s="46">
        <v>6.9</v>
      </c>
      <c r="AG66" s="46">
        <v>7.5</v>
      </c>
      <c r="AH66" s="46">
        <v>6.8</v>
      </c>
      <c r="AI66" s="46">
        <v>7.2</v>
      </c>
      <c r="AJ66" s="46">
        <v>7.9382352941176464</v>
      </c>
    </row>
    <row r="67" spans="1:36" x14ac:dyDescent="0.3">
      <c r="A67" s="1">
        <v>45353</v>
      </c>
      <c r="B67" s="46">
        <v>10.6</v>
      </c>
      <c r="C67" s="46">
        <v>8.6999999999999993</v>
      </c>
      <c r="D67" s="46">
        <v>9.1999999999999993</v>
      </c>
      <c r="E67" s="46">
        <v>9.6</v>
      </c>
      <c r="F67" s="46">
        <v>8.5</v>
      </c>
      <c r="G67" s="46">
        <v>9.9</v>
      </c>
      <c r="H67" s="46">
        <v>9.1</v>
      </c>
      <c r="I67" s="46">
        <v>10.1</v>
      </c>
      <c r="J67" s="46">
        <v>9.9</v>
      </c>
      <c r="K67" s="46">
        <v>9.5</v>
      </c>
      <c r="L67" s="46">
        <v>9.9</v>
      </c>
      <c r="M67" s="46">
        <v>9.5</v>
      </c>
      <c r="N67" s="46">
        <v>8.9</v>
      </c>
      <c r="O67" s="46">
        <v>9.1</v>
      </c>
      <c r="P67" s="46">
        <v>8.1999999999999993</v>
      </c>
      <c r="Q67" s="46">
        <v>10.1</v>
      </c>
      <c r="R67" s="46">
        <v>9.1999999999999993</v>
      </c>
      <c r="S67" s="46">
        <v>9.1999999999999993</v>
      </c>
      <c r="T67" s="46">
        <v>9.6999999999999993</v>
      </c>
      <c r="U67" s="46">
        <v>9.6999999999999993</v>
      </c>
      <c r="V67" s="46">
        <v>9.1999999999999993</v>
      </c>
      <c r="W67" s="46">
        <v>8.9</v>
      </c>
      <c r="X67" s="46">
        <v>9.1999999999999993</v>
      </c>
      <c r="Y67" s="46">
        <v>9</v>
      </c>
      <c r="Z67" s="46">
        <v>8.5</v>
      </c>
      <c r="AA67" s="46">
        <v>9.9</v>
      </c>
      <c r="AB67" s="46">
        <v>8.1999999999999993</v>
      </c>
      <c r="AC67" s="46">
        <v>7.4</v>
      </c>
      <c r="AD67" s="46">
        <v>10.199999999999999</v>
      </c>
      <c r="AE67" s="46">
        <v>9</v>
      </c>
      <c r="AF67" s="46">
        <v>7.8</v>
      </c>
      <c r="AG67" s="46">
        <v>9.1999999999999993</v>
      </c>
      <c r="AH67" s="46">
        <v>7.9</v>
      </c>
      <c r="AI67" s="46">
        <v>9</v>
      </c>
      <c r="AJ67" s="46">
        <v>9.1764705882352899</v>
      </c>
    </row>
    <row r="68" spans="1:36" x14ac:dyDescent="0.3">
      <c r="A68" s="1">
        <v>45354</v>
      </c>
      <c r="B68" s="46">
        <v>11.5</v>
      </c>
      <c r="C68" s="46">
        <v>9.6999999999999993</v>
      </c>
      <c r="D68" s="46">
        <v>10.5</v>
      </c>
      <c r="E68" s="46">
        <v>11.1</v>
      </c>
      <c r="F68" s="46">
        <v>9.1999999999999993</v>
      </c>
      <c r="G68" s="46">
        <v>10.4</v>
      </c>
      <c r="H68" s="46">
        <v>8.8000000000000007</v>
      </c>
      <c r="I68" s="46">
        <v>11</v>
      </c>
      <c r="J68" s="46">
        <v>10.6</v>
      </c>
      <c r="K68" s="46">
        <v>10.199999999999999</v>
      </c>
      <c r="L68" s="46">
        <v>9.5</v>
      </c>
      <c r="M68" s="46">
        <v>10.6</v>
      </c>
      <c r="N68" s="46">
        <v>7.9</v>
      </c>
      <c r="O68" s="46">
        <v>9.3000000000000007</v>
      </c>
      <c r="P68" s="46">
        <v>8.1999999999999993</v>
      </c>
      <c r="Q68" s="46">
        <v>9.9</v>
      </c>
      <c r="R68" s="46">
        <v>9.1</v>
      </c>
      <c r="S68" s="46">
        <v>9.4</v>
      </c>
      <c r="T68" s="46">
        <v>10.3</v>
      </c>
      <c r="U68" s="46">
        <v>10.7</v>
      </c>
      <c r="V68" s="46">
        <v>9.9</v>
      </c>
      <c r="W68" s="46">
        <v>8.6999999999999993</v>
      </c>
      <c r="X68" s="46">
        <v>9.1</v>
      </c>
      <c r="Y68" s="46">
        <v>10.4</v>
      </c>
      <c r="Z68" s="46">
        <v>9</v>
      </c>
      <c r="AA68" s="46">
        <v>10.1</v>
      </c>
      <c r="AB68" s="46">
        <v>8.6999999999999993</v>
      </c>
      <c r="AC68" s="46">
        <v>6.8</v>
      </c>
      <c r="AD68" s="46">
        <v>11</v>
      </c>
      <c r="AE68" s="46">
        <v>9.1</v>
      </c>
      <c r="AF68" s="46">
        <v>6.8</v>
      </c>
      <c r="AG68" s="46">
        <v>10.199999999999999</v>
      </c>
      <c r="AH68" s="46">
        <v>7.2</v>
      </c>
      <c r="AI68" s="46">
        <v>7.9</v>
      </c>
      <c r="AJ68" s="46">
        <v>9.4941176470588236</v>
      </c>
    </row>
    <row r="69" spans="1:36" x14ac:dyDescent="0.3">
      <c r="A69" s="1">
        <v>45355</v>
      </c>
      <c r="B69" s="46">
        <v>8.1999999999999993</v>
      </c>
      <c r="C69" s="46">
        <v>6.7</v>
      </c>
      <c r="D69" s="46">
        <v>7.8</v>
      </c>
      <c r="E69" s="46">
        <v>7.5</v>
      </c>
      <c r="F69" s="46">
        <v>7</v>
      </c>
      <c r="G69" s="46">
        <v>6.9</v>
      </c>
      <c r="H69" s="46">
        <v>6.4</v>
      </c>
      <c r="I69" s="46">
        <v>7.9</v>
      </c>
      <c r="J69" s="46">
        <v>8</v>
      </c>
      <c r="K69" s="46">
        <v>7.1</v>
      </c>
      <c r="L69" s="46">
        <v>7.4</v>
      </c>
      <c r="M69" s="46">
        <v>7.5</v>
      </c>
      <c r="N69" s="46">
        <v>7.3</v>
      </c>
      <c r="O69" s="46">
        <v>6.6</v>
      </c>
      <c r="P69" s="46">
        <v>6.7</v>
      </c>
      <c r="Q69" s="46">
        <v>7.1</v>
      </c>
      <c r="R69" s="46">
        <v>7.1</v>
      </c>
      <c r="S69" s="46">
        <v>7.1</v>
      </c>
      <c r="T69" s="46">
        <v>7.1</v>
      </c>
      <c r="U69" s="46">
        <v>8.1</v>
      </c>
      <c r="V69" s="46">
        <v>7.4</v>
      </c>
      <c r="W69" s="46">
        <v>6.8</v>
      </c>
      <c r="X69" s="46">
        <v>7.7</v>
      </c>
      <c r="Y69" s="46">
        <v>7.2</v>
      </c>
      <c r="Z69" s="46">
        <v>6.9</v>
      </c>
      <c r="AA69" s="46">
        <v>6.8</v>
      </c>
      <c r="AB69" s="46">
        <v>6.2</v>
      </c>
      <c r="AC69" s="46">
        <v>8.1</v>
      </c>
      <c r="AD69" s="46">
        <v>7.9</v>
      </c>
      <c r="AE69" s="46">
        <v>7</v>
      </c>
      <c r="AF69" s="46">
        <v>7</v>
      </c>
      <c r="AG69" s="46">
        <v>6.3</v>
      </c>
      <c r="AH69" s="46">
        <v>7.3</v>
      </c>
      <c r="AI69" s="46">
        <v>6.2</v>
      </c>
      <c r="AJ69" s="46">
        <v>7.1852941176470582</v>
      </c>
    </row>
    <row r="70" spans="1:36" x14ac:dyDescent="0.3">
      <c r="A70" s="1">
        <v>45356</v>
      </c>
      <c r="B70" s="46">
        <v>6.5</v>
      </c>
      <c r="C70" s="46">
        <v>6</v>
      </c>
      <c r="D70" s="46">
        <v>6.9</v>
      </c>
      <c r="E70" s="46">
        <v>5.7</v>
      </c>
      <c r="F70" s="46">
        <v>7.1</v>
      </c>
      <c r="G70" s="46">
        <v>6.2</v>
      </c>
      <c r="H70" s="46">
        <v>6.3</v>
      </c>
      <c r="I70" s="46">
        <v>6.9</v>
      </c>
      <c r="J70" s="46">
        <v>7.1</v>
      </c>
      <c r="K70" s="46">
        <v>6.2</v>
      </c>
      <c r="L70" s="46">
        <v>7.4</v>
      </c>
      <c r="M70" s="46">
        <v>6.4</v>
      </c>
      <c r="N70" s="46">
        <v>6.3</v>
      </c>
      <c r="O70" s="46">
        <v>7.1</v>
      </c>
      <c r="P70" s="46">
        <v>6.6</v>
      </c>
      <c r="Q70" s="46">
        <v>7.1</v>
      </c>
      <c r="R70" s="46">
        <v>6.2</v>
      </c>
      <c r="S70" s="46">
        <v>6.6</v>
      </c>
      <c r="T70" s="46">
        <v>6.7</v>
      </c>
      <c r="U70" s="46">
        <v>7.5</v>
      </c>
      <c r="V70" s="46">
        <v>7.5</v>
      </c>
      <c r="W70" s="46">
        <v>5.9</v>
      </c>
      <c r="X70" s="46">
        <v>6.6</v>
      </c>
      <c r="Y70" s="46">
        <v>6.4</v>
      </c>
      <c r="Z70" s="46">
        <v>7.2</v>
      </c>
      <c r="AA70" s="46">
        <v>7.3</v>
      </c>
      <c r="AB70" s="46">
        <v>6.4</v>
      </c>
      <c r="AC70" s="46">
        <v>7</v>
      </c>
      <c r="AD70" s="46">
        <v>6.4</v>
      </c>
      <c r="AE70" s="46">
        <v>6.4</v>
      </c>
      <c r="AF70" s="46">
        <v>6.1</v>
      </c>
      <c r="AG70" s="46">
        <v>5.5</v>
      </c>
      <c r="AH70" s="46">
        <v>6.3</v>
      </c>
      <c r="AI70" s="46">
        <v>5.2</v>
      </c>
      <c r="AJ70" s="46">
        <v>6.5588235294117645</v>
      </c>
    </row>
    <row r="71" spans="1:36" x14ac:dyDescent="0.3">
      <c r="A71" s="1">
        <v>45357</v>
      </c>
      <c r="B71" s="46">
        <v>6.2</v>
      </c>
      <c r="C71" s="46">
        <v>6.9</v>
      </c>
      <c r="D71" s="46">
        <v>7.1</v>
      </c>
      <c r="E71" s="46">
        <v>6.7</v>
      </c>
      <c r="F71" s="46">
        <v>7.3</v>
      </c>
      <c r="G71" s="46">
        <v>5.7</v>
      </c>
      <c r="H71" s="46">
        <v>5.4</v>
      </c>
      <c r="I71" s="46">
        <v>6.6</v>
      </c>
      <c r="J71" s="46">
        <v>6.3</v>
      </c>
      <c r="K71" s="46">
        <v>6.3</v>
      </c>
      <c r="L71" s="46">
        <v>6.2</v>
      </c>
      <c r="M71" s="46">
        <v>5.9</v>
      </c>
      <c r="N71" s="46">
        <v>6.6</v>
      </c>
      <c r="O71" s="46">
        <v>5.8</v>
      </c>
      <c r="P71" s="46">
        <v>4.9000000000000004</v>
      </c>
      <c r="Q71" s="46">
        <v>6.4</v>
      </c>
      <c r="R71" s="46">
        <v>5.5</v>
      </c>
      <c r="S71" s="46">
        <v>4.7</v>
      </c>
      <c r="T71" s="46">
        <v>6.3</v>
      </c>
      <c r="U71" s="46">
        <v>6.5</v>
      </c>
      <c r="V71" s="46">
        <v>6.3</v>
      </c>
      <c r="W71" s="46">
        <v>5.5</v>
      </c>
      <c r="X71" s="46">
        <v>7</v>
      </c>
      <c r="Y71" s="46">
        <v>7.6</v>
      </c>
      <c r="Z71" s="46">
        <v>6.2</v>
      </c>
      <c r="AA71" s="46">
        <v>6.4</v>
      </c>
      <c r="AB71" s="46">
        <v>5.7</v>
      </c>
      <c r="AC71" s="46">
        <v>6.5</v>
      </c>
      <c r="AD71" s="46">
        <v>5.5</v>
      </c>
      <c r="AE71" s="46">
        <v>7.2</v>
      </c>
      <c r="AF71" s="46">
        <v>6.6</v>
      </c>
      <c r="AG71" s="46">
        <v>6.9</v>
      </c>
      <c r="AH71" s="46">
        <v>6.2</v>
      </c>
      <c r="AI71" s="46">
        <v>5.4</v>
      </c>
      <c r="AJ71" s="46">
        <v>6.2441176470588227</v>
      </c>
    </row>
    <row r="72" spans="1:36" x14ac:dyDescent="0.3">
      <c r="A72" s="1">
        <v>45358</v>
      </c>
      <c r="B72" s="46">
        <v>5.7</v>
      </c>
      <c r="C72" s="46">
        <v>4.9000000000000004</v>
      </c>
      <c r="D72" s="46">
        <v>5.5</v>
      </c>
      <c r="E72" s="46">
        <v>5.0999999999999996</v>
      </c>
      <c r="F72" s="46">
        <v>5.5</v>
      </c>
      <c r="G72" s="46">
        <v>4.4000000000000004</v>
      </c>
      <c r="H72" s="46">
        <v>3</v>
      </c>
      <c r="I72" s="46">
        <v>6</v>
      </c>
      <c r="J72" s="46">
        <v>5.6</v>
      </c>
      <c r="K72" s="46">
        <v>5.7</v>
      </c>
      <c r="L72" s="46">
        <v>3.4</v>
      </c>
      <c r="M72" s="46">
        <v>5.2</v>
      </c>
      <c r="N72" s="46">
        <v>6.2</v>
      </c>
      <c r="O72" s="46">
        <v>3.3</v>
      </c>
      <c r="P72" s="46">
        <v>3.8</v>
      </c>
      <c r="Q72" s="46">
        <v>3.8</v>
      </c>
      <c r="R72" s="46">
        <v>3.8</v>
      </c>
      <c r="S72" s="46">
        <v>3.1</v>
      </c>
      <c r="T72" s="46">
        <v>4</v>
      </c>
      <c r="U72" s="46">
        <v>5.7</v>
      </c>
      <c r="V72" s="46">
        <v>3.8</v>
      </c>
      <c r="W72" s="46">
        <v>2.8</v>
      </c>
      <c r="X72" s="46">
        <v>5.4</v>
      </c>
      <c r="Y72" s="46">
        <v>5.8</v>
      </c>
      <c r="Z72" s="46">
        <v>4</v>
      </c>
      <c r="AA72" s="46">
        <v>3.4</v>
      </c>
      <c r="AB72" s="46">
        <v>4.7</v>
      </c>
      <c r="AC72" s="46">
        <v>6.9</v>
      </c>
      <c r="AD72" s="46">
        <v>5</v>
      </c>
      <c r="AE72" s="46">
        <v>6</v>
      </c>
      <c r="AF72" s="46">
        <v>6.3</v>
      </c>
      <c r="AG72" s="46">
        <v>5.2</v>
      </c>
      <c r="AH72" s="46">
        <v>6.6</v>
      </c>
      <c r="AI72" s="46">
        <v>5.3</v>
      </c>
      <c r="AJ72" s="46">
        <v>4.8500000000000005</v>
      </c>
    </row>
    <row r="73" spans="1:36" x14ac:dyDescent="0.3">
      <c r="A73" s="1">
        <v>45359</v>
      </c>
      <c r="B73" s="46">
        <v>6</v>
      </c>
      <c r="C73" s="46">
        <v>5.4</v>
      </c>
      <c r="D73" s="46">
        <v>5.5</v>
      </c>
      <c r="E73" s="46">
        <v>5.4</v>
      </c>
      <c r="F73" s="46">
        <v>5.4</v>
      </c>
      <c r="G73" s="46">
        <v>4.9000000000000004</v>
      </c>
      <c r="H73" s="46">
        <v>4.0999999999999996</v>
      </c>
      <c r="I73" s="46">
        <v>6.7</v>
      </c>
      <c r="J73" s="46">
        <v>5.7</v>
      </c>
      <c r="K73" s="46">
        <v>6.1</v>
      </c>
      <c r="L73" s="46">
        <v>4.2</v>
      </c>
      <c r="M73" s="46">
        <v>5.2</v>
      </c>
      <c r="N73" s="46">
        <v>6.1</v>
      </c>
      <c r="O73" s="46">
        <v>4.3</v>
      </c>
      <c r="P73" s="46">
        <v>4.8</v>
      </c>
      <c r="Q73" s="46">
        <v>4.9000000000000004</v>
      </c>
      <c r="R73" s="46">
        <v>4.4000000000000004</v>
      </c>
      <c r="S73" s="46">
        <v>4.0999999999999996</v>
      </c>
      <c r="T73" s="46">
        <v>4.7</v>
      </c>
      <c r="U73" s="46">
        <v>5.9</v>
      </c>
      <c r="V73" s="46">
        <v>4.4000000000000004</v>
      </c>
      <c r="W73" s="46">
        <v>4</v>
      </c>
      <c r="X73" s="46">
        <v>5.6</v>
      </c>
      <c r="Y73" s="46">
        <v>5.7</v>
      </c>
      <c r="Z73" s="46">
        <v>4.2</v>
      </c>
      <c r="AA73" s="46">
        <v>4.9000000000000004</v>
      </c>
      <c r="AB73" s="46">
        <v>5</v>
      </c>
      <c r="AC73" s="46">
        <v>7.2</v>
      </c>
      <c r="AD73" s="46">
        <v>5</v>
      </c>
      <c r="AE73" s="46">
        <v>5.4</v>
      </c>
      <c r="AF73" s="46">
        <v>7</v>
      </c>
      <c r="AG73" s="46">
        <v>5.2</v>
      </c>
      <c r="AH73" s="46">
        <v>6.6</v>
      </c>
      <c r="AI73" s="46">
        <v>6.2</v>
      </c>
      <c r="AJ73" s="46">
        <v>5.3</v>
      </c>
    </row>
    <row r="74" spans="1:36" x14ac:dyDescent="0.3">
      <c r="A74" s="1">
        <v>45360</v>
      </c>
      <c r="B74" s="46">
        <v>9.1</v>
      </c>
      <c r="C74" s="46">
        <v>7.2</v>
      </c>
      <c r="D74" s="46">
        <v>8.3000000000000007</v>
      </c>
      <c r="E74" s="46">
        <v>8.1999999999999993</v>
      </c>
      <c r="F74" s="46">
        <v>7</v>
      </c>
      <c r="G74" s="46">
        <v>7.5</v>
      </c>
      <c r="H74" s="46">
        <v>5.4</v>
      </c>
      <c r="I74" s="46">
        <v>9.6999999999999993</v>
      </c>
      <c r="J74" s="46">
        <v>9.1</v>
      </c>
      <c r="K74" s="46">
        <v>9.4</v>
      </c>
      <c r="L74" s="46">
        <v>6.4</v>
      </c>
      <c r="M74" s="46">
        <v>7.9</v>
      </c>
      <c r="N74" s="46">
        <v>9.4</v>
      </c>
      <c r="O74" s="46">
        <v>5.7</v>
      </c>
      <c r="P74" s="46">
        <v>5.4</v>
      </c>
      <c r="Q74" s="46">
        <v>6.9</v>
      </c>
      <c r="R74" s="46">
        <v>5.7</v>
      </c>
      <c r="S74" s="46">
        <v>5.9</v>
      </c>
      <c r="T74" s="46">
        <v>7</v>
      </c>
      <c r="U74" s="46">
        <v>9.4</v>
      </c>
      <c r="V74" s="46">
        <v>6.3</v>
      </c>
      <c r="W74" s="46">
        <v>5.2</v>
      </c>
      <c r="X74" s="46">
        <v>8.6999999999999993</v>
      </c>
      <c r="Y74" s="46">
        <v>8.4</v>
      </c>
      <c r="Z74" s="46">
        <v>6</v>
      </c>
      <c r="AA74" s="46">
        <v>7</v>
      </c>
      <c r="AB74" s="46">
        <v>6.4</v>
      </c>
      <c r="AC74" s="46">
        <v>9.9</v>
      </c>
      <c r="AD74" s="46">
        <v>8.1999999999999993</v>
      </c>
      <c r="AE74" s="46">
        <v>8.4</v>
      </c>
      <c r="AF74" s="46">
        <v>10.6</v>
      </c>
      <c r="AG74" s="46">
        <v>7.7</v>
      </c>
      <c r="AH74" s="46">
        <v>10</v>
      </c>
      <c r="AI74" s="46">
        <v>9.6999999999999993</v>
      </c>
      <c r="AJ74" s="46">
        <v>7.738235294117648</v>
      </c>
    </row>
    <row r="75" spans="1:36" x14ac:dyDescent="0.3">
      <c r="A75" s="1">
        <v>45361</v>
      </c>
      <c r="B75" s="46">
        <v>9.9</v>
      </c>
      <c r="C75" s="46">
        <v>8</v>
      </c>
      <c r="D75" s="46">
        <v>9.3000000000000007</v>
      </c>
      <c r="E75" s="46">
        <v>9.3000000000000007</v>
      </c>
      <c r="F75" s="46">
        <v>7.2</v>
      </c>
      <c r="G75" s="46">
        <v>8.6</v>
      </c>
      <c r="H75" s="46">
        <v>7</v>
      </c>
      <c r="I75" s="46">
        <v>9.9</v>
      </c>
      <c r="J75" s="46">
        <v>10</v>
      </c>
      <c r="K75" s="46">
        <v>9.5</v>
      </c>
      <c r="L75" s="46">
        <v>8.1</v>
      </c>
      <c r="M75" s="46">
        <v>9</v>
      </c>
      <c r="N75" s="46">
        <v>9.4</v>
      </c>
      <c r="O75" s="46">
        <v>7.6</v>
      </c>
      <c r="P75" s="46">
        <v>6.2</v>
      </c>
      <c r="Q75" s="46">
        <v>8.1999999999999993</v>
      </c>
      <c r="R75" s="46">
        <v>5.9</v>
      </c>
      <c r="S75" s="46">
        <v>6.5</v>
      </c>
      <c r="T75" s="46">
        <v>8.1999999999999993</v>
      </c>
      <c r="U75" s="46">
        <v>10.199999999999999</v>
      </c>
      <c r="V75" s="46">
        <v>7.8</v>
      </c>
      <c r="W75" s="46">
        <v>6.7</v>
      </c>
      <c r="X75" s="46">
        <v>9</v>
      </c>
      <c r="Y75" s="46">
        <v>8.8000000000000007</v>
      </c>
      <c r="Z75" s="46">
        <v>7.2</v>
      </c>
      <c r="AA75" s="46">
        <v>7.7</v>
      </c>
      <c r="AB75" s="46">
        <v>6.4</v>
      </c>
      <c r="AC75" s="46">
        <v>8.9</v>
      </c>
      <c r="AD75" s="46">
        <v>9.4</v>
      </c>
      <c r="AE75" s="46">
        <v>8.9</v>
      </c>
      <c r="AF75" s="46">
        <v>9.3000000000000007</v>
      </c>
      <c r="AG75" s="46">
        <v>8</v>
      </c>
      <c r="AH75" s="46">
        <v>8.5</v>
      </c>
      <c r="AI75" s="46">
        <v>9.3000000000000007</v>
      </c>
      <c r="AJ75" s="46">
        <v>8.35</v>
      </c>
    </row>
    <row r="76" spans="1:36" x14ac:dyDescent="0.3">
      <c r="A76" s="1">
        <v>45362</v>
      </c>
      <c r="B76" s="46">
        <v>7.5</v>
      </c>
      <c r="C76" s="46">
        <v>6.6</v>
      </c>
      <c r="D76" s="46">
        <v>7</v>
      </c>
      <c r="E76" s="46">
        <v>6.9</v>
      </c>
      <c r="F76" s="46">
        <v>6.7</v>
      </c>
      <c r="G76" s="46">
        <v>6.7</v>
      </c>
      <c r="H76" s="46">
        <v>7.4</v>
      </c>
      <c r="I76" s="46">
        <v>7.6</v>
      </c>
      <c r="J76" s="46">
        <v>7.8</v>
      </c>
      <c r="K76" s="46">
        <v>7.7</v>
      </c>
      <c r="L76" s="46">
        <v>7.1</v>
      </c>
      <c r="M76" s="46">
        <v>6.9</v>
      </c>
      <c r="N76" s="46">
        <v>7.4</v>
      </c>
      <c r="O76" s="46">
        <v>7.2</v>
      </c>
      <c r="P76" s="46">
        <v>6.8</v>
      </c>
      <c r="Q76" s="46">
        <v>7.3</v>
      </c>
      <c r="R76" s="46">
        <v>6.5</v>
      </c>
      <c r="S76" s="46">
        <v>6.7</v>
      </c>
      <c r="T76" s="46">
        <v>6.8</v>
      </c>
      <c r="U76" s="46">
        <v>7.6</v>
      </c>
      <c r="V76" s="46">
        <v>7</v>
      </c>
      <c r="W76" s="46">
        <v>7.5</v>
      </c>
      <c r="X76" s="46">
        <v>7.4</v>
      </c>
      <c r="Y76" s="46">
        <v>7.2</v>
      </c>
      <c r="Z76" s="46">
        <v>6.7</v>
      </c>
      <c r="AA76" s="46">
        <v>7.6</v>
      </c>
      <c r="AB76" s="46">
        <v>6.9</v>
      </c>
      <c r="AC76" s="46">
        <v>7.9</v>
      </c>
      <c r="AD76" s="46">
        <v>7.1</v>
      </c>
      <c r="AE76" s="46">
        <v>7.2</v>
      </c>
      <c r="AF76" s="46">
        <v>8.1</v>
      </c>
      <c r="AG76" s="46">
        <v>6.8</v>
      </c>
      <c r="AH76" s="46">
        <v>7.8</v>
      </c>
      <c r="AI76" s="46">
        <v>7.8</v>
      </c>
      <c r="AJ76" s="46">
        <v>7.2117647058823531</v>
      </c>
    </row>
    <row r="77" spans="1:36" x14ac:dyDescent="0.3">
      <c r="A77" s="1">
        <v>45363</v>
      </c>
      <c r="B77" s="46">
        <v>8</v>
      </c>
      <c r="C77" s="46">
        <v>8.3000000000000007</v>
      </c>
      <c r="D77" s="46">
        <v>8.4</v>
      </c>
      <c r="E77" s="46">
        <v>8.4</v>
      </c>
      <c r="F77" s="46">
        <v>8.1999999999999993</v>
      </c>
      <c r="G77" s="46">
        <v>7.6</v>
      </c>
      <c r="H77" s="46">
        <v>7.2</v>
      </c>
      <c r="I77" s="46">
        <v>8.1999999999999993</v>
      </c>
      <c r="J77" s="46">
        <v>8</v>
      </c>
      <c r="K77" s="46">
        <v>8.4</v>
      </c>
      <c r="L77" s="46">
        <v>7.4</v>
      </c>
      <c r="M77" s="46">
        <v>8.4</v>
      </c>
      <c r="N77" s="46">
        <v>8.8000000000000007</v>
      </c>
      <c r="O77" s="46">
        <v>6.9</v>
      </c>
      <c r="P77" s="46">
        <v>7.2</v>
      </c>
      <c r="Q77" s="46">
        <v>7.2</v>
      </c>
      <c r="R77" s="46">
        <v>7.1</v>
      </c>
      <c r="S77" s="46">
        <v>7.2</v>
      </c>
      <c r="T77" s="46">
        <v>8.1999999999999993</v>
      </c>
      <c r="U77" s="46">
        <v>7.6</v>
      </c>
      <c r="V77" s="46">
        <v>7.7</v>
      </c>
      <c r="W77" s="46">
        <v>7</v>
      </c>
      <c r="X77" s="46">
        <v>8.6</v>
      </c>
      <c r="Y77" s="46">
        <v>8.6</v>
      </c>
      <c r="Z77" s="46">
        <v>7.5</v>
      </c>
      <c r="AA77" s="46">
        <v>6.9</v>
      </c>
      <c r="AB77" s="46">
        <v>7.8</v>
      </c>
      <c r="AC77" s="46">
        <v>8.6</v>
      </c>
      <c r="AD77" s="46">
        <v>8.1</v>
      </c>
      <c r="AE77" s="46">
        <v>8.6999999999999993</v>
      </c>
      <c r="AF77" s="46">
        <v>8.9</v>
      </c>
      <c r="AG77" s="46">
        <v>8.5</v>
      </c>
      <c r="AH77" s="46">
        <v>8.6999999999999993</v>
      </c>
      <c r="AI77" s="46">
        <v>8.6</v>
      </c>
      <c r="AJ77" s="46">
        <v>7.9676470588235286</v>
      </c>
    </row>
    <row r="78" spans="1:36" x14ac:dyDescent="0.3">
      <c r="A78" s="1">
        <v>45364</v>
      </c>
      <c r="B78" s="46">
        <v>10.8</v>
      </c>
      <c r="C78" s="46">
        <v>10.7</v>
      </c>
      <c r="D78" s="46">
        <v>10.9</v>
      </c>
      <c r="E78" s="46">
        <v>11</v>
      </c>
      <c r="F78" s="46">
        <v>10.199999999999999</v>
      </c>
      <c r="G78" s="46">
        <v>10.4</v>
      </c>
      <c r="H78" s="46">
        <v>9.5</v>
      </c>
      <c r="I78" s="46">
        <v>11.4</v>
      </c>
      <c r="J78" s="46">
        <v>11.3</v>
      </c>
      <c r="K78" s="46">
        <v>11.3</v>
      </c>
      <c r="L78" s="46">
        <v>10.4</v>
      </c>
      <c r="M78" s="46">
        <v>11</v>
      </c>
      <c r="N78" s="46">
        <v>10.8</v>
      </c>
      <c r="O78" s="46">
        <v>9.8000000000000007</v>
      </c>
      <c r="P78" s="46">
        <v>9</v>
      </c>
      <c r="Q78" s="46">
        <v>10.4</v>
      </c>
      <c r="R78" s="46">
        <v>9.3000000000000007</v>
      </c>
      <c r="S78" s="46">
        <v>9.8000000000000007</v>
      </c>
      <c r="T78" s="46">
        <v>10.7</v>
      </c>
      <c r="U78" s="46">
        <v>10.9</v>
      </c>
      <c r="V78" s="46">
        <v>10.199999999999999</v>
      </c>
      <c r="W78" s="46">
        <v>8.6999999999999993</v>
      </c>
      <c r="X78" s="46">
        <v>11.3</v>
      </c>
      <c r="Y78" s="46">
        <v>11.2</v>
      </c>
      <c r="Z78" s="46">
        <v>9.8000000000000007</v>
      </c>
      <c r="AA78" s="46">
        <v>10.1</v>
      </c>
      <c r="AB78" s="46">
        <v>10</v>
      </c>
      <c r="AC78" s="46">
        <v>10.4</v>
      </c>
      <c r="AD78" s="46">
        <v>10.9</v>
      </c>
      <c r="AE78" s="46">
        <v>11.3</v>
      </c>
      <c r="AF78" s="46">
        <v>11.8</v>
      </c>
      <c r="AG78" s="46">
        <v>10.1</v>
      </c>
      <c r="AH78" s="46">
        <v>11.4</v>
      </c>
      <c r="AI78" s="46">
        <v>11.6</v>
      </c>
      <c r="AJ78" s="46">
        <v>10.541176470588237</v>
      </c>
    </row>
    <row r="79" spans="1:36" x14ac:dyDescent="0.3">
      <c r="A79" s="1">
        <v>45365</v>
      </c>
      <c r="B79" s="46">
        <v>12.4</v>
      </c>
      <c r="C79" s="46">
        <v>12.6</v>
      </c>
      <c r="D79" s="46">
        <v>12.3</v>
      </c>
      <c r="E79" s="46">
        <v>13</v>
      </c>
      <c r="F79" s="46">
        <v>12.1</v>
      </c>
      <c r="G79" s="46">
        <v>12.9</v>
      </c>
      <c r="H79" s="46">
        <v>12.5</v>
      </c>
      <c r="I79" s="46">
        <v>13</v>
      </c>
      <c r="J79" s="46">
        <v>12.2</v>
      </c>
      <c r="K79" s="46">
        <v>12.6</v>
      </c>
      <c r="L79" s="46">
        <v>12.9</v>
      </c>
      <c r="M79" s="46">
        <v>12.7</v>
      </c>
      <c r="N79" s="46">
        <v>13.2</v>
      </c>
      <c r="O79" s="46">
        <v>12.3</v>
      </c>
      <c r="P79" s="46">
        <v>10</v>
      </c>
      <c r="Q79" s="46">
        <v>12.3</v>
      </c>
      <c r="R79" s="46">
        <v>11.5</v>
      </c>
      <c r="S79" s="46">
        <v>11.7</v>
      </c>
      <c r="T79" s="46">
        <v>12.8</v>
      </c>
      <c r="U79" s="46">
        <v>12.5</v>
      </c>
      <c r="V79" s="46">
        <v>12.5</v>
      </c>
      <c r="W79" s="46">
        <v>12</v>
      </c>
      <c r="X79" s="46">
        <v>12.9</v>
      </c>
      <c r="Y79" s="46">
        <v>12.4</v>
      </c>
      <c r="Z79" s="46">
        <v>10.9</v>
      </c>
      <c r="AA79" s="46">
        <v>12.8</v>
      </c>
      <c r="AB79" s="46">
        <v>11.6</v>
      </c>
      <c r="AC79" s="46">
        <v>11.2</v>
      </c>
      <c r="AD79" s="46">
        <v>12.6</v>
      </c>
      <c r="AE79" s="46">
        <v>12.9</v>
      </c>
      <c r="AF79" s="46">
        <v>13.2</v>
      </c>
      <c r="AG79" s="46">
        <v>13.2</v>
      </c>
      <c r="AH79" s="46">
        <v>12.8</v>
      </c>
      <c r="AI79" s="46">
        <v>13.6</v>
      </c>
      <c r="AJ79" s="46">
        <v>12.414705882352941</v>
      </c>
    </row>
    <row r="80" spans="1:36" x14ac:dyDescent="0.3">
      <c r="A80" s="1">
        <v>45366</v>
      </c>
      <c r="B80" s="46">
        <v>12.7</v>
      </c>
      <c r="C80" s="46">
        <v>12</v>
      </c>
      <c r="D80" s="46">
        <v>12.6</v>
      </c>
      <c r="E80" s="46">
        <v>13</v>
      </c>
      <c r="F80" s="46">
        <v>11</v>
      </c>
      <c r="G80" s="46">
        <v>12.5</v>
      </c>
      <c r="H80" s="46">
        <v>12.4</v>
      </c>
      <c r="I80" s="46">
        <v>12.6</v>
      </c>
      <c r="J80" s="46">
        <v>12.3</v>
      </c>
      <c r="K80" s="46">
        <v>13.1</v>
      </c>
      <c r="L80" s="46">
        <v>13.1</v>
      </c>
      <c r="M80" s="46">
        <v>12.7</v>
      </c>
      <c r="N80" s="46">
        <v>11.7</v>
      </c>
      <c r="O80" s="46">
        <v>12.4</v>
      </c>
      <c r="P80" s="46">
        <v>10.5</v>
      </c>
      <c r="Q80" s="46">
        <v>12.5</v>
      </c>
      <c r="R80" s="46">
        <v>11.8</v>
      </c>
      <c r="S80" s="46">
        <v>11.8</v>
      </c>
      <c r="T80" s="46">
        <v>12.5</v>
      </c>
      <c r="U80" s="46">
        <v>11.8</v>
      </c>
      <c r="V80" s="46">
        <v>12.5</v>
      </c>
      <c r="W80" s="46">
        <v>12.2</v>
      </c>
      <c r="X80" s="46">
        <v>12.6</v>
      </c>
      <c r="Y80" s="46">
        <v>12.6</v>
      </c>
      <c r="Z80" s="46">
        <v>11.2</v>
      </c>
      <c r="AA80" s="46">
        <v>12.6</v>
      </c>
      <c r="AB80" s="46">
        <v>10.9</v>
      </c>
      <c r="AC80" s="46">
        <v>11.6</v>
      </c>
      <c r="AD80" s="46">
        <v>12.4</v>
      </c>
      <c r="AE80" s="46">
        <v>12.3</v>
      </c>
      <c r="AF80" s="46">
        <v>13</v>
      </c>
      <c r="AG80" s="46">
        <v>10.9</v>
      </c>
      <c r="AH80" s="46">
        <v>12.6</v>
      </c>
      <c r="AI80" s="46">
        <v>13</v>
      </c>
      <c r="AJ80" s="46">
        <v>12.21764705882353</v>
      </c>
    </row>
    <row r="81" spans="1:36" x14ac:dyDescent="0.3">
      <c r="A81" s="1">
        <v>45367</v>
      </c>
      <c r="B81" s="46">
        <v>8.3000000000000007</v>
      </c>
      <c r="C81" s="46">
        <v>7.1</v>
      </c>
      <c r="D81" s="46">
        <v>7.6</v>
      </c>
      <c r="E81" s="46">
        <v>7.5</v>
      </c>
      <c r="F81" s="46">
        <v>7</v>
      </c>
      <c r="G81" s="46">
        <v>6.8</v>
      </c>
      <c r="H81" s="46">
        <v>6.9</v>
      </c>
      <c r="I81" s="46">
        <v>7.9</v>
      </c>
      <c r="J81" s="46">
        <v>8.1</v>
      </c>
      <c r="K81" s="46">
        <v>7.7</v>
      </c>
      <c r="L81" s="46">
        <v>7.4</v>
      </c>
      <c r="M81" s="46">
        <v>7.7</v>
      </c>
      <c r="N81" s="46">
        <v>8.1</v>
      </c>
      <c r="O81" s="46">
        <v>7.3</v>
      </c>
      <c r="P81" s="46">
        <v>7.1</v>
      </c>
      <c r="Q81" s="46">
        <v>7.6</v>
      </c>
      <c r="R81" s="46">
        <v>8</v>
      </c>
      <c r="S81" s="46">
        <v>7.2</v>
      </c>
      <c r="T81" s="46">
        <v>7.4</v>
      </c>
      <c r="U81" s="46">
        <v>8.1</v>
      </c>
      <c r="V81" s="46">
        <v>7.7</v>
      </c>
      <c r="W81" s="46">
        <v>7.3</v>
      </c>
      <c r="X81" s="46">
        <v>8</v>
      </c>
      <c r="Y81" s="46">
        <v>7.4</v>
      </c>
      <c r="Z81" s="46">
        <v>6.8</v>
      </c>
      <c r="AA81" s="46">
        <v>7.3</v>
      </c>
      <c r="AB81" s="46">
        <v>7.6</v>
      </c>
      <c r="AC81" s="46">
        <v>8.6999999999999993</v>
      </c>
      <c r="AD81" s="46">
        <v>8</v>
      </c>
      <c r="AE81" s="46">
        <v>7.5</v>
      </c>
      <c r="AF81" s="46">
        <v>8.9</v>
      </c>
      <c r="AG81" s="46">
        <v>6.9</v>
      </c>
      <c r="AH81" s="46">
        <v>8.4</v>
      </c>
      <c r="AI81" s="46">
        <v>7.9</v>
      </c>
      <c r="AJ81" s="46">
        <v>7.6235294117647054</v>
      </c>
    </row>
    <row r="82" spans="1:36" x14ac:dyDescent="0.3">
      <c r="A82" s="1">
        <v>45368</v>
      </c>
      <c r="B82" s="46">
        <v>9.1999999999999993</v>
      </c>
      <c r="C82" s="46">
        <v>9.3000000000000007</v>
      </c>
      <c r="D82" s="46">
        <v>9.9</v>
      </c>
      <c r="E82" s="46">
        <v>9.4</v>
      </c>
      <c r="F82" s="46">
        <v>9.3000000000000007</v>
      </c>
      <c r="G82" s="46">
        <v>8.6999999999999993</v>
      </c>
      <c r="H82" s="46">
        <v>7.3</v>
      </c>
      <c r="I82" s="46">
        <v>10.3</v>
      </c>
      <c r="J82" s="46">
        <v>9.9</v>
      </c>
      <c r="K82" s="46">
        <v>10.1</v>
      </c>
      <c r="L82" s="46">
        <v>7.8</v>
      </c>
      <c r="M82" s="46">
        <v>9.8000000000000007</v>
      </c>
      <c r="N82" s="46">
        <v>10.3</v>
      </c>
      <c r="O82" s="46">
        <v>7.3</v>
      </c>
      <c r="P82" s="46">
        <v>8.3000000000000007</v>
      </c>
      <c r="Q82" s="46">
        <v>8</v>
      </c>
      <c r="R82" s="46">
        <v>7.9</v>
      </c>
      <c r="S82" s="46">
        <v>8.1999999999999993</v>
      </c>
      <c r="T82" s="46">
        <v>9.1999999999999993</v>
      </c>
      <c r="U82" s="46">
        <v>10.199999999999999</v>
      </c>
      <c r="V82" s="46">
        <v>8.3000000000000007</v>
      </c>
      <c r="W82" s="46">
        <v>7.2</v>
      </c>
      <c r="X82" s="46">
        <v>10.4</v>
      </c>
      <c r="Y82" s="46">
        <v>9.8000000000000007</v>
      </c>
      <c r="Z82" s="46">
        <v>8.1999999999999993</v>
      </c>
      <c r="AA82" s="46">
        <v>7.8</v>
      </c>
      <c r="AB82" s="46">
        <v>8.9</v>
      </c>
      <c r="AC82" s="46">
        <v>10.1</v>
      </c>
      <c r="AD82" s="46">
        <v>9.4</v>
      </c>
      <c r="AE82" s="46">
        <v>9.8000000000000007</v>
      </c>
      <c r="AF82" s="46">
        <v>10.6</v>
      </c>
      <c r="AG82" s="46">
        <v>10.1</v>
      </c>
      <c r="AH82" s="46">
        <v>10.5</v>
      </c>
      <c r="AI82" s="46">
        <v>10.6</v>
      </c>
      <c r="AJ82" s="46">
        <v>9.1794117647058844</v>
      </c>
    </row>
    <row r="83" spans="1:36" x14ac:dyDescent="0.3">
      <c r="A83" s="1">
        <v>45369</v>
      </c>
      <c r="B83" s="46">
        <v>10.9</v>
      </c>
      <c r="C83" s="46">
        <v>10.3</v>
      </c>
      <c r="D83" s="46">
        <v>10.7</v>
      </c>
      <c r="E83" s="46">
        <v>11.1</v>
      </c>
      <c r="F83" s="46">
        <v>9.6</v>
      </c>
      <c r="G83" s="46">
        <v>10</v>
      </c>
      <c r="H83" s="46">
        <v>7.9</v>
      </c>
      <c r="I83" s="46">
        <v>11.4</v>
      </c>
      <c r="J83" s="46">
        <v>11.4</v>
      </c>
      <c r="K83" s="46">
        <v>11.1</v>
      </c>
      <c r="L83" s="46">
        <v>10.1</v>
      </c>
      <c r="M83" s="46">
        <v>10.8</v>
      </c>
      <c r="N83" s="46">
        <v>10.7</v>
      </c>
      <c r="O83" s="46">
        <v>8.9</v>
      </c>
      <c r="P83" s="46">
        <v>8.6999999999999993</v>
      </c>
      <c r="Q83" s="46">
        <v>10.3</v>
      </c>
      <c r="R83" s="46">
        <v>8.3000000000000007</v>
      </c>
      <c r="S83" s="46">
        <v>9.1999999999999993</v>
      </c>
      <c r="T83" s="46">
        <v>10.7</v>
      </c>
      <c r="U83" s="46">
        <v>11.2</v>
      </c>
      <c r="V83" s="46">
        <v>10</v>
      </c>
      <c r="W83" s="46">
        <v>7.9</v>
      </c>
      <c r="X83" s="46">
        <v>11</v>
      </c>
      <c r="Y83" s="46">
        <v>10.6</v>
      </c>
      <c r="Z83" s="46">
        <v>9.4</v>
      </c>
      <c r="AA83" s="46">
        <v>9.8000000000000007</v>
      </c>
      <c r="AB83" s="46">
        <v>9.1999999999999993</v>
      </c>
      <c r="AC83" s="46">
        <v>10.1</v>
      </c>
      <c r="AD83" s="46">
        <v>11.2</v>
      </c>
      <c r="AE83" s="46">
        <v>10.3</v>
      </c>
      <c r="AF83" s="46">
        <v>11.7</v>
      </c>
      <c r="AG83" s="46">
        <v>9.8000000000000007</v>
      </c>
      <c r="AH83" s="46">
        <v>10.8</v>
      </c>
      <c r="AI83" s="46">
        <v>10.6</v>
      </c>
      <c r="AJ83" s="46">
        <v>10.167647058823531</v>
      </c>
    </row>
    <row r="84" spans="1:36" x14ac:dyDescent="0.3">
      <c r="A84" s="1">
        <v>45370</v>
      </c>
      <c r="B84" s="46">
        <v>11.3</v>
      </c>
      <c r="C84" s="46">
        <v>11.2</v>
      </c>
      <c r="D84" s="46">
        <v>11.4</v>
      </c>
      <c r="E84" s="46">
        <v>11.5</v>
      </c>
      <c r="F84" s="46">
        <v>10.5</v>
      </c>
      <c r="G84" s="46">
        <v>11.2</v>
      </c>
      <c r="H84" s="46">
        <v>10.5</v>
      </c>
      <c r="I84" s="46">
        <v>11.8</v>
      </c>
      <c r="J84" s="46">
        <v>11.8</v>
      </c>
      <c r="K84" s="46">
        <v>11.6</v>
      </c>
      <c r="L84" s="46">
        <v>11</v>
      </c>
      <c r="M84" s="46">
        <v>11.3</v>
      </c>
      <c r="N84" s="46">
        <v>11.7</v>
      </c>
      <c r="O84" s="46">
        <v>10.4</v>
      </c>
      <c r="P84" s="46">
        <v>10.3</v>
      </c>
      <c r="Q84" s="46">
        <v>10.5</v>
      </c>
      <c r="R84" s="46">
        <v>10.3</v>
      </c>
      <c r="S84" s="46">
        <v>10.8</v>
      </c>
      <c r="T84" s="46">
        <v>11.5</v>
      </c>
      <c r="U84" s="46">
        <v>12.3</v>
      </c>
      <c r="V84" s="46">
        <v>11.2</v>
      </c>
      <c r="W84" s="46">
        <v>10.5</v>
      </c>
      <c r="X84" s="46">
        <v>11.6</v>
      </c>
      <c r="Y84" s="46">
        <v>11.7</v>
      </c>
      <c r="Z84" s="46">
        <v>10.3</v>
      </c>
      <c r="AA84" s="46">
        <v>10.4</v>
      </c>
      <c r="AB84" s="46">
        <v>10.5</v>
      </c>
      <c r="AC84" s="46">
        <v>10.7</v>
      </c>
      <c r="AD84" s="46">
        <v>11.6</v>
      </c>
      <c r="AE84" s="46">
        <v>11.3</v>
      </c>
      <c r="AF84" s="46">
        <v>11.7</v>
      </c>
      <c r="AG84" s="46">
        <v>11.2</v>
      </c>
      <c r="AH84" s="46">
        <v>11.5</v>
      </c>
      <c r="AI84" s="46">
        <v>11.5</v>
      </c>
      <c r="AJ84" s="46">
        <v>11.13529411764706</v>
      </c>
    </row>
    <row r="85" spans="1:36" x14ac:dyDescent="0.3">
      <c r="A85" s="1">
        <v>45371</v>
      </c>
      <c r="B85" s="46">
        <v>11.6</v>
      </c>
      <c r="C85" s="46">
        <v>11.1</v>
      </c>
      <c r="D85" s="46">
        <v>11.7</v>
      </c>
      <c r="E85" s="46">
        <v>12</v>
      </c>
      <c r="F85" s="46">
        <v>10</v>
      </c>
      <c r="G85" s="46">
        <v>11.5</v>
      </c>
      <c r="H85" s="46">
        <v>11.1</v>
      </c>
      <c r="I85" s="46">
        <v>11.8</v>
      </c>
      <c r="J85" s="46">
        <v>11.7</v>
      </c>
      <c r="K85" s="46">
        <v>11.9</v>
      </c>
      <c r="L85" s="46">
        <v>11.4</v>
      </c>
      <c r="M85" s="46">
        <v>11.6</v>
      </c>
      <c r="N85" s="46">
        <v>11.1</v>
      </c>
      <c r="O85" s="46">
        <v>11.6</v>
      </c>
      <c r="P85" s="46">
        <v>10</v>
      </c>
      <c r="Q85" s="46">
        <v>11.7</v>
      </c>
      <c r="R85" s="46">
        <v>10.4</v>
      </c>
      <c r="S85" s="46">
        <v>10.4</v>
      </c>
      <c r="T85" s="46">
        <v>11.5</v>
      </c>
      <c r="U85" s="46">
        <v>12.8</v>
      </c>
      <c r="V85" s="46">
        <v>11.6</v>
      </c>
      <c r="W85" s="46">
        <v>11.3</v>
      </c>
      <c r="X85" s="46">
        <v>11.8</v>
      </c>
      <c r="Y85" s="46">
        <v>11.2</v>
      </c>
      <c r="Z85" s="46">
        <v>10.199999999999999</v>
      </c>
      <c r="AA85" s="46">
        <v>11.8</v>
      </c>
      <c r="AB85" s="46">
        <v>9.9</v>
      </c>
      <c r="AC85" s="46">
        <v>11.3</v>
      </c>
      <c r="AD85" s="46">
        <v>11.6</v>
      </c>
      <c r="AE85" s="46">
        <v>10.7</v>
      </c>
      <c r="AF85" s="46">
        <v>11.6</v>
      </c>
      <c r="AG85" s="46">
        <v>10.6</v>
      </c>
      <c r="AH85" s="46">
        <v>11.1</v>
      </c>
      <c r="AI85" s="46">
        <v>10.9</v>
      </c>
      <c r="AJ85" s="46">
        <v>11.250000000000002</v>
      </c>
    </row>
    <row r="86" spans="1:36" x14ac:dyDescent="0.3">
      <c r="A86" s="1">
        <v>45372</v>
      </c>
      <c r="B86" s="46">
        <v>10.3</v>
      </c>
      <c r="C86" s="46">
        <v>8.5</v>
      </c>
      <c r="D86" s="46">
        <v>9.4</v>
      </c>
      <c r="E86" s="46">
        <v>9.5</v>
      </c>
      <c r="F86" s="46">
        <v>8.1</v>
      </c>
      <c r="G86" s="46">
        <v>9.4</v>
      </c>
      <c r="H86" s="46">
        <v>8.3000000000000007</v>
      </c>
      <c r="I86" s="46">
        <v>10.199999999999999</v>
      </c>
      <c r="J86" s="46">
        <v>10.199999999999999</v>
      </c>
      <c r="K86" s="46">
        <v>9.6</v>
      </c>
      <c r="L86" s="46">
        <v>9.1999999999999993</v>
      </c>
      <c r="M86" s="46">
        <v>9.5</v>
      </c>
      <c r="N86" s="46">
        <v>9.3000000000000007</v>
      </c>
      <c r="O86" s="46">
        <v>8.6999999999999993</v>
      </c>
      <c r="P86" s="46">
        <v>7.8</v>
      </c>
      <c r="Q86" s="46">
        <v>9.5</v>
      </c>
      <c r="R86" s="46">
        <v>8</v>
      </c>
      <c r="S86" s="46">
        <v>7.8</v>
      </c>
      <c r="T86" s="46">
        <v>9.1</v>
      </c>
      <c r="U86" s="46">
        <v>10.1</v>
      </c>
      <c r="V86" s="46">
        <v>8.6999999999999993</v>
      </c>
      <c r="W86" s="46">
        <v>8.6999999999999993</v>
      </c>
      <c r="X86" s="46">
        <v>9.6</v>
      </c>
      <c r="Y86" s="46">
        <v>9.1</v>
      </c>
      <c r="Z86" s="46">
        <v>8.1999999999999993</v>
      </c>
      <c r="AA86" s="46">
        <v>9.5</v>
      </c>
      <c r="AB86" s="46">
        <v>7.8</v>
      </c>
      <c r="AC86" s="46">
        <v>9.6</v>
      </c>
      <c r="AD86" s="46">
        <v>9.9</v>
      </c>
      <c r="AE86" s="46">
        <v>9.3000000000000007</v>
      </c>
      <c r="AF86" s="46">
        <v>10.7</v>
      </c>
      <c r="AG86" s="46">
        <v>8.6</v>
      </c>
      <c r="AH86" s="46">
        <v>9.8000000000000007</v>
      </c>
      <c r="AI86" s="46">
        <v>10</v>
      </c>
      <c r="AJ86" s="46">
        <v>9.1764705882352935</v>
      </c>
    </row>
    <row r="87" spans="1:36" x14ac:dyDescent="0.3">
      <c r="A87" s="1">
        <v>45373</v>
      </c>
      <c r="B87" s="46">
        <v>10.3</v>
      </c>
      <c r="C87" s="46">
        <v>9.1</v>
      </c>
      <c r="D87" s="46">
        <v>9.3000000000000007</v>
      </c>
      <c r="E87" s="46">
        <v>9.4</v>
      </c>
      <c r="F87" s="46">
        <v>8.9</v>
      </c>
      <c r="G87" s="46">
        <v>9.1999999999999993</v>
      </c>
      <c r="H87" s="46">
        <v>8.6</v>
      </c>
      <c r="I87" s="46">
        <v>9.9</v>
      </c>
      <c r="J87" s="46">
        <v>10.5</v>
      </c>
      <c r="K87" s="46">
        <v>9.5</v>
      </c>
      <c r="L87" s="46">
        <v>9.5</v>
      </c>
      <c r="M87" s="46">
        <v>9.3000000000000007</v>
      </c>
      <c r="N87" s="46">
        <v>9.1</v>
      </c>
      <c r="O87" s="46">
        <v>9</v>
      </c>
      <c r="P87" s="46">
        <v>8.1999999999999993</v>
      </c>
      <c r="Q87" s="46">
        <v>9.6</v>
      </c>
      <c r="R87" s="46">
        <v>9</v>
      </c>
      <c r="S87" s="46">
        <v>8.5</v>
      </c>
      <c r="T87" s="46">
        <v>9.3000000000000007</v>
      </c>
      <c r="U87" s="46">
        <v>10.5</v>
      </c>
      <c r="V87" s="46">
        <v>9.1999999999999993</v>
      </c>
      <c r="W87" s="46">
        <v>9</v>
      </c>
      <c r="X87" s="46">
        <v>9.1999999999999993</v>
      </c>
      <c r="Y87" s="46">
        <v>9.5</v>
      </c>
      <c r="Z87" s="46">
        <v>8.8000000000000007</v>
      </c>
      <c r="AA87" s="46">
        <v>9.5</v>
      </c>
      <c r="AB87" s="46">
        <v>8.8000000000000007</v>
      </c>
      <c r="AC87" s="46">
        <v>9.3000000000000007</v>
      </c>
      <c r="AD87" s="46">
        <v>9.6</v>
      </c>
      <c r="AE87" s="46">
        <v>9.1999999999999993</v>
      </c>
      <c r="AF87" s="46">
        <v>9.8000000000000007</v>
      </c>
      <c r="AG87" s="46">
        <v>9.1999999999999993</v>
      </c>
      <c r="AH87" s="46">
        <v>9.3000000000000007</v>
      </c>
      <c r="AI87" s="46">
        <v>9.3000000000000007</v>
      </c>
      <c r="AJ87" s="46">
        <v>9.3058823529411772</v>
      </c>
    </row>
    <row r="88" spans="1:36" x14ac:dyDescent="0.3">
      <c r="A88" s="1">
        <v>45374</v>
      </c>
      <c r="B88" s="46">
        <v>6</v>
      </c>
      <c r="C88" s="46">
        <v>6.1</v>
      </c>
      <c r="D88" s="46">
        <v>6.6</v>
      </c>
      <c r="E88" s="46">
        <v>6.9</v>
      </c>
      <c r="F88" s="46">
        <v>7.1</v>
      </c>
      <c r="G88" s="46">
        <v>5.7</v>
      </c>
      <c r="H88" s="46">
        <v>5</v>
      </c>
      <c r="I88" s="46">
        <v>5.6</v>
      </c>
      <c r="J88" s="46">
        <v>5.7</v>
      </c>
      <c r="K88" s="46">
        <v>5.4</v>
      </c>
      <c r="L88" s="46">
        <v>5.6</v>
      </c>
      <c r="M88" s="46">
        <v>6.3</v>
      </c>
      <c r="N88" s="46">
        <v>8</v>
      </c>
      <c r="O88" s="46">
        <v>5.2</v>
      </c>
      <c r="P88" s="46">
        <v>6.9</v>
      </c>
      <c r="Q88" s="46">
        <v>6.2</v>
      </c>
      <c r="R88" s="46">
        <v>6.8</v>
      </c>
      <c r="S88" s="46">
        <v>6.3</v>
      </c>
      <c r="T88" s="46">
        <v>5.9</v>
      </c>
      <c r="U88" s="46">
        <v>5.7</v>
      </c>
      <c r="V88" s="46">
        <v>6.1</v>
      </c>
      <c r="W88" s="46">
        <v>5.7</v>
      </c>
      <c r="X88" s="46">
        <v>7</v>
      </c>
      <c r="Y88" s="46">
        <v>6.7</v>
      </c>
      <c r="Z88" s="46">
        <v>6.5</v>
      </c>
      <c r="AA88" s="46">
        <v>6</v>
      </c>
      <c r="AB88" s="46">
        <v>7.5</v>
      </c>
      <c r="AC88" s="46">
        <v>7.8</v>
      </c>
      <c r="AD88" s="46">
        <v>5.6</v>
      </c>
      <c r="AE88" s="46">
        <v>7.5</v>
      </c>
      <c r="AF88" s="46">
        <v>6.7</v>
      </c>
      <c r="AG88" s="46">
        <v>7.6</v>
      </c>
      <c r="AH88" s="46">
        <v>6.9</v>
      </c>
      <c r="AI88" s="46">
        <v>6.6</v>
      </c>
      <c r="AJ88" s="46">
        <v>6.3882352941176466</v>
      </c>
    </row>
    <row r="89" spans="1:36" x14ac:dyDescent="0.3">
      <c r="A89" s="1">
        <v>45375</v>
      </c>
      <c r="B89" s="46">
        <v>6.5</v>
      </c>
      <c r="C89" s="46">
        <v>6.9</v>
      </c>
      <c r="D89" s="46">
        <v>6.4</v>
      </c>
      <c r="E89" s="46">
        <v>6.4</v>
      </c>
      <c r="F89" s="46">
        <v>7.4</v>
      </c>
      <c r="G89" s="46">
        <v>5.5</v>
      </c>
      <c r="H89" s="46">
        <v>6.1</v>
      </c>
      <c r="I89" s="46">
        <v>6.5</v>
      </c>
      <c r="J89" s="46">
        <v>6.6</v>
      </c>
      <c r="K89" s="46">
        <v>6.7</v>
      </c>
      <c r="L89" s="46">
        <v>6.2</v>
      </c>
      <c r="M89" s="46">
        <v>6.4</v>
      </c>
      <c r="N89" s="46">
        <v>7.6</v>
      </c>
      <c r="O89" s="46">
        <v>6.2</v>
      </c>
      <c r="P89" s="46">
        <v>7.2</v>
      </c>
      <c r="Q89" s="46">
        <v>6</v>
      </c>
      <c r="R89" s="46">
        <v>7.1</v>
      </c>
      <c r="S89" s="46">
        <v>6.8</v>
      </c>
      <c r="T89" s="46">
        <v>6.9</v>
      </c>
      <c r="U89" s="46">
        <v>5.6</v>
      </c>
      <c r="V89" s="46">
        <v>6.8</v>
      </c>
      <c r="W89" s="46">
        <v>6.2</v>
      </c>
      <c r="X89" s="46">
        <v>7.1</v>
      </c>
      <c r="Y89" s="46">
        <v>6.8</v>
      </c>
      <c r="Z89" s="46">
        <v>7</v>
      </c>
      <c r="AA89" s="46">
        <v>5.8</v>
      </c>
      <c r="AB89" s="46">
        <v>7.3</v>
      </c>
      <c r="AC89" s="46">
        <v>7.7</v>
      </c>
      <c r="AD89" s="46">
        <v>6.3</v>
      </c>
      <c r="AE89" s="46">
        <v>7.3</v>
      </c>
      <c r="AF89" s="46">
        <v>6.9</v>
      </c>
      <c r="AG89" s="46">
        <v>7.2</v>
      </c>
      <c r="AH89" s="46">
        <v>7.1</v>
      </c>
      <c r="AI89" s="46">
        <v>7</v>
      </c>
      <c r="AJ89" s="46">
        <v>6.6911764705882364</v>
      </c>
    </row>
    <row r="90" spans="1:36" x14ac:dyDescent="0.3">
      <c r="A90" s="1">
        <v>45376</v>
      </c>
      <c r="B90" s="46">
        <v>7.4</v>
      </c>
      <c r="C90" s="46">
        <v>7.5</v>
      </c>
      <c r="D90" s="46">
        <v>7.2</v>
      </c>
      <c r="E90" s="46">
        <v>7.3</v>
      </c>
      <c r="F90" s="46">
        <v>8.1</v>
      </c>
      <c r="G90" s="46">
        <v>6.4</v>
      </c>
      <c r="H90" s="46">
        <v>6.5</v>
      </c>
      <c r="I90" s="46">
        <v>7.4</v>
      </c>
      <c r="J90" s="46">
        <v>6.7</v>
      </c>
      <c r="K90" s="46">
        <v>6.9</v>
      </c>
      <c r="L90" s="46">
        <v>6.4</v>
      </c>
      <c r="M90" s="46">
        <v>6.9</v>
      </c>
      <c r="N90" s="46">
        <v>8.8000000000000007</v>
      </c>
      <c r="O90" s="46">
        <v>6.5</v>
      </c>
      <c r="P90" s="46">
        <v>7.3</v>
      </c>
      <c r="Q90" s="46">
        <v>6.5</v>
      </c>
      <c r="R90" s="46">
        <v>7.2</v>
      </c>
      <c r="S90" s="46">
        <v>7</v>
      </c>
      <c r="T90" s="46">
        <v>7.6</v>
      </c>
      <c r="U90" s="46">
        <v>6.9</v>
      </c>
      <c r="V90" s="46">
        <v>7.4</v>
      </c>
      <c r="W90" s="46">
        <v>6.3</v>
      </c>
      <c r="X90" s="46">
        <v>7.6</v>
      </c>
      <c r="Y90" s="46">
        <v>7.4</v>
      </c>
      <c r="Z90" s="46">
        <v>7.2</v>
      </c>
      <c r="AA90" s="46">
        <v>6.9</v>
      </c>
      <c r="AB90" s="46">
        <v>8.1</v>
      </c>
      <c r="AC90" s="46">
        <v>8.3000000000000007</v>
      </c>
      <c r="AD90" s="46">
        <v>6.1</v>
      </c>
      <c r="AE90" s="46">
        <v>7.4</v>
      </c>
      <c r="AF90" s="46">
        <v>7.8</v>
      </c>
      <c r="AG90" s="46">
        <v>8.3000000000000007</v>
      </c>
      <c r="AH90" s="46">
        <v>7.6</v>
      </c>
      <c r="AI90" s="46">
        <v>6.9</v>
      </c>
      <c r="AJ90" s="46">
        <v>7.2294117647058833</v>
      </c>
    </row>
    <row r="91" spans="1:36" x14ac:dyDescent="0.3">
      <c r="A91" s="1">
        <v>45377</v>
      </c>
      <c r="B91" s="46">
        <v>9.6999999999999993</v>
      </c>
      <c r="C91" s="46">
        <v>8.6999999999999993</v>
      </c>
      <c r="D91" s="46">
        <v>8.6999999999999993</v>
      </c>
      <c r="E91" s="46">
        <v>8.6999999999999993</v>
      </c>
      <c r="F91" s="46">
        <v>9</v>
      </c>
      <c r="G91" s="46">
        <v>8.5</v>
      </c>
      <c r="H91" s="46">
        <v>7.7</v>
      </c>
      <c r="I91" s="46">
        <v>10.199999999999999</v>
      </c>
      <c r="J91" s="46">
        <v>9.5</v>
      </c>
      <c r="K91" s="46">
        <v>9.6</v>
      </c>
      <c r="L91" s="46">
        <v>8.1999999999999993</v>
      </c>
      <c r="M91" s="46">
        <v>8.6</v>
      </c>
      <c r="N91" s="46">
        <v>9.6</v>
      </c>
      <c r="O91" s="46">
        <v>7.6</v>
      </c>
      <c r="P91" s="46">
        <v>8.3000000000000007</v>
      </c>
      <c r="Q91" s="46">
        <v>8.5</v>
      </c>
      <c r="R91" s="46">
        <v>8.3000000000000007</v>
      </c>
      <c r="S91" s="46">
        <v>8.5</v>
      </c>
      <c r="T91" s="46">
        <v>8.9</v>
      </c>
      <c r="U91" s="46">
        <v>10.3</v>
      </c>
      <c r="V91" s="46">
        <v>8.1</v>
      </c>
      <c r="W91" s="46">
        <v>7.7</v>
      </c>
      <c r="X91" s="46">
        <v>8.9</v>
      </c>
      <c r="Y91" s="46">
        <v>8.6</v>
      </c>
      <c r="Z91" s="46">
        <v>7.4</v>
      </c>
      <c r="AA91" s="46">
        <v>8.6</v>
      </c>
      <c r="AB91" s="46">
        <v>8.4</v>
      </c>
      <c r="AC91" s="46">
        <v>9.6999999999999993</v>
      </c>
      <c r="AD91" s="46">
        <v>8.8000000000000007</v>
      </c>
      <c r="AE91" s="46">
        <v>8.4</v>
      </c>
      <c r="AF91" s="46">
        <v>9.8000000000000007</v>
      </c>
      <c r="AG91" s="46">
        <v>8.9</v>
      </c>
      <c r="AH91" s="46">
        <v>9.3000000000000007</v>
      </c>
      <c r="AI91" s="46">
        <v>9.1999999999999993</v>
      </c>
      <c r="AJ91" s="46">
        <v>8.7911764705882351</v>
      </c>
    </row>
    <row r="92" spans="1:36" x14ac:dyDescent="0.3">
      <c r="A92" s="1">
        <v>45378</v>
      </c>
      <c r="B92" s="46">
        <v>9.1</v>
      </c>
      <c r="C92" s="46">
        <v>9.6999999999999993</v>
      </c>
      <c r="D92" s="46">
        <v>9.6999999999999993</v>
      </c>
      <c r="E92" s="46">
        <v>9.6</v>
      </c>
      <c r="F92" s="46">
        <v>9.6</v>
      </c>
      <c r="G92" s="46">
        <v>8.4</v>
      </c>
      <c r="H92" s="46">
        <v>8.9</v>
      </c>
      <c r="I92" s="46">
        <v>9.6999999999999993</v>
      </c>
      <c r="J92" s="46">
        <v>8.9</v>
      </c>
      <c r="K92" s="46">
        <v>9.8000000000000007</v>
      </c>
      <c r="L92" s="46">
        <v>8.9</v>
      </c>
      <c r="M92" s="46">
        <v>9.5</v>
      </c>
      <c r="N92" s="46">
        <v>9.6</v>
      </c>
      <c r="O92" s="46">
        <v>8.3000000000000007</v>
      </c>
      <c r="P92" s="46">
        <v>8.9</v>
      </c>
      <c r="Q92" s="46">
        <v>8.9</v>
      </c>
      <c r="R92" s="46">
        <v>8.8000000000000007</v>
      </c>
      <c r="S92" s="46">
        <v>9</v>
      </c>
      <c r="T92" s="46">
        <v>9.1</v>
      </c>
      <c r="U92" s="46">
        <v>8.6999999999999993</v>
      </c>
      <c r="V92" s="46">
        <v>8.8000000000000007</v>
      </c>
      <c r="W92" s="46">
        <v>9.1999999999999993</v>
      </c>
      <c r="X92" s="46">
        <v>9.9</v>
      </c>
      <c r="Y92" s="46">
        <v>9.8000000000000007</v>
      </c>
      <c r="Z92" s="46">
        <v>8.6999999999999993</v>
      </c>
      <c r="AA92" s="46">
        <v>9</v>
      </c>
      <c r="AB92" s="46">
        <v>9.3000000000000007</v>
      </c>
      <c r="AC92" s="46">
        <v>9</v>
      </c>
      <c r="AD92" s="46">
        <v>8.8000000000000007</v>
      </c>
      <c r="AE92" s="46">
        <v>9.8000000000000007</v>
      </c>
      <c r="AF92" s="46">
        <v>9.1999999999999993</v>
      </c>
      <c r="AG92" s="46">
        <v>10.199999999999999</v>
      </c>
      <c r="AH92" s="46">
        <v>9.1999999999999993</v>
      </c>
      <c r="AI92" s="46">
        <v>9.5</v>
      </c>
      <c r="AJ92" s="46">
        <v>9.2205882352941195</v>
      </c>
    </row>
    <row r="93" spans="1:36" x14ac:dyDescent="0.3">
      <c r="A93" s="1">
        <v>45379</v>
      </c>
      <c r="B93" s="46">
        <v>9.1</v>
      </c>
      <c r="C93" s="46">
        <v>9</v>
      </c>
      <c r="D93" s="46">
        <v>8.9</v>
      </c>
      <c r="E93" s="46">
        <v>9.1</v>
      </c>
      <c r="F93" s="46">
        <v>9</v>
      </c>
      <c r="G93" s="46">
        <v>8.4</v>
      </c>
      <c r="H93" s="46">
        <v>8.1</v>
      </c>
      <c r="I93" s="46">
        <v>9.3000000000000007</v>
      </c>
      <c r="J93" s="46">
        <v>8.9</v>
      </c>
      <c r="K93" s="46">
        <v>9.4</v>
      </c>
      <c r="L93" s="46">
        <v>8.4</v>
      </c>
      <c r="M93" s="46">
        <v>8.9</v>
      </c>
      <c r="N93" s="46">
        <v>9.6</v>
      </c>
      <c r="O93" s="46">
        <v>8</v>
      </c>
      <c r="P93" s="46">
        <v>8.5</v>
      </c>
      <c r="Q93" s="46">
        <v>8.3000000000000007</v>
      </c>
      <c r="R93" s="46">
        <v>8.4</v>
      </c>
      <c r="S93" s="46">
        <v>8.1999999999999993</v>
      </c>
      <c r="T93" s="46">
        <v>8.6999999999999993</v>
      </c>
      <c r="U93" s="46">
        <v>8.8000000000000007</v>
      </c>
      <c r="V93" s="46">
        <v>8.4</v>
      </c>
      <c r="W93" s="46">
        <v>8.3000000000000007</v>
      </c>
      <c r="X93" s="46">
        <v>9.5</v>
      </c>
      <c r="Y93" s="46">
        <v>9</v>
      </c>
      <c r="Z93" s="46">
        <v>8.3000000000000007</v>
      </c>
      <c r="AA93" s="46">
        <v>8.4</v>
      </c>
      <c r="AB93" s="46">
        <v>9</v>
      </c>
      <c r="AC93" s="46">
        <v>9.6</v>
      </c>
      <c r="AD93" s="46">
        <v>8.8000000000000007</v>
      </c>
      <c r="AE93" s="46">
        <v>9.1</v>
      </c>
      <c r="AF93" s="46">
        <v>9.6</v>
      </c>
      <c r="AG93" s="46">
        <v>9.3000000000000007</v>
      </c>
      <c r="AH93" s="46">
        <v>9.6</v>
      </c>
      <c r="AI93" s="46">
        <v>9.6999999999999993</v>
      </c>
      <c r="AJ93" s="46">
        <v>8.8705882352941217</v>
      </c>
    </row>
    <row r="94" spans="1:36" x14ac:dyDescent="0.3">
      <c r="A94" s="1">
        <v>45380</v>
      </c>
      <c r="B94" s="46">
        <v>11.3</v>
      </c>
      <c r="C94" s="46">
        <v>10.7</v>
      </c>
      <c r="D94" s="46">
        <v>10.7</v>
      </c>
      <c r="E94" s="46">
        <v>10.9</v>
      </c>
      <c r="F94" s="46">
        <v>10.8</v>
      </c>
      <c r="G94" s="46">
        <v>10.7</v>
      </c>
      <c r="H94" s="46">
        <v>10.199999999999999</v>
      </c>
      <c r="I94" s="46">
        <v>11.3</v>
      </c>
      <c r="J94" s="46">
        <v>11</v>
      </c>
      <c r="K94" s="46">
        <v>11</v>
      </c>
      <c r="L94" s="46">
        <v>10.8</v>
      </c>
      <c r="M94" s="46">
        <v>10.7</v>
      </c>
      <c r="N94" s="46">
        <v>11.5</v>
      </c>
      <c r="O94" s="46">
        <v>9.9</v>
      </c>
      <c r="P94" s="46">
        <v>10.199999999999999</v>
      </c>
      <c r="Q94" s="46">
        <v>10.9</v>
      </c>
      <c r="R94" s="46">
        <v>10.199999999999999</v>
      </c>
      <c r="S94" s="46">
        <v>10.5</v>
      </c>
      <c r="T94" s="46">
        <v>10.6</v>
      </c>
      <c r="U94" s="46">
        <v>10.6</v>
      </c>
      <c r="V94" s="46">
        <v>10.5</v>
      </c>
      <c r="W94" s="46">
        <v>9.6999999999999993</v>
      </c>
      <c r="X94" s="46">
        <v>11.2</v>
      </c>
      <c r="Y94" s="46">
        <v>10.7</v>
      </c>
      <c r="Z94" s="46">
        <v>9.9</v>
      </c>
      <c r="AA94" s="46">
        <v>10.8</v>
      </c>
      <c r="AB94" s="46">
        <v>10.8</v>
      </c>
      <c r="AC94" s="46">
        <v>10.7</v>
      </c>
      <c r="AD94" s="46">
        <v>10.9</v>
      </c>
      <c r="AE94" s="46">
        <v>11</v>
      </c>
      <c r="AF94" s="46">
        <v>11</v>
      </c>
      <c r="AG94" s="46">
        <v>11.6</v>
      </c>
      <c r="AH94" s="46">
        <v>11.1</v>
      </c>
      <c r="AI94" s="46">
        <v>11.3</v>
      </c>
      <c r="AJ94" s="46">
        <v>10.755882352941176</v>
      </c>
    </row>
    <row r="95" spans="1:36" x14ac:dyDescent="0.3">
      <c r="A95" s="1">
        <v>45381</v>
      </c>
      <c r="B95" s="46">
        <v>10.9</v>
      </c>
      <c r="C95" s="46">
        <v>8.1</v>
      </c>
      <c r="D95" s="46">
        <v>8.4</v>
      </c>
      <c r="E95" s="46">
        <v>8.6</v>
      </c>
      <c r="F95" s="46">
        <v>8.1999999999999993</v>
      </c>
      <c r="G95" s="46">
        <v>9.3000000000000007</v>
      </c>
      <c r="H95" s="46">
        <v>10.8</v>
      </c>
      <c r="I95" s="46">
        <v>9.9</v>
      </c>
      <c r="J95" s="46">
        <v>10.3</v>
      </c>
      <c r="K95" s="46">
        <v>9.1999999999999993</v>
      </c>
      <c r="L95" s="46">
        <v>10.1</v>
      </c>
      <c r="M95" s="46">
        <v>9.1999999999999993</v>
      </c>
      <c r="N95" s="46">
        <v>8.4</v>
      </c>
      <c r="O95" s="46">
        <v>10.5</v>
      </c>
      <c r="P95" s="46">
        <v>8.4</v>
      </c>
      <c r="Q95" s="46">
        <v>10.6</v>
      </c>
      <c r="R95" s="46">
        <v>9.1999999999999993</v>
      </c>
      <c r="S95" s="46">
        <v>9.1</v>
      </c>
      <c r="T95" s="46">
        <v>8.6999999999999993</v>
      </c>
      <c r="U95" s="46">
        <v>10.1</v>
      </c>
      <c r="V95" s="46">
        <v>9.5</v>
      </c>
      <c r="W95" s="46">
        <v>11.5</v>
      </c>
      <c r="X95" s="46">
        <v>8.4</v>
      </c>
      <c r="Y95" s="46">
        <v>8.4</v>
      </c>
      <c r="Z95" s="46">
        <v>8</v>
      </c>
      <c r="AA95" s="46">
        <v>11</v>
      </c>
      <c r="AB95" s="46">
        <v>8.8000000000000007</v>
      </c>
      <c r="AC95" s="46">
        <v>9.3000000000000007</v>
      </c>
      <c r="AD95" s="46">
        <v>9.9</v>
      </c>
      <c r="AE95" s="46">
        <v>8</v>
      </c>
      <c r="AF95" s="46">
        <v>8.6999999999999993</v>
      </c>
      <c r="AG95" s="46">
        <v>8.1999999999999993</v>
      </c>
      <c r="AH95" s="46">
        <v>8.6</v>
      </c>
      <c r="AI95" s="46">
        <v>7.8</v>
      </c>
      <c r="AJ95" s="46">
        <v>9.2382352941176453</v>
      </c>
    </row>
    <row r="96" spans="1:36" x14ac:dyDescent="0.3">
      <c r="A96" s="1">
        <v>45382</v>
      </c>
      <c r="B96" s="46">
        <v>11.7</v>
      </c>
      <c r="C96" s="46">
        <v>9.1999999999999993</v>
      </c>
      <c r="D96" s="46">
        <v>10.6</v>
      </c>
      <c r="E96" s="46">
        <v>10.5</v>
      </c>
      <c r="F96" s="46">
        <v>9.5</v>
      </c>
      <c r="G96" s="46">
        <v>11.1</v>
      </c>
      <c r="H96" s="46">
        <v>9.9</v>
      </c>
      <c r="I96" s="46">
        <v>11.1</v>
      </c>
      <c r="J96" s="46">
        <v>11</v>
      </c>
      <c r="K96" s="46">
        <v>10.8</v>
      </c>
      <c r="L96" s="46">
        <v>10.199999999999999</v>
      </c>
      <c r="M96" s="46">
        <v>10.9</v>
      </c>
      <c r="N96" s="46">
        <v>10.1</v>
      </c>
      <c r="O96" s="46">
        <v>9.9</v>
      </c>
      <c r="P96" s="46">
        <v>8.6</v>
      </c>
      <c r="Q96" s="46">
        <v>11</v>
      </c>
      <c r="R96" s="46">
        <v>8.9</v>
      </c>
      <c r="S96" s="46">
        <v>9.3000000000000007</v>
      </c>
      <c r="T96" s="46">
        <v>9.8000000000000007</v>
      </c>
      <c r="U96" s="46">
        <v>11.4</v>
      </c>
      <c r="V96" s="46">
        <v>9.9</v>
      </c>
      <c r="W96" s="46">
        <v>10.199999999999999</v>
      </c>
      <c r="X96" s="46">
        <v>10.1</v>
      </c>
      <c r="Y96" s="46">
        <v>9.6999999999999993</v>
      </c>
      <c r="Z96" s="46">
        <v>9.8000000000000007</v>
      </c>
      <c r="AA96" s="46">
        <v>11</v>
      </c>
      <c r="AB96" s="46">
        <v>8.9</v>
      </c>
      <c r="AC96" s="46">
        <v>10.1</v>
      </c>
      <c r="AD96" s="46">
        <v>11.4</v>
      </c>
      <c r="AE96" s="46">
        <v>9.6</v>
      </c>
      <c r="AF96" s="46">
        <v>10.4</v>
      </c>
      <c r="AG96" s="46">
        <v>9.1</v>
      </c>
      <c r="AH96" s="46">
        <v>10.3</v>
      </c>
      <c r="AI96" s="46">
        <v>10.1</v>
      </c>
      <c r="AJ96" s="46">
        <v>10.179411764705884</v>
      </c>
    </row>
    <row r="97" spans="1:36" x14ac:dyDescent="0.3">
      <c r="A97" s="1">
        <v>45383</v>
      </c>
      <c r="B97" s="46">
        <v>10.1</v>
      </c>
      <c r="C97" s="46">
        <v>9.4</v>
      </c>
      <c r="D97" s="46">
        <v>9.5</v>
      </c>
      <c r="E97" s="46">
        <v>10</v>
      </c>
      <c r="F97" s="46">
        <v>9.1999999999999993</v>
      </c>
      <c r="G97" s="46">
        <v>9.1999999999999993</v>
      </c>
      <c r="H97" s="46">
        <v>8.6999999999999993</v>
      </c>
      <c r="I97" s="46">
        <v>10.199999999999999</v>
      </c>
      <c r="J97" s="46">
        <v>10.1</v>
      </c>
      <c r="K97" s="46">
        <v>10.1</v>
      </c>
      <c r="L97" s="46">
        <v>9.5</v>
      </c>
      <c r="M97" s="46">
        <v>9.6999999999999993</v>
      </c>
      <c r="N97" s="46">
        <v>10.4</v>
      </c>
      <c r="O97" s="46">
        <v>9.3000000000000007</v>
      </c>
      <c r="P97" s="46">
        <v>9.3000000000000007</v>
      </c>
      <c r="Q97" s="46">
        <v>9.8000000000000007</v>
      </c>
      <c r="R97" s="46">
        <v>9.4</v>
      </c>
      <c r="S97" s="46">
        <v>9</v>
      </c>
      <c r="T97" s="46">
        <v>9.5</v>
      </c>
      <c r="U97" s="46">
        <v>10.199999999999999</v>
      </c>
      <c r="V97" s="46">
        <v>9.5</v>
      </c>
      <c r="W97" s="46">
        <v>9.6</v>
      </c>
      <c r="X97" s="46">
        <v>10.5</v>
      </c>
      <c r="Y97" s="46">
        <v>9.8000000000000007</v>
      </c>
      <c r="Z97" s="46">
        <v>9.3000000000000007</v>
      </c>
      <c r="AA97" s="46">
        <v>9.6</v>
      </c>
      <c r="AB97" s="46">
        <v>9.5</v>
      </c>
      <c r="AC97" s="46">
        <v>10.4</v>
      </c>
      <c r="AD97" s="46">
        <v>9.6999999999999993</v>
      </c>
      <c r="AE97" s="46">
        <v>9.5</v>
      </c>
      <c r="AF97" s="46">
        <v>10.7</v>
      </c>
      <c r="AG97" s="46">
        <v>9.9</v>
      </c>
      <c r="AH97" s="46">
        <v>10.4</v>
      </c>
      <c r="AI97" s="46">
        <v>10.7</v>
      </c>
      <c r="AJ97" s="46">
        <v>9.7558823529411747</v>
      </c>
    </row>
    <row r="98" spans="1:36" x14ac:dyDescent="0.3">
      <c r="A98" s="1">
        <v>45384</v>
      </c>
      <c r="B98" s="46">
        <v>10.1</v>
      </c>
      <c r="C98" s="46">
        <v>9.5</v>
      </c>
      <c r="D98" s="46">
        <v>9.3000000000000007</v>
      </c>
      <c r="E98" s="46">
        <v>9.6999999999999993</v>
      </c>
      <c r="F98" s="46">
        <v>9.9</v>
      </c>
      <c r="G98" s="46">
        <v>9.1999999999999993</v>
      </c>
      <c r="H98" s="46">
        <v>9.3000000000000007</v>
      </c>
      <c r="I98" s="46">
        <v>9.8000000000000007</v>
      </c>
      <c r="J98" s="46">
        <v>10</v>
      </c>
      <c r="K98" s="46">
        <v>9.8000000000000007</v>
      </c>
      <c r="L98" s="46">
        <v>9.4</v>
      </c>
      <c r="M98" s="46">
        <v>9.4</v>
      </c>
      <c r="N98" s="46">
        <v>10.1</v>
      </c>
      <c r="O98" s="46">
        <v>9.1</v>
      </c>
      <c r="P98" s="46">
        <v>9.6999999999999993</v>
      </c>
      <c r="Q98" s="46">
        <v>9.5</v>
      </c>
      <c r="R98" s="46">
        <v>9.5</v>
      </c>
      <c r="S98" s="46">
        <v>9.1</v>
      </c>
      <c r="T98" s="46">
        <v>9.1999999999999993</v>
      </c>
      <c r="U98" s="46">
        <v>9.9</v>
      </c>
      <c r="V98" s="46">
        <v>9.3000000000000007</v>
      </c>
      <c r="W98" s="46">
        <v>9.8000000000000007</v>
      </c>
      <c r="X98" s="46">
        <v>10.1</v>
      </c>
      <c r="Y98" s="46">
        <v>9.8000000000000007</v>
      </c>
      <c r="Z98" s="46">
        <v>9.5</v>
      </c>
      <c r="AA98" s="46">
        <v>9.5</v>
      </c>
      <c r="AB98" s="46">
        <v>9.8000000000000007</v>
      </c>
      <c r="AC98" s="46">
        <v>10.199999999999999</v>
      </c>
      <c r="AD98" s="46">
        <v>9.4</v>
      </c>
      <c r="AE98" s="46">
        <v>9.6999999999999993</v>
      </c>
      <c r="AF98" s="46">
        <v>10.6</v>
      </c>
      <c r="AG98" s="46">
        <v>10.1</v>
      </c>
      <c r="AH98" s="46">
        <v>10.199999999999999</v>
      </c>
      <c r="AI98" s="46">
        <v>10.4</v>
      </c>
      <c r="AJ98" s="46">
        <v>9.7029411764705884</v>
      </c>
    </row>
    <row r="99" spans="1:36" x14ac:dyDescent="0.3">
      <c r="A99" s="1">
        <v>45385</v>
      </c>
      <c r="B99" s="46">
        <v>11.6</v>
      </c>
      <c r="C99" s="46">
        <v>10.8</v>
      </c>
      <c r="D99" s="46">
        <v>11</v>
      </c>
      <c r="E99" s="46">
        <v>11</v>
      </c>
      <c r="F99" s="46">
        <v>10.6</v>
      </c>
      <c r="G99" s="46">
        <v>10.7</v>
      </c>
      <c r="H99" s="46">
        <v>10.4</v>
      </c>
      <c r="I99" s="46">
        <v>11.3</v>
      </c>
      <c r="J99" s="46">
        <v>11.3</v>
      </c>
      <c r="K99" s="46">
        <v>11.3</v>
      </c>
      <c r="L99" s="46">
        <v>10.6</v>
      </c>
      <c r="M99" s="46">
        <v>11.1</v>
      </c>
      <c r="N99" s="46">
        <v>11</v>
      </c>
      <c r="O99" s="46">
        <v>10.3</v>
      </c>
      <c r="P99" s="46">
        <v>10.3</v>
      </c>
      <c r="Q99" s="46">
        <v>10.8</v>
      </c>
      <c r="R99" s="46">
        <v>10.3</v>
      </c>
      <c r="S99" s="46">
        <v>10.5</v>
      </c>
      <c r="T99" s="46">
        <v>10.8</v>
      </c>
      <c r="U99" s="46">
        <v>10.9</v>
      </c>
      <c r="V99" s="46">
        <v>10.6</v>
      </c>
      <c r="W99" s="46">
        <v>10.3</v>
      </c>
      <c r="X99" s="46">
        <v>11.1</v>
      </c>
      <c r="Y99" s="46">
        <v>11.1</v>
      </c>
      <c r="Z99" s="46">
        <v>10.4</v>
      </c>
      <c r="AA99" s="46">
        <v>10.7</v>
      </c>
      <c r="AB99" s="46">
        <v>10.199999999999999</v>
      </c>
      <c r="AC99" s="46">
        <v>10.8</v>
      </c>
      <c r="AD99" s="46">
        <v>11.2</v>
      </c>
      <c r="AE99" s="46">
        <v>11</v>
      </c>
      <c r="AF99" s="46">
        <v>11.3</v>
      </c>
      <c r="AG99" s="46">
        <v>10.8</v>
      </c>
      <c r="AH99" s="46">
        <v>11.1</v>
      </c>
      <c r="AI99" s="46">
        <v>11.4</v>
      </c>
      <c r="AJ99" s="46">
        <v>10.841176470588236</v>
      </c>
    </row>
    <row r="100" spans="1:36" x14ac:dyDescent="0.3">
      <c r="A100" s="1">
        <v>45386</v>
      </c>
      <c r="B100" s="46">
        <v>12.1</v>
      </c>
      <c r="C100" s="46">
        <v>11.2</v>
      </c>
      <c r="D100" s="46">
        <v>11.9</v>
      </c>
      <c r="E100" s="46">
        <v>12</v>
      </c>
      <c r="F100" s="46">
        <v>10.5</v>
      </c>
      <c r="G100" s="46">
        <v>11.7</v>
      </c>
      <c r="H100" s="46">
        <v>10.6</v>
      </c>
      <c r="I100" s="46">
        <v>12.3</v>
      </c>
      <c r="J100" s="46">
        <v>12.1</v>
      </c>
      <c r="K100" s="46">
        <v>12.4</v>
      </c>
      <c r="L100" s="46">
        <v>11.7</v>
      </c>
      <c r="M100" s="46">
        <v>12.1</v>
      </c>
      <c r="N100" s="46">
        <v>11.8</v>
      </c>
      <c r="O100" s="46">
        <v>11.1</v>
      </c>
      <c r="P100" s="46">
        <v>9.8000000000000007</v>
      </c>
      <c r="Q100" s="46">
        <v>11.7</v>
      </c>
      <c r="R100" s="46">
        <v>9.9</v>
      </c>
      <c r="S100" s="46">
        <v>10</v>
      </c>
      <c r="T100" s="46">
        <v>11.5</v>
      </c>
      <c r="U100" s="46">
        <v>12</v>
      </c>
      <c r="V100" s="46">
        <v>11.3</v>
      </c>
      <c r="W100" s="46">
        <v>10.7</v>
      </c>
      <c r="X100" s="46">
        <v>12.2</v>
      </c>
      <c r="Y100" s="46">
        <v>11.8</v>
      </c>
      <c r="Z100" s="46">
        <v>10.7</v>
      </c>
      <c r="AA100" s="46">
        <v>11.7</v>
      </c>
      <c r="AB100" s="46">
        <v>9.6999999999999993</v>
      </c>
      <c r="AC100" s="46">
        <v>11.9</v>
      </c>
      <c r="AD100" s="46">
        <v>12</v>
      </c>
      <c r="AE100" s="46">
        <v>12</v>
      </c>
      <c r="AF100" s="46">
        <v>13</v>
      </c>
      <c r="AG100" s="46">
        <v>10.9</v>
      </c>
      <c r="AH100" s="46">
        <v>12.5</v>
      </c>
      <c r="AI100" s="46">
        <v>12.7</v>
      </c>
      <c r="AJ100" s="46">
        <v>11.514705882352938</v>
      </c>
    </row>
    <row r="101" spans="1:36" x14ac:dyDescent="0.3">
      <c r="A101" s="1">
        <v>45387</v>
      </c>
      <c r="B101" s="46">
        <v>14.8</v>
      </c>
      <c r="C101" s="46">
        <v>12.9</v>
      </c>
      <c r="D101" s="46">
        <v>13.2</v>
      </c>
      <c r="E101" s="46">
        <v>13.4</v>
      </c>
      <c r="F101" s="46">
        <v>12.4</v>
      </c>
      <c r="G101" s="46">
        <v>13.3</v>
      </c>
      <c r="H101" s="46">
        <v>12.7</v>
      </c>
      <c r="I101" s="46">
        <v>15</v>
      </c>
      <c r="J101" s="46">
        <v>14.9</v>
      </c>
      <c r="K101" s="46">
        <v>14.8</v>
      </c>
      <c r="L101" s="46">
        <v>13.5</v>
      </c>
      <c r="M101" s="46">
        <v>13.4</v>
      </c>
      <c r="N101" s="46">
        <v>13.7</v>
      </c>
      <c r="O101" s="46">
        <v>12.9</v>
      </c>
      <c r="P101" s="46">
        <v>11.9</v>
      </c>
      <c r="Q101" s="46">
        <v>13.5</v>
      </c>
      <c r="R101" s="46">
        <v>12.4</v>
      </c>
      <c r="S101" s="46">
        <v>12.4</v>
      </c>
      <c r="T101" s="46">
        <v>13.1</v>
      </c>
      <c r="U101" s="46">
        <v>14.8</v>
      </c>
      <c r="V101" s="46">
        <v>13</v>
      </c>
      <c r="W101" s="46">
        <v>12.6</v>
      </c>
      <c r="X101" s="46">
        <v>13.7</v>
      </c>
      <c r="Y101" s="46">
        <v>13.3</v>
      </c>
      <c r="Z101" s="46">
        <v>12.1</v>
      </c>
      <c r="AA101" s="46">
        <v>13.6</v>
      </c>
      <c r="AB101" s="46">
        <v>11.8</v>
      </c>
      <c r="AC101" s="46">
        <v>12.8</v>
      </c>
      <c r="AD101" s="46">
        <v>14.4</v>
      </c>
      <c r="AE101" s="46">
        <v>13.6</v>
      </c>
      <c r="AF101" s="46">
        <v>15.2</v>
      </c>
      <c r="AG101" s="46">
        <v>12.7</v>
      </c>
      <c r="AH101" s="46">
        <v>13.9</v>
      </c>
      <c r="AI101" s="46">
        <v>14.7</v>
      </c>
      <c r="AJ101" s="46">
        <v>13.423529411764706</v>
      </c>
    </row>
    <row r="102" spans="1:36" x14ac:dyDescent="0.3">
      <c r="A102" s="1">
        <v>45388</v>
      </c>
      <c r="B102" s="46">
        <v>18.2</v>
      </c>
      <c r="C102" s="46">
        <v>16.5</v>
      </c>
      <c r="D102" s="46">
        <v>17</v>
      </c>
      <c r="E102" s="46">
        <v>18</v>
      </c>
      <c r="F102" s="46">
        <v>16.600000000000001</v>
      </c>
      <c r="G102" s="46">
        <v>18.100000000000001</v>
      </c>
      <c r="H102" s="46">
        <v>17.2</v>
      </c>
      <c r="I102" s="46">
        <v>18.899999999999999</v>
      </c>
      <c r="J102" s="46">
        <v>18.100000000000001</v>
      </c>
      <c r="K102" s="46">
        <v>18.5</v>
      </c>
      <c r="L102" s="46">
        <v>17.600000000000001</v>
      </c>
      <c r="M102" s="46">
        <v>17.399999999999999</v>
      </c>
      <c r="N102" s="46">
        <v>17.8</v>
      </c>
      <c r="O102" s="46">
        <v>17.2</v>
      </c>
      <c r="P102" s="46">
        <v>14.7</v>
      </c>
      <c r="Q102" s="46">
        <v>18.100000000000001</v>
      </c>
      <c r="R102" s="46">
        <v>16.600000000000001</v>
      </c>
      <c r="S102" s="46">
        <v>16.5</v>
      </c>
      <c r="T102" s="46">
        <v>17.100000000000001</v>
      </c>
      <c r="U102" s="46">
        <v>19</v>
      </c>
      <c r="V102" s="46">
        <v>17.100000000000001</v>
      </c>
      <c r="W102" s="46">
        <v>16.7</v>
      </c>
      <c r="X102" s="46">
        <v>17.899999999999999</v>
      </c>
      <c r="Y102" s="46">
        <v>17.399999999999999</v>
      </c>
      <c r="Z102" s="46">
        <v>15.3</v>
      </c>
      <c r="AA102" s="46">
        <v>18.7</v>
      </c>
      <c r="AB102" s="46">
        <v>15.4</v>
      </c>
      <c r="AC102" s="46">
        <v>15</v>
      </c>
      <c r="AD102" s="46">
        <v>18.600000000000001</v>
      </c>
      <c r="AE102" s="46">
        <v>16.899999999999999</v>
      </c>
      <c r="AF102" s="46">
        <v>18.100000000000001</v>
      </c>
      <c r="AG102" s="46">
        <v>17.899999999999999</v>
      </c>
      <c r="AH102" s="46">
        <v>17.5</v>
      </c>
      <c r="AI102" s="46">
        <v>18.5</v>
      </c>
      <c r="AJ102" s="46">
        <v>17.355882352941176</v>
      </c>
    </row>
    <row r="103" spans="1:36" x14ac:dyDescent="0.3">
      <c r="A103" s="1">
        <v>45389</v>
      </c>
      <c r="B103" s="46">
        <v>17.100000000000001</v>
      </c>
      <c r="C103" s="46">
        <v>14.3</v>
      </c>
      <c r="D103" s="46">
        <v>15.8</v>
      </c>
      <c r="E103" s="46">
        <v>16.8</v>
      </c>
      <c r="F103" s="46">
        <v>13</v>
      </c>
      <c r="G103" s="46">
        <v>16.8</v>
      </c>
      <c r="H103" s="46">
        <v>15.5</v>
      </c>
      <c r="I103" s="46">
        <v>17.3</v>
      </c>
      <c r="J103" s="46">
        <v>16.8</v>
      </c>
      <c r="K103" s="46">
        <v>17</v>
      </c>
      <c r="L103" s="46">
        <v>17.2</v>
      </c>
      <c r="M103" s="46">
        <v>16.399999999999999</v>
      </c>
      <c r="N103" s="46">
        <v>14.7</v>
      </c>
      <c r="O103" s="46">
        <v>16.600000000000001</v>
      </c>
      <c r="P103" s="46">
        <v>13.4</v>
      </c>
      <c r="Q103" s="46">
        <v>16.5</v>
      </c>
      <c r="R103" s="46">
        <v>14.6</v>
      </c>
      <c r="S103" s="46">
        <v>14</v>
      </c>
      <c r="T103" s="46">
        <v>15.9</v>
      </c>
      <c r="U103" s="46">
        <v>16.5</v>
      </c>
      <c r="V103" s="46">
        <v>15.7</v>
      </c>
      <c r="W103" s="46">
        <v>16.2</v>
      </c>
      <c r="X103" s="46">
        <v>15.1</v>
      </c>
      <c r="Y103" s="46">
        <v>15.1</v>
      </c>
      <c r="Z103" s="46">
        <v>13.4</v>
      </c>
      <c r="AA103" s="46">
        <v>17.100000000000001</v>
      </c>
      <c r="AB103" s="46">
        <v>13.2</v>
      </c>
      <c r="AC103" s="46">
        <v>14.2</v>
      </c>
      <c r="AD103" s="46">
        <v>17.100000000000001</v>
      </c>
      <c r="AE103" s="46">
        <v>14.4</v>
      </c>
      <c r="AF103" s="46">
        <v>16.3</v>
      </c>
      <c r="AG103" s="46">
        <v>13.7</v>
      </c>
      <c r="AH103" s="46">
        <v>15.5</v>
      </c>
      <c r="AI103" s="46">
        <v>16.8</v>
      </c>
      <c r="AJ103" s="46">
        <v>15.588235294117647</v>
      </c>
    </row>
    <row r="104" spans="1:36" x14ac:dyDescent="0.3">
      <c r="A104" s="1">
        <v>45390</v>
      </c>
      <c r="B104" s="46">
        <v>15.5</v>
      </c>
      <c r="C104" s="46">
        <v>14.2</v>
      </c>
      <c r="D104" s="46">
        <v>15.2</v>
      </c>
      <c r="E104" s="46">
        <v>15.3</v>
      </c>
      <c r="F104" s="46">
        <v>13.5</v>
      </c>
      <c r="G104" s="46">
        <v>15.5</v>
      </c>
      <c r="H104" s="46">
        <v>14.5</v>
      </c>
      <c r="I104" s="46">
        <v>16.100000000000001</v>
      </c>
      <c r="J104" s="46">
        <v>15.8</v>
      </c>
      <c r="K104" s="46">
        <v>15.7</v>
      </c>
      <c r="L104" s="46">
        <v>15</v>
      </c>
      <c r="M104" s="46">
        <v>15</v>
      </c>
      <c r="N104" s="46">
        <v>14.8</v>
      </c>
      <c r="O104" s="46">
        <v>14.6</v>
      </c>
      <c r="P104" s="46">
        <v>13.4</v>
      </c>
      <c r="Q104" s="46">
        <v>15.2</v>
      </c>
      <c r="R104" s="46">
        <v>14.2</v>
      </c>
      <c r="S104" s="46">
        <v>14.3</v>
      </c>
      <c r="T104" s="46">
        <v>15.2</v>
      </c>
      <c r="U104" s="46">
        <v>16.600000000000001</v>
      </c>
      <c r="V104" s="46">
        <v>15</v>
      </c>
      <c r="W104" s="46">
        <v>14</v>
      </c>
      <c r="X104" s="46">
        <v>15.1</v>
      </c>
      <c r="Y104" s="46">
        <v>15.1</v>
      </c>
      <c r="Z104" s="46">
        <v>13.8</v>
      </c>
      <c r="AA104" s="46">
        <v>15.4</v>
      </c>
      <c r="AB104" s="46">
        <v>13.2</v>
      </c>
      <c r="AC104" s="46">
        <v>13.3</v>
      </c>
      <c r="AD104" s="46">
        <v>15.5</v>
      </c>
      <c r="AE104" s="46">
        <v>14.3</v>
      </c>
      <c r="AF104" s="46">
        <v>15</v>
      </c>
      <c r="AG104" s="46">
        <v>14.6</v>
      </c>
      <c r="AH104" s="46">
        <v>14.5</v>
      </c>
      <c r="AI104" s="46">
        <v>15.3</v>
      </c>
      <c r="AJ104" s="46">
        <v>14.814705882352944</v>
      </c>
    </row>
    <row r="105" spans="1:36" x14ac:dyDescent="0.3">
      <c r="A105" s="1">
        <v>45391</v>
      </c>
      <c r="B105" s="46">
        <v>12.3</v>
      </c>
      <c r="C105" s="46">
        <v>11</v>
      </c>
      <c r="D105" s="46">
        <v>11.2</v>
      </c>
      <c r="E105" s="46">
        <v>11.4</v>
      </c>
      <c r="F105" s="46">
        <v>10.7</v>
      </c>
      <c r="G105" s="46">
        <v>11.9</v>
      </c>
      <c r="H105" s="46">
        <v>11.9</v>
      </c>
      <c r="I105" s="46">
        <v>11.6</v>
      </c>
      <c r="J105" s="46">
        <v>11.7</v>
      </c>
      <c r="K105" s="46">
        <v>11.2</v>
      </c>
      <c r="L105" s="46">
        <v>12.2</v>
      </c>
      <c r="M105" s="46">
        <v>11.2</v>
      </c>
      <c r="N105" s="46">
        <v>10.9</v>
      </c>
      <c r="O105" s="46">
        <v>11.9</v>
      </c>
      <c r="P105" s="46">
        <v>10.9</v>
      </c>
      <c r="Q105" s="46">
        <v>12.1</v>
      </c>
      <c r="R105" s="46">
        <v>11.7</v>
      </c>
      <c r="S105" s="46">
        <v>11.1</v>
      </c>
      <c r="T105" s="46">
        <v>11.5</v>
      </c>
      <c r="U105" s="46">
        <v>11.1</v>
      </c>
      <c r="V105" s="46">
        <v>11.7</v>
      </c>
      <c r="W105" s="46">
        <v>12.3</v>
      </c>
      <c r="X105" s="46">
        <v>11</v>
      </c>
      <c r="Y105" s="46">
        <v>11.1</v>
      </c>
      <c r="Z105" s="46">
        <v>11.1</v>
      </c>
      <c r="AA105" s="46">
        <v>12</v>
      </c>
      <c r="AB105" s="46">
        <v>10.6</v>
      </c>
      <c r="AC105" s="46">
        <v>10.9</v>
      </c>
      <c r="AD105" s="46">
        <v>11.5</v>
      </c>
      <c r="AE105" s="46">
        <v>11</v>
      </c>
      <c r="AF105" s="46">
        <v>10.7</v>
      </c>
      <c r="AG105" s="46">
        <v>11</v>
      </c>
      <c r="AH105" s="46">
        <v>10.9</v>
      </c>
      <c r="AI105" s="46">
        <v>10.9</v>
      </c>
      <c r="AJ105" s="46">
        <v>11.358823529411765</v>
      </c>
    </row>
    <row r="106" spans="1:36" x14ac:dyDescent="0.3">
      <c r="A106" s="1">
        <v>45392</v>
      </c>
      <c r="B106" s="46">
        <v>11.1</v>
      </c>
      <c r="C106" s="46">
        <v>10.8</v>
      </c>
      <c r="D106" s="46">
        <v>11.2</v>
      </c>
      <c r="E106" s="46">
        <v>11.7</v>
      </c>
      <c r="F106" s="46">
        <v>10.7</v>
      </c>
      <c r="G106" s="46">
        <v>10.9</v>
      </c>
      <c r="H106" s="46">
        <v>10.5</v>
      </c>
      <c r="I106" s="46">
        <v>11</v>
      </c>
      <c r="J106" s="46">
        <v>9.9</v>
      </c>
      <c r="K106" s="46">
        <v>11.3</v>
      </c>
      <c r="L106" s="46">
        <v>11.1</v>
      </c>
      <c r="M106" s="46">
        <v>11.3</v>
      </c>
      <c r="N106" s="46">
        <v>11.7</v>
      </c>
      <c r="O106" s="46">
        <v>10.5</v>
      </c>
      <c r="P106" s="46">
        <v>10.7</v>
      </c>
      <c r="Q106" s="46">
        <v>10.4</v>
      </c>
      <c r="R106" s="46">
        <v>10.8</v>
      </c>
      <c r="S106" s="46">
        <v>10.4</v>
      </c>
      <c r="T106" s="46">
        <v>11.6</v>
      </c>
      <c r="U106" s="46">
        <v>9.9</v>
      </c>
      <c r="V106" s="46">
        <v>11.1</v>
      </c>
      <c r="W106" s="46">
        <v>10.9</v>
      </c>
      <c r="X106" s="46">
        <v>11.5</v>
      </c>
      <c r="Y106" s="46">
        <v>11.7</v>
      </c>
      <c r="Z106" s="46">
        <v>10.8</v>
      </c>
      <c r="AA106" s="46">
        <v>10.7</v>
      </c>
      <c r="AB106" s="46">
        <v>10.7</v>
      </c>
      <c r="AC106" s="46">
        <v>11.6</v>
      </c>
      <c r="AD106" s="46">
        <v>10.9</v>
      </c>
      <c r="AE106" s="46">
        <v>11.4</v>
      </c>
      <c r="AF106" s="46">
        <v>11.5</v>
      </c>
      <c r="AG106" s="46">
        <v>11.2</v>
      </c>
      <c r="AH106" s="46">
        <v>11.6</v>
      </c>
      <c r="AI106" s="46">
        <v>11.9</v>
      </c>
      <c r="AJ106" s="46">
        <v>11.02941176470588</v>
      </c>
    </row>
    <row r="107" spans="1:36" x14ac:dyDescent="0.3">
      <c r="A107" s="1">
        <v>45393</v>
      </c>
      <c r="B107" s="46">
        <v>13.2</v>
      </c>
      <c r="C107" s="46">
        <v>13</v>
      </c>
      <c r="D107" s="46">
        <v>13.1</v>
      </c>
      <c r="E107" s="46">
        <v>13.2</v>
      </c>
      <c r="F107" s="46">
        <v>12.3</v>
      </c>
      <c r="G107" s="46">
        <v>12.5</v>
      </c>
      <c r="H107" s="46">
        <v>12.7</v>
      </c>
      <c r="I107" s="46">
        <v>13.1</v>
      </c>
      <c r="J107" s="46">
        <v>13.2</v>
      </c>
      <c r="K107" s="46">
        <v>13.1</v>
      </c>
      <c r="L107" s="46">
        <v>12.8</v>
      </c>
      <c r="M107" s="46">
        <v>13</v>
      </c>
      <c r="N107" s="46">
        <v>12.7</v>
      </c>
      <c r="O107" s="46">
        <v>12.3</v>
      </c>
      <c r="P107" s="46">
        <v>12.6</v>
      </c>
      <c r="Q107" s="46">
        <v>12.2</v>
      </c>
      <c r="R107" s="46">
        <v>13</v>
      </c>
      <c r="S107" s="46">
        <v>13</v>
      </c>
      <c r="T107" s="46">
        <v>13.1</v>
      </c>
      <c r="U107" s="46">
        <v>12.6</v>
      </c>
      <c r="V107" s="46">
        <v>12.9</v>
      </c>
      <c r="W107" s="46">
        <v>12.6</v>
      </c>
      <c r="X107" s="46">
        <v>13.1</v>
      </c>
      <c r="Y107" s="46">
        <v>13.2</v>
      </c>
      <c r="Z107" s="46">
        <v>12.8</v>
      </c>
      <c r="AA107" s="46">
        <v>12.3</v>
      </c>
      <c r="AB107" s="46">
        <v>12.1</v>
      </c>
      <c r="AC107" s="46">
        <v>12.3</v>
      </c>
      <c r="AD107" s="46">
        <v>12.8</v>
      </c>
      <c r="AE107" s="46">
        <v>13</v>
      </c>
      <c r="AF107" s="46">
        <v>13.6</v>
      </c>
      <c r="AG107" s="46">
        <v>12</v>
      </c>
      <c r="AH107" s="46">
        <v>13</v>
      </c>
      <c r="AI107" s="46">
        <v>13.1</v>
      </c>
      <c r="AJ107" s="46">
        <v>12.808823529411768</v>
      </c>
    </row>
    <row r="108" spans="1:36" x14ac:dyDescent="0.3">
      <c r="A108" s="1">
        <v>45394</v>
      </c>
      <c r="B108" s="46">
        <v>16.600000000000001</v>
      </c>
      <c r="C108" s="46">
        <v>14</v>
      </c>
      <c r="D108" s="46">
        <v>15.6</v>
      </c>
      <c r="E108" s="46">
        <v>16.100000000000001</v>
      </c>
      <c r="F108" s="46">
        <v>12.5</v>
      </c>
      <c r="G108" s="46">
        <v>15.5</v>
      </c>
      <c r="H108" s="46">
        <v>13.8</v>
      </c>
      <c r="I108" s="46">
        <v>16.600000000000001</v>
      </c>
      <c r="J108" s="46">
        <v>16.600000000000001</v>
      </c>
      <c r="K108" s="46">
        <v>16.5</v>
      </c>
      <c r="L108" s="46">
        <v>16</v>
      </c>
      <c r="M108" s="46">
        <v>15.7</v>
      </c>
      <c r="N108" s="46">
        <v>14.8</v>
      </c>
      <c r="O108" s="46">
        <v>14.7</v>
      </c>
      <c r="P108" s="46">
        <v>12.4</v>
      </c>
      <c r="Q108" s="46">
        <v>15.6</v>
      </c>
      <c r="R108" s="46">
        <v>13</v>
      </c>
      <c r="S108" s="46">
        <v>12.7</v>
      </c>
      <c r="T108" s="46">
        <v>15.5</v>
      </c>
      <c r="U108" s="46">
        <v>15.7</v>
      </c>
      <c r="V108" s="46">
        <v>14.6</v>
      </c>
      <c r="W108" s="46">
        <v>14.4</v>
      </c>
      <c r="X108" s="46">
        <v>15.8</v>
      </c>
      <c r="Y108" s="46">
        <v>15.6</v>
      </c>
      <c r="Z108" s="46">
        <v>13.3</v>
      </c>
      <c r="AA108" s="46">
        <v>15.6</v>
      </c>
      <c r="AB108" s="46">
        <v>12</v>
      </c>
      <c r="AC108" s="46">
        <v>14.2</v>
      </c>
      <c r="AD108" s="46">
        <v>16.2</v>
      </c>
      <c r="AE108" s="46">
        <v>15.5</v>
      </c>
      <c r="AF108" s="46">
        <v>16.5</v>
      </c>
      <c r="AG108" s="46">
        <v>12.9</v>
      </c>
      <c r="AH108" s="46">
        <v>16.100000000000001</v>
      </c>
      <c r="AI108" s="46">
        <v>16.399999999999999</v>
      </c>
      <c r="AJ108" s="46">
        <v>14.970588235294118</v>
      </c>
    </row>
    <row r="109" spans="1:36" x14ac:dyDescent="0.3">
      <c r="A109" s="1">
        <v>45395</v>
      </c>
      <c r="B109" s="46">
        <v>18.399999999999999</v>
      </c>
      <c r="C109" s="46">
        <v>15</v>
      </c>
      <c r="D109" s="46">
        <v>16.100000000000001</v>
      </c>
      <c r="E109" s="46">
        <v>17.100000000000001</v>
      </c>
      <c r="F109" s="46">
        <v>13.5</v>
      </c>
      <c r="G109" s="46">
        <v>16.899999999999999</v>
      </c>
      <c r="H109" s="46">
        <v>15.2</v>
      </c>
      <c r="I109" s="46">
        <v>18.3</v>
      </c>
      <c r="J109" s="46">
        <v>18.2</v>
      </c>
      <c r="K109" s="46">
        <v>17.5</v>
      </c>
      <c r="L109" s="46">
        <v>17.2</v>
      </c>
      <c r="M109" s="46">
        <v>16.399999999999999</v>
      </c>
      <c r="N109" s="46">
        <v>15.7</v>
      </c>
      <c r="O109" s="46">
        <v>16</v>
      </c>
      <c r="P109" s="46">
        <v>13</v>
      </c>
      <c r="Q109" s="46">
        <v>17.399999999999999</v>
      </c>
      <c r="R109" s="46">
        <v>14.3</v>
      </c>
      <c r="S109" s="46">
        <v>14.1</v>
      </c>
      <c r="T109" s="46">
        <v>16.399999999999999</v>
      </c>
      <c r="U109" s="46">
        <v>17.899999999999999</v>
      </c>
      <c r="V109" s="46">
        <v>16.100000000000001</v>
      </c>
      <c r="W109" s="46">
        <v>16</v>
      </c>
      <c r="X109" s="46">
        <v>16.399999999999999</v>
      </c>
      <c r="Y109" s="46">
        <v>16.600000000000001</v>
      </c>
      <c r="Z109" s="46">
        <v>14.3</v>
      </c>
      <c r="AA109" s="46">
        <v>17.399999999999999</v>
      </c>
      <c r="AB109" s="46">
        <v>13</v>
      </c>
      <c r="AC109" s="46">
        <v>14.6</v>
      </c>
      <c r="AD109" s="46">
        <v>17.600000000000001</v>
      </c>
      <c r="AE109" s="46">
        <v>16.3</v>
      </c>
      <c r="AF109" s="46">
        <v>17.2</v>
      </c>
      <c r="AG109" s="46">
        <v>13.8</v>
      </c>
      <c r="AH109" s="46">
        <v>16.100000000000001</v>
      </c>
      <c r="AI109" s="46">
        <v>16.8</v>
      </c>
      <c r="AJ109" s="46">
        <v>16.08235294117647</v>
      </c>
    </row>
    <row r="110" spans="1:36" x14ac:dyDescent="0.3">
      <c r="A110" s="1">
        <v>45396</v>
      </c>
      <c r="B110" s="46">
        <v>12.8</v>
      </c>
      <c r="C110" s="46">
        <v>9.8000000000000007</v>
      </c>
      <c r="D110" s="46">
        <v>11.1</v>
      </c>
      <c r="E110" s="46">
        <v>11.6</v>
      </c>
      <c r="F110" s="46">
        <v>9.6999999999999993</v>
      </c>
      <c r="G110" s="46">
        <v>11.5</v>
      </c>
      <c r="H110" s="46">
        <v>9.6</v>
      </c>
      <c r="I110" s="46">
        <v>12.4</v>
      </c>
      <c r="J110" s="46">
        <v>12.8</v>
      </c>
      <c r="K110" s="46">
        <v>12.3</v>
      </c>
      <c r="L110" s="46">
        <v>11.1</v>
      </c>
      <c r="M110" s="46">
        <v>11.3</v>
      </c>
      <c r="N110" s="46">
        <v>11.2</v>
      </c>
      <c r="O110" s="46">
        <v>10.4</v>
      </c>
      <c r="P110" s="46">
        <v>9.4</v>
      </c>
      <c r="Q110" s="46">
        <v>11.6</v>
      </c>
      <c r="R110" s="46">
        <v>10.199999999999999</v>
      </c>
      <c r="S110" s="46">
        <v>9.4</v>
      </c>
      <c r="T110" s="46">
        <v>10.9</v>
      </c>
      <c r="U110" s="46">
        <v>12.8</v>
      </c>
      <c r="V110" s="46">
        <v>10.6</v>
      </c>
      <c r="W110" s="46">
        <v>10.1</v>
      </c>
      <c r="X110" s="46">
        <v>11.4</v>
      </c>
      <c r="Y110" s="46">
        <v>10.7</v>
      </c>
      <c r="Z110" s="46">
        <v>9.6999999999999993</v>
      </c>
      <c r="AA110" s="46">
        <v>11.4</v>
      </c>
      <c r="AB110" s="46">
        <v>10.1</v>
      </c>
      <c r="AC110" s="46">
        <v>11.6</v>
      </c>
      <c r="AD110" s="46">
        <v>12.3</v>
      </c>
      <c r="AE110" s="46">
        <v>10.4</v>
      </c>
      <c r="AF110" s="46">
        <v>12</v>
      </c>
      <c r="AG110" s="46">
        <v>10.4</v>
      </c>
      <c r="AH110" s="46">
        <v>11.4</v>
      </c>
      <c r="AI110" s="46">
        <v>11.8</v>
      </c>
      <c r="AJ110" s="46">
        <v>11.052941176470586</v>
      </c>
    </row>
    <row r="111" spans="1:36" x14ac:dyDescent="0.3">
      <c r="A111" s="1">
        <v>45397</v>
      </c>
      <c r="B111" s="46">
        <v>8.1</v>
      </c>
      <c r="C111" s="46">
        <v>7.3</v>
      </c>
      <c r="D111" s="46">
        <v>8</v>
      </c>
      <c r="E111" s="46">
        <v>8</v>
      </c>
      <c r="F111" s="46">
        <v>8.3000000000000007</v>
      </c>
      <c r="G111" s="46">
        <v>7.1</v>
      </c>
      <c r="H111" s="46">
        <v>6.9</v>
      </c>
      <c r="I111" s="46">
        <v>7.8</v>
      </c>
      <c r="J111" s="46">
        <v>7.5</v>
      </c>
      <c r="K111" s="46">
        <v>8.1</v>
      </c>
      <c r="L111" s="46">
        <v>7.1</v>
      </c>
      <c r="M111" s="46">
        <v>7.8</v>
      </c>
      <c r="N111" s="46">
        <v>9.3000000000000007</v>
      </c>
      <c r="O111" s="46">
        <v>7</v>
      </c>
      <c r="P111" s="46">
        <v>8.1999999999999993</v>
      </c>
      <c r="Q111" s="46">
        <v>7.6</v>
      </c>
      <c r="R111" s="46">
        <v>8.1999999999999993</v>
      </c>
      <c r="S111" s="46">
        <v>7.8</v>
      </c>
      <c r="T111" s="46">
        <v>7.6</v>
      </c>
      <c r="U111" s="46">
        <v>7.4</v>
      </c>
      <c r="V111" s="46">
        <v>8.1</v>
      </c>
      <c r="W111" s="46">
        <v>7.3</v>
      </c>
      <c r="X111" s="46">
        <v>9.1999999999999993</v>
      </c>
      <c r="Y111" s="46">
        <v>8.5</v>
      </c>
      <c r="Z111" s="46">
        <v>8.1999999999999993</v>
      </c>
      <c r="AA111" s="46">
        <v>7.3</v>
      </c>
      <c r="AB111" s="46">
        <v>8.6</v>
      </c>
      <c r="AC111" s="46">
        <v>9.1</v>
      </c>
      <c r="AD111" s="46">
        <v>7.8</v>
      </c>
      <c r="AE111" s="46">
        <v>8.5</v>
      </c>
      <c r="AF111" s="46">
        <v>8.6999999999999993</v>
      </c>
      <c r="AG111" s="46">
        <v>8.6</v>
      </c>
      <c r="AH111" s="46">
        <v>8.6</v>
      </c>
      <c r="AI111" s="46">
        <v>8.5</v>
      </c>
      <c r="AJ111" s="46">
        <v>8.0029411764705873</v>
      </c>
    </row>
    <row r="112" spans="1:36" x14ac:dyDescent="0.3">
      <c r="A112" s="1">
        <v>45398</v>
      </c>
      <c r="B112" s="46">
        <v>7.6</v>
      </c>
      <c r="C112" s="46">
        <v>7.7</v>
      </c>
      <c r="D112" s="46">
        <v>7.5</v>
      </c>
      <c r="E112" s="46">
        <v>8.1999999999999993</v>
      </c>
      <c r="F112" s="46">
        <v>8.5</v>
      </c>
      <c r="G112" s="46">
        <v>7.2</v>
      </c>
      <c r="H112" s="46">
        <v>6.6</v>
      </c>
      <c r="I112" s="46">
        <v>7.2</v>
      </c>
      <c r="J112" s="46">
        <v>7.2</v>
      </c>
      <c r="K112" s="46">
        <v>7.6</v>
      </c>
      <c r="L112" s="46">
        <v>7.3</v>
      </c>
      <c r="M112" s="46">
        <v>7.7</v>
      </c>
      <c r="N112" s="46">
        <v>8.8000000000000007</v>
      </c>
      <c r="O112" s="46">
        <v>6.6</v>
      </c>
      <c r="P112" s="46">
        <v>8.5</v>
      </c>
      <c r="Q112" s="46">
        <v>7.1</v>
      </c>
      <c r="R112" s="46">
        <v>8.4</v>
      </c>
      <c r="S112" s="46">
        <v>7.8</v>
      </c>
      <c r="T112" s="46">
        <v>8.4</v>
      </c>
      <c r="U112" s="46">
        <v>6.7</v>
      </c>
      <c r="V112" s="46">
        <v>7.9</v>
      </c>
      <c r="W112" s="46">
        <v>6.8</v>
      </c>
      <c r="X112" s="46">
        <v>8</v>
      </c>
      <c r="Y112" s="46">
        <v>8</v>
      </c>
      <c r="Z112" s="46">
        <v>8.6</v>
      </c>
      <c r="AA112" s="46">
        <v>6.5</v>
      </c>
      <c r="AB112" s="46">
        <v>8.6999999999999993</v>
      </c>
      <c r="AC112" s="46">
        <v>8.6</v>
      </c>
      <c r="AD112" s="46">
        <v>7.7</v>
      </c>
      <c r="AE112" s="46">
        <v>8.3000000000000007</v>
      </c>
      <c r="AF112" s="46">
        <v>8.3000000000000007</v>
      </c>
      <c r="AG112" s="46">
        <v>8.5</v>
      </c>
      <c r="AH112" s="46">
        <v>8.3000000000000007</v>
      </c>
      <c r="AI112" s="46">
        <v>7.5</v>
      </c>
      <c r="AJ112" s="46">
        <v>7.7735294117647058</v>
      </c>
    </row>
    <row r="113" spans="1:36" x14ac:dyDescent="0.3">
      <c r="A113" s="1">
        <v>45399</v>
      </c>
      <c r="B113" s="46">
        <v>5.4</v>
      </c>
      <c r="C113" s="46">
        <v>5.7</v>
      </c>
      <c r="D113" s="46">
        <v>5.4</v>
      </c>
      <c r="E113" s="46">
        <v>5.8</v>
      </c>
      <c r="F113" s="46">
        <v>6.6</v>
      </c>
      <c r="G113" s="46">
        <v>4.7</v>
      </c>
      <c r="H113" s="46">
        <v>6.1</v>
      </c>
      <c r="I113" s="46">
        <v>5.0999999999999996</v>
      </c>
      <c r="J113" s="46">
        <v>5.0999999999999996</v>
      </c>
      <c r="K113" s="46">
        <v>5.2</v>
      </c>
      <c r="L113" s="46">
        <v>5.9</v>
      </c>
      <c r="M113" s="46">
        <v>5.3</v>
      </c>
      <c r="N113" s="46">
        <v>6.7</v>
      </c>
      <c r="O113" s="46">
        <v>5.6</v>
      </c>
      <c r="P113" s="46">
        <v>6.5</v>
      </c>
      <c r="Q113" s="46">
        <v>5.3</v>
      </c>
      <c r="R113" s="46">
        <v>8.1</v>
      </c>
      <c r="S113" s="46">
        <v>6.3</v>
      </c>
      <c r="T113" s="46">
        <v>6.3</v>
      </c>
      <c r="U113" s="46">
        <v>4.7</v>
      </c>
      <c r="V113" s="46">
        <v>6.3</v>
      </c>
      <c r="W113" s="46">
        <v>5.9</v>
      </c>
      <c r="X113" s="46">
        <v>5.8</v>
      </c>
      <c r="Y113" s="46">
        <v>6</v>
      </c>
      <c r="Z113" s="46">
        <v>6.3</v>
      </c>
      <c r="AA113" s="46">
        <v>4.8</v>
      </c>
      <c r="AB113" s="46">
        <v>7.1</v>
      </c>
      <c r="AC113" s="46">
        <v>7.2</v>
      </c>
      <c r="AD113" s="46">
        <v>6.1</v>
      </c>
      <c r="AE113" s="46">
        <v>6</v>
      </c>
      <c r="AF113" s="46">
        <v>6.8</v>
      </c>
      <c r="AG113" s="46">
        <v>6.2</v>
      </c>
      <c r="AH113" s="46">
        <v>6.7</v>
      </c>
      <c r="AI113" s="46">
        <v>5.8</v>
      </c>
      <c r="AJ113" s="46">
        <v>5.9647058823529413</v>
      </c>
    </row>
    <row r="114" spans="1:36" x14ac:dyDescent="0.3">
      <c r="A114" s="1">
        <v>45400</v>
      </c>
      <c r="B114" s="46">
        <v>8</v>
      </c>
      <c r="C114" s="46">
        <v>6.9</v>
      </c>
      <c r="D114" s="46">
        <v>7.2</v>
      </c>
      <c r="E114" s="46">
        <v>7.5</v>
      </c>
      <c r="F114" s="46">
        <v>7.9</v>
      </c>
      <c r="G114" s="46">
        <v>6.6</v>
      </c>
      <c r="H114" s="46">
        <v>5.9</v>
      </c>
      <c r="I114" s="46">
        <v>7.6</v>
      </c>
      <c r="J114" s="46">
        <v>7.7</v>
      </c>
      <c r="K114" s="46">
        <v>7.7</v>
      </c>
      <c r="L114" s="46">
        <v>6.9</v>
      </c>
      <c r="M114" s="46">
        <v>7.4</v>
      </c>
      <c r="N114" s="46">
        <v>8.1999999999999993</v>
      </c>
      <c r="O114" s="46">
        <v>6.4</v>
      </c>
      <c r="P114" s="46">
        <v>7.6</v>
      </c>
      <c r="Q114" s="46">
        <v>7</v>
      </c>
      <c r="R114" s="46">
        <v>8.1999999999999993</v>
      </c>
      <c r="S114" s="46">
        <v>7</v>
      </c>
      <c r="T114" s="46">
        <v>7</v>
      </c>
      <c r="U114" s="46">
        <v>7.2</v>
      </c>
      <c r="V114" s="46">
        <v>7.4</v>
      </c>
      <c r="W114" s="46">
        <v>6.6</v>
      </c>
      <c r="X114" s="46">
        <v>7.4</v>
      </c>
      <c r="Y114" s="46">
        <v>7.3</v>
      </c>
      <c r="Z114" s="46">
        <v>7.5</v>
      </c>
      <c r="AA114" s="46">
        <v>6.6</v>
      </c>
      <c r="AB114" s="46">
        <v>8.1999999999999993</v>
      </c>
      <c r="AC114" s="46">
        <v>8.4</v>
      </c>
      <c r="AD114" s="46">
        <v>7.8</v>
      </c>
      <c r="AE114" s="46">
        <v>7.3</v>
      </c>
      <c r="AF114" s="46">
        <v>8.1</v>
      </c>
      <c r="AG114" s="46">
        <v>7.6</v>
      </c>
      <c r="AH114" s="46">
        <v>8</v>
      </c>
      <c r="AI114" s="46">
        <v>7.4</v>
      </c>
      <c r="AJ114" s="46">
        <v>7.397058823529413</v>
      </c>
    </row>
    <row r="115" spans="1:36" x14ac:dyDescent="0.3">
      <c r="A115" s="1">
        <v>45401</v>
      </c>
      <c r="B115" s="46">
        <v>7.8</v>
      </c>
      <c r="C115" s="46">
        <v>8.1</v>
      </c>
      <c r="D115" s="46">
        <v>8.5</v>
      </c>
      <c r="E115" s="46">
        <v>8.1999999999999993</v>
      </c>
      <c r="F115" s="46">
        <v>8.6</v>
      </c>
      <c r="G115" s="46">
        <v>7.3</v>
      </c>
      <c r="H115" s="46">
        <v>8.1</v>
      </c>
      <c r="I115" s="46">
        <v>8.4</v>
      </c>
      <c r="J115" s="46">
        <v>8.1999999999999993</v>
      </c>
      <c r="K115" s="46">
        <v>8.4</v>
      </c>
      <c r="L115" s="46">
        <v>7.7</v>
      </c>
      <c r="M115" s="46">
        <v>8.6</v>
      </c>
      <c r="N115" s="46">
        <v>9.1</v>
      </c>
      <c r="O115" s="46">
        <v>7.6</v>
      </c>
      <c r="P115" s="46">
        <v>8.3000000000000007</v>
      </c>
      <c r="Q115" s="46">
        <v>7.2</v>
      </c>
      <c r="R115" s="46">
        <v>8.8000000000000007</v>
      </c>
      <c r="S115" s="46">
        <v>8.1999999999999993</v>
      </c>
      <c r="T115" s="46">
        <v>8.1999999999999993</v>
      </c>
      <c r="U115" s="46">
        <v>7.4</v>
      </c>
      <c r="V115" s="46">
        <v>8</v>
      </c>
      <c r="W115" s="46">
        <v>7.6</v>
      </c>
      <c r="X115" s="46">
        <v>8.8000000000000007</v>
      </c>
      <c r="Y115" s="46">
        <v>8.5</v>
      </c>
      <c r="Z115" s="46">
        <v>8.1999999999999993</v>
      </c>
      <c r="AA115" s="46">
        <v>7.4</v>
      </c>
      <c r="AB115" s="46">
        <v>8.3000000000000007</v>
      </c>
      <c r="AC115" s="46">
        <v>9.1999999999999993</v>
      </c>
      <c r="AD115" s="46">
        <v>8.1</v>
      </c>
      <c r="AE115" s="46">
        <v>8.8000000000000007</v>
      </c>
      <c r="AF115" s="46">
        <v>8.8000000000000007</v>
      </c>
      <c r="AG115" s="46">
        <v>8.6</v>
      </c>
      <c r="AH115" s="46">
        <v>8.6999999999999993</v>
      </c>
      <c r="AI115" s="46">
        <v>8.6</v>
      </c>
      <c r="AJ115" s="46">
        <v>8.2441176470588236</v>
      </c>
    </row>
    <row r="116" spans="1:36" x14ac:dyDescent="0.3">
      <c r="A116" s="1">
        <v>45402</v>
      </c>
      <c r="B116" s="46">
        <v>7.3</v>
      </c>
      <c r="C116" s="46">
        <v>6.8</v>
      </c>
      <c r="D116" s="46">
        <v>7.2</v>
      </c>
      <c r="E116" s="46">
        <v>7.3</v>
      </c>
      <c r="F116" s="46">
        <v>7.4</v>
      </c>
      <c r="G116" s="46">
        <v>6.3</v>
      </c>
      <c r="H116" s="46">
        <v>6.6</v>
      </c>
      <c r="I116" s="46">
        <v>7.5</v>
      </c>
      <c r="J116" s="46">
        <v>7.1</v>
      </c>
      <c r="K116" s="46">
        <v>7.3</v>
      </c>
      <c r="L116" s="46">
        <v>6.7</v>
      </c>
      <c r="M116" s="46">
        <v>7.4</v>
      </c>
      <c r="N116" s="46">
        <v>7.7</v>
      </c>
      <c r="O116" s="46">
        <v>6.1</v>
      </c>
      <c r="P116" s="46">
        <v>7.1</v>
      </c>
      <c r="Q116" s="46">
        <v>6.5</v>
      </c>
      <c r="R116" s="46">
        <v>7.4</v>
      </c>
      <c r="S116" s="46">
        <v>6.8</v>
      </c>
      <c r="T116" s="46">
        <v>7.1</v>
      </c>
      <c r="U116" s="46">
        <v>6.4</v>
      </c>
      <c r="V116" s="46">
        <v>6.7</v>
      </c>
      <c r="W116" s="46">
        <v>6.8</v>
      </c>
      <c r="X116" s="46">
        <v>7.7</v>
      </c>
      <c r="Y116" s="46">
        <v>7.3</v>
      </c>
      <c r="Z116" s="46">
        <v>7.3</v>
      </c>
      <c r="AA116" s="46">
        <v>6.4</v>
      </c>
      <c r="AB116" s="46">
        <v>7.4</v>
      </c>
      <c r="AC116" s="46">
        <v>7.2</v>
      </c>
      <c r="AD116" s="46">
        <v>6.6</v>
      </c>
      <c r="AE116" s="46">
        <v>7.4</v>
      </c>
      <c r="AF116" s="46">
        <v>7.4</v>
      </c>
      <c r="AG116" s="46">
        <v>7.3</v>
      </c>
      <c r="AH116" s="46">
        <v>7.2</v>
      </c>
      <c r="AI116" s="46">
        <v>7.1</v>
      </c>
      <c r="AJ116" s="46">
        <v>7.0529411764705889</v>
      </c>
    </row>
    <row r="117" spans="1:36" x14ac:dyDescent="0.3">
      <c r="A117" s="1">
        <v>45403</v>
      </c>
      <c r="B117" s="46">
        <v>6.3</v>
      </c>
      <c r="C117" s="46">
        <v>6.2</v>
      </c>
      <c r="D117" s="46">
        <v>6.1</v>
      </c>
      <c r="E117" s="46">
        <v>6.2</v>
      </c>
      <c r="F117" s="46">
        <v>7.7</v>
      </c>
      <c r="G117" s="46">
        <v>5.6</v>
      </c>
      <c r="H117" s="46">
        <v>5.8</v>
      </c>
      <c r="I117" s="46">
        <v>6.3</v>
      </c>
      <c r="J117" s="46">
        <v>5.8</v>
      </c>
      <c r="K117" s="46">
        <v>6.3</v>
      </c>
      <c r="L117" s="46">
        <v>5.9</v>
      </c>
      <c r="M117" s="46">
        <v>6</v>
      </c>
      <c r="N117" s="46">
        <v>7.5</v>
      </c>
      <c r="O117" s="46">
        <v>5.6</v>
      </c>
      <c r="P117" s="46">
        <v>7.5</v>
      </c>
      <c r="Q117" s="46">
        <v>5.7</v>
      </c>
      <c r="R117" s="46">
        <v>7.4</v>
      </c>
      <c r="S117" s="46">
        <v>5.7</v>
      </c>
      <c r="T117" s="46">
        <v>6.2</v>
      </c>
      <c r="U117" s="46">
        <v>5.5</v>
      </c>
      <c r="V117" s="46">
        <v>6</v>
      </c>
      <c r="W117" s="46">
        <v>5.6</v>
      </c>
      <c r="X117" s="46">
        <v>6.9</v>
      </c>
      <c r="Y117" s="46">
        <v>6.6</v>
      </c>
      <c r="Z117" s="46">
        <v>6.7</v>
      </c>
      <c r="AA117" s="46">
        <v>5.7</v>
      </c>
      <c r="AB117" s="46">
        <v>8</v>
      </c>
      <c r="AC117" s="46">
        <v>7.9</v>
      </c>
      <c r="AD117" s="46">
        <v>6.1</v>
      </c>
      <c r="AE117" s="46">
        <v>6.5</v>
      </c>
      <c r="AF117" s="46">
        <v>7.2</v>
      </c>
      <c r="AG117" s="46">
        <v>6.7</v>
      </c>
      <c r="AH117" s="46">
        <v>7.5</v>
      </c>
      <c r="AI117" s="46">
        <v>5.7</v>
      </c>
      <c r="AJ117" s="46">
        <v>6.4235294117647044</v>
      </c>
    </row>
    <row r="118" spans="1:36" x14ac:dyDescent="0.3">
      <c r="A118" s="1">
        <v>45404</v>
      </c>
      <c r="B118" s="46">
        <v>5</v>
      </c>
      <c r="C118" s="46">
        <v>4.9000000000000004</v>
      </c>
      <c r="D118" s="46">
        <v>5.5</v>
      </c>
      <c r="E118" s="46">
        <v>5.5</v>
      </c>
      <c r="F118" s="46">
        <v>7</v>
      </c>
      <c r="G118" s="46">
        <v>4.5999999999999996</v>
      </c>
      <c r="H118" s="46">
        <v>4.5999999999999996</v>
      </c>
      <c r="I118" s="46">
        <v>5.5</v>
      </c>
      <c r="J118" s="46">
        <v>5.0999999999999996</v>
      </c>
      <c r="K118" s="46">
        <v>5.3</v>
      </c>
      <c r="L118" s="46">
        <v>5.3</v>
      </c>
      <c r="M118" s="46">
        <v>5.2</v>
      </c>
      <c r="N118" s="46">
        <v>7.2</v>
      </c>
      <c r="O118" s="46">
        <v>5</v>
      </c>
      <c r="P118" s="46">
        <v>6.8</v>
      </c>
      <c r="Q118" s="46">
        <v>4.7</v>
      </c>
      <c r="R118" s="46">
        <v>7</v>
      </c>
      <c r="S118" s="46">
        <v>5.2</v>
      </c>
      <c r="T118" s="46">
        <v>5.7</v>
      </c>
      <c r="U118" s="46">
        <v>4.5999999999999996</v>
      </c>
      <c r="V118" s="46">
        <v>5.0999999999999996</v>
      </c>
      <c r="W118" s="46">
        <v>5.0999999999999996</v>
      </c>
      <c r="X118" s="46">
        <v>6</v>
      </c>
      <c r="Y118" s="46">
        <v>6.2</v>
      </c>
      <c r="Z118" s="46">
        <v>5.7</v>
      </c>
      <c r="AA118" s="46">
        <v>4.8</v>
      </c>
      <c r="AB118" s="46">
        <v>7.3</v>
      </c>
      <c r="AC118" s="46">
        <v>7.3</v>
      </c>
      <c r="AD118" s="46">
        <v>5.3</v>
      </c>
      <c r="AE118" s="46">
        <v>5.6</v>
      </c>
      <c r="AF118" s="46">
        <v>6.6</v>
      </c>
      <c r="AG118" s="46">
        <v>5.6</v>
      </c>
      <c r="AH118" s="46">
        <v>7</v>
      </c>
      <c r="AI118" s="46">
        <v>4.8</v>
      </c>
      <c r="AJ118" s="46">
        <v>5.65</v>
      </c>
    </row>
    <row r="119" spans="1:36" x14ac:dyDescent="0.3">
      <c r="A119" s="1">
        <v>45405</v>
      </c>
      <c r="B119" s="46">
        <v>6.1</v>
      </c>
      <c r="C119" s="46">
        <v>5</v>
      </c>
      <c r="D119" s="46">
        <v>5.5</v>
      </c>
      <c r="E119" s="46">
        <v>5.5</v>
      </c>
      <c r="F119" s="46">
        <v>5.6</v>
      </c>
      <c r="G119" s="46">
        <v>5.3</v>
      </c>
      <c r="H119" s="46">
        <v>4.5999999999999996</v>
      </c>
      <c r="I119" s="46">
        <v>5.8</v>
      </c>
      <c r="J119" s="46">
        <v>6.1</v>
      </c>
      <c r="K119" s="46">
        <v>5.7</v>
      </c>
      <c r="L119" s="46">
        <v>5.2</v>
      </c>
      <c r="M119" s="46">
        <v>5.6</v>
      </c>
      <c r="N119" s="46">
        <v>6.6</v>
      </c>
      <c r="O119" s="46">
        <v>5</v>
      </c>
      <c r="P119" s="46">
        <v>5.0999999999999996</v>
      </c>
      <c r="Q119" s="46">
        <v>5.5</v>
      </c>
      <c r="R119" s="46">
        <v>6.6</v>
      </c>
      <c r="S119" s="46">
        <v>4.8</v>
      </c>
      <c r="T119" s="46">
        <v>5.7</v>
      </c>
      <c r="U119" s="46">
        <v>5.7</v>
      </c>
      <c r="V119" s="46">
        <v>5.2</v>
      </c>
      <c r="W119" s="46">
        <v>5.3</v>
      </c>
      <c r="X119" s="46">
        <v>5.9</v>
      </c>
      <c r="Y119" s="46">
        <v>5.9</v>
      </c>
      <c r="Z119" s="46">
        <v>5.5</v>
      </c>
      <c r="AA119" s="46">
        <v>4.8</v>
      </c>
      <c r="AB119" s="46">
        <v>5.7</v>
      </c>
      <c r="AC119" s="46">
        <v>7</v>
      </c>
      <c r="AD119" s="46">
        <v>6.1</v>
      </c>
      <c r="AE119" s="46">
        <v>5.6</v>
      </c>
      <c r="AF119" s="46">
        <v>6.6</v>
      </c>
      <c r="AG119" s="46">
        <v>5.3</v>
      </c>
      <c r="AH119" s="46">
        <v>6.8</v>
      </c>
      <c r="AI119" s="46">
        <v>5.4</v>
      </c>
      <c r="AJ119" s="46">
        <v>5.6499999999999995</v>
      </c>
    </row>
    <row r="120" spans="1:36" x14ac:dyDescent="0.3">
      <c r="A120" s="1">
        <v>45406</v>
      </c>
      <c r="B120" s="46">
        <v>6.2</v>
      </c>
      <c r="C120" s="46">
        <v>5.5</v>
      </c>
      <c r="D120" s="46">
        <v>5.9</v>
      </c>
      <c r="E120" s="46">
        <v>5.7</v>
      </c>
      <c r="F120" s="46">
        <v>6.6</v>
      </c>
      <c r="G120" s="46">
        <v>5</v>
      </c>
      <c r="H120" s="46">
        <v>5.6</v>
      </c>
      <c r="I120" s="46">
        <v>6.3</v>
      </c>
      <c r="J120" s="46">
        <v>6.1</v>
      </c>
      <c r="K120" s="46">
        <v>6.1</v>
      </c>
      <c r="L120" s="46">
        <v>6.3</v>
      </c>
      <c r="M120" s="46">
        <v>5.7</v>
      </c>
      <c r="N120" s="46">
        <v>7.5</v>
      </c>
      <c r="O120" s="46">
        <v>5.7</v>
      </c>
      <c r="P120" s="46">
        <v>6.8</v>
      </c>
      <c r="Q120" s="46">
        <v>5.5</v>
      </c>
      <c r="R120" s="46">
        <v>7.3</v>
      </c>
      <c r="S120" s="46">
        <v>6.5</v>
      </c>
      <c r="T120" s="46">
        <v>6.2</v>
      </c>
      <c r="U120" s="46">
        <v>5.5</v>
      </c>
      <c r="V120" s="46">
        <v>6.6</v>
      </c>
      <c r="W120" s="46">
        <v>5.5</v>
      </c>
      <c r="X120" s="46">
        <v>6.9</v>
      </c>
      <c r="Y120" s="46">
        <v>6.3</v>
      </c>
      <c r="Z120" s="46">
        <v>6.7</v>
      </c>
      <c r="AA120" s="46">
        <v>5.5</v>
      </c>
      <c r="AB120" s="46">
        <v>7.2</v>
      </c>
      <c r="AC120" s="46">
        <v>6.7</v>
      </c>
      <c r="AD120" s="46">
        <v>6.2</v>
      </c>
      <c r="AE120" s="46">
        <v>7</v>
      </c>
      <c r="AF120" s="46">
        <v>6.4</v>
      </c>
      <c r="AG120" s="46">
        <v>7.1</v>
      </c>
      <c r="AH120" s="46">
        <v>6.3</v>
      </c>
      <c r="AI120" s="46">
        <v>6.6</v>
      </c>
      <c r="AJ120" s="46">
        <v>6.2647058823529402</v>
      </c>
    </row>
    <row r="121" spans="1:36" x14ac:dyDescent="0.3">
      <c r="A121" s="1">
        <v>45407</v>
      </c>
      <c r="B121" s="46">
        <v>7.2</v>
      </c>
      <c r="C121" s="46">
        <v>5.8</v>
      </c>
      <c r="D121" s="46">
        <v>6.2</v>
      </c>
      <c r="E121" s="46">
        <v>6.1</v>
      </c>
      <c r="F121" s="46">
        <v>6</v>
      </c>
      <c r="G121" s="46">
        <v>5.8</v>
      </c>
      <c r="H121" s="46">
        <v>6</v>
      </c>
      <c r="I121" s="46">
        <v>6.9</v>
      </c>
      <c r="J121" s="46">
        <v>7.1</v>
      </c>
      <c r="K121" s="46">
        <v>6.8</v>
      </c>
      <c r="L121" s="46">
        <v>6.2</v>
      </c>
      <c r="M121" s="46">
        <v>6.3</v>
      </c>
      <c r="N121" s="46">
        <v>7.3</v>
      </c>
      <c r="O121" s="46">
        <v>5.9</v>
      </c>
      <c r="P121" s="46">
        <v>6.1</v>
      </c>
      <c r="Q121" s="46">
        <v>6.6</v>
      </c>
      <c r="R121" s="46">
        <v>6.1</v>
      </c>
      <c r="S121" s="46">
        <v>5.3</v>
      </c>
      <c r="T121" s="46">
        <v>6.1</v>
      </c>
      <c r="U121" s="46">
        <v>6.8</v>
      </c>
      <c r="V121" s="46">
        <v>6</v>
      </c>
      <c r="W121" s="46">
        <v>6.3</v>
      </c>
      <c r="X121" s="46">
        <v>6.4</v>
      </c>
      <c r="Y121" s="46">
        <v>6.5</v>
      </c>
      <c r="Z121" s="46">
        <v>6.1</v>
      </c>
      <c r="AA121" s="46">
        <v>6.6</v>
      </c>
      <c r="AB121" s="46">
        <v>6.1</v>
      </c>
      <c r="AC121" s="46">
        <v>7.5</v>
      </c>
      <c r="AD121" s="46">
        <v>6.7</v>
      </c>
      <c r="AE121" s="46">
        <v>6.3</v>
      </c>
      <c r="AF121" s="46">
        <v>7.4</v>
      </c>
      <c r="AG121" s="46">
        <v>6.8</v>
      </c>
      <c r="AH121" s="46">
        <v>6.9</v>
      </c>
      <c r="AI121" s="46">
        <v>7</v>
      </c>
      <c r="AJ121" s="46">
        <v>6.4470588235294111</v>
      </c>
    </row>
    <row r="122" spans="1:36" x14ac:dyDescent="0.3">
      <c r="A122" s="1">
        <v>45408</v>
      </c>
      <c r="B122" s="46">
        <v>9.3000000000000007</v>
      </c>
      <c r="C122" s="46">
        <v>6.8</v>
      </c>
      <c r="D122" s="46">
        <v>8.6999999999999993</v>
      </c>
      <c r="E122" s="46">
        <v>8.8000000000000007</v>
      </c>
      <c r="F122" s="46">
        <v>7.2</v>
      </c>
      <c r="G122" s="46">
        <v>8.5</v>
      </c>
      <c r="H122" s="46">
        <v>7.5</v>
      </c>
      <c r="I122" s="46">
        <v>8.8000000000000007</v>
      </c>
      <c r="J122" s="46">
        <v>9</v>
      </c>
      <c r="K122" s="46">
        <v>8.6999999999999993</v>
      </c>
      <c r="L122" s="46">
        <v>8.4</v>
      </c>
      <c r="M122" s="46">
        <v>8.9</v>
      </c>
      <c r="N122" s="46">
        <v>8.6</v>
      </c>
      <c r="O122" s="46">
        <v>8.4</v>
      </c>
      <c r="P122" s="46">
        <v>6.3</v>
      </c>
      <c r="Q122" s="46">
        <v>8.6</v>
      </c>
      <c r="R122" s="46">
        <v>7.2</v>
      </c>
      <c r="S122" s="46">
        <v>6.7</v>
      </c>
      <c r="T122" s="46">
        <v>8.1999999999999993</v>
      </c>
      <c r="U122" s="46">
        <v>9.3000000000000007</v>
      </c>
      <c r="V122" s="46">
        <v>7.9</v>
      </c>
      <c r="W122" s="46">
        <v>7.5</v>
      </c>
      <c r="X122" s="46">
        <v>8.6</v>
      </c>
      <c r="Y122" s="46">
        <v>7.9</v>
      </c>
      <c r="Z122" s="46">
        <v>7.1</v>
      </c>
      <c r="AA122" s="46">
        <v>8.4</v>
      </c>
      <c r="AB122" s="46">
        <v>6.8</v>
      </c>
      <c r="AC122" s="46">
        <v>8.3000000000000007</v>
      </c>
      <c r="AD122" s="46">
        <v>8.8000000000000007</v>
      </c>
      <c r="AE122" s="46">
        <v>7.4</v>
      </c>
      <c r="AF122" s="46">
        <v>8.6</v>
      </c>
      <c r="AG122" s="46">
        <v>7.4</v>
      </c>
      <c r="AH122" s="46">
        <v>8.4</v>
      </c>
      <c r="AI122" s="46">
        <v>8.3000000000000007</v>
      </c>
      <c r="AJ122" s="46">
        <v>8.0970588235294123</v>
      </c>
    </row>
    <row r="123" spans="1:36" x14ac:dyDescent="0.3">
      <c r="A123" s="1">
        <v>45409</v>
      </c>
      <c r="B123" s="46">
        <v>12.7</v>
      </c>
      <c r="C123" s="46">
        <v>10.6</v>
      </c>
      <c r="D123" s="46">
        <v>11.9</v>
      </c>
      <c r="E123" s="46">
        <v>11.8</v>
      </c>
      <c r="F123" s="46">
        <v>10.4</v>
      </c>
      <c r="G123" s="46">
        <v>12.2</v>
      </c>
      <c r="H123" s="46">
        <v>11.7</v>
      </c>
      <c r="I123" s="46">
        <v>12.7</v>
      </c>
      <c r="J123" s="46">
        <v>12.3</v>
      </c>
      <c r="K123" s="46">
        <v>12.3</v>
      </c>
      <c r="L123" s="46">
        <v>12.3</v>
      </c>
      <c r="M123" s="46">
        <v>11.9</v>
      </c>
      <c r="N123" s="46">
        <v>11.7</v>
      </c>
      <c r="O123" s="46">
        <v>12</v>
      </c>
      <c r="P123" s="46">
        <v>9.6999999999999993</v>
      </c>
      <c r="Q123" s="46">
        <v>12.4</v>
      </c>
      <c r="R123" s="46">
        <v>10.8</v>
      </c>
      <c r="S123" s="46">
        <v>10.3</v>
      </c>
      <c r="T123" s="46">
        <v>11.8</v>
      </c>
      <c r="U123" s="46">
        <v>12.9</v>
      </c>
      <c r="V123" s="46">
        <v>11.6</v>
      </c>
      <c r="W123" s="46">
        <v>11.3</v>
      </c>
      <c r="X123" s="46">
        <v>11.7</v>
      </c>
      <c r="Y123" s="46">
        <v>11.6</v>
      </c>
      <c r="Z123" s="46">
        <v>10.7</v>
      </c>
      <c r="AA123" s="46">
        <v>13</v>
      </c>
      <c r="AB123" s="46">
        <v>9.3000000000000007</v>
      </c>
      <c r="AC123" s="46">
        <v>11.8</v>
      </c>
      <c r="AD123" s="46">
        <v>12.3</v>
      </c>
      <c r="AE123" s="46">
        <v>11.4</v>
      </c>
      <c r="AF123" s="46">
        <v>12.2</v>
      </c>
      <c r="AG123" s="46">
        <v>10.7</v>
      </c>
      <c r="AH123" s="46">
        <v>12</v>
      </c>
      <c r="AI123" s="46">
        <v>12.2</v>
      </c>
      <c r="AJ123" s="46">
        <v>11.652941176470588</v>
      </c>
    </row>
    <row r="124" spans="1:36" x14ac:dyDescent="0.3">
      <c r="A124" s="1">
        <v>45410</v>
      </c>
      <c r="B124" s="46">
        <v>13.8</v>
      </c>
      <c r="C124" s="46">
        <v>11.9</v>
      </c>
      <c r="D124" s="46">
        <v>11.8</v>
      </c>
      <c r="E124" s="46">
        <v>12.3</v>
      </c>
      <c r="F124" s="46">
        <v>11.9</v>
      </c>
      <c r="G124" s="46">
        <v>12.7</v>
      </c>
      <c r="H124" s="46">
        <v>13.6</v>
      </c>
      <c r="I124" s="46">
        <v>12.8</v>
      </c>
      <c r="J124" s="46">
        <v>12.9</v>
      </c>
      <c r="K124" s="46">
        <v>12.5</v>
      </c>
      <c r="L124" s="46">
        <v>13.5</v>
      </c>
      <c r="M124" s="46">
        <v>11.9</v>
      </c>
      <c r="N124" s="46">
        <v>12.2</v>
      </c>
      <c r="O124" s="46">
        <v>13.1</v>
      </c>
      <c r="P124" s="46">
        <v>11.6</v>
      </c>
      <c r="Q124" s="46">
        <v>13.6</v>
      </c>
      <c r="R124" s="46">
        <v>12.9</v>
      </c>
      <c r="S124" s="46">
        <v>12.4</v>
      </c>
      <c r="T124" s="46">
        <v>12.3</v>
      </c>
      <c r="U124" s="46">
        <v>13.1</v>
      </c>
      <c r="V124" s="46">
        <v>12.5</v>
      </c>
      <c r="W124" s="46">
        <v>14.1</v>
      </c>
      <c r="X124" s="46">
        <v>12</v>
      </c>
      <c r="Y124" s="46">
        <v>12.1</v>
      </c>
      <c r="Z124" s="46">
        <v>11.8</v>
      </c>
      <c r="AA124" s="46">
        <v>14</v>
      </c>
      <c r="AB124" s="46">
        <v>11.5</v>
      </c>
      <c r="AC124" s="46">
        <v>11.5</v>
      </c>
      <c r="AD124" s="46">
        <v>13.4</v>
      </c>
      <c r="AE124" s="46">
        <v>11.3</v>
      </c>
      <c r="AF124" s="46">
        <v>12</v>
      </c>
      <c r="AG124" s="46">
        <v>12.5</v>
      </c>
      <c r="AH124" s="46">
        <v>11.8</v>
      </c>
      <c r="AI124" s="46">
        <v>13</v>
      </c>
      <c r="AJ124" s="46">
        <v>12.538235294117648</v>
      </c>
    </row>
    <row r="125" spans="1:36" x14ac:dyDescent="0.3">
      <c r="A125" s="1">
        <v>45411</v>
      </c>
      <c r="B125" s="46">
        <v>14.4</v>
      </c>
      <c r="C125" s="46">
        <v>12.6</v>
      </c>
      <c r="D125" s="46">
        <v>13.2</v>
      </c>
      <c r="E125" s="46">
        <v>12.5</v>
      </c>
      <c r="F125" s="46">
        <v>12.2</v>
      </c>
      <c r="G125" s="46">
        <v>13.7</v>
      </c>
      <c r="H125" s="46">
        <v>13.3</v>
      </c>
      <c r="I125" s="46">
        <v>14</v>
      </c>
      <c r="J125" s="46">
        <v>13.5</v>
      </c>
      <c r="K125" s="46">
        <v>13.6</v>
      </c>
      <c r="L125" s="46">
        <v>13.9</v>
      </c>
      <c r="M125" s="46">
        <v>12.8</v>
      </c>
      <c r="N125" s="46">
        <v>14.1</v>
      </c>
      <c r="O125" s="46">
        <v>13</v>
      </c>
      <c r="P125" s="46">
        <v>12.1</v>
      </c>
      <c r="Q125" s="46">
        <v>13.7</v>
      </c>
      <c r="R125" s="46">
        <v>13.2</v>
      </c>
      <c r="S125" s="46">
        <v>13.3</v>
      </c>
      <c r="T125" s="46">
        <v>13.1</v>
      </c>
      <c r="U125" s="46">
        <v>14.1</v>
      </c>
      <c r="V125" s="46">
        <v>13.4</v>
      </c>
      <c r="W125" s="46">
        <v>13.2</v>
      </c>
      <c r="X125" s="46">
        <v>13.3</v>
      </c>
      <c r="Y125" s="46">
        <v>13.1</v>
      </c>
      <c r="Z125" s="46">
        <v>12.5</v>
      </c>
      <c r="AA125" s="46">
        <v>13.8</v>
      </c>
      <c r="AB125" s="46">
        <v>12.1</v>
      </c>
      <c r="AC125" s="46">
        <v>12.5</v>
      </c>
      <c r="AD125" s="46">
        <v>13.8</v>
      </c>
      <c r="AE125" s="46">
        <v>12.3</v>
      </c>
      <c r="AF125" s="46">
        <v>13.4</v>
      </c>
      <c r="AG125" s="46">
        <v>12.8</v>
      </c>
      <c r="AH125" s="46">
        <v>13.1</v>
      </c>
      <c r="AI125" s="46">
        <v>12.6</v>
      </c>
      <c r="AJ125" s="46">
        <v>13.182352941176473</v>
      </c>
    </row>
    <row r="126" spans="1:36" x14ac:dyDescent="0.3">
      <c r="A126" s="1">
        <v>45412</v>
      </c>
      <c r="B126" s="46">
        <v>17.3</v>
      </c>
      <c r="C126" s="46">
        <v>14.8</v>
      </c>
      <c r="D126" s="46">
        <v>16.5</v>
      </c>
      <c r="E126" s="46">
        <v>16.2</v>
      </c>
      <c r="F126" s="46">
        <v>15.5</v>
      </c>
      <c r="G126" s="46">
        <v>16.899999999999999</v>
      </c>
      <c r="H126" s="46">
        <v>16.600000000000001</v>
      </c>
      <c r="I126" s="46">
        <v>17</v>
      </c>
      <c r="J126" s="46">
        <v>17</v>
      </c>
      <c r="K126" s="46">
        <v>16.899999999999999</v>
      </c>
      <c r="L126" s="46">
        <v>17.3</v>
      </c>
      <c r="M126" s="46">
        <v>16.399999999999999</v>
      </c>
      <c r="N126" s="46">
        <v>15.5</v>
      </c>
      <c r="O126" s="46">
        <v>17.399999999999999</v>
      </c>
      <c r="P126" s="46">
        <v>14.2</v>
      </c>
      <c r="Q126" s="46">
        <v>17.7</v>
      </c>
      <c r="R126" s="46">
        <v>14.5</v>
      </c>
      <c r="S126" s="46">
        <v>15.4</v>
      </c>
      <c r="T126" s="46">
        <v>16.3</v>
      </c>
      <c r="U126" s="46">
        <v>17.5</v>
      </c>
      <c r="V126" s="46">
        <v>16.5</v>
      </c>
      <c r="W126" s="46">
        <v>16.2</v>
      </c>
      <c r="X126" s="46">
        <v>16.100000000000001</v>
      </c>
      <c r="Y126" s="46">
        <v>16</v>
      </c>
      <c r="Z126" s="46">
        <v>15.4</v>
      </c>
      <c r="AA126" s="46">
        <v>17.7</v>
      </c>
      <c r="AB126" s="46">
        <v>14.5</v>
      </c>
      <c r="AC126" s="46">
        <v>14.6</v>
      </c>
      <c r="AD126" s="46">
        <v>17.399999999999999</v>
      </c>
      <c r="AE126" s="46">
        <v>15.6</v>
      </c>
      <c r="AF126" s="46">
        <v>15.8</v>
      </c>
      <c r="AG126" s="46">
        <v>16</v>
      </c>
      <c r="AH126" s="46">
        <v>15.6</v>
      </c>
      <c r="AI126" s="46">
        <v>16.2</v>
      </c>
      <c r="AJ126" s="46">
        <v>16.191176470588239</v>
      </c>
    </row>
    <row r="127" spans="1:36" x14ac:dyDescent="0.3">
      <c r="A127" s="1">
        <v>45413</v>
      </c>
      <c r="B127" s="46">
        <v>19.899999999999999</v>
      </c>
      <c r="C127" s="46">
        <v>16.8</v>
      </c>
      <c r="D127" s="46">
        <v>18.399999999999999</v>
      </c>
      <c r="E127" s="46">
        <v>19</v>
      </c>
      <c r="F127" s="46">
        <v>15.3</v>
      </c>
      <c r="G127" s="46">
        <v>20.399999999999999</v>
      </c>
      <c r="H127" s="46">
        <v>18.5</v>
      </c>
      <c r="I127" s="46">
        <v>20.5</v>
      </c>
      <c r="J127" s="46">
        <v>19.100000000000001</v>
      </c>
      <c r="K127" s="46">
        <v>19.600000000000001</v>
      </c>
      <c r="L127" s="46">
        <v>19.8</v>
      </c>
      <c r="M127" s="46">
        <v>19.3</v>
      </c>
      <c r="N127" s="46">
        <v>14.5</v>
      </c>
      <c r="O127" s="46">
        <v>19.8</v>
      </c>
      <c r="P127" s="46">
        <v>13.9</v>
      </c>
      <c r="Q127" s="46">
        <v>19.899999999999999</v>
      </c>
      <c r="R127" s="46">
        <v>14.9</v>
      </c>
      <c r="S127" s="46">
        <v>16.7</v>
      </c>
      <c r="T127" s="46">
        <v>18.399999999999999</v>
      </c>
      <c r="U127" s="46">
        <v>18.600000000000001</v>
      </c>
      <c r="V127" s="46">
        <v>19.7</v>
      </c>
      <c r="W127" s="46">
        <v>17.399999999999999</v>
      </c>
      <c r="X127" s="46">
        <v>17.899999999999999</v>
      </c>
      <c r="Y127" s="46">
        <v>18.600000000000001</v>
      </c>
      <c r="Z127" s="46">
        <v>16.3</v>
      </c>
      <c r="AA127" s="46">
        <v>20.399999999999999</v>
      </c>
      <c r="AB127" s="46">
        <v>14.1</v>
      </c>
      <c r="AC127" s="46">
        <v>16.2</v>
      </c>
      <c r="AD127" s="46">
        <v>20.6</v>
      </c>
      <c r="AE127" s="46">
        <v>16.899999999999999</v>
      </c>
      <c r="AF127" s="46">
        <v>17.3</v>
      </c>
      <c r="AG127" s="46">
        <v>15.8</v>
      </c>
      <c r="AH127" s="46">
        <v>16.7</v>
      </c>
      <c r="AI127" s="46">
        <v>18.600000000000001</v>
      </c>
      <c r="AJ127" s="46">
        <v>17.935294117647054</v>
      </c>
    </row>
    <row r="128" spans="1:36" x14ac:dyDescent="0.3">
      <c r="A128" s="1" t="s">
        <v>11</v>
      </c>
      <c r="B128" s="46">
        <v>8.1016393442622956</v>
      </c>
      <c r="C128" s="46">
        <v>7.6057377049180328</v>
      </c>
      <c r="D128" s="46">
        <v>7.8663934426229547</v>
      </c>
      <c r="E128" s="46">
        <v>8.0106557377049175</v>
      </c>
      <c r="F128" s="46">
        <v>7.8614754098360677</v>
      </c>
      <c r="G128" s="46">
        <v>7.4713114754098351</v>
      </c>
      <c r="H128" s="46">
        <v>7.1614754098360676</v>
      </c>
      <c r="I128" s="46">
        <v>8.1467213114754085</v>
      </c>
      <c r="J128" s="46">
        <v>7.9590163934426252</v>
      </c>
      <c r="K128" s="46">
        <v>8.0713114754098356</v>
      </c>
      <c r="L128" s="46">
        <v>7.6803278688524594</v>
      </c>
      <c r="M128" s="46">
        <v>7.8360655737704867</v>
      </c>
      <c r="N128" s="46">
        <v>8.4106557377049214</v>
      </c>
      <c r="O128" s="46">
        <v>7.3147540983606554</v>
      </c>
      <c r="P128" s="46">
        <v>7.3442622950819674</v>
      </c>
      <c r="Q128" s="46">
        <v>7.6073770491803305</v>
      </c>
      <c r="R128" s="46">
        <v>7.4795081967213113</v>
      </c>
      <c r="S128" s="46">
        <v>7.2836065573770474</v>
      </c>
      <c r="T128" s="46">
        <v>7.7696721311475425</v>
      </c>
      <c r="U128" s="46">
        <v>7.8278688524590168</v>
      </c>
      <c r="V128" s="46">
        <v>7.5950819672131162</v>
      </c>
      <c r="W128" s="46">
        <v>7.1713114754098353</v>
      </c>
      <c r="X128" s="46">
        <v>8.2147540983606575</v>
      </c>
      <c r="Y128" s="46">
        <v>8.0950819672131153</v>
      </c>
      <c r="Z128" s="46">
        <v>7.2213114754098333</v>
      </c>
      <c r="AA128" s="46">
        <v>7.5967213114754095</v>
      </c>
      <c r="AB128" s="46">
        <v>7.6836065573770478</v>
      </c>
      <c r="AC128" s="46">
        <v>8.1868852459016406</v>
      </c>
      <c r="AD128" s="46">
        <v>7.9040983606557367</v>
      </c>
      <c r="AE128" s="46">
        <v>8.086885245901632</v>
      </c>
      <c r="AF128" s="46">
        <v>8.4090163934426254</v>
      </c>
      <c r="AG128" s="46">
        <v>7.9967213114754099</v>
      </c>
      <c r="AH128" s="46">
        <v>8.2704918032786878</v>
      </c>
      <c r="AI128" s="46">
        <v>8.1286885245901619</v>
      </c>
      <c r="AJ128" s="46">
        <v>7.8050144648023121</v>
      </c>
    </row>
  </sheetData>
  <pageMargins left="0.7" right="0.7" top="0.75" bottom="0.75" header="0.3" footer="0.3"/>
  <pageSetup paperSize="9" orientation="portrait" horizontalDpi="1200" verticalDpi="1200"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61754-EBBB-4D7F-8CE2-856C47F349E0}">
  <sheetPr codeName="Blad8"/>
  <dimension ref="A1:AJ24"/>
  <sheetViews>
    <sheetView showGridLines="0" workbookViewId="0">
      <selection activeCell="A2" sqref="A2"/>
    </sheetView>
  </sheetViews>
  <sheetFormatPr defaultRowHeight="14.4" x14ac:dyDescent="0.3"/>
  <cols>
    <col min="1" max="1" width="33.44140625" bestFit="1" customWidth="1"/>
    <col min="2" max="35" width="18.77734375" bestFit="1" customWidth="1"/>
    <col min="36" max="36" width="9.6640625" bestFit="1" customWidth="1"/>
    <col min="37" max="69" width="32.33203125" bestFit="1" customWidth="1"/>
    <col min="70" max="70" width="38.44140625" bestFit="1" customWidth="1"/>
    <col min="71" max="71" width="33" bestFit="1" customWidth="1"/>
  </cols>
  <sheetData>
    <row r="1" spans="1:36" x14ac:dyDescent="0.3">
      <c r="A1" s="29" t="str">
        <f>"Gemiddelde etmaaltemperatuur "&amp; YEAR(jaar_zip!J2)</f>
        <v>Gemiddelde etmaaltemperatuur 2024</v>
      </c>
    </row>
    <row r="2" spans="1:36" x14ac:dyDescent="0.3">
      <c r="A2" t="s">
        <v>76</v>
      </c>
    </row>
    <row r="4" spans="1:36" x14ac:dyDescent="0.3">
      <c r="A4" s="4" t="s">
        <v>141</v>
      </c>
      <c r="B4" s="4" t="s">
        <v>142</v>
      </c>
    </row>
    <row r="5" spans="1:36" x14ac:dyDescent="0.3">
      <c r="A5" s="4" t="s">
        <v>144</v>
      </c>
      <c r="B5" t="s">
        <v>45</v>
      </c>
      <c r="C5" t="s">
        <v>16</v>
      </c>
      <c r="D5" t="s">
        <v>38</v>
      </c>
      <c r="E5" t="s">
        <v>19</v>
      </c>
      <c r="F5" t="s">
        <v>13</v>
      </c>
      <c r="G5" t="s">
        <v>24</v>
      </c>
      <c r="H5" t="s">
        <v>28</v>
      </c>
      <c r="I5" t="s">
        <v>41</v>
      </c>
      <c r="J5" t="s">
        <v>43</v>
      </c>
      <c r="K5" t="s">
        <v>39</v>
      </c>
      <c r="L5" t="s">
        <v>26</v>
      </c>
      <c r="M5" t="s">
        <v>40</v>
      </c>
      <c r="N5" t="s">
        <v>35</v>
      </c>
      <c r="O5" t="s">
        <v>27</v>
      </c>
      <c r="P5" t="s">
        <v>17</v>
      </c>
      <c r="Q5" t="s">
        <v>29</v>
      </c>
      <c r="R5" t="s">
        <v>25</v>
      </c>
      <c r="S5" t="s">
        <v>22</v>
      </c>
      <c r="T5" t="s">
        <v>21</v>
      </c>
      <c r="U5" t="s">
        <v>44</v>
      </c>
      <c r="V5" t="s">
        <v>23</v>
      </c>
      <c r="W5" t="s">
        <v>30</v>
      </c>
      <c r="X5" t="s">
        <v>37</v>
      </c>
      <c r="Y5" t="s">
        <v>14</v>
      </c>
      <c r="Z5" t="s">
        <v>20</v>
      </c>
      <c r="AA5" t="s">
        <v>31</v>
      </c>
      <c r="AB5" t="s">
        <v>15</v>
      </c>
      <c r="AC5" t="s">
        <v>32</v>
      </c>
      <c r="AD5" t="s">
        <v>42</v>
      </c>
      <c r="AE5" t="s">
        <v>12</v>
      </c>
      <c r="AF5" t="s">
        <v>33</v>
      </c>
      <c r="AG5" t="s">
        <v>18</v>
      </c>
      <c r="AH5" t="s">
        <v>34</v>
      </c>
      <c r="AI5" t="s">
        <v>36</v>
      </c>
      <c r="AJ5" t="s">
        <v>11</v>
      </c>
    </row>
    <row r="6" spans="1:36" x14ac:dyDescent="0.3">
      <c r="A6" t="s">
        <v>88</v>
      </c>
      <c r="B6" s="46">
        <v>6.4</v>
      </c>
      <c r="C6" s="46">
        <v>6.0571428571428569</v>
      </c>
      <c r="D6" s="46">
        <v>6.4714285714285706</v>
      </c>
      <c r="E6" s="46">
        <v>6.4142857142857137</v>
      </c>
      <c r="F6" s="46">
        <v>6.1857142857142859</v>
      </c>
      <c r="G6" s="46">
        <v>5.6571428571428575</v>
      </c>
      <c r="H6" s="46">
        <v>4.3285714285714292</v>
      </c>
      <c r="I6" s="46">
        <v>6.5571428571428569</v>
      </c>
      <c r="J6" s="46">
        <v>6.6714285714285708</v>
      </c>
      <c r="K6" s="46">
        <v>6.7</v>
      </c>
      <c r="L6" s="46">
        <v>5.5142857142857133</v>
      </c>
      <c r="M6" s="46">
        <v>6.5428571428571427</v>
      </c>
      <c r="N6" s="46">
        <v>7.257142857142858</v>
      </c>
      <c r="O6" s="46">
        <v>4.8714285714285719</v>
      </c>
      <c r="P6" s="46">
        <v>5.1714285714285708</v>
      </c>
      <c r="Q6" s="46">
        <v>5.757142857142858</v>
      </c>
      <c r="R6" s="46">
        <v>4.7</v>
      </c>
      <c r="S6" s="46">
        <v>4.757142857142858</v>
      </c>
      <c r="T6" s="46">
        <v>5.9428571428571422</v>
      </c>
      <c r="U6" s="46">
        <v>6.3142857142857141</v>
      </c>
      <c r="V6" s="46">
        <v>5.3428571428571425</v>
      </c>
      <c r="W6" s="46">
        <v>4.0571428571428578</v>
      </c>
      <c r="X6" s="46">
        <v>7.0142857142857151</v>
      </c>
      <c r="Y6" s="46">
        <v>6.6285714285714281</v>
      </c>
      <c r="Z6" s="46">
        <v>5.1428571428571432</v>
      </c>
      <c r="AA6" s="46">
        <v>5.3714285714285719</v>
      </c>
      <c r="AB6" s="46">
        <v>5.7</v>
      </c>
      <c r="AC6" s="46">
        <v>7.6142857142857139</v>
      </c>
      <c r="AD6" s="46">
        <v>6.4</v>
      </c>
      <c r="AE6" s="46">
        <v>6.9</v>
      </c>
      <c r="AF6" s="46">
        <v>7.371428571428571</v>
      </c>
      <c r="AG6" s="46">
        <v>6.4142857142857137</v>
      </c>
      <c r="AH6" s="46">
        <v>7.3714285714285719</v>
      </c>
      <c r="AI6" s="46">
        <v>6.9285714285714288</v>
      </c>
      <c r="AJ6" s="46">
        <v>6.0743697478991567</v>
      </c>
    </row>
    <row r="7" spans="1:36" x14ac:dyDescent="0.3">
      <c r="A7" t="s">
        <v>89</v>
      </c>
      <c r="B7" s="46">
        <v>-1.2285714285714282</v>
      </c>
      <c r="C7" s="46">
        <v>0.55714285714285716</v>
      </c>
      <c r="D7" s="46">
        <v>-0.17142857142857126</v>
      </c>
      <c r="E7" s="46">
        <v>-7.1428571428571425E-2</v>
      </c>
      <c r="F7" s="46">
        <v>2.3428571428571425</v>
      </c>
      <c r="G7" s="46">
        <v>-1.0285714285714285</v>
      </c>
      <c r="H7" s="46">
        <v>-0.2285714285714287</v>
      </c>
      <c r="I7" s="46">
        <v>-1.1428571428571428</v>
      </c>
      <c r="J7" s="46">
        <v>-1.4285714285714286</v>
      </c>
      <c r="K7" s="46">
        <v>-0.84285714285714319</v>
      </c>
      <c r="L7" s="46">
        <v>-0.54285714285714282</v>
      </c>
      <c r="M7" s="46">
        <v>-0.50000000000000011</v>
      </c>
      <c r="N7" s="46">
        <v>1.4571428571428571</v>
      </c>
      <c r="O7" s="46">
        <v>-0.45714285714285691</v>
      </c>
      <c r="P7" s="46">
        <v>2.5</v>
      </c>
      <c r="Q7" s="46">
        <v>-1.2714285714285711</v>
      </c>
      <c r="R7" s="46">
        <v>1.6714285714285713</v>
      </c>
      <c r="S7" s="46">
        <v>0.74285714285714277</v>
      </c>
      <c r="T7" s="46">
        <v>-0.12857142857142861</v>
      </c>
      <c r="U7" s="46">
        <v>-2.4000000000000008</v>
      </c>
      <c r="V7" s="46">
        <v>-0.27142857142857135</v>
      </c>
      <c r="W7" s="46">
        <v>-0.4142857142857142</v>
      </c>
      <c r="X7" s="46">
        <v>0.34285714285714292</v>
      </c>
      <c r="Y7" s="46">
        <v>1.2142857142857142</v>
      </c>
      <c r="Z7" s="46">
        <v>0.48571428571428582</v>
      </c>
      <c r="AA7" s="46">
        <v>-1.0857142857142859</v>
      </c>
      <c r="AB7" s="46">
        <v>2.8142857142857141</v>
      </c>
      <c r="AC7" s="46">
        <v>1.0571428571428572</v>
      </c>
      <c r="AD7" s="46">
        <v>-1.0285714285714282</v>
      </c>
      <c r="AE7" s="46">
        <v>1.1857142857142855</v>
      </c>
      <c r="AF7" s="46">
        <v>-0.58571428571428552</v>
      </c>
      <c r="AG7" s="46">
        <v>1.5571428571428569</v>
      </c>
      <c r="AH7" s="46">
        <v>0.41428571428571426</v>
      </c>
      <c r="AI7" s="46">
        <v>-0.81428571428571417</v>
      </c>
      <c r="AJ7" s="46">
        <v>7.9411764705882362E-2</v>
      </c>
    </row>
    <row r="8" spans="1:36" x14ac:dyDescent="0.3">
      <c r="A8" t="s">
        <v>90</v>
      </c>
      <c r="B8" s="46">
        <v>-8.5714285714285729E-2</v>
      </c>
      <c r="C8" s="46">
        <v>1.1285714285714286</v>
      </c>
      <c r="D8" s="46">
        <v>0.17142857142857146</v>
      </c>
      <c r="E8" s="46">
        <v>0.57142857142857151</v>
      </c>
      <c r="F8" s="46">
        <v>3.3857142857142857</v>
      </c>
      <c r="G8" s="46">
        <v>-0.54285714285714282</v>
      </c>
      <c r="H8" s="46">
        <v>0.29999999999999993</v>
      </c>
      <c r="I8" s="46">
        <v>-0.44285714285714289</v>
      </c>
      <c r="J8" s="46">
        <v>-1.0999999999999999</v>
      </c>
      <c r="K8" s="46">
        <v>-0.34285714285714286</v>
      </c>
      <c r="L8" s="46">
        <v>0.31428571428571433</v>
      </c>
      <c r="M8" s="46">
        <v>-0.27142857142857141</v>
      </c>
      <c r="N8" s="46">
        <v>2.7285714285714286</v>
      </c>
      <c r="O8" s="46">
        <v>0.22857142857142856</v>
      </c>
      <c r="P8" s="46">
        <v>3.0714285714285716</v>
      </c>
      <c r="Q8" s="46">
        <v>-0.17142857142857151</v>
      </c>
      <c r="R8" s="46">
        <v>2.0428571428571431</v>
      </c>
      <c r="S8" s="46">
        <v>1.4571428571428571</v>
      </c>
      <c r="T8" s="46">
        <v>0.52857142857142858</v>
      </c>
      <c r="U8" s="46">
        <v>-1.0857142857142856</v>
      </c>
      <c r="V8" s="46">
        <v>0.62857142857142867</v>
      </c>
      <c r="W8" s="46">
        <v>0.29999999999999993</v>
      </c>
      <c r="X8" s="46">
        <v>1.0999999999999999</v>
      </c>
      <c r="Y8" s="46">
        <v>1.1857142857142857</v>
      </c>
      <c r="Z8" s="46">
        <v>1.4571428571428571</v>
      </c>
      <c r="AA8" s="46">
        <v>-0.17142857142857146</v>
      </c>
      <c r="AB8" s="46">
        <v>4.0428571428571427</v>
      </c>
      <c r="AC8" s="46">
        <v>2.1285714285714281</v>
      </c>
      <c r="AD8" s="46">
        <v>-0.3000000000000001</v>
      </c>
      <c r="AE8" s="46">
        <v>1.6142857142857143</v>
      </c>
      <c r="AF8" s="46">
        <v>0.7142857142857143</v>
      </c>
      <c r="AG8" s="46">
        <v>3.1285714285714286</v>
      </c>
      <c r="AH8" s="46">
        <v>1.1714285714285713</v>
      </c>
      <c r="AI8" s="46">
        <v>0.37142857142857139</v>
      </c>
      <c r="AJ8" s="46">
        <v>0.86050420168067265</v>
      </c>
    </row>
    <row r="9" spans="1:36" x14ac:dyDescent="0.3">
      <c r="A9" t="s">
        <v>91</v>
      </c>
      <c r="B9" s="46">
        <v>7.2428571428571429</v>
      </c>
      <c r="C9" s="46">
        <v>7.0857142857142845</v>
      </c>
      <c r="D9" s="46">
        <v>6.7428571428571411</v>
      </c>
      <c r="E9" s="46">
        <v>7.3142857142857141</v>
      </c>
      <c r="F9" s="46">
        <v>7.1714285714285717</v>
      </c>
      <c r="G9" s="46">
        <v>6.4857142857142858</v>
      </c>
      <c r="H9" s="46">
        <v>6.7714285714285714</v>
      </c>
      <c r="I9" s="46">
        <v>7.128571428571429</v>
      </c>
      <c r="J9" s="46">
        <v>6.9428571428571431</v>
      </c>
      <c r="K9" s="46">
        <v>7.1714285714285717</v>
      </c>
      <c r="L9" s="46">
        <v>7.1285714285714281</v>
      </c>
      <c r="M9" s="46">
        <v>6.6428571428571432</v>
      </c>
      <c r="N9" s="46">
        <v>7.7</v>
      </c>
      <c r="O9" s="46">
        <v>6.7285714285714286</v>
      </c>
      <c r="P9" s="46">
        <v>6.7142857142857144</v>
      </c>
      <c r="Q9" s="46">
        <v>6.6428571428571432</v>
      </c>
      <c r="R9" s="46">
        <v>6.6428571428571432</v>
      </c>
      <c r="S9" s="46">
        <v>6.7285714285714286</v>
      </c>
      <c r="T9" s="46">
        <v>7.0285714285714294</v>
      </c>
      <c r="U9" s="46">
        <v>7.1857142857142842</v>
      </c>
      <c r="V9" s="46">
        <v>6.8571428571428568</v>
      </c>
      <c r="W9" s="46">
        <v>6.7285714285714286</v>
      </c>
      <c r="X9" s="46">
        <v>7.4428571428571431</v>
      </c>
      <c r="Y9" s="46">
        <v>7.2571428571428571</v>
      </c>
      <c r="Z9" s="46">
        <v>6.0857142857142845</v>
      </c>
      <c r="AA9" s="46">
        <v>6.9142857142857137</v>
      </c>
      <c r="AB9" s="46">
        <v>7.1571428571428575</v>
      </c>
      <c r="AC9" s="46">
        <v>7.1857142857142851</v>
      </c>
      <c r="AD9" s="46">
        <v>6.7857142857142856</v>
      </c>
      <c r="AE9" s="46">
        <v>7.2142857142857144</v>
      </c>
      <c r="AF9" s="46">
        <v>7.6000000000000005</v>
      </c>
      <c r="AG9" s="46">
        <v>7.6000000000000005</v>
      </c>
      <c r="AH9" s="46">
        <v>7.4</v>
      </c>
      <c r="AI9" s="46">
        <v>7.1857142857142859</v>
      </c>
      <c r="AJ9" s="46">
        <v>7.0180672268907509</v>
      </c>
    </row>
    <row r="10" spans="1:36" x14ac:dyDescent="0.3">
      <c r="A10" t="s">
        <v>92</v>
      </c>
      <c r="B10" s="46">
        <v>7.9285714285714288</v>
      </c>
      <c r="C10" s="46">
        <v>7.4857142857142867</v>
      </c>
      <c r="D10" s="46">
        <v>7.7142857142857144</v>
      </c>
      <c r="E10" s="46">
        <v>7.9714285714285724</v>
      </c>
      <c r="F10" s="46">
        <v>7.5142857142857142</v>
      </c>
      <c r="G10" s="46">
        <v>7.5428571428571427</v>
      </c>
      <c r="H10" s="46">
        <v>7.0857142857142863</v>
      </c>
      <c r="I10" s="46">
        <v>8.2142857142857135</v>
      </c>
      <c r="J10" s="46">
        <v>7.8571428571428559</v>
      </c>
      <c r="K10" s="46">
        <v>8.3857142857142861</v>
      </c>
      <c r="L10" s="46">
        <v>7.8571428571428559</v>
      </c>
      <c r="M10" s="46">
        <v>7.7571428571428571</v>
      </c>
      <c r="N10" s="46">
        <v>8.1571428571428566</v>
      </c>
      <c r="O10" s="46">
        <v>7.2714285714285714</v>
      </c>
      <c r="P10" s="46">
        <v>6.8857142857142861</v>
      </c>
      <c r="Q10" s="46">
        <v>7.7142857142857144</v>
      </c>
      <c r="R10" s="46">
        <v>6.8142857142857149</v>
      </c>
      <c r="S10" s="46">
        <v>6.9571428571428564</v>
      </c>
      <c r="T10" s="46">
        <v>7.6571428571428575</v>
      </c>
      <c r="U10" s="46">
        <v>7.8857142857142861</v>
      </c>
      <c r="V10" s="46">
        <v>7.385714285714287</v>
      </c>
      <c r="W10" s="46">
        <v>7.1142857142857139</v>
      </c>
      <c r="X10" s="46">
        <v>8.242857142857142</v>
      </c>
      <c r="Y10" s="46">
        <v>7.8999999999999986</v>
      </c>
      <c r="Z10" s="46">
        <v>6.4714285714285706</v>
      </c>
      <c r="AA10" s="46">
        <v>7.7285714285714278</v>
      </c>
      <c r="AB10" s="46">
        <v>7.1142857142857148</v>
      </c>
      <c r="AC10" s="46">
        <v>7.5714285714285721</v>
      </c>
      <c r="AD10" s="46">
        <v>8.1285714285714281</v>
      </c>
      <c r="AE10" s="46">
        <v>8.1857142857142868</v>
      </c>
      <c r="AF10" s="46">
        <v>8.7999999999999989</v>
      </c>
      <c r="AG10" s="46">
        <v>7.8571428571428585</v>
      </c>
      <c r="AH10" s="46">
        <v>8.4428571428571413</v>
      </c>
      <c r="AI10" s="46">
        <v>8.6</v>
      </c>
      <c r="AJ10" s="46">
        <v>7.7117647058823549</v>
      </c>
    </row>
    <row r="11" spans="1:36" x14ac:dyDescent="0.3">
      <c r="A11" t="s">
        <v>93</v>
      </c>
      <c r="B11" s="46">
        <v>8.5142857142857142</v>
      </c>
      <c r="C11" s="46">
        <v>7.5</v>
      </c>
      <c r="D11" s="46">
        <v>8.2571428571428562</v>
      </c>
      <c r="E11" s="46">
        <v>8.1285714285714299</v>
      </c>
      <c r="F11" s="46">
        <v>7.2000000000000011</v>
      </c>
      <c r="G11" s="46">
        <v>7.6571428571428584</v>
      </c>
      <c r="H11" s="46">
        <v>6.6714285714285717</v>
      </c>
      <c r="I11" s="46">
        <v>8.7714285714285705</v>
      </c>
      <c r="J11" s="46">
        <v>8.7857142857142865</v>
      </c>
      <c r="K11" s="46">
        <v>8.6571428571428566</v>
      </c>
      <c r="L11" s="46">
        <v>7.6571428571428566</v>
      </c>
      <c r="M11" s="46">
        <v>8.3142857142857149</v>
      </c>
      <c r="N11" s="46">
        <v>8.2714285714285705</v>
      </c>
      <c r="O11" s="46">
        <v>7.3142857142857149</v>
      </c>
      <c r="P11" s="46">
        <v>6.3428571428571416</v>
      </c>
      <c r="Q11" s="46">
        <v>7.8285714285714292</v>
      </c>
      <c r="R11" s="46">
        <v>6.9571428571428573</v>
      </c>
      <c r="S11" s="46">
        <v>6.9142857142857137</v>
      </c>
      <c r="T11" s="46">
        <v>7.8999999999999995</v>
      </c>
      <c r="U11" s="46">
        <v>8.6</v>
      </c>
      <c r="V11" s="46">
        <v>7.5</v>
      </c>
      <c r="W11" s="46">
        <v>6.8142857142857149</v>
      </c>
      <c r="X11" s="46">
        <v>8.3428571428571434</v>
      </c>
      <c r="Y11" s="46">
        <v>8.2714285714285705</v>
      </c>
      <c r="Z11" s="46">
        <v>6.8</v>
      </c>
      <c r="AA11" s="46">
        <v>7.6571428571428584</v>
      </c>
      <c r="AB11" s="46">
        <v>6.7714285714285722</v>
      </c>
      <c r="AC11" s="46">
        <v>8.4</v>
      </c>
      <c r="AD11" s="46">
        <v>8.3000000000000007</v>
      </c>
      <c r="AE11" s="46">
        <v>8.2000000000000011</v>
      </c>
      <c r="AF11" s="46">
        <v>9.1999999999999993</v>
      </c>
      <c r="AG11" s="46">
        <v>7.3857142857142861</v>
      </c>
      <c r="AH11" s="46">
        <v>8.8571428571428577</v>
      </c>
      <c r="AI11" s="46">
        <v>8.7857142857142865</v>
      </c>
      <c r="AJ11" s="46">
        <v>7.8684873949579837</v>
      </c>
    </row>
    <row r="12" spans="1:36" x14ac:dyDescent="0.3">
      <c r="A12" t="s">
        <v>94</v>
      </c>
      <c r="B12" s="46">
        <v>9.7142857142857135</v>
      </c>
      <c r="C12" s="46">
        <v>9.1857142857142851</v>
      </c>
      <c r="D12" s="46">
        <v>9.5571428571428587</v>
      </c>
      <c r="E12" s="46">
        <v>9.7714285714285722</v>
      </c>
      <c r="F12" s="46">
        <v>9.0571428571428587</v>
      </c>
      <c r="G12" s="46">
        <v>9.1571428571428584</v>
      </c>
      <c r="H12" s="46">
        <v>8.8857142857142843</v>
      </c>
      <c r="I12" s="46">
        <v>9.8285714285714274</v>
      </c>
      <c r="J12" s="46">
        <v>9.742857142857142</v>
      </c>
      <c r="K12" s="46">
        <v>9.8285714285714274</v>
      </c>
      <c r="L12" s="46">
        <v>9.4000000000000021</v>
      </c>
      <c r="M12" s="46">
        <v>9.6428571428571423</v>
      </c>
      <c r="N12" s="46">
        <v>9.9285714285714288</v>
      </c>
      <c r="O12" s="46">
        <v>9.0428571428571427</v>
      </c>
      <c r="P12" s="46">
        <v>8.0142857142857142</v>
      </c>
      <c r="Q12" s="46">
        <v>9.3285714285714274</v>
      </c>
      <c r="R12" s="46">
        <v>8.5285714285714267</v>
      </c>
      <c r="S12" s="46">
        <v>8.7428571428571438</v>
      </c>
      <c r="T12" s="46">
        <v>9.4</v>
      </c>
      <c r="U12" s="46">
        <v>9.5428571428571427</v>
      </c>
      <c r="V12" s="46">
        <v>9.2285714285714278</v>
      </c>
      <c r="W12" s="46">
        <v>8.9428571428571448</v>
      </c>
      <c r="X12" s="46">
        <v>10.014285714285714</v>
      </c>
      <c r="Y12" s="46">
        <v>9.6142857142857139</v>
      </c>
      <c r="Z12" s="46">
        <v>8.2571428571428562</v>
      </c>
      <c r="AA12" s="46">
        <v>9.328571428571431</v>
      </c>
      <c r="AB12" s="46">
        <v>8.4142857142857146</v>
      </c>
      <c r="AC12" s="46">
        <v>9.3857142857142861</v>
      </c>
      <c r="AD12" s="46">
        <v>9.5714285714285694</v>
      </c>
      <c r="AE12" s="46">
        <v>9.7714285714285722</v>
      </c>
      <c r="AF12" s="46">
        <v>10.528571428571428</v>
      </c>
      <c r="AG12" s="46">
        <v>9.4285714285714288</v>
      </c>
      <c r="AH12" s="46">
        <v>10</v>
      </c>
      <c r="AI12" s="46">
        <v>10.271428571428572</v>
      </c>
      <c r="AJ12" s="46">
        <v>9.3840336134453803</v>
      </c>
    </row>
    <row r="13" spans="1:36" x14ac:dyDescent="0.3">
      <c r="A13" t="s">
        <v>95</v>
      </c>
      <c r="B13" s="46">
        <v>7.8285714285714292</v>
      </c>
      <c r="C13" s="46">
        <v>7.2714285714285714</v>
      </c>
      <c r="D13" s="46">
        <v>7.6142857142857139</v>
      </c>
      <c r="E13" s="46">
        <v>7.7</v>
      </c>
      <c r="F13" s="46">
        <v>7.2571428571428589</v>
      </c>
      <c r="G13" s="46">
        <v>7.1428571428571432</v>
      </c>
      <c r="H13" s="46">
        <v>7.0857142857142863</v>
      </c>
      <c r="I13" s="46">
        <v>7.757142857142858</v>
      </c>
      <c r="J13" s="46">
        <v>7.8714285714285719</v>
      </c>
      <c r="K13" s="46">
        <v>7.7</v>
      </c>
      <c r="L13" s="46">
        <v>7.4714285714285706</v>
      </c>
      <c r="M13" s="46">
        <v>7.6285714285714281</v>
      </c>
      <c r="N13" s="46">
        <v>7.8857142857142861</v>
      </c>
      <c r="O13" s="46">
        <v>7.1857142857142859</v>
      </c>
      <c r="P13" s="46">
        <v>7.1714285714285717</v>
      </c>
      <c r="Q13" s="46">
        <v>7.4428571428571439</v>
      </c>
      <c r="R13" s="46">
        <v>7.3857142857142861</v>
      </c>
      <c r="S13" s="46">
        <v>7.1428571428571432</v>
      </c>
      <c r="T13" s="46">
        <v>7.5571428571428569</v>
      </c>
      <c r="U13" s="46">
        <v>7.4714285714285706</v>
      </c>
      <c r="V13" s="46">
        <v>7.4857142857142867</v>
      </c>
      <c r="W13" s="46">
        <v>7.1571428571428584</v>
      </c>
      <c r="X13" s="46">
        <v>7.8571428571428594</v>
      </c>
      <c r="Y13" s="46">
        <v>7.628571428571429</v>
      </c>
      <c r="Z13" s="46">
        <v>7.2285714285714286</v>
      </c>
      <c r="AA13" s="46">
        <v>7.3999999999999995</v>
      </c>
      <c r="AB13" s="46">
        <v>7.1571428571428575</v>
      </c>
      <c r="AC13" s="46">
        <v>7.9142857142857155</v>
      </c>
      <c r="AD13" s="46">
        <v>7.5571428571428569</v>
      </c>
      <c r="AE13" s="46">
        <v>7.7999999999999989</v>
      </c>
      <c r="AF13" s="46">
        <v>7.9428571428571422</v>
      </c>
      <c r="AG13" s="46">
        <v>7.4428571428571422</v>
      </c>
      <c r="AH13" s="46">
        <v>7.742857142857142</v>
      </c>
      <c r="AI13" s="46">
        <v>7.8857142857142861</v>
      </c>
      <c r="AJ13" s="46">
        <v>7.5226890756302556</v>
      </c>
    </row>
    <row r="14" spans="1:36" x14ac:dyDescent="0.3">
      <c r="A14" t="s">
        <v>96</v>
      </c>
      <c r="B14" s="46">
        <v>7.3285714285714283</v>
      </c>
      <c r="C14" s="46">
        <v>7.2000000000000011</v>
      </c>
      <c r="D14" s="46">
        <v>7.3857142857142852</v>
      </c>
      <c r="E14" s="46">
        <v>7.4571428571428573</v>
      </c>
      <c r="F14" s="46">
        <v>7.6714285714285717</v>
      </c>
      <c r="G14" s="46">
        <v>6.9</v>
      </c>
      <c r="H14" s="46">
        <v>6.6285714285714272</v>
      </c>
      <c r="I14" s="46">
        <v>7.4714285714285706</v>
      </c>
      <c r="J14" s="46">
        <v>7.1000000000000005</v>
      </c>
      <c r="K14" s="46">
        <v>7.2285714285714278</v>
      </c>
      <c r="L14" s="46">
        <v>6.8</v>
      </c>
      <c r="M14" s="46">
        <v>7.4142857142857137</v>
      </c>
      <c r="N14" s="46">
        <v>7.4142857142857137</v>
      </c>
      <c r="O14" s="46">
        <v>6.5285714285714294</v>
      </c>
      <c r="P14" s="46">
        <v>7.2142857142857144</v>
      </c>
      <c r="Q14" s="46">
        <v>6.8571428571428568</v>
      </c>
      <c r="R14" s="46">
        <v>7.257142857142858</v>
      </c>
      <c r="S14" s="46">
        <v>7.1142857142857139</v>
      </c>
      <c r="T14" s="46">
        <v>7.2714285714285705</v>
      </c>
      <c r="U14" s="46">
        <v>7.1571428571428566</v>
      </c>
      <c r="V14" s="46">
        <v>6.9285714285714288</v>
      </c>
      <c r="W14" s="46">
        <v>6.3285714285714283</v>
      </c>
      <c r="X14" s="46">
        <v>7.4428571428571431</v>
      </c>
      <c r="Y14" s="46">
        <v>7.5285714285714276</v>
      </c>
      <c r="Z14" s="46">
        <v>6.8428571428571425</v>
      </c>
      <c r="AA14" s="46">
        <v>6.9</v>
      </c>
      <c r="AB14" s="46">
        <v>7.4571428571428573</v>
      </c>
      <c r="AC14" s="46">
        <v>6.9999999999999991</v>
      </c>
      <c r="AD14" s="46">
        <v>7.1428571428571432</v>
      </c>
      <c r="AE14" s="46">
        <v>7.3428571428571434</v>
      </c>
      <c r="AF14" s="46">
        <v>6.9428571428571422</v>
      </c>
      <c r="AG14" s="46">
        <v>7.628571428571429</v>
      </c>
      <c r="AH14" s="46">
        <v>7</v>
      </c>
      <c r="AI14" s="46">
        <v>7.1000000000000005</v>
      </c>
      <c r="AJ14" s="46">
        <v>7.146638655462187</v>
      </c>
    </row>
    <row r="15" spans="1:36" x14ac:dyDescent="0.3">
      <c r="A15" t="s">
        <v>97</v>
      </c>
      <c r="B15" s="46">
        <v>7.371428571428571</v>
      </c>
      <c r="C15" s="46">
        <v>6.4428571428571431</v>
      </c>
      <c r="D15" s="46">
        <v>7.1999999999999984</v>
      </c>
      <c r="E15" s="46">
        <v>6.8428571428571416</v>
      </c>
      <c r="F15" s="46">
        <v>6.6428571428571432</v>
      </c>
      <c r="G15" s="46">
        <v>6.3142857142857149</v>
      </c>
      <c r="H15" s="46">
        <v>5.3714285714285719</v>
      </c>
      <c r="I15" s="46">
        <v>7.6714285714285708</v>
      </c>
      <c r="J15" s="46">
        <v>7.4</v>
      </c>
      <c r="K15" s="46">
        <v>7.1857142857142851</v>
      </c>
      <c r="L15" s="46">
        <v>6.1571428571428575</v>
      </c>
      <c r="M15" s="46">
        <v>6.7285714285714286</v>
      </c>
      <c r="N15" s="46">
        <v>7.3285714285714283</v>
      </c>
      <c r="O15" s="46">
        <v>5.7714285714285722</v>
      </c>
      <c r="P15" s="46">
        <v>5.4857142857142867</v>
      </c>
      <c r="Q15" s="46">
        <v>6.3428571428571434</v>
      </c>
      <c r="R15" s="46">
        <v>5.5142857142857142</v>
      </c>
      <c r="S15" s="46">
        <v>5.4285714285714288</v>
      </c>
      <c r="T15" s="46">
        <v>6.2857142857142856</v>
      </c>
      <c r="U15" s="46">
        <v>7.6142857142857139</v>
      </c>
      <c r="V15" s="46">
        <v>6.2142857142857135</v>
      </c>
      <c r="W15" s="46">
        <v>5.2714285714285714</v>
      </c>
      <c r="X15" s="46">
        <v>7.1428571428571432</v>
      </c>
      <c r="Y15" s="46">
        <v>7.128571428571429</v>
      </c>
      <c r="Z15" s="46">
        <v>5.9571428571428573</v>
      </c>
      <c r="AA15" s="46">
        <v>6.2142857142857144</v>
      </c>
      <c r="AB15" s="46">
        <v>5.8285714285714283</v>
      </c>
      <c r="AC15" s="46">
        <v>7.7857142857142856</v>
      </c>
      <c r="AD15" s="46">
        <v>6.7714285714285714</v>
      </c>
      <c r="AE15" s="46">
        <v>7.0428571428571427</v>
      </c>
      <c r="AF15" s="46">
        <v>7.5571428571428578</v>
      </c>
      <c r="AG15" s="46">
        <v>6.4</v>
      </c>
      <c r="AH15" s="46">
        <v>7.3571428571428568</v>
      </c>
      <c r="AI15" s="46">
        <v>6.7571428571428571</v>
      </c>
      <c r="AJ15" s="46">
        <v>6.6037815126050488</v>
      </c>
    </row>
    <row r="16" spans="1:36" x14ac:dyDescent="0.3">
      <c r="A16" t="s">
        <v>98</v>
      </c>
      <c r="B16" s="46">
        <v>9.8428571428571434</v>
      </c>
      <c r="C16" s="46">
        <v>9.514285714285716</v>
      </c>
      <c r="D16" s="46">
        <v>9.8142857142857149</v>
      </c>
      <c r="E16" s="46">
        <v>9.8857142857142861</v>
      </c>
      <c r="F16" s="46">
        <v>9.2142857142857135</v>
      </c>
      <c r="G16" s="46">
        <v>9.3714285714285701</v>
      </c>
      <c r="H16" s="46">
        <v>9.0285714285714285</v>
      </c>
      <c r="I16" s="46">
        <v>10.142857142857142</v>
      </c>
      <c r="J16" s="46">
        <v>9.9428571428571413</v>
      </c>
      <c r="K16" s="46">
        <v>10.12857142857143</v>
      </c>
      <c r="L16" s="46">
        <v>9.4428571428571413</v>
      </c>
      <c r="M16" s="46">
        <v>9.8857142857142861</v>
      </c>
      <c r="N16" s="46">
        <v>10.042857142857144</v>
      </c>
      <c r="O16" s="46">
        <v>9.0285714285714285</v>
      </c>
      <c r="P16" s="46">
        <v>8.4142857142857146</v>
      </c>
      <c r="Q16" s="46">
        <v>9.328571428571431</v>
      </c>
      <c r="R16" s="46">
        <v>8.8714285714285719</v>
      </c>
      <c r="S16" s="46">
        <v>8.9428571428571448</v>
      </c>
      <c r="T16" s="46">
        <v>9.6571428571428566</v>
      </c>
      <c r="U16" s="46">
        <v>9.8142857142857149</v>
      </c>
      <c r="V16" s="46">
        <v>9.4142857142857146</v>
      </c>
      <c r="W16" s="46">
        <v>8.8428571428571434</v>
      </c>
      <c r="X16" s="46">
        <v>10.171428571428573</v>
      </c>
      <c r="Y16" s="46">
        <v>9.8857142857142861</v>
      </c>
      <c r="Z16" s="46">
        <v>8.7285714285714278</v>
      </c>
      <c r="AA16" s="46">
        <v>9.3000000000000007</v>
      </c>
      <c r="AB16" s="46">
        <v>9.1</v>
      </c>
      <c r="AC16" s="46">
        <v>9.7857142857142829</v>
      </c>
      <c r="AD16" s="46">
        <v>9.7857142857142865</v>
      </c>
      <c r="AE16" s="46">
        <v>9.9571428571428573</v>
      </c>
      <c r="AF16" s="46">
        <v>10.642857142857142</v>
      </c>
      <c r="AG16" s="46">
        <v>9.4999999999999982</v>
      </c>
      <c r="AH16" s="46">
        <v>10.314285714285715</v>
      </c>
      <c r="AI16" s="46">
        <v>10.442857142857141</v>
      </c>
      <c r="AJ16" s="46">
        <v>9.5936974789915954</v>
      </c>
    </row>
    <row r="17" spans="1:36" x14ac:dyDescent="0.3">
      <c r="A17" t="s">
        <v>99</v>
      </c>
      <c r="B17" s="46">
        <v>9.5571428571428587</v>
      </c>
      <c r="C17" s="46">
        <v>9.0285714285714285</v>
      </c>
      <c r="D17" s="46">
        <v>9.3571428571428577</v>
      </c>
      <c r="E17" s="46">
        <v>9.5428571428571427</v>
      </c>
      <c r="F17" s="46">
        <v>8.8000000000000007</v>
      </c>
      <c r="G17" s="46">
        <v>8.9285714285714288</v>
      </c>
      <c r="H17" s="46">
        <v>8.2142857142857135</v>
      </c>
      <c r="I17" s="46">
        <v>9.6</v>
      </c>
      <c r="J17" s="46">
        <v>9.7000000000000011</v>
      </c>
      <c r="K17" s="46">
        <v>9.4</v>
      </c>
      <c r="L17" s="46">
        <v>9.0000000000000018</v>
      </c>
      <c r="M17" s="46">
        <v>9.3142857142857149</v>
      </c>
      <c r="N17" s="46">
        <v>9.6428571428571423</v>
      </c>
      <c r="O17" s="46">
        <v>8.5714285714285712</v>
      </c>
      <c r="P17" s="46">
        <v>8.4428571428571431</v>
      </c>
      <c r="Q17" s="46">
        <v>9.1142857142857157</v>
      </c>
      <c r="R17" s="46">
        <v>8.5571428571428569</v>
      </c>
      <c r="S17" s="46">
        <v>8.5428571428571409</v>
      </c>
      <c r="T17" s="46">
        <v>9.2714285714285722</v>
      </c>
      <c r="U17" s="46">
        <v>9.7428571428571438</v>
      </c>
      <c r="V17" s="46">
        <v>9.0857142857142854</v>
      </c>
      <c r="W17" s="46">
        <v>8.4714285714285715</v>
      </c>
      <c r="X17" s="46">
        <v>9.6142857142857139</v>
      </c>
      <c r="Y17" s="46">
        <v>9.3714285714285719</v>
      </c>
      <c r="Z17" s="46">
        <v>8.6285714285714299</v>
      </c>
      <c r="AA17" s="46">
        <v>8.9714285714285715</v>
      </c>
      <c r="AB17" s="46">
        <v>8.7142857142857135</v>
      </c>
      <c r="AC17" s="46">
        <v>9.5</v>
      </c>
      <c r="AD17" s="46">
        <v>9.4</v>
      </c>
      <c r="AE17" s="46">
        <v>9.3714285714285701</v>
      </c>
      <c r="AF17" s="46">
        <v>9.8714285714285719</v>
      </c>
      <c r="AG17" s="46">
        <v>9.1714285714285726</v>
      </c>
      <c r="AH17" s="46">
        <v>9.5</v>
      </c>
      <c r="AI17" s="46">
        <v>9.4142857142857146</v>
      </c>
      <c r="AJ17" s="46">
        <v>9.1592436974789901</v>
      </c>
    </row>
    <row r="18" spans="1:36" x14ac:dyDescent="0.3">
      <c r="A18" t="s">
        <v>100</v>
      </c>
      <c r="B18" s="46">
        <v>9.8857142857142861</v>
      </c>
      <c r="C18" s="46">
        <v>8.985714285714284</v>
      </c>
      <c r="D18" s="46">
        <v>9.1714285714285726</v>
      </c>
      <c r="E18" s="46">
        <v>9.2428571428571438</v>
      </c>
      <c r="F18" s="46">
        <v>9.1714285714285726</v>
      </c>
      <c r="G18" s="46">
        <v>8.9714285714285715</v>
      </c>
      <c r="H18" s="46">
        <v>8.8714285714285719</v>
      </c>
      <c r="I18" s="46">
        <v>9.8428571428571434</v>
      </c>
      <c r="J18" s="46">
        <v>9.4714285714285715</v>
      </c>
      <c r="K18" s="46">
        <v>9.5285714285714285</v>
      </c>
      <c r="L18" s="46">
        <v>9</v>
      </c>
      <c r="M18" s="46">
        <v>9.2428571428571438</v>
      </c>
      <c r="N18" s="46">
        <v>9.6571428571428566</v>
      </c>
      <c r="O18" s="46">
        <v>8.6714285714285708</v>
      </c>
      <c r="P18" s="46">
        <v>8.6</v>
      </c>
      <c r="Q18" s="46">
        <v>9.2428571428571438</v>
      </c>
      <c r="R18" s="46">
        <v>8.7142857142857153</v>
      </c>
      <c r="S18" s="46">
        <v>8.8000000000000007</v>
      </c>
      <c r="T18" s="46">
        <v>9.0571428571428552</v>
      </c>
      <c r="U18" s="46">
        <v>9.5428571428571445</v>
      </c>
      <c r="V18" s="46">
        <v>8.9428571428571431</v>
      </c>
      <c r="W18" s="46">
        <v>8.9857142857142858</v>
      </c>
      <c r="X18" s="46">
        <v>9.3714285714285701</v>
      </c>
      <c r="Y18" s="46">
        <v>9.0857142857142854</v>
      </c>
      <c r="Z18" s="46">
        <v>8.4714285714285715</v>
      </c>
      <c r="AA18" s="46">
        <v>9.3857142857142861</v>
      </c>
      <c r="AB18" s="46">
        <v>9.0428571428571409</v>
      </c>
      <c r="AC18" s="46">
        <v>9.5285714285714267</v>
      </c>
      <c r="AD18" s="46">
        <v>9.2428571428571438</v>
      </c>
      <c r="AE18" s="46">
        <v>9.0428571428571427</v>
      </c>
      <c r="AF18" s="46">
        <v>9.5</v>
      </c>
      <c r="AG18" s="46">
        <v>9.3714285714285701</v>
      </c>
      <c r="AH18" s="46">
        <v>9.3857142857142861</v>
      </c>
      <c r="AI18" s="46">
        <v>9.2142857142857117</v>
      </c>
      <c r="AJ18" s="46">
        <v>9.1836134453781497</v>
      </c>
    </row>
    <row r="19" spans="1:36" x14ac:dyDescent="0.3">
      <c r="A19" t="s">
        <v>101</v>
      </c>
      <c r="B19" s="46">
        <v>13.428571428571429</v>
      </c>
      <c r="C19" s="46">
        <v>12.085714285714285</v>
      </c>
      <c r="D19" s="46">
        <v>12.528571428571428</v>
      </c>
      <c r="E19" s="46">
        <v>12.985714285714284</v>
      </c>
      <c r="F19" s="46">
        <v>11.742857142857144</v>
      </c>
      <c r="G19" s="46">
        <v>12.714285714285712</v>
      </c>
      <c r="H19" s="46">
        <v>12.057142857142859</v>
      </c>
      <c r="I19" s="46">
        <v>13.542857142857143</v>
      </c>
      <c r="J19" s="46">
        <v>13.328571428571427</v>
      </c>
      <c r="K19" s="46">
        <v>13.414285714285715</v>
      </c>
      <c r="L19" s="46">
        <v>12.785714285714288</v>
      </c>
      <c r="M19" s="46">
        <v>12.785714285714286</v>
      </c>
      <c r="N19" s="46">
        <v>12.785714285714286</v>
      </c>
      <c r="O19" s="46">
        <v>12.357142857142858</v>
      </c>
      <c r="P19" s="46">
        <v>11.3</v>
      </c>
      <c r="Q19" s="46">
        <v>12.842857142857143</v>
      </c>
      <c r="R19" s="46">
        <v>11.814285714285713</v>
      </c>
      <c r="S19" s="46">
        <v>11.642857142857142</v>
      </c>
      <c r="T19" s="46">
        <v>12.442857142857145</v>
      </c>
      <c r="U19" s="46">
        <v>13.328571428571427</v>
      </c>
      <c r="V19" s="46">
        <v>12.357142857142859</v>
      </c>
      <c r="W19" s="46">
        <v>12.271428571428572</v>
      </c>
      <c r="X19" s="46">
        <v>12.942857142857141</v>
      </c>
      <c r="Y19" s="46">
        <v>12.614285714285712</v>
      </c>
      <c r="Z19" s="46">
        <v>11.52857142857143</v>
      </c>
      <c r="AA19" s="46">
        <v>12.985714285714286</v>
      </c>
      <c r="AB19" s="46">
        <v>11.371428571428572</v>
      </c>
      <c r="AC19" s="46">
        <v>12.185714285714287</v>
      </c>
      <c r="AD19" s="46">
        <v>13.200000000000001</v>
      </c>
      <c r="AE19" s="46">
        <v>12.442857142857145</v>
      </c>
      <c r="AF19" s="46">
        <v>13.6</v>
      </c>
      <c r="AG19" s="46">
        <v>12.285714285714288</v>
      </c>
      <c r="AH19" s="46">
        <v>13.014285714285714</v>
      </c>
      <c r="AI19" s="46">
        <v>13.6</v>
      </c>
      <c r="AJ19" s="46">
        <v>12.597478991596633</v>
      </c>
    </row>
    <row r="20" spans="1:36" x14ac:dyDescent="0.3">
      <c r="A20" t="s">
        <v>102</v>
      </c>
      <c r="B20" s="46">
        <v>14.27142857142857</v>
      </c>
      <c r="C20" s="46">
        <v>12.542857142857143</v>
      </c>
      <c r="D20" s="46">
        <v>13.357142857142858</v>
      </c>
      <c r="E20" s="46">
        <v>13.771428571428572</v>
      </c>
      <c r="F20" s="46">
        <v>11.842857142857143</v>
      </c>
      <c r="G20" s="46">
        <v>13.528571428571427</v>
      </c>
      <c r="H20" s="46">
        <v>12.599999999999998</v>
      </c>
      <c r="I20" s="46">
        <v>14.157142857142858</v>
      </c>
      <c r="J20" s="46">
        <v>14.028571428571427</v>
      </c>
      <c r="K20" s="46">
        <v>13.942857142857145</v>
      </c>
      <c r="L20" s="46">
        <v>13.628571428571428</v>
      </c>
      <c r="M20" s="46">
        <v>13.414285714285713</v>
      </c>
      <c r="N20" s="46">
        <v>13.114285714285716</v>
      </c>
      <c r="O20" s="46">
        <v>12.914285714285715</v>
      </c>
      <c r="P20" s="46">
        <v>11.771428571428572</v>
      </c>
      <c r="Q20" s="46">
        <v>13.499999999999996</v>
      </c>
      <c r="R20" s="46">
        <v>12.457142857142857</v>
      </c>
      <c r="S20" s="46">
        <v>12.142857142857142</v>
      </c>
      <c r="T20" s="46">
        <v>13.457142857142859</v>
      </c>
      <c r="U20" s="46">
        <v>13.8</v>
      </c>
      <c r="V20" s="46">
        <v>13.142857142857142</v>
      </c>
      <c r="W20" s="46">
        <v>12.9</v>
      </c>
      <c r="X20" s="46">
        <v>13.471428571428573</v>
      </c>
      <c r="Y20" s="46">
        <v>13.428571428571427</v>
      </c>
      <c r="Z20" s="46">
        <v>12.257142857142856</v>
      </c>
      <c r="AA20" s="46">
        <v>13.542857142857141</v>
      </c>
      <c r="AB20" s="46">
        <v>11.671428571428569</v>
      </c>
      <c r="AC20" s="46">
        <v>12.642857142857142</v>
      </c>
      <c r="AD20" s="46">
        <v>13.828571428571427</v>
      </c>
      <c r="AE20" s="46">
        <v>13.12857142857143</v>
      </c>
      <c r="AF20" s="46">
        <v>13.785714285714288</v>
      </c>
      <c r="AG20" s="46">
        <v>12.271428571428572</v>
      </c>
      <c r="AH20" s="46">
        <v>13.37142857142857</v>
      </c>
      <c r="AI20" s="46">
        <v>13.742857142857142</v>
      </c>
      <c r="AJ20" s="46">
        <v>13.159663865546221</v>
      </c>
    </row>
    <row r="21" spans="1:36" x14ac:dyDescent="0.3">
      <c r="A21" t="s">
        <v>103</v>
      </c>
      <c r="B21" s="46">
        <v>7.2142857142857135</v>
      </c>
      <c r="C21" s="46">
        <v>6.9571428571428573</v>
      </c>
      <c r="D21" s="46">
        <v>7.1285714285714281</v>
      </c>
      <c r="E21" s="46">
        <v>7.3142857142857149</v>
      </c>
      <c r="F21" s="46">
        <v>7.8571428571428568</v>
      </c>
      <c r="G21" s="46">
        <v>6.3999999999999995</v>
      </c>
      <c r="H21" s="46">
        <v>6.5714285714285712</v>
      </c>
      <c r="I21" s="46">
        <v>7.1285714285714281</v>
      </c>
      <c r="J21" s="46">
        <v>6.9428571428571422</v>
      </c>
      <c r="K21" s="46">
        <v>7.2285714285714278</v>
      </c>
      <c r="L21" s="46">
        <v>6.7857142857142856</v>
      </c>
      <c r="M21" s="46">
        <v>7.1714285714285717</v>
      </c>
      <c r="N21" s="46">
        <v>8.1857142857142868</v>
      </c>
      <c r="O21" s="46">
        <v>6.4142857142857155</v>
      </c>
      <c r="P21" s="46">
        <v>7.6714285714285708</v>
      </c>
      <c r="Q21" s="46">
        <v>6.628571428571429</v>
      </c>
      <c r="R21" s="46">
        <v>8.0714285714285712</v>
      </c>
      <c r="S21" s="46">
        <v>7.0857142857142845</v>
      </c>
      <c r="T21" s="46">
        <v>7.257142857142858</v>
      </c>
      <c r="U21" s="46">
        <v>6.4714285714285706</v>
      </c>
      <c r="V21" s="46">
        <v>7.2000000000000011</v>
      </c>
      <c r="W21" s="46">
        <v>6.6571428571428575</v>
      </c>
      <c r="X21" s="46">
        <v>7.6857142857142859</v>
      </c>
      <c r="Y21" s="46">
        <v>7.4571428571428564</v>
      </c>
      <c r="Z21" s="46">
        <v>7.5428571428571427</v>
      </c>
      <c r="AA21" s="46">
        <v>6.3857142857142861</v>
      </c>
      <c r="AB21" s="46">
        <v>8.0428571428571409</v>
      </c>
      <c r="AC21" s="46">
        <v>8.2285714285714295</v>
      </c>
      <c r="AD21" s="46">
        <v>7.1714285714285717</v>
      </c>
      <c r="AE21" s="46">
        <v>7.5428571428571436</v>
      </c>
      <c r="AF21" s="46">
        <v>7.9</v>
      </c>
      <c r="AG21" s="46">
        <v>7.6428571428571432</v>
      </c>
      <c r="AH21" s="46">
        <v>7.8571428571428568</v>
      </c>
      <c r="AI21" s="46">
        <v>7.2285714285714295</v>
      </c>
      <c r="AJ21" s="46">
        <v>7.2655462184873931</v>
      </c>
    </row>
    <row r="22" spans="1:36" x14ac:dyDescent="0.3">
      <c r="A22" t="s">
        <v>104</v>
      </c>
      <c r="B22" s="46">
        <v>8.6142857142857139</v>
      </c>
      <c r="C22" s="46">
        <v>7.2142857142857144</v>
      </c>
      <c r="D22" s="46">
        <v>7.9285714285714288</v>
      </c>
      <c r="E22" s="46">
        <v>7.9571428571428573</v>
      </c>
      <c r="F22" s="46">
        <v>7.8142857142857141</v>
      </c>
      <c r="G22" s="46">
        <v>7.7285714285714278</v>
      </c>
      <c r="H22" s="46">
        <v>7.6571428571428575</v>
      </c>
      <c r="I22" s="46">
        <v>8.4</v>
      </c>
      <c r="J22" s="46">
        <v>8.3714285714285719</v>
      </c>
      <c r="K22" s="46">
        <v>8.2000000000000011</v>
      </c>
      <c r="L22" s="46">
        <v>8.1714285714285726</v>
      </c>
      <c r="M22" s="46">
        <v>7.9285714285714288</v>
      </c>
      <c r="N22" s="46">
        <v>8.7285714285714295</v>
      </c>
      <c r="O22" s="46">
        <v>7.8714285714285719</v>
      </c>
      <c r="P22" s="46">
        <v>7.4857142857142858</v>
      </c>
      <c r="Q22" s="46">
        <v>8.1285714285714281</v>
      </c>
      <c r="R22" s="46">
        <v>8.2714285714285705</v>
      </c>
      <c r="S22" s="46">
        <v>7.3142857142857141</v>
      </c>
      <c r="T22" s="46">
        <v>8</v>
      </c>
      <c r="U22" s="46">
        <v>8.2714285714285722</v>
      </c>
      <c r="V22" s="46">
        <v>7.8428571428571425</v>
      </c>
      <c r="W22" s="46">
        <v>7.8714285714285719</v>
      </c>
      <c r="X22" s="46">
        <v>8.2142857142857135</v>
      </c>
      <c r="Y22" s="46">
        <v>8.071428571428573</v>
      </c>
      <c r="Z22" s="46">
        <v>7.6571428571428566</v>
      </c>
      <c r="AA22" s="46">
        <v>8.1571428571428566</v>
      </c>
      <c r="AB22" s="46">
        <v>7.6999999999999984</v>
      </c>
      <c r="AC22" s="46">
        <v>8.5857142857142854</v>
      </c>
      <c r="AD22" s="46">
        <v>8.3999999999999986</v>
      </c>
      <c r="AE22" s="46">
        <v>7.7999999999999989</v>
      </c>
      <c r="AF22" s="46">
        <v>8.5428571428571427</v>
      </c>
      <c r="AG22" s="46">
        <v>7.9142857142857155</v>
      </c>
      <c r="AH22" s="46">
        <v>8.4571428571428573</v>
      </c>
      <c r="AI22" s="46">
        <v>8.1857142857142851</v>
      </c>
      <c r="AJ22" s="46">
        <v>8.0428571428571392</v>
      </c>
    </row>
    <row r="23" spans="1:36" x14ac:dyDescent="0.3">
      <c r="A23" t="s">
        <v>105</v>
      </c>
      <c r="B23" s="46">
        <v>17.2</v>
      </c>
      <c r="C23" s="46">
        <v>14.733333333333334</v>
      </c>
      <c r="D23" s="46">
        <v>16.033333333333331</v>
      </c>
      <c r="E23" s="46">
        <v>15.9</v>
      </c>
      <c r="F23" s="46">
        <v>14.333333333333334</v>
      </c>
      <c r="G23" s="46">
        <v>17</v>
      </c>
      <c r="H23" s="46">
        <v>16.133333333333336</v>
      </c>
      <c r="I23" s="46">
        <v>17.166666666666668</v>
      </c>
      <c r="J23" s="46">
        <v>16.533333333333335</v>
      </c>
      <c r="K23" s="46">
        <v>16.7</v>
      </c>
      <c r="L23" s="46">
        <v>17</v>
      </c>
      <c r="M23" s="46">
        <v>16.166666666666668</v>
      </c>
      <c r="N23" s="46">
        <v>14.700000000000001</v>
      </c>
      <c r="O23" s="46">
        <v>16.733333333333334</v>
      </c>
      <c r="P23" s="46">
        <v>13.399999999999999</v>
      </c>
      <c r="Q23" s="46">
        <v>17.099999999999998</v>
      </c>
      <c r="R23" s="46">
        <v>14.200000000000001</v>
      </c>
      <c r="S23" s="46">
        <v>15.133333333333335</v>
      </c>
      <c r="T23" s="46">
        <v>15.933333333333332</v>
      </c>
      <c r="U23" s="46">
        <v>16.733333333333334</v>
      </c>
      <c r="V23" s="46">
        <v>16.533333333333331</v>
      </c>
      <c r="W23" s="46">
        <v>15.6</v>
      </c>
      <c r="X23" s="46">
        <v>15.766666666666666</v>
      </c>
      <c r="Y23" s="46">
        <v>15.9</v>
      </c>
      <c r="Z23" s="46">
        <v>14.733333333333334</v>
      </c>
      <c r="AA23" s="46">
        <v>17.3</v>
      </c>
      <c r="AB23" s="46">
        <v>13.566666666666668</v>
      </c>
      <c r="AC23" s="46">
        <v>14.433333333333332</v>
      </c>
      <c r="AD23" s="46">
        <v>17.266666666666666</v>
      </c>
      <c r="AE23" s="46">
        <v>14.933333333333332</v>
      </c>
      <c r="AF23" s="46">
        <v>15.5</v>
      </c>
      <c r="AG23" s="46">
        <v>14.866666666666667</v>
      </c>
      <c r="AH23" s="46">
        <v>15.133333333333333</v>
      </c>
      <c r="AI23" s="46">
        <v>15.799999999999999</v>
      </c>
      <c r="AJ23" s="46">
        <v>15.769607843137248</v>
      </c>
    </row>
    <row r="24" spans="1:36" x14ac:dyDescent="0.3">
      <c r="A24" t="s">
        <v>11</v>
      </c>
      <c r="B24" s="46">
        <v>8.1016393442622956</v>
      </c>
      <c r="C24" s="46">
        <v>7.6057377049180328</v>
      </c>
      <c r="D24" s="46">
        <v>7.8663934426229547</v>
      </c>
      <c r="E24" s="46">
        <v>8.0106557377049175</v>
      </c>
      <c r="F24" s="46">
        <v>7.8614754098360677</v>
      </c>
      <c r="G24" s="46">
        <v>7.4713114754098351</v>
      </c>
      <c r="H24" s="46">
        <v>7.1614754098360676</v>
      </c>
      <c r="I24" s="46">
        <v>8.1467213114754085</v>
      </c>
      <c r="J24" s="46">
        <v>7.9590163934426252</v>
      </c>
      <c r="K24" s="46">
        <v>8.0713114754098356</v>
      </c>
      <c r="L24" s="46">
        <v>7.6803278688524594</v>
      </c>
      <c r="M24" s="46">
        <v>7.8360655737704867</v>
      </c>
      <c r="N24" s="46">
        <v>8.4106557377049214</v>
      </c>
      <c r="O24" s="46">
        <v>7.3147540983606554</v>
      </c>
      <c r="P24" s="46">
        <v>7.3442622950819674</v>
      </c>
      <c r="Q24" s="46">
        <v>7.6073770491803305</v>
      </c>
      <c r="R24" s="46">
        <v>7.4795081967213113</v>
      </c>
      <c r="S24" s="46">
        <v>7.2836065573770474</v>
      </c>
      <c r="T24" s="46">
        <v>7.7696721311475425</v>
      </c>
      <c r="U24" s="46">
        <v>7.8278688524590168</v>
      </c>
      <c r="V24" s="46">
        <v>7.5950819672131162</v>
      </c>
      <c r="W24" s="46">
        <v>7.1713114754098353</v>
      </c>
      <c r="X24" s="46">
        <v>8.2147540983606575</v>
      </c>
      <c r="Y24" s="46">
        <v>8.0950819672131153</v>
      </c>
      <c r="Z24" s="46">
        <v>7.2213114754098333</v>
      </c>
      <c r="AA24" s="46">
        <v>7.5967213114754095</v>
      </c>
      <c r="AB24" s="46">
        <v>7.6836065573770478</v>
      </c>
      <c r="AC24" s="46">
        <v>8.1868852459016406</v>
      </c>
      <c r="AD24" s="46">
        <v>7.9040983606557367</v>
      </c>
      <c r="AE24" s="46">
        <v>8.086885245901632</v>
      </c>
      <c r="AF24" s="46">
        <v>8.4090163934426254</v>
      </c>
      <c r="AG24" s="46">
        <v>7.9967213114754099</v>
      </c>
      <c r="AH24" s="46">
        <v>8.2704918032786878</v>
      </c>
      <c r="AI24" s="46">
        <v>8.1286885245901619</v>
      </c>
      <c r="AJ24" s="46">
        <v>7.8050144648023148</v>
      </c>
    </row>
  </sheetData>
  <pageMargins left="0.7" right="0.7" top="0.75" bottom="0.75" header="0.3" footer="0.3"/>
  <pageSetup paperSize="9" orientation="portrait"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1EBF0-E195-4BF0-AF33-FD6496E10DDF}">
  <sheetPr codeName="Blad9"/>
  <dimension ref="A1:AJ11"/>
  <sheetViews>
    <sheetView showGridLines="0" workbookViewId="0">
      <selection activeCell="A2" sqref="A2"/>
    </sheetView>
  </sheetViews>
  <sheetFormatPr defaultRowHeight="14.4" x14ac:dyDescent="0.3"/>
  <cols>
    <col min="1" max="1" width="33.44140625" bestFit="1" customWidth="1"/>
    <col min="2" max="35" width="18.77734375" bestFit="1" customWidth="1"/>
    <col min="36" max="36" width="9.6640625" bestFit="1" customWidth="1"/>
    <col min="37" max="37" width="10.109375" bestFit="1" customWidth="1"/>
    <col min="38" max="69" width="32.33203125" bestFit="1" customWidth="1"/>
    <col min="70" max="70" width="38.44140625" bestFit="1" customWidth="1"/>
    <col min="71" max="71" width="33" bestFit="1" customWidth="1"/>
  </cols>
  <sheetData>
    <row r="1" spans="1:36" x14ac:dyDescent="0.3">
      <c r="A1" s="29" t="str">
        <f>"Gemiddelde etmaaltemperatuur "&amp; YEAR(jaar_zip!J2)</f>
        <v>Gemiddelde etmaaltemperatuur 2024</v>
      </c>
    </row>
    <row r="2" spans="1:36" x14ac:dyDescent="0.3">
      <c r="A2" t="s">
        <v>76</v>
      </c>
    </row>
    <row r="4" spans="1:36" x14ac:dyDescent="0.3">
      <c r="A4" s="4" t="s">
        <v>141</v>
      </c>
      <c r="B4" s="4" t="s">
        <v>142</v>
      </c>
    </row>
    <row r="5" spans="1:36" x14ac:dyDescent="0.3">
      <c r="A5" s="4" t="s">
        <v>64</v>
      </c>
      <c r="B5" t="s">
        <v>45</v>
      </c>
      <c r="C5" t="s">
        <v>16</v>
      </c>
      <c r="D5" t="s">
        <v>38</v>
      </c>
      <c r="E5" t="s">
        <v>19</v>
      </c>
      <c r="F5" t="s">
        <v>13</v>
      </c>
      <c r="G5" t="s">
        <v>24</v>
      </c>
      <c r="H5" t="s">
        <v>28</v>
      </c>
      <c r="I5" t="s">
        <v>41</v>
      </c>
      <c r="J5" t="s">
        <v>43</v>
      </c>
      <c r="K5" t="s">
        <v>39</v>
      </c>
      <c r="L5" t="s">
        <v>26</v>
      </c>
      <c r="M5" t="s">
        <v>40</v>
      </c>
      <c r="N5" t="s">
        <v>35</v>
      </c>
      <c r="O5" t="s">
        <v>27</v>
      </c>
      <c r="P5" t="s">
        <v>17</v>
      </c>
      <c r="Q5" t="s">
        <v>29</v>
      </c>
      <c r="R5" t="s">
        <v>25</v>
      </c>
      <c r="S5" t="s">
        <v>22</v>
      </c>
      <c r="T5" t="s">
        <v>21</v>
      </c>
      <c r="U5" t="s">
        <v>44</v>
      </c>
      <c r="V5" t="s">
        <v>23</v>
      </c>
      <c r="W5" t="s">
        <v>30</v>
      </c>
      <c r="X5" t="s">
        <v>37</v>
      </c>
      <c r="Y5" t="s">
        <v>14</v>
      </c>
      <c r="Z5" t="s">
        <v>20</v>
      </c>
      <c r="AA5" t="s">
        <v>31</v>
      </c>
      <c r="AB5" t="s">
        <v>15</v>
      </c>
      <c r="AC5" t="s">
        <v>32</v>
      </c>
      <c r="AD5" t="s">
        <v>42</v>
      </c>
      <c r="AE5" t="s">
        <v>12</v>
      </c>
      <c r="AF5" t="s">
        <v>33</v>
      </c>
      <c r="AG5" t="s">
        <v>18</v>
      </c>
      <c r="AH5" t="s">
        <v>34</v>
      </c>
      <c r="AI5" t="s">
        <v>36</v>
      </c>
      <c r="AJ5" t="s">
        <v>11</v>
      </c>
    </row>
    <row r="6" spans="1:36" x14ac:dyDescent="0.3">
      <c r="A6">
        <v>1</v>
      </c>
      <c r="B6" s="46">
        <v>3.4935483870967747</v>
      </c>
      <c r="C6" s="46">
        <v>3.9838709677419355</v>
      </c>
      <c r="D6" s="46">
        <v>3.6451612903225801</v>
      </c>
      <c r="E6" s="46">
        <v>3.8903225806451611</v>
      </c>
      <c r="F6" s="46">
        <v>4.9774193548387089</v>
      </c>
      <c r="G6" s="46">
        <v>3.0483870967741939</v>
      </c>
      <c r="H6" s="46">
        <v>3.1225806451612907</v>
      </c>
      <c r="I6" s="46">
        <v>3.4741935483870972</v>
      </c>
      <c r="J6" s="46">
        <v>3.1903225806451601</v>
      </c>
      <c r="K6" s="46">
        <v>3.5870967741935487</v>
      </c>
      <c r="L6" s="46">
        <v>3.4774193548387102</v>
      </c>
      <c r="M6" s="46">
        <v>3.4645161290322575</v>
      </c>
      <c r="N6" s="46">
        <v>5.0774193548387085</v>
      </c>
      <c r="O6" s="46">
        <v>3.1645161290322581</v>
      </c>
      <c r="P6" s="46">
        <v>4.5161290322580649</v>
      </c>
      <c r="Q6" s="46">
        <v>3.1612903225806455</v>
      </c>
      <c r="R6" s="46">
        <v>3.9870967741935472</v>
      </c>
      <c r="S6" s="46">
        <v>3.6774193548387095</v>
      </c>
      <c r="T6" s="46">
        <v>3.6516129032258067</v>
      </c>
      <c r="U6" s="46">
        <v>3.0387096774193538</v>
      </c>
      <c r="V6" s="46">
        <v>3.4709677419354841</v>
      </c>
      <c r="W6" s="46">
        <v>3.0096774193548388</v>
      </c>
      <c r="X6" s="46">
        <v>4.3322580645161297</v>
      </c>
      <c r="Y6" s="46">
        <v>4.3483870967741929</v>
      </c>
      <c r="Z6" s="46">
        <v>3.5161290322580636</v>
      </c>
      <c r="AA6" s="46">
        <v>3.193548387096774</v>
      </c>
      <c r="AB6" s="46">
        <v>5.0774193548387094</v>
      </c>
      <c r="AC6" s="46">
        <v>4.7483870967741932</v>
      </c>
      <c r="AD6" s="46">
        <v>3.3967741935483873</v>
      </c>
      <c r="AE6" s="46">
        <v>4.532258064516129</v>
      </c>
      <c r="AF6" s="46">
        <v>4.2064516129032254</v>
      </c>
      <c r="AG6" s="46">
        <v>4.9774193548387089</v>
      </c>
      <c r="AH6" s="46">
        <v>4.4516129032258052</v>
      </c>
      <c r="AI6" s="46">
        <v>3.8935483870967738</v>
      </c>
      <c r="AJ6" s="46">
        <v>3.8465844402277058</v>
      </c>
    </row>
    <row r="7" spans="1:36" x14ac:dyDescent="0.3">
      <c r="A7">
        <v>2</v>
      </c>
      <c r="B7" s="46">
        <v>8.1517241379310352</v>
      </c>
      <c r="C7" s="46">
        <v>7.7482758620689642</v>
      </c>
      <c r="D7" s="46">
        <v>8.1310344827586221</v>
      </c>
      <c r="E7" s="46">
        <v>8.1827586206896559</v>
      </c>
      <c r="F7" s="46">
        <v>7.7551724137931037</v>
      </c>
      <c r="G7" s="46">
        <v>7.5758620689655158</v>
      </c>
      <c r="H7" s="46">
        <v>7.2172413793103471</v>
      </c>
      <c r="I7" s="46">
        <v>8.3344827586206893</v>
      </c>
      <c r="J7" s="46">
        <v>8.2448275862068972</v>
      </c>
      <c r="K7" s="46">
        <v>8.3620689655172402</v>
      </c>
      <c r="L7" s="46">
        <v>7.7689655172413801</v>
      </c>
      <c r="M7" s="46">
        <v>8.1551724137931032</v>
      </c>
      <c r="N7" s="46">
        <v>8.434482758620689</v>
      </c>
      <c r="O7" s="46">
        <v>7.4482758620689653</v>
      </c>
      <c r="P7" s="46">
        <v>7.1517241379310335</v>
      </c>
      <c r="Q7" s="46">
        <v>7.7310344827586199</v>
      </c>
      <c r="R7" s="46">
        <v>7.3724137931034477</v>
      </c>
      <c r="S7" s="46">
        <v>7.3482758620689657</v>
      </c>
      <c r="T7" s="46">
        <v>7.9482758620689662</v>
      </c>
      <c r="U7" s="46">
        <v>7.9931034482758623</v>
      </c>
      <c r="V7" s="46">
        <v>7.6758620689655181</v>
      </c>
      <c r="W7" s="46">
        <v>7.244827586206898</v>
      </c>
      <c r="X7" s="46">
        <v>8.4310344827586192</v>
      </c>
      <c r="Y7" s="46">
        <v>8.2344827586206915</v>
      </c>
      <c r="Z7" s="46">
        <v>7.1517241379310343</v>
      </c>
      <c r="AA7" s="46">
        <v>7.6758620689655181</v>
      </c>
      <c r="AB7" s="46">
        <v>7.4034482758620692</v>
      </c>
      <c r="AC7" s="46">
        <v>8.2620689655172406</v>
      </c>
      <c r="AD7" s="46">
        <v>8.0344827586206904</v>
      </c>
      <c r="AE7" s="46">
        <v>8.3344827586206893</v>
      </c>
      <c r="AF7" s="46">
        <v>8.8862068965517231</v>
      </c>
      <c r="AG7" s="46">
        <v>7.8586206896551749</v>
      </c>
      <c r="AH7" s="46">
        <v>8.5827586206896562</v>
      </c>
      <c r="AI7" s="46">
        <v>8.6000000000000014</v>
      </c>
      <c r="AJ7" s="46">
        <v>7.9244421906693638</v>
      </c>
    </row>
    <row r="8" spans="1:36" x14ac:dyDescent="0.3">
      <c r="A8">
        <v>3</v>
      </c>
      <c r="B8" s="46">
        <v>9.2709677419354826</v>
      </c>
      <c r="C8" s="46">
        <v>8.5129032258064488</v>
      </c>
      <c r="D8" s="46">
        <v>8.9096774193548391</v>
      </c>
      <c r="E8" s="46">
        <v>8.9516129032258078</v>
      </c>
      <c r="F8" s="46">
        <v>8.4548387096774196</v>
      </c>
      <c r="G8" s="46">
        <v>8.5064516129032253</v>
      </c>
      <c r="H8" s="46">
        <v>7.967741935483871</v>
      </c>
      <c r="I8" s="46">
        <v>9.3677419354838722</v>
      </c>
      <c r="J8" s="46">
        <v>9.1838709677419352</v>
      </c>
      <c r="K8" s="46">
        <v>9.0774193548387085</v>
      </c>
      <c r="L8" s="46">
        <v>8.4935483870967747</v>
      </c>
      <c r="M8" s="46">
        <v>8.8548387096774217</v>
      </c>
      <c r="N8" s="46">
        <v>9.0419354838709687</v>
      </c>
      <c r="O8" s="46">
        <v>8.1032258064516132</v>
      </c>
      <c r="P8" s="46">
        <v>7.7677419354838717</v>
      </c>
      <c r="Q8" s="46">
        <v>8.6096774193548384</v>
      </c>
      <c r="R8" s="46">
        <v>8.006451612903227</v>
      </c>
      <c r="S8" s="46">
        <v>8.0258064516129046</v>
      </c>
      <c r="T8" s="46">
        <v>8.6548387096774189</v>
      </c>
      <c r="U8" s="46">
        <v>9.2161290322580633</v>
      </c>
      <c r="V8" s="46">
        <v>8.4838709677419359</v>
      </c>
      <c r="W8" s="46">
        <v>7.961290322580644</v>
      </c>
      <c r="X8" s="46">
        <v>9.0290322580645146</v>
      </c>
      <c r="Y8" s="46">
        <v>8.880645161290321</v>
      </c>
      <c r="Z8" s="46">
        <v>7.9838709677419368</v>
      </c>
      <c r="AA8" s="46">
        <v>8.5741935483870986</v>
      </c>
      <c r="AB8" s="46">
        <v>8.1645161290322612</v>
      </c>
      <c r="AC8" s="46">
        <v>8.941935483870969</v>
      </c>
      <c r="AD8" s="46">
        <v>8.9032258064516121</v>
      </c>
      <c r="AE8" s="46">
        <v>8.812903225806453</v>
      </c>
      <c r="AF8" s="46">
        <v>9.1774193548387082</v>
      </c>
      <c r="AG8" s="46">
        <v>8.6451612903225801</v>
      </c>
      <c r="AH8" s="46">
        <v>8.9612903225806466</v>
      </c>
      <c r="AI8" s="46">
        <v>8.8677419354838705</v>
      </c>
      <c r="AJ8" s="46">
        <v>8.6577798861480044</v>
      </c>
    </row>
    <row r="9" spans="1:36" x14ac:dyDescent="0.3">
      <c r="A9">
        <v>4</v>
      </c>
      <c r="B9" s="46">
        <v>11.213333333333335</v>
      </c>
      <c r="C9" s="46">
        <v>9.9666666666666686</v>
      </c>
      <c r="D9" s="46">
        <v>10.543333333333331</v>
      </c>
      <c r="E9" s="46">
        <v>10.763333333333332</v>
      </c>
      <c r="F9" s="46">
        <v>10.083333333333332</v>
      </c>
      <c r="G9" s="46">
        <v>10.44</v>
      </c>
      <c r="H9" s="46">
        <v>10.07</v>
      </c>
      <c r="I9" s="46">
        <v>11.120000000000001</v>
      </c>
      <c r="J9" s="46">
        <v>10.973333333333331</v>
      </c>
      <c r="K9" s="46">
        <v>11.000000000000002</v>
      </c>
      <c r="L9" s="46">
        <v>10.693333333333333</v>
      </c>
      <c r="M9" s="46">
        <v>10.609999999999996</v>
      </c>
      <c r="N9" s="46">
        <v>10.976666666666667</v>
      </c>
      <c r="O9" s="46">
        <v>10.243333333333332</v>
      </c>
      <c r="P9" s="46">
        <v>9.7966666666666704</v>
      </c>
      <c r="Q9" s="46">
        <v>10.636666666666665</v>
      </c>
      <c r="R9" s="46">
        <v>10.399999999999999</v>
      </c>
      <c r="S9" s="46">
        <v>9.8666666666666671</v>
      </c>
      <c r="T9" s="46">
        <v>10.583333333333334</v>
      </c>
      <c r="U9" s="46">
        <v>10.823333333333332</v>
      </c>
      <c r="V9" s="46">
        <v>10.456666666666667</v>
      </c>
      <c r="W9" s="46">
        <v>10.243333333333336</v>
      </c>
      <c r="X9" s="46">
        <v>10.853333333333333</v>
      </c>
      <c r="Y9" s="46">
        <v>10.67</v>
      </c>
      <c r="Z9" s="46">
        <v>10.026666666666666</v>
      </c>
      <c r="AA9" s="46">
        <v>10.633333333333335</v>
      </c>
      <c r="AB9" s="46">
        <v>9.9366666666666656</v>
      </c>
      <c r="AC9" s="46">
        <v>10.620000000000001</v>
      </c>
      <c r="AD9" s="46">
        <v>10.979999999999999</v>
      </c>
      <c r="AE9" s="46">
        <v>10.476666666666668</v>
      </c>
      <c r="AF9" s="46">
        <v>11.199999999999998</v>
      </c>
      <c r="AG9" s="46">
        <v>10.32</v>
      </c>
      <c r="AH9" s="46">
        <v>10.919999999999998</v>
      </c>
      <c r="AI9" s="46">
        <v>10.936666666666669</v>
      </c>
      <c r="AJ9" s="46">
        <v>10.561078431372559</v>
      </c>
    </row>
    <row r="10" spans="1:36" x14ac:dyDescent="0.3">
      <c r="A10">
        <v>5</v>
      </c>
      <c r="B10" s="46">
        <v>19.899999999999999</v>
      </c>
      <c r="C10" s="46">
        <v>16.8</v>
      </c>
      <c r="D10" s="46">
        <v>18.399999999999999</v>
      </c>
      <c r="E10" s="46">
        <v>19</v>
      </c>
      <c r="F10" s="46">
        <v>15.3</v>
      </c>
      <c r="G10" s="46">
        <v>20.399999999999999</v>
      </c>
      <c r="H10" s="46">
        <v>18.5</v>
      </c>
      <c r="I10" s="46">
        <v>20.5</v>
      </c>
      <c r="J10" s="46">
        <v>19.100000000000001</v>
      </c>
      <c r="K10" s="46">
        <v>19.600000000000001</v>
      </c>
      <c r="L10" s="46">
        <v>19.8</v>
      </c>
      <c r="M10" s="46">
        <v>19.3</v>
      </c>
      <c r="N10" s="46">
        <v>14.5</v>
      </c>
      <c r="O10" s="46">
        <v>19.8</v>
      </c>
      <c r="P10" s="46">
        <v>13.9</v>
      </c>
      <c r="Q10" s="46">
        <v>19.899999999999999</v>
      </c>
      <c r="R10" s="46">
        <v>14.9</v>
      </c>
      <c r="S10" s="46">
        <v>16.7</v>
      </c>
      <c r="T10" s="46">
        <v>18.399999999999999</v>
      </c>
      <c r="U10" s="46">
        <v>18.600000000000001</v>
      </c>
      <c r="V10" s="46">
        <v>19.7</v>
      </c>
      <c r="W10" s="46">
        <v>17.399999999999999</v>
      </c>
      <c r="X10" s="46">
        <v>17.899999999999999</v>
      </c>
      <c r="Y10" s="46">
        <v>18.600000000000001</v>
      </c>
      <c r="Z10" s="46">
        <v>16.3</v>
      </c>
      <c r="AA10" s="46">
        <v>20.399999999999999</v>
      </c>
      <c r="AB10" s="46">
        <v>14.1</v>
      </c>
      <c r="AC10" s="46">
        <v>16.2</v>
      </c>
      <c r="AD10" s="46">
        <v>20.6</v>
      </c>
      <c r="AE10" s="46">
        <v>16.899999999999999</v>
      </c>
      <c r="AF10" s="46">
        <v>17.3</v>
      </c>
      <c r="AG10" s="46">
        <v>15.8</v>
      </c>
      <c r="AH10" s="46">
        <v>16.7</v>
      </c>
      <c r="AI10" s="46">
        <v>18.600000000000001</v>
      </c>
      <c r="AJ10" s="46">
        <v>17.935294117647054</v>
      </c>
    </row>
    <row r="11" spans="1:36" x14ac:dyDescent="0.3">
      <c r="A11" t="s">
        <v>11</v>
      </c>
      <c r="B11" s="46">
        <v>8.1016393442622956</v>
      </c>
      <c r="C11" s="46">
        <v>7.6057377049180328</v>
      </c>
      <c r="D11" s="46">
        <v>7.8663934426229547</v>
      </c>
      <c r="E11" s="46">
        <v>8.0106557377049175</v>
      </c>
      <c r="F11" s="46">
        <v>7.8614754098360677</v>
      </c>
      <c r="G11" s="46">
        <v>7.4713114754098351</v>
      </c>
      <c r="H11" s="46">
        <v>7.1614754098360676</v>
      </c>
      <c r="I11" s="46">
        <v>8.1467213114754085</v>
      </c>
      <c r="J11" s="46">
        <v>7.9590163934426252</v>
      </c>
      <c r="K11" s="46">
        <v>8.0713114754098356</v>
      </c>
      <c r="L11" s="46">
        <v>7.6803278688524594</v>
      </c>
      <c r="M11" s="46">
        <v>7.8360655737704867</v>
      </c>
      <c r="N11" s="46">
        <v>8.4106557377049214</v>
      </c>
      <c r="O11" s="46">
        <v>7.3147540983606554</v>
      </c>
      <c r="P11" s="46">
        <v>7.3442622950819674</v>
      </c>
      <c r="Q11" s="46">
        <v>7.6073770491803305</v>
      </c>
      <c r="R11" s="46">
        <v>7.4795081967213113</v>
      </c>
      <c r="S11" s="46">
        <v>7.2836065573770474</v>
      </c>
      <c r="T11" s="46">
        <v>7.7696721311475425</v>
      </c>
      <c r="U11" s="46">
        <v>7.8278688524590168</v>
      </c>
      <c r="V11" s="46">
        <v>7.5950819672131162</v>
      </c>
      <c r="W11" s="46">
        <v>7.1713114754098353</v>
      </c>
      <c r="X11" s="46">
        <v>8.2147540983606575</v>
      </c>
      <c r="Y11" s="46">
        <v>8.0950819672131153</v>
      </c>
      <c r="Z11" s="46">
        <v>7.2213114754098333</v>
      </c>
      <c r="AA11" s="46">
        <v>7.5967213114754095</v>
      </c>
      <c r="AB11" s="46">
        <v>7.6836065573770478</v>
      </c>
      <c r="AC11" s="46">
        <v>8.1868852459016406</v>
      </c>
      <c r="AD11" s="46">
        <v>7.9040983606557367</v>
      </c>
      <c r="AE11" s="46">
        <v>8.086885245901632</v>
      </c>
      <c r="AF11" s="46">
        <v>8.4090163934426254</v>
      </c>
      <c r="AG11" s="46">
        <v>7.9967213114754099</v>
      </c>
      <c r="AH11" s="46">
        <v>8.2704918032786878</v>
      </c>
      <c r="AI11" s="46">
        <v>8.1286885245901619</v>
      </c>
      <c r="AJ11" s="46">
        <v>7.8050144648023148</v>
      </c>
    </row>
  </sheetData>
  <pageMargins left="0.7" right="0.7" top="0.75" bottom="0.75" header="0.3" footer="0.3"/>
  <pageSetup paperSize="9" orientation="portrait" horizontalDpi="1200" verticalDpi="120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f 9 9 f 6 9 7 8 - c f 2 2 - 4 0 1 7 - b 8 f 8 - 3 f b e d 8 7 c 2 4 e 6 "   x m l n s = " h t t p : / / s c h e m a s . m i c r o s o f t . c o m / D a t a M a s h u p " > A A A A A D k N A A B Q S w M E F A A C A A g A J l a i W C Z p 8 1 G k A A A A 9 g A A A B I A H A B D b 2 5 m a W c v U G F j a 2 F n Z S 5 4 b W w g o h g A K K A U A A A A A A A A A A A A A A A A A A A A A A A A A A A A h Y + x D o I w F E V / h X S n h T p g y K M M r m B M T I x r U y o 2 w s P Q Y v k 3 B z / J X x C j q J v j P f c M 9 9 6 v N 8 j H t g k u u r e m w 4 z E N C K B R t V V B u u M D O 4 Q L k k u Y C P V S d Y 6 m G S 0 6 W i r j B y d O 6 e M e e + p X 9 C u r x m P o p j t y 2 K r j r q V 5 C O b / 3 J o 0 D q J S h M B u 9 c Y w W n M E 8 q T h E b A Z g i l w a / A p 7 3 P 9 g f C a m j c 0 G u B T b g u g M 0 R 2 P u D e A B Q S w M E F A A C A A g A J l a i 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Z W o l j Q D A l n M w o A A L 8 o A A A T A B w A R m 9 y b X V s Y X M v U 2 V j d G l v b j E u b S C i G A A o o B Q A A A A A A A A A A A A A A A A A A A A A A A A A A A C 1 W O t y 4 j o S / j 9 V 8 w 4 u 5 s d C h Q P Y h o T s 2 Z w q A k 6 A E E K 4 D S G V S g k s j M C W i S 8 h y d Q 8 0 z 7 E v t h K v o i b B C S 7 R z + 4 t F r d / a k v a s m F Y w / Z W O q E 3 / K f 3 7 9 9 / + Z O g Q N 1 6 d 6 H z r s s X U j J Y a 1 1 h U y Y k i 7 + k r 5 / M 6 H 3 / Z t E h u 9 O b c c j D J c I A + f 9 y n Y s 4 G U u 3 z 1 4 5 + j Q S W 6 Q e 9 h F B o Z 6 D X v Q g I 5 8 m p Y Y Z 6 a B P M + E G t Y R w K l 0 J B 3 h L 8 p W l U O y t c p d e Y K 3 p b f h 2 H b 0 5 G P I Q 8 c Q L c o 2 E c q x J P g T m Z F p Q G x 4 0 9 U + / S E p S q y L j l t g o D E R Q T G t k S v I n T d 9 i 0 4 E W 7 k 2 V a 4 g h / j E d t 4 p U 0 3 f z x N a X r Z 9 7 N 1 h u u B o d h 5 j B 3 3 A u 0 m Z o H a A y R b t m r / N c T e Z u N D j 8 N m W B b E e b h J T G M 4 / r b u E z I W e Y T s Z T V 7 C i e 1 A j k U 8 n 1 A R j 3 z b m L Z D o i K H 8 s J j h W s t U H a D h W t x e n N F z Y O W u 6 M a u d 4 B x Q I D D k T b + i j 7 j k N s 6 0 P H p e n P C Y I N g Q g f y X l l A s M 9 x E T i Y e F A l 8 q 7 h d 7 U 5 g b 3 h l Q S C r e 2 j i Z o D G i Z 6 i I L f n Z N B X g H 1 5 T b Z V X Z v 3 G h Y 2 i G 7 O e j 6 g M u 6 T B f D U / s 7 S g o T 2 0 0 h h y f r 4 w 4 F B 3 x E E R J P E i o H 9 q X l b H Q 1 N 1 P L T B h m P 3 e V v Y f W C i q Y b x B q 7 6 D g U m V l T z P O X a d 9 h a u i 9 e I n R S P l u 3 e T a i a K g T k a I k W i d c 8 p Q Q C k 5 P I 7 c G R + n 9 1 J z W v C Y L 8 2 J D b h W 8 e U / t I v P G U l i h N w 2 O S J d j I l N w x Q i K D V 9 J p B A g K L 5 P O 4 k S 4 A e v W R g G y 3 + C d S P q S + V F Y b e p x A H Z J s b Y 2 i 2 7 T N 8 2 0 B M F 4 K j E j 6 P K D k D j h + L f q 2 w r j r + r a N v u g 3 t 1 k + K r q L U l P q X 0 Z x Z / j k A k A a Z c a N g e 8 T u h p k 3 l N 4 q a k f e 2 F d B J O 8 z s o K i c S F D U K N J P o e b + 2 W + L 2 i j V F j 0 H f 8 L T l n + R Y 1 8 i C 9 6 h L 3 w b O u v b t Q d q W Y J 2 g G + Y v 2 l O E W g 5 8 R b b v k g M X C A p F Z O l j f P g 9 7 Y Y A z 3 f x O K K / i Y A d 2 b V E 3 E c 1 L 3 R 8 u o G h 4 y t N D G / d M Y 1 M Y O R 6 M 7 N n N 4 / t a G J b j u l q Y l 7 e Q b S 3 s 9 k 0 6 t g j M R 4 H j s Z 4 f K K B W Y H Z 7 n w O r z t Y Q f + X L i A e R 0 L + e 7 u C l Z Z P d g f H b O K e 0 N 1 n V 9 g w c O / u v G L L G / t K 1 y p r 9 t c q O o L T L n o p q B D H h s U j + Z x e L y R k Z m K S 1 N 6 z J 4 K p p x Q 7 G X Y Z E B Y U 8 D g i L u L 6 z y h P q 1 / p + K D a 5 I q I T 9 G R S d T G a u J z b f 0 d a Q a A 8 / y B F s Q N 7 B C 6 d I K q H D 4 x J X / C U S Z e m U x M P W / h / j O b H e s 4 M 8 c W y m A z S 7 + z F l h k F 8 C A 2 b m J i E t s 0 z Y Q z B r Q g K 8 Q u 1 k d G O w 3 1 Z k h O h M p 9 o R A N N L H L P r 9 K / c 7 v W F v R J c f Y 2 T R 9 I 9 E u d P / Y w R d D 2 B d M u B / / m 0 t S O 5 D 6 O g J s q b s v m Y q 9 t i n X W k y W p p + r E B i H i L d 1 E U i n a A 7 a P o W d i / y c l q K 0 + p C V g p K m s C 3 P d j x 3 k 1 4 s f q Z a d o Y s t r x I 9 F 9 X 0 C i e o l m H 8 g I 1 H b B i L C x K A 4 V U D Y 3 u c / g 9 K 9 f i Z B X J m Z 5 V K x H U v 1 3 W o r p i o C u C u h 5 A b 0 g o J 8 K 6 G c C e l F A P x f Q 5 Z x o Q o R Y F k G W R Z h l E W h Z h F o W w Z Z F u G U R c F m E X B E h V 4 S + F i F X R M g V E X J F h F w R I V d E y B U R c k W E X B U h V 0 X I V W G Y i 5 C r I u S q C L k q Q q 6 K k K s i 5 K o I e V 6 E P L + J / P e q l l z a t D q S / t F B M 9 L L v E K H l B U 9 q m Z h W e n M 0 S K 5 U 3 X S h e J K S o N U 2 X 0 S o E k u L G 1 7 S c u R W G N 0 C 8 S 2 F 1 6 B a q 5 m L b z 3 Z P C n D S 2 y 8 B Z 4 4 y k p l 8 F 9 J x n 2 R J m g f e g D 0 y f l 7 j l F U R N R m F w r f 6 d S K x v D e 4 Q r W d C j S q e 2 b e g S R q 8 Q + C t L W 4 5 t k b I b 8 S Z F y N L S Y 8 R Z M s 3 O G J j A c S 8 8 x x d X a f l g m d 5 n H y 3 U P 6 R O t 0 k 0 k 2 v 5 a T 5 D V w U O f i D j 9 r Z S 2 Z 2 p V P p a e Z d 8 V e W S i c 1 X 1 z z y V X X A I R N q l c / N s Z F S + d w D r u w B X 7 b U 5 R o o 8 b a F U g V C e C o J l c f d l X M c 2 Z T K l 9 2 5 5 5 N b X L L E 5 6 6 0 u e Q 2 V 2 W b 6 5 2 2 w D t S i 7 + D L e 6 e t E R C u P v d 4 u 9 J v 8 / j J l Q B N 8 8 S Q u V b 0 u T D 6 Q n I X J Q 9 g e w e F 2 W P a 7 f W D 4 7 C N f J a i b 0 h b S l 9 p u S W x r C s R R 3 h T p U l Z X u V x y x z W V K y N G S J x 1 K N J R d L J 5 Y p L D d Y N r D 4 Z x H P Y p x F N Y t j F q I s + l i 8 s V B i w c P C h Q U I C w k W B M z t z N H M t c x r z E / M M 8 w X 0 e 6 v b f g 1 1 C E 5 E a A 0 p z s v L L x 0 u 3 m + I R 5 d l c P g R H q W s p K c i 0 5 Q 7 F s j 6 P w W 6 h N X e q p w y 7 Z Y V / d r u p R P 6 J K Z s q D u r J Q d q U v 9 h C 6 F 6 Q q q 1 u e B 5 T + h T G X K W s f u I r 3 K E p 8 D H E q g f z j 3 q T b E h E + k N h + c y n G c J J Y I 6 y 6 G 5 h Q i P b F x Y C W g Z w F g k o 5 l A R 3 g + b 6 T 2 D g B E o Z p j 4 A J n 1 3 6 u E u a m 8 R G y U 9 g c l d z T b A i B z A T p j + e e r r j z x M b Z S / h Q D P z / G q T S W S E x q w B b w e d j A E n i N g j b N H 2 b k + 0 w 8 n H H 1 F L 8 i T 9 6 y 9 J y Z 1 L 9 I K 5 R V U K X C q X N 1 / k U Q t c a p E n V 8 3 x e F V Z 4 V J V L p U r V z 7 l U Z U 8 j 6 r K P G p e X e t E g z e O f 7 i S S 7 f Z g K 8 2 X I + 6 J r m q Q 7 1 u I 5 z c 9 R f 1 d C i X O P 2 m e V t 7 7 n j B G 7 C 7 M Z P Y m C K r q L g b E q G Z G s b Q W T u b C J 8 U 8 0 k + 8 q g 5 / h L i l T 3 a 2 4 I A C n 6 H q Z A U I O C o / U V C C V j P S x r B I T U M 1 g 2 + z C 5 P 9 G w V f K 6 e k v a Z u / 6 8 t C G d 8 8 Y U 4 r o i D X w Q 7 3 W X v r X F j z a 7 r 3 I R h f I H j 6 O J 1 r D R G L m 1 p a b 1 s / X x y 4 s J U O + h V Q f m 9 K H / o p e u 7 H K t 7 w 7 K X a 2 r v V W t + z M E Z w M 5 f 6 o 3 q q o 1 B i e v k + 7 L V f H D q A 9 P N N U 2 2 + a s v d B g P T / s o L f z 6 U m p W 4 T V W m 1 W n w / O R + 4 A t V R w X a j e 3 T f v 2 r D f f t B L n e F V c / b y J t 8 8 2 K 2 f 7 X l J 6 y 7 h 8 t Y t F b S C j g f F w u 3 J G P n d X n l R r u Z L V S 0 / G y q V u t 8 8 6 S o u O F 9 M 1 Z v c z / 6 L 3 B 2 V q r l F d / R e b l w a b a + r 9 O R z a 6 A t y 0 p / d l 8 2 X 7 W K N T K m R e A 0 z p p n X W / W m 2 g o D w v N + / N b u 1 I c n M 1 q g 9 P r 0 v j j R p 2 X 8 c x s n u g / R 7 o K r y Z o X P Q 6 p Y b y U L z s u a U X g C v T Y e 7 s v H y Z O + s M 6 9 W G W T K 7 j c J J q z f 3 F v V q r 7 E o w w l s E k H a 2 1 z p N d + B 7 Y y M M r o f Z n O l j t 4 Z 3 D U n V R v c z j 4 M r X d t d + b 1 I c g V B 1 O / c A 8 K p f 7 r w L Q a W f l 6 k s v 9 r K C 2 c l 5 r v b X U 2 d C F n t 3 Q r O r o u t t y r P r 8 P r t 0 6 i 8 2 8 P N W o V p 8 G O H l e D g 3 C 2 + T N w c p 8 s 2 L d 9 3 p O u P 6 i W X q Q 2 W q 4 s n y 4 o I E c O h 7 9 v Z 9 C V x 4 m k / x n 2 k J m U S a 9 E z f D p P J 6 O Q x T R p s w b U 7 R a 9 2 Q H r s Q A e R O v 8 B 9 e C x n X C H N 0 c J 4 e i O H i x h F Y Q w P H v p r e g P q V 9 9 F K S J s O d O u a F I 8 H D w t S N 0 + x H h 1 4 4 y T s X 4 n V q v A X s V / / l f U E s B A i 0 A F A A C A A g A J l a i W C Z p 8 1 G k A A A A 9 g A A A B I A A A A A A A A A A A A A A A A A A A A A A E N v b m Z p Z y 9 Q Y W N r Y W d l L n h t b F B L A Q I t A B Q A A g A I A C Z W o l g P y u m r p A A A A O k A A A A T A A A A A A A A A A A A A A A A A P A A A A B b Q 2 9 u d G V u d F 9 U e X B l c 1 0 u e G 1 s U E s B A i 0 A F A A C A A g A J l a i W N A M C W c z C g A A v y g A A B M A A A A A A A A A A A A A A A A A 4 Q E A A E Z v c m 1 1 b G F z L 1 N l Y 3 R p b 2 4 x L m 1 Q S w U G A A A A A A M A A w D C A A A A Y Q w 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9 C I A A A A A A A D S I 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X V l c n k x P C 9 J d G V t U G F 0 a D 4 8 L 0 l 0 Z W 1 M b 2 N h d G l v b j 4 8 U 3 R h Y m x l R W 5 0 c m l l c z 4 8 R W 5 0 c n k g V H l w Z T 0 i S X N Q c m l 2 Y X R l I i B W Y W x 1 Z T 0 i b D A i I C 8 + P E V u d H J 5 I F R 5 c G U 9 I k 5 h d m l n Y X R p b 2 5 T d G V w T m F t Z S I g V m F s d W U 9 I n N O Y X Z p Z 2 F 0 a W U i I C 8 + P E V u d H J 5 I F R 5 c G U 9 I l J l c 3 V s d F R 5 c G U i I F Z h b H V l P S J z R n V u Y 3 R p b 2 4 i I C 8 + P E V u d H J 5 I F R 5 c G U 9 I k J 1 Z m Z l c k 5 l e H R S Z W Z y Z X N o I i B W Y W x 1 Z T 0 i b D E i I C 8 + P E V u d H J 5 I F R 5 c G U 9 I k Z p b G x F b m F i b G V k I i B W Y W x 1 Z T 0 i b D A i I C 8 + P E V u d H J 5 I F R 5 c G U 9 I k Z p b G x P Y m p l Y 3 R U e X B l I i B W Y W x 1 Z T 0 i c 0 N v b m 5 l Y 3 R p b 2 5 P b m x 5 I i A v P j x F b n R y e S B U e X B l P S J G a W x s V G 9 E Y X R h T W 9 k Z W x F b m F i b G V k I i B W Y W x 1 Z T 0 i b D A i I C 8 + P E V u d H J 5 I F R 5 c G U 9 I k Z p b G x l Z E N v b X B s Z X R l U m V z d W x 0 V G 9 X b 3 J r c 2 h l Z X Q i I F Z h b H V l P S J s M C I g L z 4 8 R W 5 0 c n k g V H l w Z T 0 i Q W R k Z W R U b 0 R h d G F N b 2 R l b C I g V m F s d W U 9 I m w w I i A v P j x F b n R y e S B U e X B l P S J G a W x s R X J y b 3 J D b 2 R l I i B W Y W x 1 Z T 0 i c 1 V u a 2 5 v d 2 4 i I C 8 + P E V u d H J 5 I F R 5 c G U 9 I k Z p b G x M Y X N 0 V X B k Y X R l Z C I g V m F s d W U 9 I m Q y M D I 0 L T A x L T A 0 V D E 2 O j I 0 O j A 4 L j g y M D Y 4 N z l a I i A v P j x F b n R y e S B U e X B l P S J G a W x s U 3 R h d H V z I i B W Y W x 1 Z T 0 i c 0 N v b X B s Z X R l I i A v P j x F b n R y e S B U e X B l P S J R d W V y e U l E I i B W Y W x 1 Z T 0 i c z J m Z T R m N z d l L W E 2 M 2 Y t N D A x N C 1 i N D U 0 L W I y N T h i O D k 5 Z j I 1 O S I g L z 4 8 L 1 N 0 Y W J s Z U V u d H J p Z X M + P C 9 J d G V t P j x J d G V t P j x J d G V t T G 9 j Y X R p b 2 4 + P E l 0 Z W 1 U e X B l P k Z v c m 1 1 b G E 8 L 0 l 0 Z W 1 U e X B l P j x J d G V t U G F 0 a D 5 T Z W N 0 a W 9 u M S 9 q Y W F y X 3 p p c D w v S X R l b V B h d G g + P C 9 J d G V t T G 9 j Y X R p b 2 4 + P F N 0 Y W J s Z U V u d H J p Z X M + P E V u d H J 5 I F R 5 c G U 9 I k l z U H J p d m F 0 Z S I g V m F s d W U 9 I m w w I i A v P j x F b n R y e S B U e X B l P S J R d W V y e U l E I i B W Y W x 1 Z T 0 i c z k 2 Z m E 3 M j Y 2 L T Z m Z T A t N G Y 3 Z S 1 i M T M 2 L T Q 5 M z F h Z j k w Y T Q y Y y I g L z 4 8 R W 5 0 c n k g V H l w Z T 0 i R m l s b E V u Y W J s Z W Q i I F Z h b H V l P S J s M S I g L z 4 8 R W 5 0 c n k g V H l w Z T 0 i Q n V m Z m V y T m V 4 d F J l Z n J l c 2 g i I F Z h b H V l P S J s M S I g L z 4 8 R W 5 0 c n k g V H l w Z T 0 i U m V z d W x 0 V H l w Z S I g V m F s d W U 9 I n N U Y W J s Z S I g L z 4 8 R W 5 0 c n k g V H l w Z T 0 i T m F t Z V V w Z G F 0 Z W R B Z n R l c k Z p b G w i I F Z h b H V l P S J s M C I g L z 4 8 R W 5 0 c n k g V H l w Z T 0 i T m F 2 a W d h d G l v b l N 0 Z X B O Y W 1 l I i B W Y W x 1 Z T 0 i c 0 5 h d m l n Y X R p Z S I g L z 4 8 R W 5 0 c n k g V H l w Z T 0 i R m l s b F R h c m d l d C I g V m F s d W U 9 I n N q Y W F y X 3 p p c C I g L z 4 8 R W 5 0 c n k g V H l w Z T 0 i R m l s b G V k Q 2 9 t c G x l d G V S Z X N 1 b H R U b 1 d v c m t z a G V l d C I g V m F s d W U 9 I m w x I i A v P j x F b n R y e S B U e X B l P S J G a W x s V G 9 E Y X R h T W 9 k Z W x F b m F i b G V k I i B W Y W x 1 Z T 0 i b D A i I C 8 + P E V u d H J 5 I F R 5 c G U 9 I k Z p b G x P Y m p l Y 3 R U e X B l I i B W Y W x 1 Z T 0 i c 1 R h Y m x l I i A v P j x F b n R y e S B U e X B l P S J S Z W N v d m V y e V R h c m d l d F N o Z W V 0 I i B W Y W x 1 Z T 0 i c 2 p h Y X J f e m l w I i A v P j x F b n R y e S B U e X B l P S J S Z W N v d m V y e V R h c m d l d E N v b H V t b i I g V m F s d W U 9 I m w x I i A v P j x F b n R y e S B U e X B l P S J S Z W N v d m V y e V R h c m d l d F J v d y I g V m F s d W U 9 I m w x I i A v P j x F b n R y e S B U e X B l P S J G a W x s T G F z d F V w Z G F 0 Z W Q i I F Z h b H V l P S J k M j A y N C 0 w N S 0 w M l Q w O D o 0 O D o 1 M y 4 1 O T c 3 M j I 3 W i I g L z 4 8 R W 5 0 c n k g V H l w Z T 0 i R m l s b E N v b H V t b l R 5 c G V z I i B W Y W x 1 Z T 0 i c 0 F 3 T U Z C U V V G Q l F N R y I g L z 4 8 R W 5 0 c n k g V H l w Z T 0 i R m l s b E N v b H V t b k 5 h b W V z I i B W Y W x 1 Z T 0 i c 1 s m c X V v d D s j I F N U T i Z x d W 9 0 O y w m c X V v d D t Z W V l Z T U 1 E R C Z x d W 9 0 O y w m c X V v d D t 3 a W 5 k c 2 5 l b G h l a W Q m c X V v d D s s J n F 1 b 3 Q 7 Z X R t Y W F s d G V t c G V y Y X R 1 d X I m c X V v d D s s J n F 1 b 3 Q 7 Z 2 x v Y m F s Z V 9 z d H J h b G l u Z y Z x d W 9 0 O y w m c X V v d D t u Z W V y c 2 x h Z y Z x d W 9 0 O y w m c X V v d D t s d W N o d G R y d W s m c X V v d D s s J n F 1 b 3 Q 7 c m V s L l 9 2 b 2 N o d G l n a G V p Z C Z x d W 9 0 O y w m c X V v d D t L T k 1 J X 1 N 0 Y X R p b 2 5 z L k 5 h Y W 1 f d 2 V l c n N 0 Y X R p b 2 4 m c X V v d D t d I i A v P j x F b n R y e S B U e X B l P S J G a W x s R X J y b 3 J D b 3 V u d C I g V m F s d W U 9 I m w w I i A v P j x F b n R y e S B U e X B l P S J G a W x s R X J y b 3 J D b 2 R l I i B W Y W x 1 Z T 0 i c 1 V u a 2 5 v d 2 4 i I C 8 + P E V u d H J 5 I F R 5 c G U 9 I k Z p b G x T d G F 0 d X M i I F Z h b H V l P S J z Q 2 9 t c G x l d G U i I C 8 + P E V u d H J 5 I F R 5 c G U 9 I k Z p b G x D b 3 V u d C I g V m F s d W U 9 I m w 0 M T Q 4 I i A v P j x F b n R y e S B U e X B l P S J B Z G R l Z F R v R G F 0 Y U 1 v Z G V s I i B W Y W x 1 Z T 0 i b D A i I C 8 + P E V u d H J 5 I F R 5 c G U 9 I l J l b G F 0 a W 9 u c 2 h p c E l u Z m 9 D b 2 5 0 Y W l u Z X I i I F Z h b H V l P S J z e y Z x d W 9 0 O 2 N v b H V t b k N v d W 5 0 J n F 1 b 3 Q 7 O j k s J n F 1 b 3 Q 7 a 2 V 5 Q 2 9 s d W 1 u T m F t Z X M m c X V v d D s 6 W 1 0 s J n F 1 b 3 Q 7 c X V l c n l S Z W x h d G l v b n N o a X B z J n F 1 b 3 Q 7 O l t d L C Z x d W 9 0 O 2 N v b H V t b k l k Z W 5 0 a X R p Z X M m c X V v d D s 6 W y Z x d W 9 0 O 1 N l Y 3 R p b 2 4 x L 2 p h Y X J f e m l w L 0 F 1 d G 9 S Z W 1 v d m V k Q 2 9 s d W 1 u c z E u e y M g U 1 R O L D B 9 J n F 1 b 3 Q 7 L C Z x d W 9 0 O 1 N l Y 3 R p b 2 4 x L 2 p h Y X J f e m l w L 0 F 1 d G 9 S Z W 1 v d m V k Q 2 9 s d W 1 u c z E u e 1 l Z W V l N T U R E L D F 9 J n F 1 b 3 Q 7 L C Z x d W 9 0 O 1 N l Y 3 R p b 2 4 x L 2 p h Y X J f e m l w L 0 F 1 d G 9 S Z W 1 v d m V k Q 2 9 s d W 1 u c z E u e 3 d p b m R z b m V s a G V p Z C w y f S Z x d W 9 0 O y w m c X V v d D t T Z W N 0 a W 9 u M S 9 q Y W F y X 3 p p c C 9 B d X R v U m V t b 3 Z l Z E N v b H V t b n M x L n t l d G 1 h Y W x 0 Z W 1 w Z X J h d H V 1 c i w z f S Z x d W 9 0 O y w m c X V v d D t T Z W N 0 a W 9 u M S 9 q Y W F y X 3 p p c C 9 B d X R v U m V t b 3 Z l Z E N v b H V t b n M x L n t n b G 9 i Y W x l X 3 N 0 c m F s a W 5 n L D R 9 J n F 1 b 3 Q 7 L C Z x d W 9 0 O 1 N l Y 3 R p b 2 4 x L 2 p h Y X J f e m l w L 0 F 1 d G 9 S Z W 1 v d m V k Q 2 9 s d W 1 u c z E u e 2 5 l Z X J z b G F n L D V 9 J n F 1 b 3 Q 7 L C Z x d W 9 0 O 1 N l Y 3 R p b 2 4 x L 2 p h Y X J f e m l w L 0 F 1 d G 9 S Z W 1 v d m V k Q 2 9 s d W 1 u c z E u e 2 x 1 Y 2 h 0 Z H J 1 a y w 2 f S Z x d W 9 0 O y w m c X V v d D t T Z W N 0 a W 9 u M S 9 q Y W F y X 3 p p c C 9 B d X R v U m V t b 3 Z l Z E N v b H V t b n M x L n t y Z W w u X 3 Z v Y 2 h 0 a W d o Z W l k L D d 9 J n F 1 b 3 Q 7 L C Z x d W 9 0 O 1 N l Y 3 R p b 2 4 x L 2 p h Y X J f e m l w L 0 F 1 d G 9 S Z W 1 v d m V k Q 2 9 s d W 1 u c z E u e 0 t O T U l f U 3 R h d G l v b n M u T m F h b V 9 3 Z W V y c 3 R h d G l v b i w 4 f S Z x d W 9 0 O 1 0 s J n F 1 b 3 Q 7 Q 2 9 s d W 1 u Q 2 9 1 b n Q m c X V v d D s 6 O S w m c X V v d D t L Z X l D b 2 x 1 b W 5 O Y W 1 l c y Z x d W 9 0 O z p b X S w m c X V v d D t D b 2 x 1 b W 5 J Z G V u d G l 0 a W V z J n F 1 b 3 Q 7 O l s m c X V v d D t T Z W N 0 a W 9 u M S 9 q Y W F y X 3 p p c C 9 B d X R v U m V t b 3 Z l Z E N v b H V t b n M x L n s j I F N U T i w w f S Z x d W 9 0 O y w m c X V v d D t T Z W N 0 a W 9 u M S 9 q Y W F y X 3 p p c C 9 B d X R v U m V t b 3 Z l Z E N v b H V t b n M x L n t Z W V l Z T U 1 E R C w x f S Z x d W 9 0 O y w m c X V v d D t T Z W N 0 a W 9 u M S 9 q Y W F y X 3 p p c C 9 B d X R v U m V t b 3 Z l Z E N v b H V t b n M x L n t 3 a W 5 k c 2 5 l b G h l a W Q s M n 0 m c X V v d D s s J n F 1 b 3 Q 7 U 2 V j d G l v b j E v a m F h c l 9 6 a X A v Q X V 0 b 1 J l b W 9 2 Z W R D b 2 x 1 b W 5 z M S 5 7 Z X R t Y W F s d G V t c G V y Y X R 1 d X I s M 3 0 m c X V v d D s s J n F 1 b 3 Q 7 U 2 V j d G l v b j E v a m F h c l 9 6 a X A v Q X V 0 b 1 J l b W 9 2 Z W R D b 2 x 1 b W 5 z M S 5 7 Z 2 x v Y m F s Z V 9 z d H J h b G l u Z y w 0 f S Z x d W 9 0 O y w m c X V v d D t T Z W N 0 a W 9 u M S 9 q Y W F y X 3 p p c C 9 B d X R v U m V t b 3 Z l Z E N v b H V t b n M x L n t u Z W V y c 2 x h Z y w 1 f S Z x d W 9 0 O y w m c X V v d D t T Z W N 0 a W 9 u M S 9 q Y W F y X 3 p p c C 9 B d X R v U m V t b 3 Z l Z E N v b H V t b n M x L n t s d W N o d G R y d W s s N n 0 m c X V v d D s s J n F 1 b 3 Q 7 U 2 V j d G l v b j E v a m F h c l 9 6 a X A v Q X V 0 b 1 J l b W 9 2 Z W R D b 2 x 1 b W 5 z M S 5 7 c m V s L l 9 2 b 2 N o d G l n a G V p Z C w 3 f S Z x d W 9 0 O y w m c X V v d D t T Z W N 0 a W 9 u M S 9 q Y W F y X 3 p p c C 9 B d X R v U m V t b 3 Z l Z E N v b H V t b n M x L n t L T k 1 J X 1 N 0 Y X R p b 2 5 z L k 5 h Y W 1 f d 2 V l c n N 0 Y X R p b 2 4 s O H 0 m c X V v d D t d L C Z x d W 9 0 O 1 J l b G F 0 a W 9 u c 2 h p c E l u Z m 8 m c X V v d D s 6 W 1 1 9 I i A v P j w v U 3 R h Y m x l R W 5 0 c m l l c z 4 8 L 0 l 0 Z W 0 + P E l 0 Z W 0 + P E l 0 Z W 1 M b 2 N h d G l v b j 4 8 S X R l b V R 5 c G U + R m 9 y b X V s Y T w v S X R l b V R 5 c G U + P E l 0 Z W 1 Q Y X R o P l N l Y 3 R p b 2 4 x L 2 p h Y X J f e m l w L 0 J y b 2 4 8 L 0 l 0 Z W 1 Q Y X R o P j w v S X R l b U x v Y 2 F 0 a W 9 u P j x T d G F i b G V F b n R y a W V z I C 8 + P C 9 J d G V t P j x J d G V t P j x J d G V t T G 9 j Y X R p b 2 4 + P E l 0 Z W 1 U e X B l P k Z v c m 1 1 b G E 8 L 0 l 0 Z W 1 U e X B l P j x J d G V t U G F 0 a D 5 T Z W N 0 a W 9 u M S 9 q Y W F y X 3 p p c C 9 C c m 9 u M T w v S X R l b V B h d G g + P C 9 J d G V t T G 9 j Y X R p b 2 4 + P F N 0 Y W J s Z U V u d H J p Z X M g L z 4 8 L 0 l 0 Z W 0 + P E l 0 Z W 0 + P E l 0 Z W 1 M b 2 N h d G l v b j 4 8 S X R l b V R 5 c G U + R m 9 y b X V s Y T w v S X R l b V R 5 c G U + P E l 0 Z W 1 Q Y X R o P l N l Y 3 R p b 2 4 x L 2 p h Y X J f e m l w L 0 N v b n R l b n Q 8 L 0 l 0 Z W 1 Q Y X R o P j w v S X R l b U x v Y 2 F 0 a W 9 u P j x T d G F i b G V F b n R y a W V z I C 8 + P C 9 J d G V t P j x J d G V t P j x J d G V t T G 9 j Y X R p b 2 4 + P E l 0 Z W 1 U e X B l P k Z v c m 1 1 b G E 8 L 0 l 0 Z W 1 U e X B l P j x J d G V t U G F 0 a D 5 T Z W N 0 a W 9 u M S 9 q Y W F y X 3 p p c C 9 D U 1 Y t Y m V z d G F u Z C U y M G d l J U M z J U F G b X B v c n R l Z X J k P C 9 J d G V t U G F 0 a D 4 8 L 0 l 0 Z W 1 M b 2 N h d G l v b j 4 8 U 3 R h Y m x l R W 5 0 c m l l c y A v P j w v S X R l b T 4 8 S X R l b T 4 8 S X R l b U x v Y 2 F 0 a W 9 u P j x J d G V t V H l w Z T 5 G b 3 J t d W x h P C 9 J d G V t V H l w Z T 4 8 S X R l b V B h d G g + U 2 V j d G l v b j E v a m F h c l 9 6 a X A v V H l w Z S U y M G d l d 2 l q e m l n Z D w v S X R l b V B h d G g + P C 9 J d G V t T G 9 j Y X R p b 2 4 + P F N 0 Y W J s Z U V u d H J p Z X M g L z 4 8 L 0 l 0 Z W 0 + P E l 0 Z W 0 + P E l 0 Z W 1 M b 2 N h d G l v b j 4 8 S X R l b V R 5 c G U + R m 9 y b X V s Y T w v S X R l b V R 5 c G U + P E l 0 Z W 1 Q Y X R o P l N l Y 3 R p b 2 4 x L 2 p h Y X J f e m l w L 0 J v d m V u c 3 R l J T I w c m l q Z W 4 l M j B 2 Z X J 3 a W p k Z X J k P C 9 J d G V t U G F 0 a D 4 8 L 0 l 0 Z W 1 M b 2 N h d G l v b j 4 8 U 3 R h Y m x l R W 5 0 c m l l c y A v P j w v S X R l b T 4 8 S X R l b T 4 8 S X R l b U x v Y 2 F 0 a W 9 u P j x J d G V t V H l w Z T 5 G b 3 J t d W x h P C 9 J d G V t V H l w Z T 4 8 S X R l b V B h d G g + U 2 V j d G l v b j E v a m F h c l 9 6 a X A v T G V n Z S U y M H J p a m V u J T I w d m V y d 2 l q Z G V y Z D w v S X R l b V B h d G g + P C 9 J d G V t T G 9 j Y X R p b 2 4 + P F N 0 Y W J s Z U V u d H J p Z X M g L z 4 8 L 0 l 0 Z W 0 + P E l 0 Z W 0 + P E l 0 Z W 1 M b 2 N h d G l v b j 4 8 S X R l b V R 5 c G U + R m 9 y b X V s Y T w v S X R l b V R 5 c G U + P E l 0 Z W 1 Q Y X R o P l N l Y 3 R p b 2 4 x L 2 p h Y X J f e m l w L 0 h l Y W R l c n M l M j B t Z X Q l M j B 2 Z X J o b 2 9 n Z C U y M G 5 p d m V h d T w v S X R l b V B h d G g + P C 9 J d G V t T G 9 j Y X R p b 2 4 + P F N 0 Y W J s Z U V u d H J p Z X M g L z 4 8 L 0 l 0 Z W 0 + P E l 0 Z W 0 + P E l 0 Z W 1 M b 2 N h d G l v b j 4 8 S X R l b V R 5 c G U + R m 9 y b X V s Y T w v S X R l b V R 5 c G U + P E l 0 Z W 1 Q Y X R o P l N l Y 3 R p b 2 4 x L 2 p h Y X J f e m l w L 1 R 5 c G U l M j B n Z X d p a n p p Z 2 Q x P C 9 J d G V t U G F 0 a D 4 8 L 0 l 0 Z W 1 M b 2 N h d G l v b j 4 8 U 3 R h Y m x l R W 5 0 c m l l c y A v P j w v S X R l b T 4 8 S X R l b T 4 8 S X R l b U x v Y 2 F 0 a W 9 u P j x J d G V t V H l w Z T 5 G b 3 J t d W x h P C 9 J d G V t V H l w Z T 4 8 S X R l b V B h d G g + U 2 V j d G l v b j E v a m F h c l 9 6 a X A v S 2 9 s b 2 1 t Z W 4 l M j B 2 Z X J 3 a W p k Z X J k P C 9 J d G V t U G F 0 a D 4 8 L 0 l 0 Z W 1 M b 2 N h d G l v b j 4 8 U 3 R h Y m x l R W 5 0 c m l l c y A v P j w v S X R l b T 4 8 S X R l b T 4 8 S X R l b U x v Y 2 F 0 a W 9 u P j x J d G V t V H l w Z T 5 G b 3 J t d W x h P C 9 J d G V t V H l w Z T 4 8 S X R l b V B h d G g + U 2 V j d G l v b j E v a m F h c l 9 6 a X A v R 2 V k Z W V s Z G U l M j B r b 2 x v b T w v S X R l b V B h d G g + P C 9 J d G V t T G 9 j Y X R p b 2 4 + P F N 0 Y W J s Z U V u d H J p Z X M g L z 4 8 L 0 l 0 Z W 0 + P E l 0 Z W 0 + P E l 0 Z W 1 M b 2 N h d G l v b j 4 8 S X R l b V R 5 c G U + R m 9 y b X V s Y T w v S X R l b V R 5 c G U + P E l 0 Z W 1 Q Y X R o P l N l Y 3 R p b 2 4 x L 2 p h Y X J f e m l w L 0 d l Z G V l b G R l J T I w a 2 9 s b 2 0 x P C 9 J d G V t U G F 0 a D 4 8 L 0 l 0 Z W 1 M b 2 N h d G l v b j 4 8 U 3 R h Y m x l R W 5 0 c m l l c y A v P j w v S X R l b T 4 8 S X R l b T 4 8 S X R l b U x v Y 2 F 0 a W 9 u P j x J d G V t V H l w Z T 5 G b 3 J t d W x h P C 9 J d G V t V H l w Z T 4 8 S X R l b V B h d G g + U 2 V j d G l v b j E v a m F h c l 9 6 a X A v R 2 V k Z W V s Z G U l M j B r b 2 x v b T I 8 L 0 l 0 Z W 1 Q Y X R o P j w v S X R l b U x v Y 2 F 0 a W 9 u P j x T d G F i b G V F b n R y a W V z I C 8 + P C 9 J d G V t P j x J d G V t P j x J d G V t T G 9 j Y X R p b 2 4 + P E l 0 Z W 1 U e X B l P k Z v c m 1 1 b G E 8 L 0 l 0 Z W 1 U e X B l P j x J d G V t U G F 0 a D 5 T Z W N 0 a W 9 u M S 9 q Y W F y X 3 p p c C 9 H Z W R l Z W x k Z S U y M G t v b G 9 t M z w v S X R l b V B h d G g + P C 9 J d G V t T G 9 j Y X R p b 2 4 + P F N 0 Y W J s Z U V u d H J p Z X M g L z 4 8 L 0 l 0 Z W 0 + P E l 0 Z W 0 + P E l 0 Z W 1 M b 2 N h d G l v b j 4 8 S X R l b V R 5 c G U + R m 9 y b X V s Y T w v S X R l b V R 5 c G U + P E l 0 Z W 1 Q Y X R o P l N l Y 3 R p b 2 4 x L 2 p h Y X J f e m l w L 0 d l Z G V l b G R l J T I w a 2 9 s b 2 0 0 P C 9 J d G V t U G F 0 a D 4 8 L 0 l 0 Z W 1 M b 2 N h d G l v b j 4 8 U 3 R h Y m x l R W 5 0 c m l l c y A v P j w v S X R l b T 4 8 S X R l b T 4 8 S X R l b U x v Y 2 F 0 a W 9 u P j x J d G V t V H l w Z T 5 G b 3 J t d W x h P C 9 J d G V t V H l w Z T 4 8 S X R l b V B h d G g + U 2 V j d G l v b j E v a m F h c l 9 6 a X A v T m F t Z W 4 l M j B 2 Y W 4 l M j B r b 2 x v b W 1 l b i U y M G d l d 2 l q e m l n Z D w v S X R l b V B h d G g + P C 9 J d G V t T G 9 j Y X R p b 2 4 + P F N 0 Y W J s Z U V u d H J p Z X M g L z 4 8 L 0 l 0 Z W 0 + P E l 0 Z W 0 + P E l 0 Z W 1 M b 2 N h d G l v b j 4 8 S X R l b V R 5 c G U + R m 9 y b X V s Y T w v S X R l b V R 5 c G U + P E l 0 Z W 1 Q Y X R o P l N l Y 3 R p b 2 4 x L 2 p h Y X J f e m l w L 1 J p a m V u J T I w Z 2 V m a W x 0 Z X J k P C 9 J d G V t U G F 0 a D 4 8 L 0 l 0 Z W 1 M b 2 N h d G l v b j 4 8 U 3 R h Y m x l R W 5 0 c m l l c y A v P j w v S X R l b T 4 8 S X R l b T 4 8 S X R l b U x v Y 2 F 0 a W 9 u P j x J d G V t V H l w Z T 5 G b 3 J t d W x h P C 9 J d G V t V H l w Z T 4 8 S X R l b V B h d G g + U 2 V j d G l v b j E v a m F h c l 9 6 a X A v U X V l c n k n c y U y M H N h b W V u Z 2 V 2 b 2 V n Z D w v S X R l b V B h d G g + P C 9 J d G V t T G 9 j Y X R p b 2 4 + P F N 0 Y W J s Z U V u d H J p Z X M g L z 4 8 L 0 l 0 Z W 0 + P E l 0 Z W 0 + P E l 0 Z W 1 M b 2 N h d G l v b j 4 8 S X R l b V R 5 c G U + R m 9 y b X V s Y T w v S X R l b V R 5 c G U + P E l 0 Z W 1 Q Y X R o P l N l Y 3 R p b 2 4 x L 2 p h Y X J f e m l w L 0 t O T U k l M j B T d G F 0 a W 9 u c y U y M H V p d G d l d m 9 1 d 2 V u P C 9 J d G V t U G F 0 a D 4 8 L 0 l 0 Z W 1 M b 2 N h d G l v b j 4 8 U 3 R h Y m x l R W 5 0 c m l l c y A v P j w v S X R l b T 4 8 S X R l b T 4 8 S X R l b U x v Y 2 F 0 a W 9 u P j x J d G V t V H l w Z T 5 G b 3 J t d W x h P C 9 J d G V t V H l w Z T 4 8 S X R l b V B h d G g + U 2 V j d G l v b j E v S 0 5 N S V 9 T d G F 0 a W 9 u c z w v S X R l b V B h d G g + P C 9 J d G V t T G 9 j Y X R p b 2 4 + P F N 0 Y W J s Z U V u d H J p Z X M + P E V u d H J 5 I F R 5 c G U 9 I k l z U H J p d m F 0 Z S I g V m F s d W U 9 I m w w I i A v P j x F b n R y e S B U e X B l P S J R d W V y e U l E I i B W Y W x 1 Z T 0 i c z U z Z m N i M m U 5 L T U y M m M t N D U 4 M S 0 5 M j d l L T Y 0 Y 2 Y 5 N T c w N D d j N C I g L z 4 8 R W 5 0 c n k g V H l w Z T 0 i R m l s b E V u Y W J s Z W Q i I F Z h b H V l P S J s M C I g L z 4 8 R W 5 0 c n k g V H l w Z T 0 i R m l s b E V y c m 9 y Q 2 9 k Z S I g V m F s d W U 9 I n N V b m t u b 3 d u I i A v P j x F b n R y e S B U e X B l P S J O Y X Z p Z 2 F 0 a W 9 u U 3 R l c E 5 h b W U i I F Z h b H V l P S J z T m F 2 a W d h d G l l I i A v P j x F b n R y e S B U e X B l P S J O Y W 1 l V X B k Y X R l Z E F m d G V y R m l s b C I g V m F s d W U 9 I m w x I i A v P j x F b n R y e S B U e X B l P S J S Z X N 1 b H R U e X B l I i B W Y W x 1 Z T 0 i c 1 R h Y m x l I i A v P j x F b n R y e S B U e X B l P S J C d W Z m Z X J O Z X h 0 U m V m c m V z a C I g V m F s d W U 9 I m w x I i A v P j x F b n R y e S B U e X B l P S J G a W x s Z W R D b 2 1 w b G V 0 Z V J l c 3 V s d F R v V 2 9 y a 3 N o Z W V 0 I i B W Y W x 1 Z T 0 i b D A i I C 8 + P E V u d H J 5 I F R 5 c G U 9 I k F k Z G V k V G 9 E Y X R h T W 9 k Z W w i I F Z h b H V l P S J s M C I g L z 4 8 R W 5 0 c n k g V H l w Z T 0 i R m l s b F R v R G F 0 Y U 1 v Z G V s R W 5 h Y m x l Z C I g V m F s d W U 9 I m w w I i A v P j x F b n R y e S B U e X B l P S J G a W x s T 2 J q Z W N 0 V H l w Z S I g V m F s d W U 9 I n N D b 2 5 u Z W N 0 a W 9 u T 2 5 s e S I g L z 4 8 R W 5 0 c n k g V H l w Z T 0 i R m l s b E x h c 3 R V c G R h d G V k I i B W Y W x 1 Z T 0 i Z D I w M j Q t M D U t M D J U M D g 6 N D k 6 M T M u O D E z O D A z M 1 o i I C 8 + P E V u d H J 5 I F R 5 c G U 9 I k Z p b G x D b 2 x 1 b W 5 U e X B l c y I g V m F s d W U 9 I n N B d 1 k 9 I i A v P j x F b n R y e S B U e X B l P S J G a W x s Q 2 9 s d W 1 u T m F t Z X M i I F Z h b H V l P S J z W y Z x d W 9 0 O y M g U 1 R O J n F 1 b 3 Q 7 L C Z x d W 9 0 O 0 5 h Y W 0 g d 2 V l c n N 0 Y X R p b 2 4 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L T k 1 J I F N 0 Y X R p b 2 5 z L 0 F 1 d G 9 S Z W 1 v d m V k Q 2 9 s d W 1 u c z E u e y M g U 1 R O L D B 9 J n F 1 b 3 Q 7 L C Z x d W 9 0 O 1 N l Y 3 R p b 2 4 x L 0 t O T U k g U 3 R h d G l v b n M v Q X V 0 b 1 J l b W 9 2 Z W R D b 2 x 1 b W 5 z M S 5 7 T m F h b S B 3 Z W V y c 3 R h d G l v b i w x f S Z x d W 9 0 O 1 0 s J n F 1 b 3 Q 7 Q 2 9 s d W 1 u Q 2 9 1 b n Q m c X V v d D s 6 M i w m c X V v d D t L Z X l D b 2 x 1 b W 5 O Y W 1 l c y Z x d W 9 0 O z p b X S w m c X V v d D t D b 2 x 1 b W 5 J Z G V u d G l 0 a W V z J n F 1 b 3 Q 7 O l s m c X V v d D t T Z W N 0 a W 9 u M S 9 L T k 1 J I F N 0 Y X R p b 2 5 z L 0 F 1 d G 9 S Z W 1 v d m V k Q 2 9 s d W 1 u c z E u e y M g U 1 R O L D B 9 J n F 1 b 3 Q 7 L C Z x d W 9 0 O 1 N l Y 3 R p b 2 4 x L 0 t O T U k g U 3 R h d G l v b n M v Q X V 0 b 1 J l b W 9 2 Z W R D b 2 x 1 b W 5 z M S 5 7 T m F h b S B 3 Z W V y c 3 R h d G l v b i w x f S Z x d W 9 0 O 1 0 s J n F 1 b 3 Q 7 U m V s Y X R p b 2 5 z a G l w S W 5 m b y Z x d W 9 0 O z p b X X 0 i I C 8 + P C 9 T d G F i b G V F b n R y a W V z P j w v S X R l b T 4 8 S X R l b T 4 8 S X R l b U x v Y 2 F 0 a W 9 u P j x J d G V t V H l w Z T 5 G b 3 J t d W x h P C 9 J d G V t V H l w Z T 4 8 S X R l b V B h d G g + U 2 V j d G l v b j E v S 0 5 N S V 9 T d G F 0 a W 9 u c y 9 C c m 9 u P C 9 J d G V t U G F 0 a D 4 8 L 0 l 0 Z W 1 M b 2 N h d G l v b j 4 8 U 3 R h Y m x l R W 5 0 c m l l c y A v P j w v S X R l b T 4 8 S X R l b T 4 8 S X R l b U x v Y 2 F 0 a W 9 u P j x J d G V t V H l w Z T 5 G b 3 J t d W x h P C 9 J d G V t V H l w Z T 4 8 S X R l b V B h d G g + U 2 V j d G l v b j E v S 0 5 N S V 9 T d G F 0 a W 9 u c y 9 U e X B l J T I w Z 2 V 3 a W p 6 a W d k P C 9 J d G V t U G F 0 a D 4 8 L 0 l 0 Z W 1 M b 2 N h d G l v b j 4 8 U 3 R h Y m x l R W 5 0 c m l l c y A v P j w v S X R l b T 4 8 S X R l b T 4 8 S X R l b U x v Y 2 F 0 a W 9 u P j x J d G V t V H l w Z T 5 G b 3 J t d W x h P C 9 J d G V t V H l w Z T 4 8 S X R l b V B h d G g + U 2 V j d G l v b j E v S 0 5 N S V 9 T d G F 0 a W 9 u c y 9 O Y W 1 l b i U y M H Z h b i U y M G t v b G 9 t b W V u J T I w Z 2 V 3 a W p 6 a W d k P C 9 J d G V t U G F 0 a D 4 8 L 0 l 0 Z W 1 M b 2 N h d G l v b j 4 8 U 3 R h Y m x l R W 5 0 c m l l c y A v P j w v S X R l b T 4 8 L 0 l 0 Z W 1 z P j w v T G 9 j Y W x Q Y W N r Y W d l T W V 0 Y W R h d G F G a W x l P h Y A A A B Q S w U G A A A A A A A A A A A A A A A A A A A A A A A A J g E A A A E A A A D Q j J 3 f A R X R E Y x 6 A M B P w p f r A Q A A A I + T k X u 7 X G 5 A k j z 2 H q Z g f Z E A A A A A A g A A A A A A E G Y A A A A B A A A g A A A A j n b f T 1 O U 4 L i G n f y L L q Y i O d g e b / I / t X X Z 4 Y M e Z z 1 J t 9 g A A A A A D o A A A A A C A A A g A A A A M N 8 t y 4 x 1 A F n / T T q t h E Y v 4 F B E N T R P d L 4 B v s A U M m e q w R B Q A A A A L X X 5 o l z V t g N / u + d i r B o i 3 / g 6 / M p o 0 r H u Z T + L 3 9 0 h K S f f D L h + / P 3 L G i q K P E 4 h i V 4 5 u v 1 l 3 J m T X C 5 F f W D v e H m 6 a L P w x O + A M M n g 1 / C N z O 5 V / / 9 A A A A A i m 1 r v t j E B G D k J + n u c S h a Z o k T w h B l 4 U V w X z 0 y K o 6 + N H / X s P a N J 2 E b + k G U v V K J w E 1 U D 1 r z j K 8 E E / 8 R A f B M U 9 X z g Q = = < / D a t a M a s h u p > 
</file>

<file path=customXml/itemProps1.xml><?xml version="1.0" encoding="utf-8"?>
<ds:datastoreItem xmlns:ds="http://schemas.openxmlformats.org/officeDocument/2006/customXml" ds:itemID="{984C9A75-C694-455F-B67A-331F74405E1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19</vt:i4>
      </vt:variant>
      <vt:variant>
        <vt:lpstr>Benoemde bereiken</vt:lpstr>
      </vt:variant>
      <vt:variant>
        <vt:i4>2</vt:i4>
      </vt:variant>
    </vt:vector>
  </HeadingPairs>
  <TitlesOfParts>
    <vt:vector size="21" baseType="lpstr">
      <vt:lpstr>Hoofdmenu</vt:lpstr>
      <vt:lpstr>interactief</vt:lpstr>
      <vt:lpstr>overzicht_per_locatie</vt:lpstr>
      <vt:lpstr>RV_per_week</vt:lpstr>
      <vt:lpstr>RV_per_maand</vt:lpstr>
      <vt:lpstr>temp_per_dag</vt:lpstr>
      <vt:lpstr>temp_per_week</vt:lpstr>
      <vt:lpstr>temp_per_maand</vt:lpstr>
      <vt:lpstr>ongew_graadd_per_dag</vt:lpstr>
      <vt:lpstr>ongew_graadd_per_week</vt:lpstr>
      <vt:lpstr>ongew_graadd_per_maand</vt:lpstr>
      <vt:lpstr>gew_graadd_per_dag</vt:lpstr>
      <vt:lpstr>gew_graadd_per_week</vt:lpstr>
      <vt:lpstr>gew_graadd_per_maand</vt:lpstr>
      <vt:lpstr>koeldagen_per_dag</vt:lpstr>
      <vt:lpstr>koeldagen_per_week</vt:lpstr>
      <vt:lpstr>koeldagen_per_maand</vt:lpstr>
      <vt:lpstr>toelichting</vt:lpstr>
      <vt:lpstr>voorbeeld</vt:lpstr>
      <vt:lpstr>overzicht_per_locatie!Afdrukbereik</vt:lpstr>
      <vt:lpstr>stookgrens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Fons Heuven</dc:creator>
  <cp:lastModifiedBy>Jordy Römgens</cp:lastModifiedBy>
  <dcterms:created xsi:type="dcterms:W3CDTF">2024-01-04T16:07:19Z</dcterms:created>
  <dcterms:modified xsi:type="dcterms:W3CDTF">2024-05-02T08:49:43Z</dcterms:modified>
</cp:coreProperties>
</file>